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84724D99-CF16-4CD1-A7A9-2FA463441656}" xr6:coauthVersionLast="47" xr6:coauthVersionMax="47" xr10:uidLastSave="{00000000-0000-0000-0000-000000000000}"/>
  <bookViews>
    <workbookView xWindow="14250" yWindow="300" windowWidth="13830" windowHeight="14955" tabRatio="886" firstSheet="18" activeTab="2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HOBSGOL" sheetId="8" r:id="rId18"/>
    <sheet name="ERDENE" sheetId="7" r:id="rId19"/>
    <sheet name="SAINSHAND" sheetId="6" r:id="rId20"/>
    <sheet name="ZAMIIN UUD" sheetId="5" r:id="rId21"/>
    <sheet name="SUM DYN" sheetId="3" r:id="rId22"/>
    <sheet name="AIMAG TOB" sheetId="20" r:id="rId23"/>
    <sheet name="NIIT DYN" sheetId="19" r:id="rId24"/>
    <sheet name="Sheet9" sheetId="59" r:id="rId25"/>
    <sheet name="онхс" sheetId="147" r:id="rId26"/>
    <sheet name="Sheet11" sheetId="148" r:id="rId27"/>
  </sheets>
  <externalReferences>
    <externalReference r:id="rId28"/>
    <externalReference r:id="rId29"/>
    <externalReference r:id="rId30"/>
    <externalReference r:id="rId31"/>
  </externalReferences>
  <definedNames>
    <definedName name="_xlnm.Print_Area" localSheetId="23">'NIIT DYN'!$A$4:$O$99</definedName>
    <definedName name="_xlnm.Print_Titles" localSheetId="22">'AIMAG TOB'!$B:$B</definedName>
    <definedName name="_xlnm.Print_Titles" localSheetId="18">ERDENE!$B:$B</definedName>
    <definedName name="_xlnm.Print_Titles" localSheetId="16">HATANBULAG!$B:$B</definedName>
    <definedName name="_xlnm.Print_Titles" localSheetId="17">HOBSGOL!$B:$B</definedName>
    <definedName name="_xlnm.Print_Titles" localSheetId="13">ORGON!$B:$B</definedName>
    <definedName name="_xlnm.Print_Titles" localSheetId="19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0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D60" i="3" l="1"/>
  <c r="C60" i="3"/>
  <c r="AV52" i="145"/>
  <c r="AV51" i="145"/>
  <c r="AU51" i="145"/>
  <c r="AU48" i="145"/>
  <c r="BU79" i="20"/>
  <c r="BT79" i="20"/>
  <c r="BU75" i="20"/>
  <c r="BT75" i="20"/>
  <c r="BP107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P106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P105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P104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P103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P102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P101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P100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P99" i="20" s="1"/>
  <c r="BN99" i="20"/>
  <c r="BI99" i="20"/>
  <c r="BJ99" i="20" s="1"/>
  <c r="BH99" i="20"/>
  <c r="BF99" i="20"/>
  <c r="BG99" i="20" s="1"/>
  <c r="BE99" i="20"/>
  <c r="BC99" i="20"/>
  <c r="BD99" i="20" s="1"/>
  <c r="BB99" i="20"/>
  <c r="BA99" i="20"/>
  <c r="AU99" i="20"/>
  <c r="AP99" i="20"/>
  <c r="AR99" i="20" s="1"/>
  <c r="AN99" i="20"/>
  <c r="AO99" i="20" s="1"/>
  <c r="AM99" i="20"/>
  <c r="AL99" i="20"/>
  <c r="AK99" i="20"/>
  <c r="AJ99" i="20"/>
  <c r="AH99" i="20"/>
  <c r="AI99" i="20" s="1"/>
  <c r="AG99" i="20"/>
  <c r="AE99" i="20"/>
  <c r="AF99" i="20" s="1"/>
  <c r="AD99" i="20"/>
  <c r="AB99" i="20"/>
  <c r="AC99" i="20" s="1"/>
  <c r="AA99" i="20"/>
  <c r="Z99" i="20"/>
  <c r="Y99" i="20"/>
  <c r="X99" i="20"/>
  <c r="V99" i="20"/>
  <c r="W99" i="20" s="1"/>
  <c r="U99" i="20"/>
  <c r="S99" i="20"/>
  <c r="T99" i="20" s="1"/>
  <c r="R99" i="20"/>
  <c r="Q99" i="20"/>
  <c r="P99" i="20"/>
  <c r="O99" i="20"/>
  <c r="M99" i="20"/>
  <c r="N99" i="20" s="1"/>
  <c r="L99" i="20"/>
  <c r="J99" i="20"/>
  <c r="K99" i="20" s="1"/>
  <c r="I99" i="20"/>
  <c r="G99" i="20"/>
  <c r="H99" i="20" s="1"/>
  <c r="F99" i="20"/>
  <c r="D99" i="20"/>
  <c r="E99" i="20" s="1"/>
  <c r="C99" i="20"/>
  <c r="BP98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P97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P96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P95" i="20"/>
  <c r="BJ95" i="20"/>
  <c r="BG95" i="20"/>
  <c r="BG94" i="20" s="1"/>
  <c r="BD95" i="20"/>
  <c r="BD94" i="20" s="1"/>
  <c r="BA95" i="20"/>
  <c r="BA94" i="20" s="1"/>
  <c r="AU95" i="20"/>
  <c r="AR95" i="20"/>
  <c r="AO95" i="20"/>
  <c r="AL95" i="20"/>
  <c r="AI95" i="20"/>
  <c r="AF95" i="20"/>
  <c r="AF94" i="20" s="1"/>
  <c r="AC95" i="20"/>
  <c r="AC94" i="20" s="1"/>
  <c r="Z95" i="20"/>
  <c r="W95" i="20"/>
  <c r="T95" i="20"/>
  <c r="T94" i="20" s="1"/>
  <c r="Q95" i="20"/>
  <c r="Q94" i="20" s="1"/>
  <c r="N95" i="20"/>
  <c r="K95" i="20"/>
  <c r="K94" i="20" s="1"/>
  <c r="H95" i="20"/>
  <c r="E95" i="20"/>
  <c r="BO94" i="20"/>
  <c r="BP94" i="20" s="1"/>
  <c r="BN94" i="20"/>
  <c r="BI94" i="20"/>
  <c r="BJ94" i="20" s="1"/>
  <c r="BH94" i="20"/>
  <c r="BF94" i="20"/>
  <c r="BE94" i="20"/>
  <c r="BC94" i="20"/>
  <c r="BB94" i="20"/>
  <c r="AU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E94" i="20"/>
  <c r="AD94" i="20"/>
  <c r="AB94" i="20"/>
  <c r="AA94" i="20"/>
  <c r="Z94" i="20"/>
  <c r="Y94" i="20"/>
  <c r="X94" i="20"/>
  <c r="W94" i="20"/>
  <c r="V94" i="20"/>
  <c r="U94" i="20"/>
  <c r="S94" i="20"/>
  <c r="R94" i="20"/>
  <c r="P94" i="20"/>
  <c r="O94" i="20"/>
  <c r="N94" i="20"/>
  <c r="M94" i="20"/>
  <c r="L94" i="20"/>
  <c r="I94" i="20"/>
  <c r="H94" i="20"/>
  <c r="G94" i="20"/>
  <c r="F94" i="20"/>
  <c r="E94" i="20"/>
  <c r="D94" i="20"/>
  <c r="C94" i="20"/>
  <c r="BP93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P92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P91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P90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P89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P88" i="20"/>
  <c r="BO88" i="20"/>
  <c r="BN88" i="20"/>
  <c r="BI88" i="20"/>
  <c r="BJ88" i="20" s="1"/>
  <c r="BH88" i="20"/>
  <c r="BF88" i="20"/>
  <c r="BG88" i="20" s="1"/>
  <c r="BE88" i="20"/>
  <c r="BD88" i="20"/>
  <c r="BC88" i="20"/>
  <c r="BB88" i="20"/>
  <c r="BA88" i="20"/>
  <c r="AU88" i="20"/>
  <c r="AQ88" i="20"/>
  <c r="AR88" i="20" s="1"/>
  <c r="AP88" i="20"/>
  <c r="AN88" i="20"/>
  <c r="AO88" i="20" s="1"/>
  <c r="AM88" i="20"/>
  <c r="AL88" i="20"/>
  <c r="AK88" i="20"/>
  <c r="AJ88" i="20"/>
  <c r="AH88" i="20"/>
  <c r="AI88" i="20" s="1"/>
  <c r="AG88" i="20"/>
  <c r="AE88" i="20"/>
  <c r="AF88" i="20" s="1"/>
  <c r="AD88" i="20"/>
  <c r="AC88" i="20"/>
  <c r="AB88" i="20"/>
  <c r="AA88" i="20"/>
  <c r="Y88" i="20"/>
  <c r="Z88" i="20" s="1"/>
  <c r="X88" i="20"/>
  <c r="V88" i="20"/>
  <c r="W88" i="20" s="1"/>
  <c r="U88" i="20"/>
  <c r="S88" i="20"/>
  <c r="T88" i="20" s="1"/>
  <c r="R88" i="20"/>
  <c r="Q88" i="20"/>
  <c r="P88" i="20"/>
  <c r="O88" i="20"/>
  <c r="M88" i="20"/>
  <c r="N88" i="20" s="1"/>
  <c r="L88" i="20"/>
  <c r="J88" i="20"/>
  <c r="K88" i="20" s="1"/>
  <c r="I88" i="20"/>
  <c r="G88" i="20"/>
  <c r="H88" i="20" s="1"/>
  <c r="F88" i="20"/>
  <c r="D88" i="20"/>
  <c r="E88" i="20" s="1"/>
  <c r="C88" i="20"/>
  <c r="BP87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P86" i="20"/>
  <c r="BJ86" i="20"/>
  <c r="BG86" i="20"/>
  <c r="BD86" i="20"/>
  <c r="BA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P85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P84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P83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P82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P81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P80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P79" i="20" s="1"/>
  <c r="BN79" i="20"/>
  <c r="BL79" i="20"/>
  <c r="BM79" i="20" s="1"/>
  <c r="BK79" i="20"/>
  <c r="BI79" i="20"/>
  <c r="BJ79" i="20" s="1"/>
  <c r="BH79" i="20"/>
  <c r="BF79" i="20"/>
  <c r="BG79" i="20" s="1"/>
  <c r="BE79" i="20"/>
  <c r="BC79" i="20"/>
  <c r="BD79" i="20" s="1"/>
  <c r="BB79" i="20"/>
  <c r="AZ79" i="20"/>
  <c r="AY79" i="20"/>
  <c r="BA79" i="20" s="1"/>
  <c r="AW79" i="20"/>
  <c r="AX79" i="20" s="1"/>
  <c r="AV79" i="20"/>
  <c r="AT79" i="20"/>
  <c r="AU79" i="20" s="1"/>
  <c r="AS79" i="20"/>
  <c r="AR79" i="20"/>
  <c r="AQ79" i="20"/>
  <c r="AP79" i="20"/>
  <c r="AN79" i="20"/>
  <c r="AO79" i="20" s="1"/>
  <c r="AM79" i="20"/>
  <c r="AK79" i="20"/>
  <c r="AL79" i="20" s="1"/>
  <c r="AJ79" i="20"/>
  <c r="AI79" i="20"/>
  <c r="AH79" i="20"/>
  <c r="AG79" i="20"/>
  <c r="AE79" i="20"/>
  <c r="AF79" i="20" s="1"/>
  <c r="AD79" i="20"/>
  <c r="AB79" i="20"/>
  <c r="AC79" i="20" s="1"/>
  <c r="AA79" i="20"/>
  <c r="Y79" i="20"/>
  <c r="Z79" i="20" s="1"/>
  <c r="X79" i="20"/>
  <c r="W79" i="20"/>
  <c r="V79" i="20"/>
  <c r="U79" i="20"/>
  <c r="S79" i="20"/>
  <c r="T79" i="20" s="1"/>
  <c r="R79" i="20"/>
  <c r="P79" i="20"/>
  <c r="Q79" i="20" s="1"/>
  <c r="O79" i="20"/>
  <c r="M79" i="20"/>
  <c r="N79" i="20" s="1"/>
  <c r="L79" i="20"/>
  <c r="J79" i="20"/>
  <c r="K79" i="20" s="1"/>
  <c r="I79" i="20"/>
  <c r="G79" i="20"/>
  <c r="H79" i="20" s="1"/>
  <c r="F79" i="20"/>
  <c r="D79" i="20"/>
  <c r="E79" i="20" s="1"/>
  <c r="C79" i="20"/>
  <c r="BP77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P76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P75" i="20" s="1"/>
  <c r="BN75" i="20"/>
  <c r="BI75" i="20"/>
  <c r="BJ75" i="20" s="1"/>
  <c r="BH75" i="20"/>
  <c r="BF75" i="20"/>
  <c r="BG75" i="20" s="1"/>
  <c r="BE75" i="20"/>
  <c r="BC75" i="20"/>
  <c r="BD75" i="20" s="1"/>
  <c r="BB75" i="20"/>
  <c r="BA75" i="20"/>
  <c r="AU75" i="20"/>
  <c r="AQ75" i="20"/>
  <c r="AR75" i="20" s="1"/>
  <c r="AP75" i="20"/>
  <c r="AN75" i="20"/>
  <c r="AO75" i="20" s="1"/>
  <c r="AM75" i="20"/>
  <c r="AK75" i="20"/>
  <c r="AL75" i="20" s="1"/>
  <c r="AJ75" i="20"/>
  <c r="AH75" i="20"/>
  <c r="AI75" i="20" s="1"/>
  <c r="AG75" i="20"/>
  <c r="AE75" i="20"/>
  <c r="AF75" i="20" s="1"/>
  <c r="AD75" i="20"/>
  <c r="AB75" i="20"/>
  <c r="AC75" i="20" s="1"/>
  <c r="AA75" i="20"/>
  <c r="Y75" i="20"/>
  <c r="Z75" i="20" s="1"/>
  <c r="X75" i="20"/>
  <c r="V75" i="20"/>
  <c r="W75" i="20" s="1"/>
  <c r="U75" i="20"/>
  <c r="T75" i="20"/>
  <c r="S75" i="20"/>
  <c r="R75" i="20"/>
  <c r="P75" i="20"/>
  <c r="Q75" i="20" s="1"/>
  <c r="O75" i="20"/>
  <c r="M75" i="20"/>
  <c r="N75" i="20" s="1"/>
  <c r="L75" i="20"/>
  <c r="K75" i="20"/>
  <c r="J75" i="20"/>
  <c r="I75" i="20"/>
  <c r="G75" i="20"/>
  <c r="H75" i="20" s="1"/>
  <c r="F75" i="20"/>
  <c r="D75" i="20"/>
  <c r="E75" i="20" s="1"/>
  <c r="C75" i="20"/>
  <c r="BP74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P73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P72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P71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P70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P68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P67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P66" i="20" s="1"/>
  <c r="BN66" i="20"/>
  <c r="BI66" i="20"/>
  <c r="BJ66" i="20" s="1"/>
  <c r="BH66" i="20"/>
  <c r="BF66" i="20"/>
  <c r="BG66" i="20" s="1"/>
  <c r="BE66" i="20"/>
  <c r="BC66" i="20"/>
  <c r="BD66" i="20" s="1"/>
  <c r="BB66" i="20"/>
  <c r="BA66" i="20"/>
  <c r="AU66" i="20"/>
  <c r="AQ66" i="20"/>
  <c r="AR66" i="20" s="1"/>
  <c r="AP66" i="20"/>
  <c r="AN66" i="20"/>
  <c r="AO66" i="20" s="1"/>
  <c r="AM66" i="20"/>
  <c r="AK66" i="20"/>
  <c r="AL66" i="20" s="1"/>
  <c r="AJ66" i="20"/>
  <c r="AH66" i="20"/>
  <c r="AI66" i="20" s="1"/>
  <c r="AG66" i="20"/>
  <c r="AE66" i="20"/>
  <c r="AF66" i="20" s="1"/>
  <c r="AD66" i="20"/>
  <c r="AB66" i="20"/>
  <c r="AC66" i="20" s="1"/>
  <c r="AA66" i="20"/>
  <c r="Y66" i="20"/>
  <c r="Z66" i="20" s="1"/>
  <c r="X66" i="20"/>
  <c r="V66" i="20"/>
  <c r="W66" i="20" s="1"/>
  <c r="U66" i="20"/>
  <c r="S66" i="20"/>
  <c r="T66" i="20" s="1"/>
  <c r="R66" i="20"/>
  <c r="Q66" i="20"/>
  <c r="P66" i="20"/>
  <c r="O66" i="20"/>
  <c r="M66" i="20"/>
  <c r="N66" i="20" s="1"/>
  <c r="L66" i="20"/>
  <c r="J66" i="20"/>
  <c r="K66" i="20" s="1"/>
  <c r="I66" i="20"/>
  <c r="H66" i="20"/>
  <c r="G66" i="20"/>
  <c r="F66" i="20"/>
  <c r="D66" i="20"/>
  <c r="E66" i="20" s="1"/>
  <c r="C66" i="20"/>
  <c r="BP65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P64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P63" i="20" s="1"/>
  <c r="BN63" i="20"/>
  <c r="BI63" i="20"/>
  <c r="BJ63" i="20" s="1"/>
  <c r="BH63" i="20"/>
  <c r="BG63" i="20"/>
  <c r="BF63" i="20"/>
  <c r="BE63" i="20"/>
  <c r="BC63" i="20"/>
  <c r="BD63" i="20" s="1"/>
  <c r="BB63" i="20"/>
  <c r="BA63" i="20"/>
  <c r="AU63" i="20"/>
  <c r="AR63" i="20"/>
  <c r="AQ63" i="20"/>
  <c r="AP63" i="20"/>
  <c r="AN63" i="20"/>
  <c r="AO63" i="20" s="1"/>
  <c r="AM63" i="20"/>
  <c r="AK63" i="20"/>
  <c r="AL63" i="20" s="1"/>
  <c r="AJ63" i="20"/>
  <c r="AH63" i="20"/>
  <c r="AI63" i="20" s="1"/>
  <c r="AG63" i="20"/>
  <c r="AF63" i="20"/>
  <c r="AE63" i="20"/>
  <c r="AD63" i="20"/>
  <c r="AB63" i="20"/>
  <c r="AC63" i="20" s="1"/>
  <c r="AA63" i="20"/>
  <c r="Y63" i="20"/>
  <c r="Z63" i="20" s="1"/>
  <c r="X63" i="20"/>
  <c r="V63" i="20"/>
  <c r="W63" i="20" s="1"/>
  <c r="U63" i="20"/>
  <c r="S63" i="20"/>
  <c r="T63" i="20" s="1"/>
  <c r="R63" i="20"/>
  <c r="P63" i="20"/>
  <c r="Q63" i="20" s="1"/>
  <c r="O63" i="20"/>
  <c r="M63" i="20"/>
  <c r="N63" i="20" s="1"/>
  <c r="L63" i="20"/>
  <c r="J63" i="20"/>
  <c r="K63" i="20" s="1"/>
  <c r="I63" i="20"/>
  <c r="G63" i="20"/>
  <c r="H63" i="20" s="1"/>
  <c r="F63" i="20"/>
  <c r="D63" i="20"/>
  <c r="E63" i="20" s="1"/>
  <c r="C63" i="20"/>
  <c r="H62" i="20"/>
  <c r="BP61" i="20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D61" i="20"/>
  <c r="C61" i="20"/>
  <c r="BP60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P59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P58" i="20" s="1"/>
  <c r="BN58" i="20"/>
  <c r="BI58" i="20"/>
  <c r="BJ58" i="20" s="1"/>
  <c r="BH58" i="20"/>
  <c r="BF58" i="20"/>
  <c r="BG58" i="20" s="1"/>
  <c r="BE58" i="20"/>
  <c r="BC58" i="20"/>
  <c r="BD58" i="20" s="1"/>
  <c r="BB58" i="20"/>
  <c r="BA58" i="20"/>
  <c r="AU58" i="20"/>
  <c r="AQ58" i="20"/>
  <c r="AR58" i="20" s="1"/>
  <c r="AP58" i="20"/>
  <c r="AN58" i="20"/>
  <c r="AO58" i="20" s="1"/>
  <c r="AM58" i="20"/>
  <c r="AK58" i="20"/>
  <c r="AL58" i="20" s="1"/>
  <c r="AJ58" i="20"/>
  <c r="AH58" i="20"/>
  <c r="AI58" i="20" s="1"/>
  <c r="AG58" i="20"/>
  <c r="AE58" i="20"/>
  <c r="AF58" i="20" s="1"/>
  <c r="AD58" i="20"/>
  <c r="AB58" i="20"/>
  <c r="AC58" i="20" s="1"/>
  <c r="AA58" i="20"/>
  <c r="Z58" i="20"/>
  <c r="Y58" i="20"/>
  <c r="X58" i="20"/>
  <c r="V58" i="20"/>
  <c r="W58" i="20" s="1"/>
  <c r="U58" i="20"/>
  <c r="S58" i="20"/>
  <c r="T58" i="20" s="1"/>
  <c r="R58" i="20"/>
  <c r="Q58" i="20"/>
  <c r="P58" i="20"/>
  <c r="O58" i="20"/>
  <c r="M58" i="20"/>
  <c r="N58" i="20" s="1"/>
  <c r="L58" i="20"/>
  <c r="J58" i="20"/>
  <c r="K58" i="20" s="1"/>
  <c r="I58" i="20"/>
  <c r="G58" i="20"/>
  <c r="H58" i="20" s="1"/>
  <c r="F58" i="20"/>
  <c r="E58" i="20"/>
  <c r="D58" i="20"/>
  <c r="C58" i="20"/>
  <c r="BP57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P56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P55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P54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P53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P52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P51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P50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P49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P48" i="20" s="1"/>
  <c r="BN48" i="20"/>
  <c r="BI48" i="20"/>
  <c r="BJ48" i="20" s="1"/>
  <c r="BH48" i="20"/>
  <c r="BF48" i="20"/>
  <c r="BG48" i="20" s="1"/>
  <c r="BE48" i="20"/>
  <c r="BC48" i="20"/>
  <c r="BD48" i="20" s="1"/>
  <c r="BB48" i="20"/>
  <c r="BA48" i="20"/>
  <c r="AU48" i="20"/>
  <c r="AQ48" i="20"/>
  <c r="AR48" i="20" s="1"/>
  <c r="AP48" i="20"/>
  <c r="AO48" i="20"/>
  <c r="AN48" i="20"/>
  <c r="AM48" i="20"/>
  <c r="AK48" i="20"/>
  <c r="AL48" i="20" s="1"/>
  <c r="AJ48" i="20"/>
  <c r="AH48" i="20"/>
  <c r="AI48" i="20" s="1"/>
  <c r="AG48" i="20"/>
  <c r="AE48" i="20"/>
  <c r="AF48" i="20" s="1"/>
  <c r="AD48" i="20"/>
  <c r="AB48" i="20"/>
  <c r="AC48" i="20" s="1"/>
  <c r="AA48" i="20"/>
  <c r="Y48" i="20"/>
  <c r="Z48" i="20" s="1"/>
  <c r="X48" i="20"/>
  <c r="V48" i="20"/>
  <c r="W48" i="20" s="1"/>
  <c r="U48" i="20"/>
  <c r="S48" i="20"/>
  <c r="T48" i="20" s="1"/>
  <c r="R48" i="20"/>
  <c r="P48" i="20"/>
  <c r="Q48" i="20" s="1"/>
  <c r="O48" i="20"/>
  <c r="M48" i="20"/>
  <c r="N48" i="20" s="1"/>
  <c r="L48" i="20"/>
  <c r="J48" i="20"/>
  <c r="I48" i="20"/>
  <c r="K48" i="20" s="1"/>
  <c r="G48" i="20"/>
  <c r="H48" i="20" s="1"/>
  <c r="F48" i="20"/>
  <c r="D48" i="20"/>
  <c r="E48" i="20" s="1"/>
  <c r="C48" i="20"/>
  <c r="BP47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P46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P45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P44" i="20"/>
  <c r="BO44" i="20"/>
  <c r="BN44" i="20"/>
  <c r="BI44" i="20"/>
  <c r="BJ44" i="20" s="1"/>
  <c r="BH44" i="20"/>
  <c r="BF44" i="20"/>
  <c r="BG44" i="20" s="1"/>
  <c r="BE44" i="20"/>
  <c r="BD44" i="20"/>
  <c r="BC44" i="20"/>
  <c r="BB44" i="20"/>
  <c r="BA44" i="20"/>
  <c r="AU44" i="20"/>
  <c r="AQ44" i="20"/>
  <c r="AR44" i="20" s="1"/>
  <c r="AP44" i="20"/>
  <c r="AN44" i="20"/>
  <c r="AO44" i="20" s="1"/>
  <c r="AM44" i="20"/>
  <c r="AL44" i="20"/>
  <c r="AK44" i="20"/>
  <c r="AJ44" i="20"/>
  <c r="AH44" i="20"/>
  <c r="AI44" i="20" s="1"/>
  <c r="AG44" i="20"/>
  <c r="AE44" i="20"/>
  <c r="AF44" i="20" s="1"/>
  <c r="AD44" i="20"/>
  <c r="AC44" i="20"/>
  <c r="AB44" i="20"/>
  <c r="AA44" i="20"/>
  <c r="Y44" i="20"/>
  <c r="Z44" i="20" s="1"/>
  <c r="X44" i="20"/>
  <c r="V44" i="20"/>
  <c r="W44" i="20" s="1"/>
  <c r="U44" i="20"/>
  <c r="S44" i="20"/>
  <c r="T44" i="20" s="1"/>
  <c r="R44" i="20"/>
  <c r="Q44" i="20"/>
  <c r="P44" i="20"/>
  <c r="O44" i="20"/>
  <c r="M44" i="20"/>
  <c r="N44" i="20" s="1"/>
  <c r="L44" i="20"/>
  <c r="J44" i="20"/>
  <c r="K44" i="20" s="1"/>
  <c r="I44" i="20"/>
  <c r="G44" i="20"/>
  <c r="H44" i="20" s="1"/>
  <c r="F44" i="20"/>
  <c r="D44" i="20"/>
  <c r="E44" i="20" s="1"/>
  <c r="C44" i="20"/>
  <c r="BP43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K43" i="20"/>
  <c r="H43" i="20"/>
  <c r="E43" i="20"/>
  <c r="BP42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P41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P40" i="20"/>
  <c r="BJ40" i="20"/>
  <c r="BJ39" i="20" s="1"/>
  <c r="BG40" i="20"/>
  <c r="BG39" i="20" s="1"/>
  <c r="BD40" i="20"/>
  <c r="BA40" i="20"/>
  <c r="BA39" i="20" s="1"/>
  <c r="AU40" i="20"/>
  <c r="AU39" i="20" s="1"/>
  <c r="AR40" i="20"/>
  <c r="AO40" i="20"/>
  <c r="AL40" i="20"/>
  <c r="AI40" i="20"/>
  <c r="AF40" i="20"/>
  <c r="AF39" i="20" s="1"/>
  <c r="AC40" i="20"/>
  <c r="AC39" i="20" s="1"/>
  <c r="Z40" i="20"/>
  <c r="Z39" i="20" s="1"/>
  <c r="W40" i="20"/>
  <c r="W39" i="20" s="1"/>
  <c r="T40" i="20"/>
  <c r="Q40" i="20"/>
  <c r="N40" i="20"/>
  <c r="K40" i="20"/>
  <c r="H40" i="20"/>
  <c r="E40" i="20"/>
  <c r="BP39" i="20"/>
  <c r="BO39" i="20"/>
  <c r="BN39" i="20"/>
  <c r="BM39" i="20"/>
  <c r="BL39" i="20"/>
  <c r="BK39" i="20"/>
  <c r="BI39" i="20"/>
  <c r="BH39" i="20"/>
  <c r="BF39" i="20"/>
  <c r="BE39" i="20"/>
  <c r="BD39" i="20"/>
  <c r="BC39" i="20"/>
  <c r="BB39" i="20"/>
  <c r="AZ39" i="20"/>
  <c r="AY39" i="20"/>
  <c r="AX39" i="20"/>
  <c r="AW39" i="20"/>
  <c r="AV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E39" i="20"/>
  <c r="AD39" i="20"/>
  <c r="AB39" i="20"/>
  <c r="AA39" i="20"/>
  <c r="Y39" i="20"/>
  <c r="X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D39" i="20"/>
  <c r="C39" i="20"/>
  <c r="BP38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P37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P36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P35" i="20" s="1"/>
  <c r="BN35" i="20"/>
  <c r="BI35" i="20"/>
  <c r="BJ35" i="20" s="1"/>
  <c r="BH35" i="20"/>
  <c r="BF35" i="20"/>
  <c r="BG35" i="20" s="1"/>
  <c r="BE35" i="20"/>
  <c r="BC35" i="20"/>
  <c r="BD35" i="20" s="1"/>
  <c r="BB35" i="20"/>
  <c r="BA35" i="20"/>
  <c r="AU35" i="20"/>
  <c r="AQ35" i="20"/>
  <c r="AR35" i="20" s="1"/>
  <c r="AP35" i="20"/>
  <c r="AN35" i="20"/>
  <c r="AO35" i="20" s="1"/>
  <c r="AM35" i="20"/>
  <c r="AK35" i="20"/>
  <c r="AL35" i="20" s="1"/>
  <c r="AJ35" i="20"/>
  <c r="AH35" i="20"/>
  <c r="AI35" i="20" s="1"/>
  <c r="AG35" i="20"/>
  <c r="AE35" i="20"/>
  <c r="AF35" i="20" s="1"/>
  <c r="AD35" i="20"/>
  <c r="AB35" i="20"/>
  <c r="AC35" i="20" s="1"/>
  <c r="AA35" i="20"/>
  <c r="Y35" i="20"/>
  <c r="Z35" i="20" s="1"/>
  <c r="X35" i="20"/>
  <c r="V35" i="20"/>
  <c r="W35" i="20" s="1"/>
  <c r="U35" i="20"/>
  <c r="T35" i="20"/>
  <c r="S35" i="20"/>
  <c r="R35" i="20"/>
  <c r="P35" i="20"/>
  <c r="Q35" i="20" s="1"/>
  <c r="O35" i="20"/>
  <c r="M35" i="20"/>
  <c r="N35" i="20" s="1"/>
  <c r="L35" i="20"/>
  <c r="K35" i="20"/>
  <c r="J35" i="20"/>
  <c r="I35" i="20"/>
  <c r="G35" i="20"/>
  <c r="H35" i="20" s="1"/>
  <c r="F35" i="20"/>
  <c r="D35" i="20"/>
  <c r="E35" i="20" s="1"/>
  <c r="C35" i="20"/>
  <c r="BP34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P33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P32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P31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P30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P29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P28" i="20" s="1"/>
  <c r="BN28" i="20"/>
  <c r="BJ28" i="20"/>
  <c r="BI28" i="20"/>
  <c r="BH28" i="20"/>
  <c r="BF28" i="20"/>
  <c r="BG28" i="20" s="1"/>
  <c r="BE28" i="20"/>
  <c r="BC28" i="20"/>
  <c r="BD28" i="20" s="1"/>
  <c r="BB28" i="20"/>
  <c r="BA28" i="20"/>
  <c r="AU28" i="20"/>
  <c r="AQ28" i="20"/>
  <c r="AR28" i="20" s="1"/>
  <c r="AP28" i="20"/>
  <c r="AN28" i="20"/>
  <c r="AO28" i="20" s="1"/>
  <c r="AM28" i="20"/>
  <c r="AK28" i="20"/>
  <c r="AL28" i="20" s="1"/>
  <c r="AJ28" i="20"/>
  <c r="AI28" i="20"/>
  <c r="AH28" i="20"/>
  <c r="AG28" i="20"/>
  <c r="AE28" i="20"/>
  <c r="AF28" i="20" s="1"/>
  <c r="AD28" i="20"/>
  <c r="AB28" i="20"/>
  <c r="AC28" i="20" s="1"/>
  <c r="AA28" i="20"/>
  <c r="Y28" i="20"/>
  <c r="Z28" i="20" s="1"/>
  <c r="X28" i="20"/>
  <c r="V28" i="20"/>
  <c r="W28" i="20" s="1"/>
  <c r="U28" i="20"/>
  <c r="S28" i="20"/>
  <c r="T28" i="20" s="1"/>
  <c r="R28" i="20"/>
  <c r="P28" i="20"/>
  <c r="Q28" i="20" s="1"/>
  <c r="O28" i="20"/>
  <c r="M28" i="20"/>
  <c r="N28" i="20" s="1"/>
  <c r="L28" i="20"/>
  <c r="J28" i="20"/>
  <c r="K28" i="20" s="1"/>
  <c r="I28" i="20"/>
  <c r="G28" i="20"/>
  <c r="H28" i="20" s="1"/>
  <c r="F28" i="20"/>
  <c r="D28" i="20"/>
  <c r="E28" i="20" s="1"/>
  <c r="C28" i="20"/>
  <c r="BP27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P26" i="20"/>
  <c r="BJ26" i="20"/>
  <c r="BG26" i="20"/>
  <c r="BD26" i="20"/>
  <c r="BA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P25" i="20"/>
  <c r="BJ25" i="20"/>
  <c r="BG25" i="20"/>
  <c r="BD25" i="20"/>
  <c r="BA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P24" i="20"/>
  <c r="BJ24" i="20"/>
  <c r="BG24" i="20"/>
  <c r="BD24" i="20"/>
  <c r="BA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P23" i="20" s="1"/>
  <c r="BN23" i="20"/>
  <c r="BL23" i="20"/>
  <c r="BM23" i="20" s="1"/>
  <c r="BK23" i="20"/>
  <c r="BJ23" i="20"/>
  <c r="BI23" i="20"/>
  <c r="BH23" i="20"/>
  <c r="BF23" i="20"/>
  <c r="BG23" i="20" s="1"/>
  <c r="BE23" i="20"/>
  <c r="BC23" i="20"/>
  <c r="BD23" i="20" s="1"/>
  <c r="BB23" i="20"/>
  <c r="BA23" i="20"/>
  <c r="AZ23" i="20"/>
  <c r="AY23" i="20"/>
  <c r="AW23" i="20"/>
  <c r="AX23" i="20" s="1"/>
  <c r="AV23" i="20"/>
  <c r="AT23" i="20"/>
  <c r="AU23" i="20" s="1"/>
  <c r="AS23" i="20"/>
  <c r="AQ23" i="20"/>
  <c r="AR23" i="20" s="1"/>
  <c r="AP23" i="20"/>
  <c r="AO23" i="20"/>
  <c r="AN23" i="20"/>
  <c r="AM23" i="20"/>
  <c r="AK23" i="20"/>
  <c r="AL23" i="20" s="1"/>
  <c r="AJ23" i="20"/>
  <c r="AH23" i="20"/>
  <c r="AI23" i="20" s="1"/>
  <c r="AG23" i="20"/>
  <c r="AE23" i="20"/>
  <c r="AF23" i="20" s="1"/>
  <c r="AD23" i="20"/>
  <c r="AB23" i="20"/>
  <c r="AC23" i="20" s="1"/>
  <c r="AA23" i="20"/>
  <c r="Y23" i="20"/>
  <c r="Z23" i="20" s="1"/>
  <c r="X23" i="20"/>
  <c r="V23" i="20"/>
  <c r="W23" i="20" s="1"/>
  <c r="U23" i="20"/>
  <c r="S23" i="20"/>
  <c r="T23" i="20" s="1"/>
  <c r="R23" i="20"/>
  <c r="P23" i="20"/>
  <c r="Q23" i="20" s="1"/>
  <c r="O23" i="20"/>
  <c r="M23" i="20"/>
  <c r="N23" i="20" s="1"/>
  <c r="L23" i="20"/>
  <c r="J23" i="20"/>
  <c r="I23" i="20"/>
  <c r="K23" i="20" s="1"/>
  <c r="G23" i="20"/>
  <c r="H23" i="20" s="1"/>
  <c r="F23" i="20"/>
  <c r="D23" i="20"/>
  <c r="E23" i="20" s="1"/>
  <c r="C23" i="20"/>
  <c r="BP22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P21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P20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P19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P18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P17" i="20"/>
  <c r="BO17" i="20"/>
  <c r="BN17" i="20"/>
  <c r="BJ17" i="20"/>
  <c r="BF17" i="20"/>
  <c r="BG17" i="20" s="1"/>
  <c r="BE17" i="20"/>
  <c r="BC17" i="20"/>
  <c r="BD17" i="20" s="1"/>
  <c r="BB17" i="20"/>
  <c r="BA17" i="20"/>
  <c r="AU17" i="20"/>
  <c r="AQ17" i="20"/>
  <c r="AR17" i="20" s="1"/>
  <c r="AP17" i="20"/>
  <c r="AN17" i="20"/>
  <c r="AO17" i="20" s="1"/>
  <c r="AM17" i="20"/>
  <c r="AK17" i="20"/>
  <c r="AL17" i="20" s="1"/>
  <c r="AJ17" i="20"/>
  <c r="AI17" i="20"/>
  <c r="AH17" i="20"/>
  <c r="AG17" i="20"/>
  <c r="AE17" i="20"/>
  <c r="AF17" i="20" s="1"/>
  <c r="AD17" i="20"/>
  <c r="AB17" i="20"/>
  <c r="AC17" i="20" s="1"/>
  <c r="AA17" i="20"/>
  <c r="Y17" i="20"/>
  <c r="Z17" i="20" s="1"/>
  <c r="X17" i="20"/>
  <c r="V17" i="20"/>
  <c r="W17" i="20" s="1"/>
  <c r="U17" i="20"/>
  <c r="S17" i="20"/>
  <c r="T17" i="20" s="1"/>
  <c r="R17" i="20"/>
  <c r="P17" i="20"/>
  <c r="Q17" i="20" s="1"/>
  <c r="O17" i="20"/>
  <c r="M17" i="20"/>
  <c r="N17" i="20" s="1"/>
  <c r="L17" i="20"/>
  <c r="J17" i="20"/>
  <c r="K17" i="20" s="1"/>
  <c r="I17" i="20"/>
  <c r="G17" i="20"/>
  <c r="H17" i="20" s="1"/>
  <c r="F17" i="20"/>
  <c r="D17" i="20"/>
  <c r="C17" i="20"/>
  <c r="E17" i="20" s="1"/>
  <c r="BP16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P15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P14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P13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P12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Y83" i="5"/>
  <c r="BY82" i="5"/>
  <c r="BY81" i="5"/>
  <c r="BY80" i="5"/>
  <c r="CA79" i="5"/>
  <c r="BZ79" i="5"/>
  <c r="BY79" i="5"/>
  <c r="BX79" i="5"/>
  <c r="BW79" i="5"/>
  <c r="BY77" i="5"/>
  <c r="BY76" i="5"/>
  <c r="CA75" i="5"/>
  <c r="BZ75" i="5"/>
  <c r="BX75" i="5"/>
  <c r="BY75" i="5" s="1"/>
  <c r="BW75" i="5"/>
  <c r="BY74" i="5"/>
  <c r="BY73" i="5"/>
  <c r="BY72" i="5"/>
  <c r="BY71" i="5"/>
  <c r="BY70" i="5"/>
  <c r="BY68" i="5"/>
  <c r="BY67" i="5"/>
  <c r="CA66" i="5"/>
  <c r="BZ66" i="5"/>
  <c r="BX66" i="5"/>
  <c r="BY66" i="5" s="1"/>
  <c r="BW66" i="5"/>
  <c r="BY65" i="5"/>
  <c r="BY64" i="5"/>
  <c r="CA63" i="5"/>
  <c r="BZ63" i="5"/>
  <c r="BX63" i="5"/>
  <c r="BY63" i="5" s="1"/>
  <c r="BW63" i="5"/>
  <c r="CA61" i="5"/>
  <c r="BZ61" i="5"/>
  <c r="BY61" i="5"/>
  <c r="BX61" i="5"/>
  <c r="BW61" i="5"/>
  <c r="BY60" i="5"/>
  <c r="BY59" i="5"/>
  <c r="CA58" i="5"/>
  <c r="BZ58" i="5"/>
  <c r="BX58" i="5"/>
  <c r="BY58" i="5" s="1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A107" i="5"/>
  <c r="AX107" i="5"/>
  <c r="AO107" i="5"/>
  <c r="AL107" i="5"/>
  <c r="AI107" i="5"/>
  <c r="AF107" i="5"/>
  <c r="AC107" i="5"/>
  <c r="Z107" i="5"/>
  <c r="BA106" i="5"/>
  <c r="AX106" i="5"/>
  <c r="AO106" i="5"/>
  <c r="AL106" i="5"/>
  <c r="AI106" i="5"/>
  <c r="AF106" i="5"/>
  <c r="AC106" i="5"/>
  <c r="Z106" i="5"/>
  <c r="BA105" i="5"/>
  <c r="AX105" i="5"/>
  <c r="AO105" i="5"/>
  <c r="AL105" i="5"/>
  <c r="AI105" i="5"/>
  <c r="AF105" i="5"/>
  <c r="AC105" i="5"/>
  <c r="Z105" i="5"/>
  <c r="BA104" i="5"/>
  <c r="AX104" i="5"/>
  <c r="AO104" i="5"/>
  <c r="AL104" i="5"/>
  <c r="AI104" i="5"/>
  <c r="AF104" i="5"/>
  <c r="AC104" i="5"/>
  <c r="Z104" i="5"/>
  <c r="BA103" i="5"/>
  <c r="AX103" i="5"/>
  <c r="AO103" i="5"/>
  <c r="AL103" i="5"/>
  <c r="AI103" i="5"/>
  <c r="AF103" i="5"/>
  <c r="AC103" i="5"/>
  <c r="Z103" i="5"/>
  <c r="BA102" i="5"/>
  <c r="AX102" i="5"/>
  <c r="AO102" i="5"/>
  <c r="AL102" i="5"/>
  <c r="AI102" i="5"/>
  <c r="AF102" i="5"/>
  <c r="AC102" i="5"/>
  <c r="Z102" i="5"/>
  <c r="BA101" i="5"/>
  <c r="AX101" i="5"/>
  <c r="AO101" i="5"/>
  <c r="AL101" i="5"/>
  <c r="AI101" i="5"/>
  <c r="AF101" i="5"/>
  <c r="AC101" i="5"/>
  <c r="Z101" i="5"/>
  <c r="BA100" i="5"/>
  <c r="AX100" i="5"/>
  <c r="AO100" i="5"/>
  <c r="AL100" i="5"/>
  <c r="AI100" i="5"/>
  <c r="AF100" i="5"/>
  <c r="AC100" i="5"/>
  <c r="Z100" i="5"/>
  <c r="BC99" i="5"/>
  <c r="BB99" i="5"/>
  <c r="AZ99" i="5"/>
  <c r="AY99" i="5"/>
  <c r="BA99" i="5" s="1"/>
  <c r="AW99" i="5"/>
  <c r="AV99" i="5"/>
  <c r="AX99" i="5" s="1"/>
  <c r="AQ99" i="5"/>
  <c r="AP99" i="5"/>
  <c r="AN99" i="5"/>
  <c r="AM99" i="5"/>
  <c r="AO99" i="5" s="1"/>
  <c r="AK99" i="5"/>
  <c r="AJ99" i="5"/>
  <c r="AL99" i="5" s="1"/>
  <c r="AH99" i="5"/>
  <c r="AG99" i="5"/>
  <c r="AI99" i="5" s="1"/>
  <c r="AE99" i="5"/>
  <c r="AD99" i="5"/>
  <c r="AF99" i="5" s="1"/>
  <c r="AB99" i="5"/>
  <c r="AA99" i="5"/>
  <c r="AC99" i="5" s="1"/>
  <c r="Y99" i="5"/>
  <c r="X99" i="5"/>
  <c r="Z99" i="5" s="1"/>
  <c r="V99" i="5"/>
  <c r="U99" i="5"/>
  <c r="S99" i="5"/>
  <c r="R99" i="5"/>
  <c r="P99" i="5"/>
  <c r="O99" i="5"/>
  <c r="J99" i="5"/>
  <c r="I99" i="5"/>
  <c r="G99" i="5"/>
  <c r="F99" i="5"/>
  <c r="D99" i="5"/>
  <c r="C99" i="5"/>
  <c r="BA98" i="5"/>
  <c r="AX98" i="5"/>
  <c r="AO98" i="5"/>
  <c r="AL98" i="5"/>
  <c r="AI98" i="5"/>
  <c r="AF98" i="5"/>
  <c r="AC98" i="5"/>
  <c r="Z98" i="5"/>
  <c r="BA97" i="5"/>
  <c r="AX97" i="5"/>
  <c r="AO97" i="5"/>
  <c r="AL97" i="5"/>
  <c r="AI97" i="5"/>
  <c r="AF97" i="5"/>
  <c r="AC97" i="5"/>
  <c r="Z97" i="5"/>
  <c r="BA96" i="5"/>
  <c r="AX96" i="5"/>
  <c r="AO96" i="5"/>
  <c r="AL96" i="5"/>
  <c r="AI96" i="5"/>
  <c r="AF96" i="5"/>
  <c r="AC96" i="5"/>
  <c r="Z96" i="5"/>
  <c r="BA95" i="5"/>
  <c r="AX95" i="5"/>
  <c r="AO95" i="5"/>
  <c r="AL95" i="5"/>
  <c r="AI95" i="5"/>
  <c r="AF95" i="5"/>
  <c r="AC95" i="5"/>
  <c r="Z95" i="5"/>
  <c r="BC94" i="5"/>
  <c r="BB94" i="5"/>
  <c r="AZ94" i="5"/>
  <c r="BA94" i="5" s="1"/>
  <c r="AY94" i="5"/>
  <c r="AW94" i="5"/>
  <c r="AV94" i="5"/>
  <c r="AX94" i="5" s="1"/>
  <c r="AQ94" i="5"/>
  <c r="AP94" i="5"/>
  <c r="AN94" i="5"/>
  <c r="AM94" i="5"/>
  <c r="AO94" i="5" s="1"/>
  <c r="AK94" i="5"/>
  <c r="AJ94" i="5"/>
  <c r="AL94" i="5" s="1"/>
  <c r="AH94" i="5"/>
  <c r="AG94" i="5"/>
  <c r="AI94" i="5" s="1"/>
  <c r="AE94" i="5"/>
  <c r="AD94" i="5"/>
  <c r="AF94" i="5" s="1"/>
  <c r="AB94" i="5"/>
  <c r="AC94" i="5" s="1"/>
  <c r="AA94" i="5"/>
  <c r="Z94" i="5"/>
  <c r="Y94" i="5"/>
  <c r="X94" i="5"/>
  <c r="V94" i="5"/>
  <c r="U94" i="5"/>
  <c r="S94" i="5"/>
  <c r="R94" i="5"/>
  <c r="P94" i="5"/>
  <c r="O94" i="5"/>
  <c r="J94" i="5"/>
  <c r="I94" i="5"/>
  <c r="G94" i="5"/>
  <c r="F94" i="5"/>
  <c r="D94" i="5"/>
  <c r="C94" i="5"/>
  <c r="BA93" i="5"/>
  <c r="AX93" i="5"/>
  <c r="AO93" i="5"/>
  <c r="AL93" i="5"/>
  <c r="AI93" i="5"/>
  <c r="AF93" i="5"/>
  <c r="AC93" i="5"/>
  <c r="Z93" i="5"/>
  <c r="BA92" i="5"/>
  <c r="AX92" i="5"/>
  <c r="AO92" i="5"/>
  <c r="AL92" i="5"/>
  <c r="AI92" i="5"/>
  <c r="AF92" i="5"/>
  <c r="AC92" i="5"/>
  <c r="Z92" i="5"/>
  <c r="BA91" i="5"/>
  <c r="AX91" i="5"/>
  <c r="AO91" i="5"/>
  <c r="AL91" i="5"/>
  <c r="AI91" i="5"/>
  <c r="AF91" i="5"/>
  <c r="AC91" i="5"/>
  <c r="Z91" i="5"/>
  <c r="BA90" i="5"/>
  <c r="AX90" i="5"/>
  <c r="AO90" i="5"/>
  <c r="AL90" i="5"/>
  <c r="AI90" i="5"/>
  <c r="AF90" i="5"/>
  <c r="AC90" i="5"/>
  <c r="Z90" i="5"/>
  <c r="BA89" i="5"/>
  <c r="AX89" i="5"/>
  <c r="AO89" i="5"/>
  <c r="AL89" i="5"/>
  <c r="AI89" i="5"/>
  <c r="AF89" i="5"/>
  <c r="AC89" i="5"/>
  <c r="Z89" i="5"/>
  <c r="BC88" i="5"/>
  <c r="BB88" i="5"/>
  <c r="AZ88" i="5"/>
  <c r="BA88" i="5" s="1"/>
  <c r="AY88" i="5"/>
  <c r="AX88" i="5"/>
  <c r="AW88" i="5"/>
  <c r="AV88" i="5"/>
  <c r="AQ88" i="5"/>
  <c r="AP88" i="5"/>
  <c r="AN88" i="5"/>
  <c r="AM88" i="5"/>
  <c r="AO88" i="5" s="1"/>
  <c r="AK88" i="5"/>
  <c r="AJ88" i="5"/>
  <c r="AL88" i="5" s="1"/>
  <c r="AH88" i="5"/>
  <c r="AG88" i="5"/>
  <c r="AI88" i="5" s="1"/>
  <c r="AE88" i="5"/>
  <c r="AD88" i="5"/>
  <c r="AF88" i="5" s="1"/>
  <c r="AB88" i="5"/>
  <c r="AC88" i="5" s="1"/>
  <c r="AA88" i="5"/>
  <c r="Z88" i="5"/>
  <c r="Y88" i="5"/>
  <c r="X88" i="5"/>
  <c r="V88" i="5"/>
  <c r="U88" i="5"/>
  <c r="S88" i="5"/>
  <c r="R88" i="5"/>
  <c r="P88" i="5"/>
  <c r="O88" i="5"/>
  <c r="J88" i="5"/>
  <c r="I88" i="5"/>
  <c r="G88" i="5"/>
  <c r="F88" i="5"/>
  <c r="D88" i="5"/>
  <c r="C88" i="5"/>
  <c r="BA87" i="5"/>
  <c r="AX87" i="5"/>
  <c r="AO87" i="5"/>
  <c r="AL87" i="5"/>
  <c r="AI87" i="5"/>
  <c r="AF87" i="5"/>
  <c r="AC87" i="5"/>
  <c r="Z87" i="5"/>
  <c r="BA86" i="5"/>
  <c r="AX86" i="5"/>
  <c r="AR86" i="5"/>
  <c r="AR79" i="5" s="1"/>
  <c r="AO86" i="5"/>
  <c r="AL86" i="5"/>
  <c r="AI86" i="5"/>
  <c r="AF86" i="5"/>
  <c r="AC86" i="5"/>
  <c r="Z86" i="5"/>
  <c r="W86" i="5"/>
  <c r="W79" i="5" s="1"/>
  <c r="T86" i="5"/>
  <c r="T79" i="5" s="1"/>
  <c r="Q86" i="5"/>
  <c r="Q79" i="5" s="1"/>
  <c r="N86" i="5"/>
  <c r="K86" i="5"/>
  <c r="K79" i="5" s="1"/>
  <c r="H86" i="5"/>
  <c r="E86" i="5"/>
  <c r="E79" i="5" s="1"/>
  <c r="BA85" i="5"/>
  <c r="AX85" i="5"/>
  <c r="AO85" i="5"/>
  <c r="AL85" i="5"/>
  <c r="AI85" i="5"/>
  <c r="AF85" i="5"/>
  <c r="AC85" i="5"/>
  <c r="Z85" i="5"/>
  <c r="BA84" i="5"/>
  <c r="AX84" i="5"/>
  <c r="AO84" i="5"/>
  <c r="AL84" i="5"/>
  <c r="AI84" i="5"/>
  <c r="AF84" i="5"/>
  <c r="AC84" i="5"/>
  <c r="Z84" i="5"/>
  <c r="BA83" i="5"/>
  <c r="BA79" i="5" s="1"/>
  <c r="AX83" i="5"/>
  <c r="AX79" i="5" s="1"/>
  <c r="AO83" i="5"/>
  <c r="AL83" i="5"/>
  <c r="AI83" i="5"/>
  <c r="AF83" i="5"/>
  <c r="AC83" i="5"/>
  <c r="Z83" i="5"/>
  <c r="BA82" i="5"/>
  <c r="AX82" i="5"/>
  <c r="AO82" i="5"/>
  <c r="AL82" i="5"/>
  <c r="AI82" i="5"/>
  <c r="AF82" i="5"/>
  <c r="AC82" i="5"/>
  <c r="Z82" i="5"/>
  <c r="BA81" i="5"/>
  <c r="AX81" i="5"/>
  <c r="AO81" i="5"/>
  <c r="AL81" i="5"/>
  <c r="AL79" i="5" s="1"/>
  <c r="AI81" i="5"/>
  <c r="AI79" i="5" s="1"/>
  <c r="AF81" i="5"/>
  <c r="AF79" i="5" s="1"/>
  <c r="AC81" i="5"/>
  <c r="AC79" i="5" s="1"/>
  <c r="Z81" i="5"/>
  <c r="K81" i="5"/>
  <c r="H81" i="5"/>
  <c r="BA80" i="5"/>
  <c r="AX80" i="5"/>
  <c r="AO80" i="5"/>
  <c r="AO79" i="5" s="1"/>
  <c r="AL80" i="5"/>
  <c r="AI80" i="5"/>
  <c r="AF80" i="5"/>
  <c r="AC80" i="5"/>
  <c r="Z80" i="5"/>
  <c r="Z79" i="5" s="1"/>
  <c r="N80" i="5"/>
  <c r="N79" i="5" s="1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P79" i="5"/>
  <c r="O79" i="5"/>
  <c r="M79" i="5"/>
  <c r="L79" i="5"/>
  <c r="J79" i="5"/>
  <c r="I79" i="5"/>
  <c r="H79" i="5"/>
  <c r="G79" i="5"/>
  <c r="F79" i="5"/>
  <c r="D79" i="5"/>
  <c r="C79" i="5"/>
  <c r="N78" i="5"/>
  <c r="BA77" i="5"/>
  <c r="AX77" i="5"/>
  <c r="AO77" i="5"/>
  <c r="AL77" i="5"/>
  <c r="AI77" i="5"/>
  <c r="AF77" i="5"/>
  <c r="AC77" i="5"/>
  <c r="Z77" i="5"/>
  <c r="BA76" i="5"/>
  <c r="AX76" i="5"/>
  <c r="AO76" i="5"/>
  <c r="AL76" i="5"/>
  <c r="AI76" i="5"/>
  <c r="AF76" i="5"/>
  <c r="AC76" i="5"/>
  <c r="Z76" i="5"/>
  <c r="BC75" i="5"/>
  <c r="BB75" i="5"/>
  <c r="BA75" i="5"/>
  <c r="AZ75" i="5"/>
  <c r="AY75" i="5"/>
  <c r="AW75" i="5"/>
  <c r="AV75" i="5"/>
  <c r="AX75" i="5" s="1"/>
  <c r="AQ75" i="5"/>
  <c r="AP75" i="5"/>
  <c r="AO75" i="5"/>
  <c r="AN75" i="5"/>
  <c r="AM75" i="5"/>
  <c r="AK75" i="5"/>
  <c r="AJ75" i="5"/>
  <c r="AL75" i="5" s="1"/>
  <c r="AH75" i="5"/>
  <c r="AG75" i="5"/>
  <c r="AI75" i="5" s="1"/>
  <c r="AE75" i="5"/>
  <c r="AD75" i="5"/>
  <c r="AF75" i="5" s="1"/>
  <c r="AC75" i="5"/>
  <c r="AB75" i="5"/>
  <c r="AA75" i="5"/>
  <c r="Y75" i="5"/>
  <c r="X75" i="5"/>
  <c r="Z75" i="5" s="1"/>
  <c r="V75" i="5"/>
  <c r="U75" i="5"/>
  <c r="S75" i="5"/>
  <c r="R75" i="5"/>
  <c r="P75" i="5"/>
  <c r="O75" i="5"/>
  <c r="N75" i="5"/>
  <c r="M75" i="5"/>
  <c r="L75" i="5"/>
  <c r="J75" i="5"/>
  <c r="I75" i="5"/>
  <c r="G75" i="5"/>
  <c r="F75" i="5"/>
  <c r="D75" i="5"/>
  <c r="C75" i="5"/>
  <c r="BA74" i="5"/>
  <c r="AX74" i="5"/>
  <c r="AO74" i="5"/>
  <c r="AL74" i="5"/>
  <c r="AI74" i="5"/>
  <c r="AF74" i="5"/>
  <c r="AC74" i="5"/>
  <c r="Z74" i="5"/>
  <c r="BA73" i="5"/>
  <c r="AX73" i="5"/>
  <c r="AO73" i="5"/>
  <c r="AL73" i="5"/>
  <c r="AI73" i="5"/>
  <c r="AF73" i="5"/>
  <c r="AC73" i="5"/>
  <c r="Z73" i="5"/>
  <c r="BA72" i="5"/>
  <c r="AX72" i="5"/>
  <c r="AO72" i="5"/>
  <c r="AL72" i="5"/>
  <c r="AI72" i="5"/>
  <c r="AF72" i="5"/>
  <c r="AC72" i="5"/>
  <c r="Z72" i="5"/>
  <c r="BA71" i="5"/>
  <c r="AX71" i="5"/>
  <c r="AO71" i="5"/>
  <c r="AL71" i="5"/>
  <c r="AI71" i="5"/>
  <c r="AF71" i="5"/>
  <c r="AC71" i="5"/>
  <c r="Z71" i="5"/>
  <c r="BA70" i="5"/>
  <c r="AX70" i="5"/>
  <c r="AO70" i="5"/>
  <c r="AL70" i="5"/>
  <c r="AI70" i="5"/>
  <c r="AF70" i="5"/>
  <c r="AC70" i="5"/>
  <c r="Z70" i="5"/>
  <c r="BA68" i="5"/>
  <c r="AX68" i="5"/>
  <c r="AO68" i="5"/>
  <c r="AL68" i="5"/>
  <c r="AI68" i="5"/>
  <c r="AF68" i="5"/>
  <c r="AC68" i="5"/>
  <c r="Z68" i="5"/>
  <c r="BA67" i="5"/>
  <c r="AX67" i="5"/>
  <c r="AO67" i="5"/>
  <c r="AL67" i="5"/>
  <c r="AI67" i="5"/>
  <c r="AF67" i="5"/>
  <c r="AC67" i="5"/>
  <c r="Z67" i="5"/>
  <c r="BC66" i="5"/>
  <c r="BB66" i="5"/>
  <c r="AZ66" i="5"/>
  <c r="BA66" i="5" s="1"/>
  <c r="AY66" i="5"/>
  <c r="AW66" i="5"/>
  <c r="AV66" i="5"/>
  <c r="AX66" i="5" s="1"/>
  <c r="AQ66" i="5"/>
  <c r="AP66" i="5"/>
  <c r="AN66" i="5"/>
  <c r="AO66" i="5" s="1"/>
  <c r="AM66" i="5"/>
  <c r="AK66" i="5"/>
  <c r="AJ66" i="5"/>
  <c r="AL66" i="5" s="1"/>
  <c r="AH66" i="5"/>
  <c r="AG66" i="5"/>
  <c r="AI66" i="5" s="1"/>
  <c r="AF66" i="5"/>
  <c r="AE66" i="5"/>
  <c r="AD66" i="5"/>
  <c r="AB66" i="5"/>
  <c r="AC66" i="5" s="1"/>
  <c r="AA66" i="5"/>
  <c r="Y66" i="5"/>
  <c r="X66" i="5"/>
  <c r="Z66" i="5" s="1"/>
  <c r="V66" i="5"/>
  <c r="U66" i="5"/>
  <c r="S66" i="5"/>
  <c r="R66" i="5"/>
  <c r="P66" i="5"/>
  <c r="O66" i="5"/>
  <c r="J66" i="5"/>
  <c r="I66" i="5"/>
  <c r="G66" i="5"/>
  <c r="F66" i="5"/>
  <c r="D66" i="5"/>
  <c r="C66" i="5"/>
  <c r="BA65" i="5"/>
  <c r="AX65" i="5"/>
  <c r="AO65" i="5"/>
  <c r="AL65" i="5"/>
  <c r="AI65" i="5"/>
  <c r="AF65" i="5"/>
  <c r="AC65" i="5"/>
  <c r="Z65" i="5"/>
  <c r="BA64" i="5"/>
  <c r="AX64" i="5"/>
  <c r="AO64" i="5"/>
  <c r="AL64" i="5"/>
  <c r="AI64" i="5"/>
  <c r="AF64" i="5"/>
  <c r="AC64" i="5"/>
  <c r="Z64" i="5"/>
  <c r="BC63" i="5"/>
  <c r="BB63" i="5"/>
  <c r="AZ63" i="5"/>
  <c r="BA63" i="5" s="1"/>
  <c r="AY63" i="5"/>
  <c r="AW63" i="5"/>
  <c r="AV63" i="5"/>
  <c r="AX63" i="5" s="1"/>
  <c r="AQ63" i="5"/>
  <c r="AP63" i="5"/>
  <c r="AN63" i="5"/>
  <c r="AM63" i="5"/>
  <c r="AO63" i="5" s="1"/>
  <c r="AK63" i="5"/>
  <c r="AJ63" i="5"/>
  <c r="AL63" i="5" s="1"/>
  <c r="AH63" i="5"/>
  <c r="AG63" i="5"/>
  <c r="AI63" i="5" s="1"/>
  <c r="AE63" i="5"/>
  <c r="AD63" i="5"/>
  <c r="AF63" i="5" s="1"/>
  <c r="AB63" i="5"/>
  <c r="AC63" i="5" s="1"/>
  <c r="AA63" i="5"/>
  <c r="Y63" i="5"/>
  <c r="X63" i="5"/>
  <c r="Z63" i="5" s="1"/>
  <c r="V63" i="5"/>
  <c r="U63" i="5"/>
  <c r="S63" i="5"/>
  <c r="R63" i="5"/>
  <c r="P63" i="5"/>
  <c r="O63" i="5"/>
  <c r="J63" i="5"/>
  <c r="I63" i="5"/>
  <c r="G63" i="5"/>
  <c r="F63" i="5"/>
  <c r="D63" i="5"/>
  <c r="C63" i="5"/>
  <c r="BA62" i="5"/>
  <c r="AX62" i="5"/>
  <c r="AO62" i="5"/>
  <c r="AL62" i="5"/>
  <c r="AI62" i="5"/>
  <c r="AF62" i="5"/>
  <c r="AC62" i="5"/>
  <c r="Z62" i="5"/>
  <c r="BC61" i="5"/>
  <c r="BB61" i="5"/>
  <c r="AZ61" i="5"/>
  <c r="AY61" i="5"/>
  <c r="BA61" i="5" s="1"/>
  <c r="AW61" i="5"/>
  <c r="AV61" i="5"/>
  <c r="AX61" i="5" s="1"/>
  <c r="AQ61" i="5"/>
  <c r="AP61" i="5"/>
  <c r="AN61" i="5"/>
  <c r="AM61" i="5"/>
  <c r="AO61" i="5" s="1"/>
  <c r="AK61" i="5"/>
  <c r="AJ61" i="5"/>
  <c r="AL61" i="5" s="1"/>
  <c r="AH61" i="5"/>
  <c r="AG61" i="5"/>
  <c r="AI61" i="5" s="1"/>
  <c r="AF61" i="5"/>
  <c r="AE61" i="5"/>
  <c r="AD61" i="5"/>
  <c r="AB61" i="5"/>
  <c r="AA61" i="5"/>
  <c r="AC61" i="5" s="1"/>
  <c r="Y61" i="5"/>
  <c r="X61" i="5"/>
  <c r="Z61" i="5" s="1"/>
  <c r="V61" i="5"/>
  <c r="U61" i="5"/>
  <c r="S61" i="5"/>
  <c r="R61" i="5"/>
  <c r="P61" i="5"/>
  <c r="O61" i="5"/>
  <c r="J61" i="5"/>
  <c r="I61" i="5"/>
  <c r="G61" i="5"/>
  <c r="F61" i="5"/>
  <c r="D61" i="5"/>
  <c r="C61" i="5"/>
  <c r="BA60" i="5"/>
  <c r="AX60" i="5"/>
  <c r="AO60" i="5"/>
  <c r="AL60" i="5"/>
  <c r="AI60" i="5"/>
  <c r="AF60" i="5"/>
  <c r="AC60" i="5"/>
  <c r="Z60" i="5"/>
  <c r="BA59" i="5"/>
  <c r="AX59" i="5"/>
  <c r="AO59" i="5"/>
  <c r="AL59" i="5"/>
  <c r="AI59" i="5"/>
  <c r="AF59" i="5"/>
  <c r="AC59" i="5"/>
  <c r="Z59" i="5"/>
  <c r="BC58" i="5"/>
  <c r="BB58" i="5"/>
  <c r="AZ58" i="5"/>
  <c r="BA58" i="5" s="1"/>
  <c r="AY58" i="5"/>
  <c r="AW58" i="5"/>
  <c r="AV58" i="5"/>
  <c r="AX58" i="5" s="1"/>
  <c r="AQ58" i="5"/>
  <c r="AP58" i="5"/>
  <c r="AN58" i="5"/>
  <c r="AO58" i="5" s="1"/>
  <c r="AM58" i="5"/>
  <c r="AK58" i="5"/>
  <c r="AJ58" i="5"/>
  <c r="AL58" i="5" s="1"/>
  <c r="AH58" i="5"/>
  <c r="AG58" i="5"/>
  <c r="AI58" i="5" s="1"/>
  <c r="AF58" i="5"/>
  <c r="AE58" i="5"/>
  <c r="AD58" i="5"/>
  <c r="AB58" i="5"/>
  <c r="AC58" i="5" s="1"/>
  <c r="AA58" i="5"/>
  <c r="Y58" i="5"/>
  <c r="X58" i="5"/>
  <c r="Z58" i="5" s="1"/>
  <c r="V58" i="5"/>
  <c r="U58" i="5"/>
  <c r="S58" i="5"/>
  <c r="R58" i="5"/>
  <c r="P58" i="5"/>
  <c r="O58" i="5"/>
  <c r="J58" i="5"/>
  <c r="I58" i="5"/>
  <c r="G58" i="5"/>
  <c r="F58" i="5"/>
  <c r="D58" i="5"/>
  <c r="C58" i="5"/>
  <c r="BA57" i="5"/>
  <c r="AX57" i="5"/>
  <c r="AO57" i="5"/>
  <c r="AL57" i="5"/>
  <c r="AI57" i="5"/>
  <c r="AF57" i="5"/>
  <c r="AC57" i="5"/>
  <c r="Z57" i="5"/>
  <c r="BA56" i="5"/>
  <c r="AX56" i="5"/>
  <c r="AO56" i="5"/>
  <c r="AL56" i="5"/>
  <c r="AI56" i="5"/>
  <c r="AF56" i="5"/>
  <c r="AC56" i="5"/>
  <c r="Z56" i="5"/>
  <c r="BA55" i="5"/>
  <c r="AX55" i="5"/>
  <c r="AO55" i="5"/>
  <c r="AL55" i="5"/>
  <c r="AI55" i="5"/>
  <c r="AF55" i="5"/>
  <c r="AC55" i="5"/>
  <c r="Z55" i="5"/>
  <c r="BA54" i="5"/>
  <c r="AX54" i="5"/>
  <c r="AO54" i="5"/>
  <c r="AL54" i="5"/>
  <c r="AI54" i="5"/>
  <c r="AF54" i="5"/>
  <c r="AC54" i="5"/>
  <c r="Z54" i="5"/>
  <c r="BA53" i="5"/>
  <c r="AX53" i="5"/>
  <c r="AO53" i="5"/>
  <c r="AL53" i="5"/>
  <c r="AI53" i="5"/>
  <c r="AF53" i="5"/>
  <c r="AC53" i="5"/>
  <c r="Z53" i="5"/>
  <c r="BA52" i="5"/>
  <c r="AX52" i="5"/>
  <c r="AO52" i="5"/>
  <c r="AL52" i="5"/>
  <c r="AI52" i="5"/>
  <c r="AF52" i="5"/>
  <c r="AC52" i="5"/>
  <c r="Z52" i="5"/>
  <c r="BA51" i="5"/>
  <c r="AX51" i="5"/>
  <c r="AO51" i="5"/>
  <c r="AL51" i="5"/>
  <c r="AI51" i="5"/>
  <c r="AF51" i="5"/>
  <c r="AC51" i="5"/>
  <c r="Z51" i="5"/>
  <c r="BA50" i="5"/>
  <c r="AX50" i="5"/>
  <c r="AO50" i="5"/>
  <c r="AL50" i="5"/>
  <c r="AI50" i="5"/>
  <c r="AF50" i="5"/>
  <c r="AC50" i="5"/>
  <c r="Z50" i="5"/>
  <c r="BA49" i="5"/>
  <c r="AX49" i="5"/>
  <c r="AO49" i="5"/>
  <c r="AL49" i="5"/>
  <c r="AI49" i="5"/>
  <c r="AF49" i="5"/>
  <c r="AC49" i="5"/>
  <c r="Z49" i="5"/>
  <c r="BC48" i="5"/>
  <c r="BB48" i="5"/>
  <c r="AZ48" i="5"/>
  <c r="AY48" i="5"/>
  <c r="BA48" i="5" s="1"/>
  <c r="AW48" i="5"/>
  <c r="AV48" i="5"/>
  <c r="AX48" i="5" s="1"/>
  <c r="AQ48" i="5"/>
  <c r="AP48" i="5"/>
  <c r="AO48" i="5"/>
  <c r="AN48" i="5"/>
  <c r="AM48" i="5"/>
  <c r="AK48" i="5"/>
  <c r="AJ48" i="5"/>
  <c r="AL48" i="5" s="1"/>
  <c r="AH48" i="5"/>
  <c r="AG48" i="5"/>
  <c r="AI48" i="5" s="1"/>
  <c r="AF48" i="5"/>
  <c r="AE48" i="5"/>
  <c r="AD48" i="5"/>
  <c r="AB48" i="5"/>
  <c r="AA48" i="5"/>
  <c r="AC48" i="5" s="1"/>
  <c r="Y48" i="5"/>
  <c r="X48" i="5"/>
  <c r="Z48" i="5" s="1"/>
  <c r="V48" i="5"/>
  <c r="U48" i="5"/>
  <c r="S48" i="5"/>
  <c r="R48" i="5"/>
  <c r="P48" i="5"/>
  <c r="O48" i="5"/>
  <c r="J48" i="5"/>
  <c r="I48" i="5"/>
  <c r="G48" i="5"/>
  <c r="F48" i="5"/>
  <c r="D48" i="5"/>
  <c r="C48" i="5"/>
  <c r="BA47" i="5"/>
  <c r="AX47" i="5"/>
  <c r="AO47" i="5"/>
  <c r="AL47" i="5"/>
  <c r="AI47" i="5"/>
  <c r="AF47" i="5"/>
  <c r="AC47" i="5"/>
  <c r="Z47" i="5"/>
  <c r="BA46" i="5"/>
  <c r="AX46" i="5"/>
  <c r="AO46" i="5"/>
  <c r="AL46" i="5"/>
  <c r="AI46" i="5"/>
  <c r="AF46" i="5"/>
  <c r="AC46" i="5"/>
  <c r="Z46" i="5"/>
  <c r="BA45" i="5"/>
  <c r="AX45" i="5"/>
  <c r="AO45" i="5"/>
  <c r="AL45" i="5"/>
  <c r="AI45" i="5"/>
  <c r="AF45" i="5"/>
  <c r="AC45" i="5"/>
  <c r="Z45" i="5"/>
  <c r="BC44" i="5"/>
  <c r="BB44" i="5"/>
  <c r="BD44" i="5" s="1"/>
  <c r="AZ44" i="5"/>
  <c r="BA44" i="5" s="1"/>
  <c r="AY44" i="5"/>
  <c r="AW44" i="5"/>
  <c r="AV44" i="5"/>
  <c r="AX44" i="5" s="1"/>
  <c r="AQ44" i="5"/>
  <c r="AP44" i="5"/>
  <c r="AN44" i="5"/>
  <c r="AM44" i="5"/>
  <c r="AO44" i="5" s="1"/>
  <c r="AK44" i="5"/>
  <c r="AJ44" i="5"/>
  <c r="AL44" i="5" s="1"/>
  <c r="AH44" i="5"/>
  <c r="AG44" i="5"/>
  <c r="AI44" i="5" s="1"/>
  <c r="AE44" i="5"/>
  <c r="AD44" i="5"/>
  <c r="AF44" i="5" s="1"/>
  <c r="AB44" i="5"/>
  <c r="AC44" i="5" s="1"/>
  <c r="AA44" i="5"/>
  <c r="Y44" i="5"/>
  <c r="X44" i="5"/>
  <c r="Z44" i="5" s="1"/>
  <c r="V44" i="5"/>
  <c r="U44" i="5"/>
  <c r="S44" i="5"/>
  <c r="R44" i="5"/>
  <c r="P44" i="5"/>
  <c r="O44" i="5"/>
  <c r="J44" i="5"/>
  <c r="I44" i="5"/>
  <c r="G44" i="5"/>
  <c r="F44" i="5"/>
  <c r="D44" i="5"/>
  <c r="C44" i="5"/>
  <c r="BA43" i="5"/>
  <c r="AX43" i="5"/>
  <c r="AO43" i="5"/>
  <c r="AL43" i="5"/>
  <c r="AI43" i="5"/>
  <c r="AF43" i="5"/>
  <c r="AC43" i="5"/>
  <c r="Z43" i="5"/>
  <c r="BA42" i="5"/>
  <c r="AX42" i="5"/>
  <c r="AO42" i="5"/>
  <c r="AL42" i="5"/>
  <c r="AI42" i="5"/>
  <c r="AF42" i="5"/>
  <c r="AC42" i="5"/>
  <c r="Z42" i="5"/>
  <c r="BA41" i="5"/>
  <c r="AX41" i="5"/>
  <c r="AO41" i="5"/>
  <c r="AL41" i="5"/>
  <c r="AI41" i="5"/>
  <c r="AF41" i="5"/>
  <c r="AC41" i="5"/>
  <c r="Z41" i="5"/>
  <c r="BA40" i="5"/>
  <c r="AX40" i="5"/>
  <c r="AO40" i="5"/>
  <c r="AL40" i="5"/>
  <c r="AI40" i="5"/>
  <c r="AF40" i="5"/>
  <c r="AC40" i="5"/>
  <c r="Z40" i="5"/>
  <c r="BC39" i="5"/>
  <c r="BB39" i="5"/>
  <c r="BD39" i="5" s="1"/>
  <c r="AZ39" i="5"/>
  <c r="BA39" i="5" s="1"/>
  <c r="AY39" i="5"/>
  <c r="AW39" i="5"/>
  <c r="AV39" i="5"/>
  <c r="AX39" i="5" s="1"/>
  <c r="AQ39" i="5"/>
  <c r="AP39" i="5"/>
  <c r="AN39" i="5"/>
  <c r="AO39" i="5" s="1"/>
  <c r="AM39" i="5"/>
  <c r="AK39" i="5"/>
  <c r="AJ39" i="5"/>
  <c r="AL39" i="5" s="1"/>
  <c r="AI39" i="5"/>
  <c r="AH39" i="5"/>
  <c r="AG39" i="5"/>
  <c r="AE39" i="5"/>
  <c r="AD39" i="5"/>
  <c r="AF39" i="5" s="1"/>
  <c r="AB39" i="5"/>
  <c r="AC39" i="5" s="1"/>
  <c r="AA39" i="5"/>
  <c r="Y39" i="5"/>
  <c r="X39" i="5"/>
  <c r="Z39" i="5" s="1"/>
  <c r="V39" i="5"/>
  <c r="U39" i="5"/>
  <c r="S39" i="5"/>
  <c r="R39" i="5"/>
  <c r="P39" i="5"/>
  <c r="O39" i="5"/>
  <c r="J39" i="5"/>
  <c r="I39" i="5"/>
  <c r="G39" i="5"/>
  <c r="F39" i="5"/>
  <c r="D39" i="5"/>
  <c r="C39" i="5"/>
  <c r="BA38" i="5"/>
  <c r="AX38" i="5"/>
  <c r="AO38" i="5"/>
  <c r="AL38" i="5"/>
  <c r="AI38" i="5"/>
  <c r="AF38" i="5"/>
  <c r="AC38" i="5"/>
  <c r="Z38" i="5"/>
  <c r="BA37" i="5"/>
  <c r="AX37" i="5"/>
  <c r="AO37" i="5"/>
  <c r="AL37" i="5"/>
  <c r="AI37" i="5"/>
  <c r="AF37" i="5"/>
  <c r="AC37" i="5"/>
  <c r="Z37" i="5"/>
  <c r="BA36" i="5"/>
  <c r="AX36" i="5"/>
  <c r="AO36" i="5"/>
  <c r="AL36" i="5"/>
  <c r="AI36" i="5"/>
  <c r="AF36" i="5"/>
  <c r="AC36" i="5"/>
  <c r="Z36" i="5"/>
  <c r="BC35" i="5"/>
  <c r="BB35" i="5"/>
  <c r="AZ35" i="5"/>
  <c r="AY35" i="5"/>
  <c r="BA35" i="5" s="1"/>
  <c r="AW35" i="5"/>
  <c r="AV35" i="5"/>
  <c r="AX35" i="5" s="1"/>
  <c r="AQ35" i="5"/>
  <c r="AP35" i="5"/>
  <c r="AN35" i="5"/>
  <c r="AM35" i="5"/>
  <c r="AO35" i="5" s="1"/>
  <c r="AK35" i="5"/>
  <c r="AJ35" i="5"/>
  <c r="AL35" i="5" s="1"/>
  <c r="AH35" i="5"/>
  <c r="AG35" i="5"/>
  <c r="AI35" i="5" s="1"/>
  <c r="AF35" i="5"/>
  <c r="AE35" i="5"/>
  <c r="AD35" i="5"/>
  <c r="AB35" i="5"/>
  <c r="AA35" i="5"/>
  <c r="AC35" i="5" s="1"/>
  <c r="Y35" i="5"/>
  <c r="X35" i="5"/>
  <c r="Z35" i="5" s="1"/>
  <c r="V35" i="5"/>
  <c r="U35" i="5"/>
  <c r="S35" i="5"/>
  <c r="R35" i="5"/>
  <c r="P35" i="5"/>
  <c r="O35" i="5"/>
  <c r="J35" i="5"/>
  <c r="I35" i="5"/>
  <c r="G35" i="5"/>
  <c r="F35" i="5"/>
  <c r="D35" i="5"/>
  <c r="C35" i="5"/>
  <c r="BA34" i="5"/>
  <c r="AX34" i="5"/>
  <c r="AO34" i="5"/>
  <c r="AL34" i="5"/>
  <c r="AI34" i="5"/>
  <c r="AF34" i="5"/>
  <c r="AC34" i="5"/>
  <c r="Z34" i="5"/>
  <c r="BA33" i="5"/>
  <c r="AX33" i="5"/>
  <c r="AO33" i="5"/>
  <c r="AL33" i="5"/>
  <c r="AI33" i="5"/>
  <c r="AF33" i="5"/>
  <c r="AC33" i="5"/>
  <c r="Z33" i="5"/>
  <c r="BA32" i="5"/>
  <c r="AX32" i="5"/>
  <c r="AO32" i="5"/>
  <c r="AL32" i="5"/>
  <c r="AI32" i="5"/>
  <c r="AF32" i="5"/>
  <c r="AC32" i="5"/>
  <c r="Z32" i="5"/>
  <c r="BA31" i="5"/>
  <c r="AX31" i="5"/>
  <c r="AO31" i="5"/>
  <c r="AL31" i="5"/>
  <c r="AI31" i="5"/>
  <c r="AF31" i="5"/>
  <c r="AC31" i="5"/>
  <c r="Z31" i="5"/>
  <c r="BA30" i="5"/>
  <c r="AX30" i="5"/>
  <c r="AO30" i="5"/>
  <c r="AL30" i="5"/>
  <c r="AI30" i="5"/>
  <c r="AF30" i="5"/>
  <c r="AC30" i="5"/>
  <c r="Z30" i="5"/>
  <c r="BA29" i="5"/>
  <c r="AX29" i="5"/>
  <c r="AO29" i="5"/>
  <c r="AL29" i="5"/>
  <c r="AI29" i="5"/>
  <c r="AF29" i="5"/>
  <c r="AC29" i="5"/>
  <c r="Z29" i="5"/>
  <c r="BC28" i="5"/>
  <c r="BB28" i="5"/>
  <c r="AZ28" i="5"/>
  <c r="AY28" i="5"/>
  <c r="BA28" i="5" s="1"/>
  <c r="AW28" i="5"/>
  <c r="AV28" i="5"/>
  <c r="AX28" i="5" s="1"/>
  <c r="AQ28" i="5"/>
  <c r="AP28" i="5"/>
  <c r="AN28" i="5"/>
  <c r="AO28" i="5" s="1"/>
  <c r="AM28" i="5"/>
  <c r="AK28" i="5"/>
  <c r="AJ28" i="5"/>
  <c r="AL28" i="5" s="1"/>
  <c r="AH28" i="5"/>
  <c r="AG28" i="5"/>
  <c r="AI28" i="5" s="1"/>
  <c r="AF28" i="5"/>
  <c r="AE28" i="5"/>
  <c r="AD28" i="5"/>
  <c r="AC28" i="5"/>
  <c r="AB28" i="5"/>
  <c r="AA28" i="5"/>
  <c r="Y28" i="5"/>
  <c r="X28" i="5"/>
  <c r="Z28" i="5" s="1"/>
  <c r="V28" i="5"/>
  <c r="U28" i="5"/>
  <c r="S28" i="5"/>
  <c r="R28" i="5"/>
  <c r="P28" i="5"/>
  <c r="O28" i="5"/>
  <c r="J28" i="5"/>
  <c r="I28" i="5"/>
  <c r="G28" i="5"/>
  <c r="F28" i="5"/>
  <c r="D28" i="5"/>
  <c r="C28" i="5"/>
  <c r="BA27" i="5"/>
  <c r="AX27" i="5"/>
  <c r="AO27" i="5"/>
  <c r="AL27" i="5"/>
  <c r="AI27" i="5"/>
  <c r="AF27" i="5"/>
  <c r="AC27" i="5"/>
  <c r="Z27" i="5"/>
  <c r="BA26" i="5"/>
  <c r="AX26" i="5"/>
  <c r="AO26" i="5"/>
  <c r="AL26" i="5"/>
  <c r="AI26" i="5"/>
  <c r="AF26" i="5"/>
  <c r="AC26" i="5"/>
  <c r="Z26" i="5"/>
  <c r="BA25" i="5"/>
  <c r="BA23" i="5" s="1"/>
  <c r="AX25" i="5"/>
  <c r="AX23" i="5" s="1"/>
  <c r="AO25" i="5"/>
  <c r="AO23" i="5" s="1"/>
  <c r="AL25" i="5"/>
  <c r="AL23" i="5" s="1"/>
  <c r="AI25" i="5"/>
  <c r="AF25" i="5"/>
  <c r="AC25" i="5"/>
  <c r="Z25" i="5"/>
  <c r="BA24" i="5"/>
  <c r="AX24" i="5"/>
  <c r="AO24" i="5"/>
  <c r="AL24" i="5"/>
  <c r="AI24" i="5"/>
  <c r="AF24" i="5"/>
  <c r="AC24" i="5"/>
  <c r="Z24" i="5"/>
  <c r="Z23" i="5" s="1"/>
  <c r="BC23" i="5"/>
  <c r="BB23" i="5"/>
  <c r="AZ23" i="5"/>
  <c r="AY23" i="5"/>
  <c r="AW23" i="5"/>
  <c r="AV23" i="5"/>
  <c r="AU23" i="5"/>
  <c r="AT23" i="5"/>
  <c r="AS23" i="5"/>
  <c r="AR23" i="5"/>
  <c r="AQ23" i="5"/>
  <c r="AP23" i="5"/>
  <c r="AN23" i="5"/>
  <c r="AM23" i="5"/>
  <c r="AK23" i="5"/>
  <c r="AJ23" i="5"/>
  <c r="AI23" i="5"/>
  <c r="AH23" i="5"/>
  <c r="AG23" i="5"/>
  <c r="AF23" i="5"/>
  <c r="AE23" i="5"/>
  <c r="AD23" i="5"/>
  <c r="AC23" i="5"/>
  <c r="AB23" i="5"/>
  <c r="AA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S17" i="5"/>
  <c r="R17" i="5"/>
  <c r="P17" i="5"/>
  <c r="O17" i="5"/>
  <c r="J17" i="5"/>
  <c r="I17" i="5"/>
  <c r="G17" i="5"/>
  <c r="F17" i="5"/>
  <c r="D17" i="5"/>
  <c r="C17" i="5"/>
  <c r="BD28" i="5"/>
  <c r="BD63" i="5"/>
  <c r="BD66" i="5"/>
  <c r="BD75" i="5"/>
  <c r="BD99" i="5"/>
  <c r="BD48" i="5"/>
  <c r="DB79" i="6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L99" i="6" s="1"/>
  <c r="AI101" i="6"/>
  <c r="AI99" i="6" s="1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V99" i="6" s="1"/>
  <c r="BP100" i="6"/>
  <c r="BP99" i="6" s="1"/>
  <c r="BM100" i="6"/>
  <c r="BM99" i="6" s="1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N99" i="6" s="1"/>
  <c r="CL99" i="6"/>
  <c r="CJ99" i="6"/>
  <c r="CK99" i="6" s="1"/>
  <c r="CI99" i="6"/>
  <c r="CG99" i="6"/>
  <c r="CF99" i="6"/>
  <c r="CH99" i="6" s="1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F99" i="6"/>
  <c r="BG99" i="6" s="1"/>
  <c r="BE99" i="6"/>
  <c r="BC99" i="6"/>
  <c r="BD99" i="6" s="1"/>
  <c r="BB99" i="6"/>
  <c r="AZ99" i="6"/>
  <c r="BA99" i="6" s="1"/>
  <c r="AY99" i="6"/>
  <c r="AX99" i="6"/>
  <c r="AW99" i="6"/>
  <c r="AV99" i="6"/>
  <c r="AT99" i="6"/>
  <c r="AU99" i="6" s="1"/>
  <c r="AS99" i="6"/>
  <c r="AQ99" i="6"/>
  <c r="AR99" i="6" s="1"/>
  <c r="AP99" i="6"/>
  <c r="AN99" i="6"/>
  <c r="AO99" i="6" s="1"/>
  <c r="AM99" i="6"/>
  <c r="AK99" i="6"/>
  <c r="AJ99" i="6"/>
  <c r="AH99" i="6"/>
  <c r="AG99" i="6"/>
  <c r="AE99" i="6"/>
  <c r="AF99" i="6" s="1"/>
  <c r="AD99" i="6"/>
  <c r="AB99" i="6"/>
  <c r="AA99" i="6"/>
  <c r="AC99" i="6" s="1"/>
  <c r="Y99" i="6"/>
  <c r="X99" i="6"/>
  <c r="Z99" i="6" s="1"/>
  <c r="W99" i="6"/>
  <c r="V99" i="6"/>
  <c r="U99" i="6"/>
  <c r="S99" i="6"/>
  <c r="T99" i="6" s="1"/>
  <c r="R99" i="6"/>
  <c r="Q99" i="6"/>
  <c r="P99" i="6"/>
  <c r="O99" i="6"/>
  <c r="M99" i="6"/>
  <c r="N99" i="6" s="1"/>
  <c r="L99" i="6"/>
  <c r="J99" i="6"/>
  <c r="K99" i="6" s="1"/>
  <c r="I99" i="6"/>
  <c r="G99" i="6"/>
  <c r="H99" i="6" s="1"/>
  <c r="F99" i="6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M79" i="6"/>
  <c r="CN79" i="6" s="1"/>
  <c r="CL79" i="6"/>
  <c r="CJ79" i="6"/>
  <c r="CK79" i="6" s="1"/>
  <c r="CI79" i="6"/>
  <c r="CG79" i="6"/>
  <c r="CH79" i="6" s="1"/>
  <c r="CF79" i="6"/>
  <c r="CD79" i="6"/>
  <c r="CE79" i="6" s="1"/>
  <c r="CC79" i="6"/>
  <c r="CA79" i="6"/>
  <c r="BZ79" i="6"/>
  <c r="CB79" i="6" s="1"/>
  <c r="BX79" i="6"/>
  <c r="BY79" i="6" s="1"/>
  <c r="BW79" i="6"/>
  <c r="BU79" i="6"/>
  <c r="BT79" i="6"/>
  <c r="BS79" i="6"/>
  <c r="BR79" i="6"/>
  <c r="BQ79" i="6"/>
  <c r="BO79" i="6"/>
  <c r="BP79" i="6" s="1"/>
  <c r="BN79" i="6"/>
  <c r="BL79" i="6"/>
  <c r="BM79" i="6" s="1"/>
  <c r="BK79" i="6"/>
  <c r="BI79" i="6"/>
  <c r="BH79" i="6"/>
  <c r="BF79" i="6"/>
  <c r="BG79" i="6" s="1"/>
  <c r="BE79" i="6"/>
  <c r="BD79" i="6"/>
  <c r="BC79" i="6"/>
  <c r="BB79" i="6"/>
  <c r="AZ79" i="6"/>
  <c r="BA79" i="6" s="1"/>
  <c r="AY79" i="6"/>
  <c r="AW79" i="6"/>
  <c r="AX79" i="6" s="1"/>
  <c r="AV79" i="6"/>
  <c r="AT79" i="6"/>
  <c r="AU79" i="6" s="1"/>
  <c r="AS79" i="6"/>
  <c r="AQ79" i="6"/>
  <c r="AR79" i="6" s="1"/>
  <c r="AP79" i="6"/>
  <c r="AN79" i="6"/>
  <c r="AM79" i="6"/>
  <c r="AL79" i="6"/>
  <c r="AK79" i="6"/>
  <c r="AJ79" i="6"/>
  <c r="AI79" i="6"/>
  <c r="AH79" i="6"/>
  <c r="AG79" i="6"/>
  <c r="AE79" i="6"/>
  <c r="AF79" i="6" s="1"/>
  <c r="AD79" i="6"/>
  <c r="AB79" i="6"/>
  <c r="AC79" i="6" s="1"/>
  <c r="AA79" i="6"/>
  <c r="Y79" i="6"/>
  <c r="Z79" i="6" s="1"/>
  <c r="X79" i="6"/>
  <c r="W79" i="6"/>
  <c r="V79" i="6"/>
  <c r="U79" i="6"/>
  <c r="T79" i="6"/>
  <c r="S79" i="6"/>
  <c r="R79" i="6"/>
  <c r="Q79" i="6"/>
  <c r="P79" i="6"/>
  <c r="O79" i="6"/>
  <c r="M79" i="6"/>
  <c r="L79" i="6"/>
  <c r="N79" i="6" s="1"/>
  <c r="J79" i="6"/>
  <c r="I79" i="6"/>
  <c r="K79" i="6" s="1"/>
  <c r="G79" i="6"/>
  <c r="H79" i="6" s="1"/>
  <c r="F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V75" i="6" s="1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E75" i="6" s="1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N75" i="6" s="1"/>
  <c r="CL75" i="6"/>
  <c r="CJ75" i="6"/>
  <c r="CK75" i="6" s="1"/>
  <c r="CI75" i="6"/>
  <c r="CG75" i="6"/>
  <c r="CH75" i="6" s="1"/>
  <c r="CF75" i="6"/>
  <c r="CE75" i="6"/>
  <c r="CD75" i="6"/>
  <c r="CC75" i="6"/>
  <c r="CA75" i="6"/>
  <c r="CB75" i="6" s="1"/>
  <c r="BZ75" i="6"/>
  <c r="BX75" i="6"/>
  <c r="BW75" i="6"/>
  <c r="BY75" i="6" s="1"/>
  <c r="BU75" i="6"/>
  <c r="BT75" i="6"/>
  <c r="BS75" i="6"/>
  <c r="BR75" i="6"/>
  <c r="BQ75" i="6"/>
  <c r="BO75" i="6"/>
  <c r="BN75" i="6"/>
  <c r="BL75" i="6"/>
  <c r="BM75" i="6" s="1"/>
  <c r="BK75" i="6"/>
  <c r="BI75" i="6"/>
  <c r="BJ75" i="6" s="1"/>
  <c r="BH75" i="6"/>
  <c r="BF75" i="6"/>
  <c r="BG75" i="6" s="1"/>
  <c r="BE75" i="6"/>
  <c r="BC75" i="6"/>
  <c r="BD75" i="6" s="1"/>
  <c r="BB75" i="6"/>
  <c r="AZ75" i="6"/>
  <c r="BA75" i="6" s="1"/>
  <c r="AY75" i="6"/>
  <c r="AW75" i="6"/>
  <c r="AX75" i="6" s="1"/>
  <c r="AV75" i="6"/>
  <c r="AT75" i="6"/>
  <c r="AU75" i="6" s="1"/>
  <c r="AS75" i="6"/>
  <c r="AQ75" i="6"/>
  <c r="AR75" i="6" s="1"/>
  <c r="AP75" i="6"/>
  <c r="AO75" i="6"/>
  <c r="AN75" i="6"/>
  <c r="AM75" i="6"/>
  <c r="AK75" i="6"/>
  <c r="AL75" i="6" s="1"/>
  <c r="AJ75" i="6"/>
  <c r="AH75" i="6"/>
  <c r="AI75" i="6" s="1"/>
  <c r="AG75" i="6"/>
  <c r="AE75" i="6"/>
  <c r="AF75" i="6" s="1"/>
  <c r="AD75" i="6"/>
  <c r="AB75" i="6"/>
  <c r="AC75" i="6" s="1"/>
  <c r="AA75" i="6"/>
  <c r="Y75" i="6"/>
  <c r="Z75" i="6" s="1"/>
  <c r="X75" i="6"/>
  <c r="W75" i="6"/>
  <c r="V75" i="6"/>
  <c r="U75" i="6"/>
  <c r="S75" i="6"/>
  <c r="R75" i="6"/>
  <c r="T75" i="6" s="1"/>
  <c r="Q75" i="6"/>
  <c r="P75" i="6"/>
  <c r="O75" i="6"/>
  <c r="M75" i="6"/>
  <c r="N75" i="6" s="1"/>
  <c r="L75" i="6"/>
  <c r="J75" i="6"/>
  <c r="K75" i="6" s="1"/>
  <c r="I75" i="6"/>
  <c r="G75" i="6"/>
  <c r="F75" i="6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V66" i="6" s="1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J66" i="6"/>
  <c r="CI66" i="6"/>
  <c r="CG66" i="6"/>
  <c r="CH66" i="6" s="1"/>
  <c r="CF66" i="6"/>
  <c r="CD66" i="6"/>
  <c r="CE66" i="6" s="1"/>
  <c r="CC66" i="6"/>
  <c r="CA66" i="6"/>
  <c r="CB66" i="6" s="1"/>
  <c r="BZ66" i="6"/>
  <c r="BX66" i="6"/>
  <c r="BY66" i="6" s="1"/>
  <c r="BW66" i="6"/>
  <c r="BU66" i="6"/>
  <c r="BT66" i="6"/>
  <c r="BS66" i="6"/>
  <c r="BR66" i="6"/>
  <c r="BQ66" i="6"/>
  <c r="BO66" i="6"/>
  <c r="BN66" i="6"/>
  <c r="BL66" i="6"/>
  <c r="BM66" i="6" s="1"/>
  <c r="BK66" i="6"/>
  <c r="BJ66" i="6"/>
  <c r="BI66" i="6"/>
  <c r="BH66" i="6"/>
  <c r="BF66" i="6"/>
  <c r="BG66" i="6" s="1"/>
  <c r="BE66" i="6"/>
  <c r="BC66" i="6"/>
  <c r="BD66" i="6" s="1"/>
  <c r="BB66" i="6"/>
  <c r="AZ66" i="6"/>
  <c r="BA66" i="6" s="1"/>
  <c r="AY66" i="6"/>
  <c r="AW66" i="6"/>
  <c r="AX66" i="6" s="1"/>
  <c r="AV66" i="6"/>
  <c r="AT66" i="6"/>
  <c r="AU66" i="6" s="1"/>
  <c r="AS66" i="6"/>
  <c r="AQ66" i="6"/>
  <c r="AR66" i="6" s="1"/>
  <c r="AP66" i="6"/>
  <c r="AN66" i="6"/>
  <c r="AM66" i="6"/>
  <c r="AO66" i="6" s="1"/>
  <c r="AK66" i="6"/>
  <c r="AJ66" i="6"/>
  <c r="AL66" i="6" s="1"/>
  <c r="AH66" i="6"/>
  <c r="AI66" i="6" s="1"/>
  <c r="AG66" i="6"/>
  <c r="AE66" i="6"/>
  <c r="AF66" i="6" s="1"/>
  <c r="AD66" i="6"/>
  <c r="AB66" i="6"/>
  <c r="AA66" i="6"/>
  <c r="Y66" i="6"/>
  <c r="Z66" i="6" s="1"/>
  <c r="X66" i="6"/>
  <c r="W66" i="6"/>
  <c r="V66" i="6"/>
  <c r="U66" i="6"/>
  <c r="S66" i="6"/>
  <c r="T66" i="6" s="1"/>
  <c r="R66" i="6"/>
  <c r="Q66" i="6"/>
  <c r="P66" i="6"/>
  <c r="O66" i="6"/>
  <c r="M66" i="6"/>
  <c r="N66" i="6" s="1"/>
  <c r="L66" i="6"/>
  <c r="J66" i="6"/>
  <c r="K66" i="6" s="1"/>
  <c r="I66" i="6"/>
  <c r="G66" i="6"/>
  <c r="F66" i="6"/>
  <c r="E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M58" i="6"/>
  <c r="CN58" i="6" s="1"/>
  <c r="CL58" i="6"/>
  <c r="CJ58" i="6"/>
  <c r="CI58" i="6"/>
  <c r="CG58" i="6"/>
  <c r="CH58" i="6" s="1"/>
  <c r="CF58" i="6"/>
  <c r="CE58" i="6"/>
  <c r="CD58" i="6"/>
  <c r="CC58" i="6"/>
  <c r="CA58" i="6"/>
  <c r="CB58" i="6" s="1"/>
  <c r="BZ58" i="6"/>
  <c r="BX58" i="6"/>
  <c r="BY58" i="6" s="1"/>
  <c r="BW58" i="6"/>
  <c r="BV58" i="6"/>
  <c r="BU58" i="6"/>
  <c r="BT58" i="6"/>
  <c r="BS58" i="6"/>
  <c r="BR58" i="6"/>
  <c r="BQ58" i="6"/>
  <c r="BO58" i="6"/>
  <c r="BP58" i="6" s="1"/>
  <c r="BN58" i="6"/>
  <c r="BM58" i="6"/>
  <c r="BL58" i="6"/>
  <c r="BK58" i="6"/>
  <c r="BI58" i="6"/>
  <c r="BH58" i="6"/>
  <c r="BJ58" i="6" s="1"/>
  <c r="BF58" i="6"/>
  <c r="BE58" i="6"/>
  <c r="BG58" i="6" s="1"/>
  <c r="BC58" i="6"/>
  <c r="BD58" i="6" s="1"/>
  <c r="BB58" i="6"/>
  <c r="AZ58" i="6"/>
  <c r="BA58" i="6" s="1"/>
  <c r="AY58" i="6"/>
  <c r="AW58" i="6"/>
  <c r="AX58" i="6" s="1"/>
  <c r="AV58" i="6"/>
  <c r="AT58" i="6"/>
  <c r="AU58" i="6" s="1"/>
  <c r="AS58" i="6"/>
  <c r="AQ58" i="6"/>
  <c r="AR58" i="6" s="1"/>
  <c r="AP58" i="6"/>
  <c r="AN58" i="6"/>
  <c r="AO58" i="6" s="1"/>
  <c r="AM58" i="6"/>
  <c r="AK58" i="6"/>
  <c r="AL58" i="6" s="1"/>
  <c r="AJ58" i="6"/>
  <c r="AH58" i="6"/>
  <c r="AI58" i="6" s="1"/>
  <c r="AG58" i="6"/>
  <c r="AE58" i="6"/>
  <c r="AF58" i="6" s="1"/>
  <c r="AD58" i="6"/>
  <c r="AB58" i="6"/>
  <c r="AA58" i="6"/>
  <c r="Y58" i="6"/>
  <c r="Z58" i="6" s="1"/>
  <c r="X58" i="6"/>
  <c r="W58" i="6"/>
  <c r="V58" i="6"/>
  <c r="U58" i="6"/>
  <c r="S58" i="6"/>
  <c r="T58" i="6" s="1"/>
  <c r="R58" i="6"/>
  <c r="Q58" i="6"/>
  <c r="P58" i="6"/>
  <c r="O58" i="6"/>
  <c r="M58" i="6"/>
  <c r="N58" i="6" s="1"/>
  <c r="L58" i="6"/>
  <c r="J58" i="6"/>
  <c r="K58" i="6" s="1"/>
  <c r="I58" i="6"/>
  <c r="G58" i="6"/>
  <c r="H58" i="6" s="1"/>
  <c r="F58" i="6"/>
  <c r="E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V48" i="6" s="1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E48" i="6" s="1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N48" i="6" s="1"/>
  <c r="CL48" i="6"/>
  <c r="CJ48" i="6"/>
  <c r="CK48" i="6" s="1"/>
  <c r="CI48" i="6"/>
  <c r="CG48" i="6"/>
  <c r="CH48" i="6" s="1"/>
  <c r="CF48" i="6"/>
  <c r="CD48" i="6"/>
  <c r="CE48" i="6" s="1"/>
  <c r="CC48" i="6"/>
  <c r="CA48" i="6"/>
  <c r="CB48" i="6" s="1"/>
  <c r="BZ48" i="6"/>
  <c r="BX48" i="6"/>
  <c r="BW48" i="6"/>
  <c r="BY48" i="6" s="1"/>
  <c r="BU48" i="6"/>
  <c r="BT48" i="6"/>
  <c r="BS48" i="6"/>
  <c r="BR48" i="6"/>
  <c r="BQ48" i="6"/>
  <c r="BO48" i="6"/>
  <c r="BP48" i="6" s="1"/>
  <c r="BN48" i="6"/>
  <c r="BL48" i="6"/>
  <c r="BK48" i="6"/>
  <c r="BI48" i="6"/>
  <c r="BJ48" i="6" s="1"/>
  <c r="BH48" i="6"/>
  <c r="BF48" i="6"/>
  <c r="BG48" i="6" s="1"/>
  <c r="BE48" i="6"/>
  <c r="BC48" i="6"/>
  <c r="BD48" i="6" s="1"/>
  <c r="BB48" i="6"/>
  <c r="AZ48" i="6"/>
  <c r="BA48" i="6" s="1"/>
  <c r="AY48" i="6"/>
  <c r="AW48" i="6"/>
  <c r="AX48" i="6" s="1"/>
  <c r="AV48" i="6"/>
  <c r="AT48" i="6"/>
  <c r="AU48" i="6" s="1"/>
  <c r="AS48" i="6"/>
  <c r="AQ48" i="6"/>
  <c r="AP48" i="6"/>
  <c r="AN48" i="6"/>
  <c r="AO48" i="6" s="1"/>
  <c r="AM48" i="6"/>
  <c r="AL48" i="6"/>
  <c r="AK48" i="6"/>
  <c r="AJ48" i="6"/>
  <c r="AH48" i="6"/>
  <c r="AI48" i="6" s="1"/>
  <c r="AG48" i="6"/>
  <c r="AE48" i="6"/>
  <c r="AF48" i="6" s="1"/>
  <c r="AD48" i="6"/>
  <c r="AB48" i="6"/>
  <c r="AC48" i="6" s="1"/>
  <c r="AA48" i="6"/>
  <c r="Z48" i="6"/>
  <c r="Y48" i="6"/>
  <c r="X48" i="6"/>
  <c r="W48" i="6"/>
  <c r="V48" i="6"/>
  <c r="U48" i="6"/>
  <c r="S48" i="6"/>
  <c r="T48" i="6" s="1"/>
  <c r="R48" i="6"/>
  <c r="Q48" i="6"/>
  <c r="P48" i="6"/>
  <c r="O48" i="6"/>
  <c r="M48" i="6"/>
  <c r="L48" i="6"/>
  <c r="N48" i="6" s="1"/>
  <c r="J48" i="6"/>
  <c r="K48" i="6" s="1"/>
  <c r="I48" i="6"/>
  <c r="G48" i="6"/>
  <c r="H48" i="6" s="1"/>
  <c r="F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P44" i="6"/>
  <c r="CO44" i="6"/>
  <c r="CN44" i="6"/>
  <c r="CM44" i="6"/>
  <c r="CL44" i="6"/>
  <c r="CJ44" i="6"/>
  <c r="CK44" i="6" s="1"/>
  <c r="CI44" i="6"/>
  <c r="CG44" i="6"/>
  <c r="CH44" i="6" s="1"/>
  <c r="CF44" i="6"/>
  <c r="CD44" i="6"/>
  <c r="CE44" i="6" s="1"/>
  <c r="CC44" i="6"/>
  <c r="CA44" i="6"/>
  <c r="CB44" i="6" s="1"/>
  <c r="BZ44" i="6"/>
  <c r="BX44" i="6"/>
  <c r="BY44" i="6" s="1"/>
  <c r="BW44" i="6"/>
  <c r="BV44" i="6"/>
  <c r="BU44" i="6"/>
  <c r="BT44" i="6"/>
  <c r="BS44" i="6"/>
  <c r="BR44" i="6"/>
  <c r="BQ44" i="6"/>
  <c r="BO44" i="6"/>
  <c r="BP44" i="6" s="1"/>
  <c r="BN44" i="6"/>
  <c r="BL44" i="6"/>
  <c r="BM44" i="6" s="1"/>
  <c r="BK44" i="6"/>
  <c r="BI44" i="6"/>
  <c r="BJ44" i="6" s="1"/>
  <c r="BH44" i="6"/>
  <c r="BF44" i="6"/>
  <c r="BG44" i="6" s="1"/>
  <c r="BE44" i="6"/>
  <c r="BC44" i="6"/>
  <c r="BD44" i="6" s="1"/>
  <c r="BB44" i="6"/>
  <c r="AZ44" i="6"/>
  <c r="BA44" i="6" s="1"/>
  <c r="AY44" i="6"/>
  <c r="AW44" i="6"/>
  <c r="AX44" i="6" s="1"/>
  <c r="AV44" i="6"/>
  <c r="AT44" i="6"/>
  <c r="AS44" i="6"/>
  <c r="AU44" i="6" s="1"/>
  <c r="AQ44" i="6"/>
  <c r="AR44" i="6" s="1"/>
  <c r="AP44" i="6"/>
  <c r="AN44" i="6"/>
  <c r="AO44" i="6" s="1"/>
  <c r="AM44" i="6"/>
  <c r="AK44" i="6"/>
  <c r="AJ44" i="6"/>
  <c r="AH44" i="6"/>
  <c r="AI44" i="6" s="1"/>
  <c r="AG44" i="6"/>
  <c r="AF44" i="6"/>
  <c r="AE44" i="6"/>
  <c r="AD44" i="6"/>
  <c r="AB44" i="6"/>
  <c r="AC44" i="6" s="1"/>
  <c r="AA44" i="6"/>
  <c r="Y44" i="6"/>
  <c r="Z44" i="6" s="1"/>
  <c r="X44" i="6"/>
  <c r="W44" i="6"/>
  <c r="V44" i="6"/>
  <c r="U44" i="6"/>
  <c r="S44" i="6"/>
  <c r="T44" i="6" s="1"/>
  <c r="R44" i="6"/>
  <c r="Q44" i="6"/>
  <c r="P44" i="6"/>
  <c r="O44" i="6"/>
  <c r="M44" i="6"/>
  <c r="N44" i="6" s="1"/>
  <c r="L44" i="6"/>
  <c r="K44" i="6"/>
  <c r="J44" i="6"/>
  <c r="I44" i="6"/>
  <c r="G44" i="6"/>
  <c r="H44" i="6" s="1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E39" i="6" s="1"/>
  <c r="CP39" i="6"/>
  <c r="CO39" i="6"/>
  <c r="CM39" i="6"/>
  <c r="CN39" i="6" s="1"/>
  <c r="CL39" i="6"/>
  <c r="CJ39" i="6"/>
  <c r="CK39" i="6" s="1"/>
  <c r="CI39" i="6"/>
  <c r="CG39" i="6"/>
  <c r="CH39" i="6" s="1"/>
  <c r="CF39" i="6"/>
  <c r="CD39" i="6"/>
  <c r="CE39" i="6" s="1"/>
  <c r="CC39" i="6"/>
  <c r="CA39" i="6"/>
  <c r="CB39" i="6" s="1"/>
  <c r="BZ39" i="6"/>
  <c r="BX39" i="6"/>
  <c r="BW39" i="6"/>
  <c r="BV39" i="6"/>
  <c r="BU39" i="6"/>
  <c r="BT39" i="6"/>
  <c r="BS39" i="6"/>
  <c r="BR39" i="6"/>
  <c r="BQ39" i="6"/>
  <c r="BO39" i="6"/>
  <c r="BP39" i="6" s="1"/>
  <c r="BN39" i="6"/>
  <c r="BL39" i="6"/>
  <c r="BM39" i="6" s="1"/>
  <c r="BK39" i="6"/>
  <c r="BI39" i="6"/>
  <c r="BJ39" i="6" s="1"/>
  <c r="BH39" i="6"/>
  <c r="BF39" i="6"/>
  <c r="BG39" i="6" s="1"/>
  <c r="BE39" i="6"/>
  <c r="BC39" i="6"/>
  <c r="BD39" i="6" s="1"/>
  <c r="BB39" i="6"/>
  <c r="BA39" i="6"/>
  <c r="AZ39" i="6"/>
  <c r="AY39" i="6"/>
  <c r="AW39" i="6"/>
  <c r="AX39" i="6" s="1"/>
  <c r="AV39" i="6"/>
  <c r="AT39" i="6"/>
  <c r="AS39" i="6"/>
  <c r="AU39" i="6" s="1"/>
  <c r="AQ39" i="6"/>
  <c r="AR39" i="6" s="1"/>
  <c r="AP39" i="6"/>
  <c r="AN39" i="6"/>
  <c r="AO39" i="6" s="1"/>
  <c r="AM39" i="6"/>
  <c r="AK39" i="6"/>
  <c r="AL39" i="6" s="1"/>
  <c r="AJ39" i="6"/>
  <c r="AH39" i="6"/>
  <c r="AI39" i="6" s="1"/>
  <c r="AG39" i="6"/>
  <c r="AE39" i="6"/>
  <c r="AF39" i="6" s="1"/>
  <c r="AD39" i="6"/>
  <c r="AB39" i="6"/>
  <c r="AC39" i="6" s="1"/>
  <c r="AA39" i="6"/>
  <c r="Y39" i="6"/>
  <c r="Z39" i="6" s="1"/>
  <c r="X39" i="6"/>
  <c r="W39" i="6"/>
  <c r="V39" i="6"/>
  <c r="U39" i="6"/>
  <c r="S39" i="6"/>
  <c r="T39" i="6" s="1"/>
  <c r="R39" i="6"/>
  <c r="Q39" i="6"/>
  <c r="P39" i="6"/>
  <c r="O39" i="6"/>
  <c r="N39" i="6"/>
  <c r="M39" i="6"/>
  <c r="L39" i="6"/>
  <c r="K39" i="6"/>
  <c r="J39" i="6"/>
  <c r="I39" i="6"/>
  <c r="G39" i="6"/>
  <c r="H39" i="6" s="1"/>
  <c r="F39" i="6"/>
  <c r="D39" i="6"/>
  <c r="C39" i="6"/>
  <c r="CN38" i="6"/>
  <c r="CK38" i="6"/>
  <c r="CH38" i="6"/>
  <c r="CE38" i="6"/>
  <c r="CB38" i="6"/>
  <c r="BY38" i="6"/>
  <c r="BV38" i="6"/>
  <c r="BV35" i="6" s="1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E35" i="6" s="1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K35" i="6" s="1"/>
  <c r="CI35" i="6"/>
  <c r="CG35" i="6"/>
  <c r="CF35" i="6"/>
  <c r="CH35" i="6" s="1"/>
  <c r="CD35" i="6"/>
  <c r="CC35" i="6"/>
  <c r="CE35" i="6" s="1"/>
  <c r="CA35" i="6"/>
  <c r="BZ35" i="6"/>
  <c r="CB35" i="6" s="1"/>
  <c r="BX35" i="6"/>
  <c r="BY35" i="6" s="1"/>
  <c r="BW35" i="6"/>
  <c r="BU35" i="6"/>
  <c r="BT35" i="6"/>
  <c r="BS35" i="6"/>
  <c r="BR35" i="6"/>
  <c r="BQ35" i="6"/>
  <c r="BP35" i="6"/>
  <c r="BO35" i="6"/>
  <c r="BN35" i="6"/>
  <c r="BL35" i="6"/>
  <c r="BM35" i="6" s="1"/>
  <c r="BK35" i="6"/>
  <c r="BI35" i="6"/>
  <c r="BJ35" i="6" s="1"/>
  <c r="BH35" i="6"/>
  <c r="BF35" i="6"/>
  <c r="BG35" i="6" s="1"/>
  <c r="BE35" i="6"/>
  <c r="BC35" i="6"/>
  <c r="BD35" i="6" s="1"/>
  <c r="BB35" i="6"/>
  <c r="AZ35" i="6"/>
  <c r="BA35" i="6" s="1"/>
  <c r="AY35" i="6"/>
  <c r="AW35" i="6"/>
  <c r="AX35" i="6" s="1"/>
  <c r="AV35" i="6"/>
  <c r="AU35" i="6"/>
  <c r="AT35" i="6"/>
  <c r="AS35" i="6"/>
  <c r="AR35" i="6"/>
  <c r="AQ35" i="6"/>
  <c r="AP35" i="6"/>
  <c r="AN35" i="6"/>
  <c r="AO35" i="6" s="1"/>
  <c r="AM35" i="6"/>
  <c r="AK35" i="6"/>
  <c r="AL35" i="6" s="1"/>
  <c r="AJ35" i="6"/>
  <c r="AH35" i="6"/>
  <c r="AI35" i="6" s="1"/>
  <c r="AG35" i="6"/>
  <c r="AE35" i="6"/>
  <c r="AD35" i="6"/>
  <c r="AB35" i="6"/>
  <c r="AC35" i="6" s="1"/>
  <c r="AA35" i="6"/>
  <c r="Y35" i="6"/>
  <c r="Z35" i="6" s="1"/>
  <c r="X35" i="6"/>
  <c r="W35" i="6"/>
  <c r="V35" i="6"/>
  <c r="U35" i="6"/>
  <c r="S35" i="6"/>
  <c r="R35" i="6"/>
  <c r="T35" i="6" s="1"/>
  <c r="Q35" i="6"/>
  <c r="P35" i="6"/>
  <c r="O35" i="6"/>
  <c r="M35" i="6"/>
  <c r="N35" i="6" s="1"/>
  <c r="L35" i="6"/>
  <c r="J35" i="6"/>
  <c r="I35" i="6"/>
  <c r="G35" i="6"/>
  <c r="H35" i="6" s="1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N28" i="6" s="1"/>
  <c r="CL28" i="6"/>
  <c r="CJ28" i="6"/>
  <c r="CK28" i="6" s="1"/>
  <c r="CI28" i="6"/>
  <c r="CG28" i="6"/>
  <c r="CF28" i="6"/>
  <c r="CE28" i="6"/>
  <c r="CD28" i="6"/>
  <c r="CC28" i="6"/>
  <c r="CB28" i="6"/>
  <c r="CA28" i="6"/>
  <c r="BZ28" i="6"/>
  <c r="BX28" i="6"/>
  <c r="BY28" i="6" s="1"/>
  <c r="BW28" i="6"/>
  <c r="BU28" i="6"/>
  <c r="BT28" i="6"/>
  <c r="BS28" i="6"/>
  <c r="BR28" i="6"/>
  <c r="BQ28" i="6"/>
  <c r="BO28" i="6"/>
  <c r="BP28" i="6" s="1"/>
  <c r="BN28" i="6"/>
  <c r="BL28" i="6"/>
  <c r="BM28" i="6" s="1"/>
  <c r="BK28" i="6"/>
  <c r="BI28" i="6"/>
  <c r="BJ28" i="6" s="1"/>
  <c r="BH28" i="6"/>
  <c r="BG28" i="6"/>
  <c r="BF28" i="6"/>
  <c r="BE28" i="6"/>
  <c r="BC28" i="6"/>
  <c r="BD28" i="6" s="1"/>
  <c r="BB28" i="6"/>
  <c r="AZ28" i="6"/>
  <c r="BA28" i="6" s="1"/>
  <c r="AY28" i="6"/>
  <c r="AW28" i="6"/>
  <c r="AX28" i="6" s="1"/>
  <c r="AV28" i="6"/>
  <c r="AT28" i="6"/>
  <c r="AU28" i="6" s="1"/>
  <c r="AS28" i="6"/>
  <c r="AQ28" i="6"/>
  <c r="AR28" i="6" s="1"/>
  <c r="AP28" i="6"/>
  <c r="AN28" i="6"/>
  <c r="AO28" i="6" s="1"/>
  <c r="AM28" i="6"/>
  <c r="AL28" i="6"/>
  <c r="AK28" i="6"/>
  <c r="AJ28" i="6"/>
  <c r="AH28" i="6"/>
  <c r="AI28" i="6" s="1"/>
  <c r="AG28" i="6"/>
  <c r="AE28" i="6"/>
  <c r="AF28" i="6" s="1"/>
  <c r="AD28" i="6"/>
  <c r="AB28" i="6"/>
  <c r="AC28" i="6" s="1"/>
  <c r="AA28" i="6"/>
  <c r="Y28" i="6"/>
  <c r="X28" i="6"/>
  <c r="W28" i="6"/>
  <c r="V28" i="6"/>
  <c r="U28" i="6"/>
  <c r="S28" i="6"/>
  <c r="T28" i="6" s="1"/>
  <c r="R28" i="6"/>
  <c r="Q28" i="6"/>
  <c r="P28" i="6"/>
  <c r="O28" i="6"/>
  <c r="M28" i="6"/>
  <c r="L28" i="6"/>
  <c r="N28" i="6" s="1"/>
  <c r="J28" i="6"/>
  <c r="K28" i="6" s="1"/>
  <c r="I28" i="6"/>
  <c r="G28" i="6"/>
  <c r="H28" i="6" s="1"/>
  <c r="F28" i="6"/>
  <c r="D28" i="6"/>
  <c r="C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V23" i="6" s="1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N23" i="6" s="1"/>
  <c r="CL23" i="6"/>
  <c r="CJ23" i="6"/>
  <c r="CK23" i="6" s="1"/>
  <c r="CI23" i="6"/>
  <c r="CG23" i="6"/>
  <c r="CF23" i="6"/>
  <c r="CD23" i="6"/>
  <c r="CE23" i="6" s="1"/>
  <c r="CC23" i="6"/>
  <c r="CA23" i="6"/>
  <c r="CB23" i="6" s="1"/>
  <c r="BZ23" i="6"/>
  <c r="BX23" i="6"/>
  <c r="BW23" i="6"/>
  <c r="BY23" i="6" s="1"/>
  <c r="BU23" i="6"/>
  <c r="BT23" i="6"/>
  <c r="BS23" i="6"/>
  <c r="BR23" i="6"/>
  <c r="BQ23" i="6"/>
  <c r="BO23" i="6"/>
  <c r="BP23" i="6" s="1"/>
  <c r="BN23" i="6"/>
  <c r="BL23" i="6"/>
  <c r="BK23" i="6"/>
  <c r="BI23" i="6"/>
  <c r="BJ23" i="6" s="1"/>
  <c r="BH23" i="6"/>
  <c r="BF23" i="6"/>
  <c r="BG23" i="6" s="1"/>
  <c r="BE23" i="6"/>
  <c r="BC23" i="6"/>
  <c r="BD23" i="6" s="1"/>
  <c r="BB23" i="6"/>
  <c r="AZ23" i="6"/>
  <c r="BA23" i="6" s="1"/>
  <c r="AY23" i="6"/>
  <c r="AW23" i="6"/>
  <c r="AX23" i="6" s="1"/>
  <c r="AV23" i="6"/>
  <c r="AT23" i="6"/>
  <c r="AU23" i="6" s="1"/>
  <c r="AS23" i="6"/>
  <c r="AR23" i="6"/>
  <c r="AQ23" i="6"/>
  <c r="AP23" i="6"/>
  <c r="AO23" i="6"/>
  <c r="AN23" i="6"/>
  <c r="AM23" i="6"/>
  <c r="AL23" i="6"/>
  <c r="AK23" i="6"/>
  <c r="AJ23" i="6"/>
  <c r="AH23" i="6"/>
  <c r="AI23" i="6" s="1"/>
  <c r="AG23" i="6"/>
  <c r="AE23" i="6"/>
  <c r="AF23" i="6" s="1"/>
  <c r="AD23" i="6"/>
  <c r="AB23" i="6"/>
  <c r="AC23" i="6" s="1"/>
  <c r="AA23" i="6"/>
  <c r="Y23" i="6"/>
  <c r="Z23" i="6" s="1"/>
  <c r="X23" i="6"/>
  <c r="W23" i="6"/>
  <c r="V23" i="6"/>
  <c r="U23" i="6"/>
  <c r="T23" i="6"/>
  <c r="S23" i="6"/>
  <c r="R23" i="6"/>
  <c r="Q23" i="6"/>
  <c r="P23" i="6"/>
  <c r="O23" i="6"/>
  <c r="M23" i="6"/>
  <c r="L23" i="6"/>
  <c r="N23" i="6" s="1"/>
  <c r="J23" i="6"/>
  <c r="K23" i="6" s="1"/>
  <c r="I23" i="6"/>
  <c r="G23" i="6"/>
  <c r="H23" i="6" s="1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V17" i="6" s="1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N17" i="6" s="1"/>
  <c r="CL17" i="6"/>
  <c r="CJ17" i="6"/>
  <c r="CK17" i="6" s="1"/>
  <c r="CI17" i="6"/>
  <c r="CG17" i="6"/>
  <c r="CH17" i="6" s="1"/>
  <c r="CF17" i="6"/>
  <c r="CD17" i="6"/>
  <c r="CE17" i="6" s="1"/>
  <c r="CC17" i="6"/>
  <c r="CA17" i="6"/>
  <c r="CB17" i="6" s="1"/>
  <c r="BZ17" i="6"/>
  <c r="BX17" i="6"/>
  <c r="BY17" i="6" s="1"/>
  <c r="BW17" i="6"/>
  <c r="BU17" i="6"/>
  <c r="BT17" i="6"/>
  <c r="BS17" i="6"/>
  <c r="BR17" i="6"/>
  <c r="BQ17" i="6"/>
  <c r="BO17" i="6"/>
  <c r="BP17" i="6" s="1"/>
  <c r="BN17" i="6"/>
  <c r="BM17" i="6"/>
  <c r="BL17" i="6"/>
  <c r="BK17" i="6"/>
  <c r="BI17" i="6"/>
  <c r="BJ17" i="6" s="1"/>
  <c r="BH17" i="6"/>
  <c r="BF17" i="6"/>
  <c r="BG17" i="6" s="1"/>
  <c r="BE17" i="6"/>
  <c r="BC17" i="6"/>
  <c r="BD17" i="6" s="1"/>
  <c r="BB17" i="6"/>
  <c r="AZ17" i="6"/>
  <c r="AY17" i="6"/>
  <c r="AW17" i="6"/>
  <c r="AX17" i="6" s="1"/>
  <c r="AV17" i="6"/>
  <c r="AT17" i="6"/>
  <c r="AU17" i="6" s="1"/>
  <c r="AS17" i="6"/>
  <c r="AQ17" i="6"/>
  <c r="AR17" i="6" s="1"/>
  <c r="AP17" i="6"/>
  <c r="AN17" i="6"/>
  <c r="AM17" i="6"/>
  <c r="AO17" i="6" s="1"/>
  <c r="AK17" i="6"/>
  <c r="AL17" i="6" s="1"/>
  <c r="AJ17" i="6"/>
  <c r="AH17" i="6"/>
  <c r="AI17" i="6" s="1"/>
  <c r="AG17" i="6"/>
  <c r="AE17" i="6"/>
  <c r="AD17" i="6"/>
  <c r="AC17" i="6"/>
  <c r="AB17" i="6"/>
  <c r="AA17" i="6"/>
  <c r="Z17" i="6"/>
  <c r="Y17" i="6"/>
  <c r="X17" i="6"/>
  <c r="W17" i="6"/>
  <c r="V17" i="6"/>
  <c r="U17" i="6"/>
  <c r="S17" i="6"/>
  <c r="T17" i="6" s="1"/>
  <c r="R17" i="6"/>
  <c r="Q17" i="6"/>
  <c r="P17" i="6"/>
  <c r="O17" i="6"/>
  <c r="M17" i="6"/>
  <c r="N17" i="6" s="1"/>
  <c r="L17" i="6"/>
  <c r="J17" i="6"/>
  <c r="K17" i="6" s="1"/>
  <c r="I17" i="6"/>
  <c r="G17" i="6"/>
  <c r="H17" i="6" s="1"/>
  <c r="F17" i="6"/>
  <c r="E17" i="6"/>
  <c r="D17" i="6"/>
  <c r="C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K46" i="145" s="1"/>
  <c r="AI46" i="145"/>
  <c r="AG46" i="145"/>
  <c r="AH46" i="145" s="1"/>
  <c r="AF46" i="145"/>
  <c r="AD46" i="145"/>
  <c r="AE46" i="145" s="1"/>
  <c r="AC46" i="145"/>
  <c r="AA46" i="145"/>
  <c r="AB46" i="145" s="1"/>
  <c r="Z46" i="145"/>
  <c r="X46" i="145"/>
  <c r="Y46" i="145" s="1"/>
  <c r="W46" i="145"/>
  <c r="U46" i="145"/>
  <c r="V46" i="145" s="1"/>
  <c r="T46" i="145"/>
  <c r="R46" i="145"/>
  <c r="Q46" i="145"/>
  <c r="S46" i="145" s="1"/>
  <c r="O46" i="145"/>
  <c r="P46" i="145" s="1"/>
  <c r="N46" i="145"/>
  <c r="L46" i="145"/>
  <c r="M46" i="145" s="1"/>
  <c r="K46" i="145"/>
  <c r="I46" i="145"/>
  <c r="J46" i="145" s="1"/>
  <c r="H46" i="145"/>
  <c r="F46" i="145"/>
  <c r="G46" i="145" s="1"/>
  <c r="E46" i="145"/>
  <c r="C46" i="145"/>
  <c r="D46" i="145" s="1"/>
  <c r="B46" i="145"/>
  <c r="AS45" i="145"/>
  <c r="AS40" i="145" s="1"/>
  <c r="AR45" i="145"/>
  <c r="AP45" i="145"/>
  <c r="AO45" i="145"/>
  <c r="AQ45" i="145" s="1"/>
  <c r="AM45" i="145"/>
  <c r="AN45" i="145" s="1"/>
  <c r="AL45" i="145"/>
  <c r="AJ45" i="145"/>
  <c r="AK45" i="145" s="1"/>
  <c r="AI45" i="145"/>
  <c r="AG45" i="145"/>
  <c r="AH45" i="145" s="1"/>
  <c r="AF45" i="145"/>
  <c r="AD45" i="145"/>
  <c r="AE45" i="145" s="1"/>
  <c r="AC45" i="145"/>
  <c r="AA45" i="145"/>
  <c r="AB45" i="145" s="1"/>
  <c r="Z45" i="145"/>
  <c r="X45" i="145"/>
  <c r="Y45" i="145" s="1"/>
  <c r="W45" i="145"/>
  <c r="U45" i="145"/>
  <c r="V45" i="145" s="1"/>
  <c r="T45" i="145"/>
  <c r="R45" i="145"/>
  <c r="S45" i="145" s="1"/>
  <c r="Q45" i="145"/>
  <c r="P45" i="145"/>
  <c r="O45" i="145"/>
  <c r="N45" i="145"/>
  <c r="L45" i="145"/>
  <c r="M45" i="145" s="1"/>
  <c r="K45" i="145"/>
  <c r="I45" i="145"/>
  <c r="J45" i="145" s="1"/>
  <c r="H45" i="145"/>
  <c r="F45" i="145"/>
  <c r="G45" i="145" s="1"/>
  <c r="E45" i="145"/>
  <c r="D45" i="145"/>
  <c r="C45" i="145"/>
  <c r="B45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R40" i="145"/>
  <c r="AP40" i="145"/>
  <c r="AO40" i="145"/>
  <c r="AQ40" i="145" s="1"/>
  <c r="AL40" i="145"/>
  <c r="AJ40" i="145"/>
  <c r="AK40" i="145" s="1"/>
  <c r="AI40" i="145"/>
  <c r="AG40" i="145"/>
  <c r="AH40" i="145" s="1"/>
  <c r="AF40" i="145"/>
  <c r="AD40" i="145"/>
  <c r="AE40" i="145" s="1"/>
  <c r="AC40" i="145"/>
  <c r="Z40" i="145"/>
  <c r="X40" i="145"/>
  <c r="Y40" i="145" s="1"/>
  <c r="W40" i="145"/>
  <c r="U40" i="145"/>
  <c r="V40" i="145" s="1"/>
  <c r="T40" i="145"/>
  <c r="R40" i="145"/>
  <c r="S40" i="145" s="1"/>
  <c r="Q40" i="145"/>
  <c r="P40" i="145"/>
  <c r="O40" i="145"/>
  <c r="N40" i="145"/>
  <c r="L40" i="145"/>
  <c r="M40" i="145" s="1"/>
  <c r="K40" i="145"/>
  <c r="I40" i="145"/>
  <c r="J40" i="145" s="1"/>
  <c r="H40" i="145"/>
  <c r="F40" i="145"/>
  <c r="G40" i="145" s="1"/>
  <c r="E40" i="145"/>
  <c r="D40" i="145"/>
  <c r="C40" i="145"/>
  <c r="B40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Q30" i="145" s="1"/>
  <c r="AO30" i="145"/>
  <c r="AM30" i="145"/>
  <c r="AN30" i="145" s="1"/>
  <c r="AL30" i="145"/>
  <c r="AJ30" i="145"/>
  <c r="AK30" i="145" s="1"/>
  <c r="AI30" i="145"/>
  <c r="AH30" i="145"/>
  <c r="AG30" i="145"/>
  <c r="AF30" i="145"/>
  <c r="AD30" i="145"/>
  <c r="AE30" i="145" s="1"/>
  <c r="AC30" i="145"/>
  <c r="AA30" i="145"/>
  <c r="AB30" i="145" s="1"/>
  <c r="Z30" i="145"/>
  <c r="X30" i="145"/>
  <c r="Y30" i="145" s="1"/>
  <c r="W30" i="145"/>
  <c r="U30" i="145"/>
  <c r="V30" i="145" s="1"/>
  <c r="T30" i="145"/>
  <c r="R30" i="145"/>
  <c r="S30" i="145" s="1"/>
  <c r="Q30" i="145"/>
  <c r="O30" i="145"/>
  <c r="P30" i="145" s="1"/>
  <c r="N30" i="145"/>
  <c r="L30" i="145"/>
  <c r="K30" i="145"/>
  <c r="M30" i="145" s="1"/>
  <c r="I30" i="145"/>
  <c r="J30" i="145" s="1"/>
  <c r="H30" i="145"/>
  <c r="F30" i="145"/>
  <c r="G30" i="145" s="1"/>
  <c r="E30" i="145"/>
  <c r="C30" i="145"/>
  <c r="D30" i="145" s="1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C28" i="145"/>
  <c r="AE28" i="145" s="1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E28" i="145"/>
  <c r="G28" i="145" s="1"/>
  <c r="C28" i="145"/>
  <c r="D28" i="145" s="1"/>
  <c r="B28" i="145"/>
  <c r="AQ27" i="145"/>
  <c r="AN27" i="145"/>
  <c r="AK27" i="145"/>
  <c r="AH27" i="145"/>
  <c r="AE27" i="145"/>
  <c r="AB27" i="145"/>
  <c r="Y27" i="145"/>
  <c r="Y23" i="145" s="1"/>
  <c r="V27" i="145"/>
  <c r="S27" i="145"/>
  <c r="P27" i="145"/>
  <c r="M27" i="145"/>
  <c r="J27" i="145"/>
  <c r="G27" i="145"/>
  <c r="D27" i="145"/>
  <c r="AQ26" i="145"/>
  <c r="AN26" i="145"/>
  <c r="AQ25" i="145"/>
  <c r="AN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Q23" i="145" s="1"/>
  <c r="AO23" i="145"/>
  <c r="AM23" i="145"/>
  <c r="AN23" i="145" s="1"/>
  <c r="AL23" i="145"/>
  <c r="AJ23" i="145"/>
  <c r="AK23" i="145" s="1"/>
  <c r="AI23" i="145"/>
  <c r="AG23" i="145"/>
  <c r="AH23" i="145" s="1"/>
  <c r="AF23" i="145"/>
  <c r="AD23" i="145"/>
  <c r="AE23" i="145" s="1"/>
  <c r="AC23" i="145"/>
  <c r="AB23" i="145"/>
  <c r="AA23" i="145"/>
  <c r="Z23" i="145"/>
  <c r="X23" i="145"/>
  <c r="W23" i="145"/>
  <c r="V23" i="145"/>
  <c r="U23" i="145"/>
  <c r="T23" i="145"/>
  <c r="R23" i="145"/>
  <c r="S23" i="145" s="1"/>
  <c r="Q23" i="145"/>
  <c r="P23" i="145"/>
  <c r="O23" i="145"/>
  <c r="N23" i="145"/>
  <c r="L23" i="145"/>
  <c r="M23" i="145" s="1"/>
  <c r="K23" i="145"/>
  <c r="I23" i="145"/>
  <c r="J23" i="145" s="1"/>
  <c r="H23" i="145"/>
  <c r="F23" i="145"/>
  <c r="G23" i="145" s="1"/>
  <c r="E23" i="145"/>
  <c r="C23" i="145"/>
  <c r="D23" i="145" s="1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Q21" i="145" s="1"/>
  <c r="AO21" i="145"/>
  <c r="AM21" i="145"/>
  <c r="AN21" i="145" s="1"/>
  <c r="AL21" i="145"/>
  <c r="AJ21" i="145"/>
  <c r="AK21" i="145" s="1"/>
  <c r="AI21" i="145"/>
  <c r="AH21" i="145"/>
  <c r="AG21" i="145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L21" i="145"/>
  <c r="M21" i="145" s="1"/>
  <c r="K21" i="145"/>
  <c r="J21" i="145"/>
  <c r="F21" i="145"/>
  <c r="G21" i="145" s="1"/>
  <c r="E21" i="145"/>
  <c r="C21" i="145"/>
  <c r="D21" i="145" s="1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K33" i="66"/>
  <c r="AO4" i="1"/>
  <c r="V60" i="1"/>
  <c r="U60" i="1"/>
  <c r="BY86" i="5"/>
  <c r="BY85" i="5"/>
  <c r="BY84" i="5"/>
  <c r="BD107" i="5"/>
  <c r="BD106" i="5"/>
  <c r="BD105" i="5"/>
  <c r="BD104" i="5"/>
  <c r="BD103" i="5"/>
  <c r="BD102" i="5"/>
  <c r="BD101" i="5"/>
  <c r="BD100" i="5"/>
  <c r="BD98" i="5"/>
  <c r="BD97" i="5"/>
  <c r="BD96" i="5"/>
  <c r="BD95" i="5"/>
  <c r="BD93" i="5"/>
  <c r="BD92" i="5"/>
  <c r="BD91" i="5"/>
  <c r="BD90" i="5"/>
  <c r="BD89" i="5"/>
  <c r="BD87" i="5"/>
  <c r="BD86" i="5"/>
  <c r="BD85" i="5"/>
  <c r="BD84" i="5"/>
  <c r="BD83" i="5"/>
  <c r="BD82" i="5"/>
  <c r="BD81" i="5"/>
  <c r="BD79" i="5" s="1"/>
  <c r="BD80" i="5"/>
  <c r="BD77" i="5"/>
  <c r="BD76" i="5"/>
  <c r="BD74" i="5"/>
  <c r="BD73" i="5"/>
  <c r="BD72" i="5"/>
  <c r="BD71" i="5"/>
  <c r="BD70" i="5"/>
  <c r="BD68" i="5"/>
  <c r="BD67" i="5"/>
  <c r="BD65" i="5"/>
  <c r="BD64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7" i="5"/>
  <c r="BD46" i="5"/>
  <c r="BD45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7" i="5"/>
  <c r="BD26" i="5"/>
  <c r="BD25" i="5"/>
  <c r="BD24" i="5"/>
  <c r="BD22" i="5"/>
  <c r="BD21" i="5"/>
  <c r="BD20" i="5"/>
  <c r="BD19" i="5"/>
  <c r="BD18" i="5"/>
  <c r="BD17" i="5"/>
  <c r="BD16" i="5"/>
  <c r="BD15" i="5"/>
  <c r="BD14" i="5"/>
  <c r="BD13" i="5"/>
  <c r="BD12" i="5"/>
  <c r="AF84" i="7"/>
  <c r="AF83" i="7"/>
  <c r="AF82" i="7"/>
  <c r="AF81" i="7"/>
  <c r="AF80" i="7"/>
  <c r="AH79" i="7"/>
  <c r="AG79" i="7"/>
  <c r="AE79" i="7"/>
  <c r="AF79" i="7" s="1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F58" i="7" s="1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T99" i="7"/>
  <c r="S99" i="7"/>
  <c r="R99" i="7"/>
  <c r="P99" i="7"/>
  <c r="Q99" i="7" s="1"/>
  <c r="O99" i="7"/>
  <c r="M99" i="7"/>
  <c r="N99" i="7" s="1"/>
  <c r="L99" i="7"/>
  <c r="J99" i="7"/>
  <c r="K99" i="7" s="1"/>
  <c r="I99" i="7"/>
  <c r="H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T94" i="7" s="1"/>
  <c r="Q96" i="7"/>
  <c r="Q94" i="7" s="1"/>
  <c r="N96" i="7"/>
  <c r="N94" i="7" s="1"/>
  <c r="K96" i="7"/>
  <c r="H96" i="7"/>
  <c r="E96" i="7"/>
  <c r="T95" i="7"/>
  <c r="Q95" i="7"/>
  <c r="N95" i="7"/>
  <c r="K95" i="7"/>
  <c r="H95" i="7"/>
  <c r="H94" i="7" s="1"/>
  <c r="E95" i="7"/>
  <c r="E94" i="7" s="1"/>
  <c r="S94" i="7"/>
  <c r="R94" i="7"/>
  <c r="P94" i="7"/>
  <c r="O94" i="7"/>
  <c r="M94" i="7"/>
  <c r="L94" i="7"/>
  <c r="K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T88" i="7" s="1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Q88" i="7" s="1"/>
  <c r="N89" i="7"/>
  <c r="N88" i="7" s="1"/>
  <c r="K89" i="7"/>
  <c r="K88" i="7" s="1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P79" i="7"/>
  <c r="O79" i="7"/>
  <c r="Q79" i="7" s="1"/>
  <c r="M79" i="7"/>
  <c r="L79" i="7"/>
  <c r="J79" i="7"/>
  <c r="I79" i="7"/>
  <c r="G79" i="7"/>
  <c r="F79" i="7"/>
  <c r="D79" i="7"/>
  <c r="E79" i="7" s="1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T75" i="7" s="1"/>
  <c r="R75" i="7"/>
  <c r="P75" i="7"/>
  <c r="Q75" i="7" s="1"/>
  <c r="O75" i="7"/>
  <c r="M75" i="7"/>
  <c r="N75" i="7" s="1"/>
  <c r="L75" i="7"/>
  <c r="J75" i="7"/>
  <c r="K75" i="7" s="1"/>
  <c r="I75" i="7"/>
  <c r="G75" i="7"/>
  <c r="H75" i="7" s="1"/>
  <c r="F75" i="7"/>
  <c r="D75" i="7"/>
  <c r="E75" i="7" s="1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T66" i="7" s="1"/>
  <c r="R66" i="7"/>
  <c r="P66" i="7"/>
  <c r="Q66" i="7" s="1"/>
  <c r="O66" i="7"/>
  <c r="M66" i="7"/>
  <c r="N66" i="7" s="1"/>
  <c r="L66" i="7"/>
  <c r="J66" i="7"/>
  <c r="K66" i="7" s="1"/>
  <c r="I66" i="7"/>
  <c r="G66" i="7"/>
  <c r="H66" i="7" s="1"/>
  <c r="F66" i="7"/>
  <c r="D66" i="7"/>
  <c r="E66" i="7" s="1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T63" i="7" s="1"/>
  <c r="R63" i="7"/>
  <c r="P63" i="7"/>
  <c r="O63" i="7"/>
  <c r="Q63" i="7" s="1"/>
  <c r="N63" i="7"/>
  <c r="M63" i="7"/>
  <c r="L63" i="7"/>
  <c r="J63" i="7"/>
  <c r="K63" i="7" s="1"/>
  <c r="I63" i="7"/>
  <c r="G63" i="7"/>
  <c r="H63" i="7" s="1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T58" i="7" s="1"/>
  <c r="R58" i="7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C58" i="7"/>
  <c r="E58" i="7" s="1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T48" i="7" s="1"/>
  <c r="R48" i="7"/>
  <c r="P48" i="7"/>
  <c r="O48" i="7"/>
  <c r="Q48" i="7" s="1"/>
  <c r="N48" i="7"/>
  <c r="M48" i="7"/>
  <c r="L48" i="7"/>
  <c r="J48" i="7"/>
  <c r="K48" i="7" s="1"/>
  <c r="I48" i="7"/>
  <c r="G48" i="7"/>
  <c r="F48" i="7"/>
  <c r="D48" i="7"/>
  <c r="E48" i="7" s="1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T44" i="7" s="1"/>
  <c r="R44" i="7"/>
  <c r="P44" i="7"/>
  <c r="Q44" i="7" s="1"/>
  <c r="O44" i="7"/>
  <c r="M44" i="7"/>
  <c r="N44" i="7" s="1"/>
  <c r="L44" i="7"/>
  <c r="J44" i="7"/>
  <c r="K44" i="7" s="1"/>
  <c r="I44" i="7"/>
  <c r="G44" i="7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T39" i="7"/>
  <c r="S39" i="7"/>
  <c r="R39" i="7"/>
  <c r="P39" i="7"/>
  <c r="O39" i="7"/>
  <c r="M39" i="7"/>
  <c r="N39" i="7" s="1"/>
  <c r="L39" i="7"/>
  <c r="J39" i="7"/>
  <c r="K39" i="7" s="1"/>
  <c r="I39" i="7"/>
  <c r="G39" i="7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S35" i="7"/>
  <c r="T35" i="7" s="1"/>
  <c r="R35" i="7"/>
  <c r="P35" i="7"/>
  <c r="Q35" i="7" s="1"/>
  <c r="O35" i="7"/>
  <c r="M35" i="7"/>
  <c r="N35" i="7" s="1"/>
  <c r="L35" i="7"/>
  <c r="J35" i="7"/>
  <c r="I35" i="7"/>
  <c r="K35" i="7" s="1"/>
  <c r="H35" i="7"/>
  <c r="G35" i="7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T28" i="7" s="1"/>
  <c r="R28" i="7"/>
  <c r="P28" i="7"/>
  <c r="Q28" i="7" s="1"/>
  <c r="O28" i="7"/>
  <c r="M28" i="7"/>
  <c r="N28" i="7" s="1"/>
  <c r="L28" i="7"/>
  <c r="J28" i="7"/>
  <c r="K28" i="7" s="1"/>
  <c r="I28" i="7"/>
  <c r="G28" i="7"/>
  <c r="F28" i="7"/>
  <c r="D28" i="7"/>
  <c r="C28" i="7"/>
  <c r="E28" i="7" s="1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T17" i="7"/>
  <c r="S17" i="7"/>
  <c r="R17" i="7"/>
  <c r="P17" i="7"/>
  <c r="O17" i="7"/>
  <c r="Q17" i="7" s="1"/>
  <c r="M17" i="7"/>
  <c r="N17" i="7" s="1"/>
  <c r="L17" i="7"/>
  <c r="J17" i="7"/>
  <c r="K17" i="7" s="1"/>
  <c r="I17" i="7"/>
  <c r="G17" i="7"/>
  <c r="F17" i="7"/>
  <c r="D17" i="7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AF83" i="8"/>
  <c r="AF82" i="8"/>
  <c r="AF81" i="8"/>
  <c r="AF80" i="8"/>
  <c r="AH79" i="8"/>
  <c r="AG79" i="8"/>
  <c r="AE79" i="8"/>
  <c r="AF79" i="8" s="1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H99" i="8" s="1"/>
  <c r="E100" i="8"/>
  <c r="S99" i="8"/>
  <c r="T99" i="8" s="1"/>
  <c r="R99" i="8"/>
  <c r="P99" i="8"/>
  <c r="Q99" i="8" s="1"/>
  <c r="O99" i="8"/>
  <c r="M99" i="8"/>
  <c r="N99" i="8" s="1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K94" i="8" s="1"/>
  <c r="H97" i="8"/>
  <c r="E97" i="8"/>
  <c r="T96" i="8"/>
  <c r="Q96" i="8"/>
  <c r="N96" i="8"/>
  <c r="K96" i="8"/>
  <c r="H96" i="8"/>
  <c r="E96" i="8"/>
  <c r="T95" i="8"/>
  <c r="Q95" i="8"/>
  <c r="N95" i="8"/>
  <c r="N94" i="8" s="1"/>
  <c r="K95" i="8"/>
  <c r="H95" i="8"/>
  <c r="H94" i="8" s="1"/>
  <c r="E95" i="8"/>
  <c r="E94" i="8" s="1"/>
  <c r="S94" i="8"/>
  <c r="T94" i="8" s="1"/>
  <c r="R94" i="8"/>
  <c r="Q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H88" i="8" s="1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N88" i="8" s="1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T79" i="8" s="1"/>
  <c r="P79" i="8"/>
  <c r="O79" i="8"/>
  <c r="Q79" i="8" s="1"/>
  <c r="M79" i="8"/>
  <c r="L79" i="8"/>
  <c r="J79" i="8"/>
  <c r="I79" i="8"/>
  <c r="G79" i="8"/>
  <c r="F79" i="8"/>
  <c r="D79" i="8"/>
  <c r="E79" i="8" s="1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Q75" i="8" s="1"/>
  <c r="O75" i="8"/>
  <c r="M75" i="8"/>
  <c r="N75" i="8" s="1"/>
  <c r="L75" i="8"/>
  <c r="J75" i="8"/>
  <c r="K75" i="8" s="1"/>
  <c r="I75" i="8"/>
  <c r="G75" i="8"/>
  <c r="H75" i="8" s="1"/>
  <c r="F75" i="8"/>
  <c r="D75" i="8"/>
  <c r="E75" i="8" s="1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T66" i="8" s="1"/>
  <c r="R66" i="8"/>
  <c r="P66" i="8"/>
  <c r="Q66" i="8" s="1"/>
  <c r="O66" i="8"/>
  <c r="M66" i="8"/>
  <c r="N66" i="8" s="1"/>
  <c r="L66" i="8"/>
  <c r="J66" i="8"/>
  <c r="K66" i="8" s="1"/>
  <c r="I66" i="8"/>
  <c r="G66" i="8"/>
  <c r="F66" i="8"/>
  <c r="D66" i="8"/>
  <c r="E66" i="8" s="1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T63" i="8" s="1"/>
  <c r="Q63" i="8"/>
  <c r="P63" i="8"/>
  <c r="O63" i="8"/>
  <c r="M63" i="8"/>
  <c r="N63" i="8" s="1"/>
  <c r="L63" i="8"/>
  <c r="J63" i="8"/>
  <c r="K63" i="8" s="1"/>
  <c r="I63" i="8"/>
  <c r="G63" i="8"/>
  <c r="H63" i="8" s="1"/>
  <c r="F63" i="8"/>
  <c r="E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Q58" i="8" s="1"/>
  <c r="O58" i="8"/>
  <c r="M58" i="8"/>
  <c r="N58" i="8" s="1"/>
  <c r="L58" i="8"/>
  <c r="K58" i="8"/>
  <c r="J58" i="8"/>
  <c r="I58" i="8"/>
  <c r="G58" i="8"/>
  <c r="F58" i="8"/>
  <c r="D58" i="8"/>
  <c r="E58" i="8" s="1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Q48" i="8" s="1"/>
  <c r="O48" i="8"/>
  <c r="M48" i="8"/>
  <c r="L48" i="8"/>
  <c r="N48" i="8" s="1"/>
  <c r="K48" i="8"/>
  <c r="J48" i="8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T44" i="8" s="1"/>
  <c r="R44" i="8"/>
  <c r="P44" i="8"/>
  <c r="Q44" i="8" s="1"/>
  <c r="O44" i="8"/>
  <c r="M44" i="8"/>
  <c r="N44" i="8" s="1"/>
  <c r="L44" i="8"/>
  <c r="J44" i="8"/>
  <c r="K44" i="8" s="1"/>
  <c r="I44" i="8"/>
  <c r="G44" i="8"/>
  <c r="H44" i="8" s="1"/>
  <c r="F44" i="8"/>
  <c r="D44" i="8"/>
  <c r="E44" i="8" s="1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T39" i="8" s="1"/>
  <c r="R39" i="8"/>
  <c r="Q39" i="8"/>
  <c r="P39" i="8"/>
  <c r="O39" i="8"/>
  <c r="M39" i="8"/>
  <c r="L39" i="8"/>
  <c r="N39" i="8" s="1"/>
  <c r="J39" i="8"/>
  <c r="K39" i="8" s="1"/>
  <c r="I39" i="8"/>
  <c r="G39" i="8"/>
  <c r="F39" i="8"/>
  <c r="D39" i="8"/>
  <c r="E39" i="8" s="1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T35" i="8" s="1"/>
  <c r="R35" i="8"/>
  <c r="Q35" i="8"/>
  <c r="P35" i="8"/>
  <c r="O35" i="8"/>
  <c r="M35" i="8"/>
  <c r="N35" i="8" s="1"/>
  <c r="L35" i="8"/>
  <c r="J35" i="8"/>
  <c r="K35" i="8" s="1"/>
  <c r="I35" i="8"/>
  <c r="G35" i="8"/>
  <c r="F35" i="8"/>
  <c r="H35" i="8" s="1"/>
  <c r="E35" i="8"/>
  <c r="D35" i="8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Q28" i="8" s="1"/>
  <c r="O28" i="8"/>
  <c r="M28" i="8"/>
  <c r="N28" i="8" s="1"/>
  <c r="L28" i="8"/>
  <c r="K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T17" i="8" s="1"/>
  <c r="R17" i="8"/>
  <c r="Q17" i="8"/>
  <c r="P17" i="8"/>
  <c r="O17" i="8"/>
  <c r="M17" i="8"/>
  <c r="L17" i="8"/>
  <c r="N17" i="8" s="1"/>
  <c r="J17" i="8"/>
  <c r="K17" i="8" s="1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5" i="9"/>
  <c r="AF84" i="9"/>
  <c r="AF83" i="9"/>
  <c r="AF82" i="9"/>
  <c r="AF81" i="9"/>
  <c r="AF80" i="9"/>
  <c r="AH79" i="9"/>
  <c r="AG79" i="9"/>
  <c r="AE79" i="9"/>
  <c r="AF79" i="9" s="1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D66" i="9"/>
  <c r="AF66" i="9" s="1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4" i="9" s="1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T93" i="9"/>
  <c r="Q93" i="9"/>
  <c r="N93" i="9"/>
  <c r="K93" i="9"/>
  <c r="H93" i="9"/>
  <c r="E93" i="9"/>
  <c r="T92" i="9"/>
  <c r="Q92" i="9"/>
  <c r="N92" i="9"/>
  <c r="K92" i="9"/>
  <c r="H92" i="9"/>
  <c r="E92" i="9"/>
  <c r="T91" i="9"/>
  <c r="Q91" i="9"/>
  <c r="N91" i="9"/>
  <c r="K91" i="9"/>
  <c r="H91" i="9"/>
  <c r="E91" i="9"/>
  <c r="T90" i="9"/>
  <c r="Q90" i="9"/>
  <c r="N90" i="9"/>
  <c r="K90" i="9"/>
  <c r="H90" i="9"/>
  <c r="E90" i="9"/>
  <c r="T89" i="9"/>
  <c r="T88" i="9" s="1"/>
  <c r="Q89" i="9"/>
  <c r="Q88" i="9" s="1"/>
  <c r="N89" i="9"/>
  <c r="N88" i="9" s="1"/>
  <c r="K89" i="9"/>
  <c r="K88" i="9" s="1"/>
  <c r="H89" i="9"/>
  <c r="H88" i="9" s="1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E81" i="9"/>
  <c r="T80" i="9"/>
  <c r="Q80" i="9"/>
  <c r="N80" i="9"/>
  <c r="K80" i="9"/>
  <c r="H80" i="9"/>
  <c r="E80" i="9"/>
  <c r="S79" i="9"/>
  <c r="R79" i="9"/>
  <c r="P79" i="9"/>
  <c r="Q79" i="9" s="1"/>
  <c r="O79" i="9"/>
  <c r="M79" i="9"/>
  <c r="N79" i="9" s="1"/>
  <c r="L79" i="9"/>
  <c r="J79" i="9"/>
  <c r="K79" i="9" s="1"/>
  <c r="I79" i="9"/>
  <c r="G79" i="9"/>
  <c r="F79" i="9"/>
  <c r="D79" i="9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T75" i="9" s="1"/>
  <c r="R75" i="9"/>
  <c r="P75" i="9"/>
  <c r="Q75" i="9" s="1"/>
  <c r="O75" i="9"/>
  <c r="M75" i="9"/>
  <c r="N75" i="9" s="1"/>
  <c r="L75" i="9"/>
  <c r="J75" i="9"/>
  <c r="K75" i="9" s="1"/>
  <c r="I75" i="9"/>
  <c r="G75" i="9"/>
  <c r="H75" i="9" s="1"/>
  <c r="F75" i="9"/>
  <c r="E75" i="9"/>
  <c r="D75" i="9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T66" i="9" s="1"/>
  <c r="R66" i="9"/>
  <c r="P66" i="9"/>
  <c r="Q66" i="9" s="1"/>
  <c r="O66" i="9"/>
  <c r="M66" i="9"/>
  <c r="N66" i="9" s="1"/>
  <c r="L66" i="9"/>
  <c r="J66" i="9"/>
  <c r="K66" i="9" s="1"/>
  <c r="I66" i="9"/>
  <c r="G66" i="9"/>
  <c r="H66" i="9" s="1"/>
  <c r="F66" i="9"/>
  <c r="E66" i="9"/>
  <c r="D66" i="9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T63" i="9" s="1"/>
  <c r="R63" i="9"/>
  <c r="P63" i="9"/>
  <c r="Q63" i="9" s="1"/>
  <c r="O63" i="9"/>
  <c r="M63" i="9"/>
  <c r="N63" i="9" s="1"/>
  <c r="L63" i="9"/>
  <c r="J63" i="9"/>
  <c r="K63" i="9" s="1"/>
  <c r="I63" i="9"/>
  <c r="H63" i="9"/>
  <c r="G63" i="9"/>
  <c r="F63" i="9"/>
  <c r="D63" i="9"/>
  <c r="E63" i="9" s="1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T58" i="9" s="1"/>
  <c r="R58" i="9"/>
  <c r="Q58" i="9"/>
  <c r="P58" i="9"/>
  <c r="O58" i="9"/>
  <c r="M58" i="9"/>
  <c r="N58" i="9" s="1"/>
  <c r="L58" i="9"/>
  <c r="J58" i="9"/>
  <c r="K58" i="9" s="1"/>
  <c r="I58" i="9"/>
  <c r="G58" i="9"/>
  <c r="F58" i="9"/>
  <c r="D58" i="9"/>
  <c r="C58" i="9"/>
  <c r="E58" i="9" s="1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T48" i="9" s="1"/>
  <c r="R48" i="9"/>
  <c r="Q48" i="9"/>
  <c r="P48" i="9"/>
  <c r="O48" i="9"/>
  <c r="M48" i="9"/>
  <c r="N48" i="9" s="1"/>
  <c r="L48" i="9"/>
  <c r="J48" i="9"/>
  <c r="K48" i="9" s="1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P44" i="9"/>
  <c r="Q44" i="9" s="1"/>
  <c r="O44" i="9"/>
  <c r="M44" i="9"/>
  <c r="N44" i="9" s="1"/>
  <c r="L44" i="9"/>
  <c r="J44" i="9"/>
  <c r="K44" i="9" s="1"/>
  <c r="I44" i="9"/>
  <c r="G44" i="9"/>
  <c r="F44" i="9"/>
  <c r="D44" i="9"/>
  <c r="C44" i="9"/>
  <c r="E44" i="9" s="1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T39" i="9"/>
  <c r="S39" i="9"/>
  <c r="R39" i="9"/>
  <c r="P39" i="9"/>
  <c r="Q39" i="9" s="1"/>
  <c r="O39" i="9"/>
  <c r="M39" i="9"/>
  <c r="L39" i="9"/>
  <c r="J39" i="9"/>
  <c r="K39" i="9" s="1"/>
  <c r="I39" i="9"/>
  <c r="G39" i="9"/>
  <c r="F39" i="9"/>
  <c r="D39" i="9"/>
  <c r="E39" i="9" s="1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T35" i="9" s="1"/>
  <c r="R35" i="9"/>
  <c r="P35" i="9"/>
  <c r="Q35" i="9" s="1"/>
  <c r="O35" i="9"/>
  <c r="M35" i="9"/>
  <c r="N35" i="9" s="1"/>
  <c r="L35" i="9"/>
  <c r="K35" i="9"/>
  <c r="J35" i="9"/>
  <c r="I35" i="9"/>
  <c r="G35" i="9"/>
  <c r="H35" i="9" s="1"/>
  <c r="F35" i="9"/>
  <c r="D35" i="9"/>
  <c r="E35" i="9" s="1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T28" i="9" s="1"/>
  <c r="R28" i="9"/>
  <c r="Q28" i="9"/>
  <c r="P28" i="9"/>
  <c r="O28" i="9"/>
  <c r="M28" i="9"/>
  <c r="N28" i="9" s="1"/>
  <c r="L28" i="9"/>
  <c r="J28" i="9"/>
  <c r="K28" i="9" s="1"/>
  <c r="I28" i="9"/>
  <c r="G28" i="9"/>
  <c r="F28" i="9"/>
  <c r="D28" i="9"/>
  <c r="C28" i="9"/>
  <c r="E28" i="9" s="1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K23" i="9" s="1"/>
  <c r="I23" i="9"/>
  <c r="G23" i="9"/>
  <c r="F23" i="9"/>
  <c r="D23" i="9"/>
  <c r="E23" i="9" s="1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T17" i="9"/>
  <c r="S17" i="9"/>
  <c r="R17" i="9"/>
  <c r="P17" i="9"/>
  <c r="Q17" i="9" s="1"/>
  <c r="O17" i="9"/>
  <c r="M17" i="9"/>
  <c r="N17" i="9" s="1"/>
  <c r="L17" i="9"/>
  <c r="J17" i="9"/>
  <c r="K17" i="9" s="1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F85" i="10"/>
  <c r="AF84" i="10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F75" i="10" s="1"/>
  <c r="AD75" i="10"/>
  <c r="AF74" i="10"/>
  <c r="AF73" i="10"/>
  <c r="AF72" i="10"/>
  <c r="AF71" i="10"/>
  <c r="AF70" i="10"/>
  <c r="AF68" i="10"/>
  <c r="AF67" i="10"/>
  <c r="AH66" i="10"/>
  <c r="AG66" i="10"/>
  <c r="AE66" i="10"/>
  <c r="AF66" i="10" s="1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T99" i="10" s="1"/>
  <c r="R99" i="10"/>
  <c r="P99" i="10"/>
  <c r="Q99" i="10" s="1"/>
  <c r="O99" i="10"/>
  <c r="M99" i="10"/>
  <c r="N99" i="10" s="1"/>
  <c r="L99" i="10"/>
  <c r="J99" i="10"/>
  <c r="K99" i="10" s="1"/>
  <c r="I99" i="10"/>
  <c r="G99" i="10"/>
  <c r="H99" i="10" s="1"/>
  <c r="F99" i="10"/>
  <c r="D99" i="10"/>
  <c r="E99" i="10" s="1"/>
  <c r="C99" i="10"/>
  <c r="T98" i="10"/>
  <c r="Q98" i="10"/>
  <c r="N98" i="10"/>
  <c r="K98" i="10"/>
  <c r="H98" i="10"/>
  <c r="E98" i="10"/>
  <c r="T97" i="10"/>
  <c r="Q97" i="10"/>
  <c r="N97" i="10"/>
  <c r="K97" i="10"/>
  <c r="H97" i="10"/>
  <c r="H94" i="10" s="1"/>
  <c r="E97" i="10"/>
  <c r="T96" i="10"/>
  <c r="Q96" i="10"/>
  <c r="Q94" i="10" s="1"/>
  <c r="N96" i="10"/>
  <c r="K96" i="10"/>
  <c r="H96" i="10"/>
  <c r="E96" i="10"/>
  <c r="T95" i="10"/>
  <c r="Q95" i="10"/>
  <c r="N95" i="10"/>
  <c r="K95" i="10"/>
  <c r="H95" i="10"/>
  <c r="E95" i="10"/>
  <c r="E94" i="10" s="1"/>
  <c r="T94" i="10"/>
  <c r="S94" i="10"/>
  <c r="R94" i="10"/>
  <c r="P94" i="10"/>
  <c r="O94" i="10"/>
  <c r="N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Q89" i="10"/>
  <c r="Q88" i="10" s="1"/>
  <c r="N89" i="10"/>
  <c r="N88" i="10" s="1"/>
  <c r="K89" i="10"/>
  <c r="K88" i="10" s="1"/>
  <c r="H89" i="10"/>
  <c r="H88" i="10" s="1"/>
  <c r="E89" i="10"/>
  <c r="T88" i="10"/>
  <c r="S88" i="10"/>
  <c r="R88" i="10"/>
  <c r="P88" i="10"/>
  <c r="O88" i="10"/>
  <c r="M88" i="10"/>
  <c r="L88" i="10"/>
  <c r="J88" i="10"/>
  <c r="I88" i="10"/>
  <c r="G88" i="10"/>
  <c r="F88" i="10"/>
  <c r="D88" i="10"/>
  <c r="E88" i="10" s="1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T79" i="10" s="1"/>
  <c r="P79" i="10"/>
  <c r="O79" i="10"/>
  <c r="M79" i="10"/>
  <c r="L79" i="10"/>
  <c r="N79" i="10" s="1"/>
  <c r="J79" i="10"/>
  <c r="I79" i="10"/>
  <c r="G79" i="10"/>
  <c r="F79" i="10"/>
  <c r="D79" i="10"/>
  <c r="C79" i="10"/>
  <c r="E79" i="10" s="1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Q75" i="10" s="1"/>
  <c r="O75" i="10"/>
  <c r="M75" i="10"/>
  <c r="L75" i="10"/>
  <c r="N75" i="10" s="1"/>
  <c r="J75" i="10"/>
  <c r="K75" i="10" s="1"/>
  <c r="I75" i="10"/>
  <c r="H75" i="10"/>
  <c r="G75" i="10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T66" i="10" s="1"/>
  <c r="R66" i="10"/>
  <c r="P66" i="10"/>
  <c r="Q66" i="10" s="1"/>
  <c r="O66" i="10"/>
  <c r="M66" i="10"/>
  <c r="N66" i="10" s="1"/>
  <c r="L66" i="10"/>
  <c r="J66" i="10"/>
  <c r="K66" i="10" s="1"/>
  <c r="I66" i="10"/>
  <c r="H66" i="10"/>
  <c r="G66" i="10"/>
  <c r="F66" i="10"/>
  <c r="D66" i="10"/>
  <c r="E66" i="10" s="1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T63" i="10" s="1"/>
  <c r="P63" i="10"/>
  <c r="Q63" i="10" s="1"/>
  <c r="O63" i="10"/>
  <c r="N63" i="10"/>
  <c r="M63" i="10"/>
  <c r="L63" i="10"/>
  <c r="J63" i="10"/>
  <c r="K63" i="10" s="1"/>
  <c r="I63" i="10"/>
  <c r="G63" i="10"/>
  <c r="H63" i="10" s="1"/>
  <c r="F63" i="10"/>
  <c r="E63" i="10"/>
  <c r="D63" i="10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T58" i="10"/>
  <c r="R58" i="10"/>
  <c r="P58" i="10"/>
  <c r="Q58" i="10" s="1"/>
  <c r="O58" i="10"/>
  <c r="M58" i="10"/>
  <c r="N58" i="10" s="1"/>
  <c r="L58" i="10"/>
  <c r="J58" i="10"/>
  <c r="K58" i="10" s="1"/>
  <c r="I58" i="10"/>
  <c r="G58" i="10"/>
  <c r="F58" i="10"/>
  <c r="D58" i="10"/>
  <c r="C58" i="10"/>
  <c r="E58" i="10" s="1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Q48" i="10" s="1"/>
  <c r="O48" i="10"/>
  <c r="M48" i="10"/>
  <c r="N48" i="10" s="1"/>
  <c r="L48" i="10"/>
  <c r="K48" i="10"/>
  <c r="J48" i="10"/>
  <c r="I48" i="10"/>
  <c r="G48" i="10"/>
  <c r="F48" i="10"/>
  <c r="D48" i="10"/>
  <c r="E48" i="10" s="1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Q44" i="10" s="1"/>
  <c r="O44" i="10"/>
  <c r="N44" i="10"/>
  <c r="M44" i="10"/>
  <c r="L44" i="10"/>
  <c r="J44" i="10"/>
  <c r="K44" i="10" s="1"/>
  <c r="I44" i="10"/>
  <c r="G44" i="10"/>
  <c r="H44" i="10" s="1"/>
  <c r="F44" i="10"/>
  <c r="D44" i="10"/>
  <c r="E44" i="10" s="1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T39" i="10" s="1"/>
  <c r="R39" i="10"/>
  <c r="P39" i="10"/>
  <c r="Q39" i="10" s="1"/>
  <c r="O39" i="10"/>
  <c r="M39" i="10"/>
  <c r="L39" i="10"/>
  <c r="J39" i="10"/>
  <c r="I39" i="10"/>
  <c r="K39" i="10" s="1"/>
  <c r="G39" i="10"/>
  <c r="F39" i="10"/>
  <c r="D39" i="10"/>
  <c r="C39" i="10"/>
  <c r="E39" i="10" s="1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T35" i="10" s="1"/>
  <c r="R35" i="10"/>
  <c r="P35" i="10"/>
  <c r="Q35" i="10" s="1"/>
  <c r="O35" i="10"/>
  <c r="M35" i="10"/>
  <c r="N35" i="10" s="1"/>
  <c r="L35" i="10"/>
  <c r="J35" i="10"/>
  <c r="K35" i="10" s="1"/>
  <c r="I35" i="10"/>
  <c r="G35" i="10"/>
  <c r="H35" i="10" s="1"/>
  <c r="F35" i="10"/>
  <c r="E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Q28" i="10" s="1"/>
  <c r="O28" i="10"/>
  <c r="M28" i="10"/>
  <c r="N28" i="10" s="1"/>
  <c r="L28" i="10"/>
  <c r="J28" i="10"/>
  <c r="K28" i="10" s="1"/>
  <c r="I28" i="10"/>
  <c r="G28" i="10"/>
  <c r="F28" i="10"/>
  <c r="D28" i="10"/>
  <c r="C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T23" i="10" s="1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T17" i="10" s="1"/>
  <c r="R17" i="10"/>
  <c r="P17" i="10"/>
  <c r="Q17" i="10" s="1"/>
  <c r="O17" i="10"/>
  <c r="M17" i="10"/>
  <c r="N17" i="10" s="1"/>
  <c r="L17" i="10"/>
  <c r="J17" i="10"/>
  <c r="I17" i="10"/>
  <c r="K17" i="10" s="1"/>
  <c r="G17" i="10"/>
  <c r="F17" i="10"/>
  <c r="D17" i="10"/>
  <c r="C17" i="10"/>
  <c r="E17" i="10" s="1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F75" i="11" s="1"/>
  <c r="AD75" i="11"/>
  <c r="AF74" i="11"/>
  <c r="AF73" i="11"/>
  <c r="AF72" i="11"/>
  <c r="AF71" i="11"/>
  <c r="AF70" i="11"/>
  <c r="AF68" i="11"/>
  <c r="AF67" i="11"/>
  <c r="AH66" i="11"/>
  <c r="AG66" i="11"/>
  <c r="AE66" i="11"/>
  <c r="AF66" i="11" s="1"/>
  <c r="AD66" i="11"/>
  <c r="AF65" i="11"/>
  <c r="AF64" i="11"/>
  <c r="AH63" i="11"/>
  <c r="AG63" i="11"/>
  <c r="AE63" i="11"/>
  <c r="AF63" i="11" s="1"/>
  <c r="AD63" i="11"/>
  <c r="AH61" i="11"/>
  <c r="AG61" i="11"/>
  <c r="AE61" i="11"/>
  <c r="AD61" i="11"/>
  <c r="AF60" i="11"/>
  <c r="AF59" i="11"/>
  <c r="AH58" i="11"/>
  <c r="AG58" i="11"/>
  <c r="AF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Q99" i="11"/>
  <c r="P99" i="11"/>
  <c r="O99" i="11"/>
  <c r="M99" i="11"/>
  <c r="N99" i="11" s="1"/>
  <c r="L99" i="11"/>
  <c r="J99" i="11"/>
  <c r="K99" i="11" s="1"/>
  <c r="I99" i="11"/>
  <c r="G99" i="11"/>
  <c r="H99" i="11" s="1"/>
  <c r="F99" i="11"/>
  <c r="D99" i="11"/>
  <c r="C99" i="11"/>
  <c r="E99" i="11" s="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Q94" i="11" s="1"/>
  <c r="N95" i="11"/>
  <c r="K95" i="11"/>
  <c r="H95" i="11"/>
  <c r="H94" i="11" s="1"/>
  <c r="E95" i="11"/>
  <c r="E94" i="11" s="1"/>
  <c r="S94" i="11"/>
  <c r="T94" i="11" s="1"/>
  <c r="R94" i="11"/>
  <c r="P94" i="11"/>
  <c r="O94" i="11"/>
  <c r="N94" i="11"/>
  <c r="M94" i="11"/>
  <c r="L94" i="11"/>
  <c r="K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Q88" i="11" s="1"/>
  <c r="N89" i="11"/>
  <c r="N88" i="11" s="1"/>
  <c r="K89" i="11"/>
  <c r="K88" i="11" s="1"/>
  <c r="H89" i="11"/>
  <c r="H88" i="11" s="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T75" i="11" s="1"/>
  <c r="R75" i="11"/>
  <c r="P75" i="11"/>
  <c r="Q75" i="11" s="1"/>
  <c r="O75" i="11"/>
  <c r="M75" i="11"/>
  <c r="N75" i="11" s="1"/>
  <c r="L75" i="11"/>
  <c r="J75" i="11"/>
  <c r="K75" i="11" s="1"/>
  <c r="I75" i="11"/>
  <c r="H75" i="11"/>
  <c r="G75" i="11"/>
  <c r="F75" i="11"/>
  <c r="E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Q66" i="11" s="1"/>
  <c r="O66" i="11"/>
  <c r="M66" i="11"/>
  <c r="N66" i="11" s="1"/>
  <c r="L66" i="11"/>
  <c r="J66" i="11"/>
  <c r="K66" i="11" s="1"/>
  <c r="I66" i="11"/>
  <c r="H66" i="11"/>
  <c r="G66" i="11"/>
  <c r="F66" i="11"/>
  <c r="E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N63" i="11" s="1"/>
  <c r="J63" i="11"/>
  <c r="K63" i="11" s="1"/>
  <c r="I63" i="11"/>
  <c r="G63" i="11"/>
  <c r="H63" i="11" s="1"/>
  <c r="F63" i="11"/>
  <c r="D63" i="11"/>
  <c r="E63" i="11" s="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T58" i="11"/>
  <c r="S58" i="11"/>
  <c r="R58" i="11"/>
  <c r="Q58" i="11"/>
  <c r="P58" i="11"/>
  <c r="O58" i="11"/>
  <c r="M58" i="11"/>
  <c r="N58" i="11" s="1"/>
  <c r="L58" i="11"/>
  <c r="J58" i="11"/>
  <c r="K58" i="11" s="1"/>
  <c r="I58" i="11"/>
  <c r="G58" i="11"/>
  <c r="H58" i="11" s="1"/>
  <c r="F58" i="11"/>
  <c r="D58" i="11"/>
  <c r="E58" i="11" s="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T48" i="11"/>
  <c r="S48" i="11"/>
  <c r="R48" i="11"/>
  <c r="P48" i="11"/>
  <c r="Q48" i="11" s="1"/>
  <c r="O48" i="11"/>
  <c r="M48" i="11"/>
  <c r="N48" i="11" s="1"/>
  <c r="L48" i="11"/>
  <c r="J48" i="11"/>
  <c r="K48" i="11" s="1"/>
  <c r="I48" i="11"/>
  <c r="G48" i="11"/>
  <c r="H48" i="11" s="1"/>
  <c r="F48" i="11"/>
  <c r="D48" i="11"/>
  <c r="E48" i="11" s="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Q44" i="11" s="1"/>
  <c r="O44" i="11"/>
  <c r="M44" i="11"/>
  <c r="N44" i="11" s="1"/>
  <c r="L44" i="11"/>
  <c r="J44" i="11"/>
  <c r="K44" i="11" s="1"/>
  <c r="I44" i="11"/>
  <c r="H44" i="11"/>
  <c r="G44" i="11"/>
  <c r="F44" i="11"/>
  <c r="E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T39" i="11" s="1"/>
  <c r="R39" i="11"/>
  <c r="P39" i="11"/>
  <c r="Q39" i="11" s="1"/>
  <c r="O39" i="11"/>
  <c r="M39" i="11"/>
  <c r="N39" i="11" s="1"/>
  <c r="L39" i="11"/>
  <c r="J39" i="11"/>
  <c r="K39" i="11" s="1"/>
  <c r="I39" i="11"/>
  <c r="G39" i="11"/>
  <c r="H39" i="11" s="1"/>
  <c r="F39" i="11"/>
  <c r="D39" i="11"/>
  <c r="E39" i="11" s="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Q35" i="11" s="1"/>
  <c r="O35" i="11"/>
  <c r="N35" i="11"/>
  <c r="M35" i="11"/>
  <c r="L35" i="11"/>
  <c r="J35" i="11"/>
  <c r="K35" i="11" s="1"/>
  <c r="I35" i="11"/>
  <c r="G35" i="11"/>
  <c r="H35" i="11" s="1"/>
  <c r="F35" i="11"/>
  <c r="D35" i="11"/>
  <c r="E35" i="11" s="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T28" i="11"/>
  <c r="S28" i="11"/>
  <c r="R28" i="11"/>
  <c r="Q28" i="11"/>
  <c r="P28" i="11"/>
  <c r="O28" i="11"/>
  <c r="M28" i="11"/>
  <c r="N28" i="11" s="1"/>
  <c r="L28" i="11"/>
  <c r="J28" i="11"/>
  <c r="K28" i="11" s="1"/>
  <c r="I28" i="11"/>
  <c r="G28" i="11"/>
  <c r="F28" i="11"/>
  <c r="H28" i="11" s="1"/>
  <c r="D28" i="11"/>
  <c r="E28" i="11" s="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E23" i="11" s="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T17" i="11" s="1"/>
  <c r="R17" i="11"/>
  <c r="P17" i="11"/>
  <c r="Q17" i="11" s="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F66" i="12"/>
  <c r="AE66" i="12"/>
  <c r="AD66" i="12"/>
  <c r="AF65" i="12"/>
  <c r="AF64" i="12"/>
  <c r="AH63" i="12"/>
  <c r="AG63" i="12"/>
  <c r="AE63" i="12"/>
  <c r="AF63" i="12" s="1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N107" i="12"/>
  <c r="K107" i="12"/>
  <c r="H107" i="12"/>
  <c r="E107" i="12"/>
  <c r="T106" i="12"/>
  <c r="Q106" i="12"/>
  <c r="N106" i="12"/>
  <c r="K106" i="12"/>
  <c r="H106" i="12"/>
  <c r="E106" i="12"/>
  <c r="T105" i="12"/>
  <c r="Q105" i="12"/>
  <c r="N105" i="12"/>
  <c r="K105" i="12"/>
  <c r="H105" i="12"/>
  <c r="E105" i="12"/>
  <c r="T104" i="12"/>
  <c r="Q104" i="12"/>
  <c r="N104" i="12"/>
  <c r="K104" i="12"/>
  <c r="H104" i="12"/>
  <c r="E104" i="12"/>
  <c r="T103" i="12"/>
  <c r="Q103" i="12"/>
  <c r="N103" i="12"/>
  <c r="K103" i="12"/>
  <c r="H103" i="12"/>
  <c r="E103" i="12"/>
  <c r="T102" i="12"/>
  <c r="Q102" i="12"/>
  <c r="N102" i="12"/>
  <c r="K102" i="12"/>
  <c r="H102" i="12"/>
  <c r="E102" i="12"/>
  <c r="T101" i="12"/>
  <c r="Q101" i="12"/>
  <c r="N101" i="12"/>
  <c r="K101" i="12"/>
  <c r="H101" i="12"/>
  <c r="E101" i="12"/>
  <c r="T100" i="12"/>
  <c r="Q100" i="12"/>
  <c r="N100" i="12"/>
  <c r="K100" i="12"/>
  <c r="H100" i="12"/>
  <c r="E100" i="12"/>
  <c r="S99" i="12"/>
  <c r="T99" i="12" s="1"/>
  <c r="R99" i="12"/>
  <c r="P99" i="12"/>
  <c r="Q99" i="12" s="1"/>
  <c r="O99" i="12"/>
  <c r="M99" i="12"/>
  <c r="N99" i="12" s="1"/>
  <c r="L99" i="12"/>
  <c r="J99" i="12"/>
  <c r="K99" i="12" s="1"/>
  <c r="I99" i="12"/>
  <c r="G99" i="12"/>
  <c r="H99" i="12" s="1"/>
  <c r="F99" i="12"/>
  <c r="D99" i="12"/>
  <c r="E99" i="12" s="1"/>
  <c r="C99" i="12"/>
  <c r="N98" i="12"/>
  <c r="K98" i="12"/>
  <c r="H98" i="12"/>
  <c r="E98" i="12"/>
  <c r="N97" i="12"/>
  <c r="K97" i="12"/>
  <c r="H97" i="12"/>
  <c r="E97" i="12"/>
  <c r="N96" i="12"/>
  <c r="N94" i="12" s="1"/>
  <c r="H96" i="12"/>
  <c r="H94" i="12" s="1"/>
  <c r="E96" i="12"/>
  <c r="E94" i="12" s="1"/>
  <c r="H95" i="12"/>
  <c r="E95" i="12"/>
  <c r="S94" i="12"/>
  <c r="T94" i="12" s="1"/>
  <c r="R94" i="12"/>
  <c r="Q94" i="12"/>
  <c r="P94" i="12"/>
  <c r="O94" i="12"/>
  <c r="M94" i="12"/>
  <c r="L94" i="12"/>
  <c r="K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T88" i="12" s="1"/>
  <c r="Q90" i="12"/>
  <c r="Q88" i="12" s="1"/>
  <c r="N90" i="12"/>
  <c r="K90" i="12"/>
  <c r="H90" i="12"/>
  <c r="E90" i="12"/>
  <c r="T89" i="12"/>
  <c r="Q89" i="12"/>
  <c r="N89" i="12"/>
  <c r="K89" i="12"/>
  <c r="H89" i="12"/>
  <c r="H88" i="12" s="1"/>
  <c r="E89" i="12"/>
  <c r="S88" i="12"/>
  <c r="R88" i="12"/>
  <c r="P88" i="12"/>
  <c r="O88" i="12"/>
  <c r="N88" i="12"/>
  <c r="M88" i="12"/>
  <c r="L88" i="12"/>
  <c r="K88" i="12"/>
  <c r="J88" i="12"/>
  <c r="I88" i="12"/>
  <c r="G88" i="12"/>
  <c r="F88" i="12"/>
  <c r="D88" i="12"/>
  <c r="C88" i="12"/>
  <c r="E88" i="12" s="1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Q79" i="12" s="1"/>
  <c r="M79" i="12"/>
  <c r="N79" i="12" s="1"/>
  <c r="L79" i="12"/>
  <c r="J79" i="12"/>
  <c r="I79" i="12"/>
  <c r="K79" i="12" s="1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T75" i="12" s="1"/>
  <c r="R75" i="12"/>
  <c r="P75" i="12"/>
  <c r="Q75" i="12" s="1"/>
  <c r="O75" i="12"/>
  <c r="M75" i="12"/>
  <c r="N75" i="12" s="1"/>
  <c r="L75" i="12"/>
  <c r="J75" i="12"/>
  <c r="K75" i="12" s="1"/>
  <c r="I75" i="12"/>
  <c r="G75" i="12"/>
  <c r="H75" i="12" s="1"/>
  <c r="F75" i="12"/>
  <c r="E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T66" i="12" s="1"/>
  <c r="R66" i="12"/>
  <c r="P66" i="12"/>
  <c r="Q66" i="12" s="1"/>
  <c r="O66" i="12"/>
  <c r="M66" i="12"/>
  <c r="N66" i="12" s="1"/>
  <c r="L66" i="12"/>
  <c r="J66" i="12"/>
  <c r="K66" i="12" s="1"/>
  <c r="I66" i="12"/>
  <c r="G66" i="12"/>
  <c r="H66" i="12" s="1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T63" i="12" s="1"/>
  <c r="R63" i="12"/>
  <c r="Q63" i="12"/>
  <c r="P63" i="12"/>
  <c r="O63" i="12"/>
  <c r="M63" i="12"/>
  <c r="N63" i="12" s="1"/>
  <c r="L63" i="12"/>
  <c r="J63" i="12"/>
  <c r="I63" i="12"/>
  <c r="K63" i="12" s="1"/>
  <c r="G63" i="12"/>
  <c r="H63" i="12" s="1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T58" i="12" s="1"/>
  <c r="R58" i="12"/>
  <c r="Q58" i="12"/>
  <c r="P58" i="12"/>
  <c r="O58" i="12"/>
  <c r="N58" i="12"/>
  <c r="M58" i="12"/>
  <c r="L58" i="12"/>
  <c r="J58" i="12"/>
  <c r="K58" i="12" s="1"/>
  <c r="I58" i="12"/>
  <c r="G58" i="12"/>
  <c r="F58" i="12"/>
  <c r="E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T48" i="12" s="1"/>
  <c r="R48" i="12"/>
  <c r="Q48" i="12"/>
  <c r="P48" i="12"/>
  <c r="O48" i="12"/>
  <c r="M48" i="12"/>
  <c r="N48" i="12" s="1"/>
  <c r="L48" i="12"/>
  <c r="K48" i="12"/>
  <c r="J48" i="12"/>
  <c r="I48" i="12"/>
  <c r="G48" i="12"/>
  <c r="H48" i="12" s="1"/>
  <c r="F48" i="12"/>
  <c r="D48" i="12"/>
  <c r="C48" i="12"/>
  <c r="E48" i="12" s="1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T44" i="12" s="1"/>
  <c r="R44" i="12"/>
  <c r="P44" i="12"/>
  <c r="Q44" i="12" s="1"/>
  <c r="O44" i="12"/>
  <c r="M44" i="12"/>
  <c r="N44" i="12" s="1"/>
  <c r="L44" i="12"/>
  <c r="J44" i="12"/>
  <c r="K44" i="12" s="1"/>
  <c r="I44" i="12"/>
  <c r="G44" i="12"/>
  <c r="F44" i="12"/>
  <c r="D44" i="12"/>
  <c r="C44" i="12"/>
  <c r="E44" i="12" s="1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T39" i="12" s="1"/>
  <c r="R39" i="12"/>
  <c r="P39" i="12"/>
  <c r="Q39" i="12" s="1"/>
  <c r="O39" i="12"/>
  <c r="M39" i="12"/>
  <c r="L39" i="12"/>
  <c r="J39" i="12"/>
  <c r="K39" i="12" s="1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T35" i="12"/>
  <c r="S35" i="12"/>
  <c r="R35" i="12"/>
  <c r="P35" i="12"/>
  <c r="Q35" i="12" s="1"/>
  <c r="O35" i="12"/>
  <c r="M35" i="12"/>
  <c r="N35" i="12" s="1"/>
  <c r="L35" i="12"/>
  <c r="K35" i="12"/>
  <c r="J35" i="12"/>
  <c r="I35" i="12"/>
  <c r="G35" i="12"/>
  <c r="F35" i="12"/>
  <c r="E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T28" i="12" s="1"/>
  <c r="R28" i="12"/>
  <c r="Q28" i="12"/>
  <c r="P28" i="12"/>
  <c r="O28" i="12"/>
  <c r="N28" i="12"/>
  <c r="M28" i="12"/>
  <c r="L28" i="12"/>
  <c r="J28" i="12"/>
  <c r="K28" i="12" s="1"/>
  <c r="I28" i="12"/>
  <c r="G28" i="12"/>
  <c r="F28" i="12"/>
  <c r="D28" i="12"/>
  <c r="C28" i="12"/>
  <c r="E28" i="12" s="1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K23" i="12" s="1"/>
  <c r="I23" i="12"/>
  <c r="G23" i="12"/>
  <c r="F23" i="12"/>
  <c r="D23" i="12"/>
  <c r="E23" i="12" s="1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T17" i="12" s="1"/>
  <c r="R17" i="12"/>
  <c r="P17" i="12"/>
  <c r="Q17" i="12" s="1"/>
  <c r="O17" i="12"/>
  <c r="M17" i="12"/>
  <c r="N17" i="12" s="1"/>
  <c r="L17" i="12"/>
  <c r="J17" i="12"/>
  <c r="K17" i="12" s="1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4" i="14"/>
  <c r="AF83" i="14"/>
  <c r="AF82" i="14"/>
  <c r="AF81" i="14"/>
  <c r="AF80" i="14"/>
  <c r="AF85" i="15"/>
  <c r="AF84" i="15"/>
  <c r="AF83" i="15"/>
  <c r="AF82" i="15"/>
  <c r="AF81" i="15"/>
  <c r="AF80" i="15"/>
  <c r="AH79" i="15"/>
  <c r="AG79" i="15"/>
  <c r="AE79" i="15"/>
  <c r="AD79" i="15"/>
  <c r="AF79" i="15" s="1"/>
  <c r="AF77" i="15"/>
  <c r="AF76" i="15"/>
  <c r="AH75" i="15"/>
  <c r="AG75" i="15"/>
  <c r="AE75" i="15"/>
  <c r="AF75" i="15" s="1"/>
  <c r="AD75" i="15"/>
  <c r="AF74" i="15"/>
  <c r="AF73" i="15"/>
  <c r="AF72" i="15"/>
  <c r="AF71" i="15"/>
  <c r="AF70" i="15"/>
  <c r="AF68" i="15"/>
  <c r="AF67" i="15"/>
  <c r="AH66" i="15"/>
  <c r="AG66" i="15"/>
  <c r="AE66" i="15"/>
  <c r="AF66" i="15" s="1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AF83" i="16"/>
  <c r="AF82" i="16"/>
  <c r="AF81" i="16"/>
  <c r="AF80" i="16"/>
  <c r="AH79" i="16"/>
  <c r="AG79" i="16"/>
  <c r="AE79" i="16"/>
  <c r="AF79" i="16" s="1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F58" i="16"/>
  <c r="AE58" i="16"/>
  <c r="AD58" i="16"/>
  <c r="AF57" i="16"/>
  <c r="AF56" i="16"/>
  <c r="AF55" i="16"/>
  <c r="AF54" i="16"/>
  <c r="AF53" i="16"/>
  <c r="AF52" i="16"/>
  <c r="AF51" i="16"/>
  <c r="AF50" i="16"/>
  <c r="AF49" i="16"/>
  <c r="AF84" i="2"/>
  <c r="AF83" i="2"/>
  <c r="AF82" i="2"/>
  <c r="AF81" i="2"/>
  <c r="AF80" i="2"/>
  <c r="AH79" i="2"/>
  <c r="AG79" i="2"/>
  <c r="AE79" i="2"/>
  <c r="AF77" i="2"/>
  <c r="AF76" i="2"/>
  <c r="AH75" i="2"/>
  <c r="AG75" i="2"/>
  <c r="AE75" i="2"/>
  <c r="AF75" i="2" s="1"/>
  <c r="AF74" i="2"/>
  <c r="AF73" i="2"/>
  <c r="AF72" i="2"/>
  <c r="AF71" i="2"/>
  <c r="AF70" i="2"/>
  <c r="AF68" i="2"/>
  <c r="AF67" i="2"/>
  <c r="AH66" i="2"/>
  <c r="AG66" i="2"/>
  <c r="AE66" i="2"/>
  <c r="AF66" i="2" s="1"/>
  <c r="AF65" i="2"/>
  <c r="AF64" i="2"/>
  <c r="AH63" i="2"/>
  <c r="AG63" i="2"/>
  <c r="AE63" i="2"/>
  <c r="AF63" i="2" s="1"/>
  <c r="AH61" i="2"/>
  <c r="AG61" i="2"/>
  <c r="AF61" i="2"/>
  <c r="AE61" i="2"/>
  <c r="AF60" i="2"/>
  <c r="AF59" i="2"/>
  <c r="AH58" i="2"/>
  <c r="AG58" i="2"/>
  <c r="AE58" i="2"/>
  <c r="AF58" i="2" s="1"/>
  <c r="AF57" i="2"/>
  <c r="AF56" i="2"/>
  <c r="AF55" i="2"/>
  <c r="AF54" i="2"/>
  <c r="AF53" i="2"/>
  <c r="AF52" i="2"/>
  <c r="AF51" i="2"/>
  <c r="AF50" i="2"/>
  <c r="AF49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F58" i="1"/>
  <c r="AE58" i="1"/>
  <c r="AD58" i="1"/>
  <c r="AF57" i="1"/>
  <c r="AF56" i="1"/>
  <c r="AF55" i="1"/>
  <c r="AF54" i="1"/>
  <c r="AF53" i="1"/>
  <c r="AF52" i="1"/>
  <c r="AF51" i="1"/>
  <c r="AF50" i="1"/>
  <c r="AF49" i="1"/>
  <c r="AF86" i="13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F63" i="13" s="1"/>
  <c r="AD63" i="13"/>
  <c r="AF60" i="13"/>
  <c r="AF59" i="13"/>
  <c r="AH58" i="13"/>
  <c r="AG58" i="13"/>
  <c r="AE58" i="13"/>
  <c r="AF58" i="13" s="1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N107" i="13"/>
  <c r="K107" i="13"/>
  <c r="H107" i="13"/>
  <c r="E107" i="13"/>
  <c r="T106" i="13"/>
  <c r="Q106" i="13"/>
  <c r="N106" i="13"/>
  <c r="K106" i="13"/>
  <c r="H106" i="13"/>
  <c r="E106" i="13"/>
  <c r="T105" i="13"/>
  <c r="Q105" i="13"/>
  <c r="N105" i="13"/>
  <c r="K105" i="13"/>
  <c r="H105" i="13"/>
  <c r="E105" i="13"/>
  <c r="T104" i="13"/>
  <c r="Q104" i="13"/>
  <c r="N104" i="13"/>
  <c r="K104" i="13"/>
  <c r="H104" i="13"/>
  <c r="E104" i="13"/>
  <c r="T103" i="13"/>
  <c r="Q103" i="13"/>
  <c r="N103" i="13"/>
  <c r="K103" i="13"/>
  <c r="H103" i="13"/>
  <c r="E103" i="13"/>
  <c r="T102" i="13"/>
  <c r="Q102" i="13"/>
  <c r="N102" i="13"/>
  <c r="K102" i="13"/>
  <c r="H102" i="13"/>
  <c r="E102" i="13"/>
  <c r="T101" i="13"/>
  <c r="Q101" i="13"/>
  <c r="N101" i="13"/>
  <c r="K101" i="13"/>
  <c r="H101" i="13"/>
  <c r="E101" i="13"/>
  <c r="T100" i="13"/>
  <c r="Q100" i="13"/>
  <c r="N100" i="13"/>
  <c r="K100" i="13"/>
  <c r="H100" i="13"/>
  <c r="E100" i="13"/>
  <c r="S99" i="13"/>
  <c r="T99" i="13" s="1"/>
  <c r="R99" i="13"/>
  <c r="P99" i="13"/>
  <c r="Q99" i="13" s="1"/>
  <c r="O99" i="13"/>
  <c r="M99" i="13"/>
  <c r="N99" i="13" s="1"/>
  <c r="L99" i="13"/>
  <c r="J99" i="13"/>
  <c r="K99" i="13" s="1"/>
  <c r="I99" i="13"/>
  <c r="G99" i="13"/>
  <c r="H99" i="13" s="1"/>
  <c r="F99" i="13"/>
  <c r="D99" i="13"/>
  <c r="E99" i="13" s="1"/>
  <c r="C99" i="13"/>
  <c r="T98" i="13"/>
  <c r="Q98" i="13"/>
  <c r="N98" i="13"/>
  <c r="K98" i="13"/>
  <c r="H98" i="13"/>
  <c r="E98" i="13"/>
  <c r="T97" i="13"/>
  <c r="Q97" i="13"/>
  <c r="N97" i="13"/>
  <c r="K97" i="13"/>
  <c r="H97" i="13"/>
  <c r="H94" i="13" s="1"/>
  <c r="E97" i="13"/>
  <c r="E94" i="13" s="1"/>
  <c r="T96" i="13"/>
  <c r="Q96" i="13"/>
  <c r="Q94" i="13" s="1"/>
  <c r="N96" i="13"/>
  <c r="K96" i="13"/>
  <c r="H96" i="13"/>
  <c r="E96" i="13"/>
  <c r="T95" i="13"/>
  <c r="Q95" i="13"/>
  <c r="N95" i="13"/>
  <c r="K95" i="13"/>
  <c r="H95" i="13"/>
  <c r="E95" i="13"/>
  <c r="S94" i="13"/>
  <c r="T94" i="13" s="1"/>
  <c r="R94" i="13"/>
  <c r="P94" i="13"/>
  <c r="O94" i="13"/>
  <c r="N94" i="13"/>
  <c r="M94" i="13"/>
  <c r="L94" i="13"/>
  <c r="K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T88" i="13" s="1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K89" i="13"/>
  <c r="K88" i="13" s="1"/>
  <c r="H89" i="13"/>
  <c r="H88" i="13" s="1"/>
  <c r="E89" i="13"/>
  <c r="S88" i="13"/>
  <c r="R88" i="13"/>
  <c r="Q88" i="13"/>
  <c r="P88" i="13"/>
  <c r="O88" i="13"/>
  <c r="N88" i="13"/>
  <c r="M88" i="13"/>
  <c r="L88" i="13"/>
  <c r="J88" i="13"/>
  <c r="I88" i="13"/>
  <c r="G88" i="13"/>
  <c r="F88" i="13"/>
  <c r="D88" i="13"/>
  <c r="E88" i="13" s="1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T79" i="13" s="1"/>
  <c r="P79" i="13"/>
  <c r="Q79" i="13" s="1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T75" i="13" s="1"/>
  <c r="R75" i="13"/>
  <c r="P75" i="13"/>
  <c r="Q75" i="13" s="1"/>
  <c r="O75" i="13"/>
  <c r="M75" i="13"/>
  <c r="N75" i="13" s="1"/>
  <c r="L75" i="13"/>
  <c r="J75" i="13"/>
  <c r="K75" i="13" s="1"/>
  <c r="I75" i="13"/>
  <c r="G75" i="13"/>
  <c r="H75" i="13" s="1"/>
  <c r="F75" i="13"/>
  <c r="D75" i="13"/>
  <c r="E75" i="13" s="1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T66" i="13" s="1"/>
  <c r="R66" i="13"/>
  <c r="P66" i="13"/>
  <c r="Q66" i="13" s="1"/>
  <c r="O66" i="13"/>
  <c r="M66" i="13"/>
  <c r="N66" i="13" s="1"/>
  <c r="L66" i="13"/>
  <c r="J66" i="13"/>
  <c r="K66" i="13" s="1"/>
  <c r="I66" i="13"/>
  <c r="G66" i="13"/>
  <c r="F66" i="13"/>
  <c r="D66" i="13"/>
  <c r="E66" i="13" s="1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T63" i="13"/>
  <c r="S63" i="13"/>
  <c r="R63" i="13"/>
  <c r="P63" i="13"/>
  <c r="Q63" i="13" s="1"/>
  <c r="O63" i="13"/>
  <c r="M63" i="13"/>
  <c r="N63" i="13" s="1"/>
  <c r="L63" i="13"/>
  <c r="J63" i="13"/>
  <c r="K63" i="13" s="1"/>
  <c r="I63" i="13"/>
  <c r="G63" i="13"/>
  <c r="H63" i="13" s="1"/>
  <c r="F63" i="13"/>
  <c r="D63" i="13"/>
  <c r="E63" i="13" s="1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T58" i="13" s="1"/>
  <c r="R58" i="13"/>
  <c r="P58" i="13"/>
  <c r="Q58" i="13" s="1"/>
  <c r="O58" i="13"/>
  <c r="M58" i="13"/>
  <c r="N58" i="13" s="1"/>
  <c r="L58" i="13"/>
  <c r="J58" i="13"/>
  <c r="K58" i="13" s="1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T48" i="13" s="1"/>
  <c r="R48" i="13"/>
  <c r="P48" i="13"/>
  <c r="Q48" i="13" s="1"/>
  <c r="O48" i="13"/>
  <c r="N48" i="13"/>
  <c r="M48" i="13"/>
  <c r="L48" i="13"/>
  <c r="J48" i="13"/>
  <c r="K48" i="13" s="1"/>
  <c r="I48" i="13"/>
  <c r="G48" i="13"/>
  <c r="H48" i="13" s="1"/>
  <c r="F48" i="13"/>
  <c r="D48" i="13"/>
  <c r="E48" i="13" s="1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T44" i="13" s="1"/>
  <c r="R44" i="13"/>
  <c r="P44" i="13"/>
  <c r="O44" i="13"/>
  <c r="Q44" i="13" s="1"/>
  <c r="M44" i="13"/>
  <c r="N44" i="13" s="1"/>
  <c r="L44" i="13"/>
  <c r="J44" i="13"/>
  <c r="K44" i="13" s="1"/>
  <c r="I44" i="13"/>
  <c r="G44" i="13"/>
  <c r="F44" i="13"/>
  <c r="D44" i="13"/>
  <c r="E44" i="13" s="1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T39" i="13" s="1"/>
  <c r="R39" i="13"/>
  <c r="P39" i="13"/>
  <c r="Q39" i="13" s="1"/>
  <c r="O39" i="13"/>
  <c r="M39" i="13"/>
  <c r="L39" i="13"/>
  <c r="J39" i="13"/>
  <c r="K39" i="13" s="1"/>
  <c r="I39" i="13"/>
  <c r="G39" i="13"/>
  <c r="F39" i="13"/>
  <c r="D39" i="13"/>
  <c r="E39" i="13" s="1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T35" i="13" s="1"/>
  <c r="R35" i="13"/>
  <c r="P35" i="13"/>
  <c r="Q35" i="13" s="1"/>
  <c r="O35" i="13"/>
  <c r="M35" i="13"/>
  <c r="N35" i="13" s="1"/>
  <c r="L35" i="13"/>
  <c r="J35" i="13"/>
  <c r="K35" i="13" s="1"/>
  <c r="I35" i="13"/>
  <c r="H35" i="13"/>
  <c r="G35" i="13"/>
  <c r="F35" i="13"/>
  <c r="D35" i="13"/>
  <c r="E35" i="13" s="1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T28" i="13" s="1"/>
  <c r="R28" i="13"/>
  <c r="P28" i="13"/>
  <c r="Q28" i="13" s="1"/>
  <c r="O28" i="13"/>
  <c r="M28" i="13"/>
  <c r="N28" i="13" s="1"/>
  <c r="L28" i="13"/>
  <c r="J28" i="13"/>
  <c r="K28" i="13" s="1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K23" i="13" s="1"/>
  <c r="G23" i="13"/>
  <c r="H23" i="13" s="1"/>
  <c r="F23" i="13"/>
  <c r="D23" i="13"/>
  <c r="E23" i="13" s="1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Q17" i="13" s="1"/>
  <c r="O17" i="13"/>
  <c r="M17" i="13"/>
  <c r="N17" i="13" s="1"/>
  <c r="L17" i="13"/>
  <c r="J17" i="13"/>
  <c r="K17" i="13" s="1"/>
  <c r="I17" i="13"/>
  <c r="G17" i="13"/>
  <c r="F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Q99" i="14" s="1"/>
  <c r="O99" i="14"/>
  <c r="M99" i="14"/>
  <c r="N99" i="14" s="1"/>
  <c r="L99" i="14"/>
  <c r="J99" i="14"/>
  <c r="K99" i="14" s="1"/>
  <c r="I99" i="14"/>
  <c r="I98" i="14" s="1"/>
  <c r="G99" i="14"/>
  <c r="H99" i="14" s="1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Q94" i="14" s="1"/>
  <c r="N96" i="14"/>
  <c r="E96" i="14"/>
  <c r="T95" i="14"/>
  <c r="Q95" i="14"/>
  <c r="N95" i="14"/>
  <c r="E95" i="14"/>
  <c r="E94" i="14" s="1"/>
  <c r="S94" i="14"/>
  <c r="T94" i="14" s="1"/>
  <c r="R94" i="14"/>
  <c r="P94" i="14"/>
  <c r="O94" i="14"/>
  <c r="N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T88" i="14" s="1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K88" i="14" s="1"/>
  <c r="H89" i="14"/>
  <c r="H88" i="14" s="1"/>
  <c r="E89" i="14"/>
  <c r="S88" i="14"/>
  <c r="R88" i="14"/>
  <c r="Q88" i="14"/>
  <c r="P88" i="14"/>
  <c r="O88" i="14"/>
  <c r="N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T79" i="14" s="1"/>
  <c r="R79" i="14"/>
  <c r="P79" i="14"/>
  <c r="O79" i="14"/>
  <c r="M79" i="14"/>
  <c r="L79" i="14"/>
  <c r="N79" i="14" s="1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N75" i="14" s="1"/>
  <c r="L75" i="14"/>
  <c r="J75" i="14"/>
  <c r="K75" i="14" s="1"/>
  <c r="I75" i="14"/>
  <c r="G75" i="14"/>
  <c r="H75" i="14" s="1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T66" i="14" s="1"/>
  <c r="R66" i="14"/>
  <c r="P66" i="14"/>
  <c r="Q66" i="14" s="1"/>
  <c r="O66" i="14"/>
  <c r="M66" i="14"/>
  <c r="N66" i="14" s="1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T63" i="14"/>
  <c r="S63" i="14"/>
  <c r="R63" i="14"/>
  <c r="P63" i="14"/>
  <c r="Q63" i="14" s="1"/>
  <c r="O63" i="14"/>
  <c r="M63" i="14"/>
  <c r="L63" i="14"/>
  <c r="N63" i="14" s="1"/>
  <c r="J63" i="14"/>
  <c r="K63" i="14" s="1"/>
  <c r="I63" i="14"/>
  <c r="G63" i="14"/>
  <c r="H63" i="14" s="1"/>
  <c r="F63" i="14"/>
  <c r="D63" i="14"/>
  <c r="E63" i="14" s="1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Q58" i="14" s="1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N48" i="14" s="1"/>
  <c r="L48" i="14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T44" i="14" s="1"/>
  <c r="R44" i="14"/>
  <c r="P44" i="14"/>
  <c r="Q44" i="14" s="1"/>
  <c r="O44" i="14"/>
  <c r="M44" i="14"/>
  <c r="N44" i="14" s="1"/>
  <c r="L44" i="14"/>
  <c r="J44" i="14"/>
  <c r="K44" i="14" s="1"/>
  <c r="I44" i="14"/>
  <c r="G44" i="14"/>
  <c r="F44" i="14"/>
  <c r="D44" i="14"/>
  <c r="E44" i="14" s="1"/>
  <c r="C44" i="14"/>
  <c r="T43" i="14"/>
  <c r="Q43" i="14"/>
  <c r="N43" i="14"/>
  <c r="K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T39" i="14" s="1"/>
  <c r="R39" i="14"/>
  <c r="P39" i="14"/>
  <c r="Q39" i="14" s="1"/>
  <c r="O39" i="14"/>
  <c r="M39" i="14"/>
  <c r="L39" i="14"/>
  <c r="J39" i="14"/>
  <c r="K39" i="14" s="1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T35" i="14" s="1"/>
  <c r="R35" i="14"/>
  <c r="P35" i="14"/>
  <c r="Q35" i="14" s="1"/>
  <c r="O35" i="14"/>
  <c r="M35" i="14"/>
  <c r="N35" i="14" s="1"/>
  <c r="L35" i="14"/>
  <c r="J35" i="14"/>
  <c r="K35" i="14" s="1"/>
  <c r="I35" i="14"/>
  <c r="G35" i="14"/>
  <c r="F35" i="14"/>
  <c r="D35" i="14"/>
  <c r="E35" i="14" s="1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T28" i="14" s="1"/>
  <c r="R28" i="14"/>
  <c r="P28" i="14"/>
  <c r="Q28" i="14" s="1"/>
  <c r="O28" i="14"/>
  <c r="M28" i="14"/>
  <c r="N28" i="14" s="1"/>
  <c r="L28" i="14"/>
  <c r="J28" i="14"/>
  <c r="K28" i="14" s="1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E23" i="14" s="1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T17" i="14"/>
  <c r="S17" i="14"/>
  <c r="R17" i="14"/>
  <c r="P17" i="14"/>
  <c r="Q17" i="14" s="1"/>
  <c r="O17" i="14"/>
  <c r="M17" i="14"/>
  <c r="L17" i="14"/>
  <c r="N17" i="14" s="1"/>
  <c r="J17" i="14"/>
  <c r="K17" i="14" s="1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T99" i="15" s="1"/>
  <c r="R99" i="15"/>
  <c r="P99" i="15"/>
  <c r="O99" i="15"/>
  <c r="Q99" i="15" s="1"/>
  <c r="M99" i="15"/>
  <c r="N99" i="15" s="1"/>
  <c r="L99" i="15"/>
  <c r="K99" i="15"/>
  <c r="J99" i="15"/>
  <c r="I99" i="15"/>
  <c r="G99" i="15"/>
  <c r="H99" i="15" s="1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K94" i="15" s="1"/>
  <c r="H95" i="15"/>
  <c r="H94" i="15" s="1"/>
  <c r="E95" i="15"/>
  <c r="E94" i="15" s="1"/>
  <c r="S94" i="15"/>
  <c r="T94" i="15" s="1"/>
  <c r="R94" i="15"/>
  <c r="Q94" i="15"/>
  <c r="P94" i="15"/>
  <c r="O94" i="15"/>
  <c r="N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T88" i="15" s="1"/>
  <c r="Q89" i="15"/>
  <c r="Q88" i="15" s="1"/>
  <c r="N89" i="15"/>
  <c r="N88" i="15" s="1"/>
  <c r="K89" i="15"/>
  <c r="K88" i="15" s="1"/>
  <c r="H89" i="15"/>
  <c r="H88" i="15" s="1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T75" i="15" s="1"/>
  <c r="R75" i="15"/>
  <c r="Q75" i="15"/>
  <c r="P75" i="15"/>
  <c r="O75" i="15"/>
  <c r="M75" i="15"/>
  <c r="N75" i="15" s="1"/>
  <c r="L75" i="15"/>
  <c r="J75" i="15"/>
  <c r="K75" i="15" s="1"/>
  <c r="I75" i="15"/>
  <c r="G75" i="15"/>
  <c r="H75" i="15" s="1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Q66" i="15"/>
  <c r="P66" i="15"/>
  <c r="O66" i="15"/>
  <c r="M66" i="15"/>
  <c r="N66" i="15" s="1"/>
  <c r="L66" i="15"/>
  <c r="J66" i="15"/>
  <c r="K66" i="15" s="1"/>
  <c r="I66" i="15"/>
  <c r="G66" i="15"/>
  <c r="H66" i="15" s="1"/>
  <c r="F66" i="15"/>
  <c r="D66" i="15"/>
  <c r="E66" i="15" s="1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Q63" i="15" s="1"/>
  <c r="O63" i="15"/>
  <c r="M63" i="15"/>
  <c r="N63" i="15" s="1"/>
  <c r="L63" i="15"/>
  <c r="J63" i="15"/>
  <c r="K63" i="15" s="1"/>
  <c r="I63" i="15"/>
  <c r="G63" i="15"/>
  <c r="H63" i="15" s="1"/>
  <c r="F63" i="15"/>
  <c r="D63" i="15"/>
  <c r="C63" i="15"/>
  <c r="E63" i="15" s="1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T58" i="15" s="1"/>
  <c r="R58" i="15"/>
  <c r="Q58" i="15"/>
  <c r="P58" i="15"/>
  <c r="O58" i="15"/>
  <c r="M58" i="15"/>
  <c r="N58" i="15" s="1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Q48" i="15" s="1"/>
  <c r="O48" i="15"/>
  <c r="M48" i="15"/>
  <c r="N48" i="15" s="1"/>
  <c r="L48" i="15"/>
  <c r="J48" i="15"/>
  <c r="K48" i="15" s="1"/>
  <c r="I48" i="15"/>
  <c r="G48" i="15"/>
  <c r="F48" i="15"/>
  <c r="H48" i="15" s="1"/>
  <c r="D48" i="15"/>
  <c r="C48" i="15"/>
  <c r="E48" i="15" s="1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T44" i="15" s="1"/>
  <c r="R44" i="15"/>
  <c r="P44" i="15"/>
  <c r="Q44" i="15" s="1"/>
  <c r="O44" i="15"/>
  <c r="M44" i="15"/>
  <c r="N44" i="15" s="1"/>
  <c r="L44" i="15"/>
  <c r="J44" i="15"/>
  <c r="I44" i="15"/>
  <c r="K44" i="15" s="1"/>
  <c r="G44" i="15"/>
  <c r="F44" i="15"/>
  <c r="E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T39" i="15" s="1"/>
  <c r="R39" i="15"/>
  <c r="P39" i="15"/>
  <c r="Q39" i="15" s="1"/>
  <c r="O39" i="15"/>
  <c r="M39" i="15"/>
  <c r="L39" i="15"/>
  <c r="J39" i="15"/>
  <c r="K39" i="15" s="1"/>
  <c r="I39" i="15"/>
  <c r="G39" i="15"/>
  <c r="F39" i="15"/>
  <c r="D39" i="15"/>
  <c r="C39" i="15"/>
  <c r="E39" i="15" s="1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T35" i="15" s="1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E35" i="15" s="1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T28" i="15" s="1"/>
  <c r="R28" i="15"/>
  <c r="Q28" i="15"/>
  <c r="P28" i="15"/>
  <c r="O28" i="15"/>
  <c r="M28" i="15"/>
  <c r="N28" i="15" s="1"/>
  <c r="L28" i="15"/>
  <c r="J28" i="15"/>
  <c r="K28" i="15" s="1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N23" i="15" s="1"/>
  <c r="L23" i="15"/>
  <c r="J23" i="15"/>
  <c r="I23" i="15"/>
  <c r="G23" i="15"/>
  <c r="F23" i="15"/>
  <c r="D23" i="15"/>
  <c r="C23" i="15"/>
  <c r="E23" i="15" s="1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Q17" i="15" s="1"/>
  <c r="O17" i="15"/>
  <c r="M17" i="15"/>
  <c r="N17" i="15" s="1"/>
  <c r="L17" i="15"/>
  <c r="J17" i="15"/>
  <c r="K17" i="15" s="1"/>
  <c r="I17" i="15"/>
  <c r="G17" i="15"/>
  <c r="F17" i="15"/>
  <c r="D17" i="15"/>
  <c r="C17" i="15"/>
  <c r="E17" i="15" s="1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Y79" i="16"/>
  <c r="X79" i="16"/>
  <c r="Y75" i="16"/>
  <c r="X75" i="16"/>
  <c r="T107" i="16"/>
  <c r="Q107" i="16"/>
  <c r="N107" i="16"/>
  <c r="K107" i="16"/>
  <c r="H107" i="16"/>
  <c r="E107" i="16"/>
  <c r="T106" i="16"/>
  <c r="Q106" i="16"/>
  <c r="N106" i="16"/>
  <c r="K106" i="16"/>
  <c r="H106" i="16"/>
  <c r="E106" i="16"/>
  <c r="T105" i="16"/>
  <c r="Q105" i="16"/>
  <c r="N105" i="16"/>
  <c r="K105" i="16"/>
  <c r="H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T99" i="16" s="1"/>
  <c r="R99" i="16"/>
  <c r="P99" i="16"/>
  <c r="Q99" i="16" s="1"/>
  <c r="O99" i="16"/>
  <c r="M99" i="16"/>
  <c r="N99" i="16" s="1"/>
  <c r="L99" i="16"/>
  <c r="J99" i="16"/>
  <c r="K99" i="16" s="1"/>
  <c r="I99" i="16"/>
  <c r="I98" i="16" s="1"/>
  <c r="G99" i="16"/>
  <c r="H99" i="16" s="1"/>
  <c r="F99" i="16"/>
  <c r="D99" i="16"/>
  <c r="E99" i="16" s="1"/>
  <c r="C99" i="16"/>
  <c r="T98" i="16"/>
  <c r="Q98" i="16"/>
  <c r="N98" i="16"/>
  <c r="H98" i="16"/>
  <c r="E98" i="16"/>
  <c r="T97" i="16"/>
  <c r="Q97" i="16"/>
  <c r="N97" i="16"/>
  <c r="H97" i="16"/>
  <c r="E97" i="16"/>
  <c r="T96" i="16"/>
  <c r="Q96" i="16"/>
  <c r="N96" i="16"/>
  <c r="H96" i="16"/>
  <c r="E96" i="16"/>
  <c r="T95" i="16"/>
  <c r="Q95" i="16"/>
  <c r="N95" i="16"/>
  <c r="N94" i="16" s="1"/>
  <c r="H95" i="16"/>
  <c r="H94" i="16" s="1"/>
  <c r="E95" i="16"/>
  <c r="E94" i="16" s="1"/>
  <c r="S94" i="16"/>
  <c r="T94" i="16" s="1"/>
  <c r="R94" i="16"/>
  <c r="Q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T88" i="16" s="1"/>
  <c r="Q89" i="16"/>
  <c r="Q88" i="16" s="1"/>
  <c r="N89" i="16"/>
  <c r="N88" i="16" s="1"/>
  <c r="K89" i="16"/>
  <c r="K88" i="16" s="1"/>
  <c r="H89" i="16"/>
  <c r="E89" i="16"/>
  <c r="S88" i="16"/>
  <c r="R88" i="16"/>
  <c r="P88" i="16"/>
  <c r="O88" i="16"/>
  <c r="M88" i="16"/>
  <c r="L88" i="16"/>
  <c r="J88" i="16"/>
  <c r="I88" i="16"/>
  <c r="H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Q79" i="16" s="1"/>
  <c r="O79" i="16"/>
  <c r="M79" i="16"/>
  <c r="L79" i="16"/>
  <c r="J79" i="16"/>
  <c r="K79" i="16" s="1"/>
  <c r="I79" i="16"/>
  <c r="G79" i="16"/>
  <c r="F79" i="16"/>
  <c r="H79" i="16" s="1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N75" i="16" s="1"/>
  <c r="L75" i="16"/>
  <c r="K75" i="16"/>
  <c r="J75" i="16"/>
  <c r="I75" i="16"/>
  <c r="G75" i="16"/>
  <c r="H75" i="16" s="1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Q66" i="16" s="1"/>
  <c r="O66" i="16"/>
  <c r="M66" i="16"/>
  <c r="N66" i="16" s="1"/>
  <c r="L66" i="16"/>
  <c r="K66" i="16"/>
  <c r="J66" i="16"/>
  <c r="I66" i="16"/>
  <c r="G66" i="16"/>
  <c r="F66" i="16"/>
  <c r="D66" i="16"/>
  <c r="E66" i="16" s="1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T63" i="16" s="1"/>
  <c r="R63" i="16"/>
  <c r="P63" i="16"/>
  <c r="Q63" i="16" s="1"/>
  <c r="O63" i="16"/>
  <c r="M63" i="16"/>
  <c r="N63" i="16" s="1"/>
  <c r="L63" i="16"/>
  <c r="J63" i="16"/>
  <c r="K63" i="16" s="1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T58" i="16" s="1"/>
  <c r="R58" i="16"/>
  <c r="P58" i="16"/>
  <c r="Q58" i="16" s="1"/>
  <c r="O58" i="16"/>
  <c r="M58" i="16"/>
  <c r="N58" i="16" s="1"/>
  <c r="L58" i="16"/>
  <c r="K58" i="16"/>
  <c r="J58" i="16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T48" i="16" s="1"/>
  <c r="R48" i="16"/>
  <c r="P48" i="16"/>
  <c r="Q48" i="16" s="1"/>
  <c r="O48" i="16"/>
  <c r="M48" i="16"/>
  <c r="N48" i="16" s="1"/>
  <c r="L48" i="16"/>
  <c r="K48" i="16"/>
  <c r="J48" i="16"/>
  <c r="I48" i="16"/>
  <c r="G48" i="16"/>
  <c r="F48" i="16"/>
  <c r="D48" i="16"/>
  <c r="E48" i="16" s="1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F44" i="16"/>
  <c r="D44" i="16"/>
  <c r="E44" i="16" s="1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T39" i="16" s="1"/>
  <c r="R39" i="16"/>
  <c r="P39" i="16"/>
  <c r="Q39" i="16" s="1"/>
  <c r="O39" i="16"/>
  <c r="M39" i="16"/>
  <c r="L39" i="16"/>
  <c r="J39" i="16"/>
  <c r="K39" i="16" s="1"/>
  <c r="I39" i="16"/>
  <c r="G39" i="16"/>
  <c r="F39" i="16"/>
  <c r="H39" i="16" s="1"/>
  <c r="D39" i="16"/>
  <c r="E39" i="16" s="1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Q35" i="16"/>
  <c r="P35" i="16"/>
  <c r="O35" i="16"/>
  <c r="M35" i="16"/>
  <c r="N35" i="16" s="1"/>
  <c r="L35" i="16"/>
  <c r="J35" i="16"/>
  <c r="K35" i="16" s="1"/>
  <c r="I35" i="16"/>
  <c r="G35" i="16"/>
  <c r="F35" i="16"/>
  <c r="E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T28" i="16" s="1"/>
  <c r="R28" i="16"/>
  <c r="P28" i="16"/>
  <c r="Q28" i="16" s="1"/>
  <c r="O28" i="16"/>
  <c r="M28" i="16"/>
  <c r="N28" i="16" s="1"/>
  <c r="L28" i="16"/>
  <c r="K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T17" i="16" s="1"/>
  <c r="R17" i="16"/>
  <c r="P17" i="16"/>
  <c r="Q17" i="16" s="1"/>
  <c r="O17" i="16"/>
  <c r="M17" i="16"/>
  <c r="N17" i="16" s="1"/>
  <c r="L17" i="16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T99" i="2"/>
  <c r="S99" i="2"/>
  <c r="R99" i="2"/>
  <c r="P99" i="2"/>
  <c r="O99" i="2"/>
  <c r="Q99" i="2" s="1"/>
  <c r="M99" i="2"/>
  <c r="N99" i="2" s="1"/>
  <c r="L99" i="2"/>
  <c r="J99" i="2"/>
  <c r="K99" i="2" s="1"/>
  <c r="I99" i="2"/>
  <c r="H99" i="2"/>
  <c r="G99" i="2"/>
  <c r="F99" i="2"/>
  <c r="D99" i="2"/>
  <c r="E99" i="2" s="1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E94" i="2" s="1"/>
  <c r="T96" i="2"/>
  <c r="T94" i="2" s="1"/>
  <c r="Q96" i="2"/>
  <c r="N96" i="2"/>
  <c r="N94" i="2" s="1"/>
  <c r="K96" i="2"/>
  <c r="H96" i="2"/>
  <c r="E96" i="2"/>
  <c r="T95" i="2"/>
  <c r="Q95" i="2"/>
  <c r="Q94" i="2" s="1"/>
  <c r="N95" i="2"/>
  <c r="K95" i="2"/>
  <c r="H95" i="2"/>
  <c r="H94" i="2" s="1"/>
  <c r="E95" i="2"/>
  <c r="S94" i="2"/>
  <c r="R94" i="2"/>
  <c r="P94" i="2"/>
  <c r="O94" i="2"/>
  <c r="M94" i="2"/>
  <c r="L94" i="2"/>
  <c r="K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T88" i="2" s="1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Q88" i="2" s="1"/>
  <c r="N89" i="2"/>
  <c r="N88" i="2" s="1"/>
  <c r="K89" i="2"/>
  <c r="K88" i="2" s="1"/>
  <c r="H89" i="2"/>
  <c r="H88" i="2" s="1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N79" i="2" s="1"/>
  <c r="L79" i="2"/>
  <c r="J79" i="2"/>
  <c r="K79" i="2" s="1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T75" i="2" s="1"/>
  <c r="R75" i="2"/>
  <c r="P75" i="2"/>
  <c r="Q75" i="2" s="1"/>
  <c r="O75" i="2"/>
  <c r="N75" i="2"/>
  <c r="M75" i="2"/>
  <c r="L75" i="2"/>
  <c r="J75" i="2"/>
  <c r="K75" i="2" s="1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N66" i="2"/>
  <c r="M66" i="2"/>
  <c r="L66" i="2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T63" i="2" s="1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E63" i="2" s="1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N58" i="2" s="1"/>
  <c r="L58" i="2"/>
  <c r="J58" i="2"/>
  <c r="I58" i="2"/>
  <c r="K58" i="2" s="1"/>
  <c r="G58" i="2"/>
  <c r="F58" i="2"/>
  <c r="D58" i="2"/>
  <c r="E58" i="2" s="1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T48" i="2" s="1"/>
  <c r="R48" i="2"/>
  <c r="P48" i="2"/>
  <c r="Q48" i="2" s="1"/>
  <c r="O48" i="2"/>
  <c r="M48" i="2"/>
  <c r="N48" i="2" s="1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T44" i="2"/>
  <c r="S44" i="2"/>
  <c r="R44" i="2"/>
  <c r="P44" i="2"/>
  <c r="Q44" i="2" s="1"/>
  <c r="O44" i="2"/>
  <c r="M44" i="2"/>
  <c r="N44" i="2" s="1"/>
  <c r="L44" i="2"/>
  <c r="J44" i="2"/>
  <c r="K44" i="2" s="1"/>
  <c r="I44" i="2"/>
  <c r="G44" i="2"/>
  <c r="F44" i="2"/>
  <c r="D44" i="2"/>
  <c r="E44" i="2" s="1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T39" i="2" s="1"/>
  <c r="R39" i="2"/>
  <c r="P39" i="2"/>
  <c r="Q39" i="2" s="1"/>
  <c r="O39" i="2"/>
  <c r="M39" i="2"/>
  <c r="N39" i="2" s="1"/>
  <c r="L39" i="2"/>
  <c r="J39" i="2"/>
  <c r="I39" i="2"/>
  <c r="K39" i="2" s="1"/>
  <c r="G39" i="2"/>
  <c r="F39" i="2"/>
  <c r="D39" i="2"/>
  <c r="E39" i="2" s="1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T35" i="2" s="1"/>
  <c r="R35" i="2"/>
  <c r="P35" i="2"/>
  <c r="Q35" i="2" s="1"/>
  <c r="O35" i="2"/>
  <c r="M35" i="2"/>
  <c r="N35" i="2" s="1"/>
  <c r="L35" i="2"/>
  <c r="J35" i="2"/>
  <c r="K35" i="2" s="1"/>
  <c r="I35" i="2"/>
  <c r="G35" i="2"/>
  <c r="H35" i="2" s="1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Q28" i="2" s="1"/>
  <c r="O28" i="2"/>
  <c r="M28" i="2"/>
  <c r="N28" i="2" s="1"/>
  <c r="L28" i="2"/>
  <c r="J28" i="2"/>
  <c r="I28" i="2"/>
  <c r="K28" i="2" s="1"/>
  <c r="G28" i="2"/>
  <c r="F28" i="2"/>
  <c r="D28" i="2"/>
  <c r="E28" i="2" s="1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T23" i="2" s="1"/>
  <c r="R23" i="2"/>
  <c r="P23" i="2"/>
  <c r="O23" i="2"/>
  <c r="M23" i="2"/>
  <c r="L23" i="2"/>
  <c r="N23" i="2" s="1"/>
  <c r="J23" i="2"/>
  <c r="I23" i="2"/>
  <c r="G23" i="2"/>
  <c r="F23" i="2"/>
  <c r="D23" i="2"/>
  <c r="E23" i="2" s="1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T17" i="2" s="1"/>
  <c r="R17" i="2"/>
  <c r="P17" i="2"/>
  <c r="Q17" i="2" s="1"/>
  <c r="O17" i="2"/>
  <c r="N17" i="2"/>
  <c r="M17" i="2"/>
  <c r="L17" i="2"/>
  <c r="J17" i="2"/>
  <c r="I17" i="2"/>
  <c r="K17" i="2" s="1"/>
  <c r="G17" i="2"/>
  <c r="H17" i="2" s="1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T99" i="1" s="1"/>
  <c r="R99" i="1"/>
  <c r="P99" i="1"/>
  <c r="Q99" i="1" s="1"/>
  <c r="O99" i="1"/>
  <c r="M99" i="1"/>
  <c r="N99" i="1" s="1"/>
  <c r="L99" i="1"/>
  <c r="J99" i="1"/>
  <c r="K99" i="1" s="1"/>
  <c r="I99" i="1"/>
  <c r="H99" i="1"/>
  <c r="G99" i="1"/>
  <c r="F99" i="1"/>
  <c r="D99" i="1"/>
  <c r="E99" i="1" s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T94" i="1" s="1"/>
  <c r="Q96" i="1"/>
  <c r="Q94" i="1" s="1"/>
  <c r="N96" i="1"/>
  <c r="N94" i="1" s="1"/>
  <c r="K96" i="1"/>
  <c r="H96" i="1"/>
  <c r="E96" i="1"/>
  <c r="T95" i="1"/>
  <c r="Q95" i="1"/>
  <c r="N95" i="1"/>
  <c r="K95" i="1"/>
  <c r="H95" i="1"/>
  <c r="H94" i="1" s="1"/>
  <c r="E95" i="1"/>
  <c r="E94" i="1" s="1"/>
  <c r="S94" i="1"/>
  <c r="R94" i="1"/>
  <c r="P94" i="1"/>
  <c r="O94" i="1"/>
  <c r="M94" i="1"/>
  <c r="L94" i="1"/>
  <c r="K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T88" i="1" s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Q88" i="1" s="1"/>
  <c r="N89" i="1"/>
  <c r="N88" i="1" s="1"/>
  <c r="K89" i="1"/>
  <c r="K88" i="1" s="1"/>
  <c r="H89" i="1"/>
  <c r="H88" i="1" s="1"/>
  <c r="E89" i="1"/>
  <c r="S88" i="1"/>
  <c r="R88" i="1"/>
  <c r="P88" i="1"/>
  <c r="O88" i="1"/>
  <c r="M88" i="1"/>
  <c r="L88" i="1"/>
  <c r="J88" i="1"/>
  <c r="I88" i="1"/>
  <c r="G88" i="1"/>
  <c r="F88" i="1"/>
  <c r="D88" i="1"/>
  <c r="E88" i="1" s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T75" i="1" s="1"/>
  <c r="R75" i="1"/>
  <c r="P75" i="1"/>
  <c r="Q75" i="1" s="1"/>
  <c r="O75" i="1"/>
  <c r="N75" i="1"/>
  <c r="M75" i="1"/>
  <c r="L75" i="1"/>
  <c r="J75" i="1"/>
  <c r="K75" i="1" s="1"/>
  <c r="I75" i="1"/>
  <c r="G75" i="1"/>
  <c r="H75" i="1" s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T66" i="1" s="1"/>
  <c r="R66" i="1"/>
  <c r="P66" i="1"/>
  <c r="Q66" i="1" s="1"/>
  <c r="O66" i="1"/>
  <c r="N66" i="1"/>
  <c r="M66" i="1"/>
  <c r="L66" i="1"/>
  <c r="J66" i="1"/>
  <c r="K66" i="1" s="1"/>
  <c r="I66" i="1"/>
  <c r="G66" i="1"/>
  <c r="H66" i="1" s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T63" i="1" s="1"/>
  <c r="R63" i="1"/>
  <c r="P63" i="1"/>
  <c r="Q63" i="1" s="1"/>
  <c r="O63" i="1"/>
  <c r="M63" i="1"/>
  <c r="N63" i="1" s="1"/>
  <c r="L63" i="1"/>
  <c r="J63" i="1"/>
  <c r="K63" i="1" s="1"/>
  <c r="I63" i="1"/>
  <c r="G63" i="1"/>
  <c r="H63" i="1" s="1"/>
  <c r="F63" i="1"/>
  <c r="D63" i="1"/>
  <c r="E63" i="1" s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Q58" i="1" s="1"/>
  <c r="O58" i="1"/>
  <c r="M58" i="1"/>
  <c r="N58" i="1" s="1"/>
  <c r="L58" i="1"/>
  <c r="J58" i="1"/>
  <c r="I58" i="1"/>
  <c r="K58" i="1" s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Q48" i="1" s="1"/>
  <c r="O48" i="1"/>
  <c r="M48" i="1"/>
  <c r="N48" i="1" s="1"/>
  <c r="L48" i="1"/>
  <c r="J48" i="1"/>
  <c r="K48" i="1" s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T44" i="1"/>
  <c r="S44" i="1"/>
  <c r="R44" i="1"/>
  <c r="P44" i="1"/>
  <c r="Q44" i="1" s="1"/>
  <c r="O44" i="1"/>
  <c r="M44" i="1"/>
  <c r="N44" i="1" s="1"/>
  <c r="L44" i="1"/>
  <c r="J44" i="1"/>
  <c r="K44" i="1" s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Q39" i="1" s="1"/>
  <c r="O39" i="1"/>
  <c r="M39" i="1"/>
  <c r="N39" i="1" s="1"/>
  <c r="L39" i="1"/>
  <c r="J39" i="1"/>
  <c r="I39" i="1"/>
  <c r="G39" i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T35" i="1" s="1"/>
  <c r="R35" i="1"/>
  <c r="P35" i="1"/>
  <c r="O35" i="1"/>
  <c r="Q35" i="1" s="1"/>
  <c r="M35" i="1"/>
  <c r="N35" i="1" s="1"/>
  <c r="L35" i="1"/>
  <c r="J35" i="1"/>
  <c r="K35" i="1" s="1"/>
  <c r="I35" i="1"/>
  <c r="G35" i="1"/>
  <c r="F35" i="1"/>
  <c r="D35" i="1"/>
  <c r="E35" i="1" s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Q28" i="1" s="1"/>
  <c r="O28" i="1"/>
  <c r="M28" i="1"/>
  <c r="N28" i="1" s="1"/>
  <c r="L28" i="1"/>
  <c r="J28" i="1"/>
  <c r="I28" i="1"/>
  <c r="K28" i="1" s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E23" i="1" s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Q17" i="1" s="1"/>
  <c r="O17" i="1"/>
  <c r="M17" i="1"/>
  <c r="N17" i="1" s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BD94" i="5" l="1"/>
  <c r="BD23" i="5"/>
  <c r="BD88" i="5"/>
  <c r="BA17" i="6"/>
  <c r="BY39" i="6"/>
  <c r="H66" i="6"/>
  <c r="BM48" i="6"/>
  <c r="Z28" i="6"/>
  <c r="BP66" i="6"/>
  <c r="CK58" i="6"/>
  <c r="H75" i="6"/>
  <c r="AF17" i="6"/>
  <c r="E99" i="6"/>
  <c r="CK66" i="6"/>
  <c r="BY99" i="6"/>
  <c r="E28" i="6"/>
  <c r="BV28" i="6"/>
  <c r="AF35" i="6"/>
  <c r="AR48" i="6"/>
  <c r="BP75" i="6"/>
  <c r="K35" i="6"/>
  <c r="AL44" i="6"/>
  <c r="BJ79" i="6"/>
  <c r="CH28" i="6"/>
  <c r="AO79" i="6"/>
  <c r="CH23" i="6"/>
  <c r="AC58" i="6"/>
  <c r="BM23" i="6"/>
  <c r="CN35" i="6"/>
  <c r="AC66" i="6"/>
  <c r="E79" i="6"/>
  <c r="BV79" i="6"/>
  <c r="AA40" i="145"/>
  <c r="AB40" i="145" s="1"/>
  <c r="AM40" i="145"/>
  <c r="AN40" i="145" s="1"/>
  <c r="H58" i="7"/>
  <c r="H48" i="7"/>
  <c r="H44" i="7"/>
  <c r="H39" i="7"/>
  <c r="H28" i="7"/>
  <c r="H23" i="7"/>
  <c r="H17" i="7"/>
  <c r="H79" i="7"/>
  <c r="E44" i="7"/>
  <c r="E17" i="7"/>
  <c r="K23" i="7"/>
  <c r="K79" i="7"/>
  <c r="T23" i="7"/>
  <c r="T79" i="7"/>
  <c r="N23" i="7"/>
  <c r="N79" i="7"/>
  <c r="Q39" i="7"/>
  <c r="Q23" i="7"/>
  <c r="H66" i="8"/>
  <c r="H58" i="8"/>
  <c r="H48" i="8"/>
  <c r="H39" i="8"/>
  <c r="H28" i="8"/>
  <c r="H23" i="8"/>
  <c r="H17" i="8"/>
  <c r="H79" i="8"/>
  <c r="E48" i="8"/>
  <c r="E28" i="8"/>
  <c r="E17" i="8"/>
  <c r="K23" i="8"/>
  <c r="K79" i="8"/>
  <c r="T23" i="8"/>
  <c r="N23" i="8"/>
  <c r="N79" i="8"/>
  <c r="Q23" i="8"/>
  <c r="H58" i="9"/>
  <c r="H48" i="9"/>
  <c r="H44" i="9"/>
  <c r="H39" i="9"/>
  <c r="H28" i="9"/>
  <c r="H23" i="9"/>
  <c r="H17" i="9"/>
  <c r="H79" i="9"/>
  <c r="E48" i="9"/>
  <c r="E17" i="9"/>
  <c r="E79" i="9"/>
  <c r="T23" i="9"/>
  <c r="T79" i="9"/>
  <c r="N39" i="9"/>
  <c r="N23" i="9"/>
  <c r="Q23" i="9"/>
  <c r="AF79" i="10"/>
  <c r="H58" i="10"/>
  <c r="H48" i="10"/>
  <c r="H39" i="10"/>
  <c r="H28" i="10"/>
  <c r="H23" i="10"/>
  <c r="H17" i="10"/>
  <c r="H79" i="10"/>
  <c r="E28" i="10"/>
  <c r="K23" i="10"/>
  <c r="N39" i="10"/>
  <c r="K79" i="10"/>
  <c r="N23" i="10"/>
  <c r="Q23" i="10"/>
  <c r="Q79" i="10"/>
  <c r="AF79" i="11"/>
  <c r="H23" i="11"/>
  <c r="H17" i="11"/>
  <c r="H79" i="11"/>
  <c r="E17" i="11"/>
  <c r="E79" i="11"/>
  <c r="K23" i="11"/>
  <c r="K79" i="11"/>
  <c r="T23" i="11"/>
  <c r="T79" i="11"/>
  <c r="N23" i="11"/>
  <c r="N79" i="11"/>
  <c r="Q23" i="11"/>
  <c r="Q79" i="11"/>
  <c r="AF79" i="12"/>
  <c r="H23" i="12"/>
  <c r="H58" i="12"/>
  <c r="H44" i="12"/>
  <c r="H39" i="12"/>
  <c r="H35" i="12"/>
  <c r="H28" i="12"/>
  <c r="H17" i="12"/>
  <c r="H79" i="12"/>
  <c r="E66" i="12"/>
  <c r="E39" i="12"/>
  <c r="E17" i="12"/>
  <c r="E79" i="12"/>
  <c r="T23" i="12"/>
  <c r="T79" i="12"/>
  <c r="N39" i="12"/>
  <c r="N23" i="12"/>
  <c r="Q23" i="12"/>
  <c r="AF79" i="13"/>
  <c r="H66" i="13"/>
  <c r="H58" i="13"/>
  <c r="H44" i="13"/>
  <c r="H39" i="13"/>
  <c r="H28" i="13"/>
  <c r="H17" i="13"/>
  <c r="H79" i="13"/>
  <c r="E58" i="13"/>
  <c r="E28" i="13"/>
  <c r="E17" i="13"/>
  <c r="E79" i="13"/>
  <c r="K79" i="13"/>
  <c r="T23" i="13"/>
  <c r="N39" i="13"/>
  <c r="N23" i="13"/>
  <c r="N79" i="13"/>
  <c r="Q23" i="13"/>
  <c r="H66" i="14"/>
  <c r="H58" i="14"/>
  <c r="H48" i="14"/>
  <c r="H44" i="14"/>
  <c r="H39" i="14"/>
  <c r="H35" i="14"/>
  <c r="H28" i="14"/>
  <c r="H23" i="14"/>
  <c r="H17" i="14"/>
  <c r="H79" i="14"/>
  <c r="E66" i="14"/>
  <c r="E58" i="14"/>
  <c r="E48" i="14"/>
  <c r="E39" i="14"/>
  <c r="E28" i="14"/>
  <c r="E17" i="14"/>
  <c r="E79" i="14"/>
  <c r="K23" i="14"/>
  <c r="K79" i="14"/>
  <c r="T23" i="14"/>
  <c r="N39" i="14"/>
  <c r="N23" i="14"/>
  <c r="Q23" i="14"/>
  <c r="Q79" i="14"/>
  <c r="H58" i="15"/>
  <c r="H44" i="15"/>
  <c r="H39" i="15"/>
  <c r="H35" i="15"/>
  <c r="H28" i="15"/>
  <c r="H23" i="15"/>
  <c r="H17" i="15"/>
  <c r="H79" i="15"/>
  <c r="E58" i="15"/>
  <c r="E28" i="15"/>
  <c r="E79" i="15"/>
  <c r="K23" i="15"/>
  <c r="K79" i="15"/>
  <c r="T23" i="15"/>
  <c r="T79" i="15"/>
  <c r="N39" i="15"/>
  <c r="N79" i="15"/>
  <c r="Q23" i="15"/>
  <c r="Q79" i="15"/>
  <c r="K23" i="16"/>
  <c r="H66" i="16"/>
  <c r="H58" i="16"/>
  <c r="H48" i="16"/>
  <c r="H44" i="16"/>
  <c r="H35" i="16"/>
  <c r="H28" i="16"/>
  <c r="H23" i="16"/>
  <c r="H17" i="16"/>
  <c r="E58" i="16"/>
  <c r="E28" i="16"/>
  <c r="E17" i="16"/>
  <c r="E79" i="16"/>
  <c r="T23" i="16"/>
  <c r="T79" i="16"/>
  <c r="N39" i="16"/>
  <c r="N23" i="16"/>
  <c r="N79" i="16"/>
  <c r="Q23" i="16"/>
  <c r="H66" i="2"/>
  <c r="H58" i="2"/>
  <c r="H48" i="2"/>
  <c r="H44" i="2"/>
  <c r="H39" i="2"/>
  <c r="H28" i="2"/>
  <c r="H23" i="2"/>
  <c r="H79" i="2"/>
  <c r="E66" i="2"/>
  <c r="E48" i="2"/>
  <c r="E17" i="2"/>
  <c r="E79" i="2"/>
  <c r="K23" i="2"/>
  <c r="T79" i="2"/>
  <c r="Q23" i="2"/>
  <c r="Q79" i="2"/>
  <c r="AF79" i="1"/>
  <c r="H35" i="1"/>
  <c r="H28" i="1"/>
  <c r="H79" i="1"/>
  <c r="E66" i="1"/>
  <c r="E58" i="1"/>
  <c r="E79" i="1"/>
  <c r="K39" i="1"/>
  <c r="N79" i="1"/>
  <c r="N23" i="1"/>
  <c r="Q23" i="1"/>
  <c r="Q79" i="1"/>
  <c r="T79" i="1"/>
  <c r="T39" i="1"/>
  <c r="K23" i="1"/>
  <c r="T23" i="1"/>
  <c r="H23" i="1"/>
  <c r="E17" i="1"/>
  <c r="H17" i="1"/>
  <c r="K79" i="1"/>
  <c r="H58" i="1"/>
  <c r="E48" i="1"/>
  <c r="H48" i="1"/>
  <c r="E44" i="1"/>
  <c r="H44" i="1"/>
  <c r="E39" i="1"/>
  <c r="H39" i="1"/>
  <c r="E28" i="1"/>
  <c r="I97" i="14"/>
  <c r="K98" i="14"/>
  <c r="I97" i="16"/>
  <c r="K98" i="16"/>
  <c r="K97" i="14" l="1"/>
  <c r="I96" i="14"/>
  <c r="K97" i="16"/>
  <c r="I96" i="16"/>
  <c r="K96" i="14" l="1"/>
  <c r="I95" i="14"/>
  <c r="K96" i="16"/>
  <c r="I95" i="16"/>
  <c r="I94" i="14" l="1"/>
  <c r="K95" i="14"/>
  <c r="K94" i="14" s="1"/>
  <c r="I94" i="16"/>
  <c r="K95" i="16"/>
  <c r="K94" i="16" s="1"/>
  <c r="DC11" i="6" l="1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I99" i="16" s="1"/>
  <c r="AG99" i="16"/>
  <c r="AF99" i="16"/>
  <c r="AE99" i="16"/>
  <c r="AD99" i="16"/>
  <c r="AI98" i="16"/>
  <c r="AF98" i="16"/>
  <c r="AI97" i="16"/>
  <c r="AF97" i="16"/>
  <c r="AI96" i="16"/>
  <c r="AF96" i="16"/>
  <c r="AI95" i="16"/>
  <c r="AF95" i="16"/>
  <c r="AH94" i="16"/>
  <c r="AI94" i="16" s="1"/>
  <c r="AG94" i="16"/>
  <c r="AE94" i="16"/>
  <c r="AF94" i="16" s="1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I88" i="16" s="1"/>
  <c r="AG88" i="16"/>
  <c r="AE88" i="16"/>
  <c r="AF88" i="16" s="1"/>
  <c r="AD88" i="16"/>
  <c r="AI87" i="16"/>
  <c r="AF87" i="16"/>
  <c r="AI86" i="16"/>
  <c r="AF86" i="16"/>
  <c r="AI85" i="16"/>
  <c r="AF85" i="16"/>
  <c r="AI84" i="16"/>
  <c r="AF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I44" i="16" s="1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I39" i="16" s="1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I35" i="16" s="1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I28" i="16" s="1"/>
  <c r="AG28" i="16"/>
  <c r="AE28" i="16"/>
  <c r="AF28" i="16" s="1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F23" i="16" s="1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F17" i="16" s="1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Z99" i="16" s="1"/>
  <c r="X99" i="16"/>
  <c r="Z98" i="16"/>
  <c r="Z97" i="16"/>
  <c r="Z96" i="16"/>
  <c r="Z95" i="16"/>
  <c r="Y94" i="16"/>
  <c r="Z94" i="16" s="1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Z63" i="16" s="1"/>
  <c r="X63" i="16"/>
  <c r="Z60" i="16"/>
  <c r="Z59" i="16"/>
  <c r="Z58" i="16"/>
  <c r="Y58" i="16"/>
  <c r="X58" i="16"/>
  <c r="Z57" i="16"/>
  <c r="Z56" i="16"/>
  <c r="Z55" i="16"/>
  <c r="Z54" i="16"/>
  <c r="Z53" i="16"/>
  <c r="Z52" i="16"/>
  <c r="Z51" i="16"/>
  <c r="Z50" i="16"/>
  <c r="Z49" i="16"/>
  <c r="Y48" i="16"/>
  <c r="Z48" i="16" s="1"/>
  <c r="X48" i="16"/>
  <c r="Z47" i="16"/>
  <c r="Z46" i="16"/>
  <c r="Z45" i="16"/>
  <c r="Y44" i="16"/>
  <c r="Z44" i="16" s="1"/>
  <c r="X44" i="16"/>
  <c r="Z43" i="16"/>
  <c r="Z42" i="16"/>
  <c r="Z41" i="16"/>
  <c r="Z40" i="16"/>
  <c r="Y39" i="16"/>
  <c r="Z39" i="16" s="1"/>
  <c r="X39" i="16"/>
  <c r="Z38" i="16"/>
  <c r="Z37" i="16"/>
  <c r="Z36" i="16"/>
  <c r="Y35" i="16"/>
  <c r="Z35" i="16" s="1"/>
  <c r="X35" i="16"/>
  <c r="Z34" i="16"/>
  <c r="Z33" i="16"/>
  <c r="Z32" i="16"/>
  <c r="Z31" i="16"/>
  <c r="Z30" i="16"/>
  <c r="Z29" i="16"/>
  <c r="Z28" i="16"/>
  <c r="Y28" i="16"/>
  <c r="X28" i="16"/>
  <c r="Z27" i="16"/>
  <c r="Z26" i="16"/>
  <c r="Z25" i="16"/>
  <c r="Z24" i="16"/>
  <c r="Y23" i="16"/>
  <c r="Z23" i="16" s="1"/>
  <c r="X23" i="16"/>
  <c r="Z22" i="16"/>
  <c r="Z21" i="16"/>
  <c r="Z20" i="16"/>
  <c r="Z19" i="16"/>
  <c r="Z18" i="16"/>
  <c r="Y17" i="16"/>
  <c r="Z17" i="16" s="1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I99" i="2" s="1"/>
  <c r="AG99" i="2"/>
  <c r="AG94" i="2" s="1"/>
  <c r="AF99" i="2"/>
  <c r="AE99" i="2"/>
  <c r="AD99" i="2"/>
  <c r="AI98" i="2"/>
  <c r="AF98" i="2"/>
  <c r="AI97" i="2"/>
  <c r="AF97" i="2"/>
  <c r="AI96" i="2"/>
  <c r="AF96" i="2"/>
  <c r="AI95" i="2"/>
  <c r="AF95" i="2"/>
  <c r="AH94" i="2"/>
  <c r="AE94" i="2"/>
  <c r="AF94" i="2" s="1"/>
  <c r="AD94" i="2"/>
  <c r="AI93" i="2"/>
  <c r="AF93" i="2"/>
  <c r="AI92" i="2"/>
  <c r="AF92" i="2"/>
  <c r="AI91" i="2"/>
  <c r="AF91" i="2"/>
  <c r="AI90" i="2"/>
  <c r="AF90" i="2"/>
  <c r="AI89" i="2"/>
  <c r="AF89" i="2"/>
  <c r="AI88" i="2"/>
  <c r="AH88" i="2"/>
  <c r="AG88" i="2"/>
  <c r="AE88" i="2"/>
  <c r="AF88" i="2" s="1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D79" i="2"/>
  <c r="AF79" i="2" s="1"/>
  <c r="AI77" i="2"/>
  <c r="AI76" i="2"/>
  <c r="AI75" i="2"/>
  <c r="AD75" i="2"/>
  <c r="AI74" i="2"/>
  <c r="AI73" i="2"/>
  <c r="AI72" i="2"/>
  <c r="AI71" i="2"/>
  <c r="AI70" i="2"/>
  <c r="AI68" i="2"/>
  <c r="AI67" i="2"/>
  <c r="AI66" i="2"/>
  <c r="AD66" i="2"/>
  <c r="AI65" i="2"/>
  <c r="AI64" i="2"/>
  <c r="AI63" i="2"/>
  <c r="AD63" i="2"/>
  <c r="AI61" i="2"/>
  <c r="AD61" i="2"/>
  <c r="AI60" i="2"/>
  <c r="AI59" i="2"/>
  <c r="AI58" i="2"/>
  <c r="AD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I39" i="2" s="1"/>
  <c r="AG39" i="2"/>
  <c r="AE39" i="2"/>
  <c r="AF39" i="2" s="1"/>
  <c r="AD39" i="2"/>
  <c r="AI38" i="2"/>
  <c r="AF38" i="2"/>
  <c r="AI37" i="2"/>
  <c r="AF37" i="2"/>
  <c r="AI36" i="2"/>
  <c r="AF36" i="2"/>
  <c r="AI35" i="2"/>
  <c r="AH35" i="2"/>
  <c r="AG35" i="2"/>
  <c r="AE35" i="2"/>
  <c r="AF35" i="2" s="1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I28" i="2" s="1"/>
  <c r="AG28" i="2"/>
  <c r="AE28" i="2"/>
  <c r="AF28" i="2" s="1"/>
  <c r="AD28" i="2"/>
  <c r="AI27" i="2"/>
  <c r="AF27" i="2"/>
  <c r="AI26" i="2"/>
  <c r="AF26" i="2"/>
  <c r="AI25" i="2"/>
  <c r="AF25" i="2"/>
  <c r="AI24" i="2"/>
  <c r="AF24" i="2"/>
  <c r="AH23" i="2"/>
  <c r="AI23" i="2" s="1"/>
  <c r="AG23" i="2"/>
  <c r="AE23" i="2"/>
  <c r="AF23" i="2" s="1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Z88" i="2" s="1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Z58" i="2" s="1"/>
  <c r="X58" i="2"/>
  <c r="Z57" i="2"/>
  <c r="Z56" i="2"/>
  <c r="Z55" i="2"/>
  <c r="Z54" i="2"/>
  <c r="Z53" i="2"/>
  <c r="Z52" i="2"/>
  <c r="Z51" i="2"/>
  <c r="Z50" i="2"/>
  <c r="Z49" i="2"/>
  <c r="Y48" i="2"/>
  <c r="Z48" i="2" s="1"/>
  <c r="X48" i="2"/>
  <c r="Z47" i="2"/>
  <c r="Z46" i="2"/>
  <c r="Z45" i="2"/>
  <c r="Y44" i="2"/>
  <c r="Z44" i="2" s="1"/>
  <c r="X44" i="2"/>
  <c r="Z43" i="2"/>
  <c r="Z42" i="2"/>
  <c r="Z41" i="2"/>
  <c r="Z40" i="2"/>
  <c r="Y39" i="2"/>
  <c r="Z39" i="2" s="1"/>
  <c r="X39" i="2"/>
  <c r="Z38" i="2"/>
  <c r="Z37" i="2"/>
  <c r="Z36" i="2"/>
  <c r="Y35" i="2"/>
  <c r="Z35" i="2" s="1"/>
  <c r="X35" i="2"/>
  <c r="Z34" i="2"/>
  <c r="Z33" i="2"/>
  <c r="Z32" i="2"/>
  <c r="Z31" i="2"/>
  <c r="Z30" i="2"/>
  <c r="Z29" i="2"/>
  <c r="Y28" i="2"/>
  <c r="Z28" i="2" s="1"/>
  <c r="X28" i="2"/>
  <c r="Z27" i="2"/>
  <c r="Z26" i="2"/>
  <c r="Z25" i="2"/>
  <c r="Z24" i="2"/>
  <c r="Z23" i="2"/>
  <c r="Y23" i="2"/>
  <c r="X23" i="2"/>
  <c r="Z22" i="2"/>
  <c r="Z21" i="2"/>
  <c r="Z20" i="2"/>
  <c r="Z19" i="2"/>
  <c r="Z18" i="2"/>
  <c r="Y17" i="2"/>
  <c r="Z17" i="2" s="1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I99" i="1" s="1"/>
  <c r="AG99" i="1"/>
  <c r="AF99" i="1"/>
  <c r="AE99" i="1"/>
  <c r="AD99" i="1"/>
  <c r="AI98" i="1"/>
  <c r="AF98" i="1"/>
  <c r="AI97" i="1"/>
  <c r="AF97" i="1"/>
  <c r="AI96" i="1"/>
  <c r="AF96" i="1"/>
  <c r="AI95" i="1"/>
  <c r="AF95" i="1"/>
  <c r="AH94" i="1"/>
  <c r="AI94" i="1" s="1"/>
  <c r="AG94" i="1"/>
  <c r="AE94" i="1"/>
  <c r="AF94" i="1" s="1"/>
  <c r="AD94" i="1"/>
  <c r="AI93" i="1"/>
  <c r="AF93" i="1"/>
  <c r="AI92" i="1"/>
  <c r="AF92" i="1"/>
  <c r="AI91" i="1"/>
  <c r="AF91" i="1"/>
  <c r="AI90" i="1"/>
  <c r="AF90" i="1"/>
  <c r="AI89" i="1"/>
  <c r="AF89" i="1"/>
  <c r="AI88" i="1"/>
  <c r="AH88" i="1"/>
  <c r="AG88" i="1"/>
  <c r="AE88" i="1"/>
  <c r="AF88" i="1" s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I48" i="1" s="1"/>
  <c r="AG48" i="1"/>
  <c r="AE48" i="1"/>
  <c r="AD48" i="1"/>
  <c r="AI47" i="1"/>
  <c r="AF47" i="1"/>
  <c r="AI46" i="1"/>
  <c r="AF46" i="1"/>
  <c r="AI45" i="1"/>
  <c r="AF45" i="1"/>
  <c r="AH44" i="1"/>
  <c r="AI44" i="1" s="1"/>
  <c r="AG44" i="1"/>
  <c r="AE44" i="1"/>
  <c r="AF44" i="1" s="1"/>
  <c r="AD44" i="1"/>
  <c r="AI43" i="1"/>
  <c r="AF43" i="1"/>
  <c r="AI42" i="1"/>
  <c r="AF42" i="1"/>
  <c r="AI41" i="1"/>
  <c r="AF41" i="1"/>
  <c r="AI40" i="1"/>
  <c r="AF40" i="1"/>
  <c r="AI39" i="1"/>
  <c r="AH39" i="1"/>
  <c r="AG39" i="1"/>
  <c r="AE39" i="1"/>
  <c r="AF39" i="1" s="1"/>
  <c r="AD39" i="1"/>
  <c r="AI38" i="1"/>
  <c r="AF38" i="1"/>
  <c r="AI37" i="1"/>
  <c r="AF37" i="1"/>
  <c r="AI36" i="1"/>
  <c r="AF36" i="1"/>
  <c r="AI35" i="1"/>
  <c r="AH35" i="1"/>
  <c r="AG35" i="1"/>
  <c r="AE35" i="1"/>
  <c r="AF35" i="1" s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I28" i="1" s="1"/>
  <c r="AG28" i="1"/>
  <c r="AE28" i="1"/>
  <c r="AF28" i="1" s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F23" i="1" s="1"/>
  <c r="AD23" i="1"/>
  <c r="AI22" i="1"/>
  <c r="AF22" i="1"/>
  <c r="AI21" i="1"/>
  <c r="AF21" i="1"/>
  <c r="AI20" i="1"/>
  <c r="AF20" i="1"/>
  <c r="AI19" i="1"/>
  <c r="AF19" i="1"/>
  <c r="AI18" i="1"/>
  <c r="AF18" i="1"/>
  <c r="AI17" i="1"/>
  <c r="AH17" i="1"/>
  <c r="AG17" i="1"/>
  <c r="AE17" i="1"/>
  <c r="AF17" i="1" s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Z99" i="1" s="1"/>
  <c r="X99" i="1"/>
  <c r="Z98" i="1"/>
  <c r="Z97" i="1"/>
  <c r="Z96" i="1"/>
  <c r="Z95" i="1"/>
  <c r="Y94" i="1"/>
  <c r="Z94" i="1" s="1"/>
  <c r="X94" i="1"/>
  <c r="Z93" i="1"/>
  <c r="Z92" i="1"/>
  <c r="Z91" i="1"/>
  <c r="Z90" i="1"/>
  <c r="Z89" i="1"/>
  <c r="Y88" i="1"/>
  <c r="Z88" i="1" s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Z63" i="1" s="1"/>
  <c r="X63" i="1"/>
  <c r="Z61" i="1"/>
  <c r="Y61" i="1"/>
  <c r="X61" i="1"/>
  <c r="Z60" i="1"/>
  <c r="Z59" i="1"/>
  <c r="Y58" i="1"/>
  <c r="Z58" i="1" s="1"/>
  <c r="X58" i="1"/>
  <c r="Z57" i="1"/>
  <c r="Z56" i="1"/>
  <c r="Z55" i="1"/>
  <c r="Z54" i="1"/>
  <c r="Z53" i="1"/>
  <c r="Z52" i="1"/>
  <c r="Z51" i="1"/>
  <c r="Z50" i="1"/>
  <c r="Z49" i="1"/>
  <c r="Y48" i="1"/>
  <c r="Z48" i="1" s="1"/>
  <c r="X48" i="1"/>
  <c r="Z47" i="1"/>
  <c r="Z46" i="1"/>
  <c r="Z45" i="1"/>
  <c r="Y44" i="1"/>
  <c r="Z44" i="1" s="1"/>
  <c r="X44" i="1"/>
  <c r="Z43" i="1"/>
  <c r="Z42" i="1"/>
  <c r="Z41" i="1"/>
  <c r="Z40" i="1"/>
  <c r="Y39" i="1"/>
  <c r="Z39" i="1" s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Z28" i="1" s="1"/>
  <c r="X28" i="1"/>
  <c r="Z27" i="1"/>
  <c r="Z26" i="1"/>
  <c r="Z25" i="1"/>
  <c r="Z24" i="1"/>
  <c r="Y23" i="1"/>
  <c r="Z23" i="1" s="1"/>
  <c r="X23" i="1"/>
  <c r="Z22" i="1"/>
  <c r="Z21" i="1"/>
  <c r="Z20" i="1"/>
  <c r="Z19" i="1"/>
  <c r="Z18" i="1"/>
  <c r="Y17" i="1"/>
  <c r="Z17" i="1" s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5" i="7"/>
  <c r="AF86" i="10"/>
  <c r="Z67" i="10"/>
  <c r="AF87" i="11"/>
  <c r="AF86" i="11"/>
  <c r="AF85" i="11"/>
  <c r="AF86" i="12"/>
  <c r="E13" i="145"/>
  <c r="AC62" i="1"/>
  <c r="AC69" i="1"/>
  <c r="AC78" i="1"/>
  <c r="X11" i="20"/>
  <c r="Y11" i="20"/>
  <c r="BQ7" i="20"/>
  <c r="AF48" i="2" l="1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X10" i="20"/>
  <c r="X9" i="20" s="1"/>
  <c r="X8" i="20" s="1"/>
  <c r="Y9" i="20"/>
  <c r="Y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AT40" i="145"/>
  <c r="E12" i="145"/>
  <c r="AT45" i="145" l="1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K31" i="66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H11" i="1"/>
  <c r="AI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10" i="1"/>
  <c r="AG9" i="1" s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S11" i="1"/>
  <c r="S10" i="1" l="1"/>
  <c r="T11" i="1"/>
  <c r="P11" i="1"/>
  <c r="J11" i="1"/>
  <c r="D11" i="1"/>
  <c r="G10" i="1"/>
  <c r="H11" i="1"/>
  <c r="N11" i="1"/>
  <c r="M10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H94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F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8"/>
  <c r="AF107" i="8"/>
  <c r="AI106" i="8"/>
  <c r="AF106" i="8"/>
  <c r="AI105" i="8"/>
  <c r="AF105" i="8"/>
  <c r="AI104" i="8"/>
  <c r="AF104" i="8"/>
  <c r="AI103" i="8"/>
  <c r="AF103" i="8"/>
  <c r="AI102" i="8"/>
  <c r="AF102" i="8"/>
  <c r="AI101" i="8"/>
  <c r="AF101" i="8"/>
  <c r="AI100" i="8"/>
  <c r="AF100" i="8"/>
  <c r="AH99" i="8"/>
  <c r="AG99" i="8"/>
  <c r="AE99" i="8"/>
  <c r="AF99" i="8" s="1"/>
  <c r="AD99" i="8"/>
  <c r="AI98" i="8"/>
  <c r="AF98" i="8"/>
  <c r="AI97" i="8"/>
  <c r="AF97" i="8"/>
  <c r="AI96" i="8"/>
  <c r="AF96" i="8"/>
  <c r="AI95" i="8"/>
  <c r="AF95" i="8"/>
  <c r="AH94" i="8"/>
  <c r="AG94" i="8"/>
  <c r="AE94" i="8"/>
  <c r="AF94" i="8" s="1"/>
  <c r="AD94" i="8"/>
  <c r="AI93" i="8"/>
  <c r="AF93" i="8"/>
  <c r="AI92" i="8"/>
  <c r="AF92" i="8"/>
  <c r="AI91" i="8"/>
  <c r="AF91" i="8"/>
  <c r="AI90" i="8"/>
  <c r="AF90" i="8"/>
  <c r="AI89" i="8"/>
  <c r="AF89" i="8"/>
  <c r="AH88" i="8"/>
  <c r="AG88" i="8"/>
  <c r="AE88" i="8"/>
  <c r="AF88" i="8" s="1"/>
  <c r="AD88" i="8"/>
  <c r="AI87" i="8"/>
  <c r="AF87" i="8"/>
  <c r="AI86" i="8"/>
  <c r="AF86" i="8"/>
  <c r="AI85" i="8"/>
  <c r="AF85" i="8"/>
  <c r="AI84" i="8"/>
  <c r="AF84" i="8"/>
  <c r="AI83" i="8"/>
  <c r="AI82" i="8"/>
  <c r="AI81" i="8"/>
  <c r="AI80" i="8"/>
  <c r="AI77" i="8"/>
  <c r="AI76" i="8"/>
  <c r="AI74" i="8"/>
  <c r="AI73" i="8"/>
  <c r="AI72" i="8"/>
  <c r="AI71" i="8"/>
  <c r="AI70" i="8"/>
  <c r="AI68" i="8"/>
  <c r="AI67" i="8"/>
  <c r="AI65" i="8"/>
  <c r="AI64" i="8"/>
  <c r="AI60" i="8"/>
  <c r="AI59" i="8"/>
  <c r="AI57" i="8"/>
  <c r="AI56" i="8"/>
  <c r="AI55" i="8"/>
  <c r="AI54" i="8"/>
  <c r="AI53" i="8"/>
  <c r="AI52" i="8"/>
  <c r="AI51" i="8"/>
  <c r="AI50" i="8"/>
  <c r="AI49" i="8"/>
  <c r="AH48" i="8"/>
  <c r="AG48" i="8"/>
  <c r="AE48" i="8"/>
  <c r="AD48" i="8"/>
  <c r="AI47" i="8"/>
  <c r="AF47" i="8"/>
  <c r="AI46" i="8"/>
  <c r="AF46" i="8"/>
  <c r="AI45" i="8"/>
  <c r="AF45" i="8"/>
  <c r="AH44" i="8"/>
  <c r="AI44" i="8" s="1"/>
  <c r="AG44" i="8"/>
  <c r="AE44" i="8"/>
  <c r="AD44" i="8"/>
  <c r="AI43" i="8"/>
  <c r="AF43" i="8"/>
  <c r="AI42" i="8"/>
  <c r="AF42" i="8"/>
  <c r="AI41" i="8"/>
  <c r="AF41" i="8"/>
  <c r="AI40" i="8"/>
  <c r="AF40" i="8"/>
  <c r="AH39" i="8"/>
  <c r="AG39" i="8"/>
  <c r="AE39" i="8"/>
  <c r="AD39" i="8"/>
  <c r="AI38" i="8"/>
  <c r="AF38" i="8"/>
  <c r="AI37" i="8"/>
  <c r="AF37" i="8"/>
  <c r="AI36" i="8"/>
  <c r="AF36" i="8"/>
  <c r="AH35" i="8"/>
  <c r="AG35" i="8"/>
  <c r="AE35" i="8"/>
  <c r="AD35" i="8"/>
  <c r="AI34" i="8"/>
  <c r="AF34" i="8"/>
  <c r="AI33" i="8"/>
  <c r="AF33" i="8"/>
  <c r="AI32" i="8"/>
  <c r="AF32" i="8"/>
  <c r="AI31" i="8"/>
  <c r="AF31" i="8"/>
  <c r="AI30" i="8"/>
  <c r="AF30" i="8"/>
  <c r="AI29" i="8"/>
  <c r="AF29" i="8"/>
  <c r="AH28" i="8"/>
  <c r="AI28" i="8" s="1"/>
  <c r="AG28" i="8"/>
  <c r="AE28" i="8"/>
  <c r="AD28" i="8"/>
  <c r="AI27" i="8"/>
  <c r="AF27" i="8"/>
  <c r="AI26" i="8"/>
  <c r="AF26" i="8"/>
  <c r="AI25" i="8"/>
  <c r="AF25" i="8"/>
  <c r="AI24" i="8"/>
  <c r="AF24" i="8"/>
  <c r="AH23" i="8"/>
  <c r="AG23" i="8"/>
  <c r="AE23" i="8"/>
  <c r="AD23" i="8"/>
  <c r="AI22" i="8"/>
  <c r="AF22" i="8"/>
  <c r="AI21" i="8"/>
  <c r="AF21" i="8"/>
  <c r="AI20" i="8"/>
  <c r="AF20" i="8"/>
  <c r="AI19" i="8"/>
  <c r="AF19" i="8"/>
  <c r="AI18" i="8"/>
  <c r="AF18" i="8"/>
  <c r="AH17" i="8"/>
  <c r="AG17" i="8"/>
  <c r="AE17" i="8"/>
  <c r="AF17" i="8" s="1"/>
  <c r="AD17" i="8"/>
  <c r="AI16" i="8"/>
  <c r="AF16" i="8"/>
  <c r="AI15" i="8"/>
  <c r="AF15" i="8"/>
  <c r="AI14" i="8"/>
  <c r="AF14" i="8"/>
  <c r="AI13" i="8"/>
  <c r="AF13" i="8"/>
  <c r="AI12" i="8"/>
  <c r="AF12" i="8"/>
  <c r="Z107" i="8"/>
  <c r="Z106" i="8"/>
  <c r="Z105" i="8"/>
  <c r="Z104" i="8"/>
  <c r="Z103" i="8"/>
  <c r="Z102" i="8"/>
  <c r="Z101" i="8"/>
  <c r="Z100" i="8"/>
  <c r="Y99" i="8"/>
  <c r="Z99" i="8" s="1"/>
  <c r="X99" i="8"/>
  <c r="X94" i="8" s="1"/>
  <c r="Z98" i="8"/>
  <c r="Z97" i="8"/>
  <c r="Z96" i="8"/>
  <c r="Z95" i="8"/>
  <c r="Z93" i="8"/>
  <c r="Z92" i="8"/>
  <c r="Z91" i="8"/>
  <c r="Z90" i="8"/>
  <c r="Z89" i="8"/>
  <c r="Y88" i="8"/>
  <c r="X88" i="8"/>
  <c r="Z87" i="8"/>
  <c r="Z86" i="8"/>
  <c r="Z85" i="8"/>
  <c r="Z84" i="8"/>
  <c r="Z83" i="8"/>
  <c r="Z82" i="8"/>
  <c r="Z81" i="8"/>
  <c r="Z80" i="8"/>
  <c r="Z77" i="8"/>
  <c r="Z76" i="8"/>
  <c r="Z75" i="8"/>
  <c r="Z74" i="8"/>
  <c r="Z73" i="8"/>
  <c r="Z72" i="8"/>
  <c r="Z71" i="8"/>
  <c r="Z70" i="8"/>
  <c r="Z68" i="8"/>
  <c r="Z67" i="8"/>
  <c r="Y66" i="8"/>
  <c r="X66" i="8"/>
  <c r="Z65" i="8"/>
  <c r="Z64" i="8"/>
  <c r="Y63" i="8"/>
  <c r="Z63" i="8" s="1"/>
  <c r="X63" i="8"/>
  <c r="Y61" i="8"/>
  <c r="X61" i="8"/>
  <c r="Z60" i="8"/>
  <c r="Z59" i="8"/>
  <c r="Y58" i="8"/>
  <c r="X58" i="8"/>
  <c r="Z57" i="8"/>
  <c r="Z56" i="8"/>
  <c r="Z55" i="8"/>
  <c r="Z54" i="8"/>
  <c r="Z53" i="8"/>
  <c r="Z52" i="8"/>
  <c r="Z51" i="8"/>
  <c r="Z50" i="8"/>
  <c r="Z49" i="8"/>
  <c r="Y48" i="8"/>
  <c r="X48" i="8"/>
  <c r="Z47" i="8"/>
  <c r="Z46" i="8"/>
  <c r="Z45" i="8"/>
  <c r="Y44" i="8"/>
  <c r="X44" i="8"/>
  <c r="Z44" i="8" s="1"/>
  <c r="Z43" i="8"/>
  <c r="Z42" i="8"/>
  <c r="Z41" i="8"/>
  <c r="Z40" i="8"/>
  <c r="Y39" i="8"/>
  <c r="X39" i="8"/>
  <c r="Z38" i="8"/>
  <c r="Z37" i="8"/>
  <c r="Z36" i="8"/>
  <c r="Y35" i="8"/>
  <c r="X35" i="8"/>
  <c r="Z34" i="8"/>
  <c r="Z33" i="8"/>
  <c r="Z32" i="8"/>
  <c r="Z31" i="8"/>
  <c r="Z30" i="8"/>
  <c r="Z29" i="8"/>
  <c r="Y28" i="8"/>
  <c r="X28" i="8"/>
  <c r="Z27" i="8"/>
  <c r="Z26" i="8"/>
  <c r="Z25" i="8"/>
  <c r="Z24" i="8"/>
  <c r="Y23" i="8"/>
  <c r="Z23" i="8" s="1"/>
  <c r="X23" i="8"/>
  <c r="Z22" i="8"/>
  <c r="Z21" i="8"/>
  <c r="Z20" i="8"/>
  <c r="Z19" i="8"/>
  <c r="Z18" i="8"/>
  <c r="Y17" i="8"/>
  <c r="X17" i="8"/>
  <c r="Z17" i="8" s="1"/>
  <c r="Z16" i="8"/>
  <c r="Z15" i="8"/>
  <c r="Z14" i="8"/>
  <c r="Z13" i="8"/>
  <c r="Z12" i="8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F88" i="9" s="1"/>
  <c r="AD88" i="9"/>
  <c r="AI87" i="9"/>
  <c r="AF87" i="9"/>
  <c r="AI86" i="9"/>
  <c r="AF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F39" i="9" s="1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Z98" i="9"/>
  <c r="Z97" i="9"/>
  <c r="Z96" i="9"/>
  <c r="Z95" i="9"/>
  <c r="X94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Z28" i="9" s="1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F39" i="10" s="1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Z48" i="10" s="1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I39" i="11" s="1"/>
  <c r="AE39" i="11"/>
  <c r="AD39" i="11"/>
  <c r="AI38" i="11"/>
  <c r="AF38" i="11"/>
  <c r="AI37" i="11"/>
  <c r="AF37" i="11"/>
  <c r="AI36" i="11"/>
  <c r="AF36" i="11"/>
  <c r="AH35" i="11"/>
  <c r="AG35" i="11"/>
  <c r="AI35" i="11" s="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F28" i="11" s="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Z48" i="11" s="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Z28" i="11" s="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F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F35" i="12" s="1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F28" i="12" s="1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I17" i="12" s="1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H93" i="13" s="1"/>
  <c r="AG94" i="13"/>
  <c r="AE94" i="13"/>
  <c r="AE93" i="13" s="1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I87" i="13" s="1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I44" i="13" s="1"/>
  <c r="AG44" i="13"/>
  <c r="AE44" i="13"/>
  <c r="AF44" i="13" s="1"/>
  <c r="AD44" i="13"/>
  <c r="AI43" i="13"/>
  <c r="AF43" i="13"/>
  <c r="AI42" i="13"/>
  <c r="AF42" i="13"/>
  <c r="AI41" i="13"/>
  <c r="AF41" i="13"/>
  <c r="AI40" i="13"/>
  <c r="AF40" i="13"/>
  <c r="AH39" i="13"/>
  <c r="AI39" i="13" s="1"/>
  <c r="AG39" i="13"/>
  <c r="AE39" i="13"/>
  <c r="AF39" i="13" s="1"/>
  <c r="AD39" i="13"/>
  <c r="AI38" i="13"/>
  <c r="AF38" i="13"/>
  <c r="AI37" i="13"/>
  <c r="AF37" i="13"/>
  <c r="AI36" i="13"/>
  <c r="AF36" i="13"/>
  <c r="AH35" i="13"/>
  <c r="AI35" i="13" s="1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Z28" i="13" s="1"/>
  <c r="X28" i="13"/>
  <c r="Z27" i="13"/>
  <c r="Z26" i="13"/>
  <c r="Z25" i="13"/>
  <c r="Z24" i="13"/>
  <c r="Y23" i="13"/>
  <c r="Z23" i="13" s="1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F85" i="14"/>
  <c r="AI84" i="14"/>
  <c r="AI83" i="14"/>
  <c r="AI82" i="14"/>
  <c r="AI81" i="14"/>
  <c r="AI80" i="14"/>
  <c r="AH79" i="14"/>
  <c r="AI79" i="14" s="1"/>
  <c r="AG79" i="14"/>
  <c r="AE79" i="14"/>
  <c r="AD79" i="14"/>
  <c r="AI77" i="14"/>
  <c r="AF77" i="14"/>
  <c r="AI76" i="14"/>
  <c r="AF76" i="14"/>
  <c r="AH75" i="14"/>
  <c r="AG75" i="14"/>
  <c r="AE75" i="14"/>
  <c r="AD75" i="14"/>
  <c r="AI74" i="14"/>
  <c r="AF74" i="14"/>
  <c r="AI73" i="14"/>
  <c r="AF73" i="14"/>
  <c r="AI72" i="14"/>
  <c r="AF72" i="14"/>
  <c r="AI71" i="14"/>
  <c r="AF71" i="14"/>
  <c r="AI70" i="14"/>
  <c r="AF70" i="14"/>
  <c r="AI68" i="14"/>
  <c r="AF68" i="14"/>
  <c r="AI67" i="14"/>
  <c r="AF67" i="14"/>
  <c r="AH66" i="14"/>
  <c r="AG66" i="14"/>
  <c r="AE66" i="14"/>
  <c r="AD66" i="14"/>
  <c r="AI65" i="14"/>
  <c r="AF65" i="14"/>
  <c r="AI64" i="14"/>
  <c r="AF64" i="14"/>
  <c r="AH63" i="14"/>
  <c r="AG63" i="14"/>
  <c r="AE63" i="14"/>
  <c r="AD63" i="14"/>
  <c r="AI60" i="14"/>
  <c r="AF60" i="14"/>
  <c r="AI59" i="14"/>
  <c r="AF59" i="14"/>
  <c r="AH58" i="14"/>
  <c r="AG58" i="14"/>
  <c r="AE58" i="14"/>
  <c r="AD58" i="14"/>
  <c r="AI57" i="14"/>
  <c r="AF57" i="14"/>
  <c r="AI56" i="14"/>
  <c r="AF56" i="14"/>
  <c r="AI55" i="14"/>
  <c r="AF55" i="14"/>
  <c r="AI54" i="14"/>
  <c r="AF54" i="14"/>
  <c r="AI53" i="14"/>
  <c r="AF53" i="14"/>
  <c r="AI52" i="14"/>
  <c r="AF52" i="14"/>
  <c r="AI51" i="14"/>
  <c r="AF51" i="14"/>
  <c r="AI50" i="14"/>
  <c r="AF50" i="14"/>
  <c r="AI49" i="14"/>
  <c r="AF49" i="14"/>
  <c r="AH48" i="14"/>
  <c r="AI48" i="14" s="1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I28" i="14" s="1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4" i="14" s="1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I99" i="15" s="1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I35" i="15" s="1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Z63" i="15" s="1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Z44" i="15" s="1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CB48" i="5" l="1"/>
  <c r="DC48" i="6"/>
  <c r="Z35" i="11"/>
  <c r="Z44" i="13"/>
  <c r="Z63" i="13"/>
  <c r="CB17" i="5"/>
  <c r="BY35" i="5"/>
  <c r="AF23" i="15"/>
  <c r="BS28" i="5"/>
  <c r="AI44" i="14"/>
  <c r="Z58" i="12"/>
  <c r="Z39" i="8"/>
  <c r="AF23" i="10"/>
  <c r="AF99" i="15"/>
  <c r="AF28" i="14"/>
  <c r="AI99" i="10"/>
  <c r="AI94" i="9"/>
  <c r="Z23" i="12"/>
  <c r="Z39" i="15"/>
  <c r="Z58" i="8"/>
  <c r="AI99" i="8"/>
  <c r="AI44" i="7"/>
  <c r="AF23" i="11"/>
  <c r="AF63" i="14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AF23" i="8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35" i="8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AF39" i="8"/>
  <c r="BS88" i="5"/>
  <c r="CB44" i="5"/>
  <c r="AF88" i="12"/>
  <c r="AF58" i="14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Z88" i="8"/>
  <c r="BY88" i="5"/>
  <c r="Z58" i="15"/>
  <c r="AI75" i="13"/>
  <c r="AI92" i="13"/>
  <c r="AF35" i="14"/>
  <c r="AI66" i="8"/>
  <c r="BY23" i="5"/>
  <c r="AD93" i="13"/>
  <c r="AF93" i="13" s="1"/>
  <c r="AF23" i="12"/>
  <c r="Z58" i="11"/>
  <c r="AI94" i="8"/>
  <c r="AF99" i="7"/>
  <c r="Z48" i="14"/>
  <c r="Z39" i="12"/>
  <c r="AI39" i="12"/>
  <c r="CB39" i="5"/>
  <c r="AF94" i="14"/>
  <c r="AF17" i="15"/>
  <c r="Z88" i="14"/>
  <c r="AF99" i="14"/>
  <c r="X93" i="13"/>
  <c r="Z58" i="9"/>
  <c r="Z28" i="8"/>
  <c r="AI17" i="8"/>
  <c r="AF17" i="11"/>
  <c r="AF35" i="15"/>
  <c r="BX94" i="5"/>
  <c r="AI58" i="12"/>
  <c r="AF35" i="11"/>
  <c r="Z28" i="10"/>
  <c r="AI75" i="10"/>
  <c r="AF94" i="10"/>
  <c r="CB58" i="5"/>
  <c r="Z63" i="10"/>
  <c r="Z99" i="10"/>
  <c r="Z48" i="8"/>
  <c r="AI88" i="8"/>
  <c r="CB66" i="5"/>
  <c r="AF88" i="11"/>
  <c r="CW66" i="6"/>
  <c r="Z48" i="13"/>
  <c r="AF28" i="13"/>
  <c r="AF35" i="9"/>
  <c r="BS79" i="5"/>
  <c r="AF48" i="7"/>
  <c r="AI58" i="8"/>
  <c r="AF48" i="8"/>
  <c r="Z79" i="8"/>
  <c r="Z66" i="8"/>
  <c r="Z79" i="9"/>
  <c r="AI79" i="10"/>
  <c r="Z66" i="10"/>
  <c r="AI58" i="11"/>
  <c r="AF48" i="11"/>
  <c r="Z79" i="11"/>
  <c r="AI48" i="12"/>
  <c r="Z79" i="12"/>
  <c r="AI58" i="13"/>
  <c r="AF48" i="13"/>
  <c r="Z79" i="13"/>
  <c r="AF79" i="14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F66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AF75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AI93" i="13" s="1"/>
  <c r="Z35" i="12"/>
  <c r="Z44" i="12"/>
  <c r="Z17" i="10"/>
  <c r="Z23" i="9"/>
  <c r="Z39" i="9"/>
  <c r="Z63" i="9"/>
  <c r="AI75" i="9"/>
  <c r="AI99" i="9"/>
  <c r="AF44" i="8"/>
  <c r="AI48" i="8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AF28" i="8"/>
  <c r="AF35" i="8"/>
  <c r="AI63" i="8"/>
  <c r="Z39" i="7"/>
  <c r="AI35" i="8"/>
  <c r="Z44" i="7"/>
  <c r="AF23" i="7"/>
  <c r="AF35" i="7"/>
  <c r="CW88" i="6"/>
  <c r="DF39" i="6"/>
  <c r="BS35" i="5"/>
  <c r="BS99" i="5"/>
  <c r="BY28" i="5"/>
  <c r="CB35" i="5"/>
  <c r="BY48" i="5"/>
  <c r="CB99" i="5"/>
  <c r="CB88" i="5"/>
  <c r="BY94" i="5"/>
  <c r="AI23" i="8"/>
  <c r="AI39" i="8"/>
  <c r="AI75" i="8"/>
  <c r="AI79" i="8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Y94" i="8"/>
  <c r="Z94" i="8" s="1"/>
  <c r="AF94" i="12"/>
  <c r="AH94" i="12"/>
  <c r="AI94" i="12" s="1"/>
  <c r="AF99" i="12"/>
  <c r="AI88" i="13"/>
  <c r="AI94" i="13"/>
  <c r="Z93" i="13" l="1"/>
  <c r="S8" i="1"/>
  <c r="T8" i="1" s="1"/>
  <c r="T9" i="1"/>
  <c r="E10" i="1"/>
  <c r="D9" i="1"/>
  <c r="G8" i="1"/>
  <c r="H8" i="1" s="1"/>
  <c r="H9" i="1"/>
  <c r="K10" i="1"/>
  <c r="J9" i="1"/>
  <c r="Q10" i="1"/>
  <c r="P9" i="1"/>
  <c r="N9" i="1"/>
  <c r="M8" i="1"/>
  <c r="N8" i="1" s="1"/>
  <c r="E9" i="1" l="1"/>
  <c r="D8" i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8"/>
  <c r="AA107" i="8"/>
  <c r="AC107" i="8"/>
  <c r="V107" i="8"/>
  <c r="U107" i="8"/>
  <c r="AB106" i="8"/>
  <c r="AA106" i="8"/>
  <c r="AC106" i="8"/>
  <c r="V106" i="8"/>
  <c r="U106" i="8"/>
  <c r="AB105" i="8"/>
  <c r="AA105" i="8"/>
  <c r="AC105" i="8"/>
  <c r="V105" i="8"/>
  <c r="U105" i="8"/>
  <c r="AB104" i="8"/>
  <c r="AA104" i="8"/>
  <c r="AC104" i="8"/>
  <c r="V104" i="8"/>
  <c r="U104" i="8"/>
  <c r="AB103" i="8"/>
  <c r="AA103" i="8"/>
  <c r="AC103" i="8"/>
  <c r="V103" i="8"/>
  <c r="U103" i="8"/>
  <c r="W103" i="8"/>
  <c r="AB102" i="8"/>
  <c r="AA102" i="8"/>
  <c r="AC102" i="8"/>
  <c r="V102" i="8"/>
  <c r="U102" i="8"/>
  <c r="AB101" i="8"/>
  <c r="AA101" i="8"/>
  <c r="AC101" i="8"/>
  <c r="V101" i="8"/>
  <c r="U101" i="8"/>
  <c r="AB100" i="8"/>
  <c r="AA100" i="8"/>
  <c r="AC100" i="8"/>
  <c r="V100" i="8"/>
  <c r="U100" i="8"/>
  <c r="W100" i="8"/>
  <c r="AB98" i="8"/>
  <c r="AA98" i="8"/>
  <c r="AC98" i="8"/>
  <c r="V98" i="8"/>
  <c r="U98" i="8"/>
  <c r="AB97" i="8"/>
  <c r="AA97" i="8"/>
  <c r="AC97" i="8"/>
  <c r="V97" i="8"/>
  <c r="U97" i="8"/>
  <c r="AB96" i="8"/>
  <c r="AA96" i="8"/>
  <c r="AC96" i="8"/>
  <c r="V96" i="8"/>
  <c r="U96" i="8"/>
  <c r="AB95" i="8"/>
  <c r="AA95" i="8"/>
  <c r="AC95" i="8"/>
  <c r="V95" i="8"/>
  <c r="U95" i="8"/>
  <c r="AB93" i="8"/>
  <c r="AA93" i="8"/>
  <c r="AC93" i="8"/>
  <c r="V93" i="8"/>
  <c r="U93" i="8"/>
  <c r="AB92" i="8"/>
  <c r="AA92" i="8"/>
  <c r="AC92" i="8"/>
  <c r="V92" i="8"/>
  <c r="U92" i="8"/>
  <c r="AB91" i="8"/>
  <c r="AA91" i="8"/>
  <c r="AC91" i="8"/>
  <c r="V91" i="8"/>
  <c r="U91" i="8"/>
  <c r="W91" i="8"/>
  <c r="AB90" i="8"/>
  <c r="AA90" i="8"/>
  <c r="AC90" i="8"/>
  <c r="V90" i="8"/>
  <c r="U90" i="8"/>
  <c r="AB89" i="8"/>
  <c r="AA89" i="8"/>
  <c r="AC89" i="8"/>
  <c r="V89" i="8"/>
  <c r="U89" i="8"/>
  <c r="AC88" i="8"/>
  <c r="AB88" i="8"/>
  <c r="AA88" i="8"/>
  <c r="AB87" i="8"/>
  <c r="AA87" i="8"/>
  <c r="AC87" i="8"/>
  <c r="V87" i="8"/>
  <c r="U87" i="8"/>
  <c r="AB86" i="8"/>
  <c r="AA86" i="8"/>
  <c r="AC86" i="8"/>
  <c r="V86" i="8"/>
  <c r="U86" i="8"/>
  <c r="AC85" i="8"/>
  <c r="AB85" i="8"/>
  <c r="AA85" i="8"/>
  <c r="V85" i="8"/>
  <c r="U85" i="8"/>
  <c r="AB84" i="8"/>
  <c r="AA84" i="8"/>
  <c r="AC84" i="8"/>
  <c r="V84" i="8"/>
  <c r="U84" i="8"/>
  <c r="W84" i="8"/>
  <c r="AB83" i="8"/>
  <c r="AA83" i="8"/>
  <c r="AC83" i="8"/>
  <c r="V83" i="8"/>
  <c r="U83" i="8"/>
  <c r="AC82" i="8"/>
  <c r="AB82" i="8"/>
  <c r="AA82" i="8"/>
  <c r="V82" i="8"/>
  <c r="U82" i="8"/>
  <c r="AB81" i="8"/>
  <c r="AA81" i="8"/>
  <c r="AC81" i="8"/>
  <c r="V81" i="8"/>
  <c r="U81" i="8"/>
  <c r="AB80" i="8"/>
  <c r="AA80" i="8"/>
  <c r="AC80" i="8"/>
  <c r="V80" i="8"/>
  <c r="U80" i="8"/>
  <c r="AA79" i="8"/>
  <c r="AC79" i="8"/>
  <c r="AB79" i="8"/>
  <c r="AB77" i="8"/>
  <c r="AA77" i="8"/>
  <c r="AC77" i="8"/>
  <c r="V77" i="8"/>
  <c r="U77" i="8"/>
  <c r="AB76" i="8"/>
  <c r="AA76" i="8"/>
  <c r="AC76" i="8"/>
  <c r="V76" i="8"/>
  <c r="U76" i="8"/>
  <c r="AC75" i="8"/>
  <c r="AB75" i="8"/>
  <c r="AA75" i="8"/>
  <c r="AB74" i="8"/>
  <c r="AA74" i="8"/>
  <c r="AC74" i="8"/>
  <c r="V74" i="8"/>
  <c r="U74" i="8"/>
  <c r="AB73" i="8"/>
  <c r="AA73" i="8"/>
  <c r="AC73" i="8"/>
  <c r="V73" i="8"/>
  <c r="U73" i="8"/>
  <c r="W73" i="8"/>
  <c r="AB72" i="8"/>
  <c r="AA72" i="8"/>
  <c r="AC72" i="8"/>
  <c r="V72" i="8"/>
  <c r="U72" i="8"/>
  <c r="AB71" i="8"/>
  <c r="AA71" i="8"/>
  <c r="AC71" i="8"/>
  <c r="V71" i="8"/>
  <c r="U71" i="8"/>
  <c r="AB70" i="8"/>
  <c r="AA70" i="8"/>
  <c r="AC70" i="8"/>
  <c r="V70" i="8"/>
  <c r="U70" i="8"/>
  <c r="AB68" i="8"/>
  <c r="AA68" i="8"/>
  <c r="AC68" i="8"/>
  <c r="V68" i="8"/>
  <c r="U68" i="8"/>
  <c r="AB67" i="8"/>
  <c r="AA67" i="8"/>
  <c r="AC67" i="8"/>
  <c r="V67" i="8"/>
  <c r="U67" i="8"/>
  <c r="AB66" i="8"/>
  <c r="AA66" i="8"/>
  <c r="AB65" i="8"/>
  <c r="AA65" i="8"/>
  <c r="AC65" i="8"/>
  <c r="V65" i="8"/>
  <c r="U65" i="8"/>
  <c r="AB64" i="8"/>
  <c r="AA64" i="8"/>
  <c r="AC64" i="8"/>
  <c r="V64" i="8"/>
  <c r="U64" i="8"/>
  <c r="AC63" i="8"/>
  <c r="AB63" i="8"/>
  <c r="AA63" i="8"/>
  <c r="AB60" i="8"/>
  <c r="AA60" i="8"/>
  <c r="AC60" i="8"/>
  <c r="V60" i="8"/>
  <c r="U60" i="8"/>
  <c r="AB59" i="8"/>
  <c r="AA59" i="8"/>
  <c r="AC59" i="8"/>
  <c r="V59" i="8"/>
  <c r="U59" i="8"/>
  <c r="AB58" i="8"/>
  <c r="AA58" i="8"/>
  <c r="AB57" i="8"/>
  <c r="AA57" i="8"/>
  <c r="AC57" i="8"/>
  <c r="V57" i="8"/>
  <c r="U57" i="8"/>
  <c r="AB56" i="8"/>
  <c r="AA56" i="8"/>
  <c r="AC56" i="8"/>
  <c r="V56" i="8"/>
  <c r="U56" i="8"/>
  <c r="AB55" i="8"/>
  <c r="AA55" i="8"/>
  <c r="AC55" i="8"/>
  <c r="V55" i="8"/>
  <c r="U55" i="8"/>
  <c r="W55" i="8"/>
  <c r="AB54" i="8"/>
  <c r="AA54" i="8"/>
  <c r="AC54" i="8"/>
  <c r="V54" i="8"/>
  <c r="U54" i="8"/>
  <c r="AB53" i="8"/>
  <c r="AA53" i="8"/>
  <c r="AC53" i="8"/>
  <c r="V53" i="8"/>
  <c r="U53" i="8"/>
  <c r="AB52" i="8"/>
  <c r="AA52" i="8"/>
  <c r="AC52" i="8"/>
  <c r="V52" i="8"/>
  <c r="U52" i="8"/>
  <c r="AB51" i="8"/>
  <c r="AA51" i="8"/>
  <c r="AC51" i="8"/>
  <c r="V51" i="8"/>
  <c r="U51" i="8"/>
  <c r="AB50" i="8"/>
  <c r="AA50" i="8"/>
  <c r="AC50" i="8"/>
  <c r="V50" i="8"/>
  <c r="U50" i="8"/>
  <c r="AB49" i="8"/>
  <c r="AA49" i="8"/>
  <c r="AC49" i="8"/>
  <c r="V49" i="8"/>
  <c r="U49" i="8"/>
  <c r="AC48" i="8"/>
  <c r="AB48" i="8"/>
  <c r="AA48" i="8"/>
  <c r="AB47" i="8"/>
  <c r="AA47" i="8"/>
  <c r="AC47" i="8"/>
  <c r="V47" i="8"/>
  <c r="U47" i="8"/>
  <c r="AC46" i="8"/>
  <c r="AB46" i="8"/>
  <c r="AA46" i="8"/>
  <c r="V46" i="8"/>
  <c r="U46" i="8"/>
  <c r="AB45" i="8"/>
  <c r="AA45" i="8"/>
  <c r="AC45" i="8"/>
  <c r="V45" i="8"/>
  <c r="U45" i="8"/>
  <c r="AB44" i="8"/>
  <c r="AB43" i="8"/>
  <c r="AA43" i="8"/>
  <c r="AC43" i="8"/>
  <c r="V43" i="8"/>
  <c r="U43" i="8"/>
  <c r="AB42" i="8"/>
  <c r="AA42" i="8"/>
  <c r="AC42" i="8"/>
  <c r="V42" i="8"/>
  <c r="U42" i="8"/>
  <c r="AB41" i="8"/>
  <c r="AA41" i="8"/>
  <c r="AC41" i="8"/>
  <c r="V41" i="8"/>
  <c r="U41" i="8"/>
  <c r="AB40" i="8"/>
  <c r="AA40" i="8"/>
  <c r="AC40" i="8"/>
  <c r="V40" i="8"/>
  <c r="U40" i="8"/>
  <c r="AA39" i="8"/>
  <c r="AB38" i="8"/>
  <c r="AA38" i="8"/>
  <c r="AC38" i="8"/>
  <c r="V38" i="8"/>
  <c r="U38" i="8"/>
  <c r="W38" i="8"/>
  <c r="AB37" i="8"/>
  <c r="AA37" i="8"/>
  <c r="AC37" i="8"/>
  <c r="V37" i="8"/>
  <c r="U37" i="8"/>
  <c r="AB36" i="8"/>
  <c r="AA36" i="8"/>
  <c r="AC36" i="8"/>
  <c r="V36" i="8"/>
  <c r="U36" i="8"/>
  <c r="AA35" i="8"/>
  <c r="AC35" i="8"/>
  <c r="AB35" i="8"/>
  <c r="V35" i="8"/>
  <c r="AB34" i="8"/>
  <c r="AA34" i="8"/>
  <c r="AC34" i="8"/>
  <c r="V34" i="8"/>
  <c r="U34" i="8"/>
  <c r="AB33" i="8"/>
  <c r="AA33" i="8"/>
  <c r="AC33" i="8"/>
  <c r="V33" i="8"/>
  <c r="U33" i="8"/>
  <c r="W33" i="8"/>
  <c r="AB32" i="8"/>
  <c r="AA32" i="8"/>
  <c r="AC32" i="8"/>
  <c r="V32" i="8"/>
  <c r="U32" i="8"/>
  <c r="AB31" i="8"/>
  <c r="AA31" i="8"/>
  <c r="AC31" i="8"/>
  <c r="V31" i="8"/>
  <c r="U31" i="8"/>
  <c r="W31" i="8"/>
  <c r="AB30" i="8"/>
  <c r="AA30" i="8"/>
  <c r="AC30" i="8"/>
  <c r="V30" i="8"/>
  <c r="U30" i="8"/>
  <c r="AB29" i="8"/>
  <c r="AA29" i="8"/>
  <c r="AC29" i="8"/>
  <c r="V29" i="8"/>
  <c r="U29" i="8"/>
  <c r="AB28" i="8"/>
  <c r="AA28" i="8"/>
  <c r="AB27" i="8"/>
  <c r="AA27" i="8"/>
  <c r="AC27" i="8"/>
  <c r="V27" i="8"/>
  <c r="U27" i="8"/>
  <c r="AB26" i="8"/>
  <c r="AA26" i="8"/>
  <c r="AC26" i="8"/>
  <c r="V26" i="8"/>
  <c r="U26" i="8"/>
  <c r="AB25" i="8"/>
  <c r="AA25" i="8"/>
  <c r="AC25" i="8"/>
  <c r="V25" i="8"/>
  <c r="U25" i="8"/>
  <c r="AB24" i="8"/>
  <c r="AA24" i="8"/>
  <c r="AC24" i="8"/>
  <c r="V24" i="8"/>
  <c r="U24" i="8"/>
  <c r="AB23" i="8"/>
  <c r="AA23" i="8"/>
  <c r="AB22" i="8"/>
  <c r="AA22" i="8"/>
  <c r="AC22" i="8"/>
  <c r="V22" i="8"/>
  <c r="U22" i="8"/>
  <c r="AB21" i="8"/>
  <c r="AA21" i="8"/>
  <c r="AC21" i="8"/>
  <c r="V21" i="8"/>
  <c r="U21" i="8"/>
  <c r="AB20" i="8"/>
  <c r="AA20" i="8"/>
  <c r="AC20" i="8"/>
  <c r="V20" i="8"/>
  <c r="U20" i="8"/>
  <c r="AB19" i="8"/>
  <c r="AA19" i="8"/>
  <c r="AC19" i="8"/>
  <c r="V19" i="8"/>
  <c r="U19" i="8"/>
  <c r="W19" i="8"/>
  <c r="AB18" i="8"/>
  <c r="AA18" i="8"/>
  <c r="AC18" i="8"/>
  <c r="V18" i="8"/>
  <c r="U18" i="8"/>
  <c r="AB17" i="8"/>
  <c r="AA17" i="8"/>
  <c r="AB16" i="8"/>
  <c r="AA16" i="8"/>
  <c r="AC16" i="8"/>
  <c r="V16" i="8"/>
  <c r="U16" i="8"/>
  <c r="AB15" i="8"/>
  <c r="AA15" i="8"/>
  <c r="AC15" i="8"/>
  <c r="V15" i="8"/>
  <c r="U15" i="8"/>
  <c r="AB14" i="8"/>
  <c r="AA14" i="8"/>
  <c r="AC14" i="8"/>
  <c r="V14" i="8"/>
  <c r="U14" i="8"/>
  <c r="AB13" i="8"/>
  <c r="AA13" i="8"/>
  <c r="AC13" i="8"/>
  <c r="V13" i="8"/>
  <c r="U13" i="8"/>
  <c r="AB12" i="8"/>
  <c r="AA12" i="8"/>
  <c r="AC12" i="8"/>
  <c r="V12" i="8"/>
  <c r="U12" i="8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V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V81" i="16"/>
  <c r="U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U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10" i="145" l="1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V63" i="8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V75" i="8"/>
  <c r="V88" i="8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W15" i="8"/>
  <c r="V17" i="8"/>
  <c r="AC17" i="8"/>
  <c r="W27" i="8"/>
  <c r="U44" i="8"/>
  <c r="W46" i="8"/>
  <c r="W52" i="8"/>
  <c r="W59" i="8"/>
  <c r="W71" i="8"/>
  <c r="W82" i="8"/>
  <c r="U88" i="8"/>
  <c r="V94" i="8"/>
  <c r="W98" i="8"/>
  <c r="W106" i="8"/>
  <c r="AB66" i="7"/>
  <c r="AC88" i="7"/>
  <c r="W81" i="9"/>
  <c r="W91" i="9"/>
  <c r="W94" i="9"/>
  <c r="W96" i="9"/>
  <c r="W104" i="9"/>
  <c r="W13" i="8"/>
  <c r="W25" i="8"/>
  <c r="W29" i="8"/>
  <c r="W32" i="8"/>
  <c r="W37" i="8"/>
  <c r="W42" i="8"/>
  <c r="W56" i="8"/>
  <c r="W68" i="8"/>
  <c r="W72" i="8"/>
  <c r="W76" i="8"/>
  <c r="W80" i="8"/>
  <c r="W89" i="8"/>
  <c r="W92" i="8"/>
  <c r="U94" i="8"/>
  <c r="W104" i="8"/>
  <c r="W107" i="8"/>
  <c r="W87" i="9"/>
  <c r="V88" i="9"/>
  <c r="W89" i="9"/>
  <c r="W97" i="9"/>
  <c r="W101" i="9"/>
  <c r="W21" i="8"/>
  <c r="V23" i="8"/>
  <c r="AC23" i="8"/>
  <c r="W40" i="8"/>
  <c r="W43" i="8"/>
  <c r="W45" i="8"/>
  <c r="W47" i="8"/>
  <c r="W51" i="8"/>
  <c r="W65" i="8"/>
  <c r="AC66" i="8"/>
  <c r="W86" i="8"/>
  <c r="W93" i="8"/>
  <c r="W102" i="8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U28" i="8"/>
  <c r="AC44" i="8"/>
  <c r="AA44" i="8"/>
  <c r="V79" i="8"/>
  <c r="W99" i="8"/>
  <c r="U99" i="8"/>
  <c r="W16" i="8"/>
  <c r="W22" i="8"/>
  <c r="AC39" i="8"/>
  <c r="AB39" i="8"/>
  <c r="W67" i="8"/>
  <c r="W85" i="8"/>
  <c r="W12" i="8"/>
  <c r="W18" i="8"/>
  <c r="W24" i="8"/>
  <c r="W81" i="8"/>
  <c r="W97" i="8"/>
  <c r="AC99" i="8"/>
  <c r="AB99" i="8"/>
  <c r="W14" i="8"/>
  <c r="U17" i="8"/>
  <c r="W20" i="8"/>
  <c r="U23" i="8"/>
  <c r="W26" i="8"/>
  <c r="V28" i="8"/>
  <c r="W39" i="8"/>
  <c r="U39" i="8"/>
  <c r="U48" i="8"/>
  <c r="V66" i="8"/>
  <c r="W30" i="8"/>
  <c r="W34" i="8"/>
  <c r="V48" i="8"/>
  <c r="W58" i="8"/>
  <c r="W60" i="8"/>
  <c r="AC28" i="8"/>
  <c r="U35" i="8"/>
  <c r="W35" i="8"/>
  <c r="W49" i="8"/>
  <c r="W53" i="8"/>
  <c r="W57" i="8"/>
  <c r="U58" i="8"/>
  <c r="AC58" i="8"/>
  <c r="U63" i="8"/>
  <c r="W63" i="8"/>
  <c r="W77" i="8"/>
  <c r="W90" i="8"/>
  <c r="W95" i="8"/>
  <c r="V44" i="8"/>
  <c r="W44" i="8"/>
  <c r="W28" i="8"/>
  <c r="W36" i="8"/>
  <c r="V39" i="8"/>
  <c r="W41" i="8"/>
  <c r="W48" i="8"/>
  <c r="W50" i="8"/>
  <c r="W54" i="8"/>
  <c r="V58" i="8"/>
  <c r="W64" i="8"/>
  <c r="U66" i="8"/>
  <c r="W70" i="8"/>
  <c r="W74" i="8"/>
  <c r="U75" i="8"/>
  <c r="U79" i="8"/>
  <c r="W83" i="8"/>
  <c r="W87" i="8"/>
  <c r="W94" i="8"/>
  <c r="W96" i="8"/>
  <c r="V99" i="8"/>
  <c r="AA99" i="8"/>
  <c r="AA94" i="8"/>
  <c r="W101" i="8"/>
  <c r="W105" i="8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W99" i="2" l="1"/>
  <c r="W66" i="2"/>
  <c r="W35" i="2"/>
  <c r="W44" i="2"/>
  <c r="W99" i="13"/>
  <c r="W94" i="13"/>
  <c r="W23" i="10"/>
  <c r="W75" i="8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W88" i="8"/>
  <c r="W17" i="8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8"/>
  <c r="AC94" i="8"/>
  <c r="W79" i="8"/>
  <c r="W23" i="8"/>
  <c r="W66" i="8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H11" i="6" s="1"/>
  <c r="I11" i="6"/>
  <c r="J11" i="6"/>
  <c r="K11" i="6" s="1"/>
  <c r="L11" i="6"/>
  <c r="M11" i="6"/>
  <c r="N11" i="6" s="1"/>
  <c r="O11" i="6"/>
  <c r="P11" i="6"/>
  <c r="R11" i="6"/>
  <c r="S11" i="6"/>
  <c r="T11" i="6" s="1"/>
  <c r="U11" i="6"/>
  <c r="V11" i="6"/>
  <c r="W11" i="6"/>
  <c r="X11" i="6"/>
  <c r="Y11" i="6"/>
  <c r="Z11" i="6" s="1"/>
  <c r="AA11" i="6"/>
  <c r="AB11" i="6"/>
  <c r="AC11" i="6" s="1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A11" i="6" s="1"/>
  <c r="BB11" i="6"/>
  <c r="BC11" i="6"/>
  <c r="BD11" i="6" s="1"/>
  <c r="BE11" i="6"/>
  <c r="BF11" i="6"/>
  <c r="BG11" i="6" s="1"/>
  <c r="BH11" i="6"/>
  <c r="BI11" i="6"/>
  <c r="BJ11" i="6" s="1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B11" i="6" s="1"/>
  <c r="CC11" i="6"/>
  <c r="CD11" i="6"/>
  <c r="CE11" i="6" s="1"/>
  <c r="CF11" i="6"/>
  <c r="CG11" i="6"/>
  <c r="CH11" i="6" s="1"/>
  <c r="CI11" i="6"/>
  <c r="CJ11" i="6"/>
  <c r="CK11" i="6" s="1"/>
  <c r="CL11" i="6"/>
  <c r="CM11" i="6"/>
  <c r="CN11" i="6" s="1"/>
  <c r="CO11" i="6"/>
  <c r="CP11" i="6"/>
  <c r="CQ11" i="6" s="1"/>
  <c r="Q11" i="6" l="1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V26" i="66"/>
  <c r="U26" i="66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F82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E62" i="59"/>
  <c r="D64" i="19"/>
  <c r="M64" i="19" s="1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Z13" i="145"/>
  <c r="X13" i="145"/>
  <c r="W13" i="145"/>
  <c r="U13" i="145"/>
  <c r="T13" i="145"/>
  <c r="R13" i="145"/>
  <c r="R12" i="145" s="1"/>
  <c r="Q13" i="145"/>
  <c r="Q12" i="145" s="1"/>
  <c r="O13" i="145"/>
  <c r="N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BJ48" i="5"/>
  <c r="BJ23" i="5"/>
  <c r="Q58" i="3"/>
  <c r="N17" i="3"/>
  <c r="M17" i="3"/>
  <c r="BM28" i="5"/>
  <c r="AI28" i="3" s="1"/>
  <c r="AH28" i="3"/>
  <c r="BG75" i="5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C10" i="20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9" i="20" l="1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CR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CT82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G77" i="5" l="1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F11" i="20" l="1"/>
  <c r="G11" i="20"/>
  <c r="G10" i="20" s="1"/>
  <c r="G9" i="20" s="1"/>
  <c r="G8" i="20" s="1"/>
  <c r="F10" i="20" l="1"/>
  <c r="H11" i="20"/>
  <c r="F9" i="20" l="1"/>
  <c r="AE79" i="3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AM11" i="145" l="1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2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CR79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F4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2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DJ79" i="6"/>
  <c r="CT7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AI8" i="6"/>
  <c r="AI4" i="6" s="1"/>
  <c r="AH7" i="6"/>
  <c r="AI7" i="6" s="1"/>
  <c r="DL63" i="6"/>
  <c r="DL11" i="6"/>
  <c r="DL79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CB4" i="6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CR4" i="6" s="1"/>
  <c r="E8" i="6"/>
  <c r="E4" i="6" s="1"/>
  <c r="G7" i="6"/>
  <c r="H8" i="6"/>
  <c r="H4" i="6" s="1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J4" i="6"/>
  <c r="DL7" i="6"/>
  <c r="DK7" i="6"/>
  <c r="DL8" i="6"/>
  <c r="DL4" i="6" s="1"/>
  <c r="CT4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N35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J105" i="16"/>
  <c r="AN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F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I11" i="145"/>
  <c r="AL93" i="16"/>
  <c r="AO93" i="16" s="1"/>
  <c r="K11" i="145"/>
  <c r="K10" i="145" s="1"/>
  <c r="K9" i="145" s="1"/>
  <c r="H11" i="145"/>
  <c r="H10" i="145" s="1"/>
  <c r="H9" i="145" s="1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N11" i="14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O76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88" i="14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X15" i="66" l="1"/>
  <c r="K49" i="145"/>
  <c r="K52" i="145" s="1"/>
  <c r="X14" i="66"/>
  <c r="H49" i="145"/>
  <c r="H52" i="145" s="1"/>
  <c r="AL11" i="14"/>
  <c r="AO83" i="16"/>
  <c r="AO50" i="16"/>
  <c r="N10" i="145"/>
  <c r="N9" i="145" s="1"/>
  <c r="N49" i="145" s="1"/>
  <c r="N52" i="145" s="1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89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V9" i="16" l="1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P9" i="145"/>
  <c r="P49" i="145" s="1"/>
  <c r="P52" i="145" s="1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V9" i="14"/>
  <c r="E9" i="14"/>
  <c r="D8" i="14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AN9" i="16" l="1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D7" i="14"/>
  <c r="H8" i="14"/>
  <c r="G7" i="14"/>
  <c r="H7" i="14" s="1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5" l="1"/>
  <c r="AO8" i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O93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W12" i="145" l="1"/>
  <c r="X12" i="145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L11" i="12" l="1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2" i="6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AH8" i="13" s="1"/>
  <c r="AH7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O9" i="13" l="1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S7" i="1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H82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9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9" i="14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V7" i="20"/>
  <c r="W7" i="20" s="1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U32" i="145"/>
  <c r="AV32" i="145"/>
  <c r="AU33" i="145"/>
  <c r="AV33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R10" i="145" s="1"/>
  <c r="R9" i="145" s="1"/>
  <c r="R49" i="145" s="1"/>
  <c r="R52" i="145" s="1"/>
  <c r="AA12" i="145"/>
  <c r="Z12" i="145"/>
  <c r="AA11" i="145" l="1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F27" i="6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L82" i="3"/>
  <c r="AJ81" i="3"/>
  <c r="AJ45" i="3"/>
  <c r="AJ37" i="3"/>
  <c r="AK41" i="3"/>
  <c r="AK82" i="3"/>
  <c r="AK42" i="3"/>
  <c r="AK38" i="3"/>
  <c r="AK57" i="3"/>
  <c r="AJ90" i="3"/>
  <c r="AJ82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BB60" i="3" s="1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AL79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AJ79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AS49" i="145" s="1"/>
  <c r="AS52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R10" i="145" l="1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C60" i="148" s="1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J67" i="19" l="1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C82" i="59"/>
  <c r="BB82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C84" i="19"/>
  <c r="L84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8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84" i="19" s="1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D102" i="19"/>
  <c r="M102" i="19" s="1"/>
  <c r="L102" i="19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N42" i="19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82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E84" i="19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BD82" i="3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84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C79" i="59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F79" i="59"/>
  <c r="C81" i="19"/>
  <c r="E86" i="59"/>
  <c r="BD86" i="3"/>
  <c r="BB79" i="3"/>
  <c r="BA79" i="3"/>
  <c r="I81" i="19" l="1"/>
  <c r="L81" i="19" s="1"/>
  <c r="O81" i="19" s="1"/>
  <c r="E88" i="19"/>
  <c r="N88" i="19" s="1"/>
  <c r="E79" i="148"/>
  <c r="E78" i="148"/>
  <c r="N78" i="148" s="1"/>
  <c r="E79" i="59"/>
  <c r="BD79" i="3"/>
  <c r="K81" i="19" l="1"/>
  <c r="E81" i="19"/>
  <c r="L15" i="56"/>
  <c r="S15" i="56" s="1"/>
  <c r="N81" i="19" l="1"/>
  <c r="AM113" i="3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H26" i="66"/>
  <c r="H25" i="66"/>
  <c r="H21" i="66"/>
  <c r="H14" i="66"/>
  <c r="Q27" i="66" l="1"/>
  <c r="N27" i="66"/>
  <c r="C9" i="19" l="1"/>
  <c r="L9" i="19" s="1"/>
  <c r="C30" i="56" l="1"/>
  <c r="S30" i="56" l="1"/>
  <c r="K25" i="66" l="1"/>
  <c r="H24" i="66" l="1"/>
  <c r="H17" i="66" l="1"/>
  <c r="K21" i="66"/>
  <c r="H23" i="66"/>
  <c r="H22" i="66"/>
  <c r="H19" i="66"/>
  <c r="H18" i="66"/>
  <c r="H20" i="66"/>
  <c r="H16" i="66" l="1"/>
  <c r="H15" i="66"/>
  <c r="H13" i="66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F8" i="20"/>
  <c r="BQ8" i="20" s="1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P58" i="19" s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</calcChain>
</file>

<file path=xl/sharedStrings.xml><?xml version="1.0" encoding="utf-8"?>
<sst xmlns="http://schemas.openxmlformats.org/spreadsheetml/2006/main" count="3550" uniqueCount="309">
  <si>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</si>
  <si>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</si>
  <si>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</si>
  <si>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</si>
  <si>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</si>
  <si>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</si>
  <si>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</si>
  <si>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</si>
  <si>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</si>
  <si>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</si>
  <si>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</si>
  <si>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</si>
  <si>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</si>
  <si>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</si>
  <si>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</si>
  <si>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</si>
  <si>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</si>
  <si>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</si>
  <si>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</si>
  <si>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</si>
  <si>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</si>
  <si>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</si>
  <si>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</si>
  <si>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</si>
  <si>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</si>
  <si>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</si>
  <si>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</si>
  <si>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</si>
  <si>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</si>
  <si>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</si>
  <si>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</si>
  <si>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</si>
  <si>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</si>
  <si>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</si>
  <si>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</si>
  <si>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</si>
  <si>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</si>
  <si>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</si>
  <si>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</si>
  <si>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</si>
  <si>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</si>
  <si>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</si>
  <si>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</si>
  <si>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</si>
  <si>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</si>
  <si>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</si>
  <si>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</si>
  <si>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</si>
  <si>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</si>
  <si>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</si>
  <si>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</si>
  <si>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</si>
  <si>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</si>
  <si>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</si>
  <si>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</si>
  <si>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</si>
  <si>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</si>
  <si>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</si>
  <si>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</si>
  <si>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</si>
  <si>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</si>
  <si>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</si>
  <si>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</si>
  <si>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</si>
  <si>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</si>
  <si>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</si>
  <si>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</si>
  <si>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</si>
  <si>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</si>
  <si>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</si>
  <si>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</si>
  <si>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</si>
  <si>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</si>
  <si>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</si>
  <si>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</si>
  <si>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</si>
  <si>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</si>
  <si>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</si>
  <si>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</si>
  <si>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</si>
  <si>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</si>
  <si>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</si>
  <si>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</si>
  <si>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</si>
  <si>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</si>
  <si>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</si>
  <si>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</si>
  <si>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</si>
  <si>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</si>
  <si>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</si>
  <si>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</si>
  <si>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</si>
  <si>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</si>
  <si>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</si>
  <si>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</si>
  <si>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</si>
  <si>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</si>
  <si>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</si>
  <si>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</si>
  <si>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</si>
  <si>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</si>
  <si>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</si>
  <si>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</si>
  <si>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</si>
  <si>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</si>
  <si>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</si>
  <si>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</si>
  <si>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</si>
  <si>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</si>
  <si>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</si>
  <si>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</si>
  <si>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</si>
  <si>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</si>
  <si>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</si>
  <si>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</si>
  <si>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</si>
  <si>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</si>
  <si>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</si>
  <si>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</si>
  <si>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</si>
  <si>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</si>
  <si>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</si>
  <si>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</si>
  <si>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</si>
  <si>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</si>
  <si>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</si>
  <si>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</si>
  <si>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</si>
  <si>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</si>
  <si>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</si>
  <si>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</si>
  <si>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</si>
  <si>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</si>
  <si>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</si>
  <si>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</si>
  <si>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</si>
  <si>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</si>
  <si>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</si>
  <si>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</si>
  <si>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</si>
  <si>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</si>
  <si>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</si>
  <si>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</si>
  <si>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</si>
  <si>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</si>
  <si>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</si>
  <si>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</si>
  <si>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</si>
  <si>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</si>
  <si>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</si>
  <si>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</si>
  <si>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</si>
  <si>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</si>
  <si>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</si>
  <si>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</si>
  <si>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</si>
  <si>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</si>
  <si>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</si>
  <si>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</si>
  <si>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</si>
  <si>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</si>
  <si>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</si>
  <si>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</si>
  <si>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</si>
  <si>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</si>
  <si>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</si>
  <si>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</si>
  <si>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</si>
  <si>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</si>
  <si>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</si>
  <si>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</si>
  <si>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</si>
  <si>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</si>
  <si>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</si>
  <si>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</si>
  <si>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</si>
  <si>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</si>
  <si>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</si>
  <si>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</si>
  <si>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</si>
  <si>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</si>
  <si>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</si>
  <si>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</si>
  <si>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</si>
  <si>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</si>
  <si>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</si>
  <si>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</si>
  <si>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</si>
  <si>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</si>
  <si>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</si>
  <si>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</si>
  <si>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</si>
  <si>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</si>
  <si>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</si>
  <si>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</si>
  <si>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</si>
  <si>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</si>
  <si>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</si>
  <si>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</si>
  <si>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</si>
  <si>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</si>
  <si>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</si>
  <si>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</si>
  <si>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</si>
  <si>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</si>
  <si>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</si>
  <si>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</si>
  <si>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</si>
  <si>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</si>
  <si>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</si>
  <si>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</si>
  <si>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</si>
  <si>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</si>
  <si>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</si>
  <si>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</si>
  <si>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</si>
  <si>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</si>
  <si>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</si>
  <si>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</si>
  <si>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</si>
  <si>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</si>
  <si>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</si>
  <si>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</si>
  <si>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</si>
  <si>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</si>
  <si>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</si>
  <si>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</si>
  <si>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</si>
  <si>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</si>
  <si>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</si>
  <si>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</si>
  <si>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</si>
  <si>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</si>
  <si>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</si>
  <si>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</si>
  <si>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</si>
  <si>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</si>
  <si>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</si>
  <si>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</si>
  <si>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</si>
  <si>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</si>
  <si>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</si>
  <si>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</si>
  <si>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</si>
  <si>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</si>
  <si>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</si>
  <si>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</si>
  <si>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</si>
  <si>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</si>
  <si>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</si>
  <si>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</si>
  <si>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</si>
  <si>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</si>
  <si>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</si>
  <si>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</si>
  <si>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</si>
  <si>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 xml:space="preserve"> АЙМГИЙН ТӨВИЙН ОРОН НУТГИЙН ТӨСВИЙН БАЙГУУЛЛАГУУДЫН 2022 ОНЫ ТӨСВИЙН ГҮЙЦЭТГЭЛИЙН МЭДЭЭ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</si>
  <si>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</si>
  <si>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</si>
  <si>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</si>
  <si>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</si>
  <si>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</si>
  <si>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</si>
  <si>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</si>
  <si>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</si>
  <si>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</si>
  <si>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</si>
  <si>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</si>
  <si>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</si>
  <si>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</si>
  <si>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</si>
  <si>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</si>
  <si>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</si>
  <si>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 xml:space="preserve">                                            2024 ОНЫ ОРОН НУТГИЙН СУУРЬ ТӨСВИЙН   ТӨСӨВ ХООРОНДЫН ШИЛЖҮҮЛГИЙН ТООЦОО</t>
  </si>
  <si>
    <t>ОРОН НУТГИЙН ХӨГЖЛИЙН САНГИЙН 2024 ОНЫ  ОРЛОГО, ЗАРЛАГЫН МЭДЭЭ /НЭГТГЭЛ/</t>
  </si>
  <si>
    <t>ТУСГАЙ ЗОРИУЛАЛТЫН САНГУУДЫН 2024 ОНЫ САНГИЙН  ОРЛОГО, ЗАРЛАГЫН МЭДЭЭ /НЭГТГЭЛ/</t>
  </si>
  <si>
    <t xml:space="preserve">               ДОРНОГОВЬ АЙМГИЙН 2024 ОНЫ ТӨСВИЙН ОРЛОГЫН ГҮЙЦЭТГЭЛИЙН МЭДЭЭ</t>
  </si>
  <si>
    <t xml:space="preserve">                        ДОРНОГОВЬ АЙМГИЙН 2024 ОНЫ ТӨСВИЙН ОРЛОГЫН ГҮЙЦЭТГЭЛИЙН МЭДЭЭ</t>
  </si>
  <si>
    <t xml:space="preserve">  ДОРНОГОВЬ АЙМГИЙН 2024 ОНЫ ТӨСВИЙН ОРЛОГЫН ГҮЙЦЭТГЭЛ</t>
  </si>
  <si>
    <t>ДОРНОГОВЬ АЙМГИЙН 2024 ОНЫ ТӨСВИЙН ЗАРЛАГЫН ГҮЙЦЭТГЭЛ</t>
  </si>
  <si>
    <t>Соёлын төв шинэ</t>
  </si>
  <si>
    <t xml:space="preserve">                                  АЙРАГ СУМЫН 2024 ОНЫ ТӨСВИЙН ГҮЙЦЭТГЭЛИЙН МЭДЭЭ</t>
  </si>
  <si>
    <t xml:space="preserve">                                  АЛТАНШИРЭЭ СУМЫН 2024 ОНЫ ТӨСВИЙН ГҮЙЦЭТГЭЛИЙН МЭДЭЭ</t>
  </si>
  <si>
    <t xml:space="preserve">                                  ДАЛАНЖАРГАЛАН СУМЫН 2024 ОНЫ ТӨСВИЙН ГҮЙЦЭТГЭЛИЙН МЭДЭЭ</t>
  </si>
  <si>
    <t xml:space="preserve">                                 ДЭЛГЭРЭХ СУМЫН 2024 ОНЫ ТӨСВИЙН ГҮЙЦЭТГЭЛИЙН МЭДЭЭ</t>
  </si>
  <si>
    <t xml:space="preserve">                                  ИХХЭТ СУМЫН 2024 ОНЫ ТӨСВИЙН ГҮЙЦЭТГЭЛИЙН МЭДЭЭ</t>
  </si>
  <si>
    <t xml:space="preserve">                                  МАНДАХ СУМЫН 2024 ОНЫ ТӨСВИЙН ГҮЙЦЭТГЭЛИЙН МЭДЭЭ</t>
  </si>
  <si>
    <t xml:space="preserve">                                  ӨРГӨН СУМЫН 2024 ОНЫ ТӨСВИЙН ГҮЙЦЭТГЭЛИЙН МЭДЭЭ</t>
  </si>
  <si>
    <t xml:space="preserve">                                  САЙХАНДУЛААН СУМЫН 2024 ОНЫ ТӨСВИЙН ГҮЙЦЭТГЭЛИЙН МЭДЭЭ</t>
  </si>
  <si>
    <t xml:space="preserve">                                  УЛААНБАДРАХ СУМЫН 2024 ОНЫ ТӨСВИЙН ГҮЙЦЭТГЭЛИЙН МЭДЭЭ</t>
  </si>
  <si>
    <t xml:space="preserve">                                 ХӨВСГӨЛ СУМЫН 2024 ОНЫ ТӨСВИЙН ГҮЙЦЭТГЭЛИЙН МЭДЭЭ</t>
  </si>
  <si>
    <t xml:space="preserve">                                  ЭРДЭНЭ СУМЫН 2024 ОНЫ ТӨСВИЙН ГҮЙЦЭТГЭЛИЙН МЭДЭЭ</t>
  </si>
  <si>
    <t xml:space="preserve">  САЙНШАНД СУМЫН 2024 ОНЫ ТӨСВИЙН ГҮЙЦЭТГЭЛИЙН МЭДЭЭ</t>
  </si>
  <si>
    <t xml:space="preserve">  ЗАМЫН-ҮҮД СУМЫН 2024 ОНЫ ТӨСВИЙН ГҮЙЦЭТГЭЛИЙН МЭДЭЭ</t>
  </si>
  <si>
    <t xml:space="preserve">                                                     ÄÎÐÍÎÃÎÂÜ ÀÉÌÃÈÉÍ 2024 ОНЫ ÎÐÎÍ ÍÓÒÃÈÉÍ СУУРЬ ÒªÑÂÈÉÍ </t>
  </si>
  <si>
    <t xml:space="preserve">                                                     ÄÎÐÍÎÃÎÂÜ ÀÉÌÃÈÉÍ 2024 ОНЫ ÎÐÎÍ ÍÓÒÃÈÉÍ ХӨГЖЛИЙН САНГИЙН</t>
  </si>
  <si>
    <t xml:space="preserve">                                                     ÄÎÐÍÎÃÎÂÜ ÀÉÌÃÈÉÍ 2024 ОНЫ ТУСГАЙ САНГУУДЫН </t>
  </si>
  <si>
    <t>ДГ.УАУРСТөв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</si>
  <si>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</si>
  <si>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</si>
  <si>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</si>
  <si>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</si>
  <si>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</si>
  <si>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ДОРНОГОВЬ АЙМГИЙН 2024 ОНЫ ОРОН НУТГИЙН ТӨСВИЙН ГҮЙЦЭТГЭЛИЙН 5 САРЫН МЭДЭЭ</t>
  </si>
  <si>
    <t xml:space="preserve">                                                                                    ГҮЙЦЭТГЭЛИЙН 5 САРЫН МЭДЭЭ</t>
  </si>
  <si>
    <t xml:space="preserve">                                                                                  ТӨСВИЙН ГҮЙЦЭТГЭЛИЙН 5 САРЫН МЭДЭЭ</t>
  </si>
  <si>
    <t xml:space="preserve">                                                                  ТӨСВИЙН ГҮЙЦЭТГЭЛИЙН 5 САРЫН МЭДЭЭ</t>
  </si>
  <si>
    <t>2024.07.03</t>
  </si>
  <si>
    <t>6-р сар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</si>
</sst>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.000_);_(* \(#,##0.000\);_(* &quot;-&quot;??_);_(@_)"/>
  </numFmts>
  <fonts count="70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FF0000"/>
      <name val="Times New Roman Mon"/>
      <family val="1"/>
    </font>
    <font>
      <b/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9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8" fillId="0" borderId="1" xfId="0" applyNumberFormat="1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165" fontId="25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48" fillId="0" borderId="8" xfId="37" applyFont="1" applyBorder="1" applyAlignment="1">
      <alignment horizontal="right" vertical="center" wrapText="1"/>
    </xf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8" fillId="0" borderId="8" xfId="37" applyFont="1" applyBorder="1" applyAlignment="1">
      <alignment horizontal="right" vertical="center"/>
    </xf>
    <xf numFmtId="43" fontId="48" fillId="8" borderId="8" xfId="37" applyFont="1" applyFill="1" applyBorder="1" applyAlignment="1">
      <alignment horizontal="right" vertical="center" wrapText="1"/>
    </xf>
    <xf numFmtId="43" fontId="49" fillId="0" borderId="8" xfId="37" applyFont="1" applyBorder="1" applyAlignment="1">
      <alignment horizontal="right" vertical="center"/>
    </xf>
    <xf numFmtId="43" fontId="48" fillId="9" borderId="8" xfId="37" applyFont="1" applyFill="1" applyBorder="1" applyAlignment="1">
      <alignment vertical="center"/>
    </xf>
    <xf numFmtId="43" fontId="48" fillId="8" borderId="8" xfId="37" applyFont="1" applyFill="1" applyBorder="1" applyAlignment="1">
      <alignment vertical="center"/>
    </xf>
    <xf numFmtId="43" fontId="49" fillId="9" borderId="8" xfId="37" applyFont="1" applyFill="1" applyBorder="1" applyAlignment="1">
      <alignment vertical="center"/>
    </xf>
    <xf numFmtId="43" fontId="49" fillId="0" borderId="8" xfId="37" applyFont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49" fillId="9" borderId="8" xfId="37" applyFont="1" applyFill="1" applyBorder="1" applyAlignment="1">
      <alignment horizontal="right"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52" fillId="2" borderId="1" xfId="37" applyFont="1" applyFill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4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50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51" fillId="2" borderId="1" xfId="37" applyFont="1" applyFill="1" applyBorder="1" applyAlignment="1">
      <alignment horizontal="center" vertical="center" wrapText="1"/>
    </xf>
    <xf numFmtId="43" fontId="50" fillId="2" borderId="1" xfId="37" applyFont="1" applyFill="1" applyBorder="1" applyAlignment="1">
      <alignment horizontal="center" vertical="center" wrapText="1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5" fillId="2" borderId="1" xfId="37" applyFont="1" applyFill="1" applyBorder="1" applyAlignment="1">
      <alignment vertical="center"/>
    </xf>
    <xf numFmtId="43" fontId="55" fillId="3" borderId="1" xfId="37" applyFont="1" applyFill="1" applyBorder="1" applyAlignment="1">
      <alignment vertical="center"/>
    </xf>
    <xf numFmtId="43" fontId="55" fillId="0" borderId="0" xfId="37" applyFont="1"/>
    <xf numFmtId="43" fontId="24" fillId="6" borderId="1" xfId="37" applyFont="1" applyFill="1" applyBorder="1" applyAlignment="1">
      <alignment vertical="center"/>
    </xf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7" fillId="2" borderId="1" xfId="37" applyFont="1" applyFill="1" applyBorder="1" applyAlignment="1">
      <alignment vertical="center"/>
    </xf>
    <xf numFmtId="43" fontId="54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horizontal="center" vertical="center" wrapText="1"/>
    </xf>
    <xf numFmtId="43" fontId="55" fillId="0" borderId="1" xfId="37" applyFont="1" applyBorder="1" applyAlignment="1">
      <alignment horizontal="right" vertical="center" wrapText="1"/>
    </xf>
    <xf numFmtId="43" fontId="55" fillId="0" borderId="1" xfId="37" applyFont="1" applyBorder="1" applyAlignment="1">
      <alignment horizontal="right" vertical="center"/>
    </xf>
    <xf numFmtId="43" fontId="55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52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 vertical="center" wrapText="1"/>
    </xf>
    <xf numFmtId="43" fontId="53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vertical="center"/>
    </xf>
    <xf numFmtId="43" fontId="53" fillId="0" borderId="1" xfId="37" applyFont="1" applyBorder="1" applyAlignment="1">
      <alignment vertical="center"/>
    </xf>
    <xf numFmtId="43" fontId="53" fillId="2" borderId="1" xfId="37" applyFont="1" applyFill="1" applyBorder="1" applyAlignment="1">
      <alignment horizontal="center" vertical="center"/>
    </xf>
    <xf numFmtId="43" fontId="53" fillId="0" borderId="1" xfId="37" applyFont="1" applyFill="1" applyBorder="1" applyAlignment="1">
      <alignment vertical="center"/>
    </xf>
    <xf numFmtId="43" fontId="52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9" fillId="0" borderId="0" xfId="0" applyFont="1"/>
    <xf numFmtId="43" fontId="59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7" fillId="0" borderId="1" xfId="37" applyFont="1" applyBorder="1" applyAlignment="1">
      <alignment horizontal="right" vertical="center" wrapText="1"/>
    </xf>
    <xf numFmtId="0" fontId="57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60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61" fillId="2" borderId="1" xfId="37" applyFont="1" applyFill="1" applyBorder="1" applyAlignment="1">
      <alignment vertical="center" wrapText="1"/>
    </xf>
    <xf numFmtId="43" fontId="41" fillId="0" borderId="0" xfId="37" applyFont="1"/>
    <xf numFmtId="43" fontId="24" fillId="0" borderId="1" xfId="37" applyFont="1" applyFill="1" applyBorder="1" applyAlignment="1">
      <alignment vertical="center"/>
    </xf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3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4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3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3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62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8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6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169" fontId="17" fillId="2" borderId="1" xfId="37" applyNumberFormat="1" applyFont="1" applyFill="1" applyBorder="1" applyAlignment="1">
      <alignment vertical="center"/>
    </xf>
    <xf numFmtId="168" fontId="17" fillId="2" borderId="1" xfId="37" applyNumberFormat="1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3" fillId="0" borderId="1" xfId="37" applyFont="1" applyBorder="1" applyAlignment="1">
      <alignment horizontal="right" vertical="center" wrapText="1"/>
    </xf>
    <xf numFmtId="43" fontId="24" fillId="13" borderId="1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168" fontId="24" fillId="0" borderId="1" xfId="37" applyNumberFormat="1" applyFont="1" applyBorder="1" applyAlignment="1">
      <alignment vertical="center"/>
    </xf>
    <xf numFmtId="43" fontId="55" fillId="6" borderId="1" xfId="37" applyFont="1" applyFill="1" applyBorder="1" applyAlignment="1">
      <alignment vertical="center"/>
    </xf>
    <xf numFmtId="43" fontId="64" fillId="0" borderId="1" xfId="37" applyFont="1" applyBorder="1" applyAlignment="1">
      <alignment vertical="center"/>
    </xf>
    <xf numFmtId="166" fontId="65" fillId="0" borderId="1" xfId="0" applyNumberFormat="1" applyFont="1" applyBorder="1" applyAlignment="1">
      <alignment horizontal="right"/>
    </xf>
    <xf numFmtId="43" fontId="66" fillId="2" borderId="1" xfId="37" applyFont="1" applyFill="1" applyBorder="1" applyAlignment="1">
      <alignment vertical="center"/>
    </xf>
    <xf numFmtId="43" fontId="17" fillId="2" borderId="3" xfId="37" applyFont="1" applyFill="1" applyBorder="1" applyAlignment="1">
      <alignment vertical="center"/>
    </xf>
    <xf numFmtId="43" fontId="55" fillId="0" borderId="1" xfId="37" applyFont="1" applyBorder="1" applyAlignment="1">
      <alignment horizontal="right"/>
    </xf>
    <xf numFmtId="43" fontId="55" fillId="2" borderId="1" xfId="37" applyFont="1" applyFill="1" applyBorder="1" applyAlignment="1">
      <alignment horizontal="right"/>
    </xf>
    <xf numFmtId="43" fontId="55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5" fillId="2" borderId="1" xfId="37" applyFont="1" applyFill="1" applyBorder="1"/>
    <xf numFmtId="43" fontId="35" fillId="2" borderId="1" xfId="37" applyFont="1" applyFill="1" applyBorder="1"/>
    <xf numFmtId="0" fontId="17" fillId="2" borderId="1" xfId="37" applyNumberFormat="1" applyFont="1" applyFill="1" applyBorder="1" applyAlignment="1">
      <alignment vertical="center"/>
    </xf>
    <xf numFmtId="43" fontId="67" fillId="10" borderId="1" xfId="37" applyFont="1" applyFill="1" applyBorder="1" applyAlignment="1">
      <alignment vertical="center"/>
    </xf>
    <xf numFmtId="0" fontId="68" fillId="0" borderId="0" xfId="0" applyFont="1"/>
    <xf numFmtId="166" fontId="53" fillId="0" borderId="1" xfId="0" applyNumberFormat="1" applyFont="1" applyBorder="1" applyAlignment="1">
      <alignment horizontal="right" vertical="center" wrapText="1"/>
    </xf>
    <xf numFmtId="0" fontId="65" fillId="0" borderId="1" xfId="0" applyFont="1" applyBorder="1"/>
    <xf numFmtId="0" fontId="55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43" fontId="24" fillId="0" borderId="1" xfId="148" applyFont="1" applyBorder="1" applyAlignment="1">
      <alignment vertical="center"/>
    </xf>
    <xf numFmtId="43" fontId="24" fillId="2" borderId="1" xfId="148" applyFont="1" applyFill="1" applyBorder="1" applyAlignment="1">
      <alignment vertical="center"/>
    </xf>
    <xf numFmtId="43" fontId="24" fillId="3" borderId="1" xfId="148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166" fontId="40" fillId="0" borderId="1" xfId="0" applyNumberFormat="1" applyFont="1" applyBorder="1" applyAlignment="1">
      <alignment horizontal="right"/>
    </xf>
    <xf numFmtId="43" fontId="69" fillId="0" borderId="1" xfId="37" applyFont="1" applyBorder="1" applyAlignment="1">
      <alignment vertical="center"/>
    </xf>
    <xf numFmtId="43" fontId="69" fillId="3" borderId="1" xfId="37" applyFont="1" applyFill="1" applyBorder="1" applyAlignment="1">
      <alignment vertical="center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 wrapText="1"/>
    </xf>
    <xf numFmtId="43" fontId="55" fillId="0" borderId="2" xfId="37" applyFont="1" applyBorder="1" applyAlignment="1">
      <alignment horizontal="center" vertical="center" wrapText="1"/>
    </xf>
    <xf numFmtId="43" fontId="55" fillId="0" borderId="4" xfId="37" applyFont="1" applyBorder="1" applyAlignment="1">
      <alignment horizontal="center" vertical="center" wrapText="1"/>
    </xf>
    <xf numFmtId="43" fontId="55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6" borderId="2" xfId="37" applyFont="1" applyFill="1" applyBorder="1" applyAlignment="1">
      <alignment horizontal="center" vertical="center" wrapText="1"/>
    </xf>
    <xf numFmtId="43" fontId="18" fillId="6" borderId="4" xfId="37" applyFont="1" applyFill="1" applyBorder="1" applyAlignment="1">
      <alignment horizontal="center" vertical="center" wrapText="1"/>
    </xf>
    <xf numFmtId="43" fontId="18" fillId="6" borderId="7" xfId="37" applyFont="1" applyFill="1" applyBorder="1" applyAlignment="1">
      <alignment horizontal="center" vertical="center" wrapText="1"/>
    </xf>
    <xf numFmtId="43" fontId="18" fillId="14" borderId="1" xfId="37" applyFont="1" applyFill="1" applyBorder="1" applyAlignment="1">
      <alignment horizontal="center" vertical="center" wrapText="1"/>
    </xf>
    <xf numFmtId="43" fontId="18" fillId="14" borderId="2" xfId="37" applyFont="1" applyFill="1" applyBorder="1" applyAlignment="1">
      <alignment horizontal="center" vertical="center" wrapText="1"/>
    </xf>
    <xf numFmtId="43" fontId="18" fillId="14" borderId="4" xfId="37" applyFont="1" applyFill="1" applyBorder="1" applyAlignment="1">
      <alignment horizontal="center" vertical="center" wrapText="1"/>
    </xf>
    <xf numFmtId="43" fontId="18" fillId="14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esktop\&#1085;&#1101;&#1075;&#1090;&#1075;&#1101;&#1083;-&#1084;&#1101;&#1076;&#1101;&#1101;-2024-6-&#1089;&#1072;&#1088;-&#1096;&#1080;&#1085;&#1101;111%20(1).xlsx" TargetMode="External"/><Relationship Id="rId1" Type="http://schemas.openxmlformats.org/officeDocument/2006/relationships/externalLinkPath" Target="&#1085;&#1101;&#1075;&#1090;&#1075;&#1101;&#1083;-&#1084;&#1101;&#1076;&#1101;&#1101;-2024-6-&#1089;&#1072;&#1088;-&#1096;&#1080;&#1085;&#1101;111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endee/Downloads/&#1085;&#1101;&#1075;&#1090;&#1075;&#1101;&#1083;-&#1084;&#1101;&#1076;&#1101;&#1101;-2023-9-&#1089;&#1072;&#1088;-&#1096;&#1080;&#1085;&#110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1">
          <cell r="U81">
            <v>1666400</v>
          </cell>
          <cell r="V81">
            <v>3719960</v>
          </cell>
        </row>
      </sheetData>
      <sheetData sheetId="8">
        <row r="81">
          <cell r="U81">
            <v>2000000</v>
          </cell>
          <cell r="V81">
            <v>820000</v>
          </cell>
        </row>
      </sheetData>
      <sheetData sheetId="9">
        <row r="81">
          <cell r="U81">
            <v>1521000</v>
          </cell>
          <cell r="V81">
            <v>0</v>
          </cell>
        </row>
      </sheetData>
      <sheetData sheetId="10">
        <row r="81">
          <cell r="U81">
            <v>150000</v>
          </cell>
          <cell r="V81">
            <v>0</v>
          </cell>
        </row>
      </sheetData>
      <sheetData sheetId="11">
        <row r="81">
          <cell r="U81">
            <v>416500</v>
          </cell>
          <cell r="V81">
            <v>0</v>
          </cell>
        </row>
      </sheetData>
      <sheetData sheetId="12">
        <row r="81">
          <cell r="U81">
            <v>400000</v>
          </cell>
          <cell r="V81">
            <v>94000</v>
          </cell>
        </row>
      </sheetData>
      <sheetData sheetId="13">
        <row r="81">
          <cell r="U81">
            <v>2083000</v>
          </cell>
          <cell r="V81">
            <v>2033000</v>
          </cell>
        </row>
      </sheetData>
      <sheetData sheetId="14">
        <row r="81">
          <cell r="U81">
            <v>500000</v>
          </cell>
          <cell r="V81">
            <v>0</v>
          </cell>
        </row>
      </sheetData>
      <sheetData sheetId="15">
        <row r="81">
          <cell r="U81">
            <v>2500000</v>
          </cell>
          <cell r="V81">
            <v>0</v>
          </cell>
        </row>
      </sheetData>
      <sheetData sheetId="16">
        <row r="81">
          <cell r="U81">
            <v>2500000</v>
          </cell>
          <cell r="V81">
            <v>1470000</v>
          </cell>
        </row>
      </sheetData>
      <sheetData sheetId="17">
        <row r="81">
          <cell r="U81">
            <v>200000</v>
          </cell>
          <cell r="V81">
            <v>824500</v>
          </cell>
        </row>
      </sheetData>
      <sheetData sheetId="18">
        <row r="81">
          <cell r="U81">
            <v>415000</v>
          </cell>
          <cell r="V81">
            <v>0</v>
          </cell>
        </row>
      </sheetData>
      <sheetData sheetId="19">
        <row r="81">
          <cell r="CR81">
            <v>16000000</v>
          </cell>
          <cell r="CS81">
            <v>21414291</v>
          </cell>
        </row>
      </sheetData>
      <sheetData sheetId="20">
        <row r="81">
          <cell r="BN81">
            <v>16000000</v>
          </cell>
          <cell r="BO81">
            <v>15607615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6"/>
      <sheetName val="Sheet7"/>
      <sheetName val="орлого"/>
      <sheetName val="Sheet10"/>
      <sheetName val="Sheet12"/>
      <sheetName val="Sheet13"/>
      <sheetName val="AIRAG"/>
      <sheetName val="ALTANSHIREE"/>
      <sheetName val="DALANGARGALAN"/>
      <sheetName val="DELGEREH"/>
      <sheetName val="IHHET"/>
      <sheetName val="MANDAX"/>
      <sheetName val="ORGON"/>
      <sheetName val="SAIXANDULAAN"/>
      <sheetName val="ULAANBADRAX"/>
      <sheetName val="HATANBULAG"/>
      <sheetName val="HOBSGOL"/>
      <sheetName val="ERDENE"/>
      <sheetName val="SAINSHAND"/>
      <sheetName val="ZAMIIN UUD"/>
      <sheetName val="SUM DYN"/>
      <sheetName val="AIMAG TOB"/>
      <sheetName val="NIIT DYN"/>
      <sheetName val="Sheet9"/>
      <sheetName val="онхс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79">
          <cell r="BE79">
            <v>20834000</v>
          </cell>
          <cell r="BF79">
            <v>84148391.079999998</v>
          </cell>
        </row>
      </sheetData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E12" activePane="bottomRight" state="frozen"/>
      <selection pane="topRight" activeCell="C1" sqref="C1"/>
      <selection pane="bottomLeft" activeCell="A14" sqref="A14"/>
      <selection pane="bottomRight" activeCell="J38" sqref="J38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4.42578125" style="18" customWidth="1"/>
    <col min="4" max="4" width="14" style="18" customWidth="1"/>
    <col min="5" max="5" width="15.7109375" style="18" customWidth="1"/>
    <col min="6" max="7" width="14.85546875" style="223" customWidth="1"/>
    <col min="8" max="8" width="15.140625" style="223" customWidth="1"/>
    <col min="9" max="9" width="15.7109375" style="223" customWidth="1"/>
    <col min="10" max="10" width="14.85546875" style="223" customWidth="1"/>
    <col min="11" max="11" width="13.28515625" style="223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23" customWidth="1"/>
    <col min="16" max="16" width="14.85546875" style="223" customWidth="1"/>
    <col min="17" max="17" width="12.42578125" style="223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3.42578125" style="18" customWidth="1"/>
    <col min="26" max="26" width="14.85546875" style="18" customWidth="1"/>
    <col min="27" max="27" width="16" style="223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308</v>
      </c>
      <c r="E2" s="17"/>
    </row>
    <row r="6" spans="1:30">
      <c r="B6" s="17" t="s">
        <v>273</v>
      </c>
    </row>
    <row r="7" spans="1:30" ht="16.5" customHeight="1">
      <c r="C7" s="20" t="s">
        <v>96</v>
      </c>
      <c r="D7" s="21"/>
      <c r="E7" s="20"/>
      <c r="G7" s="224"/>
      <c r="H7" s="224"/>
    </row>
    <row r="8" spans="1:30">
      <c r="Z8" s="22" t="s">
        <v>197</v>
      </c>
    </row>
    <row r="9" spans="1:30">
      <c r="A9" s="39" t="s">
        <v>307</v>
      </c>
    </row>
    <row r="10" spans="1:30" s="23" customFormat="1" ht="24.75" customHeight="1">
      <c r="A10" s="398" t="s">
        <v>2</v>
      </c>
      <c r="B10" s="398" t="s">
        <v>98</v>
      </c>
      <c r="C10" s="397" t="s">
        <v>113</v>
      </c>
      <c r="D10" s="397"/>
      <c r="E10" s="397"/>
      <c r="F10" s="400" t="s">
        <v>94</v>
      </c>
      <c r="G10" s="400"/>
      <c r="H10" s="400"/>
      <c r="I10" s="400" t="s">
        <v>198</v>
      </c>
      <c r="J10" s="400"/>
      <c r="K10" s="400"/>
      <c r="L10" s="397" t="s">
        <v>1</v>
      </c>
      <c r="M10" s="397"/>
      <c r="N10" s="397"/>
      <c r="O10" s="400" t="s">
        <v>99</v>
      </c>
      <c r="P10" s="400"/>
      <c r="Q10" s="400"/>
      <c r="R10" s="397" t="s">
        <v>251</v>
      </c>
      <c r="S10" s="397"/>
      <c r="T10" s="397"/>
      <c r="U10" s="397" t="s">
        <v>95</v>
      </c>
      <c r="V10" s="397"/>
      <c r="W10" s="397"/>
      <c r="X10" s="397" t="s">
        <v>178</v>
      </c>
      <c r="Y10" s="397"/>
      <c r="Z10" s="397"/>
      <c r="AA10" s="234"/>
    </row>
    <row r="11" spans="1:30" s="23" customFormat="1">
      <c r="A11" s="399"/>
      <c r="B11" s="399"/>
      <c r="C11" s="24" t="s">
        <v>114</v>
      </c>
      <c r="D11" s="24" t="s">
        <v>115</v>
      </c>
      <c r="E11" s="24" t="s">
        <v>116</v>
      </c>
      <c r="F11" s="225" t="s">
        <v>114</v>
      </c>
      <c r="G11" s="225" t="s">
        <v>115</v>
      </c>
      <c r="H11" s="225" t="s">
        <v>116</v>
      </c>
      <c r="I11" s="225" t="s">
        <v>114</v>
      </c>
      <c r="J11" s="225" t="s">
        <v>115</v>
      </c>
      <c r="K11" s="225" t="s">
        <v>116</v>
      </c>
      <c r="L11" s="24" t="s">
        <v>114</v>
      </c>
      <c r="M11" s="24" t="s">
        <v>115</v>
      </c>
      <c r="N11" s="24" t="s">
        <v>116</v>
      </c>
      <c r="O11" s="225" t="s">
        <v>114</v>
      </c>
      <c r="P11" s="225" t="s">
        <v>115</v>
      </c>
      <c r="Q11" s="225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34"/>
    </row>
    <row r="12" spans="1:30">
      <c r="A12" s="25">
        <v>1</v>
      </c>
      <c r="B12" s="26" t="s">
        <v>199</v>
      </c>
      <c r="C12" s="63">
        <f>SUM(AIRAG!U8)</f>
        <v>950667800</v>
      </c>
      <c r="D12" s="63">
        <f>SUM(AIRAG!V8)</f>
        <v>870973263.6099999</v>
      </c>
      <c r="E12" s="63">
        <f>SUM(AIRAG!W8)</f>
        <v>-79694536.390000001</v>
      </c>
      <c r="F12" s="142">
        <v>195000000</v>
      </c>
      <c r="G12" s="142">
        <v>135000000</v>
      </c>
      <c r="H12" s="142">
        <f t="shared" ref="H12:H26" si="0">SUM(G12-F12)</f>
        <v>-60000000</v>
      </c>
      <c r="I12" s="142"/>
      <c r="J12" s="142"/>
      <c r="K12" s="142">
        <f t="shared" ref="K12:K26" si="1">SUM(J12-I12)</f>
        <v>0</v>
      </c>
      <c r="L12" s="64"/>
      <c r="M12" s="64"/>
      <c r="N12" s="64">
        <f t="shared" ref="N12:N26" si="2">SUM(M12-L12)</f>
        <v>0</v>
      </c>
      <c r="O12" s="227">
        <f>+AIRAG!AA86</f>
        <v>25000000</v>
      </c>
      <c r="P12" s="227">
        <f>+AIRAG!AB86</f>
        <v>9353500</v>
      </c>
      <c r="Q12" s="228">
        <f>SUM(P12-O12)</f>
        <v>-15646500</v>
      </c>
      <c r="R12" s="63">
        <f>SUM(AIRAG!I86+AIRAG!L86+AIRAG!O86+AIRAG!R86)</f>
        <v>307120900</v>
      </c>
      <c r="S12" s="63">
        <f>SUM(AIRAG!J86+AIRAG!M86+AIRAG!P86+AIRAG!S86)</f>
        <v>307120900</v>
      </c>
      <c r="T12" s="63">
        <f>SUM(S12-R12)</f>
        <v>0</v>
      </c>
      <c r="U12" s="63"/>
      <c r="V12" s="63"/>
      <c r="W12" s="63">
        <f t="shared" ref="W12:W26" si="3">SUM(V12-U12)</f>
        <v>0</v>
      </c>
      <c r="X12" s="63">
        <f>SUM(орлого!B9)</f>
        <v>473130300</v>
      </c>
      <c r="Y12" s="63">
        <f>SUM(орлого!C9-орлого!C27)</f>
        <v>618897647.30999994</v>
      </c>
      <c r="Z12" s="63">
        <f>SUM(орлого!D9-орлого!D27)</f>
        <v>170767347.30999994</v>
      </c>
      <c r="AA12" s="223">
        <f>SUM(C12-R12-F12-X12+O12)</f>
        <v>416600</v>
      </c>
      <c r="AB12" s="67">
        <f>SUM(C12-R12)</f>
        <v>643546900</v>
      </c>
    </row>
    <row r="13" spans="1:30">
      <c r="A13" s="25">
        <v>2</v>
      </c>
      <c r="B13" s="26" t="s">
        <v>200</v>
      </c>
      <c r="C13" s="63">
        <f>SUM(ALTANSHIREE!U8)</f>
        <v>924530100</v>
      </c>
      <c r="D13" s="63">
        <f>SUM(ALTANSHIREE!V8)</f>
        <v>759060139.35399997</v>
      </c>
      <c r="E13" s="63">
        <f>SUM(ALTANSHIREE!W8)</f>
        <v>-165469960.64599994</v>
      </c>
      <c r="F13" s="142">
        <v>95000000</v>
      </c>
      <c r="G13" s="142">
        <v>95000000</v>
      </c>
      <c r="H13" s="142">
        <f t="shared" si="0"/>
        <v>0</v>
      </c>
      <c r="I13" s="142">
        <v>59551300</v>
      </c>
      <c r="J13" s="142">
        <v>59551300</v>
      </c>
      <c r="K13" s="142">
        <f t="shared" si="1"/>
        <v>0</v>
      </c>
      <c r="L13" s="64"/>
      <c r="M13" s="64"/>
      <c r="N13" s="64">
        <f t="shared" si="2"/>
        <v>0</v>
      </c>
      <c r="O13" s="227">
        <f>+ALTANSHIREE!AA86</f>
        <v>40000000</v>
      </c>
      <c r="P13" s="227">
        <f>+ALTANSHIREE!AB86</f>
        <v>16590400</v>
      </c>
      <c r="Q13" s="228">
        <f t="shared" ref="Q13:Q26" si="4">SUM(P13-O13)</f>
        <v>-23409600</v>
      </c>
      <c r="R13" s="63">
        <f>SUM(ALTANSHIREE!I86+ALTANSHIREE!L86+ALTANSHIREE!O86+ALTANSHIREE!R86)</f>
        <v>181265500</v>
      </c>
      <c r="S13" s="63">
        <f>SUM(ALTANSHIREE!J86+ALTANSHIREE!M86+ALTANSHIREE!P86+ALTANSHIREE!S86)</f>
        <v>181265500</v>
      </c>
      <c r="T13" s="63">
        <f t="shared" ref="T13:T24" si="5">SUM(S13-R13)</f>
        <v>0</v>
      </c>
      <c r="U13" s="63"/>
      <c r="V13" s="63"/>
      <c r="W13" s="63">
        <f t="shared" si="3"/>
        <v>0</v>
      </c>
      <c r="X13" s="63">
        <f>SUM(орлого!E9)</f>
        <v>687904600</v>
      </c>
      <c r="Y13" s="63">
        <f>SUM(орлого!F9-орлого!F27)</f>
        <v>669270463.03999996</v>
      </c>
      <c r="Z13" s="63">
        <f>SUM(орлого!G9-орлого!G27)</f>
        <v>21365863.039999962</v>
      </c>
      <c r="AA13" s="223">
        <f>SUM(C13+I13-R13-F13-X13+O13)</f>
        <v>59911300</v>
      </c>
      <c r="AB13" s="67">
        <f>SUM(C13-R13)</f>
        <v>743264600</v>
      </c>
      <c r="AC13" s="27">
        <v>156094.6</v>
      </c>
      <c r="AD13" s="67">
        <f>SUM(AC13-AB13)</f>
        <v>-743108505.39999998</v>
      </c>
    </row>
    <row r="14" spans="1:30">
      <c r="A14" s="25">
        <v>3</v>
      </c>
      <c r="B14" s="26" t="s">
        <v>201</v>
      </c>
      <c r="C14" s="63">
        <f>SUM(DALANGARGALAN!U8)</f>
        <v>1114214400</v>
      </c>
      <c r="D14" s="63">
        <f>SUM(DALANGARGALAN!V8)</f>
        <v>828918495.81999993</v>
      </c>
      <c r="E14" s="63">
        <f>SUM(DALANGARGALAN!W8)</f>
        <v>-285295904.18000007</v>
      </c>
      <c r="F14" s="142"/>
      <c r="G14" s="142"/>
      <c r="H14" s="142">
        <f t="shared" si="0"/>
        <v>0</v>
      </c>
      <c r="I14" s="142">
        <v>4071732900</v>
      </c>
      <c r="J14" s="142">
        <v>4598798519.3000002</v>
      </c>
      <c r="K14" s="142">
        <f t="shared" si="1"/>
        <v>527065619.30000019</v>
      </c>
      <c r="L14" s="64"/>
      <c r="M14" s="64"/>
      <c r="N14" s="64">
        <f t="shared" si="2"/>
        <v>0</v>
      </c>
      <c r="O14" s="227">
        <f>+DALANGARGALAN!AA86</f>
        <v>12000000</v>
      </c>
      <c r="P14" s="227">
        <f>+DALANGARGALAN!AB86</f>
        <v>0</v>
      </c>
      <c r="Q14" s="228">
        <f t="shared" si="4"/>
        <v>-12000000</v>
      </c>
      <c r="R14" s="63">
        <f>SUM(DALANGARGALAN!I86+DALANGARGALAN!L86+DALANGARGALAN!O86+DALANGARGALAN!R86)</f>
        <v>287594600</v>
      </c>
      <c r="S14" s="63">
        <f>SUM(DALANGARGALAN!J86+DALANGARGALAN!M86+DALANGARGALAN!P86+DALANGARGALAN!S86)</f>
        <v>287594600</v>
      </c>
      <c r="T14" s="63">
        <f t="shared" si="5"/>
        <v>0</v>
      </c>
      <c r="U14" s="63"/>
      <c r="V14" s="63"/>
      <c r="W14" s="63">
        <f t="shared" si="3"/>
        <v>0</v>
      </c>
      <c r="X14" s="63">
        <f>SUM(орлого!H9)</f>
        <v>2688315800</v>
      </c>
      <c r="Y14" s="63">
        <f>SUM(орлого!I9-орлого!I27)</f>
        <v>6801204421.8100004</v>
      </c>
      <c r="Z14" s="63">
        <f>SUM(орлого!J9-орлого!J27)</f>
        <v>4124888621.8100004</v>
      </c>
      <c r="AA14" s="223">
        <f>SUM(C14+I14-R14-F14-X14+O14)</f>
        <v>2222036900</v>
      </c>
      <c r="AB14" s="67">
        <f t="shared" ref="AB14:AB27" si="6">SUM(C14-R14)</f>
        <v>826619800</v>
      </c>
      <c r="AC14" s="27">
        <v>224023</v>
      </c>
      <c r="AD14" s="67">
        <f t="shared" ref="AD14:AD26" si="7">SUM(AC14-AB14)</f>
        <v>-826395777</v>
      </c>
    </row>
    <row r="15" spans="1:30">
      <c r="A15" s="25">
        <v>4</v>
      </c>
      <c r="B15" s="26" t="s">
        <v>202</v>
      </c>
      <c r="C15" s="63">
        <f>SUM(DELGEREH!U8)</f>
        <v>675826400</v>
      </c>
      <c r="D15" s="63">
        <f>SUM(DELGEREH!V8)</f>
        <v>605176233.5</v>
      </c>
      <c r="E15" s="63">
        <f>SUM(DELGEREH!W8)</f>
        <v>-70650166.5</v>
      </c>
      <c r="F15" s="142">
        <v>420000000</v>
      </c>
      <c r="G15" s="142">
        <v>280000000</v>
      </c>
      <c r="H15" s="142">
        <f t="shared" si="0"/>
        <v>-140000000</v>
      </c>
      <c r="I15" s="142"/>
      <c r="J15" s="142"/>
      <c r="K15" s="142">
        <f t="shared" si="1"/>
        <v>0</v>
      </c>
      <c r="L15" s="64"/>
      <c r="M15" s="64"/>
      <c r="N15" s="64">
        <f t="shared" si="2"/>
        <v>0</v>
      </c>
      <c r="O15" s="227">
        <f>+DELGEREH!AA86</f>
        <v>10000000</v>
      </c>
      <c r="P15" s="227">
        <f>+DELGEREH!AB86</f>
        <v>0</v>
      </c>
      <c r="Q15" s="228">
        <f t="shared" si="4"/>
        <v>-10000000</v>
      </c>
      <c r="R15" s="63">
        <f>SUM(DELGEREH!I86+DELGEREH!L86+DELGEREH!O86+DELGEREH!R86)</f>
        <v>138585400</v>
      </c>
      <c r="S15" s="63">
        <f>SUM(DELGEREH!J86+DELGEREH!M86+DELGEREH!P86+DELGEREH!S86)</f>
        <v>138585400</v>
      </c>
      <c r="T15" s="63">
        <f t="shared" si="5"/>
        <v>0</v>
      </c>
      <c r="U15" s="63"/>
      <c r="V15" s="63"/>
      <c r="W15" s="63">
        <f t="shared" si="3"/>
        <v>0</v>
      </c>
      <c r="X15" s="63">
        <f>SUM(орлого!K9)</f>
        <v>127091000</v>
      </c>
      <c r="Y15" s="63">
        <f>SUM(орлого!L9-орлого!L27)</f>
        <v>244467930.39999998</v>
      </c>
      <c r="Z15" s="63">
        <f>SUM(орлого!M9-орлого!M27)</f>
        <v>127376930.39999998</v>
      </c>
      <c r="AA15" s="223">
        <f>SUM(C15-R15-F15-X15+O15)</f>
        <v>150000</v>
      </c>
      <c r="AB15" s="67">
        <f t="shared" si="6"/>
        <v>537241000</v>
      </c>
      <c r="AC15" s="27">
        <v>121861.8</v>
      </c>
      <c r="AD15" s="67">
        <f t="shared" si="7"/>
        <v>-537119138.20000005</v>
      </c>
    </row>
    <row r="16" spans="1:30">
      <c r="A16" s="25">
        <v>5</v>
      </c>
      <c r="B16" s="26" t="s">
        <v>203</v>
      </c>
      <c r="C16" s="63">
        <f>SUM(IHHET!U8)</f>
        <v>885214500</v>
      </c>
      <c r="D16" s="63">
        <f>SUM(IHHET!V8)</f>
        <v>714476314.33000004</v>
      </c>
      <c r="E16" s="63">
        <f>SUM(IHHET!W8)</f>
        <v>-170738185.66999999</v>
      </c>
      <c r="F16" s="142">
        <v>435000000</v>
      </c>
      <c r="G16" s="142">
        <v>365000000</v>
      </c>
      <c r="H16" s="142">
        <f t="shared" si="0"/>
        <v>-70000000</v>
      </c>
      <c r="I16" s="142"/>
      <c r="J16" s="142"/>
      <c r="K16" s="142">
        <f t="shared" si="1"/>
        <v>0</v>
      </c>
      <c r="L16" s="64"/>
      <c r="M16" s="64"/>
      <c r="N16" s="64">
        <f t="shared" si="2"/>
        <v>0</v>
      </c>
      <c r="O16" s="227">
        <f>+IHHET!AA86</f>
        <v>12000000</v>
      </c>
      <c r="P16" s="227">
        <f>+IHHET!AB86</f>
        <v>13000000</v>
      </c>
      <c r="Q16" s="228">
        <f t="shared" si="4"/>
        <v>1000000</v>
      </c>
      <c r="R16" s="63">
        <f>SUM(IHHET!I86+IHHET!L86+IHHET!O86+IHHET!R86)</f>
        <v>307374700</v>
      </c>
      <c r="S16" s="63">
        <f>SUM(IHHET!J86+IHHET!M86+IHHET!P86+IHHET!S86)</f>
        <v>307374700</v>
      </c>
      <c r="T16" s="63">
        <f t="shared" si="5"/>
        <v>0</v>
      </c>
      <c r="U16" s="63"/>
      <c r="V16" s="63"/>
      <c r="W16" s="63">
        <f t="shared" si="3"/>
        <v>0</v>
      </c>
      <c r="X16" s="63">
        <f>SUM(орлого!N9)</f>
        <v>154756500</v>
      </c>
      <c r="Y16" s="63">
        <f>SUM(орлого!O9-орлого!O27)</f>
        <v>340533882.52999997</v>
      </c>
      <c r="Z16" s="63">
        <f>SUM(орлого!P9-орлого!P27)</f>
        <v>197777382.52999997</v>
      </c>
      <c r="AA16" s="223">
        <f>SUM(C16-R16-F16-X16+O16)</f>
        <v>83300</v>
      </c>
      <c r="AB16" s="67">
        <f t="shared" si="6"/>
        <v>577839800</v>
      </c>
      <c r="AC16" s="27">
        <v>148457.1</v>
      </c>
      <c r="AD16" s="67">
        <f t="shared" si="7"/>
        <v>-577691342.89999998</v>
      </c>
    </row>
    <row r="17" spans="1:30">
      <c r="A17" s="25">
        <v>6</v>
      </c>
      <c r="B17" s="26" t="s">
        <v>204</v>
      </c>
      <c r="C17" s="63">
        <f>SUM(MANDAX!U8)</f>
        <v>795411200</v>
      </c>
      <c r="D17" s="63">
        <f>SUM(MANDAX!V8)</f>
        <v>546762203.76999998</v>
      </c>
      <c r="E17" s="63">
        <f>SUM(MANDAX!W8)</f>
        <v>-248648996.23000002</v>
      </c>
      <c r="F17" s="142">
        <v>90000000</v>
      </c>
      <c r="G17" s="142">
        <v>90000000</v>
      </c>
      <c r="H17" s="142">
        <f t="shared" si="0"/>
        <v>0</v>
      </c>
      <c r="I17" s="142">
        <v>78161300</v>
      </c>
      <c r="J17" s="142">
        <v>117493183.29000001</v>
      </c>
      <c r="K17" s="142">
        <f t="shared" si="1"/>
        <v>39331883.290000007</v>
      </c>
      <c r="L17" s="64"/>
      <c r="M17" s="64"/>
      <c r="N17" s="64">
        <f t="shared" si="2"/>
        <v>0</v>
      </c>
      <c r="O17" s="227">
        <f>+MANDAX!AA86</f>
        <v>12000000</v>
      </c>
      <c r="P17" s="227">
        <f>+MANDAX!AB86</f>
        <v>0</v>
      </c>
      <c r="Q17" s="228">
        <f t="shared" si="4"/>
        <v>-12000000</v>
      </c>
      <c r="R17" s="63">
        <f>SUM(MANDAX!I86+MANDAX!L86+MANDAX!O86+MANDAX!R86)</f>
        <v>79564500</v>
      </c>
      <c r="S17" s="63">
        <f>SUM(MANDAX!J86+MANDAX!M86+MANDAX!P86+MANDAX!S86)</f>
        <v>79564500</v>
      </c>
      <c r="T17" s="63">
        <f t="shared" si="5"/>
        <v>0</v>
      </c>
      <c r="U17" s="63"/>
      <c r="V17" s="63"/>
      <c r="W17" s="63">
        <f t="shared" si="3"/>
        <v>0</v>
      </c>
      <c r="X17" s="63">
        <f>SUM(орлого!Q9)</f>
        <v>637766700</v>
      </c>
      <c r="Y17" s="63">
        <f>SUM(орлого!R9-орлого!R27)</f>
        <v>677662396.86999989</v>
      </c>
      <c r="Z17" s="63">
        <f>SUM(орлого!S9-орлого!S27)</f>
        <v>51895696.869999886</v>
      </c>
      <c r="AA17" s="223">
        <f>SUM(C17+I17-R17-F17-X17+O17)</f>
        <v>78241300</v>
      </c>
      <c r="AB17" s="67">
        <f t="shared" si="6"/>
        <v>715846700</v>
      </c>
      <c r="AC17" s="27">
        <v>147973.5</v>
      </c>
      <c r="AD17" s="67">
        <f t="shared" si="7"/>
        <v>-715698726.5</v>
      </c>
    </row>
    <row r="18" spans="1:30">
      <c r="A18" s="25">
        <v>7</v>
      </c>
      <c r="B18" s="26" t="s">
        <v>205</v>
      </c>
      <c r="C18" s="63">
        <f>SUM(ORGON!U8)</f>
        <v>1106684400</v>
      </c>
      <c r="D18" s="63">
        <f>SUM(ORGON!V8)</f>
        <v>793815842.59000003</v>
      </c>
      <c r="E18" s="63">
        <f>SUM(ORGON!W8)</f>
        <v>-312868557.41000003</v>
      </c>
      <c r="F18" s="142"/>
      <c r="G18" s="142"/>
      <c r="H18" s="142">
        <f t="shared" si="0"/>
        <v>0</v>
      </c>
      <c r="I18" s="142">
        <v>379870400</v>
      </c>
      <c r="J18" s="142">
        <v>367009285.50999999</v>
      </c>
      <c r="K18" s="142">
        <f t="shared" si="1"/>
        <v>-12861114.49000001</v>
      </c>
      <c r="L18" s="64"/>
      <c r="M18" s="64"/>
      <c r="N18" s="64">
        <f t="shared" si="2"/>
        <v>0</v>
      </c>
      <c r="O18" s="227">
        <f>+ORGON!AA86</f>
        <v>90000000</v>
      </c>
      <c r="P18" s="227">
        <f>+ORGON!AB86</f>
        <v>10871400</v>
      </c>
      <c r="Q18" s="228">
        <f t="shared" si="4"/>
        <v>-79128600</v>
      </c>
      <c r="R18" s="63">
        <f>SUM(ORGON!I86+ORGON!L86+ORGON!O86+ORGON!R86)</f>
        <v>192351100</v>
      </c>
      <c r="S18" s="63">
        <f>SUM(ORGON!J86+ORGON!M86+ORGON!P86+ORGON!S86)</f>
        <v>192351100</v>
      </c>
      <c r="T18" s="63">
        <f t="shared" si="5"/>
        <v>0</v>
      </c>
      <c r="U18" s="63"/>
      <c r="V18" s="63"/>
      <c r="W18" s="63">
        <f t="shared" si="3"/>
        <v>0</v>
      </c>
      <c r="X18" s="63">
        <f>SUM(орлого!T9)</f>
        <v>1134716700</v>
      </c>
      <c r="Y18" s="63">
        <f>SUM(орлого!U9-орлого!U27)</f>
        <v>1013289238.23</v>
      </c>
      <c r="Z18" s="63">
        <f>SUM(орлого!V9-орлого!V27)</f>
        <v>-31427461.769999981</v>
      </c>
      <c r="AA18" s="223">
        <f>SUM(C18+I18-R18-F18-X18+O18)</f>
        <v>249487000</v>
      </c>
      <c r="AB18" s="67">
        <f t="shared" si="6"/>
        <v>914333300</v>
      </c>
      <c r="AC18" s="27">
        <v>146619</v>
      </c>
      <c r="AD18" s="67">
        <f t="shared" si="7"/>
        <v>-914186681</v>
      </c>
    </row>
    <row r="19" spans="1:30">
      <c r="A19" s="25">
        <v>8</v>
      </c>
      <c r="B19" s="26" t="s">
        <v>206</v>
      </c>
      <c r="C19" s="63">
        <f>SUM(SAIXANDULAAN!U8)</f>
        <v>628063300</v>
      </c>
      <c r="D19" s="63">
        <f>SUM(SAIXANDULAAN!V8)</f>
        <v>581792143.24000001</v>
      </c>
      <c r="E19" s="63">
        <f>SUM(SAIXANDULAAN!W8)</f>
        <v>-46271156.760000065</v>
      </c>
      <c r="F19" s="142">
        <v>390000000</v>
      </c>
      <c r="G19" s="142">
        <v>350000000</v>
      </c>
      <c r="H19" s="142">
        <f t="shared" si="0"/>
        <v>-40000000</v>
      </c>
      <c r="I19" s="142"/>
      <c r="J19" s="142"/>
      <c r="K19" s="142">
        <f t="shared" si="1"/>
        <v>0</v>
      </c>
      <c r="L19" s="64"/>
      <c r="M19" s="64"/>
      <c r="N19" s="64">
        <f t="shared" si="2"/>
        <v>0</v>
      </c>
      <c r="O19" s="227">
        <f>+SAIXANDULAAN!AA86</f>
        <v>0</v>
      </c>
      <c r="P19" s="227">
        <f>+SAIXANDULAAN!AB86</f>
        <v>0</v>
      </c>
      <c r="Q19" s="228">
        <f t="shared" si="4"/>
        <v>0</v>
      </c>
      <c r="R19" s="63">
        <f>SUM(SAIXANDULAAN!I86+SAIXANDULAAN!L86+SAIXANDULAAN!O86+SAIXANDULAAN!R86)</f>
        <v>83867200</v>
      </c>
      <c r="S19" s="63">
        <f>SUM(SAIXANDULAAN!J86+SAIXANDULAAN!M86+SAIXANDULAAN!P86+SAIXANDULAAN!S86)</f>
        <v>83867200</v>
      </c>
      <c r="T19" s="63">
        <f t="shared" si="5"/>
        <v>0</v>
      </c>
      <c r="U19" s="63"/>
      <c r="V19" s="63"/>
      <c r="W19" s="63">
        <f t="shared" si="3"/>
        <v>0</v>
      </c>
      <c r="X19" s="63">
        <f>SUM(орлого!W9)</f>
        <v>154096100</v>
      </c>
      <c r="Y19" s="63">
        <f>SUM(орлого!X9-орлого!X27)</f>
        <v>170500068.51999998</v>
      </c>
      <c r="Z19" s="63">
        <f>SUM(орлого!Y9-орлого!Y27)</f>
        <v>16403968.519999981</v>
      </c>
      <c r="AA19" s="223">
        <f>SUM(C19-R19-F19-X19+O19)</f>
        <v>100000</v>
      </c>
      <c r="AB19" s="67">
        <f>SUM(C19-R19)</f>
        <v>544196100</v>
      </c>
      <c r="AC19" s="27">
        <v>141975.5</v>
      </c>
      <c r="AD19" s="67">
        <f t="shared" si="7"/>
        <v>-544054124.5</v>
      </c>
    </row>
    <row r="20" spans="1:30">
      <c r="A20" s="25">
        <v>9</v>
      </c>
      <c r="B20" s="26" t="s">
        <v>207</v>
      </c>
      <c r="C20" s="63">
        <f>SUM(ULAANBADRAX!U8)</f>
        <v>870869700</v>
      </c>
      <c r="D20" s="63">
        <f>SUM(ULAANBADRAX!V8)</f>
        <v>718480163.39999998</v>
      </c>
      <c r="E20" s="63">
        <f>SUM(ULAANBADRAX!W8)</f>
        <v>-152389536.59999999</v>
      </c>
      <c r="F20" s="142">
        <v>430000000</v>
      </c>
      <c r="G20" s="142">
        <v>360000000</v>
      </c>
      <c r="H20" s="142">
        <f t="shared" si="0"/>
        <v>-70000000</v>
      </c>
      <c r="I20" s="142"/>
      <c r="J20" s="142"/>
      <c r="K20" s="142">
        <f t="shared" si="1"/>
        <v>0</v>
      </c>
      <c r="L20" s="64"/>
      <c r="M20" s="64"/>
      <c r="N20" s="64">
        <f t="shared" si="2"/>
        <v>0</v>
      </c>
      <c r="O20" s="227">
        <f>+ULAANBADRAX!AA86</f>
        <v>16000000</v>
      </c>
      <c r="P20" s="227">
        <f>+ULAANBADRAX!AB86</f>
        <v>14135100</v>
      </c>
      <c r="Q20" s="228">
        <f t="shared" si="4"/>
        <v>-1864900</v>
      </c>
      <c r="R20" s="63">
        <f>SUM(ULAANBADRAX!I86+ULAANBADRAX!L86+ULAANBADRAX!O86+ULAANBADRAX!R86)</f>
        <v>178973600</v>
      </c>
      <c r="S20" s="63">
        <f>SUM(ULAANBADRAX!J86+ULAANBADRAX!M86+ULAANBADRAX!P86+ULAANBADRAX!S86)</f>
        <v>178973600</v>
      </c>
      <c r="T20" s="63">
        <f t="shared" si="5"/>
        <v>0</v>
      </c>
      <c r="U20" s="63"/>
      <c r="V20" s="63"/>
      <c r="W20" s="63">
        <f t="shared" si="3"/>
        <v>0</v>
      </c>
      <c r="X20" s="63">
        <f>SUM(орлого!Z9)</f>
        <v>277396100</v>
      </c>
      <c r="Y20" s="63">
        <f>SUM(орлого!AA9-орлого!AA27)</f>
        <v>331154536.84000003</v>
      </c>
      <c r="Z20" s="63">
        <f>SUM(орлого!AB9-орлого!AB27)</f>
        <v>69758436.840000033</v>
      </c>
      <c r="AA20" s="223">
        <f>SUM(C20+I20-R20-F20-X20+O20)</f>
        <v>500000</v>
      </c>
      <c r="AB20" s="67">
        <f t="shared" si="6"/>
        <v>691896100</v>
      </c>
      <c r="AC20" s="27">
        <v>138942.79999999999</v>
      </c>
      <c r="AD20" s="67">
        <f t="shared" si="7"/>
        <v>-691757157.20000005</v>
      </c>
    </row>
    <row r="21" spans="1:30">
      <c r="A21" s="25">
        <v>10</v>
      </c>
      <c r="B21" s="26" t="s">
        <v>208</v>
      </c>
      <c r="C21" s="63">
        <f>SUM(HATANBULAG!U8)</f>
        <v>1280536000</v>
      </c>
      <c r="D21" s="63">
        <f>SUM(HATANBULAG!V8)</f>
        <v>937843485.02999997</v>
      </c>
      <c r="E21" s="63">
        <f>SUM(HATANBULAG!W8)</f>
        <v>-342692514.97000003</v>
      </c>
      <c r="F21" s="142"/>
      <c r="G21" s="142"/>
      <c r="H21" s="142">
        <f t="shared" si="0"/>
        <v>0</v>
      </c>
      <c r="I21" s="142">
        <v>528018600</v>
      </c>
      <c r="J21" s="142">
        <v>1454385617.9300001</v>
      </c>
      <c r="K21" s="142">
        <f t="shared" si="1"/>
        <v>926367017.93000007</v>
      </c>
      <c r="L21" s="64"/>
      <c r="M21" s="64"/>
      <c r="N21" s="64">
        <f t="shared" si="2"/>
        <v>0</v>
      </c>
      <c r="O21" s="227">
        <f>+HATANBULAG!AA86</f>
        <v>583000000</v>
      </c>
      <c r="P21" s="227">
        <f>+HATANBULAG!AB86</f>
        <v>838100000</v>
      </c>
      <c r="Q21" s="228">
        <f t="shared" si="4"/>
        <v>255100000</v>
      </c>
      <c r="R21" s="63">
        <f>SUM(HATANBULAG!I86+HATANBULAG!L86+HATANBULAG!O86+HATANBULAG!R86)</f>
        <v>280879200</v>
      </c>
      <c r="S21" s="63">
        <f>SUM(HATANBULAG!J86+HATANBULAG!M86+HATANBULAG!P86+HATANBULAG!S86)</f>
        <v>280879200</v>
      </c>
      <c r="T21" s="63">
        <f t="shared" si="5"/>
        <v>0</v>
      </c>
      <c r="U21" s="63"/>
      <c r="V21" s="63"/>
      <c r="W21" s="63">
        <f t="shared" si="3"/>
        <v>0</v>
      </c>
      <c r="X21" s="63">
        <f>SUM(орлого!AC9)</f>
        <v>2357656800</v>
      </c>
      <c r="Y21" s="63">
        <f>SUM(орлого!AD9-орлого!AD27)</f>
        <v>2586778763.1200004</v>
      </c>
      <c r="Z21" s="63">
        <f>SUM(орлого!AE9-орлого!AE27)</f>
        <v>264121963.12000036</v>
      </c>
      <c r="AA21" s="223">
        <f>SUM(C21+I21-R21-F21-X21+O21)</f>
        <v>-246981400</v>
      </c>
      <c r="AB21" s="67">
        <f t="shared" si="6"/>
        <v>999656800</v>
      </c>
      <c r="AC21" s="27">
        <v>273883.7</v>
      </c>
      <c r="AD21" s="67">
        <f t="shared" si="7"/>
        <v>-999382916.29999995</v>
      </c>
    </row>
    <row r="22" spans="1:30">
      <c r="A22" s="25">
        <v>11</v>
      </c>
      <c r="B22" s="26" t="s">
        <v>209</v>
      </c>
      <c r="C22" s="63">
        <f>SUM(HOBSGOL!U8)</f>
        <v>803353400</v>
      </c>
      <c r="D22" s="63">
        <f>SUM(HOBSGOL!V8)</f>
        <v>688152534.82000005</v>
      </c>
      <c r="E22" s="63">
        <f>SUM(HOBSGOL!W8)</f>
        <v>-115200865.17999999</v>
      </c>
      <c r="F22" s="142">
        <v>0</v>
      </c>
      <c r="G22" s="142">
        <v>0</v>
      </c>
      <c r="H22" s="142">
        <f t="shared" si="0"/>
        <v>0</v>
      </c>
      <c r="I22" s="142"/>
      <c r="J22" s="142">
        <v>759645139.52999997</v>
      </c>
      <c r="K22" s="142">
        <f t="shared" si="1"/>
        <v>759645139.52999997</v>
      </c>
      <c r="L22" s="64"/>
      <c r="M22" s="64"/>
      <c r="N22" s="64">
        <f t="shared" si="2"/>
        <v>0</v>
      </c>
      <c r="O22" s="227">
        <f>+HOBSGOL!AA86</f>
        <v>0</v>
      </c>
      <c r="P22" s="227">
        <f>+HOBSGOL!AB86</f>
        <v>0</v>
      </c>
      <c r="Q22" s="228">
        <f t="shared" si="4"/>
        <v>0</v>
      </c>
      <c r="R22" s="63">
        <f>SUM(HOBSGOL!I86+HOBSGOL!L86+HOBSGOL!O86+HOBSGOL!R86)</f>
        <v>200952100</v>
      </c>
      <c r="S22" s="63">
        <f>SUM(HOBSGOL!J86+HOBSGOL!M86+HOBSGOL!P86+HOBSGOL!S86)</f>
        <v>200952100</v>
      </c>
      <c r="T22" s="63">
        <f t="shared" si="5"/>
        <v>0</v>
      </c>
      <c r="U22" s="63"/>
      <c r="V22" s="63"/>
      <c r="W22" s="63">
        <f t="shared" si="3"/>
        <v>0</v>
      </c>
      <c r="X22" s="63">
        <f>SUM(орлого!AF9)</f>
        <v>752361300</v>
      </c>
      <c r="Y22" s="63">
        <f>SUM(орлого!AG9-орлого!AG27)</f>
        <v>1519387767.6600001</v>
      </c>
      <c r="Z22" s="63">
        <f>SUM(орлого!AH9-орлого!AH27)</f>
        <v>767026467.66000009</v>
      </c>
      <c r="AA22" s="223">
        <f>SUM(C22-R22-F22-X22+O22)</f>
        <v>-149960000</v>
      </c>
      <c r="AB22" s="67">
        <f t="shared" si="6"/>
        <v>602401300</v>
      </c>
      <c r="AC22" s="27">
        <v>139580</v>
      </c>
      <c r="AD22" s="67">
        <f t="shared" si="7"/>
        <v>-602261720</v>
      </c>
    </row>
    <row r="23" spans="1:30">
      <c r="A23" s="25">
        <v>12</v>
      </c>
      <c r="B23" s="26" t="s">
        <v>210</v>
      </c>
      <c r="C23" s="63">
        <f>SUM(ERDENE!U8)</f>
        <v>886150400</v>
      </c>
      <c r="D23" s="63">
        <f>SUM(ERDENE!V8)</f>
        <v>782391942.06999993</v>
      </c>
      <c r="E23" s="63">
        <f>SUM(ERDENE!W8)</f>
        <v>-103758457.93000007</v>
      </c>
      <c r="F23" s="142">
        <v>210000000</v>
      </c>
      <c r="G23" s="142">
        <v>150000000</v>
      </c>
      <c r="H23" s="142">
        <f t="shared" si="0"/>
        <v>-60000000</v>
      </c>
      <c r="I23" s="142"/>
      <c r="J23" s="142">
        <v>101695636.44</v>
      </c>
      <c r="K23" s="142">
        <f t="shared" si="1"/>
        <v>101695636.44</v>
      </c>
      <c r="L23" s="64"/>
      <c r="M23" s="64"/>
      <c r="N23" s="64">
        <f t="shared" si="2"/>
        <v>0</v>
      </c>
      <c r="O23" s="227">
        <f>+ERDENE!AA86</f>
        <v>19000000</v>
      </c>
      <c r="P23" s="227">
        <f>+ERDENE!AB86</f>
        <v>1302600</v>
      </c>
      <c r="Q23" s="228">
        <f t="shared" si="4"/>
        <v>-17697400</v>
      </c>
      <c r="R23" s="63">
        <f>SUM(ERDENE!I86+ERDENE!L86+ERDENE!O86+ERDENE!R86)</f>
        <v>192854800</v>
      </c>
      <c r="S23" s="63">
        <f>SUM(ERDENE!J86+ERDENE!M86+ERDENE!P86+ERDENE!S86)</f>
        <v>192854800</v>
      </c>
      <c r="T23" s="63">
        <f t="shared" si="5"/>
        <v>0</v>
      </c>
      <c r="U23" s="63"/>
      <c r="V23" s="63"/>
      <c r="W23" s="63">
        <f t="shared" si="3"/>
        <v>0</v>
      </c>
      <c r="X23" s="63">
        <f>SUM(орлого!AI9)</f>
        <v>502212600</v>
      </c>
      <c r="Y23" s="63">
        <f>SUM(орлого!AJ9-орлого!AJ27)</f>
        <v>579244199.78000009</v>
      </c>
      <c r="Z23" s="63">
        <f>SUM(орлого!AK9-орлого!AK27)</f>
        <v>96031599.780000091</v>
      </c>
      <c r="AA23" s="223">
        <f>SUM(C23+I23-R23-F23-X23+O23)</f>
        <v>83000</v>
      </c>
      <c r="AB23" s="67">
        <f t="shared" si="6"/>
        <v>693295600</v>
      </c>
      <c r="AC23" s="27">
        <v>147470</v>
      </c>
      <c r="AD23" s="67">
        <f t="shared" si="7"/>
        <v>-693148130</v>
      </c>
    </row>
    <row r="24" spans="1:30">
      <c r="A24" s="25">
        <v>13</v>
      </c>
      <c r="B24" s="26" t="s">
        <v>211</v>
      </c>
      <c r="C24" s="63">
        <f>SUM(SAINSHAND!CR8)</f>
        <v>6756113700</v>
      </c>
      <c r="D24" s="63">
        <f>SUM(SAINSHAND!CS8)</f>
        <v>5469624383.1699991</v>
      </c>
      <c r="E24" s="63">
        <f>SUM(SAINSHAND!CT8)</f>
        <v>-1286489316.8299999</v>
      </c>
      <c r="F24" s="142"/>
      <c r="G24" s="142"/>
      <c r="H24" s="142">
        <f t="shared" si="0"/>
        <v>0</v>
      </c>
      <c r="I24" s="142">
        <v>14071472600</v>
      </c>
      <c r="J24" s="142">
        <v>10672354487.360001</v>
      </c>
      <c r="K24" s="142">
        <f t="shared" si="1"/>
        <v>-3399118112.6399994</v>
      </c>
      <c r="L24" s="64"/>
      <c r="M24" s="64"/>
      <c r="N24" s="64">
        <f t="shared" si="2"/>
        <v>0</v>
      </c>
      <c r="O24" s="227">
        <f>+SAINSHAND!CX86</f>
        <v>18000000</v>
      </c>
      <c r="P24" s="227">
        <f>+SAINSHAND!CY86</f>
        <v>0</v>
      </c>
      <c r="Q24" s="228">
        <f t="shared" si="4"/>
        <v>-18000000</v>
      </c>
      <c r="R24" s="81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2645468400</v>
      </c>
      <c r="S24" s="81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1892076400</v>
      </c>
      <c r="T24" s="81">
        <f t="shared" si="5"/>
        <v>-753392000</v>
      </c>
      <c r="U24" s="63"/>
      <c r="V24" s="63"/>
      <c r="W24" s="63">
        <f t="shared" si="3"/>
        <v>0</v>
      </c>
      <c r="X24" s="63">
        <f>SUM(орлого!AL9)</f>
        <v>10728645300</v>
      </c>
      <c r="Y24" s="63">
        <f>SUM(орлого!AM9-орлого!AM27)</f>
        <v>10681678787.430002</v>
      </c>
      <c r="Z24" s="63">
        <f>SUM(орлого!AN9-орлого!AN27)</f>
        <v>-28966512.569997787</v>
      </c>
      <c r="AA24" s="223">
        <f>SUM(C24+I24-R24-F24-X24+O24)</f>
        <v>7471472600</v>
      </c>
      <c r="AB24" s="67">
        <f t="shared" si="6"/>
        <v>4110645300</v>
      </c>
      <c r="AC24" s="27">
        <v>1393349.1</v>
      </c>
      <c r="AD24" s="67">
        <f t="shared" si="7"/>
        <v>-4109251950.9000001</v>
      </c>
    </row>
    <row r="25" spans="1:30">
      <c r="A25" s="25">
        <v>14</v>
      </c>
      <c r="B25" s="26" t="s">
        <v>212</v>
      </c>
      <c r="C25" s="63">
        <f>SUM('ZAMIIN UUD'!BN8)</f>
        <v>8721208800</v>
      </c>
      <c r="D25" s="63">
        <f>SUM('ZAMIIN UUD'!BO8)</f>
        <v>4866947250.6700001</v>
      </c>
      <c r="E25" s="63">
        <f>SUM('ZAMIIN UUD'!BP8)</f>
        <v>-3854261549.3300004</v>
      </c>
      <c r="F25" s="142"/>
      <c r="G25" s="142"/>
      <c r="H25" s="142">
        <f t="shared" si="0"/>
        <v>0</v>
      </c>
      <c r="I25" s="142">
        <v>9743299200</v>
      </c>
      <c r="J25" s="142">
        <v>13679727997.200001</v>
      </c>
      <c r="K25" s="142">
        <f t="shared" si="1"/>
        <v>3936428797.2000008</v>
      </c>
      <c r="L25" s="64"/>
      <c r="M25" s="64"/>
      <c r="N25" s="64">
        <f t="shared" si="2"/>
        <v>0</v>
      </c>
      <c r="O25" s="227">
        <f>+'ZAMIIN UUD'!BT86</f>
        <v>5000000</v>
      </c>
      <c r="P25" s="227">
        <f>+'ZAMIIN UUD'!BU86</f>
        <v>0</v>
      </c>
      <c r="Q25" s="228">
        <f>SUM(P25-O25)</f>
        <v>-5000000</v>
      </c>
      <c r="R25" s="81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988872700</v>
      </c>
      <c r="S25" s="81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988872700</v>
      </c>
      <c r="T25" s="81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63"/>
      <c r="V25" s="63"/>
      <c r="W25" s="63">
        <f t="shared" si="3"/>
        <v>0</v>
      </c>
      <c r="X25" s="63">
        <f>SUM(орлого!AO9)</f>
        <v>13237336100</v>
      </c>
      <c r="Y25" s="63">
        <f>SUM(орлого!AP9-орлого!AP27)</f>
        <v>14420206860.85</v>
      </c>
      <c r="Z25" s="63">
        <f>SUM(орлого!AQ9-орлого!AQ27)</f>
        <v>1187870760.8500004</v>
      </c>
      <c r="AA25" s="223">
        <f>SUM(C25+I25-R25-F25-X25+O25)</f>
        <v>4243299200</v>
      </c>
      <c r="AB25" s="67">
        <f t="shared" si="6"/>
        <v>7732336100</v>
      </c>
      <c r="AC25" s="27">
        <v>1157180.3</v>
      </c>
      <c r="AD25" s="67">
        <f t="shared" si="7"/>
        <v>-7731178919.6999998</v>
      </c>
    </row>
    <row r="26" spans="1:30" s="28" customFormat="1">
      <c r="A26" s="25">
        <v>15</v>
      </c>
      <c r="B26" s="26" t="s">
        <v>213</v>
      </c>
      <c r="C26" s="65">
        <f>SUM('AIMAG TOB'!BQ8)</f>
        <v>40165241200</v>
      </c>
      <c r="D26" s="65">
        <f>SUM('AIMAG TOB'!BR8)</f>
        <v>19322233893.660004</v>
      </c>
      <c r="E26" s="65">
        <f>SUM('AIMAG TOB'!BS8)</f>
        <v>-20843007306.34</v>
      </c>
      <c r="F26" s="142"/>
      <c r="G26" s="142"/>
      <c r="H26" s="142">
        <f t="shared" si="0"/>
        <v>0</v>
      </c>
      <c r="I26" s="142"/>
      <c r="J26" s="142"/>
      <c r="K26" s="142">
        <f t="shared" si="1"/>
        <v>0</v>
      </c>
      <c r="L26" s="65">
        <f>SUM('AIMAG TOB'!AA82)</f>
        <v>250000000</v>
      </c>
      <c r="M26" s="65">
        <f>SUM('AIMAG TOB'!AB82)</f>
        <v>0</v>
      </c>
      <c r="N26" s="63">
        <f t="shared" si="2"/>
        <v>-250000000</v>
      </c>
      <c r="O26" s="229">
        <f>+'AIMAG TOB'!BT86</f>
        <v>0</v>
      </c>
      <c r="P26" s="229">
        <f>SUM('AIMAG TOB'!BU86)</f>
        <v>0</v>
      </c>
      <c r="Q26" s="228">
        <f t="shared" si="4"/>
        <v>0</v>
      </c>
      <c r="R26" s="65">
        <f>SUM('AIMAG TOB'!AD86+'AIMAG TOB'!AG86+'AIMAG TOB'!AJ86+'AIMAG TOB'!AM86+'AIMAG TOB'!AP86+'AIMAG TOB'!BE86+'AIMAG TOB'!BN86)</f>
        <v>1119528100</v>
      </c>
      <c r="S26" s="65">
        <f>SUM('AIMAG TOB'!AE86+'AIMAG TOB'!AH86+'AIMAG TOB'!AK86+'AIMAG TOB'!AN86+'AIMAG TOB'!AQ86+'AIMAG TOB'!BF86+'AIMAG TOB'!BO86)</f>
        <v>885779400</v>
      </c>
      <c r="T26" s="65">
        <f>SUM('AIMAG TOB'!AF8+'AIMAG TOB'!AI8+'AIMAG TOB'!AL8+'AIMAG TOB'!AO8+'AIMAG TOB'!AR8+'AIMAG TOB'!BG8+'AIMAG TOB'!BP8)</f>
        <v>-318064414.31999999</v>
      </c>
      <c r="U26" s="65">
        <f>+'AIMAG TOB'!BB86</f>
        <v>4665587400</v>
      </c>
      <c r="V26" s="65">
        <f>+'AIMAG TOB'!BC86</f>
        <v>0</v>
      </c>
      <c r="W26" s="63">
        <f t="shared" si="3"/>
        <v>-4665587400</v>
      </c>
      <c r="X26" s="63">
        <f>SUM(орлого!AR9)</f>
        <v>33046869900</v>
      </c>
      <c r="Y26" s="63">
        <f>SUM(орлого!AS9-орлого!AS27)</f>
        <v>15937989859.18</v>
      </c>
      <c r="Z26" s="63">
        <f>SUM(орлого!AT9-орлого!AT27)</f>
        <v>-17108880040.82</v>
      </c>
      <c r="AA26" s="223">
        <f>SUM(C26+I26-R26-F26-X26+O26)</f>
        <v>5998843200</v>
      </c>
      <c r="AB26" s="67"/>
      <c r="AC26" s="68"/>
      <c r="AD26" s="67">
        <f t="shared" si="7"/>
        <v>0</v>
      </c>
    </row>
    <row r="27" spans="1:30" s="28" customFormat="1" ht="27.75" customHeight="1">
      <c r="A27" s="25"/>
      <c r="B27" s="26" t="s">
        <v>214</v>
      </c>
      <c r="C27" s="66">
        <f>SUM(C12:C26)</f>
        <v>66564085300</v>
      </c>
      <c r="D27" s="66">
        <f t="shared" ref="D27:X27" si="8">SUM(D12:D26)</f>
        <v>38486648289.034004</v>
      </c>
      <c r="E27" s="66">
        <f t="shared" si="8"/>
        <v>-28077437010.966</v>
      </c>
      <c r="F27" s="226">
        <f t="shared" si="8"/>
        <v>2265000000</v>
      </c>
      <c r="G27" s="226">
        <f t="shared" si="8"/>
        <v>1825000000</v>
      </c>
      <c r="H27" s="226">
        <f t="shared" si="8"/>
        <v>-440000000</v>
      </c>
      <c r="I27" s="226">
        <f t="shared" si="8"/>
        <v>28932106300</v>
      </c>
      <c r="J27" s="226">
        <f t="shared" si="8"/>
        <v>31810661166.560001</v>
      </c>
      <c r="K27" s="226">
        <f t="shared" si="8"/>
        <v>2878554866.5600019</v>
      </c>
      <c r="L27" s="66">
        <f t="shared" si="8"/>
        <v>250000000</v>
      </c>
      <c r="M27" s="66">
        <f t="shared" si="8"/>
        <v>0</v>
      </c>
      <c r="N27" s="66">
        <f t="shared" si="8"/>
        <v>-250000000</v>
      </c>
      <c r="O27" s="226">
        <f>SUM(O12:O26)</f>
        <v>842000000</v>
      </c>
      <c r="P27" s="226">
        <f t="shared" ref="P27:Q27" si="9">SUM(P12:P26)</f>
        <v>903353000</v>
      </c>
      <c r="Q27" s="226">
        <f t="shared" si="9"/>
        <v>61353000</v>
      </c>
      <c r="R27" s="66">
        <f t="shared" si="8"/>
        <v>7185252800</v>
      </c>
      <c r="S27" s="66">
        <f t="shared" si="8"/>
        <v>6198112100</v>
      </c>
      <c r="T27" s="66">
        <f t="shared" si="8"/>
        <v>-1071456414.3199999</v>
      </c>
      <c r="U27" s="66">
        <f t="shared" si="8"/>
        <v>4665587400</v>
      </c>
      <c r="V27" s="66">
        <f t="shared" si="8"/>
        <v>0</v>
      </c>
      <c r="W27" s="66">
        <f t="shared" si="8"/>
        <v>-4665587400</v>
      </c>
      <c r="X27" s="66">
        <f t="shared" si="8"/>
        <v>66960255800</v>
      </c>
      <c r="Y27" s="66">
        <f t="shared" ref="Y27:Z27" si="10">SUM(Y12:Y26)</f>
        <v>56592266823.57</v>
      </c>
      <c r="Z27" s="66">
        <f t="shared" si="10"/>
        <v>-10073988976.429996</v>
      </c>
      <c r="AA27" s="223">
        <f>SUM(X27+L27-C27-U27)</f>
        <v>-4019416900</v>
      </c>
      <c r="AB27" s="67">
        <f t="shared" si="6"/>
        <v>59378832500</v>
      </c>
      <c r="AD27" s="67">
        <f>SUM(AB27-AC27)</f>
        <v>59378832500</v>
      </c>
    </row>
    <row r="28" spans="1:30">
      <c r="C28" s="29"/>
      <c r="D28" s="29"/>
      <c r="E28" s="29"/>
      <c r="F28" s="222"/>
      <c r="G28" s="222"/>
      <c r="H28" s="222"/>
      <c r="I28" s="222"/>
      <c r="J28" s="222"/>
      <c r="K28" s="222"/>
      <c r="L28" s="29"/>
      <c r="M28" s="29"/>
      <c r="N28" s="29"/>
      <c r="O28" s="222"/>
      <c r="P28" s="222"/>
      <c r="Q28" s="222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22"/>
      <c r="G29" s="222"/>
      <c r="H29" s="222"/>
      <c r="I29" s="222"/>
      <c r="J29" s="222"/>
      <c r="K29" s="222"/>
      <c r="L29" s="29"/>
      <c r="M29" s="29"/>
      <c r="N29" s="29"/>
      <c r="O29" s="222"/>
      <c r="P29" s="222"/>
      <c r="Q29" s="222"/>
      <c r="R29" s="222"/>
      <c r="S29" s="222"/>
      <c r="T29" s="222"/>
      <c r="U29" s="29"/>
      <c r="V29" s="29"/>
      <c r="W29" s="29"/>
      <c r="X29" s="29"/>
    </row>
    <row r="30" spans="1:30">
      <c r="A30" s="18"/>
      <c r="C30" s="19"/>
      <c r="D30" s="19"/>
      <c r="E30" s="19"/>
      <c r="F30" s="222"/>
      <c r="G30" s="222"/>
      <c r="H30" s="222"/>
      <c r="I30" s="222"/>
      <c r="J30" s="222"/>
      <c r="K30" s="222"/>
      <c r="L30" s="29"/>
      <c r="M30" s="29"/>
      <c r="N30" s="29"/>
      <c r="O30" s="222"/>
      <c r="P30" s="222"/>
      <c r="Q30" s="222"/>
      <c r="R30" s="222"/>
      <c r="S30" s="222"/>
      <c r="T30" s="222"/>
      <c r="U30" s="29"/>
      <c r="V30" s="29"/>
      <c r="W30" s="29"/>
      <c r="X30" s="29"/>
    </row>
    <row r="31" spans="1:30">
      <c r="A31" s="18"/>
      <c r="C31" s="19"/>
      <c r="D31" s="19"/>
      <c r="E31" s="19"/>
      <c r="F31" s="222"/>
      <c r="G31" s="222">
        <f>G27/F27*100</f>
        <v>80.573951434878595</v>
      </c>
      <c r="H31" s="222"/>
      <c r="I31" s="223">
        <v>38346699100</v>
      </c>
      <c r="J31" s="223">
        <v>23407089893</v>
      </c>
      <c r="K31" s="222">
        <f>J31/I31*100</f>
        <v>61.040690443678891</v>
      </c>
      <c r="L31" s="29"/>
      <c r="M31" s="29"/>
      <c r="N31" s="29"/>
      <c r="O31" s="222"/>
      <c r="P31" s="222"/>
      <c r="Q31" s="222"/>
      <c r="R31" s="222"/>
      <c r="S31" s="222"/>
      <c r="T31" s="29"/>
      <c r="U31" s="29"/>
      <c r="V31" s="29"/>
      <c r="W31" s="29" t="s">
        <v>180</v>
      </c>
      <c r="X31" s="29"/>
    </row>
    <row r="32" spans="1:30">
      <c r="C32" s="27"/>
      <c r="R32" s="223"/>
      <c r="S32" s="223"/>
      <c r="W32" s="18" t="s">
        <v>181</v>
      </c>
    </row>
    <row r="33" spans="9:22">
      <c r="I33" s="223">
        <v>14706800000</v>
      </c>
      <c r="J33" s="223">
        <v>16065475700</v>
      </c>
      <c r="K33" s="222">
        <f t="shared" ref="K33" si="11">J33/I33*100</f>
        <v>109.23841828269916</v>
      </c>
      <c r="R33" s="223"/>
      <c r="S33" s="223"/>
    </row>
    <row r="34" spans="9:22">
      <c r="R34" s="223"/>
      <c r="S34" s="223"/>
    </row>
    <row r="35" spans="9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6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AM54" activePane="bottomRight" state="frozen"/>
      <selection pane="topRight" activeCell="C1" sqref="C1"/>
      <selection pane="bottomLeft" activeCell="A9" sqref="A9"/>
      <selection pane="bottomRight" activeCell="L25" sqref="L25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7" width="13" style="32" customWidth="1"/>
    <col min="8" max="8" width="14.5703125" style="32" customWidth="1"/>
    <col min="9" max="9" width="11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13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9" t="s">
        <v>283</v>
      </c>
      <c r="C3" s="439"/>
      <c r="D3" s="439"/>
      <c r="E3" s="439"/>
      <c r="F3" s="439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-1134787104.78</v>
      </c>
    </row>
    <row r="5" spans="1:41" ht="11.25" customHeight="1">
      <c r="A5" s="430"/>
      <c r="B5" s="41" t="s">
        <v>80</v>
      </c>
      <c r="C5" s="444" t="s">
        <v>81</v>
      </c>
      <c r="D5" s="445"/>
      <c r="E5" s="445"/>
      <c r="F5" s="444" t="s">
        <v>82</v>
      </c>
      <c r="G5" s="445"/>
      <c r="H5" s="445"/>
      <c r="I5" s="444" t="s">
        <v>100</v>
      </c>
      <c r="J5" s="445"/>
      <c r="K5" s="445"/>
      <c r="L5" s="430" t="s">
        <v>105</v>
      </c>
      <c r="M5" s="430"/>
      <c r="N5" s="430"/>
      <c r="O5" s="430" t="s">
        <v>106</v>
      </c>
      <c r="P5" s="430"/>
      <c r="Q5" s="430"/>
      <c r="R5" s="444" t="s">
        <v>107</v>
      </c>
      <c r="S5" s="445"/>
      <c r="T5" s="446"/>
      <c r="U5" s="441" t="s">
        <v>121</v>
      </c>
      <c r="V5" s="442"/>
      <c r="W5" s="443"/>
      <c r="X5" s="444" t="s">
        <v>166</v>
      </c>
      <c r="Y5" s="445"/>
      <c r="Z5" s="446"/>
      <c r="AA5" s="450" t="s">
        <v>164</v>
      </c>
      <c r="AB5" s="450"/>
      <c r="AC5" s="450"/>
      <c r="AD5" s="444" t="s">
        <v>167</v>
      </c>
      <c r="AE5" s="445"/>
      <c r="AF5" s="446"/>
      <c r="AG5" s="444" t="s">
        <v>168</v>
      </c>
      <c r="AH5" s="445"/>
      <c r="AI5" s="446"/>
      <c r="AJ5" s="430" t="s">
        <v>165</v>
      </c>
      <c r="AK5" s="430"/>
      <c r="AL5" s="430"/>
      <c r="AM5" s="430" t="s">
        <v>3</v>
      </c>
      <c r="AN5" s="430"/>
      <c r="AO5" s="430"/>
    </row>
    <row r="6" spans="1:41" s="52" customFormat="1" ht="11.25">
      <c r="A6" s="430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7" t="s">
        <v>122</v>
      </c>
      <c r="B7" s="438"/>
      <c r="C7" s="83"/>
      <c r="D7" s="83">
        <f>SUM(C7+D79-D8)</f>
        <v>56364326.909999996</v>
      </c>
      <c r="E7" s="87">
        <f>SUM(D7-C7)</f>
        <v>56364326.909999996</v>
      </c>
      <c r="F7" s="53"/>
      <c r="G7" s="54">
        <f>SUM(F7+G79-G8)</f>
        <v>190246374.50000006</v>
      </c>
      <c r="H7" s="55">
        <f>SUM(G7-F7)</f>
        <v>190246374.50000006</v>
      </c>
      <c r="I7" s="83"/>
      <c r="J7" s="83">
        <f>SUM(I7+J79-J8)</f>
        <v>22220112.700000003</v>
      </c>
      <c r="K7" s="87">
        <f>SUM(J7-I7)</f>
        <v>22220112.700000003</v>
      </c>
      <c r="L7" s="53"/>
      <c r="M7" s="54">
        <f>SUM(L7+M79-M8)</f>
        <v>3000000</v>
      </c>
      <c r="N7" s="55">
        <f>SUM(M7-L7)</f>
        <v>3000000</v>
      </c>
      <c r="O7" s="83"/>
      <c r="P7" s="83">
        <f>SUM(O7+P79-P8)</f>
        <v>6640090.0699999928</v>
      </c>
      <c r="Q7" s="87">
        <f>SUM(P7-O7)</f>
        <v>6640090.0699999928</v>
      </c>
      <c r="R7" s="83"/>
      <c r="S7" s="83">
        <f>SUM(R7+S79-S8)</f>
        <v>5000000</v>
      </c>
      <c r="T7" s="87">
        <f>SUM(S7-R7)</f>
        <v>5000000</v>
      </c>
      <c r="U7" s="92">
        <f>SUM(C7+F7+I7+L7+O7+R7)</f>
        <v>0</v>
      </c>
      <c r="V7" s="92">
        <f t="shared" ref="V7:W22" si="1">SUM(D7+G7+J7+M7+P7+S7)</f>
        <v>283470904.18000007</v>
      </c>
      <c r="W7" s="92">
        <f t="shared" si="1"/>
        <v>283470904.18000007</v>
      </c>
      <c r="X7" s="94"/>
      <c r="Y7" s="95">
        <f>SUM(X7+Y79-Y8)</f>
        <v>216515892.79999998</v>
      </c>
      <c r="Z7" s="87">
        <v>0</v>
      </c>
      <c r="AA7" s="92">
        <f>SUM(X7)</f>
        <v>0</v>
      </c>
      <c r="AB7" s="92">
        <f>SUM(Y7)</f>
        <v>216515892.79999998</v>
      </c>
      <c r="AC7" s="92">
        <v>0</v>
      </c>
      <c r="AD7" s="98"/>
      <c r="AE7" s="95">
        <f>SUM(AD7+AE79-AE8)</f>
        <v>100491463.56</v>
      </c>
      <c r="AF7" s="87">
        <v>0</v>
      </c>
      <c r="AG7" s="98"/>
      <c r="AH7" s="95">
        <f>SUM(AG7+AH79-AH8)</f>
        <v>71935695</v>
      </c>
      <c r="AI7" s="87">
        <v>0</v>
      </c>
      <c r="AJ7" s="92">
        <f t="shared" ref="AJ7:AL22" si="2">SUM(AD7+AG7)</f>
        <v>0</v>
      </c>
      <c r="AK7" s="92">
        <f t="shared" si="2"/>
        <v>172427158.56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672413955.53999996</v>
      </c>
      <c r="AO7" s="92">
        <f t="shared" si="3"/>
        <v>283470904.18000007</v>
      </c>
    </row>
    <row r="8" spans="1:41" ht="11.25">
      <c r="A8" s="57">
        <v>1</v>
      </c>
      <c r="B8" s="58" t="s">
        <v>4</v>
      </c>
      <c r="C8" s="88">
        <f>SUM(C9+C75)</f>
        <v>148505900</v>
      </c>
      <c r="D8" s="88">
        <f t="shared" ref="D8:S8" si="4">SUM(D9+D75)</f>
        <v>92141573.090000004</v>
      </c>
      <c r="E8" s="87">
        <f t="shared" ref="E8:E74" si="5">SUM(D8-C8)</f>
        <v>-56364326.909999996</v>
      </c>
      <c r="F8" s="88">
        <f t="shared" si="4"/>
        <v>678113900</v>
      </c>
      <c r="G8" s="88">
        <f t="shared" si="4"/>
        <v>486042525.49999994</v>
      </c>
      <c r="H8" s="87">
        <f t="shared" ref="H8:H74" si="6">SUM(G8-F8)</f>
        <v>-192071374.50000006</v>
      </c>
      <c r="I8" s="88">
        <f t="shared" si="4"/>
        <v>58906600</v>
      </c>
      <c r="J8" s="88">
        <f t="shared" si="4"/>
        <v>36686487.299999997</v>
      </c>
      <c r="K8" s="87">
        <f t="shared" ref="K8:K74" si="7">SUM(J8-I8)</f>
        <v>-22220112.700000003</v>
      </c>
      <c r="L8" s="88">
        <f t="shared" si="4"/>
        <v>55832000</v>
      </c>
      <c r="M8" s="88">
        <f t="shared" si="4"/>
        <v>52832000</v>
      </c>
      <c r="N8" s="87">
        <f t="shared" ref="N8:N74" si="8">SUM(M8-L8)</f>
        <v>-3000000</v>
      </c>
      <c r="O8" s="88">
        <f t="shared" si="4"/>
        <v>116478800</v>
      </c>
      <c r="P8" s="88">
        <f t="shared" si="4"/>
        <v>109838709.93000001</v>
      </c>
      <c r="Q8" s="87">
        <f t="shared" ref="Q8:Q74" si="9">SUM(P8-O8)</f>
        <v>-6640090.0699999928</v>
      </c>
      <c r="R8" s="88">
        <f t="shared" si="4"/>
        <v>56377200</v>
      </c>
      <c r="S8" s="88">
        <f t="shared" si="4"/>
        <v>51377200</v>
      </c>
      <c r="T8" s="87">
        <f t="shared" ref="T8:T74" si="10">SUM(S8-R8)</f>
        <v>-5000000</v>
      </c>
      <c r="U8" s="90">
        <f t="shared" ref="U8:W50" si="11">SUM(C8+F8+I8+L8+O8+R8)</f>
        <v>1114214400</v>
      </c>
      <c r="V8" s="90">
        <f t="shared" si="1"/>
        <v>828918495.81999993</v>
      </c>
      <c r="W8" s="90">
        <f t="shared" si="1"/>
        <v>-285295904.18000007</v>
      </c>
      <c r="X8" s="96">
        <f>SUM(X9+X75)</f>
        <v>842876600</v>
      </c>
      <c r="Y8" s="96">
        <f>SUM(Y9+Y75)</f>
        <v>139999999.40000001</v>
      </c>
      <c r="Z8" s="87">
        <f t="shared" ref="Z8:Z74" si="12">SUM(Y8-X8)</f>
        <v>-702876600.60000002</v>
      </c>
      <c r="AA8" s="90">
        <f t="shared" ref="AA8:AB11" si="13">SUM(X8)</f>
        <v>842876600</v>
      </c>
      <c r="AB8" s="90">
        <f t="shared" si="13"/>
        <v>139999999.40000001</v>
      </c>
      <c r="AC8" s="90">
        <f t="shared" ref="AC8:AC11" si="14">SUM(Z8)</f>
        <v>-702876600.60000002</v>
      </c>
      <c r="AD8" s="96">
        <f>SUM(AD9+AD75)</f>
        <v>80578900</v>
      </c>
      <c r="AE8" s="96">
        <f>SUM(AE9+AE75)</f>
        <v>150000</v>
      </c>
      <c r="AF8" s="87">
        <f t="shared" ref="AF8:AF74" si="15">SUM(AE8-AD8)</f>
        <v>-80428900</v>
      </c>
      <c r="AG8" s="96">
        <f>SUM(AG9+AG75)</f>
        <v>66185700</v>
      </c>
      <c r="AH8" s="96">
        <f>SUM(AH9+AH75)</f>
        <v>0</v>
      </c>
      <c r="AI8" s="87">
        <f t="shared" ref="AI8:AI74" si="16">SUM(AH8-AG8)</f>
        <v>-66185700</v>
      </c>
      <c r="AJ8" s="90">
        <f t="shared" si="2"/>
        <v>146764600</v>
      </c>
      <c r="AK8" s="90">
        <f t="shared" si="2"/>
        <v>150000</v>
      </c>
      <c r="AL8" s="90">
        <f t="shared" si="2"/>
        <v>-146614600</v>
      </c>
      <c r="AM8" s="163">
        <f t="shared" ref="AM8:AO74" si="17">SUM(U8+AA8+AJ8)</f>
        <v>2103855600</v>
      </c>
      <c r="AN8" s="90">
        <f t="shared" si="3"/>
        <v>969068495.21999991</v>
      </c>
      <c r="AO8" s="90">
        <f t="shared" si="3"/>
        <v>-1134787104.7800002</v>
      </c>
    </row>
    <row r="9" spans="1:41" ht="11.25">
      <c r="A9" s="57">
        <v>2</v>
      </c>
      <c r="B9" s="58" t="s">
        <v>5</v>
      </c>
      <c r="C9" s="88">
        <f>SUM(C10+C63+C66)</f>
        <v>148505900</v>
      </c>
      <c r="D9" s="88">
        <f t="shared" ref="D9:S9" si="18">SUM(D10+D63+D66)</f>
        <v>92141573.090000004</v>
      </c>
      <c r="E9" s="87">
        <f t="shared" si="5"/>
        <v>-56364326.909999996</v>
      </c>
      <c r="F9" s="88">
        <f t="shared" si="18"/>
        <v>678113900</v>
      </c>
      <c r="G9" s="88">
        <f t="shared" si="18"/>
        <v>486042525.49999994</v>
      </c>
      <c r="H9" s="87">
        <f t="shared" si="6"/>
        <v>-192071374.50000006</v>
      </c>
      <c r="I9" s="88">
        <f t="shared" si="18"/>
        <v>58906600</v>
      </c>
      <c r="J9" s="88">
        <f t="shared" si="18"/>
        <v>36686487.299999997</v>
      </c>
      <c r="K9" s="87">
        <f t="shared" si="7"/>
        <v>-22220112.700000003</v>
      </c>
      <c r="L9" s="88">
        <f t="shared" si="18"/>
        <v>55832000</v>
      </c>
      <c r="M9" s="88">
        <f t="shared" si="18"/>
        <v>52832000</v>
      </c>
      <c r="N9" s="87">
        <f t="shared" si="8"/>
        <v>-3000000</v>
      </c>
      <c r="O9" s="88">
        <f t="shared" si="18"/>
        <v>116478800</v>
      </c>
      <c r="P9" s="88">
        <f t="shared" si="18"/>
        <v>109838709.93000001</v>
      </c>
      <c r="Q9" s="87">
        <f t="shared" si="9"/>
        <v>-6640090.0699999928</v>
      </c>
      <c r="R9" s="88">
        <f t="shared" si="18"/>
        <v>56377200</v>
      </c>
      <c r="S9" s="88">
        <f t="shared" si="18"/>
        <v>51377200</v>
      </c>
      <c r="T9" s="87">
        <f t="shared" si="10"/>
        <v>-5000000</v>
      </c>
      <c r="U9" s="90">
        <f t="shared" si="11"/>
        <v>1114214400</v>
      </c>
      <c r="V9" s="90">
        <f>SUM(D9+G9+J9+M9+P9+S9)</f>
        <v>828918495.81999993</v>
      </c>
      <c r="W9" s="90">
        <f t="shared" si="1"/>
        <v>-285295904.18000007</v>
      </c>
      <c r="X9" s="96">
        <f>SUM(X10+X63+X66)</f>
        <v>842876600</v>
      </c>
      <c r="Y9" s="96">
        <f>SUM(Y10+Y63+Y66)</f>
        <v>139999999.40000001</v>
      </c>
      <c r="Z9" s="87">
        <f t="shared" si="12"/>
        <v>-702876600.60000002</v>
      </c>
      <c r="AA9" s="90">
        <f t="shared" si="13"/>
        <v>842876600</v>
      </c>
      <c r="AB9" s="90">
        <f t="shared" si="13"/>
        <v>139999999.40000001</v>
      </c>
      <c r="AC9" s="90">
        <f t="shared" si="14"/>
        <v>-702876600.60000002</v>
      </c>
      <c r="AD9" s="96">
        <f>SUM(AD10+AD63+AD66)</f>
        <v>80578900</v>
      </c>
      <c r="AE9" s="96">
        <f>SUM(AE10+AE63+AE66)</f>
        <v>150000</v>
      </c>
      <c r="AF9" s="87">
        <f t="shared" si="15"/>
        <v>-80428900</v>
      </c>
      <c r="AG9" s="96">
        <f>SUM(AG10+AG63+AG66)</f>
        <v>66185700</v>
      </c>
      <c r="AH9" s="96">
        <f>SUM(AH10+AH63+AH66)</f>
        <v>0</v>
      </c>
      <c r="AI9" s="87">
        <f t="shared" si="16"/>
        <v>-66185700</v>
      </c>
      <c r="AJ9" s="90">
        <f t="shared" si="2"/>
        <v>146764600</v>
      </c>
      <c r="AK9" s="90">
        <f t="shared" si="2"/>
        <v>150000</v>
      </c>
      <c r="AL9" s="90">
        <f t="shared" si="2"/>
        <v>-146614600</v>
      </c>
      <c r="AM9" s="90">
        <f t="shared" si="17"/>
        <v>2103855600</v>
      </c>
      <c r="AN9" s="90">
        <f>SUM(V9+AB9+AK9)</f>
        <v>969068495.21999991</v>
      </c>
      <c r="AO9" s="90">
        <f t="shared" si="3"/>
        <v>-1134787104.7800002</v>
      </c>
    </row>
    <row r="10" spans="1:41" ht="11.25">
      <c r="A10" s="57">
        <v>3</v>
      </c>
      <c r="B10" s="58" t="s">
        <v>6</v>
      </c>
      <c r="C10" s="88">
        <f>SUM(C11+C17+C23+C28+C35+C39+C44+C48+C58)</f>
        <v>143505900</v>
      </c>
      <c r="D10" s="88">
        <f t="shared" ref="D10:S10" si="19">SUM(D11+D17+D23+D28+D35+D39+D44+D48+D58)</f>
        <v>92141573.090000004</v>
      </c>
      <c r="E10" s="87">
        <f t="shared" si="5"/>
        <v>-51364326.909999996</v>
      </c>
      <c r="F10" s="88">
        <f t="shared" si="19"/>
        <v>676613900</v>
      </c>
      <c r="G10" s="88">
        <f t="shared" si="19"/>
        <v>486042525.49999994</v>
      </c>
      <c r="H10" s="87">
        <f t="shared" si="6"/>
        <v>-190571374.50000006</v>
      </c>
      <c r="I10" s="88">
        <f t="shared" si="19"/>
        <v>58906600</v>
      </c>
      <c r="J10" s="88">
        <f t="shared" si="19"/>
        <v>36686487.299999997</v>
      </c>
      <c r="K10" s="87">
        <f t="shared" si="7"/>
        <v>-22220112.700000003</v>
      </c>
      <c r="L10" s="88">
        <f t="shared" si="19"/>
        <v>55832000</v>
      </c>
      <c r="M10" s="88">
        <f t="shared" si="19"/>
        <v>52832000</v>
      </c>
      <c r="N10" s="87">
        <f t="shared" si="8"/>
        <v>-3000000</v>
      </c>
      <c r="O10" s="88">
        <f t="shared" si="19"/>
        <v>116478800</v>
      </c>
      <c r="P10" s="88">
        <f t="shared" si="19"/>
        <v>109838709.93000001</v>
      </c>
      <c r="Q10" s="87">
        <f t="shared" si="9"/>
        <v>-6640090.0699999928</v>
      </c>
      <c r="R10" s="88">
        <f t="shared" si="19"/>
        <v>56377200</v>
      </c>
      <c r="S10" s="88">
        <f t="shared" si="19"/>
        <v>51377200</v>
      </c>
      <c r="T10" s="87">
        <f t="shared" si="10"/>
        <v>-5000000</v>
      </c>
      <c r="U10" s="90">
        <f t="shared" si="11"/>
        <v>1107714400</v>
      </c>
      <c r="V10" s="90">
        <f t="shared" si="1"/>
        <v>828918495.81999993</v>
      </c>
      <c r="W10" s="90">
        <f t="shared" si="1"/>
        <v>-278795904.18000007</v>
      </c>
      <c r="X10" s="96">
        <f>SUM(X11+X17+X23+X28+X35+X39+X44+X48+X58)</f>
        <v>0</v>
      </c>
      <c r="Y10" s="96">
        <f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4"/>
        <v>0</v>
      </c>
      <c r="AD10" s="96">
        <f>SUM(AD11+AD17+AD23+AD28+AD35+AD39+AD44+AD48+AD58)</f>
        <v>80578900</v>
      </c>
      <c r="AE10" s="96">
        <f>SUM(AE11+AE17+AE23+AE28+AE35+AE39+AE44+AE48+AE58)</f>
        <v>150000</v>
      </c>
      <c r="AF10" s="87">
        <f t="shared" si="15"/>
        <v>-80428900</v>
      </c>
      <c r="AG10" s="96">
        <f>SUM(AG11+AG17+AG23+AG28+AG35+AG39+AG44+AG48+AG58)</f>
        <v>66185700</v>
      </c>
      <c r="AH10" s="96">
        <f>SUM(AH11+AH17+AH23+AH28+AH35+AH39+AH44+AH48+AH58)</f>
        <v>0</v>
      </c>
      <c r="AI10" s="87">
        <f t="shared" si="16"/>
        <v>-66185700</v>
      </c>
      <c r="AJ10" s="90">
        <f t="shared" si="2"/>
        <v>146764600</v>
      </c>
      <c r="AK10" s="90">
        <f t="shared" si="2"/>
        <v>150000</v>
      </c>
      <c r="AL10" s="90">
        <f t="shared" si="2"/>
        <v>-146614600</v>
      </c>
      <c r="AM10" s="90">
        <f t="shared" si="17"/>
        <v>1254479000</v>
      </c>
      <c r="AN10" s="90">
        <f t="shared" si="3"/>
        <v>829068495.81999993</v>
      </c>
      <c r="AO10" s="90">
        <f t="shared" si="3"/>
        <v>-425410504.18000007</v>
      </c>
    </row>
    <row r="11" spans="1:41" ht="11.25">
      <c r="A11" s="57">
        <v>4</v>
      </c>
      <c r="B11" s="58" t="s">
        <v>7</v>
      </c>
      <c r="C11" s="88">
        <f t="shared" ref="C11:S11" si="20">SUM(C12:C16)</f>
        <v>89979900</v>
      </c>
      <c r="D11" s="88">
        <f t="shared" si="20"/>
        <v>71217988.200000003</v>
      </c>
      <c r="E11" s="87">
        <f t="shared" si="5"/>
        <v>-18761911.799999997</v>
      </c>
      <c r="F11" s="88">
        <f t="shared" si="20"/>
        <v>427795900</v>
      </c>
      <c r="G11" s="88">
        <f t="shared" si="20"/>
        <v>376172783.41999996</v>
      </c>
      <c r="H11" s="87">
        <f t="shared" si="6"/>
        <v>-51623116.580000043</v>
      </c>
      <c r="I11" s="88">
        <f t="shared" si="20"/>
        <v>0</v>
      </c>
      <c r="J11" s="88">
        <f t="shared" si="20"/>
        <v>0</v>
      </c>
      <c r="K11" s="87">
        <f t="shared" si="7"/>
        <v>0</v>
      </c>
      <c r="L11" s="88">
        <f t="shared" si="20"/>
        <v>0</v>
      </c>
      <c r="M11" s="88">
        <f t="shared" si="20"/>
        <v>0</v>
      </c>
      <c r="N11" s="87">
        <f t="shared" si="8"/>
        <v>0</v>
      </c>
      <c r="O11" s="88">
        <f t="shared" si="20"/>
        <v>0</v>
      </c>
      <c r="P11" s="88">
        <f t="shared" si="20"/>
        <v>0</v>
      </c>
      <c r="Q11" s="87">
        <f t="shared" si="9"/>
        <v>0</v>
      </c>
      <c r="R11" s="88">
        <f t="shared" si="20"/>
        <v>0</v>
      </c>
      <c r="S11" s="88">
        <f t="shared" si="20"/>
        <v>0</v>
      </c>
      <c r="T11" s="87">
        <f t="shared" si="10"/>
        <v>0</v>
      </c>
      <c r="U11" s="90">
        <f t="shared" si="11"/>
        <v>517775800</v>
      </c>
      <c r="V11" s="90">
        <f t="shared" si="1"/>
        <v>447390771.61999995</v>
      </c>
      <c r="W11" s="90">
        <f t="shared" si="1"/>
        <v>-70385028.38000004</v>
      </c>
      <c r="X11" s="96">
        <f>SUM(X12:X16)</f>
        <v>0</v>
      </c>
      <c r="Y11" s="96">
        <f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4"/>
        <v>0</v>
      </c>
      <c r="AD11" s="96">
        <f>SUM(AD12:AD16)</f>
        <v>0</v>
      </c>
      <c r="AE11" s="96">
        <f>SUM(AE12:AE16)</f>
        <v>0</v>
      </c>
      <c r="AF11" s="87">
        <f t="shared" si="15"/>
        <v>0</v>
      </c>
      <c r="AG11" s="96">
        <f>SUM(AG12:AG16)</f>
        <v>0</v>
      </c>
      <c r="AH11" s="96">
        <f>SUM(AH12:AH16)</f>
        <v>0</v>
      </c>
      <c r="AI11" s="87">
        <f t="shared" si="16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7"/>
        <v>517775800</v>
      </c>
      <c r="AN11" s="90">
        <f t="shared" si="3"/>
        <v>447390771.61999995</v>
      </c>
      <c r="AO11" s="90">
        <f t="shared" si="3"/>
        <v>-70385028.38000004</v>
      </c>
    </row>
    <row r="12" spans="1:41" ht="11.25">
      <c r="A12" s="13">
        <v>5</v>
      </c>
      <c r="B12" s="15" t="s">
        <v>8</v>
      </c>
      <c r="C12" s="86">
        <v>29276100</v>
      </c>
      <c r="D12" s="86">
        <v>29146706</v>
      </c>
      <c r="E12" s="87">
        <f t="shared" si="5"/>
        <v>-129394</v>
      </c>
      <c r="F12" s="86">
        <v>174336000</v>
      </c>
      <c r="G12" s="86">
        <v>174859596</v>
      </c>
      <c r="H12" s="87">
        <f t="shared" si="6"/>
        <v>523596</v>
      </c>
      <c r="I12" s="86"/>
      <c r="J12" s="86"/>
      <c r="K12" s="87">
        <f t="shared" si="7"/>
        <v>0</v>
      </c>
      <c r="L12" s="86"/>
      <c r="M12" s="86"/>
      <c r="N12" s="87">
        <f t="shared" si="8"/>
        <v>0</v>
      </c>
      <c r="O12" s="86"/>
      <c r="P12" s="86"/>
      <c r="Q12" s="87">
        <f t="shared" si="9"/>
        <v>0</v>
      </c>
      <c r="R12" s="86"/>
      <c r="S12" s="86"/>
      <c r="T12" s="87">
        <f t="shared" si="10"/>
        <v>0</v>
      </c>
      <c r="U12" s="91">
        <f t="shared" si="11"/>
        <v>203612100</v>
      </c>
      <c r="V12" s="91">
        <f t="shared" si="1"/>
        <v>204006302</v>
      </c>
      <c r="W12" s="91">
        <f t="shared" si="1"/>
        <v>394202</v>
      </c>
      <c r="X12" s="96"/>
      <c r="Y12" s="96"/>
      <c r="Z12" s="87">
        <f t="shared" si="12"/>
        <v>0</v>
      </c>
      <c r="AA12" s="91">
        <f t="shared" ref="AA12:AC74" si="21">SUM(X12)</f>
        <v>0</v>
      </c>
      <c r="AB12" s="91">
        <f t="shared" si="21"/>
        <v>0</v>
      </c>
      <c r="AC12" s="91">
        <f t="shared" si="21"/>
        <v>0</v>
      </c>
      <c r="AD12" s="96"/>
      <c r="AE12" s="96"/>
      <c r="AF12" s="87">
        <f t="shared" si="15"/>
        <v>0</v>
      </c>
      <c r="AG12" s="96"/>
      <c r="AH12" s="96"/>
      <c r="AI12" s="87">
        <f t="shared" si="16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7"/>
        <v>203612100</v>
      </c>
      <c r="AN12" s="91">
        <f t="shared" si="3"/>
        <v>204006302</v>
      </c>
      <c r="AO12" s="91">
        <f t="shared" si="3"/>
        <v>394202</v>
      </c>
    </row>
    <row r="13" spans="1:41" ht="11.25">
      <c r="A13" s="13">
        <v>6</v>
      </c>
      <c r="B13" s="15" t="s">
        <v>10</v>
      </c>
      <c r="C13" s="86">
        <v>43350000</v>
      </c>
      <c r="D13" s="86">
        <v>36731682.200000003</v>
      </c>
      <c r="E13" s="87">
        <f t="shared" si="5"/>
        <v>-6618317.799999997</v>
      </c>
      <c r="F13" s="86">
        <v>194013900</v>
      </c>
      <c r="G13" s="86">
        <v>157174533.41999999</v>
      </c>
      <c r="H13" s="87">
        <f t="shared" si="6"/>
        <v>-36839366.580000013</v>
      </c>
      <c r="I13" s="86"/>
      <c r="J13" s="86"/>
      <c r="K13" s="87">
        <f t="shared" si="7"/>
        <v>0</v>
      </c>
      <c r="L13" s="86"/>
      <c r="M13" s="86"/>
      <c r="N13" s="87">
        <f t="shared" si="8"/>
        <v>0</v>
      </c>
      <c r="O13" s="86"/>
      <c r="P13" s="86"/>
      <c r="Q13" s="87">
        <f t="shared" si="9"/>
        <v>0</v>
      </c>
      <c r="R13" s="86"/>
      <c r="S13" s="86"/>
      <c r="T13" s="87">
        <f t="shared" si="10"/>
        <v>0</v>
      </c>
      <c r="U13" s="91">
        <f t="shared" si="11"/>
        <v>237363900</v>
      </c>
      <c r="V13" s="91">
        <f t="shared" si="1"/>
        <v>193906215.62</v>
      </c>
      <c r="W13" s="91">
        <f t="shared" si="1"/>
        <v>-43457684.38000001</v>
      </c>
      <c r="X13" s="96"/>
      <c r="Y13" s="96"/>
      <c r="Z13" s="87">
        <f t="shared" si="12"/>
        <v>0</v>
      </c>
      <c r="AA13" s="91">
        <f t="shared" si="21"/>
        <v>0</v>
      </c>
      <c r="AB13" s="91">
        <f t="shared" si="21"/>
        <v>0</v>
      </c>
      <c r="AC13" s="91">
        <f t="shared" si="21"/>
        <v>0</v>
      </c>
      <c r="AD13" s="96"/>
      <c r="AE13" s="96"/>
      <c r="AF13" s="87">
        <f t="shared" si="15"/>
        <v>0</v>
      </c>
      <c r="AG13" s="96"/>
      <c r="AH13" s="96"/>
      <c r="AI13" s="87">
        <f t="shared" si="16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7"/>
        <v>237363900</v>
      </c>
      <c r="AN13" s="91">
        <f t="shared" si="3"/>
        <v>193906215.62</v>
      </c>
      <c r="AO13" s="91">
        <f t="shared" si="3"/>
        <v>-43457684.38000001</v>
      </c>
    </row>
    <row r="14" spans="1:41" ht="11.25">
      <c r="A14" s="13">
        <v>7</v>
      </c>
      <c r="B14" s="15" t="s">
        <v>11</v>
      </c>
      <c r="C14" s="86">
        <v>3780000</v>
      </c>
      <c r="D14" s="86">
        <v>3450000</v>
      </c>
      <c r="E14" s="87">
        <f t="shared" si="5"/>
        <v>-330000</v>
      </c>
      <c r="F14" s="86">
        <v>34420000</v>
      </c>
      <c r="G14" s="86">
        <v>26574052</v>
      </c>
      <c r="H14" s="87">
        <f t="shared" si="6"/>
        <v>-7845948</v>
      </c>
      <c r="I14" s="86"/>
      <c r="J14" s="86"/>
      <c r="K14" s="87">
        <f t="shared" si="7"/>
        <v>0</v>
      </c>
      <c r="L14" s="86"/>
      <c r="M14" s="86"/>
      <c r="N14" s="87">
        <f t="shared" si="8"/>
        <v>0</v>
      </c>
      <c r="O14" s="86"/>
      <c r="P14" s="86"/>
      <c r="Q14" s="87">
        <f t="shared" si="9"/>
        <v>0</v>
      </c>
      <c r="R14" s="86"/>
      <c r="S14" s="86"/>
      <c r="T14" s="87">
        <f t="shared" si="10"/>
        <v>0</v>
      </c>
      <c r="U14" s="91">
        <f t="shared" si="11"/>
        <v>38200000</v>
      </c>
      <c r="V14" s="91">
        <f t="shared" si="1"/>
        <v>30024052</v>
      </c>
      <c r="W14" s="91">
        <f t="shared" si="1"/>
        <v>-8175948</v>
      </c>
      <c r="X14" s="96"/>
      <c r="Y14" s="96"/>
      <c r="Z14" s="87">
        <f t="shared" si="12"/>
        <v>0</v>
      </c>
      <c r="AA14" s="91">
        <f t="shared" si="21"/>
        <v>0</v>
      </c>
      <c r="AB14" s="91">
        <f t="shared" si="21"/>
        <v>0</v>
      </c>
      <c r="AC14" s="91">
        <f t="shared" si="21"/>
        <v>0</v>
      </c>
      <c r="AD14" s="96"/>
      <c r="AE14" s="96"/>
      <c r="AF14" s="87">
        <f t="shared" si="15"/>
        <v>0</v>
      </c>
      <c r="AG14" s="96"/>
      <c r="AH14" s="96"/>
      <c r="AI14" s="87">
        <f t="shared" si="16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7"/>
        <v>38200000</v>
      </c>
      <c r="AN14" s="91">
        <f t="shared" si="3"/>
        <v>30024052</v>
      </c>
      <c r="AO14" s="91">
        <f t="shared" si="3"/>
        <v>-8175948</v>
      </c>
    </row>
    <row r="15" spans="1:41" ht="11.25">
      <c r="A15" s="13">
        <v>8</v>
      </c>
      <c r="B15" s="15" t="s">
        <v>12</v>
      </c>
      <c r="C15" s="86">
        <v>13573800</v>
      </c>
      <c r="D15" s="86">
        <v>1889600</v>
      </c>
      <c r="E15" s="87">
        <f t="shared" si="5"/>
        <v>-11684200</v>
      </c>
      <c r="F15" s="86">
        <v>13146000</v>
      </c>
      <c r="G15" s="86">
        <v>16040555</v>
      </c>
      <c r="H15" s="87">
        <f t="shared" si="6"/>
        <v>2894555</v>
      </c>
      <c r="I15" s="86"/>
      <c r="J15" s="86"/>
      <c r="K15" s="87">
        <f t="shared" si="7"/>
        <v>0</v>
      </c>
      <c r="L15" s="86"/>
      <c r="M15" s="86"/>
      <c r="N15" s="87">
        <f t="shared" si="8"/>
        <v>0</v>
      </c>
      <c r="O15" s="86"/>
      <c r="P15" s="86"/>
      <c r="Q15" s="87">
        <f t="shared" si="9"/>
        <v>0</v>
      </c>
      <c r="R15" s="86"/>
      <c r="S15" s="86"/>
      <c r="T15" s="87">
        <f t="shared" si="10"/>
        <v>0</v>
      </c>
      <c r="U15" s="91">
        <f t="shared" si="11"/>
        <v>26719800</v>
      </c>
      <c r="V15" s="91">
        <f t="shared" si="1"/>
        <v>17930155</v>
      </c>
      <c r="W15" s="91">
        <f t="shared" si="1"/>
        <v>-8789645</v>
      </c>
      <c r="X15" s="96"/>
      <c r="Y15" s="96"/>
      <c r="Z15" s="87">
        <f t="shared" si="12"/>
        <v>0</v>
      </c>
      <c r="AA15" s="91">
        <f t="shared" si="21"/>
        <v>0</v>
      </c>
      <c r="AB15" s="91">
        <f t="shared" si="21"/>
        <v>0</v>
      </c>
      <c r="AC15" s="91">
        <f t="shared" si="21"/>
        <v>0</v>
      </c>
      <c r="AD15" s="96"/>
      <c r="AE15" s="96"/>
      <c r="AF15" s="87">
        <f t="shared" si="15"/>
        <v>0</v>
      </c>
      <c r="AG15" s="96"/>
      <c r="AH15" s="96"/>
      <c r="AI15" s="87">
        <f t="shared" si="16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7"/>
        <v>26719800</v>
      </c>
      <c r="AN15" s="91">
        <f t="shared" si="3"/>
        <v>17930155</v>
      </c>
      <c r="AO15" s="91">
        <f t="shared" si="3"/>
        <v>-8789645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>
        <v>11880000</v>
      </c>
      <c r="G16" s="86">
        <v>1524047</v>
      </c>
      <c r="H16" s="87">
        <f t="shared" si="6"/>
        <v>-10355953</v>
      </c>
      <c r="I16" s="86"/>
      <c r="J16" s="86"/>
      <c r="K16" s="87">
        <f t="shared" si="7"/>
        <v>0</v>
      </c>
      <c r="L16" s="86"/>
      <c r="M16" s="86"/>
      <c r="N16" s="87">
        <f t="shared" si="8"/>
        <v>0</v>
      </c>
      <c r="O16" s="86"/>
      <c r="P16" s="86"/>
      <c r="Q16" s="87">
        <f t="shared" si="9"/>
        <v>0</v>
      </c>
      <c r="R16" s="86"/>
      <c r="S16" s="86"/>
      <c r="T16" s="87">
        <f t="shared" si="10"/>
        <v>0</v>
      </c>
      <c r="U16" s="91">
        <f t="shared" si="11"/>
        <v>11880000</v>
      </c>
      <c r="V16" s="91">
        <f t="shared" si="1"/>
        <v>1524047</v>
      </c>
      <c r="W16" s="91">
        <f t="shared" si="1"/>
        <v>-10355953</v>
      </c>
      <c r="X16" s="96"/>
      <c r="Y16" s="96"/>
      <c r="Z16" s="87">
        <f t="shared" si="12"/>
        <v>0</v>
      </c>
      <c r="AA16" s="91">
        <f t="shared" si="21"/>
        <v>0</v>
      </c>
      <c r="AB16" s="91">
        <f t="shared" si="21"/>
        <v>0</v>
      </c>
      <c r="AC16" s="91">
        <f t="shared" si="21"/>
        <v>0</v>
      </c>
      <c r="AD16" s="96"/>
      <c r="AE16" s="96"/>
      <c r="AF16" s="87">
        <f t="shared" si="15"/>
        <v>0</v>
      </c>
      <c r="AG16" s="96"/>
      <c r="AH16" s="96"/>
      <c r="AI16" s="87">
        <f t="shared" si="16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7"/>
        <v>11880000</v>
      </c>
      <c r="AN16" s="91">
        <f t="shared" si="3"/>
        <v>1524047</v>
      </c>
      <c r="AO16" s="91">
        <f t="shared" si="3"/>
        <v>-10355953</v>
      </c>
    </row>
    <row r="17" spans="1:41" ht="11.25">
      <c r="A17" s="57">
        <v>10</v>
      </c>
      <c r="B17" s="58" t="s">
        <v>16</v>
      </c>
      <c r="C17" s="88">
        <f>SUM(C18:C22)</f>
        <v>11247500</v>
      </c>
      <c r="D17" s="88">
        <f>SUM(D18:D22)</f>
        <v>7331844.8900000006</v>
      </c>
      <c r="E17" s="87">
        <f t="shared" si="5"/>
        <v>-3915655.1099999994</v>
      </c>
      <c r="F17" s="88">
        <f>SUM(F18:F22)</f>
        <v>53474800</v>
      </c>
      <c r="G17" s="88">
        <f>SUM(G18:G22)</f>
        <v>27025827.000000004</v>
      </c>
      <c r="H17" s="87">
        <f t="shared" si="6"/>
        <v>-26448972.999999996</v>
      </c>
      <c r="I17" s="88">
        <f>SUM(I18:I22)</f>
        <v>0</v>
      </c>
      <c r="J17" s="88">
        <f>SUM(J18:J22)</f>
        <v>0</v>
      </c>
      <c r="K17" s="87">
        <f t="shared" si="7"/>
        <v>0</v>
      </c>
      <c r="L17" s="88">
        <f>SUM(L18:L22)</f>
        <v>0</v>
      </c>
      <c r="M17" s="88">
        <f>SUM(M18:M22)</f>
        <v>0</v>
      </c>
      <c r="N17" s="87">
        <f t="shared" si="8"/>
        <v>0</v>
      </c>
      <c r="O17" s="88">
        <f>SUM(O18:O22)</f>
        <v>0</v>
      </c>
      <c r="P17" s="88">
        <f>SUM(P18:P22)</f>
        <v>0</v>
      </c>
      <c r="Q17" s="87">
        <f t="shared" si="9"/>
        <v>0</v>
      </c>
      <c r="R17" s="88">
        <f>SUM(R18:R22)</f>
        <v>0</v>
      </c>
      <c r="S17" s="88">
        <f>SUM(S18:S22)</f>
        <v>0</v>
      </c>
      <c r="T17" s="87">
        <f t="shared" si="10"/>
        <v>0</v>
      </c>
      <c r="U17" s="90">
        <f t="shared" si="11"/>
        <v>64722300</v>
      </c>
      <c r="V17" s="90">
        <f t="shared" si="1"/>
        <v>34357671.890000001</v>
      </c>
      <c r="W17" s="90">
        <f t="shared" si="1"/>
        <v>-30364628.109999996</v>
      </c>
      <c r="X17" s="96">
        <f>SUM(X18:X22)</f>
        <v>0</v>
      </c>
      <c r="Y17" s="96">
        <f>SUM(Y18:Y22)</f>
        <v>0</v>
      </c>
      <c r="Z17" s="87">
        <f t="shared" si="12"/>
        <v>0</v>
      </c>
      <c r="AA17" s="90">
        <f t="shared" si="21"/>
        <v>0</v>
      </c>
      <c r="AB17" s="90">
        <f t="shared" si="21"/>
        <v>0</v>
      </c>
      <c r="AC17" s="90">
        <f t="shared" si="21"/>
        <v>0</v>
      </c>
      <c r="AD17" s="96">
        <f>SUM(AD18:AD22)</f>
        <v>0</v>
      </c>
      <c r="AE17" s="96">
        <f>SUM(AE18:AE22)</f>
        <v>0</v>
      </c>
      <c r="AF17" s="87">
        <f t="shared" si="15"/>
        <v>0</v>
      </c>
      <c r="AG17" s="96">
        <f>SUM(AG18:AG22)</f>
        <v>0</v>
      </c>
      <c r="AH17" s="96">
        <f>SUM(AH18:AH22)</f>
        <v>0</v>
      </c>
      <c r="AI17" s="87">
        <f t="shared" si="16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7"/>
        <v>64722300</v>
      </c>
      <c r="AN17" s="90">
        <f t="shared" si="3"/>
        <v>34357671.890000001</v>
      </c>
      <c r="AO17" s="90">
        <f t="shared" si="3"/>
        <v>-30364628.109999996</v>
      </c>
    </row>
    <row r="18" spans="1:41" ht="11.25">
      <c r="A18" s="13">
        <v>11</v>
      </c>
      <c r="B18" s="15" t="s">
        <v>13</v>
      </c>
      <c r="C18" s="86">
        <v>7648500</v>
      </c>
      <c r="D18" s="86">
        <v>5004503.08</v>
      </c>
      <c r="E18" s="87">
        <f t="shared" si="5"/>
        <v>-2643996.92</v>
      </c>
      <c r="F18" s="86">
        <v>36362800</v>
      </c>
      <c r="G18" s="86">
        <v>18602936.82</v>
      </c>
      <c r="H18" s="87">
        <f t="shared" si="6"/>
        <v>-17759863.18</v>
      </c>
      <c r="I18" s="86"/>
      <c r="J18" s="86"/>
      <c r="K18" s="87">
        <f t="shared" si="7"/>
        <v>0</v>
      </c>
      <c r="L18" s="86"/>
      <c r="M18" s="86"/>
      <c r="N18" s="87">
        <f t="shared" si="8"/>
        <v>0</v>
      </c>
      <c r="O18" s="86"/>
      <c r="P18" s="86"/>
      <c r="Q18" s="87">
        <f t="shared" si="9"/>
        <v>0</v>
      </c>
      <c r="R18" s="86"/>
      <c r="S18" s="86"/>
      <c r="T18" s="87">
        <f t="shared" si="10"/>
        <v>0</v>
      </c>
      <c r="U18" s="91">
        <f t="shared" si="11"/>
        <v>44011300</v>
      </c>
      <c r="V18" s="91">
        <f t="shared" si="1"/>
        <v>23607439.899999999</v>
      </c>
      <c r="W18" s="91">
        <f t="shared" si="1"/>
        <v>-20403860.100000001</v>
      </c>
      <c r="X18" s="96"/>
      <c r="Y18" s="96"/>
      <c r="Z18" s="87">
        <f t="shared" si="12"/>
        <v>0</v>
      </c>
      <c r="AA18" s="91">
        <f t="shared" si="21"/>
        <v>0</v>
      </c>
      <c r="AB18" s="91">
        <f t="shared" si="21"/>
        <v>0</v>
      </c>
      <c r="AC18" s="91">
        <f t="shared" si="21"/>
        <v>0</v>
      </c>
      <c r="AD18" s="96"/>
      <c r="AE18" s="96"/>
      <c r="AF18" s="87">
        <f t="shared" si="15"/>
        <v>0</v>
      </c>
      <c r="AG18" s="96"/>
      <c r="AH18" s="96"/>
      <c r="AI18" s="87">
        <f t="shared" si="16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7"/>
        <v>44011300</v>
      </c>
      <c r="AN18" s="91">
        <f t="shared" si="3"/>
        <v>23607439.899999999</v>
      </c>
      <c r="AO18" s="91">
        <f t="shared" si="3"/>
        <v>-20403860.100000001</v>
      </c>
    </row>
    <row r="19" spans="1:41" ht="11.25">
      <c r="A19" s="13">
        <v>12</v>
      </c>
      <c r="B19" s="15" t="s">
        <v>14</v>
      </c>
      <c r="C19" s="86">
        <v>899500</v>
      </c>
      <c r="D19" s="86">
        <v>575564.94999999995</v>
      </c>
      <c r="E19" s="87">
        <f t="shared" si="5"/>
        <v>-323935.05000000005</v>
      </c>
      <c r="F19" s="86">
        <v>4278400</v>
      </c>
      <c r="G19" s="86">
        <v>2188581.12</v>
      </c>
      <c r="H19" s="87">
        <f t="shared" si="6"/>
        <v>-2089818.88</v>
      </c>
      <c r="I19" s="86"/>
      <c r="J19" s="86"/>
      <c r="K19" s="87">
        <f t="shared" si="7"/>
        <v>0</v>
      </c>
      <c r="L19" s="86"/>
      <c r="M19" s="86"/>
      <c r="N19" s="87">
        <f t="shared" si="8"/>
        <v>0</v>
      </c>
      <c r="O19" s="86"/>
      <c r="P19" s="86"/>
      <c r="Q19" s="87">
        <f t="shared" si="9"/>
        <v>0</v>
      </c>
      <c r="R19" s="86"/>
      <c r="S19" s="86"/>
      <c r="T19" s="87">
        <f t="shared" si="10"/>
        <v>0</v>
      </c>
      <c r="U19" s="91">
        <f t="shared" si="11"/>
        <v>5177900</v>
      </c>
      <c r="V19" s="91">
        <f t="shared" si="1"/>
        <v>2764146.0700000003</v>
      </c>
      <c r="W19" s="91">
        <f t="shared" si="1"/>
        <v>-2413753.9299999997</v>
      </c>
      <c r="X19" s="96"/>
      <c r="Y19" s="96"/>
      <c r="Z19" s="87">
        <f t="shared" si="12"/>
        <v>0</v>
      </c>
      <c r="AA19" s="91">
        <f t="shared" si="21"/>
        <v>0</v>
      </c>
      <c r="AB19" s="91">
        <f t="shared" si="21"/>
        <v>0</v>
      </c>
      <c r="AC19" s="91">
        <f t="shared" si="21"/>
        <v>0</v>
      </c>
      <c r="AD19" s="96"/>
      <c r="AE19" s="96"/>
      <c r="AF19" s="87">
        <f t="shared" si="15"/>
        <v>0</v>
      </c>
      <c r="AG19" s="96"/>
      <c r="AH19" s="96"/>
      <c r="AI19" s="87">
        <f t="shared" si="16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7"/>
        <v>5177900</v>
      </c>
      <c r="AN19" s="91">
        <f t="shared" si="3"/>
        <v>2764146.0700000003</v>
      </c>
      <c r="AO19" s="91">
        <f t="shared" si="3"/>
        <v>-2413753.9299999997</v>
      </c>
    </row>
    <row r="20" spans="1:41" ht="11.25">
      <c r="A20" s="13">
        <v>13</v>
      </c>
      <c r="B20" s="15" t="s">
        <v>15</v>
      </c>
      <c r="C20" s="86">
        <v>719700</v>
      </c>
      <c r="D20" s="86">
        <v>388605.48</v>
      </c>
      <c r="E20" s="87">
        <f t="shared" si="5"/>
        <v>-331094.52</v>
      </c>
      <c r="F20" s="86">
        <v>3422100</v>
      </c>
      <c r="G20" s="86">
        <v>1414272.57</v>
      </c>
      <c r="H20" s="87">
        <f t="shared" si="6"/>
        <v>-2007827.43</v>
      </c>
      <c r="I20" s="86"/>
      <c r="J20" s="86"/>
      <c r="K20" s="87">
        <f t="shared" si="7"/>
        <v>0</v>
      </c>
      <c r="L20" s="86"/>
      <c r="M20" s="86"/>
      <c r="N20" s="87">
        <f t="shared" si="8"/>
        <v>0</v>
      </c>
      <c r="O20" s="86"/>
      <c r="P20" s="86"/>
      <c r="Q20" s="87">
        <f t="shared" si="9"/>
        <v>0</v>
      </c>
      <c r="R20" s="86"/>
      <c r="S20" s="86"/>
      <c r="T20" s="87">
        <f t="shared" si="10"/>
        <v>0</v>
      </c>
      <c r="U20" s="91">
        <f t="shared" si="11"/>
        <v>4141800</v>
      </c>
      <c r="V20" s="91">
        <f t="shared" si="1"/>
        <v>1802878.05</v>
      </c>
      <c r="W20" s="91">
        <f t="shared" si="1"/>
        <v>-2338921.9500000002</v>
      </c>
      <c r="X20" s="96"/>
      <c r="Y20" s="96"/>
      <c r="Z20" s="87">
        <f t="shared" si="12"/>
        <v>0</v>
      </c>
      <c r="AA20" s="91">
        <f t="shared" si="21"/>
        <v>0</v>
      </c>
      <c r="AB20" s="91">
        <f t="shared" si="21"/>
        <v>0</v>
      </c>
      <c r="AC20" s="91">
        <f t="shared" si="21"/>
        <v>0</v>
      </c>
      <c r="AD20" s="96"/>
      <c r="AE20" s="96"/>
      <c r="AF20" s="87">
        <f t="shared" si="15"/>
        <v>0</v>
      </c>
      <c r="AG20" s="96"/>
      <c r="AH20" s="96"/>
      <c r="AI20" s="87">
        <f t="shared" si="16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7"/>
        <v>4141800</v>
      </c>
      <c r="AN20" s="91">
        <f t="shared" si="3"/>
        <v>1802878.05</v>
      </c>
      <c r="AO20" s="91">
        <f t="shared" si="3"/>
        <v>-2338921.9500000002</v>
      </c>
    </row>
    <row r="21" spans="1:41" ht="11.25">
      <c r="A21" s="13">
        <v>14</v>
      </c>
      <c r="B21" s="15" t="s">
        <v>17</v>
      </c>
      <c r="C21" s="86">
        <v>180100</v>
      </c>
      <c r="D21" s="86">
        <v>185640.48</v>
      </c>
      <c r="E21" s="87">
        <f t="shared" si="5"/>
        <v>5540.4800000000105</v>
      </c>
      <c r="F21" s="86">
        <v>855800</v>
      </c>
      <c r="G21" s="86">
        <v>703660.28</v>
      </c>
      <c r="H21" s="87">
        <f t="shared" si="6"/>
        <v>-152139.71999999997</v>
      </c>
      <c r="I21" s="86"/>
      <c r="J21" s="86"/>
      <c r="K21" s="87">
        <f t="shared" si="7"/>
        <v>0</v>
      </c>
      <c r="L21" s="86"/>
      <c r="M21" s="86"/>
      <c r="N21" s="87">
        <f t="shared" si="8"/>
        <v>0</v>
      </c>
      <c r="O21" s="86"/>
      <c r="P21" s="86"/>
      <c r="Q21" s="87">
        <f t="shared" si="9"/>
        <v>0</v>
      </c>
      <c r="R21" s="86"/>
      <c r="S21" s="86"/>
      <c r="T21" s="87">
        <f t="shared" si="10"/>
        <v>0</v>
      </c>
      <c r="U21" s="91">
        <f t="shared" si="11"/>
        <v>1035900</v>
      </c>
      <c r="V21" s="91">
        <f t="shared" si="1"/>
        <v>889300.76</v>
      </c>
      <c r="W21" s="91">
        <f t="shared" si="1"/>
        <v>-146599.23999999996</v>
      </c>
      <c r="X21" s="96"/>
      <c r="Y21" s="96"/>
      <c r="Z21" s="87">
        <f t="shared" si="12"/>
        <v>0</v>
      </c>
      <c r="AA21" s="91">
        <f t="shared" si="21"/>
        <v>0</v>
      </c>
      <c r="AB21" s="91">
        <f t="shared" si="21"/>
        <v>0</v>
      </c>
      <c r="AC21" s="91">
        <f t="shared" si="21"/>
        <v>0</v>
      </c>
      <c r="AD21" s="96"/>
      <c r="AE21" s="96"/>
      <c r="AF21" s="87">
        <f t="shared" si="15"/>
        <v>0</v>
      </c>
      <c r="AG21" s="96"/>
      <c r="AH21" s="96"/>
      <c r="AI21" s="87">
        <f t="shared" si="16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7"/>
        <v>1035900</v>
      </c>
      <c r="AN21" s="91">
        <f t="shared" si="3"/>
        <v>889300.76</v>
      </c>
      <c r="AO21" s="91">
        <f t="shared" si="3"/>
        <v>-146599.23999999996</v>
      </c>
    </row>
    <row r="22" spans="1:41" ht="11.25">
      <c r="A22" s="13">
        <v>15</v>
      </c>
      <c r="B22" s="15" t="s">
        <v>18</v>
      </c>
      <c r="C22" s="86">
        <v>1799700</v>
      </c>
      <c r="D22" s="86">
        <v>1177530.8999999999</v>
      </c>
      <c r="E22" s="87">
        <f t="shared" si="5"/>
        <v>-622169.10000000009</v>
      </c>
      <c r="F22" s="86">
        <v>8555700</v>
      </c>
      <c r="G22" s="86">
        <v>4116376.21</v>
      </c>
      <c r="H22" s="87">
        <f t="shared" si="6"/>
        <v>-4439323.79</v>
      </c>
      <c r="I22" s="86"/>
      <c r="J22" s="86"/>
      <c r="K22" s="87">
        <f t="shared" si="7"/>
        <v>0</v>
      </c>
      <c r="L22" s="86"/>
      <c r="M22" s="86"/>
      <c r="N22" s="87">
        <f t="shared" si="8"/>
        <v>0</v>
      </c>
      <c r="O22" s="86"/>
      <c r="P22" s="86"/>
      <c r="Q22" s="87">
        <f t="shared" si="9"/>
        <v>0</v>
      </c>
      <c r="R22" s="86"/>
      <c r="S22" s="86"/>
      <c r="T22" s="87">
        <f t="shared" si="10"/>
        <v>0</v>
      </c>
      <c r="U22" s="91">
        <f t="shared" si="11"/>
        <v>10355400</v>
      </c>
      <c r="V22" s="91">
        <f t="shared" si="1"/>
        <v>5293907.1099999994</v>
      </c>
      <c r="W22" s="91">
        <f t="shared" si="1"/>
        <v>-5061492.8900000006</v>
      </c>
      <c r="X22" s="96"/>
      <c r="Y22" s="96"/>
      <c r="Z22" s="87">
        <f t="shared" si="12"/>
        <v>0</v>
      </c>
      <c r="AA22" s="91">
        <f t="shared" si="21"/>
        <v>0</v>
      </c>
      <c r="AB22" s="91">
        <f t="shared" si="21"/>
        <v>0</v>
      </c>
      <c r="AC22" s="91">
        <f t="shared" si="21"/>
        <v>0</v>
      </c>
      <c r="AD22" s="96"/>
      <c r="AE22" s="96"/>
      <c r="AF22" s="87">
        <f t="shared" si="15"/>
        <v>0</v>
      </c>
      <c r="AG22" s="96"/>
      <c r="AH22" s="96"/>
      <c r="AI22" s="87">
        <f t="shared" si="16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7"/>
        <v>10355400</v>
      </c>
      <c r="AN22" s="91">
        <f t="shared" si="3"/>
        <v>5293907.1099999994</v>
      </c>
      <c r="AO22" s="91">
        <f t="shared" si="3"/>
        <v>-5061492.8900000006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55502800</v>
      </c>
      <c r="G23" s="88">
        <f>SUM(G24:G27)</f>
        <v>38398922.079999998</v>
      </c>
      <c r="H23" s="87">
        <f t="shared" si="6"/>
        <v>-17103877.920000002</v>
      </c>
      <c r="I23" s="88">
        <f>SUM(I24:I27)</f>
        <v>56906600</v>
      </c>
      <c r="J23" s="88">
        <f>SUM(J24:J27)</f>
        <v>36686487.299999997</v>
      </c>
      <c r="K23" s="87">
        <f t="shared" si="7"/>
        <v>-20220112.700000003</v>
      </c>
      <c r="L23" s="88">
        <f>SUM(L24:L27)</f>
        <v>52832000</v>
      </c>
      <c r="M23" s="88">
        <f>SUM(M24:M27)</f>
        <v>52832000</v>
      </c>
      <c r="N23" s="87">
        <f t="shared" si="8"/>
        <v>0</v>
      </c>
      <c r="O23" s="88">
        <f>SUM(O24:O27)</f>
        <v>113478800</v>
      </c>
      <c r="P23" s="88">
        <f>SUM(P24:P27)</f>
        <v>109838709.93000001</v>
      </c>
      <c r="Q23" s="87">
        <f t="shared" si="9"/>
        <v>-3640090.0699999928</v>
      </c>
      <c r="R23" s="88">
        <f>SUM(R24:R27)</f>
        <v>51377200</v>
      </c>
      <c r="S23" s="88">
        <f>S24+S25+S26</f>
        <v>51377200</v>
      </c>
      <c r="T23" s="87">
        <f t="shared" si="10"/>
        <v>0</v>
      </c>
      <c r="U23" s="90">
        <f t="shared" si="11"/>
        <v>330097400</v>
      </c>
      <c r="V23" s="90">
        <f t="shared" si="11"/>
        <v>289133319.31</v>
      </c>
      <c r="W23" s="90">
        <f t="shared" si="11"/>
        <v>-40964080.689999998</v>
      </c>
      <c r="X23" s="96">
        <f>SUM(X24:X27)</f>
        <v>0</v>
      </c>
      <c r="Y23" s="96">
        <f>SUM(Y24:Y27)</f>
        <v>0</v>
      </c>
      <c r="Z23" s="87">
        <f t="shared" si="12"/>
        <v>0</v>
      </c>
      <c r="AA23" s="90">
        <f t="shared" si="21"/>
        <v>0</v>
      </c>
      <c r="AB23" s="90">
        <f t="shared" si="21"/>
        <v>0</v>
      </c>
      <c r="AC23" s="90">
        <f t="shared" si="21"/>
        <v>0</v>
      </c>
      <c r="AD23" s="96">
        <f>SUM(AD24:AD27)</f>
        <v>0</v>
      </c>
      <c r="AE23" s="96">
        <f>SUM(AE24:AE27)</f>
        <v>0</v>
      </c>
      <c r="AF23" s="87">
        <f t="shared" si="15"/>
        <v>0</v>
      </c>
      <c r="AG23" s="96">
        <f>SUM(AG24:AG27)</f>
        <v>0</v>
      </c>
      <c r="AH23" s="96">
        <f>SUM(AH24:AH27)</f>
        <v>0</v>
      </c>
      <c r="AI23" s="87">
        <f t="shared" si="16"/>
        <v>0</v>
      </c>
      <c r="AJ23" s="90">
        <f t="shared" ref="AJ23:AL90" si="22">SUM(AD23+AG23)</f>
        <v>0</v>
      </c>
      <c r="AK23" s="90">
        <f t="shared" si="22"/>
        <v>0</v>
      </c>
      <c r="AL23" s="90">
        <f t="shared" si="22"/>
        <v>0</v>
      </c>
      <c r="AM23" s="90">
        <f t="shared" si="17"/>
        <v>330097400</v>
      </c>
      <c r="AN23" s="90">
        <f t="shared" si="17"/>
        <v>289133319.31</v>
      </c>
      <c r="AO23" s="90">
        <f t="shared" si="17"/>
        <v>-40964080.689999998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26008400</v>
      </c>
      <c r="G24" s="89">
        <v>11488782.76</v>
      </c>
      <c r="H24" s="87">
        <f t="shared" si="6"/>
        <v>-14519617.24</v>
      </c>
      <c r="I24" s="89">
        <v>1500000</v>
      </c>
      <c r="J24" s="89">
        <v>906831.3</v>
      </c>
      <c r="K24" s="87">
        <f t="shared" si="7"/>
        <v>-593168.69999999995</v>
      </c>
      <c r="L24" s="89">
        <v>5600000</v>
      </c>
      <c r="M24" s="89">
        <v>4643236.47</v>
      </c>
      <c r="N24" s="87">
        <f t="shared" si="8"/>
        <v>-956763.53000000026</v>
      </c>
      <c r="O24" s="89">
        <v>7920000</v>
      </c>
      <c r="P24" s="89">
        <v>9327174.9299999997</v>
      </c>
      <c r="Q24" s="87">
        <f t="shared" si="9"/>
        <v>1407174.9299999997</v>
      </c>
      <c r="R24" s="89">
        <v>2400000</v>
      </c>
      <c r="S24" s="89">
        <v>5622541.1799999997</v>
      </c>
      <c r="T24" s="87">
        <f t="shared" si="10"/>
        <v>3222541.1799999997</v>
      </c>
      <c r="U24" s="91">
        <f t="shared" si="11"/>
        <v>43428400</v>
      </c>
      <c r="V24" s="91">
        <f t="shared" si="11"/>
        <v>31988566.640000001</v>
      </c>
      <c r="W24" s="91">
        <f t="shared" si="11"/>
        <v>-11439833.359999999</v>
      </c>
      <c r="X24" s="96"/>
      <c r="Y24" s="96"/>
      <c r="Z24" s="87">
        <f t="shared" si="12"/>
        <v>0</v>
      </c>
      <c r="AA24" s="91">
        <f t="shared" si="21"/>
        <v>0</v>
      </c>
      <c r="AB24" s="91">
        <f t="shared" si="21"/>
        <v>0</v>
      </c>
      <c r="AC24" s="91">
        <f t="shared" si="21"/>
        <v>0</v>
      </c>
      <c r="AD24" s="96"/>
      <c r="AE24" s="96"/>
      <c r="AF24" s="87">
        <f t="shared" si="15"/>
        <v>0</v>
      </c>
      <c r="AG24" s="96"/>
      <c r="AH24" s="96"/>
      <c r="AI24" s="87">
        <f t="shared" si="16"/>
        <v>0</v>
      </c>
      <c r="AJ24" s="91">
        <f t="shared" si="22"/>
        <v>0</v>
      </c>
      <c r="AK24" s="91">
        <f t="shared" si="22"/>
        <v>0</v>
      </c>
      <c r="AL24" s="91">
        <f t="shared" si="22"/>
        <v>0</v>
      </c>
      <c r="AM24" s="91">
        <f t="shared" si="17"/>
        <v>43428400</v>
      </c>
      <c r="AN24" s="91">
        <f t="shared" si="17"/>
        <v>31988566.640000001</v>
      </c>
      <c r="AO24" s="91">
        <f t="shared" si="17"/>
        <v>-11439833.359999999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27994400</v>
      </c>
      <c r="G25" s="89">
        <v>25943003.32</v>
      </c>
      <c r="H25" s="87">
        <f t="shared" si="6"/>
        <v>-2051396.6799999997</v>
      </c>
      <c r="I25" s="89">
        <v>53660000</v>
      </c>
      <c r="J25" s="89">
        <v>34881000</v>
      </c>
      <c r="K25" s="87">
        <f t="shared" si="7"/>
        <v>-18779000</v>
      </c>
      <c r="L25" s="89">
        <v>43232000</v>
      </c>
      <c r="M25" s="89">
        <v>43364960</v>
      </c>
      <c r="N25" s="87">
        <f t="shared" si="8"/>
        <v>132960</v>
      </c>
      <c r="O25" s="89">
        <v>95658800</v>
      </c>
      <c r="P25" s="89">
        <v>93884620</v>
      </c>
      <c r="Q25" s="87">
        <f t="shared" si="9"/>
        <v>-1774180</v>
      </c>
      <c r="R25" s="89">
        <v>46809400</v>
      </c>
      <c r="S25" s="89">
        <v>44417471.729999997</v>
      </c>
      <c r="T25" s="87">
        <f t="shared" si="10"/>
        <v>-2391928.2700000033</v>
      </c>
      <c r="U25" s="91">
        <f t="shared" si="11"/>
        <v>267354600</v>
      </c>
      <c r="V25" s="91">
        <f t="shared" si="11"/>
        <v>242491055.04999998</v>
      </c>
      <c r="W25" s="91">
        <f t="shared" si="11"/>
        <v>-24863544.950000003</v>
      </c>
      <c r="X25" s="96"/>
      <c r="Y25" s="96"/>
      <c r="Z25" s="87">
        <f t="shared" si="12"/>
        <v>0</v>
      </c>
      <c r="AA25" s="91">
        <f t="shared" si="21"/>
        <v>0</v>
      </c>
      <c r="AB25" s="91">
        <f t="shared" si="21"/>
        <v>0</v>
      </c>
      <c r="AC25" s="91">
        <f t="shared" si="21"/>
        <v>0</v>
      </c>
      <c r="AD25" s="96"/>
      <c r="AE25" s="96"/>
      <c r="AF25" s="87">
        <f t="shared" si="15"/>
        <v>0</v>
      </c>
      <c r="AG25" s="96"/>
      <c r="AH25" s="96"/>
      <c r="AI25" s="87">
        <f t="shared" si="16"/>
        <v>0</v>
      </c>
      <c r="AJ25" s="91">
        <f t="shared" si="22"/>
        <v>0</v>
      </c>
      <c r="AK25" s="91">
        <f t="shared" si="22"/>
        <v>0</v>
      </c>
      <c r="AL25" s="91">
        <f t="shared" si="22"/>
        <v>0</v>
      </c>
      <c r="AM25" s="91">
        <f t="shared" si="17"/>
        <v>267354600</v>
      </c>
      <c r="AN25" s="91">
        <f t="shared" si="17"/>
        <v>242491055.04999998</v>
      </c>
      <c r="AO25" s="91">
        <f t="shared" si="17"/>
        <v>-24863544.950000003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1500000</v>
      </c>
      <c r="G26" s="89">
        <v>967136</v>
      </c>
      <c r="H26" s="87">
        <f t="shared" si="6"/>
        <v>-532864</v>
      </c>
      <c r="I26" s="89">
        <v>1746600</v>
      </c>
      <c r="J26" s="89">
        <v>898656</v>
      </c>
      <c r="K26" s="87">
        <f t="shared" si="7"/>
        <v>-847944</v>
      </c>
      <c r="L26" s="89">
        <v>4000000</v>
      </c>
      <c r="M26" s="89">
        <v>4823803.53</v>
      </c>
      <c r="N26" s="87">
        <f t="shared" si="8"/>
        <v>823803.53000000026</v>
      </c>
      <c r="O26" s="89">
        <v>9900000</v>
      </c>
      <c r="P26" s="89">
        <v>6626915</v>
      </c>
      <c r="Q26" s="87">
        <f t="shared" si="9"/>
        <v>-3273085</v>
      </c>
      <c r="R26" s="89">
        <v>2167800</v>
      </c>
      <c r="S26" s="89">
        <v>1337187.0900000001</v>
      </c>
      <c r="T26" s="87">
        <f t="shared" si="10"/>
        <v>-830612.90999999992</v>
      </c>
      <c r="U26" s="91">
        <f t="shared" si="11"/>
        <v>19314400</v>
      </c>
      <c r="V26" s="91">
        <f t="shared" si="11"/>
        <v>14653697.620000001</v>
      </c>
      <c r="W26" s="91">
        <f t="shared" si="11"/>
        <v>-4660702.38</v>
      </c>
      <c r="X26" s="96"/>
      <c r="Y26" s="96"/>
      <c r="Z26" s="87">
        <f t="shared" si="12"/>
        <v>0</v>
      </c>
      <c r="AA26" s="91">
        <f t="shared" si="21"/>
        <v>0</v>
      </c>
      <c r="AB26" s="91">
        <f t="shared" si="21"/>
        <v>0</v>
      </c>
      <c r="AC26" s="91">
        <f t="shared" si="21"/>
        <v>0</v>
      </c>
      <c r="AD26" s="96"/>
      <c r="AE26" s="96"/>
      <c r="AF26" s="87">
        <f t="shared" si="15"/>
        <v>0</v>
      </c>
      <c r="AG26" s="96"/>
      <c r="AH26" s="96"/>
      <c r="AI26" s="87">
        <f t="shared" si="16"/>
        <v>0</v>
      </c>
      <c r="AJ26" s="91">
        <f t="shared" si="22"/>
        <v>0</v>
      </c>
      <c r="AK26" s="91">
        <f t="shared" si="22"/>
        <v>0</v>
      </c>
      <c r="AL26" s="91">
        <f t="shared" si="22"/>
        <v>0</v>
      </c>
      <c r="AM26" s="91">
        <f t="shared" si="17"/>
        <v>19314400</v>
      </c>
      <c r="AN26" s="91">
        <f t="shared" si="17"/>
        <v>14653697.620000001</v>
      </c>
      <c r="AO26" s="91">
        <f t="shared" si="17"/>
        <v>-4660702.38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6"/>
        <v>0</v>
      </c>
      <c r="I27" s="89"/>
      <c r="J27" s="89"/>
      <c r="K27" s="87">
        <f t="shared" si="7"/>
        <v>0</v>
      </c>
      <c r="L27" s="89"/>
      <c r="M27" s="89"/>
      <c r="N27" s="87">
        <f t="shared" si="8"/>
        <v>0</v>
      </c>
      <c r="O27" s="89"/>
      <c r="P27" s="89"/>
      <c r="Q27" s="87">
        <f t="shared" si="9"/>
        <v>0</v>
      </c>
      <c r="R27" s="89"/>
      <c r="S27" s="89"/>
      <c r="T27" s="87">
        <f t="shared" si="10"/>
        <v>0</v>
      </c>
      <c r="U27" s="91">
        <f t="shared" si="11"/>
        <v>0</v>
      </c>
      <c r="V27" s="91">
        <f t="shared" si="11"/>
        <v>0</v>
      </c>
      <c r="W27" s="91">
        <f t="shared" si="11"/>
        <v>0</v>
      </c>
      <c r="X27" s="96"/>
      <c r="Y27" s="96"/>
      <c r="Z27" s="87">
        <f t="shared" si="12"/>
        <v>0</v>
      </c>
      <c r="AA27" s="91">
        <f t="shared" si="21"/>
        <v>0</v>
      </c>
      <c r="AB27" s="91">
        <f t="shared" si="21"/>
        <v>0</v>
      </c>
      <c r="AC27" s="91">
        <f t="shared" si="21"/>
        <v>0</v>
      </c>
      <c r="AD27" s="96"/>
      <c r="AE27" s="96"/>
      <c r="AF27" s="87">
        <f t="shared" si="15"/>
        <v>0</v>
      </c>
      <c r="AG27" s="96"/>
      <c r="AH27" s="96"/>
      <c r="AI27" s="87">
        <f t="shared" si="16"/>
        <v>0</v>
      </c>
      <c r="AJ27" s="91">
        <f t="shared" si="22"/>
        <v>0</v>
      </c>
      <c r="AK27" s="91">
        <f t="shared" si="22"/>
        <v>0</v>
      </c>
      <c r="AL27" s="91">
        <f t="shared" si="22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1.25">
      <c r="A28" s="57">
        <v>21</v>
      </c>
      <c r="B28" s="58" t="s">
        <v>35</v>
      </c>
      <c r="C28" s="88">
        <f>SUM(C29:C34)</f>
        <v>7813300</v>
      </c>
      <c r="D28" s="88">
        <f>SUM(D29:D34)</f>
        <v>2832140</v>
      </c>
      <c r="E28" s="87">
        <f t="shared" si="5"/>
        <v>-4981160</v>
      </c>
      <c r="F28" s="88">
        <f>SUM(F29:F34)</f>
        <v>22086000</v>
      </c>
      <c r="G28" s="88">
        <f>SUM(G29:G34)</f>
        <v>10335059</v>
      </c>
      <c r="H28" s="87">
        <f t="shared" si="6"/>
        <v>-11750941</v>
      </c>
      <c r="I28" s="88">
        <f>SUM(I29:I34)</f>
        <v>0</v>
      </c>
      <c r="J28" s="88">
        <f>SUM(J29:J34)</f>
        <v>0</v>
      </c>
      <c r="K28" s="87">
        <f t="shared" si="7"/>
        <v>0</v>
      </c>
      <c r="L28" s="88">
        <f>SUM(L29:L34)</f>
        <v>0</v>
      </c>
      <c r="M28" s="88">
        <f>SUM(M29:M34)</f>
        <v>0</v>
      </c>
      <c r="N28" s="87">
        <f t="shared" si="8"/>
        <v>0</v>
      </c>
      <c r="O28" s="88">
        <f>SUM(O29:O34)</f>
        <v>0</v>
      </c>
      <c r="P28" s="88">
        <f>SUM(P29:P34)</f>
        <v>0</v>
      </c>
      <c r="Q28" s="87">
        <f t="shared" si="9"/>
        <v>0</v>
      </c>
      <c r="R28" s="88">
        <f>SUM(R29:R34)</f>
        <v>0</v>
      </c>
      <c r="S28" s="88">
        <f>SUM(S29:S34)</f>
        <v>0</v>
      </c>
      <c r="T28" s="87">
        <f t="shared" si="10"/>
        <v>0</v>
      </c>
      <c r="U28" s="90">
        <f t="shared" si="11"/>
        <v>29899300</v>
      </c>
      <c r="V28" s="90">
        <f t="shared" si="11"/>
        <v>13167199</v>
      </c>
      <c r="W28" s="90">
        <f t="shared" si="11"/>
        <v>-16732101</v>
      </c>
      <c r="X28" s="96">
        <f>SUM(X29:X34)</f>
        <v>0</v>
      </c>
      <c r="Y28" s="96">
        <f>SUM(Y29:Y34)</f>
        <v>0</v>
      </c>
      <c r="Z28" s="87">
        <f t="shared" si="12"/>
        <v>0</v>
      </c>
      <c r="AA28" s="90">
        <f t="shared" si="21"/>
        <v>0</v>
      </c>
      <c r="AB28" s="90">
        <f t="shared" si="21"/>
        <v>0</v>
      </c>
      <c r="AC28" s="90">
        <f t="shared" si="21"/>
        <v>0</v>
      </c>
      <c r="AD28" s="96">
        <f>SUM(AD29:AD34)</f>
        <v>0</v>
      </c>
      <c r="AE28" s="96">
        <f>SUM(AE29:AE34)</f>
        <v>0</v>
      </c>
      <c r="AF28" s="87">
        <f t="shared" si="15"/>
        <v>0</v>
      </c>
      <c r="AG28" s="96">
        <f>SUM(AG29:AG34)</f>
        <v>0</v>
      </c>
      <c r="AH28" s="96">
        <f>SUM(AH29:AH34)</f>
        <v>0</v>
      </c>
      <c r="AI28" s="87">
        <f t="shared" si="16"/>
        <v>0</v>
      </c>
      <c r="AJ28" s="90">
        <f t="shared" si="22"/>
        <v>0</v>
      </c>
      <c r="AK28" s="90">
        <f t="shared" si="22"/>
        <v>0</v>
      </c>
      <c r="AL28" s="90">
        <f t="shared" si="22"/>
        <v>0</v>
      </c>
      <c r="AM28" s="90">
        <f t="shared" si="17"/>
        <v>29899300</v>
      </c>
      <c r="AN28" s="90">
        <f t="shared" si="17"/>
        <v>13167199</v>
      </c>
      <c r="AO28" s="90">
        <f t="shared" si="17"/>
        <v>-16732101</v>
      </c>
    </row>
    <row r="29" spans="1:41" ht="11.25">
      <c r="A29" s="13">
        <v>22</v>
      </c>
      <c r="B29" s="1" t="s">
        <v>22</v>
      </c>
      <c r="C29" s="86">
        <v>525000</v>
      </c>
      <c r="D29" s="86">
        <v>416800</v>
      </c>
      <c r="E29" s="87">
        <f t="shared" si="5"/>
        <v>-108200</v>
      </c>
      <c r="F29" s="86">
        <v>2188000</v>
      </c>
      <c r="G29" s="86">
        <v>2120900</v>
      </c>
      <c r="H29" s="87">
        <f t="shared" si="6"/>
        <v>-67100</v>
      </c>
      <c r="I29" s="86"/>
      <c r="J29" s="86"/>
      <c r="K29" s="87">
        <f t="shared" si="7"/>
        <v>0</v>
      </c>
      <c r="L29" s="86"/>
      <c r="M29" s="86"/>
      <c r="N29" s="87">
        <f t="shared" si="8"/>
        <v>0</v>
      </c>
      <c r="O29" s="86"/>
      <c r="P29" s="86"/>
      <c r="Q29" s="87">
        <f t="shared" si="9"/>
        <v>0</v>
      </c>
      <c r="R29" s="86"/>
      <c r="S29" s="86"/>
      <c r="T29" s="87">
        <f t="shared" si="10"/>
        <v>0</v>
      </c>
      <c r="U29" s="91">
        <f t="shared" si="11"/>
        <v>2713000</v>
      </c>
      <c r="V29" s="91">
        <f t="shared" si="11"/>
        <v>2537700</v>
      </c>
      <c r="W29" s="91">
        <f t="shared" si="11"/>
        <v>-175300</v>
      </c>
      <c r="X29" s="96"/>
      <c r="Y29" s="96"/>
      <c r="Z29" s="87">
        <f t="shared" si="12"/>
        <v>0</v>
      </c>
      <c r="AA29" s="91">
        <f t="shared" si="21"/>
        <v>0</v>
      </c>
      <c r="AB29" s="91">
        <f t="shared" si="21"/>
        <v>0</v>
      </c>
      <c r="AC29" s="91">
        <f t="shared" si="21"/>
        <v>0</v>
      </c>
      <c r="AD29" s="96"/>
      <c r="AE29" s="96"/>
      <c r="AF29" s="87">
        <f t="shared" si="15"/>
        <v>0</v>
      </c>
      <c r="AG29" s="96"/>
      <c r="AH29" s="96"/>
      <c r="AI29" s="87">
        <f t="shared" si="16"/>
        <v>0</v>
      </c>
      <c r="AJ29" s="91">
        <f t="shared" si="22"/>
        <v>0</v>
      </c>
      <c r="AK29" s="91">
        <f t="shared" si="22"/>
        <v>0</v>
      </c>
      <c r="AL29" s="91">
        <f t="shared" si="22"/>
        <v>0</v>
      </c>
      <c r="AM29" s="91">
        <f t="shared" si="17"/>
        <v>2713000</v>
      </c>
      <c r="AN29" s="91">
        <f t="shared" si="17"/>
        <v>2537700</v>
      </c>
      <c r="AO29" s="91">
        <f t="shared" si="17"/>
        <v>-175300</v>
      </c>
    </row>
    <row r="30" spans="1:41" ht="11.25">
      <c r="A30" s="13">
        <v>23</v>
      </c>
      <c r="B30" s="1" t="s">
        <v>23</v>
      </c>
      <c r="C30" s="86">
        <v>6838100</v>
      </c>
      <c r="D30" s="86">
        <v>2263560</v>
      </c>
      <c r="E30" s="87">
        <f t="shared" si="5"/>
        <v>-4574540</v>
      </c>
      <c r="F30" s="86">
        <v>15928400</v>
      </c>
      <c r="G30" s="86">
        <v>5537280</v>
      </c>
      <c r="H30" s="87">
        <f t="shared" si="6"/>
        <v>-10391120</v>
      </c>
      <c r="I30" s="86"/>
      <c r="J30" s="86"/>
      <c r="K30" s="87">
        <f t="shared" si="7"/>
        <v>0</v>
      </c>
      <c r="L30" s="86"/>
      <c r="M30" s="86"/>
      <c r="N30" s="87">
        <f t="shared" si="8"/>
        <v>0</v>
      </c>
      <c r="O30" s="86"/>
      <c r="P30" s="86"/>
      <c r="Q30" s="87">
        <f t="shared" si="9"/>
        <v>0</v>
      </c>
      <c r="R30" s="86"/>
      <c r="S30" s="86"/>
      <c r="T30" s="87">
        <f t="shared" si="10"/>
        <v>0</v>
      </c>
      <c r="U30" s="91">
        <f t="shared" si="11"/>
        <v>22766500</v>
      </c>
      <c r="V30" s="91">
        <f t="shared" si="11"/>
        <v>7800840</v>
      </c>
      <c r="W30" s="91">
        <f t="shared" si="11"/>
        <v>-14965660</v>
      </c>
      <c r="X30" s="96"/>
      <c r="Y30" s="96"/>
      <c r="Z30" s="87">
        <f t="shared" si="12"/>
        <v>0</v>
      </c>
      <c r="AA30" s="91">
        <f t="shared" si="21"/>
        <v>0</v>
      </c>
      <c r="AB30" s="91">
        <f t="shared" si="21"/>
        <v>0</v>
      </c>
      <c r="AC30" s="91">
        <f t="shared" si="21"/>
        <v>0</v>
      </c>
      <c r="AD30" s="96"/>
      <c r="AE30" s="96">
        <v>0</v>
      </c>
      <c r="AF30" s="87">
        <f t="shared" si="15"/>
        <v>0</v>
      </c>
      <c r="AG30" s="96"/>
      <c r="AH30" s="96"/>
      <c r="AI30" s="87">
        <f t="shared" si="16"/>
        <v>0</v>
      </c>
      <c r="AJ30" s="91">
        <f t="shared" si="22"/>
        <v>0</v>
      </c>
      <c r="AK30" s="91">
        <f t="shared" si="22"/>
        <v>0</v>
      </c>
      <c r="AL30" s="91">
        <f t="shared" si="22"/>
        <v>0</v>
      </c>
      <c r="AM30" s="91">
        <f t="shared" si="17"/>
        <v>22766500</v>
      </c>
      <c r="AN30" s="91">
        <f t="shared" si="17"/>
        <v>7800840</v>
      </c>
      <c r="AO30" s="91">
        <f t="shared" si="17"/>
        <v>-14965660</v>
      </c>
    </row>
    <row r="31" spans="1:41" ht="11.25">
      <c r="A31" s="13">
        <v>24</v>
      </c>
      <c r="B31" s="1" t="s">
        <v>24</v>
      </c>
      <c r="C31" s="86">
        <v>200200</v>
      </c>
      <c r="D31" s="86">
        <v>151780</v>
      </c>
      <c r="E31" s="87">
        <f t="shared" si="5"/>
        <v>-48420</v>
      </c>
      <c r="F31" s="86">
        <v>2039800</v>
      </c>
      <c r="G31" s="86">
        <v>1766379</v>
      </c>
      <c r="H31" s="87">
        <f t="shared" si="6"/>
        <v>-273421</v>
      </c>
      <c r="I31" s="86"/>
      <c r="J31" s="86"/>
      <c r="K31" s="87">
        <f t="shared" si="7"/>
        <v>0</v>
      </c>
      <c r="L31" s="86"/>
      <c r="M31" s="86"/>
      <c r="N31" s="87">
        <f t="shared" si="8"/>
        <v>0</v>
      </c>
      <c r="O31" s="86"/>
      <c r="P31" s="86"/>
      <c r="Q31" s="87">
        <f t="shared" si="9"/>
        <v>0</v>
      </c>
      <c r="R31" s="86"/>
      <c r="S31" s="86"/>
      <c r="T31" s="87">
        <f t="shared" si="10"/>
        <v>0</v>
      </c>
      <c r="U31" s="91">
        <f t="shared" si="11"/>
        <v>2240000</v>
      </c>
      <c r="V31" s="91">
        <f t="shared" si="11"/>
        <v>1918159</v>
      </c>
      <c r="W31" s="91">
        <f t="shared" si="11"/>
        <v>-321841</v>
      </c>
      <c r="X31" s="96"/>
      <c r="Y31" s="96"/>
      <c r="Z31" s="87">
        <f t="shared" si="12"/>
        <v>0</v>
      </c>
      <c r="AA31" s="91">
        <f t="shared" si="21"/>
        <v>0</v>
      </c>
      <c r="AB31" s="91">
        <f t="shared" si="21"/>
        <v>0</v>
      </c>
      <c r="AC31" s="91">
        <f t="shared" si="21"/>
        <v>0</v>
      </c>
      <c r="AD31" s="96"/>
      <c r="AE31" s="96"/>
      <c r="AF31" s="87">
        <f t="shared" si="15"/>
        <v>0</v>
      </c>
      <c r="AG31" s="96"/>
      <c r="AH31" s="96"/>
      <c r="AI31" s="87">
        <f t="shared" si="16"/>
        <v>0</v>
      </c>
      <c r="AJ31" s="91">
        <f t="shared" si="22"/>
        <v>0</v>
      </c>
      <c r="AK31" s="91">
        <f t="shared" si="22"/>
        <v>0</v>
      </c>
      <c r="AL31" s="91">
        <f t="shared" si="22"/>
        <v>0</v>
      </c>
      <c r="AM31" s="91">
        <f t="shared" si="17"/>
        <v>2240000</v>
      </c>
      <c r="AN31" s="91">
        <f t="shared" si="17"/>
        <v>1918159</v>
      </c>
      <c r="AO31" s="91">
        <f t="shared" si="17"/>
        <v>-321841</v>
      </c>
    </row>
    <row r="32" spans="1:41" ht="11.25">
      <c r="A32" s="13">
        <v>25</v>
      </c>
      <c r="B32" s="1" t="s">
        <v>25</v>
      </c>
      <c r="C32" s="86">
        <v>250000</v>
      </c>
      <c r="D32" s="86">
        <v>0</v>
      </c>
      <c r="E32" s="87">
        <f t="shared" si="5"/>
        <v>-250000</v>
      </c>
      <c r="F32" s="86">
        <v>400000</v>
      </c>
      <c r="G32" s="86">
        <v>0</v>
      </c>
      <c r="H32" s="87">
        <f t="shared" si="6"/>
        <v>-400000</v>
      </c>
      <c r="I32" s="86"/>
      <c r="J32" s="86"/>
      <c r="K32" s="87">
        <f t="shared" si="7"/>
        <v>0</v>
      </c>
      <c r="L32" s="86"/>
      <c r="M32" s="86"/>
      <c r="N32" s="87">
        <f t="shared" si="8"/>
        <v>0</v>
      </c>
      <c r="O32" s="86"/>
      <c r="P32" s="86"/>
      <c r="Q32" s="87">
        <f t="shared" si="9"/>
        <v>0</v>
      </c>
      <c r="R32" s="86"/>
      <c r="S32" s="86"/>
      <c r="T32" s="87">
        <f t="shared" si="10"/>
        <v>0</v>
      </c>
      <c r="U32" s="91">
        <f t="shared" si="11"/>
        <v>650000</v>
      </c>
      <c r="V32" s="91">
        <f t="shared" si="11"/>
        <v>0</v>
      </c>
      <c r="W32" s="91">
        <f t="shared" si="11"/>
        <v>-650000</v>
      </c>
      <c r="X32" s="96"/>
      <c r="Y32" s="96"/>
      <c r="Z32" s="87">
        <f t="shared" si="12"/>
        <v>0</v>
      </c>
      <c r="AA32" s="91">
        <f t="shared" si="21"/>
        <v>0</v>
      </c>
      <c r="AB32" s="91">
        <f t="shared" si="21"/>
        <v>0</v>
      </c>
      <c r="AC32" s="91">
        <f t="shared" si="21"/>
        <v>0</v>
      </c>
      <c r="AD32" s="96"/>
      <c r="AE32" s="96"/>
      <c r="AF32" s="87">
        <f t="shared" si="15"/>
        <v>0</v>
      </c>
      <c r="AG32" s="96"/>
      <c r="AH32" s="96"/>
      <c r="AI32" s="87">
        <f t="shared" si="16"/>
        <v>0</v>
      </c>
      <c r="AJ32" s="91">
        <f t="shared" si="22"/>
        <v>0</v>
      </c>
      <c r="AK32" s="91">
        <f t="shared" si="22"/>
        <v>0</v>
      </c>
      <c r="AL32" s="91">
        <f t="shared" si="22"/>
        <v>0</v>
      </c>
      <c r="AM32" s="91">
        <f t="shared" si="17"/>
        <v>650000</v>
      </c>
      <c r="AN32" s="91">
        <f t="shared" si="17"/>
        <v>0</v>
      </c>
      <c r="AO32" s="91">
        <f t="shared" si="17"/>
        <v>-650000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86">
        <v>280000</v>
      </c>
      <c r="G33" s="86">
        <v>0</v>
      </c>
      <c r="H33" s="87">
        <f t="shared" si="6"/>
        <v>-280000</v>
      </c>
      <c r="I33" s="86"/>
      <c r="J33" s="86"/>
      <c r="K33" s="87">
        <f t="shared" si="7"/>
        <v>0</v>
      </c>
      <c r="L33" s="86"/>
      <c r="M33" s="86"/>
      <c r="N33" s="87">
        <f t="shared" si="8"/>
        <v>0</v>
      </c>
      <c r="O33" s="86"/>
      <c r="P33" s="86"/>
      <c r="Q33" s="87">
        <f t="shared" si="9"/>
        <v>0</v>
      </c>
      <c r="R33" s="86"/>
      <c r="S33" s="86"/>
      <c r="T33" s="87">
        <f t="shared" si="10"/>
        <v>0</v>
      </c>
      <c r="U33" s="91">
        <f t="shared" si="11"/>
        <v>280000</v>
      </c>
      <c r="V33" s="91">
        <f t="shared" si="11"/>
        <v>0</v>
      </c>
      <c r="W33" s="91">
        <f t="shared" si="11"/>
        <v>-280000</v>
      </c>
      <c r="X33" s="96"/>
      <c r="Y33" s="96"/>
      <c r="Z33" s="87">
        <f t="shared" si="12"/>
        <v>0</v>
      </c>
      <c r="AA33" s="91">
        <f t="shared" si="21"/>
        <v>0</v>
      </c>
      <c r="AB33" s="91">
        <f t="shared" si="21"/>
        <v>0</v>
      </c>
      <c r="AC33" s="91">
        <f t="shared" si="21"/>
        <v>0</v>
      </c>
      <c r="AD33" s="96"/>
      <c r="AE33" s="96"/>
      <c r="AF33" s="87">
        <f t="shared" si="15"/>
        <v>0</v>
      </c>
      <c r="AG33" s="96"/>
      <c r="AH33" s="96"/>
      <c r="AI33" s="87">
        <f t="shared" si="16"/>
        <v>0</v>
      </c>
      <c r="AJ33" s="91">
        <f t="shared" si="22"/>
        <v>0</v>
      </c>
      <c r="AK33" s="91">
        <f t="shared" si="22"/>
        <v>0</v>
      </c>
      <c r="AL33" s="91">
        <f t="shared" si="22"/>
        <v>0</v>
      </c>
      <c r="AM33" s="91">
        <f t="shared" si="17"/>
        <v>280000</v>
      </c>
      <c r="AN33" s="91">
        <f t="shared" si="17"/>
        <v>0</v>
      </c>
      <c r="AO33" s="91">
        <f t="shared" si="17"/>
        <v>-280000</v>
      </c>
    </row>
    <row r="34" spans="1:41" ht="11.25">
      <c r="A34" s="13">
        <v>27</v>
      </c>
      <c r="B34" s="1" t="s">
        <v>27</v>
      </c>
      <c r="C34" s="86"/>
      <c r="D34" s="86"/>
      <c r="E34" s="87">
        <f t="shared" si="5"/>
        <v>0</v>
      </c>
      <c r="F34" s="86">
        <v>1249800</v>
      </c>
      <c r="G34" s="86">
        <v>910500</v>
      </c>
      <c r="H34" s="87">
        <f t="shared" si="6"/>
        <v>-339300</v>
      </c>
      <c r="I34" s="86"/>
      <c r="J34" s="86"/>
      <c r="K34" s="87">
        <f t="shared" si="7"/>
        <v>0</v>
      </c>
      <c r="L34" s="86"/>
      <c r="M34" s="86"/>
      <c r="N34" s="87">
        <f t="shared" si="8"/>
        <v>0</v>
      </c>
      <c r="O34" s="86"/>
      <c r="P34" s="86"/>
      <c r="Q34" s="87">
        <f t="shared" si="9"/>
        <v>0</v>
      </c>
      <c r="R34" s="86"/>
      <c r="S34" s="86"/>
      <c r="T34" s="87">
        <f t="shared" si="10"/>
        <v>0</v>
      </c>
      <c r="U34" s="91">
        <f t="shared" si="11"/>
        <v>1249800</v>
      </c>
      <c r="V34" s="91">
        <f t="shared" si="11"/>
        <v>910500</v>
      </c>
      <c r="W34" s="91">
        <f t="shared" si="11"/>
        <v>-339300</v>
      </c>
      <c r="X34" s="96"/>
      <c r="Y34" s="96"/>
      <c r="Z34" s="87">
        <f t="shared" si="12"/>
        <v>0</v>
      </c>
      <c r="AA34" s="91">
        <f t="shared" si="21"/>
        <v>0</v>
      </c>
      <c r="AB34" s="91">
        <f t="shared" si="21"/>
        <v>0</v>
      </c>
      <c r="AC34" s="91">
        <f t="shared" si="21"/>
        <v>0</v>
      </c>
      <c r="AD34" s="96"/>
      <c r="AE34" s="96"/>
      <c r="AF34" s="87">
        <f t="shared" si="15"/>
        <v>0</v>
      </c>
      <c r="AG34" s="96"/>
      <c r="AH34" s="96"/>
      <c r="AI34" s="87">
        <f t="shared" si="16"/>
        <v>0</v>
      </c>
      <c r="AJ34" s="91">
        <f t="shared" si="22"/>
        <v>0</v>
      </c>
      <c r="AK34" s="91">
        <f t="shared" si="22"/>
        <v>0</v>
      </c>
      <c r="AL34" s="91">
        <f t="shared" si="22"/>
        <v>0</v>
      </c>
      <c r="AM34" s="91">
        <f t="shared" si="17"/>
        <v>1249800</v>
      </c>
      <c r="AN34" s="91">
        <f t="shared" si="17"/>
        <v>910500</v>
      </c>
      <c r="AO34" s="91">
        <f t="shared" si="17"/>
        <v>-339300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300000</v>
      </c>
      <c r="G35" s="88">
        <f>SUM(G36:G38)</f>
        <v>0</v>
      </c>
      <c r="H35" s="87">
        <f t="shared" si="6"/>
        <v>-300000</v>
      </c>
      <c r="I35" s="88">
        <f>SUM(I36:I38)</f>
        <v>0</v>
      </c>
      <c r="J35" s="88">
        <f>SUM(J36:J38)</f>
        <v>0</v>
      </c>
      <c r="K35" s="87">
        <f t="shared" si="7"/>
        <v>0</v>
      </c>
      <c r="L35" s="88">
        <f>SUM(L36:L38)</f>
        <v>0</v>
      </c>
      <c r="M35" s="88">
        <f>SUM(M36:M38)</f>
        <v>0</v>
      </c>
      <c r="N35" s="87">
        <f t="shared" si="8"/>
        <v>0</v>
      </c>
      <c r="O35" s="88">
        <f>SUM(O36:O38)</f>
        <v>0</v>
      </c>
      <c r="P35" s="88">
        <f>SUM(P36:P38)</f>
        <v>0</v>
      </c>
      <c r="Q35" s="87">
        <f t="shared" si="9"/>
        <v>0</v>
      </c>
      <c r="R35" s="88">
        <f>SUM(R36:R38)</f>
        <v>0</v>
      </c>
      <c r="S35" s="88">
        <f>SUM(S36:S38)</f>
        <v>0</v>
      </c>
      <c r="T35" s="87">
        <f t="shared" si="10"/>
        <v>0</v>
      </c>
      <c r="U35" s="90">
        <f t="shared" si="11"/>
        <v>300000</v>
      </c>
      <c r="V35" s="90">
        <f t="shared" si="11"/>
        <v>0</v>
      </c>
      <c r="W35" s="90">
        <f t="shared" si="11"/>
        <v>-300000</v>
      </c>
      <c r="X35" s="96">
        <f>SUM(X36:X38)</f>
        <v>0</v>
      </c>
      <c r="Y35" s="96">
        <f>SUM(Y36:Y38)</f>
        <v>0</v>
      </c>
      <c r="Z35" s="87">
        <f t="shared" si="12"/>
        <v>0</v>
      </c>
      <c r="AA35" s="90">
        <f t="shared" si="21"/>
        <v>0</v>
      </c>
      <c r="AB35" s="90">
        <f t="shared" si="21"/>
        <v>0</v>
      </c>
      <c r="AC35" s="90">
        <f t="shared" si="21"/>
        <v>0</v>
      </c>
      <c r="AD35" s="96">
        <f>SUM(AD36:AD38)</f>
        <v>0</v>
      </c>
      <c r="AE35" s="96">
        <f>SUM(AE36:AE38)</f>
        <v>0</v>
      </c>
      <c r="AF35" s="87">
        <f t="shared" si="15"/>
        <v>0</v>
      </c>
      <c r="AG35" s="96">
        <f>SUM(AG36:AG38)</f>
        <v>0</v>
      </c>
      <c r="AH35" s="96">
        <f>SUM(AH36:AH38)</f>
        <v>0</v>
      </c>
      <c r="AI35" s="87">
        <f t="shared" si="16"/>
        <v>0</v>
      </c>
      <c r="AJ35" s="90">
        <f t="shared" si="22"/>
        <v>0</v>
      </c>
      <c r="AK35" s="90">
        <f t="shared" si="22"/>
        <v>0</v>
      </c>
      <c r="AL35" s="90">
        <f t="shared" si="22"/>
        <v>0</v>
      </c>
      <c r="AM35" s="90">
        <f t="shared" si="17"/>
        <v>300000</v>
      </c>
      <c r="AN35" s="90">
        <f t="shared" si="17"/>
        <v>0</v>
      </c>
      <c r="AO35" s="90">
        <f t="shared" si="17"/>
        <v>-300000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6"/>
        <v>0</v>
      </c>
      <c r="I36" s="86"/>
      <c r="J36" s="86"/>
      <c r="K36" s="87">
        <f t="shared" si="7"/>
        <v>0</v>
      </c>
      <c r="L36" s="86"/>
      <c r="M36" s="86"/>
      <c r="N36" s="87">
        <f t="shared" si="8"/>
        <v>0</v>
      </c>
      <c r="O36" s="86"/>
      <c r="P36" s="86"/>
      <c r="Q36" s="87">
        <f t="shared" si="9"/>
        <v>0</v>
      </c>
      <c r="R36" s="86"/>
      <c r="S36" s="86"/>
      <c r="T36" s="87">
        <f t="shared" si="10"/>
        <v>0</v>
      </c>
      <c r="U36" s="91">
        <f t="shared" si="11"/>
        <v>0</v>
      </c>
      <c r="V36" s="91">
        <f t="shared" si="11"/>
        <v>0</v>
      </c>
      <c r="W36" s="91">
        <f t="shared" si="11"/>
        <v>0</v>
      </c>
      <c r="X36" s="96"/>
      <c r="Y36" s="96"/>
      <c r="Z36" s="87">
        <f t="shared" si="12"/>
        <v>0</v>
      </c>
      <c r="AA36" s="91">
        <f t="shared" si="21"/>
        <v>0</v>
      </c>
      <c r="AB36" s="91">
        <f t="shared" si="21"/>
        <v>0</v>
      </c>
      <c r="AC36" s="91">
        <f t="shared" si="21"/>
        <v>0</v>
      </c>
      <c r="AD36" s="96"/>
      <c r="AE36" s="96"/>
      <c r="AF36" s="87">
        <f t="shared" si="15"/>
        <v>0</v>
      </c>
      <c r="AG36" s="96"/>
      <c r="AH36" s="96"/>
      <c r="AI36" s="87">
        <f t="shared" si="16"/>
        <v>0</v>
      </c>
      <c r="AJ36" s="91">
        <f t="shared" si="22"/>
        <v>0</v>
      </c>
      <c r="AK36" s="91">
        <f t="shared" si="22"/>
        <v>0</v>
      </c>
      <c r="AL36" s="91">
        <f t="shared" si="22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6"/>
        <v>0</v>
      </c>
      <c r="I37" s="86"/>
      <c r="J37" s="86"/>
      <c r="K37" s="87">
        <f t="shared" si="7"/>
        <v>0</v>
      </c>
      <c r="L37" s="86"/>
      <c r="M37" s="86"/>
      <c r="N37" s="87">
        <f t="shared" si="8"/>
        <v>0</v>
      </c>
      <c r="O37" s="86"/>
      <c r="P37" s="86"/>
      <c r="Q37" s="87">
        <f t="shared" si="9"/>
        <v>0</v>
      </c>
      <c r="R37" s="86"/>
      <c r="S37" s="86"/>
      <c r="T37" s="87">
        <f t="shared" si="10"/>
        <v>0</v>
      </c>
      <c r="U37" s="91">
        <f t="shared" si="11"/>
        <v>0</v>
      </c>
      <c r="V37" s="91">
        <f t="shared" si="11"/>
        <v>0</v>
      </c>
      <c r="W37" s="91">
        <f t="shared" si="11"/>
        <v>0</v>
      </c>
      <c r="X37" s="96"/>
      <c r="Y37" s="96"/>
      <c r="Z37" s="87">
        <f t="shared" si="12"/>
        <v>0</v>
      </c>
      <c r="AA37" s="91">
        <f t="shared" si="21"/>
        <v>0</v>
      </c>
      <c r="AB37" s="91">
        <f t="shared" si="21"/>
        <v>0</v>
      </c>
      <c r="AC37" s="91">
        <f t="shared" si="21"/>
        <v>0</v>
      </c>
      <c r="AD37" s="96"/>
      <c r="AE37" s="96"/>
      <c r="AF37" s="87">
        <f t="shared" si="15"/>
        <v>0</v>
      </c>
      <c r="AG37" s="96"/>
      <c r="AH37" s="96"/>
      <c r="AI37" s="87">
        <f t="shared" si="16"/>
        <v>0</v>
      </c>
      <c r="AJ37" s="91">
        <f t="shared" si="22"/>
        <v>0</v>
      </c>
      <c r="AK37" s="91">
        <f t="shared" si="22"/>
        <v>0</v>
      </c>
      <c r="AL37" s="91">
        <f t="shared" si="22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300000</v>
      </c>
      <c r="G38" s="86">
        <v>0</v>
      </c>
      <c r="H38" s="87">
        <f t="shared" si="6"/>
        <v>-300000</v>
      </c>
      <c r="I38" s="86"/>
      <c r="J38" s="86"/>
      <c r="K38" s="87">
        <f t="shared" si="7"/>
        <v>0</v>
      </c>
      <c r="L38" s="86"/>
      <c r="M38" s="86"/>
      <c r="N38" s="87">
        <f t="shared" si="8"/>
        <v>0</v>
      </c>
      <c r="O38" s="86"/>
      <c r="P38" s="86"/>
      <c r="Q38" s="87">
        <f t="shared" si="9"/>
        <v>0</v>
      </c>
      <c r="R38" s="86"/>
      <c r="S38" s="86"/>
      <c r="T38" s="87">
        <f t="shared" si="10"/>
        <v>0</v>
      </c>
      <c r="U38" s="91">
        <f t="shared" si="11"/>
        <v>300000</v>
      </c>
      <c r="V38" s="91">
        <f t="shared" si="11"/>
        <v>0</v>
      </c>
      <c r="W38" s="91">
        <f t="shared" si="11"/>
        <v>-300000</v>
      </c>
      <c r="X38" s="96"/>
      <c r="Y38" s="96"/>
      <c r="Z38" s="87">
        <f t="shared" si="12"/>
        <v>0</v>
      </c>
      <c r="AA38" s="91">
        <f t="shared" si="21"/>
        <v>0</v>
      </c>
      <c r="AB38" s="91">
        <f t="shared" si="21"/>
        <v>0</v>
      </c>
      <c r="AC38" s="91">
        <f t="shared" si="21"/>
        <v>0</v>
      </c>
      <c r="AD38" s="96"/>
      <c r="AE38" s="96"/>
      <c r="AF38" s="87">
        <f t="shared" si="15"/>
        <v>0</v>
      </c>
      <c r="AG38" s="96"/>
      <c r="AH38" s="96"/>
      <c r="AI38" s="87">
        <f t="shared" si="16"/>
        <v>0</v>
      </c>
      <c r="AJ38" s="91">
        <f t="shared" si="22"/>
        <v>0</v>
      </c>
      <c r="AK38" s="91">
        <f t="shared" si="22"/>
        <v>0</v>
      </c>
      <c r="AL38" s="91">
        <f t="shared" si="22"/>
        <v>0</v>
      </c>
      <c r="AM38" s="91">
        <f t="shared" si="17"/>
        <v>300000</v>
      </c>
      <c r="AN38" s="91">
        <f t="shared" si="17"/>
        <v>0</v>
      </c>
      <c r="AO38" s="91">
        <f t="shared" si="17"/>
        <v>-300000</v>
      </c>
    </row>
    <row r="39" spans="1:41" ht="11.25">
      <c r="A39" s="57">
        <v>32</v>
      </c>
      <c r="B39" s="58" t="s">
        <v>37</v>
      </c>
      <c r="C39" s="88">
        <f>SUM(C40:C43)</f>
        <v>0</v>
      </c>
      <c r="D39" s="88">
        <f>SUM(D40:D43)</f>
        <v>0</v>
      </c>
      <c r="E39" s="87">
        <f t="shared" si="5"/>
        <v>0</v>
      </c>
      <c r="F39" s="88">
        <f>SUM(F40:F43)</f>
        <v>10750400</v>
      </c>
      <c r="G39" s="88">
        <f>SUM(G40:G43)</f>
        <v>8956900</v>
      </c>
      <c r="H39" s="87">
        <f t="shared" si="6"/>
        <v>-1793500</v>
      </c>
      <c r="I39" s="88">
        <f>SUM(I40:I43)</f>
        <v>2000000</v>
      </c>
      <c r="J39" s="88">
        <f>SUM(J40:J43)</f>
        <v>0</v>
      </c>
      <c r="K39" s="87">
        <f t="shared" si="7"/>
        <v>-2000000</v>
      </c>
      <c r="L39" s="88">
        <f>SUM(L40:L43)</f>
        <v>3000000</v>
      </c>
      <c r="M39" s="88">
        <f>SUM(M40:M43)</f>
        <v>0</v>
      </c>
      <c r="N39" s="87">
        <f t="shared" si="8"/>
        <v>-3000000</v>
      </c>
      <c r="O39" s="88">
        <f>SUM(O40:O43)</f>
        <v>3000000</v>
      </c>
      <c r="P39" s="88">
        <f>SUM(P40:P43)</f>
        <v>0</v>
      </c>
      <c r="Q39" s="87">
        <f t="shared" si="9"/>
        <v>-3000000</v>
      </c>
      <c r="R39" s="88">
        <f>SUM(R40:R43)</f>
        <v>5000000</v>
      </c>
      <c r="S39" s="88">
        <f>SUM(S40:S43)</f>
        <v>0</v>
      </c>
      <c r="T39" s="87">
        <f t="shared" si="10"/>
        <v>-5000000</v>
      </c>
      <c r="U39" s="90">
        <f t="shared" si="11"/>
        <v>23750400</v>
      </c>
      <c r="V39" s="90">
        <f t="shared" si="11"/>
        <v>8956900</v>
      </c>
      <c r="W39" s="90">
        <f t="shared" si="11"/>
        <v>-14793500</v>
      </c>
      <c r="X39" s="96">
        <f>SUM(X40:X43)</f>
        <v>0</v>
      </c>
      <c r="Y39" s="96">
        <f>SUM(Y40:Y43)</f>
        <v>0</v>
      </c>
      <c r="Z39" s="87">
        <f t="shared" si="12"/>
        <v>0</v>
      </c>
      <c r="AA39" s="90">
        <f t="shared" si="21"/>
        <v>0</v>
      </c>
      <c r="AB39" s="90">
        <f t="shared" si="21"/>
        <v>0</v>
      </c>
      <c r="AC39" s="90">
        <f t="shared" si="21"/>
        <v>0</v>
      </c>
      <c r="AD39" s="96">
        <f>SUM(AD40:AD43)</f>
        <v>0</v>
      </c>
      <c r="AE39" s="96">
        <f>SUM(AE40:AE43)</f>
        <v>0</v>
      </c>
      <c r="AF39" s="87">
        <f t="shared" si="15"/>
        <v>0</v>
      </c>
      <c r="AG39" s="96">
        <f>SUM(AG40:AG43)</f>
        <v>0</v>
      </c>
      <c r="AH39" s="96">
        <f>SUM(AH40:AH43)</f>
        <v>0</v>
      </c>
      <c r="AI39" s="87">
        <f t="shared" si="16"/>
        <v>0</v>
      </c>
      <c r="AJ39" s="90">
        <f t="shared" si="22"/>
        <v>0</v>
      </c>
      <c r="AK39" s="90">
        <f t="shared" si="22"/>
        <v>0</v>
      </c>
      <c r="AL39" s="90">
        <f t="shared" si="22"/>
        <v>0</v>
      </c>
      <c r="AM39" s="90">
        <f t="shared" si="17"/>
        <v>23750400</v>
      </c>
      <c r="AN39" s="90">
        <f t="shared" si="17"/>
        <v>8956900</v>
      </c>
      <c r="AO39" s="90">
        <f t="shared" si="17"/>
        <v>-14793500</v>
      </c>
    </row>
    <row r="40" spans="1:41" ht="11.25">
      <c r="A40" s="13">
        <v>33</v>
      </c>
      <c r="B40" s="1" t="s">
        <v>31</v>
      </c>
      <c r="C40" s="86"/>
      <c r="D40" s="86"/>
      <c r="E40" s="87">
        <f t="shared" si="5"/>
        <v>0</v>
      </c>
      <c r="F40" s="86">
        <v>5000000</v>
      </c>
      <c r="G40" s="86">
        <v>3846900</v>
      </c>
      <c r="H40" s="87">
        <f t="shared" si="6"/>
        <v>-1153100</v>
      </c>
      <c r="I40" s="86"/>
      <c r="J40" s="86"/>
      <c r="K40" s="87">
        <f t="shared" si="7"/>
        <v>0</v>
      </c>
      <c r="L40" s="86"/>
      <c r="M40" s="86"/>
      <c r="N40" s="87">
        <f t="shared" si="8"/>
        <v>0</v>
      </c>
      <c r="O40" s="86"/>
      <c r="P40" s="86"/>
      <c r="Q40" s="87">
        <f t="shared" si="9"/>
        <v>0</v>
      </c>
      <c r="R40" s="86"/>
      <c r="S40" s="86"/>
      <c r="T40" s="87">
        <f t="shared" si="10"/>
        <v>0</v>
      </c>
      <c r="U40" s="91">
        <f t="shared" si="11"/>
        <v>5000000</v>
      </c>
      <c r="V40" s="91">
        <f t="shared" si="11"/>
        <v>3846900</v>
      </c>
      <c r="W40" s="91">
        <f t="shared" si="11"/>
        <v>-1153100</v>
      </c>
      <c r="X40" s="96"/>
      <c r="Y40" s="96"/>
      <c r="Z40" s="87">
        <f t="shared" si="12"/>
        <v>0</v>
      </c>
      <c r="AA40" s="91">
        <f t="shared" si="21"/>
        <v>0</v>
      </c>
      <c r="AB40" s="91">
        <f t="shared" si="21"/>
        <v>0</v>
      </c>
      <c r="AC40" s="91">
        <f t="shared" si="21"/>
        <v>0</v>
      </c>
      <c r="AD40" s="96"/>
      <c r="AE40" s="96"/>
      <c r="AF40" s="87">
        <f t="shared" si="15"/>
        <v>0</v>
      </c>
      <c r="AG40" s="96"/>
      <c r="AH40" s="96"/>
      <c r="AI40" s="87">
        <f t="shared" si="16"/>
        <v>0</v>
      </c>
      <c r="AJ40" s="91">
        <f t="shared" si="22"/>
        <v>0</v>
      </c>
      <c r="AK40" s="91">
        <f t="shared" si="22"/>
        <v>0</v>
      </c>
      <c r="AL40" s="91">
        <f t="shared" si="22"/>
        <v>0</v>
      </c>
      <c r="AM40" s="91">
        <f t="shared" si="17"/>
        <v>5000000</v>
      </c>
      <c r="AN40" s="91">
        <f t="shared" si="17"/>
        <v>3846900</v>
      </c>
      <c r="AO40" s="91">
        <f t="shared" si="17"/>
        <v>-1153100</v>
      </c>
    </row>
    <row r="41" spans="1:41" ht="11.25">
      <c r="A41" s="13">
        <v>34</v>
      </c>
      <c r="B41" s="1" t="s">
        <v>32</v>
      </c>
      <c r="C41" s="86"/>
      <c r="D41" s="86"/>
      <c r="E41" s="87">
        <f t="shared" si="5"/>
        <v>0</v>
      </c>
      <c r="F41" s="86"/>
      <c r="G41" s="86"/>
      <c r="H41" s="87">
        <f t="shared" si="6"/>
        <v>0</v>
      </c>
      <c r="I41" s="86"/>
      <c r="J41" s="86"/>
      <c r="K41" s="87">
        <f t="shared" si="7"/>
        <v>0</v>
      </c>
      <c r="L41" s="86"/>
      <c r="M41" s="86"/>
      <c r="N41" s="87">
        <f t="shared" si="8"/>
        <v>0</v>
      </c>
      <c r="O41" s="86"/>
      <c r="P41" s="86"/>
      <c r="Q41" s="87">
        <f t="shared" si="9"/>
        <v>0</v>
      </c>
      <c r="R41" s="86"/>
      <c r="S41" s="86"/>
      <c r="T41" s="87">
        <f t="shared" si="10"/>
        <v>0</v>
      </c>
      <c r="U41" s="91">
        <f t="shared" si="11"/>
        <v>0</v>
      </c>
      <c r="V41" s="91">
        <f t="shared" si="11"/>
        <v>0</v>
      </c>
      <c r="W41" s="91">
        <f t="shared" si="11"/>
        <v>0</v>
      </c>
      <c r="X41" s="96"/>
      <c r="Y41" s="96"/>
      <c r="Z41" s="87">
        <f t="shared" si="12"/>
        <v>0</v>
      </c>
      <c r="AA41" s="91">
        <f t="shared" si="21"/>
        <v>0</v>
      </c>
      <c r="AB41" s="91">
        <f t="shared" si="21"/>
        <v>0</v>
      </c>
      <c r="AC41" s="91">
        <f t="shared" si="21"/>
        <v>0</v>
      </c>
      <c r="AD41" s="96"/>
      <c r="AE41" s="96"/>
      <c r="AF41" s="87">
        <f t="shared" si="15"/>
        <v>0</v>
      </c>
      <c r="AG41" s="96"/>
      <c r="AH41" s="96"/>
      <c r="AI41" s="87">
        <f t="shared" si="16"/>
        <v>0</v>
      </c>
      <c r="AJ41" s="91">
        <f t="shared" si="22"/>
        <v>0</v>
      </c>
      <c r="AK41" s="91">
        <f t="shared" si="22"/>
        <v>0</v>
      </c>
      <c r="AL41" s="91">
        <f t="shared" si="22"/>
        <v>0</v>
      </c>
      <c r="AM41" s="91">
        <f t="shared" si="17"/>
        <v>0</v>
      </c>
      <c r="AN41" s="91">
        <f t="shared" si="17"/>
        <v>0</v>
      </c>
      <c r="AO41" s="91">
        <f t="shared" si="17"/>
        <v>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>
        <v>250400</v>
      </c>
      <c r="G42" s="86"/>
      <c r="H42" s="87">
        <f t="shared" si="6"/>
        <v>-250400</v>
      </c>
      <c r="I42" s="86"/>
      <c r="J42" s="86"/>
      <c r="K42" s="87">
        <f t="shared" si="7"/>
        <v>0</v>
      </c>
      <c r="L42" s="86"/>
      <c r="M42" s="86"/>
      <c r="N42" s="87">
        <f t="shared" si="8"/>
        <v>0</v>
      </c>
      <c r="O42" s="86"/>
      <c r="P42" s="86"/>
      <c r="Q42" s="87">
        <f t="shared" si="9"/>
        <v>0</v>
      </c>
      <c r="R42" s="86"/>
      <c r="S42" s="86"/>
      <c r="T42" s="87">
        <f t="shared" si="10"/>
        <v>0</v>
      </c>
      <c r="U42" s="91">
        <f t="shared" si="11"/>
        <v>250400</v>
      </c>
      <c r="V42" s="91">
        <f t="shared" si="11"/>
        <v>0</v>
      </c>
      <c r="W42" s="91">
        <f t="shared" si="11"/>
        <v>-250400</v>
      </c>
      <c r="X42" s="96"/>
      <c r="Y42" s="96"/>
      <c r="Z42" s="87">
        <f t="shared" si="12"/>
        <v>0</v>
      </c>
      <c r="AA42" s="91">
        <f t="shared" si="21"/>
        <v>0</v>
      </c>
      <c r="AB42" s="91">
        <f t="shared" si="21"/>
        <v>0</v>
      </c>
      <c r="AC42" s="91">
        <f t="shared" si="21"/>
        <v>0</v>
      </c>
      <c r="AD42" s="96"/>
      <c r="AE42" s="96"/>
      <c r="AF42" s="87">
        <f t="shared" si="15"/>
        <v>0</v>
      </c>
      <c r="AG42" s="96"/>
      <c r="AH42" s="96"/>
      <c r="AI42" s="87">
        <f t="shared" si="16"/>
        <v>0</v>
      </c>
      <c r="AJ42" s="91">
        <f t="shared" si="22"/>
        <v>0</v>
      </c>
      <c r="AK42" s="91">
        <f t="shared" si="22"/>
        <v>0</v>
      </c>
      <c r="AL42" s="91">
        <f t="shared" si="22"/>
        <v>0</v>
      </c>
      <c r="AM42" s="91">
        <f t="shared" si="17"/>
        <v>250400</v>
      </c>
      <c r="AN42" s="91">
        <f t="shared" si="17"/>
        <v>0</v>
      </c>
      <c r="AO42" s="91">
        <f t="shared" si="17"/>
        <v>-250400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5500000</v>
      </c>
      <c r="G43" s="89">
        <v>5110000</v>
      </c>
      <c r="H43" s="87">
        <f t="shared" si="6"/>
        <v>-390000</v>
      </c>
      <c r="I43" s="89">
        <v>2000000</v>
      </c>
      <c r="J43" s="89">
        <v>0</v>
      </c>
      <c r="K43" s="87">
        <f t="shared" si="7"/>
        <v>-2000000</v>
      </c>
      <c r="L43" s="89">
        <v>3000000</v>
      </c>
      <c r="M43" s="89">
        <v>0</v>
      </c>
      <c r="N43" s="87">
        <f t="shared" si="8"/>
        <v>-3000000</v>
      </c>
      <c r="O43" s="89">
        <v>3000000</v>
      </c>
      <c r="P43" s="89">
        <v>0</v>
      </c>
      <c r="Q43" s="87">
        <f t="shared" si="9"/>
        <v>-3000000</v>
      </c>
      <c r="R43" s="89">
        <v>5000000</v>
      </c>
      <c r="S43" s="89">
        <v>0</v>
      </c>
      <c r="T43" s="87">
        <f t="shared" si="10"/>
        <v>-5000000</v>
      </c>
      <c r="U43" s="91">
        <f t="shared" si="11"/>
        <v>18500000</v>
      </c>
      <c r="V43" s="91">
        <f t="shared" si="11"/>
        <v>5110000</v>
      </c>
      <c r="W43" s="91">
        <f t="shared" si="11"/>
        <v>-13390000</v>
      </c>
      <c r="X43" s="96"/>
      <c r="Y43" s="96"/>
      <c r="Z43" s="87">
        <f t="shared" si="12"/>
        <v>0</v>
      </c>
      <c r="AA43" s="91">
        <f t="shared" si="21"/>
        <v>0</v>
      </c>
      <c r="AB43" s="91">
        <f t="shared" si="21"/>
        <v>0</v>
      </c>
      <c r="AC43" s="91">
        <f t="shared" si="21"/>
        <v>0</v>
      </c>
      <c r="AD43" s="96"/>
      <c r="AE43" s="96"/>
      <c r="AF43" s="87">
        <f t="shared" si="15"/>
        <v>0</v>
      </c>
      <c r="AG43" s="96"/>
      <c r="AH43" s="96"/>
      <c r="AI43" s="87">
        <f t="shared" si="16"/>
        <v>0</v>
      </c>
      <c r="AJ43" s="91">
        <f t="shared" si="22"/>
        <v>0</v>
      </c>
      <c r="AK43" s="91">
        <f t="shared" si="22"/>
        <v>0</v>
      </c>
      <c r="AL43" s="91">
        <f t="shared" si="22"/>
        <v>0</v>
      </c>
      <c r="AM43" s="91">
        <f t="shared" si="17"/>
        <v>18500000</v>
      </c>
      <c r="AN43" s="91">
        <f t="shared" si="17"/>
        <v>5110000</v>
      </c>
      <c r="AO43" s="91">
        <f t="shared" si="17"/>
        <v>-13390000</v>
      </c>
    </row>
    <row r="44" spans="1:41" ht="11.25">
      <c r="A44" s="57">
        <v>37</v>
      </c>
      <c r="B44" s="58" t="s">
        <v>38</v>
      </c>
      <c r="C44" s="88">
        <f>SUM(C45:C47)</f>
        <v>720000</v>
      </c>
      <c r="D44" s="88">
        <f>SUM(D45:D47)</f>
        <v>84000</v>
      </c>
      <c r="E44" s="87">
        <f t="shared" si="5"/>
        <v>-636000</v>
      </c>
      <c r="F44" s="88">
        <f>SUM(F45:F47)</f>
        <v>5678800</v>
      </c>
      <c r="G44" s="88">
        <f>SUM(G45:G47)</f>
        <v>4752600</v>
      </c>
      <c r="H44" s="87">
        <f t="shared" si="6"/>
        <v>-926200</v>
      </c>
      <c r="I44" s="88">
        <f>SUM(I45:I47)</f>
        <v>0</v>
      </c>
      <c r="J44" s="88">
        <f>SUM(J45:J47)</f>
        <v>0</v>
      </c>
      <c r="K44" s="87">
        <f t="shared" si="7"/>
        <v>0</v>
      </c>
      <c r="L44" s="88">
        <f>SUM(L45:L47)</f>
        <v>0</v>
      </c>
      <c r="M44" s="88">
        <f>SUM(M45:M47)</f>
        <v>0</v>
      </c>
      <c r="N44" s="87">
        <f t="shared" si="8"/>
        <v>0</v>
      </c>
      <c r="O44" s="88">
        <f>SUM(O45:O47)</f>
        <v>0</v>
      </c>
      <c r="P44" s="88">
        <f>SUM(P45:P47)</f>
        <v>0</v>
      </c>
      <c r="Q44" s="87">
        <f t="shared" si="9"/>
        <v>0</v>
      </c>
      <c r="R44" s="88">
        <f>SUM(R45:R47)</f>
        <v>0</v>
      </c>
      <c r="S44" s="88">
        <f>SUM(S45:S47)</f>
        <v>0</v>
      </c>
      <c r="T44" s="87">
        <f t="shared" si="10"/>
        <v>0</v>
      </c>
      <c r="U44" s="90">
        <f t="shared" si="11"/>
        <v>6398800</v>
      </c>
      <c r="V44" s="90">
        <f t="shared" si="11"/>
        <v>4836600</v>
      </c>
      <c r="W44" s="90">
        <f t="shared" si="11"/>
        <v>-1562200</v>
      </c>
      <c r="X44" s="96">
        <f>SUM(X45:X47)</f>
        <v>0</v>
      </c>
      <c r="Y44" s="96">
        <f>SUM(Y45:Y47)</f>
        <v>0</v>
      </c>
      <c r="Z44" s="87">
        <f t="shared" si="12"/>
        <v>0</v>
      </c>
      <c r="AA44" s="90">
        <f t="shared" si="21"/>
        <v>0</v>
      </c>
      <c r="AB44" s="90">
        <f t="shared" si="21"/>
        <v>0</v>
      </c>
      <c r="AC44" s="90">
        <f t="shared" si="21"/>
        <v>0</v>
      </c>
      <c r="AD44" s="96">
        <f>SUM(AD45:AD47)</f>
        <v>0</v>
      </c>
      <c r="AE44" s="96">
        <f>SUM(AE45:AE47)</f>
        <v>0</v>
      </c>
      <c r="AF44" s="87">
        <f t="shared" si="15"/>
        <v>0</v>
      </c>
      <c r="AG44" s="96">
        <f>SUM(AG45:AG47)</f>
        <v>0</v>
      </c>
      <c r="AH44" s="96">
        <f>SUM(AH45:AH47)</f>
        <v>0</v>
      </c>
      <c r="AI44" s="87">
        <f t="shared" si="16"/>
        <v>0</v>
      </c>
      <c r="AJ44" s="90">
        <f t="shared" si="22"/>
        <v>0</v>
      </c>
      <c r="AK44" s="90">
        <f t="shared" si="22"/>
        <v>0</v>
      </c>
      <c r="AL44" s="90">
        <f t="shared" si="22"/>
        <v>0</v>
      </c>
      <c r="AM44" s="90">
        <f t="shared" si="17"/>
        <v>6398800</v>
      </c>
      <c r="AN44" s="90">
        <f t="shared" si="17"/>
        <v>4836600</v>
      </c>
      <c r="AO44" s="90">
        <f t="shared" si="17"/>
        <v>-1562200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6"/>
        <v>0</v>
      </c>
      <c r="I45" s="86"/>
      <c r="J45" s="86"/>
      <c r="K45" s="87">
        <f t="shared" si="7"/>
        <v>0</v>
      </c>
      <c r="L45" s="86"/>
      <c r="M45" s="86"/>
      <c r="N45" s="87">
        <f t="shared" si="8"/>
        <v>0</v>
      </c>
      <c r="O45" s="86"/>
      <c r="P45" s="86"/>
      <c r="Q45" s="87">
        <f t="shared" si="9"/>
        <v>0</v>
      </c>
      <c r="R45" s="86"/>
      <c r="S45" s="86"/>
      <c r="T45" s="87">
        <f t="shared" si="10"/>
        <v>0</v>
      </c>
      <c r="U45" s="91">
        <f t="shared" si="11"/>
        <v>0</v>
      </c>
      <c r="V45" s="91">
        <f t="shared" si="11"/>
        <v>0</v>
      </c>
      <c r="W45" s="91">
        <f t="shared" si="11"/>
        <v>0</v>
      </c>
      <c r="X45" s="96"/>
      <c r="Y45" s="96"/>
      <c r="Z45" s="87">
        <f t="shared" si="12"/>
        <v>0</v>
      </c>
      <c r="AA45" s="91">
        <f t="shared" si="21"/>
        <v>0</v>
      </c>
      <c r="AB45" s="91">
        <f t="shared" si="21"/>
        <v>0</v>
      </c>
      <c r="AC45" s="91">
        <f t="shared" si="21"/>
        <v>0</v>
      </c>
      <c r="AD45" s="96"/>
      <c r="AE45" s="96"/>
      <c r="AF45" s="87">
        <f t="shared" si="15"/>
        <v>0</v>
      </c>
      <c r="AG45" s="96"/>
      <c r="AH45" s="96"/>
      <c r="AI45" s="87">
        <f t="shared" si="16"/>
        <v>0</v>
      </c>
      <c r="AJ45" s="91">
        <f t="shared" si="22"/>
        <v>0</v>
      </c>
      <c r="AK45" s="91">
        <f t="shared" si="22"/>
        <v>0</v>
      </c>
      <c r="AL45" s="91">
        <f t="shared" si="22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1.25">
      <c r="A46" s="13">
        <v>39</v>
      </c>
      <c r="B46" s="15" t="s">
        <v>39</v>
      </c>
      <c r="C46" s="86">
        <v>720000</v>
      </c>
      <c r="D46" s="86">
        <v>84000</v>
      </c>
      <c r="E46" s="87">
        <f t="shared" si="5"/>
        <v>-636000</v>
      </c>
      <c r="F46" s="86">
        <v>5678800</v>
      </c>
      <c r="G46" s="86">
        <v>4752600</v>
      </c>
      <c r="H46" s="87">
        <f t="shared" si="6"/>
        <v>-926200</v>
      </c>
      <c r="I46" s="86"/>
      <c r="J46" s="86"/>
      <c r="K46" s="87">
        <f t="shared" si="7"/>
        <v>0</v>
      </c>
      <c r="L46" s="86"/>
      <c r="M46" s="86"/>
      <c r="N46" s="87">
        <f t="shared" si="8"/>
        <v>0</v>
      </c>
      <c r="O46" s="86"/>
      <c r="P46" s="86"/>
      <c r="Q46" s="87">
        <f t="shared" si="9"/>
        <v>0</v>
      </c>
      <c r="R46" s="86"/>
      <c r="S46" s="86"/>
      <c r="T46" s="87">
        <f t="shared" si="10"/>
        <v>0</v>
      </c>
      <c r="U46" s="91">
        <f t="shared" si="11"/>
        <v>6398800</v>
      </c>
      <c r="V46" s="91">
        <f t="shared" si="11"/>
        <v>4836600</v>
      </c>
      <c r="W46" s="91">
        <f t="shared" si="11"/>
        <v>-1562200</v>
      </c>
      <c r="X46" s="96"/>
      <c r="Y46" s="96"/>
      <c r="Z46" s="87">
        <f t="shared" si="12"/>
        <v>0</v>
      </c>
      <c r="AA46" s="91">
        <f t="shared" si="21"/>
        <v>0</v>
      </c>
      <c r="AB46" s="91">
        <f t="shared" si="21"/>
        <v>0</v>
      </c>
      <c r="AC46" s="91">
        <f t="shared" si="21"/>
        <v>0</v>
      </c>
      <c r="AD46" s="96"/>
      <c r="AE46" s="96"/>
      <c r="AF46" s="87">
        <f t="shared" si="15"/>
        <v>0</v>
      </c>
      <c r="AG46" s="96"/>
      <c r="AH46" s="96"/>
      <c r="AI46" s="87">
        <f t="shared" si="16"/>
        <v>0</v>
      </c>
      <c r="AJ46" s="91">
        <f t="shared" si="22"/>
        <v>0</v>
      </c>
      <c r="AK46" s="91">
        <f t="shared" si="22"/>
        <v>0</v>
      </c>
      <c r="AL46" s="91">
        <f t="shared" si="22"/>
        <v>0</v>
      </c>
      <c r="AM46" s="91">
        <f t="shared" si="17"/>
        <v>6398800</v>
      </c>
      <c r="AN46" s="91">
        <f t="shared" si="17"/>
        <v>4836600</v>
      </c>
      <c r="AO46" s="91">
        <f t="shared" si="17"/>
        <v>-1562200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6"/>
        <v>0</v>
      </c>
      <c r="I47" s="86"/>
      <c r="J47" s="86"/>
      <c r="K47" s="87">
        <f t="shared" si="7"/>
        <v>0</v>
      </c>
      <c r="L47" s="86"/>
      <c r="M47" s="86"/>
      <c r="N47" s="87">
        <f t="shared" si="8"/>
        <v>0</v>
      </c>
      <c r="O47" s="86"/>
      <c r="P47" s="86"/>
      <c r="Q47" s="87">
        <f t="shared" si="9"/>
        <v>0</v>
      </c>
      <c r="R47" s="86"/>
      <c r="S47" s="86"/>
      <c r="T47" s="87">
        <f t="shared" si="10"/>
        <v>0</v>
      </c>
      <c r="U47" s="91">
        <f t="shared" si="11"/>
        <v>0</v>
      </c>
      <c r="V47" s="91">
        <f t="shared" si="11"/>
        <v>0</v>
      </c>
      <c r="W47" s="91">
        <f t="shared" si="11"/>
        <v>0</v>
      </c>
      <c r="X47" s="96"/>
      <c r="Y47" s="96"/>
      <c r="Z47" s="87">
        <f t="shared" si="12"/>
        <v>0</v>
      </c>
      <c r="AA47" s="91">
        <f t="shared" si="21"/>
        <v>0</v>
      </c>
      <c r="AB47" s="91">
        <f t="shared" si="21"/>
        <v>0</v>
      </c>
      <c r="AC47" s="91">
        <f t="shared" si="21"/>
        <v>0</v>
      </c>
      <c r="AD47" s="96"/>
      <c r="AE47" s="96"/>
      <c r="AF47" s="87">
        <f t="shared" si="15"/>
        <v>0</v>
      </c>
      <c r="AG47" s="96"/>
      <c r="AH47" s="96"/>
      <c r="AI47" s="87">
        <f t="shared" si="16"/>
        <v>0</v>
      </c>
      <c r="AJ47" s="91">
        <f t="shared" si="22"/>
        <v>0</v>
      </c>
      <c r="AK47" s="91">
        <f t="shared" si="22"/>
        <v>0</v>
      </c>
      <c r="AL47" s="91">
        <f t="shared" si="22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1.25">
      <c r="A48" s="57">
        <v>41</v>
      </c>
      <c r="B48" s="58" t="s">
        <v>43</v>
      </c>
      <c r="C48" s="88">
        <f>SUM(C49:C57)</f>
        <v>30800000</v>
      </c>
      <c r="D48" s="88">
        <f>SUM(D49:D57)</f>
        <v>9626300</v>
      </c>
      <c r="E48" s="87">
        <f t="shared" si="5"/>
        <v>-21173700</v>
      </c>
      <c r="F48" s="88">
        <f>SUM(F49:F57)</f>
        <v>94386000</v>
      </c>
      <c r="G48" s="88">
        <f>SUM(G49:G57)</f>
        <v>20183434</v>
      </c>
      <c r="H48" s="87">
        <f t="shared" si="6"/>
        <v>-74202566</v>
      </c>
      <c r="I48" s="88">
        <f>SUM(I49:I57)</f>
        <v>0</v>
      </c>
      <c r="J48" s="88">
        <f>SUM(J49:J57)</f>
        <v>0</v>
      </c>
      <c r="K48" s="87">
        <f t="shared" si="7"/>
        <v>0</v>
      </c>
      <c r="L48" s="88">
        <f>SUM(L49:L57)</f>
        <v>0</v>
      </c>
      <c r="M48" s="88">
        <f>SUM(M49:M57)</f>
        <v>0</v>
      </c>
      <c r="N48" s="87">
        <f t="shared" si="8"/>
        <v>0</v>
      </c>
      <c r="O48" s="88">
        <f>SUM(O49:O57)</f>
        <v>0</v>
      </c>
      <c r="P48" s="88">
        <f>SUM(P49:P57)</f>
        <v>0</v>
      </c>
      <c r="Q48" s="87">
        <f t="shared" si="9"/>
        <v>0</v>
      </c>
      <c r="R48" s="88">
        <f>SUM(R49:R57)</f>
        <v>0</v>
      </c>
      <c r="S48" s="88">
        <f>SUM(S49:S57)</f>
        <v>0</v>
      </c>
      <c r="T48" s="87">
        <f t="shared" si="10"/>
        <v>0</v>
      </c>
      <c r="U48" s="90">
        <f t="shared" si="11"/>
        <v>125186000</v>
      </c>
      <c r="V48" s="90">
        <f t="shared" si="11"/>
        <v>29809734</v>
      </c>
      <c r="W48" s="90">
        <f t="shared" si="11"/>
        <v>-95376266</v>
      </c>
      <c r="X48" s="96">
        <f>SUM(X49:X57)</f>
        <v>0</v>
      </c>
      <c r="Y48" s="96">
        <f>SUM(Y49:Y57)</f>
        <v>0</v>
      </c>
      <c r="Z48" s="87">
        <f t="shared" si="12"/>
        <v>0</v>
      </c>
      <c r="AA48" s="90">
        <f t="shared" si="21"/>
        <v>0</v>
      </c>
      <c r="AB48" s="90">
        <f t="shared" si="21"/>
        <v>0</v>
      </c>
      <c r="AC48" s="90">
        <f t="shared" si="21"/>
        <v>0</v>
      </c>
      <c r="AD48" s="96">
        <f>SUM(AD49:AD57)</f>
        <v>80578900</v>
      </c>
      <c r="AE48" s="96">
        <f>SUM(AE49:AE57)</f>
        <v>150000</v>
      </c>
      <c r="AF48" s="87">
        <f t="shared" si="15"/>
        <v>-80428900</v>
      </c>
      <c r="AG48" s="96">
        <f>SUM(AG49:AG57)</f>
        <v>66185700</v>
      </c>
      <c r="AH48" s="96">
        <f>SUM(AH49:AH57)</f>
        <v>0</v>
      </c>
      <c r="AI48" s="87">
        <f t="shared" si="16"/>
        <v>-66185700</v>
      </c>
      <c r="AJ48" s="90">
        <f t="shared" si="22"/>
        <v>146764600</v>
      </c>
      <c r="AK48" s="90">
        <f t="shared" si="22"/>
        <v>150000</v>
      </c>
      <c r="AL48" s="90">
        <f t="shared" si="22"/>
        <v>-146614600</v>
      </c>
      <c r="AM48" s="90">
        <f t="shared" si="17"/>
        <v>271950600</v>
      </c>
      <c r="AN48" s="90">
        <f t="shared" si="17"/>
        <v>29959734</v>
      </c>
      <c r="AO48" s="90">
        <f t="shared" si="17"/>
        <v>-241990866</v>
      </c>
    </row>
    <row r="49" spans="1:41" ht="11.25">
      <c r="A49" s="13">
        <v>42</v>
      </c>
      <c r="B49" s="1" t="s">
        <v>74</v>
      </c>
      <c r="C49" s="86">
        <v>30800000</v>
      </c>
      <c r="D49" s="86">
        <v>9626300</v>
      </c>
      <c r="E49" s="87">
        <f t="shared" si="5"/>
        <v>-21173700</v>
      </c>
      <c r="F49" s="86">
        <v>90750000</v>
      </c>
      <c r="G49" s="86">
        <v>18324190</v>
      </c>
      <c r="H49" s="87">
        <f t="shared" si="6"/>
        <v>-72425810</v>
      </c>
      <c r="I49" s="86"/>
      <c r="J49" s="86"/>
      <c r="K49" s="87">
        <f t="shared" si="7"/>
        <v>0</v>
      </c>
      <c r="L49" s="86"/>
      <c r="M49" s="86"/>
      <c r="N49" s="87">
        <f t="shared" si="8"/>
        <v>0</v>
      </c>
      <c r="O49" s="86"/>
      <c r="P49" s="86"/>
      <c r="Q49" s="87">
        <f t="shared" si="9"/>
        <v>0</v>
      </c>
      <c r="R49" s="86"/>
      <c r="S49" s="86"/>
      <c r="T49" s="87">
        <f t="shared" si="10"/>
        <v>0</v>
      </c>
      <c r="U49" s="91">
        <f t="shared" si="11"/>
        <v>121550000</v>
      </c>
      <c r="V49" s="91">
        <f t="shared" si="11"/>
        <v>27950490</v>
      </c>
      <c r="W49" s="91">
        <f t="shared" si="11"/>
        <v>-93599510</v>
      </c>
      <c r="X49" s="96"/>
      <c r="Y49" s="96"/>
      <c r="Z49" s="87">
        <f t="shared" si="12"/>
        <v>0</v>
      </c>
      <c r="AA49" s="91">
        <f t="shared" si="21"/>
        <v>0</v>
      </c>
      <c r="AB49" s="91">
        <f t="shared" si="21"/>
        <v>0</v>
      </c>
      <c r="AC49" s="91">
        <f t="shared" si="21"/>
        <v>0</v>
      </c>
      <c r="AD49" s="96">
        <v>80578900</v>
      </c>
      <c r="AE49" s="96">
        <v>150000</v>
      </c>
      <c r="AF49" s="87">
        <f t="shared" si="15"/>
        <v>-80428900</v>
      </c>
      <c r="AG49" s="96">
        <v>66185700</v>
      </c>
      <c r="AH49" s="96"/>
      <c r="AI49" s="87">
        <f t="shared" si="16"/>
        <v>-66185700</v>
      </c>
      <c r="AJ49" s="91">
        <f t="shared" si="22"/>
        <v>146764600</v>
      </c>
      <c r="AK49" s="91">
        <f t="shared" si="22"/>
        <v>150000</v>
      </c>
      <c r="AL49" s="91">
        <f t="shared" si="22"/>
        <v>-146614600</v>
      </c>
      <c r="AM49" s="91">
        <f t="shared" si="17"/>
        <v>268314600</v>
      </c>
      <c r="AN49" s="91">
        <f t="shared" si="17"/>
        <v>28100490</v>
      </c>
      <c r="AO49" s="91">
        <f t="shared" si="17"/>
        <v>-240214110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330000</v>
      </c>
      <c r="G50" s="86"/>
      <c r="H50" s="87">
        <f t="shared" si="6"/>
        <v>-330000</v>
      </c>
      <c r="I50" s="86"/>
      <c r="J50" s="86"/>
      <c r="K50" s="87">
        <f t="shared" si="7"/>
        <v>0</v>
      </c>
      <c r="L50" s="86"/>
      <c r="M50" s="86"/>
      <c r="N50" s="87">
        <f t="shared" si="8"/>
        <v>0</v>
      </c>
      <c r="O50" s="86"/>
      <c r="P50" s="86"/>
      <c r="Q50" s="87">
        <f t="shared" si="9"/>
        <v>0</v>
      </c>
      <c r="R50" s="86"/>
      <c r="S50" s="86"/>
      <c r="T50" s="87">
        <f t="shared" si="10"/>
        <v>0</v>
      </c>
      <c r="U50" s="91">
        <f t="shared" si="11"/>
        <v>330000</v>
      </c>
      <c r="V50" s="91">
        <f t="shared" ref="U50:W107" si="23">SUM(D50+G50+J50+M50+P50+S50)</f>
        <v>0</v>
      </c>
      <c r="W50" s="91">
        <f t="shared" si="23"/>
        <v>-330000</v>
      </c>
      <c r="X50" s="96"/>
      <c r="Y50" s="96"/>
      <c r="Z50" s="87">
        <f t="shared" si="12"/>
        <v>0</v>
      </c>
      <c r="AA50" s="91">
        <f t="shared" si="21"/>
        <v>0</v>
      </c>
      <c r="AB50" s="91">
        <f t="shared" si="21"/>
        <v>0</v>
      </c>
      <c r="AC50" s="91">
        <f t="shared" si="21"/>
        <v>0</v>
      </c>
      <c r="AD50" s="96"/>
      <c r="AE50" s="96"/>
      <c r="AF50" s="87">
        <f t="shared" si="15"/>
        <v>0</v>
      </c>
      <c r="AG50" s="96"/>
      <c r="AH50" s="96"/>
      <c r="AI50" s="87">
        <f t="shared" si="16"/>
        <v>0</v>
      </c>
      <c r="AJ50" s="91">
        <f t="shared" si="22"/>
        <v>0</v>
      </c>
      <c r="AK50" s="91">
        <f t="shared" si="22"/>
        <v>0</v>
      </c>
      <c r="AL50" s="91">
        <f t="shared" si="22"/>
        <v>0</v>
      </c>
      <c r="AM50" s="91">
        <f t="shared" si="17"/>
        <v>330000</v>
      </c>
      <c r="AN50" s="91">
        <f t="shared" si="17"/>
        <v>0</v>
      </c>
      <c r="AO50" s="91">
        <f t="shared" si="17"/>
        <v>-330000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900000</v>
      </c>
      <c r="G51" s="86">
        <v>643275</v>
      </c>
      <c r="H51" s="87">
        <f t="shared" si="6"/>
        <v>-256725</v>
      </c>
      <c r="I51" s="86"/>
      <c r="J51" s="86"/>
      <c r="K51" s="87">
        <f t="shared" si="7"/>
        <v>0</v>
      </c>
      <c r="L51" s="86"/>
      <c r="M51" s="86"/>
      <c r="N51" s="87">
        <f t="shared" si="8"/>
        <v>0</v>
      </c>
      <c r="O51" s="86"/>
      <c r="P51" s="86"/>
      <c r="Q51" s="87">
        <f t="shared" si="9"/>
        <v>0</v>
      </c>
      <c r="R51" s="86"/>
      <c r="S51" s="86"/>
      <c r="T51" s="87">
        <f t="shared" si="10"/>
        <v>0</v>
      </c>
      <c r="U51" s="91">
        <f t="shared" si="23"/>
        <v>900000</v>
      </c>
      <c r="V51" s="91">
        <f t="shared" si="23"/>
        <v>643275</v>
      </c>
      <c r="W51" s="91">
        <f t="shared" si="23"/>
        <v>-256725</v>
      </c>
      <c r="X51" s="96"/>
      <c r="Y51" s="96"/>
      <c r="Z51" s="87">
        <f t="shared" si="12"/>
        <v>0</v>
      </c>
      <c r="AA51" s="91">
        <f t="shared" si="21"/>
        <v>0</v>
      </c>
      <c r="AB51" s="91">
        <f t="shared" si="21"/>
        <v>0</v>
      </c>
      <c r="AC51" s="91">
        <f t="shared" si="21"/>
        <v>0</v>
      </c>
      <c r="AD51" s="96"/>
      <c r="AE51" s="96"/>
      <c r="AF51" s="87">
        <f t="shared" si="15"/>
        <v>0</v>
      </c>
      <c r="AG51" s="96"/>
      <c r="AH51" s="96"/>
      <c r="AI51" s="87">
        <f t="shared" si="16"/>
        <v>0</v>
      </c>
      <c r="AJ51" s="91">
        <f t="shared" si="22"/>
        <v>0</v>
      </c>
      <c r="AK51" s="91">
        <f t="shared" si="22"/>
        <v>0</v>
      </c>
      <c r="AL51" s="91">
        <f t="shared" si="22"/>
        <v>0</v>
      </c>
      <c r="AM51" s="91">
        <f t="shared" si="17"/>
        <v>900000</v>
      </c>
      <c r="AN51" s="91">
        <f t="shared" si="17"/>
        <v>643275</v>
      </c>
      <c r="AO51" s="91">
        <f t="shared" si="17"/>
        <v>-256725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556000</v>
      </c>
      <c r="G52" s="86">
        <v>183508</v>
      </c>
      <c r="H52" s="87">
        <f t="shared" si="6"/>
        <v>-372492</v>
      </c>
      <c r="I52" s="86"/>
      <c r="J52" s="86"/>
      <c r="K52" s="87">
        <f t="shared" si="7"/>
        <v>0</v>
      </c>
      <c r="L52" s="86"/>
      <c r="M52" s="86"/>
      <c r="N52" s="87">
        <f t="shared" si="8"/>
        <v>0</v>
      </c>
      <c r="O52" s="86"/>
      <c r="P52" s="86"/>
      <c r="Q52" s="87">
        <f t="shared" si="9"/>
        <v>0</v>
      </c>
      <c r="R52" s="86"/>
      <c r="S52" s="86"/>
      <c r="T52" s="87">
        <f t="shared" si="10"/>
        <v>0</v>
      </c>
      <c r="U52" s="91">
        <f t="shared" si="23"/>
        <v>556000</v>
      </c>
      <c r="V52" s="91">
        <f t="shared" si="23"/>
        <v>183508</v>
      </c>
      <c r="W52" s="91">
        <f t="shared" si="23"/>
        <v>-372492</v>
      </c>
      <c r="X52" s="96"/>
      <c r="Y52" s="96"/>
      <c r="Z52" s="87">
        <f t="shared" si="12"/>
        <v>0</v>
      </c>
      <c r="AA52" s="91">
        <f t="shared" si="21"/>
        <v>0</v>
      </c>
      <c r="AB52" s="91">
        <f t="shared" si="21"/>
        <v>0</v>
      </c>
      <c r="AC52" s="91">
        <f t="shared" si="21"/>
        <v>0</v>
      </c>
      <c r="AD52" s="96"/>
      <c r="AE52" s="96"/>
      <c r="AF52" s="87">
        <f t="shared" si="15"/>
        <v>0</v>
      </c>
      <c r="AG52" s="96"/>
      <c r="AH52" s="96"/>
      <c r="AI52" s="87">
        <f t="shared" si="16"/>
        <v>0</v>
      </c>
      <c r="AJ52" s="91">
        <f t="shared" si="22"/>
        <v>0</v>
      </c>
      <c r="AK52" s="91">
        <f t="shared" si="22"/>
        <v>0</v>
      </c>
      <c r="AL52" s="91">
        <f t="shared" si="22"/>
        <v>0</v>
      </c>
      <c r="AM52" s="91">
        <f t="shared" si="17"/>
        <v>556000</v>
      </c>
      <c r="AN52" s="91">
        <f t="shared" si="17"/>
        <v>183508</v>
      </c>
      <c r="AO52" s="91">
        <f t="shared" si="17"/>
        <v>-372492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250000</v>
      </c>
      <c r="G53" s="86">
        <v>154000</v>
      </c>
      <c r="H53" s="87">
        <f t="shared" si="6"/>
        <v>-96000</v>
      </c>
      <c r="I53" s="86"/>
      <c r="J53" s="86"/>
      <c r="K53" s="87">
        <f t="shared" si="7"/>
        <v>0</v>
      </c>
      <c r="L53" s="86"/>
      <c r="M53" s="86"/>
      <c r="N53" s="87">
        <f t="shared" si="8"/>
        <v>0</v>
      </c>
      <c r="O53" s="86"/>
      <c r="P53" s="86"/>
      <c r="Q53" s="87">
        <f t="shared" si="9"/>
        <v>0</v>
      </c>
      <c r="R53" s="86"/>
      <c r="S53" s="86"/>
      <c r="T53" s="87">
        <f t="shared" si="10"/>
        <v>0</v>
      </c>
      <c r="U53" s="91">
        <f t="shared" si="23"/>
        <v>250000</v>
      </c>
      <c r="V53" s="91">
        <f t="shared" si="23"/>
        <v>154000</v>
      </c>
      <c r="W53" s="91">
        <f t="shared" si="23"/>
        <v>-96000</v>
      </c>
      <c r="X53" s="96"/>
      <c r="Y53" s="96"/>
      <c r="Z53" s="87">
        <f t="shared" si="12"/>
        <v>0</v>
      </c>
      <c r="AA53" s="91">
        <f t="shared" si="21"/>
        <v>0</v>
      </c>
      <c r="AB53" s="91">
        <f t="shared" si="21"/>
        <v>0</v>
      </c>
      <c r="AC53" s="91">
        <f t="shared" si="21"/>
        <v>0</v>
      </c>
      <c r="AD53" s="96"/>
      <c r="AE53" s="96"/>
      <c r="AF53" s="87">
        <f t="shared" si="15"/>
        <v>0</v>
      </c>
      <c r="AG53" s="96"/>
      <c r="AH53" s="96"/>
      <c r="AI53" s="87">
        <f t="shared" si="16"/>
        <v>0</v>
      </c>
      <c r="AJ53" s="91">
        <f t="shared" si="22"/>
        <v>0</v>
      </c>
      <c r="AK53" s="91">
        <f t="shared" si="22"/>
        <v>0</v>
      </c>
      <c r="AL53" s="91">
        <f t="shared" si="22"/>
        <v>0</v>
      </c>
      <c r="AM53" s="91">
        <f t="shared" si="17"/>
        <v>250000</v>
      </c>
      <c r="AN53" s="91">
        <f t="shared" si="17"/>
        <v>154000</v>
      </c>
      <c r="AO53" s="91">
        <f t="shared" si="17"/>
        <v>-96000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6"/>
        <v>0</v>
      </c>
      <c r="I54" s="86"/>
      <c r="J54" s="86"/>
      <c r="K54" s="87">
        <f t="shared" si="7"/>
        <v>0</v>
      </c>
      <c r="L54" s="86"/>
      <c r="M54" s="86"/>
      <c r="N54" s="87">
        <f t="shared" si="8"/>
        <v>0</v>
      </c>
      <c r="O54" s="86"/>
      <c r="P54" s="86"/>
      <c r="Q54" s="87">
        <f t="shared" si="9"/>
        <v>0</v>
      </c>
      <c r="R54" s="86"/>
      <c r="S54" s="86"/>
      <c r="T54" s="87">
        <f t="shared" si="10"/>
        <v>0</v>
      </c>
      <c r="U54" s="91">
        <f t="shared" si="23"/>
        <v>0</v>
      </c>
      <c r="V54" s="91">
        <f t="shared" si="23"/>
        <v>0</v>
      </c>
      <c r="W54" s="91">
        <f t="shared" si="23"/>
        <v>0</v>
      </c>
      <c r="X54" s="96"/>
      <c r="Y54" s="96"/>
      <c r="Z54" s="87">
        <f t="shared" si="12"/>
        <v>0</v>
      </c>
      <c r="AA54" s="91">
        <f t="shared" si="21"/>
        <v>0</v>
      </c>
      <c r="AB54" s="91">
        <f t="shared" si="21"/>
        <v>0</v>
      </c>
      <c r="AC54" s="91">
        <f t="shared" si="21"/>
        <v>0</v>
      </c>
      <c r="AD54" s="96"/>
      <c r="AE54" s="96"/>
      <c r="AF54" s="87">
        <f t="shared" si="15"/>
        <v>0</v>
      </c>
      <c r="AG54" s="96"/>
      <c r="AH54" s="96"/>
      <c r="AI54" s="87">
        <f t="shared" si="16"/>
        <v>0</v>
      </c>
      <c r="AJ54" s="91">
        <f t="shared" si="22"/>
        <v>0</v>
      </c>
      <c r="AK54" s="91">
        <f t="shared" si="22"/>
        <v>0</v>
      </c>
      <c r="AL54" s="91">
        <f t="shared" si="22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1600000</v>
      </c>
      <c r="G55" s="86">
        <v>878461</v>
      </c>
      <c r="H55" s="87">
        <f t="shared" si="6"/>
        <v>-721539</v>
      </c>
      <c r="I55" s="86"/>
      <c r="J55" s="86"/>
      <c r="K55" s="87">
        <f t="shared" si="7"/>
        <v>0</v>
      </c>
      <c r="L55" s="86"/>
      <c r="M55" s="86"/>
      <c r="N55" s="87">
        <f t="shared" si="8"/>
        <v>0</v>
      </c>
      <c r="O55" s="86"/>
      <c r="P55" s="86"/>
      <c r="Q55" s="87">
        <f t="shared" si="9"/>
        <v>0</v>
      </c>
      <c r="R55" s="86"/>
      <c r="S55" s="86"/>
      <c r="T55" s="87">
        <f t="shared" si="10"/>
        <v>0</v>
      </c>
      <c r="U55" s="91">
        <f t="shared" si="23"/>
        <v>1600000</v>
      </c>
      <c r="V55" s="91">
        <f t="shared" si="23"/>
        <v>878461</v>
      </c>
      <c r="W55" s="91">
        <f t="shared" si="23"/>
        <v>-721539</v>
      </c>
      <c r="X55" s="96"/>
      <c r="Y55" s="96"/>
      <c r="Z55" s="87">
        <f t="shared" si="12"/>
        <v>0</v>
      </c>
      <c r="AA55" s="91">
        <f t="shared" si="21"/>
        <v>0</v>
      </c>
      <c r="AB55" s="91">
        <f t="shared" si="21"/>
        <v>0</v>
      </c>
      <c r="AC55" s="91">
        <f t="shared" si="21"/>
        <v>0</v>
      </c>
      <c r="AD55" s="96"/>
      <c r="AE55" s="96"/>
      <c r="AF55" s="87">
        <f t="shared" si="15"/>
        <v>0</v>
      </c>
      <c r="AG55" s="96"/>
      <c r="AH55" s="96"/>
      <c r="AI55" s="87">
        <f t="shared" si="16"/>
        <v>0</v>
      </c>
      <c r="AJ55" s="91">
        <f t="shared" si="22"/>
        <v>0</v>
      </c>
      <c r="AK55" s="91">
        <f t="shared" si="22"/>
        <v>0</v>
      </c>
      <c r="AL55" s="91">
        <f t="shared" si="22"/>
        <v>0</v>
      </c>
      <c r="AM55" s="91">
        <f t="shared" si="17"/>
        <v>1600000</v>
      </c>
      <c r="AN55" s="91">
        <f t="shared" si="17"/>
        <v>878461</v>
      </c>
      <c r="AO55" s="91">
        <f t="shared" si="17"/>
        <v>-721539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6"/>
        <v>0</v>
      </c>
      <c r="I56" s="86"/>
      <c r="J56" s="86"/>
      <c r="K56" s="87">
        <f t="shared" si="7"/>
        <v>0</v>
      </c>
      <c r="L56" s="86"/>
      <c r="M56" s="86"/>
      <c r="N56" s="87">
        <f t="shared" si="8"/>
        <v>0</v>
      </c>
      <c r="O56" s="86"/>
      <c r="P56" s="86"/>
      <c r="Q56" s="87">
        <f t="shared" si="9"/>
        <v>0</v>
      </c>
      <c r="R56" s="86"/>
      <c r="S56" s="86"/>
      <c r="T56" s="87">
        <f t="shared" si="10"/>
        <v>0</v>
      </c>
      <c r="U56" s="91">
        <f t="shared" si="23"/>
        <v>0</v>
      </c>
      <c r="V56" s="91">
        <f t="shared" si="23"/>
        <v>0</v>
      </c>
      <c r="W56" s="91">
        <f t="shared" si="23"/>
        <v>0</v>
      </c>
      <c r="X56" s="96"/>
      <c r="Y56" s="96"/>
      <c r="Z56" s="87">
        <f t="shared" si="12"/>
        <v>0</v>
      </c>
      <c r="AA56" s="91">
        <f t="shared" si="21"/>
        <v>0</v>
      </c>
      <c r="AB56" s="91">
        <f t="shared" si="21"/>
        <v>0</v>
      </c>
      <c r="AC56" s="91">
        <f t="shared" si="21"/>
        <v>0</v>
      </c>
      <c r="AD56" s="96"/>
      <c r="AE56" s="96"/>
      <c r="AF56" s="87">
        <f t="shared" si="15"/>
        <v>0</v>
      </c>
      <c r="AG56" s="96"/>
      <c r="AH56" s="96"/>
      <c r="AI56" s="87">
        <f t="shared" si="16"/>
        <v>0</v>
      </c>
      <c r="AJ56" s="91">
        <f t="shared" si="22"/>
        <v>0</v>
      </c>
      <c r="AK56" s="91">
        <f t="shared" si="22"/>
        <v>0</v>
      </c>
      <c r="AL56" s="91">
        <f t="shared" si="22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6"/>
        <v>0</v>
      </c>
      <c r="I57" s="86"/>
      <c r="J57" s="86"/>
      <c r="K57" s="87">
        <f t="shared" si="7"/>
        <v>0</v>
      </c>
      <c r="L57" s="86"/>
      <c r="M57" s="86"/>
      <c r="N57" s="87">
        <f t="shared" si="8"/>
        <v>0</v>
      </c>
      <c r="O57" s="86"/>
      <c r="P57" s="86"/>
      <c r="Q57" s="87">
        <f t="shared" si="9"/>
        <v>0</v>
      </c>
      <c r="R57" s="86"/>
      <c r="S57" s="86"/>
      <c r="T57" s="87">
        <f t="shared" si="10"/>
        <v>0</v>
      </c>
      <c r="U57" s="91">
        <f t="shared" si="23"/>
        <v>0</v>
      </c>
      <c r="V57" s="91">
        <f t="shared" si="23"/>
        <v>0</v>
      </c>
      <c r="W57" s="91">
        <f t="shared" si="23"/>
        <v>0</v>
      </c>
      <c r="X57" s="96"/>
      <c r="Y57" s="96"/>
      <c r="Z57" s="87">
        <f t="shared" si="12"/>
        <v>0</v>
      </c>
      <c r="AA57" s="91">
        <f t="shared" si="21"/>
        <v>0</v>
      </c>
      <c r="AB57" s="91">
        <f t="shared" si="21"/>
        <v>0</v>
      </c>
      <c r="AC57" s="91">
        <f t="shared" si="21"/>
        <v>0</v>
      </c>
      <c r="AD57" s="96"/>
      <c r="AE57" s="96"/>
      <c r="AF57" s="87">
        <f t="shared" si="15"/>
        <v>0</v>
      </c>
      <c r="AG57" s="96"/>
      <c r="AH57" s="96"/>
      <c r="AI57" s="87">
        <f t="shared" si="16"/>
        <v>0</v>
      </c>
      <c r="AJ57" s="91">
        <f t="shared" si="22"/>
        <v>0</v>
      </c>
      <c r="AK57" s="91">
        <f t="shared" si="22"/>
        <v>0</v>
      </c>
      <c r="AL57" s="91">
        <f t="shared" si="22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1.25">
      <c r="A58" s="57">
        <v>51</v>
      </c>
      <c r="B58" s="58" t="s">
        <v>52</v>
      </c>
      <c r="C58" s="88">
        <f>SUM(C59:C60)</f>
        <v>2945200</v>
      </c>
      <c r="D58" s="88">
        <f>SUM(D59:D60)</f>
        <v>1049300</v>
      </c>
      <c r="E58" s="87">
        <f t="shared" si="5"/>
        <v>-1895900</v>
      </c>
      <c r="F58" s="88">
        <f>SUM(F59:F60)</f>
        <v>6639200</v>
      </c>
      <c r="G58" s="88">
        <f>SUM(G59:G60)</f>
        <v>217000</v>
      </c>
      <c r="H58" s="87">
        <f t="shared" si="6"/>
        <v>-6422200</v>
      </c>
      <c r="I58" s="88">
        <f>SUM(I59:I60)</f>
        <v>0</v>
      </c>
      <c r="J58" s="88">
        <f>SUM(J59:J60)</f>
        <v>0</v>
      </c>
      <c r="K58" s="87">
        <f t="shared" si="7"/>
        <v>0</v>
      </c>
      <c r="L58" s="88">
        <f>SUM(L59:L60)</f>
        <v>0</v>
      </c>
      <c r="M58" s="88">
        <f>SUM(M59:M60)</f>
        <v>0</v>
      </c>
      <c r="N58" s="87">
        <f t="shared" si="8"/>
        <v>0</v>
      </c>
      <c r="O58" s="88">
        <f>SUM(O59:O60)</f>
        <v>0</v>
      </c>
      <c r="P58" s="88">
        <f>SUM(P59:P60)</f>
        <v>0</v>
      </c>
      <c r="Q58" s="87">
        <f t="shared" si="9"/>
        <v>0</v>
      </c>
      <c r="R58" s="88">
        <f>SUM(R59:R60)</f>
        <v>0</v>
      </c>
      <c r="S58" s="88">
        <f>SUM(S59:S60)</f>
        <v>0</v>
      </c>
      <c r="T58" s="87">
        <f t="shared" si="10"/>
        <v>0</v>
      </c>
      <c r="U58" s="90">
        <f t="shared" si="23"/>
        <v>9584400</v>
      </c>
      <c r="V58" s="90">
        <f t="shared" si="23"/>
        <v>1266300</v>
      </c>
      <c r="W58" s="90">
        <f t="shared" si="23"/>
        <v>-8318100</v>
      </c>
      <c r="X58" s="96">
        <f>SUM(X59:X60)</f>
        <v>0</v>
      </c>
      <c r="Y58" s="96">
        <f>SUM(Y59:Y60)</f>
        <v>0</v>
      </c>
      <c r="Z58" s="87">
        <f t="shared" si="12"/>
        <v>0</v>
      </c>
      <c r="AA58" s="90">
        <f t="shared" si="21"/>
        <v>0</v>
      </c>
      <c r="AB58" s="90">
        <f t="shared" si="21"/>
        <v>0</v>
      </c>
      <c r="AC58" s="90">
        <f t="shared" si="21"/>
        <v>0</v>
      </c>
      <c r="AD58" s="96">
        <f>SUM(AD59:AD60)</f>
        <v>0</v>
      </c>
      <c r="AE58" s="96">
        <f>SUM(AE59:AE60)</f>
        <v>0</v>
      </c>
      <c r="AF58" s="87">
        <f t="shared" si="15"/>
        <v>0</v>
      </c>
      <c r="AG58" s="96">
        <f>SUM(AG59:AG60)</f>
        <v>0</v>
      </c>
      <c r="AH58" s="96">
        <f>SUM(AH59:AH60)</f>
        <v>0</v>
      </c>
      <c r="AI58" s="87">
        <f t="shared" si="16"/>
        <v>0</v>
      </c>
      <c r="AJ58" s="90">
        <f t="shared" si="22"/>
        <v>0</v>
      </c>
      <c r="AK58" s="90">
        <f t="shared" si="22"/>
        <v>0</v>
      </c>
      <c r="AL58" s="90">
        <f t="shared" si="22"/>
        <v>0</v>
      </c>
      <c r="AM58" s="90">
        <f t="shared" si="17"/>
        <v>9584400</v>
      </c>
      <c r="AN58" s="90">
        <f t="shared" si="17"/>
        <v>1266300</v>
      </c>
      <c r="AO58" s="90">
        <f t="shared" si="17"/>
        <v>-8318100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5240000</v>
      </c>
      <c r="G59" s="86">
        <v>132000</v>
      </c>
      <c r="H59" s="87">
        <f t="shared" si="6"/>
        <v>-5108000</v>
      </c>
      <c r="I59" s="86"/>
      <c r="J59" s="86"/>
      <c r="K59" s="87">
        <f t="shared" si="7"/>
        <v>0</v>
      </c>
      <c r="L59" s="86"/>
      <c r="M59" s="86"/>
      <c r="N59" s="87">
        <f t="shared" si="8"/>
        <v>0</v>
      </c>
      <c r="O59" s="86"/>
      <c r="P59" s="86"/>
      <c r="Q59" s="87">
        <f t="shared" si="9"/>
        <v>0</v>
      </c>
      <c r="R59" s="86"/>
      <c r="S59" s="86"/>
      <c r="T59" s="87">
        <f t="shared" si="10"/>
        <v>0</v>
      </c>
      <c r="U59" s="91">
        <f t="shared" si="23"/>
        <v>5240000</v>
      </c>
      <c r="V59" s="91">
        <f t="shared" si="23"/>
        <v>132000</v>
      </c>
      <c r="W59" s="91">
        <f t="shared" si="23"/>
        <v>-5108000</v>
      </c>
      <c r="X59" s="96"/>
      <c r="Y59" s="96"/>
      <c r="Z59" s="87">
        <f t="shared" si="12"/>
        <v>0</v>
      </c>
      <c r="AA59" s="91">
        <f t="shared" si="21"/>
        <v>0</v>
      </c>
      <c r="AB59" s="91">
        <f t="shared" si="21"/>
        <v>0</v>
      </c>
      <c r="AC59" s="91">
        <f t="shared" si="21"/>
        <v>0</v>
      </c>
      <c r="AD59" s="96"/>
      <c r="AE59" s="96"/>
      <c r="AF59" s="87">
        <f t="shared" si="15"/>
        <v>0</v>
      </c>
      <c r="AG59" s="96">
        <v>0</v>
      </c>
      <c r="AH59" s="96"/>
      <c r="AI59" s="87">
        <f t="shared" si="16"/>
        <v>0</v>
      </c>
      <c r="AJ59" s="91">
        <f t="shared" si="22"/>
        <v>0</v>
      </c>
      <c r="AK59" s="91">
        <f t="shared" si="22"/>
        <v>0</v>
      </c>
      <c r="AL59" s="91">
        <f t="shared" si="22"/>
        <v>0</v>
      </c>
      <c r="AM59" s="91">
        <f t="shared" si="17"/>
        <v>5240000</v>
      </c>
      <c r="AN59" s="91">
        <f t="shared" si="17"/>
        <v>132000</v>
      </c>
      <c r="AO59" s="91">
        <f t="shared" si="17"/>
        <v>-5108000</v>
      </c>
    </row>
    <row r="60" spans="1:41" ht="11.25">
      <c r="A60" s="13">
        <v>53</v>
      </c>
      <c r="B60" s="2" t="s">
        <v>53</v>
      </c>
      <c r="C60" s="86">
        <v>2945200</v>
      </c>
      <c r="D60" s="86">
        <v>1049300</v>
      </c>
      <c r="E60" s="87">
        <f t="shared" si="5"/>
        <v>-1895900</v>
      </c>
      <c r="F60" s="86">
        <v>1399200</v>
      </c>
      <c r="G60" s="86">
        <v>85000</v>
      </c>
      <c r="H60" s="87">
        <f t="shared" si="6"/>
        <v>-1314200</v>
      </c>
      <c r="I60" s="86"/>
      <c r="J60" s="86"/>
      <c r="K60" s="87">
        <f t="shared" si="7"/>
        <v>0</v>
      </c>
      <c r="L60" s="86"/>
      <c r="M60" s="86"/>
      <c r="N60" s="87">
        <f t="shared" si="8"/>
        <v>0</v>
      </c>
      <c r="O60" s="86"/>
      <c r="P60" s="86"/>
      <c r="Q60" s="87">
        <f t="shared" si="9"/>
        <v>0</v>
      </c>
      <c r="R60" s="86"/>
      <c r="S60" s="86"/>
      <c r="T60" s="87">
        <f t="shared" si="10"/>
        <v>0</v>
      </c>
      <c r="U60" s="91">
        <f t="shared" si="23"/>
        <v>4344400</v>
      </c>
      <c r="V60" s="91">
        <f t="shared" si="23"/>
        <v>1134300</v>
      </c>
      <c r="W60" s="91">
        <f t="shared" si="23"/>
        <v>-3210100</v>
      </c>
      <c r="X60" s="96"/>
      <c r="Y60" s="96"/>
      <c r="Z60" s="87">
        <f t="shared" si="12"/>
        <v>0</v>
      </c>
      <c r="AA60" s="91">
        <f t="shared" si="21"/>
        <v>0</v>
      </c>
      <c r="AB60" s="91">
        <f t="shared" si="21"/>
        <v>0</v>
      </c>
      <c r="AC60" s="91">
        <f t="shared" si="21"/>
        <v>0</v>
      </c>
      <c r="AD60" s="96"/>
      <c r="AE60" s="96"/>
      <c r="AF60" s="87">
        <f t="shared" si="15"/>
        <v>0</v>
      </c>
      <c r="AG60" s="96"/>
      <c r="AH60" s="96"/>
      <c r="AI60" s="87">
        <f t="shared" si="16"/>
        <v>0</v>
      </c>
      <c r="AJ60" s="91">
        <f t="shared" si="22"/>
        <v>0</v>
      </c>
      <c r="AK60" s="91">
        <f t="shared" si="22"/>
        <v>0</v>
      </c>
      <c r="AL60" s="91">
        <f t="shared" si="22"/>
        <v>0</v>
      </c>
      <c r="AM60" s="91">
        <f t="shared" si="17"/>
        <v>4344400</v>
      </c>
      <c r="AN60" s="91">
        <f t="shared" si="17"/>
        <v>1134300</v>
      </c>
      <c r="AO60" s="91">
        <f t="shared" si="17"/>
        <v>-3210100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6"/>
        <v>0</v>
      </c>
      <c r="I63" s="88">
        <f>SUM(I64:I65)</f>
        <v>0</v>
      </c>
      <c r="J63" s="88">
        <f>SUM(J64:J65)</f>
        <v>0</v>
      </c>
      <c r="K63" s="87">
        <f t="shared" si="7"/>
        <v>0</v>
      </c>
      <c r="L63" s="88">
        <f>SUM(L64:L65)</f>
        <v>0</v>
      </c>
      <c r="M63" s="88">
        <f>SUM(M64:M65)</f>
        <v>0</v>
      </c>
      <c r="N63" s="87">
        <f t="shared" si="8"/>
        <v>0</v>
      </c>
      <c r="O63" s="88">
        <f>SUM(O64:O65)</f>
        <v>0</v>
      </c>
      <c r="P63" s="88">
        <f>SUM(P64:P65)</f>
        <v>0</v>
      </c>
      <c r="Q63" s="87">
        <f t="shared" si="9"/>
        <v>0</v>
      </c>
      <c r="R63" s="88">
        <f>SUM(R64:R65)</f>
        <v>0</v>
      </c>
      <c r="S63" s="88">
        <f>SUM(S64:S65)</f>
        <v>0</v>
      </c>
      <c r="T63" s="87">
        <f t="shared" si="10"/>
        <v>0</v>
      </c>
      <c r="U63" s="90">
        <f t="shared" si="23"/>
        <v>0</v>
      </c>
      <c r="V63" s="90">
        <f t="shared" si="23"/>
        <v>0</v>
      </c>
      <c r="W63" s="90">
        <f t="shared" si="23"/>
        <v>0</v>
      </c>
      <c r="X63" s="96">
        <f>SUM(X64:X65)</f>
        <v>0</v>
      </c>
      <c r="Y63" s="96">
        <f>SUM(Y64:Y65)</f>
        <v>0</v>
      </c>
      <c r="Z63" s="87">
        <f t="shared" si="12"/>
        <v>0</v>
      </c>
      <c r="AA63" s="90">
        <f t="shared" si="21"/>
        <v>0</v>
      </c>
      <c r="AB63" s="90">
        <f t="shared" si="21"/>
        <v>0</v>
      </c>
      <c r="AC63" s="90">
        <f t="shared" si="21"/>
        <v>0</v>
      </c>
      <c r="AD63" s="96">
        <f>SUM(AD64:AD65)</f>
        <v>0</v>
      </c>
      <c r="AE63" s="96">
        <f>SUM(AE64:AE65)</f>
        <v>0</v>
      </c>
      <c r="AF63" s="87">
        <f t="shared" si="15"/>
        <v>0</v>
      </c>
      <c r="AG63" s="96">
        <f>SUM(AG64:AG65)</f>
        <v>0</v>
      </c>
      <c r="AH63" s="96">
        <f>SUM(AH64:AH65)</f>
        <v>0</v>
      </c>
      <c r="AI63" s="87">
        <f t="shared" si="16"/>
        <v>0</v>
      </c>
      <c r="AJ63" s="90">
        <f t="shared" si="22"/>
        <v>0</v>
      </c>
      <c r="AK63" s="90">
        <f t="shared" si="22"/>
        <v>0</v>
      </c>
      <c r="AL63" s="90">
        <f t="shared" si="22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6"/>
        <v>0</v>
      </c>
      <c r="I64" s="86"/>
      <c r="J64" s="86"/>
      <c r="K64" s="87">
        <f t="shared" si="7"/>
        <v>0</v>
      </c>
      <c r="L64" s="86"/>
      <c r="M64" s="86"/>
      <c r="N64" s="87">
        <f t="shared" si="8"/>
        <v>0</v>
      </c>
      <c r="O64" s="86"/>
      <c r="P64" s="86"/>
      <c r="Q64" s="87">
        <f t="shared" si="9"/>
        <v>0</v>
      </c>
      <c r="R64" s="86"/>
      <c r="S64" s="86"/>
      <c r="T64" s="87">
        <f t="shared" si="10"/>
        <v>0</v>
      </c>
      <c r="U64" s="91">
        <f t="shared" si="23"/>
        <v>0</v>
      </c>
      <c r="V64" s="91">
        <f t="shared" si="23"/>
        <v>0</v>
      </c>
      <c r="W64" s="91">
        <f t="shared" si="23"/>
        <v>0</v>
      </c>
      <c r="X64" s="96"/>
      <c r="Y64" s="96"/>
      <c r="Z64" s="87">
        <f t="shared" si="12"/>
        <v>0</v>
      </c>
      <c r="AA64" s="91">
        <f t="shared" si="21"/>
        <v>0</v>
      </c>
      <c r="AB64" s="91">
        <f t="shared" si="21"/>
        <v>0</v>
      </c>
      <c r="AC64" s="91">
        <f t="shared" si="21"/>
        <v>0</v>
      </c>
      <c r="AD64" s="96"/>
      <c r="AE64" s="96"/>
      <c r="AF64" s="87">
        <f t="shared" si="15"/>
        <v>0</v>
      </c>
      <c r="AG64" s="96"/>
      <c r="AH64" s="96"/>
      <c r="AI64" s="87">
        <f t="shared" si="16"/>
        <v>0</v>
      </c>
      <c r="AJ64" s="91">
        <f t="shared" si="22"/>
        <v>0</v>
      </c>
      <c r="AK64" s="91">
        <f t="shared" si="22"/>
        <v>0</v>
      </c>
      <c r="AL64" s="91">
        <f t="shared" si="22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6"/>
        <v>0</v>
      </c>
      <c r="I65" s="86"/>
      <c r="J65" s="86"/>
      <c r="K65" s="87">
        <f t="shared" si="7"/>
        <v>0</v>
      </c>
      <c r="L65" s="86"/>
      <c r="M65" s="86"/>
      <c r="N65" s="87">
        <f t="shared" si="8"/>
        <v>0</v>
      </c>
      <c r="O65" s="86"/>
      <c r="P65" s="86"/>
      <c r="Q65" s="87">
        <f t="shared" si="9"/>
        <v>0</v>
      </c>
      <c r="R65" s="86"/>
      <c r="S65" s="86"/>
      <c r="T65" s="87">
        <f t="shared" si="10"/>
        <v>0</v>
      </c>
      <c r="U65" s="91">
        <f t="shared" si="23"/>
        <v>0</v>
      </c>
      <c r="V65" s="91">
        <f t="shared" si="23"/>
        <v>0</v>
      </c>
      <c r="W65" s="91">
        <f t="shared" si="23"/>
        <v>0</v>
      </c>
      <c r="X65" s="96"/>
      <c r="Y65" s="96"/>
      <c r="Z65" s="87">
        <f t="shared" si="12"/>
        <v>0</v>
      </c>
      <c r="AA65" s="91">
        <f t="shared" si="21"/>
        <v>0</v>
      </c>
      <c r="AB65" s="91">
        <f t="shared" si="21"/>
        <v>0</v>
      </c>
      <c r="AC65" s="91">
        <f t="shared" si="21"/>
        <v>0</v>
      </c>
      <c r="AD65" s="96"/>
      <c r="AE65" s="96"/>
      <c r="AF65" s="87">
        <f t="shared" si="15"/>
        <v>0</v>
      </c>
      <c r="AG65" s="96"/>
      <c r="AH65" s="96"/>
      <c r="AI65" s="87">
        <f t="shared" si="16"/>
        <v>0</v>
      </c>
      <c r="AJ65" s="91">
        <f t="shared" si="22"/>
        <v>0</v>
      </c>
      <c r="AK65" s="91">
        <f t="shared" si="22"/>
        <v>0</v>
      </c>
      <c r="AL65" s="91">
        <f t="shared" si="22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1.25">
      <c r="A66" s="57">
        <v>57</v>
      </c>
      <c r="B66" s="58" t="s">
        <v>78</v>
      </c>
      <c r="C66" s="88">
        <f>SUM(C67:C74)</f>
        <v>5000000</v>
      </c>
      <c r="D66" s="88">
        <f>SUM(D67:D74)</f>
        <v>0</v>
      </c>
      <c r="E66" s="87">
        <f t="shared" si="5"/>
        <v>-5000000</v>
      </c>
      <c r="F66" s="88">
        <f>SUM(F67:F74)</f>
        <v>1500000</v>
      </c>
      <c r="G66" s="88">
        <f>SUM(G67:G74)</f>
        <v>0</v>
      </c>
      <c r="H66" s="87">
        <f t="shared" si="6"/>
        <v>-1500000</v>
      </c>
      <c r="I66" s="88">
        <f>SUM(I67:I74)</f>
        <v>0</v>
      </c>
      <c r="J66" s="88">
        <f>SUM(J67:J74)</f>
        <v>0</v>
      </c>
      <c r="K66" s="87">
        <f t="shared" si="7"/>
        <v>0</v>
      </c>
      <c r="L66" s="88">
        <f>SUM(L67:L74)</f>
        <v>0</v>
      </c>
      <c r="M66" s="88">
        <f>SUM(M67:M74)</f>
        <v>0</v>
      </c>
      <c r="N66" s="87">
        <f t="shared" si="8"/>
        <v>0</v>
      </c>
      <c r="O66" s="88">
        <f>SUM(O67:O74)</f>
        <v>0</v>
      </c>
      <c r="P66" s="88">
        <f>SUM(P67:P74)</f>
        <v>0</v>
      </c>
      <c r="Q66" s="87">
        <f t="shared" si="9"/>
        <v>0</v>
      </c>
      <c r="R66" s="88">
        <f>SUM(R67:R74)</f>
        <v>0</v>
      </c>
      <c r="S66" s="88">
        <f>SUM(S67:S74)</f>
        <v>0</v>
      </c>
      <c r="T66" s="87">
        <f t="shared" si="10"/>
        <v>0</v>
      </c>
      <c r="U66" s="90">
        <f t="shared" si="23"/>
        <v>6500000</v>
      </c>
      <c r="V66" s="90">
        <f t="shared" si="23"/>
        <v>0</v>
      </c>
      <c r="W66" s="90">
        <f t="shared" si="23"/>
        <v>-6500000</v>
      </c>
      <c r="X66" s="96">
        <f>SUM(X67:X74)</f>
        <v>842876600</v>
      </c>
      <c r="Y66" s="96">
        <f>SUM(Y67:Y74)</f>
        <v>139999999.40000001</v>
      </c>
      <c r="Z66" s="87">
        <f t="shared" si="12"/>
        <v>-702876600.60000002</v>
      </c>
      <c r="AA66" s="90">
        <f t="shared" si="21"/>
        <v>842876600</v>
      </c>
      <c r="AB66" s="90">
        <f t="shared" si="21"/>
        <v>139999999.40000001</v>
      </c>
      <c r="AC66" s="90">
        <f t="shared" si="21"/>
        <v>-702876600.60000002</v>
      </c>
      <c r="AD66" s="96">
        <f>SUM(AD67:AD74)</f>
        <v>0</v>
      </c>
      <c r="AE66" s="96">
        <f>SUM(AE67:AE74)</f>
        <v>0</v>
      </c>
      <c r="AF66" s="87">
        <f t="shared" si="15"/>
        <v>0</v>
      </c>
      <c r="AG66" s="96">
        <f>SUM(AG67:AG74)</f>
        <v>0</v>
      </c>
      <c r="AH66" s="96">
        <f>SUM(AH67:AH74)</f>
        <v>0</v>
      </c>
      <c r="AI66" s="87">
        <f t="shared" si="16"/>
        <v>0</v>
      </c>
      <c r="AJ66" s="90">
        <f t="shared" si="22"/>
        <v>0</v>
      </c>
      <c r="AK66" s="90">
        <f t="shared" si="22"/>
        <v>0</v>
      </c>
      <c r="AL66" s="90">
        <f t="shared" si="22"/>
        <v>0</v>
      </c>
      <c r="AM66" s="90">
        <f t="shared" si="17"/>
        <v>849376600</v>
      </c>
      <c r="AN66" s="90">
        <f t="shared" si="17"/>
        <v>139999999.40000001</v>
      </c>
      <c r="AO66" s="90">
        <f t="shared" si="17"/>
        <v>-709376600.60000002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6"/>
        <v>0</v>
      </c>
      <c r="I67" s="86"/>
      <c r="J67" s="86"/>
      <c r="K67" s="87">
        <f t="shared" si="7"/>
        <v>0</v>
      </c>
      <c r="L67" s="86"/>
      <c r="M67" s="86"/>
      <c r="N67" s="87">
        <f t="shared" si="8"/>
        <v>0</v>
      </c>
      <c r="O67" s="86"/>
      <c r="P67" s="86"/>
      <c r="Q67" s="87">
        <f t="shared" si="9"/>
        <v>0</v>
      </c>
      <c r="R67" s="86"/>
      <c r="S67" s="86"/>
      <c r="T67" s="87">
        <f t="shared" si="10"/>
        <v>0</v>
      </c>
      <c r="U67" s="91">
        <f t="shared" si="23"/>
        <v>0</v>
      </c>
      <c r="V67" s="91">
        <f t="shared" si="23"/>
        <v>0</v>
      </c>
      <c r="W67" s="91">
        <f t="shared" si="23"/>
        <v>0</v>
      </c>
      <c r="X67" s="96">
        <v>842876600</v>
      </c>
      <c r="Y67" s="96">
        <v>139999999.40000001</v>
      </c>
      <c r="Z67" s="87">
        <f t="shared" si="12"/>
        <v>-702876600.60000002</v>
      </c>
      <c r="AA67" s="91">
        <f t="shared" si="21"/>
        <v>842876600</v>
      </c>
      <c r="AB67" s="91">
        <f t="shared" si="21"/>
        <v>139999999.40000001</v>
      </c>
      <c r="AC67" s="91">
        <f t="shared" si="21"/>
        <v>-702876600.60000002</v>
      </c>
      <c r="AD67" s="96"/>
      <c r="AE67" s="96"/>
      <c r="AF67" s="87">
        <f t="shared" si="15"/>
        <v>0</v>
      </c>
      <c r="AG67" s="96"/>
      <c r="AH67" s="96"/>
      <c r="AI67" s="87">
        <f t="shared" si="16"/>
        <v>0</v>
      </c>
      <c r="AJ67" s="91">
        <f t="shared" si="22"/>
        <v>0</v>
      </c>
      <c r="AK67" s="91">
        <f t="shared" si="22"/>
        <v>0</v>
      </c>
      <c r="AL67" s="91">
        <f t="shared" si="22"/>
        <v>0</v>
      </c>
      <c r="AM67" s="91">
        <f t="shared" si="17"/>
        <v>842876600</v>
      </c>
      <c r="AN67" s="91">
        <f t="shared" si="17"/>
        <v>139999999.40000001</v>
      </c>
      <c r="AO67" s="91">
        <f t="shared" si="17"/>
        <v>-702876600.60000002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6"/>
        <v>0</v>
      </c>
      <c r="I68" s="86"/>
      <c r="J68" s="86"/>
      <c r="K68" s="87">
        <f t="shared" si="7"/>
        <v>0</v>
      </c>
      <c r="L68" s="86"/>
      <c r="M68" s="86"/>
      <c r="N68" s="87">
        <f t="shared" si="8"/>
        <v>0</v>
      </c>
      <c r="O68" s="86"/>
      <c r="P68" s="86"/>
      <c r="Q68" s="87">
        <f t="shared" si="9"/>
        <v>0</v>
      </c>
      <c r="R68" s="86"/>
      <c r="S68" s="86"/>
      <c r="T68" s="87">
        <f t="shared" si="10"/>
        <v>0</v>
      </c>
      <c r="U68" s="91">
        <f t="shared" si="23"/>
        <v>0</v>
      </c>
      <c r="V68" s="91">
        <f t="shared" si="23"/>
        <v>0</v>
      </c>
      <c r="W68" s="91">
        <f t="shared" si="23"/>
        <v>0</v>
      </c>
      <c r="X68" s="96"/>
      <c r="Y68" s="96"/>
      <c r="Z68" s="87">
        <f t="shared" si="12"/>
        <v>0</v>
      </c>
      <c r="AA68" s="91">
        <f t="shared" si="21"/>
        <v>0</v>
      </c>
      <c r="AB68" s="91">
        <f t="shared" si="21"/>
        <v>0</v>
      </c>
      <c r="AC68" s="91">
        <f t="shared" si="21"/>
        <v>0</v>
      </c>
      <c r="AD68" s="96"/>
      <c r="AE68" s="96"/>
      <c r="AF68" s="87">
        <f t="shared" si="15"/>
        <v>0</v>
      </c>
      <c r="AG68" s="96"/>
      <c r="AH68" s="96"/>
      <c r="AI68" s="87">
        <f t="shared" si="16"/>
        <v>0</v>
      </c>
      <c r="AJ68" s="91">
        <f t="shared" si="22"/>
        <v>0</v>
      </c>
      <c r="AK68" s="91">
        <f t="shared" si="22"/>
        <v>0</v>
      </c>
      <c r="AL68" s="91">
        <f t="shared" si="22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6"/>
        <v>0</v>
      </c>
      <c r="I70" s="86"/>
      <c r="J70" s="86"/>
      <c r="K70" s="87">
        <f t="shared" si="7"/>
        <v>0</v>
      </c>
      <c r="L70" s="86"/>
      <c r="M70" s="86"/>
      <c r="N70" s="87">
        <f t="shared" si="8"/>
        <v>0</v>
      </c>
      <c r="O70" s="86"/>
      <c r="P70" s="86"/>
      <c r="Q70" s="87">
        <f t="shared" si="9"/>
        <v>0</v>
      </c>
      <c r="R70" s="86"/>
      <c r="S70" s="86"/>
      <c r="T70" s="87">
        <f t="shared" si="10"/>
        <v>0</v>
      </c>
      <c r="U70" s="91">
        <f t="shared" si="23"/>
        <v>0</v>
      </c>
      <c r="V70" s="91">
        <f t="shared" si="23"/>
        <v>0</v>
      </c>
      <c r="W70" s="91">
        <f t="shared" si="23"/>
        <v>0</v>
      </c>
      <c r="X70" s="96"/>
      <c r="Y70" s="96"/>
      <c r="Z70" s="87">
        <f t="shared" si="12"/>
        <v>0</v>
      </c>
      <c r="AA70" s="91">
        <f t="shared" si="21"/>
        <v>0</v>
      </c>
      <c r="AB70" s="91">
        <f t="shared" si="21"/>
        <v>0</v>
      </c>
      <c r="AC70" s="91">
        <f t="shared" si="21"/>
        <v>0</v>
      </c>
      <c r="AD70" s="96"/>
      <c r="AE70" s="96"/>
      <c r="AF70" s="87">
        <f t="shared" si="15"/>
        <v>0</v>
      </c>
      <c r="AG70" s="96"/>
      <c r="AH70" s="96"/>
      <c r="AI70" s="87">
        <f t="shared" si="16"/>
        <v>0</v>
      </c>
      <c r="AJ70" s="91">
        <f t="shared" si="22"/>
        <v>0</v>
      </c>
      <c r="AK70" s="91">
        <f t="shared" si="22"/>
        <v>0</v>
      </c>
      <c r="AL70" s="91">
        <f t="shared" si="22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6"/>
        <v>0</v>
      </c>
      <c r="I71" s="86"/>
      <c r="J71" s="86"/>
      <c r="K71" s="87">
        <f t="shared" si="7"/>
        <v>0</v>
      </c>
      <c r="L71" s="86"/>
      <c r="M71" s="86"/>
      <c r="N71" s="87">
        <f t="shared" si="8"/>
        <v>0</v>
      </c>
      <c r="O71" s="86"/>
      <c r="P71" s="86"/>
      <c r="Q71" s="87">
        <f t="shared" si="9"/>
        <v>0</v>
      </c>
      <c r="R71" s="86"/>
      <c r="S71" s="86"/>
      <c r="T71" s="87">
        <f t="shared" si="10"/>
        <v>0</v>
      </c>
      <c r="U71" s="91">
        <f t="shared" si="23"/>
        <v>0</v>
      </c>
      <c r="V71" s="91">
        <f t="shared" si="23"/>
        <v>0</v>
      </c>
      <c r="W71" s="91">
        <f t="shared" si="23"/>
        <v>0</v>
      </c>
      <c r="X71" s="96"/>
      <c r="Y71" s="96"/>
      <c r="Z71" s="87">
        <f t="shared" si="12"/>
        <v>0</v>
      </c>
      <c r="AA71" s="91">
        <f t="shared" si="21"/>
        <v>0</v>
      </c>
      <c r="AB71" s="91">
        <f t="shared" si="21"/>
        <v>0</v>
      </c>
      <c r="AC71" s="91">
        <f t="shared" si="21"/>
        <v>0</v>
      </c>
      <c r="AD71" s="96"/>
      <c r="AE71" s="96"/>
      <c r="AF71" s="87">
        <f t="shared" si="15"/>
        <v>0</v>
      </c>
      <c r="AG71" s="96"/>
      <c r="AH71" s="96"/>
      <c r="AI71" s="87">
        <f t="shared" si="16"/>
        <v>0</v>
      </c>
      <c r="AJ71" s="91">
        <f t="shared" si="22"/>
        <v>0</v>
      </c>
      <c r="AK71" s="91">
        <f t="shared" si="22"/>
        <v>0</v>
      </c>
      <c r="AL71" s="91">
        <f t="shared" si="22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6"/>
        <v>0</v>
      </c>
      <c r="I72" s="86"/>
      <c r="J72" s="86"/>
      <c r="K72" s="87">
        <f t="shared" si="7"/>
        <v>0</v>
      </c>
      <c r="L72" s="86"/>
      <c r="M72" s="86"/>
      <c r="N72" s="87">
        <f t="shared" si="8"/>
        <v>0</v>
      </c>
      <c r="O72" s="86"/>
      <c r="P72" s="86"/>
      <c r="Q72" s="87">
        <f t="shared" si="9"/>
        <v>0</v>
      </c>
      <c r="R72" s="86"/>
      <c r="S72" s="86"/>
      <c r="T72" s="87">
        <f t="shared" si="10"/>
        <v>0</v>
      </c>
      <c r="U72" s="91">
        <f t="shared" si="23"/>
        <v>0</v>
      </c>
      <c r="V72" s="91">
        <f t="shared" si="23"/>
        <v>0</v>
      </c>
      <c r="W72" s="91">
        <f t="shared" si="23"/>
        <v>0</v>
      </c>
      <c r="X72" s="96"/>
      <c r="Y72" s="96"/>
      <c r="Z72" s="87">
        <f t="shared" si="12"/>
        <v>0</v>
      </c>
      <c r="AA72" s="91">
        <f t="shared" si="21"/>
        <v>0</v>
      </c>
      <c r="AB72" s="91">
        <f t="shared" si="21"/>
        <v>0</v>
      </c>
      <c r="AC72" s="91">
        <f t="shared" si="21"/>
        <v>0</v>
      </c>
      <c r="AD72" s="96"/>
      <c r="AE72" s="96"/>
      <c r="AF72" s="87">
        <f t="shared" si="15"/>
        <v>0</v>
      </c>
      <c r="AG72" s="96"/>
      <c r="AH72" s="96"/>
      <c r="AI72" s="87">
        <f t="shared" si="16"/>
        <v>0</v>
      </c>
      <c r="AJ72" s="91">
        <f t="shared" si="22"/>
        <v>0</v>
      </c>
      <c r="AK72" s="91">
        <f t="shared" si="22"/>
        <v>0</v>
      </c>
      <c r="AL72" s="91">
        <f t="shared" si="22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6"/>
        <v>0</v>
      </c>
      <c r="I73" s="86"/>
      <c r="J73" s="86"/>
      <c r="K73" s="87">
        <f t="shared" si="7"/>
        <v>0</v>
      </c>
      <c r="L73" s="86"/>
      <c r="M73" s="86"/>
      <c r="N73" s="87">
        <f t="shared" si="8"/>
        <v>0</v>
      </c>
      <c r="O73" s="86"/>
      <c r="P73" s="86"/>
      <c r="Q73" s="87">
        <f t="shared" si="9"/>
        <v>0</v>
      </c>
      <c r="R73" s="86"/>
      <c r="S73" s="86"/>
      <c r="T73" s="87">
        <f t="shared" si="10"/>
        <v>0</v>
      </c>
      <c r="U73" s="91">
        <f t="shared" si="23"/>
        <v>0</v>
      </c>
      <c r="V73" s="91">
        <f t="shared" si="23"/>
        <v>0</v>
      </c>
      <c r="W73" s="91">
        <f t="shared" si="23"/>
        <v>0</v>
      </c>
      <c r="X73" s="96"/>
      <c r="Y73" s="96"/>
      <c r="Z73" s="87">
        <f t="shared" si="12"/>
        <v>0</v>
      </c>
      <c r="AA73" s="91">
        <f t="shared" si="21"/>
        <v>0</v>
      </c>
      <c r="AB73" s="91">
        <f t="shared" si="21"/>
        <v>0</v>
      </c>
      <c r="AC73" s="91">
        <f t="shared" si="21"/>
        <v>0</v>
      </c>
      <c r="AD73" s="96"/>
      <c r="AE73" s="96"/>
      <c r="AF73" s="87">
        <f t="shared" si="15"/>
        <v>0</v>
      </c>
      <c r="AG73" s="96"/>
      <c r="AH73" s="96"/>
      <c r="AI73" s="87">
        <f t="shared" si="16"/>
        <v>0</v>
      </c>
      <c r="AJ73" s="91">
        <f t="shared" si="22"/>
        <v>0</v>
      </c>
      <c r="AK73" s="91">
        <f t="shared" si="22"/>
        <v>0</v>
      </c>
      <c r="AL73" s="91">
        <f t="shared" si="22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1.25">
      <c r="A74" s="13">
        <v>64</v>
      </c>
      <c r="B74" s="15" t="s">
        <v>60</v>
      </c>
      <c r="C74" s="86">
        <v>5000000</v>
      </c>
      <c r="D74" s="86">
        <v>0</v>
      </c>
      <c r="E74" s="87">
        <f t="shared" si="5"/>
        <v>-5000000</v>
      </c>
      <c r="F74" s="86">
        <v>1500000</v>
      </c>
      <c r="G74" s="86">
        <v>0</v>
      </c>
      <c r="H74" s="87">
        <f t="shared" si="6"/>
        <v>-1500000</v>
      </c>
      <c r="I74" s="86"/>
      <c r="J74" s="86"/>
      <c r="K74" s="87">
        <f t="shared" si="7"/>
        <v>0</v>
      </c>
      <c r="L74" s="86"/>
      <c r="M74" s="86"/>
      <c r="N74" s="87">
        <f t="shared" si="8"/>
        <v>0</v>
      </c>
      <c r="O74" s="86"/>
      <c r="P74" s="86"/>
      <c r="Q74" s="87">
        <f t="shared" si="9"/>
        <v>0</v>
      </c>
      <c r="R74" s="86"/>
      <c r="S74" s="86"/>
      <c r="T74" s="87">
        <f t="shared" si="10"/>
        <v>0</v>
      </c>
      <c r="U74" s="91">
        <f t="shared" si="23"/>
        <v>6500000</v>
      </c>
      <c r="V74" s="91">
        <f t="shared" si="23"/>
        <v>0</v>
      </c>
      <c r="W74" s="91">
        <f t="shared" si="23"/>
        <v>-6500000</v>
      </c>
      <c r="X74" s="96"/>
      <c r="Y74" s="96"/>
      <c r="Z74" s="87">
        <f t="shared" si="12"/>
        <v>0</v>
      </c>
      <c r="AA74" s="91">
        <f t="shared" si="21"/>
        <v>0</v>
      </c>
      <c r="AB74" s="91">
        <f t="shared" si="21"/>
        <v>0</v>
      </c>
      <c r="AC74" s="91">
        <f t="shared" si="21"/>
        <v>0</v>
      </c>
      <c r="AD74" s="96"/>
      <c r="AE74" s="96"/>
      <c r="AF74" s="87">
        <f t="shared" si="15"/>
        <v>0</v>
      </c>
      <c r="AG74" s="96"/>
      <c r="AH74" s="96"/>
      <c r="AI74" s="87">
        <f t="shared" si="16"/>
        <v>0</v>
      </c>
      <c r="AJ74" s="91">
        <f t="shared" si="22"/>
        <v>0</v>
      </c>
      <c r="AK74" s="91">
        <f t="shared" si="22"/>
        <v>0</v>
      </c>
      <c r="AL74" s="91">
        <f t="shared" si="22"/>
        <v>0</v>
      </c>
      <c r="AM74" s="91">
        <f t="shared" si="17"/>
        <v>6500000</v>
      </c>
      <c r="AN74" s="91">
        <f t="shared" si="17"/>
        <v>0</v>
      </c>
      <c r="AO74" s="91">
        <f t="shared" si="17"/>
        <v>-6500000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ref="E75:E107" si="24">SUM(D75-C75)</f>
        <v>0</v>
      </c>
      <c r="F75" s="88">
        <f>SUM(F76:F77)</f>
        <v>0</v>
      </c>
      <c r="G75" s="88">
        <f>SUM(G76:G77)</f>
        <v>0</v>
      </c>
      <c r="H75" s="87">
        <f t="shared" ref="H75:H107" si="25">SUM(G75-F75)</f>
        <v>0</v>
      </c>
      <c r="I75" s="88">
        <f>SUM(I76:I77)</f>
        <v>0</v>
      </c>
      <c r="J75" s="88">
        <f>SUM(J76:J77)</f>
        <v>0</v>
      </c>
      <c r="K75" s="87">
        <f t="shared" ref="K75:K107" si="26">SUM(J75-I75)</f>
        <v>0</v>
      </c>
      <c r="L75" s="88">
        <f>SUM(L76:L77)</f>
        <v>0</v>
      </c>
      <c r="M75" s="88">
        <f>SUM(M76:M77)</f>
        <v>0</v>
      </c>
      <c r="N75" s="87">
        <f t="shared" ref="N75:N107" si="27">SUM(M75-L75)</f>
        <v>0</v>
      </c>
      <c r="O75" s="88">
        <f>SUM(O76:O77)</f>
        <v>0</v>
      </c>
      <c r="P75" s="88">
        <f>SUM(P76:P77)</f>
        <v>0</v>
      </c>
      <c r="Q75" s="87">
        <f t="shared" ref="Q75:Q107" si="28">SUM(P75-O75)</f>
        <v>0</v>
      </c>
      <c r="R75" s="88">
        <f>SUM(R76:R77)</f>
        <v>0</v>
      </c>
      <c r="S75" s="88">
        <f>SUM(S76:S77)</f>
        <v>0</v>
      </c>
      <c r="T75" s="87">
        <f t="shared" ref="T75:T107" si="29">SUM(S75-R75)</f>
        <v>0</v>
      </c>
      <c r="U75" s="90">
        <f t="shared" si="23"/>
        <v>0</v>
      </c>
      <c r="V75" s="90">
        <f t="shared" si="23"/>
        <v>0</v>
      </c>
      <c r="W75" s="90">
        <f t="shared" si="23"/>
        <v>0</v>
      </c>
      <c r="X75" s="96">
        <f>SUM(X76:X77)</f>
        <v>0</v>
      </c>
      <c r="Y75" s="96">
        <f>SUM(Y76:Y77)</f>
        <v>0</v>
      </c>
      <c r="Z75" s="87">
        <f t="shared" ref="Z75:Z107" si="30">SUM(Y75-X75)</f>
        <v>0</v>
      </c>
      <c r="AA75" s="90">
        <f t="shared" ref="AA75:AC107" si="31">SUM(X75)</f>
        <v>0</v>
      </c>
      <c r="AB75" s="90">
        <f t="shared" si="31"/>
        <v>0</v>
      </c>
      <c r="AC75" s="90">
        <f t="shared" si="31"/>
        <v>0</v>
      </c>
      <c r="AD75" s="96">
        <f>SUM(AD76:AD77)</f>
        <v>0</v>
      </c>
      <c r="AE75" s="96">
        <f>SUM(AE76:AE77)</f>
        <v>0</v>
      </c>
      <c r="AF75" s="87">
        <f t="shared" ref="AF75:AF83" si="32">SUM(AE75-AD75)</f>
        <v>0</v>
      </c>
      <c r="AG75" s="96">
        <f>SUM(AG76:AG77)</f>
        <v>0</v>
      </c>
      <c r="AH75" s="96">
        <f>SUM(AH76:AH77)</f>
        <v>0</v>
      </c>
      <c r="AI75" s="87">
        <f t="shared" ref="AI75:AI107" si="33">SUM(AH75-AG75)</f>
        <v>0</v>
      </c>
      <c r="AJ75" s="90">
        <f t="shared" si="22"/>
        <v>0</v>
      </c>
      <c r="AK75" s="90">
        <f t="shared" si="22"/>
        <v>0</v>
      </c>
      <c r="AL75" s="90">
        <f t="shared" si="22"/>
        <v>0</v>
      </c>
      <c r="AM75" s="90">
        <f t="shared" ref="AM75:AO107" si="34">SUM(U75+AA75+AJ75)</f>
        <v>0</v>
      </c>
      <c r="AN75" s="90">
        <f t="shared" si="34"/>
        <v>0</v>
      </c>
      <c r="AO75" s="90">
        <f t="shared" si="3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24"/>
        <v>0</v>
      </c>
      <c r="F76" s="86"/>
      <c r="G76" s="86"/>
      <c r="H76" s="87">
        <f t="shared" si="25"/>
        <v>0</v>
      </c>
      <c r="I76" s="86"/>
      <c r="J76" s="86"/>
      <c r="K76" s="87">
        <f t="shared" si="26"/>
        <v>0</v>
      </c>
      <c r="L76" s="86"/>
      <c r="M76" s="86"/>
      <c r="N76" s="87">
        <f t="shared" si="27"/>
        <v>0</v>
      </c>
      <c r="O76" s="86"/>
      <c r="P76" s="86"/>
      <c r="Q76" s="87">
        <f t="shared" si="28"/>
        <v>0</v>
      </c>
      <c r="R76" s="86"/>
      <c r="S76" s="86"/>
      <c r="T76" s="87">
        <f t="shared" si="29"/>
        <v>0</v>
      </c>
      <c r="U76" s="91">
        <f t="shared" si="23"/>
        <v>0</v>
      </c>
      <c r="V76" s="91">
        <f t="shared" si="23"/>
        <v>0</v>
      </c>
      <c r="W76" s="91">
        <f t="shared" si="23"/>
        <v>0</v>
      </c>
      <c r="X76" s="96"/>
      <c r="Y76" s="96"/>
      <c r="Z76" s="87">
        <f t="shared" si="30"/>
        <v>0</v>
      </c>
      <c r="AA76" s="91">
        <f t="shared" si="31"/>
        <v>0</v>
      </c>
      <c r="AB76" s="91">
        <f t="shared" si="31"/>
        <v>0</v>
      </c>
      <c r="AC76" s="91">
        <f t="shared" si="31"/>
        <v>0</v>
      </c>
      <c r="AD76" s="96"/>
      <c r="AE76" s="96"/>
      <c r="AF76" s="87">
        <f t="shared" si="32"/>
        <v>0</v>
      </c>
      <c r="AG76" s="96"/>
      <c r="AH76" s="96"/>
      <c r="AI76" s="87">
        <f t="shared" si="33"/>
        <v>0</v>
      </c>
      <c r="AJ76" s="91">
        <f t="shared" si="22"/>
        <v>0</v>
      </c>
      <c r="AK76" s="91">
        <f t="shared" si="22"/>
        <v>0</v>
      </c>
      <c r="AL76" s="91">
        <f t="shared" si="22"/>
        <v>0</v>
      </c>
      <c r="AM76" s="91">
        <f t="shared" si="34"/>
        <v>0</v>
      </c>
      <c r="AN76" s="91">
        <f t="shared" si="34"/>
        <v>0</v>
      </c>
      <c r="AO76" s="91">
        <f t="shared" si="3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24"/>
        <v>0</v>
      </c>
      <c r="F77" s="86"/>
      <c r="G77" s="86"/>
      <c r="H77" s="87">
        <f t="shared" si="25"/>
        <v>0</v>
      </c>
      <c r="I77" s="86"/>
      <c r="J77" s="86"/>
      <c r="K77" s="87">
        <f t="shared" si="26"/>
        <v>0</v>
      </c>
      <c r="L77" s="86"/>
      <c r="M77" s="86"/>
      <c r="N77" s="87">
        <f t="shared" si="27"/>
        <v>0</v>
      </c>
      <c r="O77" s="86"/>
      <c r="P77" s="86"/>
      <c r="Q77" s="87">
        <f t="shared" si="28"/>
        <v>0</v>
      </c>
      <c r="R77" s="86"/>
      <c r="S77" s="86"/>
      <c r="T77" s="87">
        <f t="shared" si="29"/>
        <v>0</v>
      </c>
      <c r="U77" s="91">
        <f t="shared" si="23"/>
        <v>0</v>
      </c>
      <c r="V77" s="91">
        <f t="shared" si="23"/>
        <v>0</v>
      </c>
      <c r="W77" s="91">
        <f t="shared" si="23"/>
        <v>0</v>
      </c>
      <c r="X77" s="96">
        <v>0</v>
      </c>
      <c r="Y77" s="96"/>
      <c r="Z77" s="87">
        <f t="shared" si="30"/>
        <v>0</v>
      </c>
      <c r="AA77" s="91">
        <f t="shared" si="31"/>
        <v>0</v>
      </c>
      <c r="AB77" s="91">
        <f t="shared" si="31"/>
        <v>0</v>
      </c>
      <c r="AC77" s="91">
        <f t="shared" si="31"/>
        <v>0</v>
      </c>
      <c r="AD77" s="96"/>
      <c r="AE77" s="96"/>
      <c r="AF77" s="87">
        <f t="shared" si="32"/>
        <v>0</v>
      </c>
      <c r="AG77" s="96"/>
      <c r="AH77" s="96"/>
      <c r="AI77" s="87">
        <f t="shared" si="33"/>
        <v>0</v>
      </c>
      <c r="AJ77" s="91">
        <f t="shared" si="22"/>
        <v>0</v>
      </c>
      <c r="AK77" s="91">
        <f t="shared" si="22"/>
        <v>0</v>
      </c>
      <c r="AL77" s="91">
        <f t="shared" si="22"/>
        <v>0</v>
      </c>
      <c r="AM77" s="91">
        <f t="shared" si="34"/>
        <v>0</v>
      </c>
      <c r="AN77" s="91">
        <f t="shared" si="34"/>
        <v>0</v>
      </c>
      <c r="AO77" s="91">
        <f t="shared" si="3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148505900</v>
      </c>
      <c r="D79" s="88">
        <f>SUM(D80:D86)</f>
        <v>148505900</v>
      </c>
      <c r="E79" s="87">
        <f t="shared" si="24"/>
        <v>0</v>
      </c>
      <c r="F79" s="88">
        <f>SUM(F80:F86)</f>
        <v>678113900</v>
      </c>
      <c r="G79" s="88">
        <f>SUM(G80:G86)</f>
        <v>676288900</v>
      </c>
      <c r="H79" s="87">
        <f t="shared" si="25"/>
        <v>-1825000</v>
      </c>
      <c r="I79" s="88">
        <f>SUM(I80:I86)</f>
        <v>58906600</v>
      </c>
      <c r="J79" s="88">
        <f>SUM(J80:J86)</f>
        <v>58906600</v>
      </c>
      <c r="K79" s="87">
        <f t="shared" si="26"/>
        <v>0</v>
      </c>
      <c r="L79" s="88">
        <f>SUM(L80:L86)</f>
        <v>55832000</v>
      </c>
      <c r="M79" s="88">
        <f>SUM(M80:M86)</f>
        <v>55832000</v>
      </c>
      <c r="N79" s="87">
        <f t="shared" si="27"/>
        <v>0</v>
      </c>
      <c r="O79" s="88">
        <f>SUM(O80:O86)</f>
        <v>116478800</v>
      </c>
      <c r="P79" s="88">
        <f>SUM(P80:P86)</f>
        <v>116478800</v>
      </c>
      <c r="Q79" s="87">
        <f t="shared" si="28"/>
        <v>0</v>
      </c>
      <c r="R79" s="88">
        <f>SUM(R80:R86)</f>
        <v>56377200</v>
      </c>
      <c r="S79" s="88">
        <f>SUM(S80:S86)</f>
        <v>56377200</v>
      </c>
      <c r="T79" s="87">
        <f t="shared" si="29"/>
        <v>0</v>
      </c>
      <c r="U79" s="90">
        <f t="shared" si="23"/>
        <v>1114214400</v>
      </c>
      <c r="V79" s="90">
        <f t="shared" si="23"/>
        <v>1112389400</v>
      </c>
      <c r="W79" s="90">
        <f t="shared" si="23"/>
        <v>-1825000</v>
      </c>
      <c r="X79" s="96">
        <f>SUM(X80:X86)</f>
        <v>842876600</v>
      </c>
      <c r="Y79" s="96">
        <f>SUM(Y80:Y86)</f>
        <v>356515892.19999999</v>
      </c>
      <c r="Z79" s="87">
        <f t="shared" si="30"/>
        <v>-486360707.80000001</v>
      </c>
      <c r="AA79" s="90">
        <f t="shared" si="31"/>
        <v>842876600</v>
      </c>
      <c r="AB79" s="90">
        <f t="shared" si="31"/>
        <v>356515892.19999999</v>
      </c>
      <c r="AC79" s="90">
        <f t="shared" si="31"/>
        <v>-486360707.80000001</v>
      </c>
      <c r="AD79" s="96">
        <f>SUM(AD80:AD86)</f>
        <v>80578900</v>
      </c>
      <c r="AE79" s="96">
        <f>SUM(AE80:AE86)</f>
        <v>100641463.56</v>
      </c>
      <c r="AF79" s="87">
        <f t="shared" si="32"/>
        <v>20062563.560000002</v>
      </c>
      <c r="AG79" s="96">
        <f>SUM(AG80:AG86)</f>
        <v>66185700</v>
      </c>
      <c r="AH79" s="96">
        <f>SUM(AH80:AH86)</f>
        <v>71935695</v>
      </c>
      <c r="AI79" s="87">
        <f t="shared" si="33"/>
        <v>5749995</v>
      </c>
      <c r="AJ79" s="90">
        <f t="shared" si="22"/>
        <v>146764600</v>
      </c>
      <c r="AK79" s="90">
        <f t="shared" si="22"/>
        <v>172577158.56</v>
      </c>
      <c r="AL79" s="90">
        <f t="shared" si="22"/>
        <v>25812558.560000002</v>
      </c>
      <c r="AM79" s="163">
        <f t="shared" si="34"/>
        <v>2103855600</v>
      </c>
      <c r="AN79" s="90">
        <f t="shared" si="34"/>
        <v>1641482450.76</v>
      </c>
      <c r="AO79" s="90">
        <f t="shared" si="34"/>
        <v>-462373149.24000001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24"/>
        <v>0</v>
      </c>
      <c r="F80" s="86"/>
      <c r="G80" s="86">
        <v>0</v>
      </c>
      <c r="H80" s="87">
        <f t="shared" si="25"/>
        <v>0</v>
      </c>
      <c r="I80" s="86"/>
      <c r="J80" s="86"/>
      <c r="K80" s="87">
        <f t="shared" si="26"/>
        <v>0</v>
      </c>
      <c r="L80" s="86"/>
      <c r="M80" s="86"/>
      <c r="N80" s="87">
        <f t="shared" si="27"/>
        <v>0</v>
      </c>
      <c r="O80" s="86"/>
      <c r="P80" s="86"/>
      <c r="Q80" s="87">
        <f t="shared" si="28"/>
        <v>0</v>
      </c>
      <c r="R80" s="86"/>
      <c r="S80" s="86"/>
      <c r="T80" s="87">
        <f t="shared" si="29"/>
        <v>0</v>
      </c>
      <c r="U80" s="91">
        <f t="shared" si="23"/>
        <v>0</v>
      </c>
      <c r="V80" s="91">
        <f t="shared" si="23"/>
        <v>0</v>
      </c>
      <c r="W80" s="91">
        <f t="shared" si="23"/>
        <v>0</v>
      </c>
      <c r="X80" s="96">
        <v>0</v>
      </c>
      <c r="Y80" s="96">
        <v>0</v>
      </c>
      <c r="Z80" s="87">
        <f t="shared" si="30"/>
        <v>0</v>
      </c>
      <c r="AA80" s="91">
        <f t="shared" si="31"/>
        <v>0</v>
      </c>
      <c r="AB80" s="91">
        <f t="shared" si="31"/>
        <v>0</v>
      </c>
      <c r="AC80" s="91">
        <f t="shared" si="31"/>
        <v>0</v>
      </c>
      <c r="AD80" s="96"/>
      <c r="AE80" s="96">
        <v>17163041</v>
      </c>
      <c r="AF80" s="87">
        <f t="shared" si="32"/>
        <v>17163041</v>
      </c>
      <c r="AG80" s="96">
        <v>0</v>
      </c>
      <c r="AH80" s="96"/>
      <c r="AI80" s="87">
        <f t="shared" si="33"/>
        <v>0</v>
      </c>
      <c r="AJ80" s="91">
        <f t="shared" si="22"/>
        <v>0</v>
      </c>
      <c r="AK80" s="91">
        <f t="shared" si="22"/>
        <v>17163041</v>
      </c>
      <c r="AL80" s="91">
        <f t="shared" si="22"/>
        <v>17163041</v>
      </c>
      <c r="AM80" s="91">
        <f t="shared" si="34"/>
        <v>0</v>
      </c>
      <c r="AN80" s="91">
        <f t="shared" si="34"/>
        <v>17163041</v>
      </c>
      <c r="AO80" s="91">
        <f t="shared" si="34"/>
        <v>17163041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24"/>
        <v>0</v>
      </c>
      <c r="F81" s="86">
        <v>1825000</v>
      </c>
      <c r="G81" s="86">
        <v>0</v>
      </c>
      <c r="H81" s="87">
        <f t="shared" si="25"/>
        <v>-1825000</v>
      </c>
      <c r="I81" s="86"/>
      <c r="J81" s="86"/>
      <c r="K81" s="87">
        <f t="shared" si="26"/>
        <v>0</v>
      </c>
      <c r="L81" s="86"/>
      <c r="M81" s="86"/>
      <c r="N81" s="87">
        <f t="shared" si="27"/>
        <v>0</v>
      </c>
      <c r="O81" s="86"/>
      <c r="P81" s="86"/>
      <c r="Q81" s="87">
        <f t="shared" si="28"/>
        <v>0</v>
      </c>
      <c r="R81" s="86"/>
      <c r="S81" s="86"/>
      <c r="T81" s="87">
        <f t="shared" si="29"/>
        <v>0</v>
      </c>
      <c r="U81" s="91">
        <f t="shared" si="23"/>
        <v>1825000</v>
      </c>
      <c r="V81" s="91">
        <f t="shared" si="23"/>
        <v>0</v>
      </c>
      <c r="W81" s="91">
        <f t="shared" si="23"/>
        <v>-1825000</v>
      </c>
      <c r="X81" s="96"/>
      <c r="Y81" s="96">
        <v>0</v>
      </c>
      <c r="Z81" s="87">
        <f t="shared" si="30"/>
        <v>0</v>
      </c>
      <c r="AA81" s="91">
        <f t="shared" si="31"/>
        <v>0</v>
      </c>
      <c r="AB81" s="91">
        <f t="shared" si="31"/>
        <v>0</v>
      </c>
      <c r="AC81" s="91">
        <f t="shared" si="31"/>
        <v>0</v>
      </c>
      <c r="AD81" s="96">
        <v>0</v>
      </c>
      <c r="AE81" s="96">
        <v>0</v>
      </c>
      <c r="AF81" s="87">
        <f t="shared" si="32"/>
        <v>0</v>
      </c>
      <c r="AG81" s="96"/>
      <c r="AH81" s="96">
        <v>5750000</v>
      </c>
      <c r="AI81" s="87">
        <f t="shared" si="33"/>
        <v>5750000</v>
      </c>
      <c r="AJ81" s="91">
        <f t="shared" si="22"/>
        <v>0</v>
      </c>
      <c r="AK81" s="91">
        <f t="shared" si="22"/>
        <v>5750000</v>
      </c>
      <c r="AL81" s="91">
        <f t="shared" si="22"/>
        <v>5750000</v>
      </c>
      <c r="AM81" s="91">
        <f t="shared" si="34"/>
        <v>1825000</v>
      </c>
      <c r="AN81" s="91">
        <f t="shared" si="34"/>
        <v>5750000</v>
      </c>
      <c r="AO81" s="91">
        <f t="shared" si="34"/>
        <v>3925000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24"/>
        <v>0</v>
      </c>
      <c r="F82" s="86"/>
      <c r="G82" s="86"/>
      <c r="H82" s="87">
        <f t="shared" si="25"/>
        <v>0</v>
      </c>
      <c r="I82" s="86"/>
      <c r="J82" s="86"/>
      <c r="K82" s="87">
        <f t="shared" si="26"/>
        <v>0</v>
      </c>
      <c r="L82" s="86"/>
      <c r="M82" s="86"/>
      <c r="N82" s="87">
        <f t="shared" si="27"/>
        <v>0</v>
      </c>
      <c r="O82" s="86"/>
      <c r="P82" s="86"/>
      <c r="Q82" s="87">
        <f t="shared" si="28"/>
        <v>0</v>
      </c>
      <c r="R82" s="86"/>
      <c r="S82" s="86"/>
      <c r="T82" s="87">
        <f t="shared" si="29"/>
        <v>0</v>
      </c>
      <c r="U82" s="91">
        <f t="shared" si="23"/>
        <v>0</v>
      </c>
      <c r="V82" s="91">
        <f t="shared" si="23"/>
        <v>0</v>
      </c>
      <c r="W82" s="91">
        <f t="shared" si="23"/>
        <v>0</v>
      </c>
      <c r="X82" s="96">
        <v>602876600</v>
      </c>
      <c r="Y82" s="96">
        <v>118995002</v>
      </c>
      <c r="Z82" s="87">
        <f t="shared" si="30"/>
        <v>-483881598</v>
      </c>
      <c r="AA82" s="91">
        <f t="shared" si="31"/>
        <v>602876600</v>
      </c>
      <c r="AB82" s="91">
        <f t="shared" si="31"/>
        <v>118995002</v>
      </c>
      <c r="AC82" s="91">
        <f t="shared" si="31"/>
        <v>-483881598</v>
      </c>
      <c r="AD82" s="96">
        <v>80578900</v>
      </c>
      <c r="AE82" s="96">
        <v>83478422.560000002</v>
      </c>
      <c r="AF82" s="87">
        <f t="shared" si="32"/>
        <v>2899522.5600000024</v>
      </c>
      <c r="AG82" s="96">
        <v>66185700</v>
      </c>
      <c r="AH82" s="96">
        <v>66185695</v>
      </c>
      <c r="AI82" s="87">
        <f t="shared" si="33"/>
        <v>-5</v>
      </c>
      <c r="AJ82" s="91">
        <f t="shared" si="22"/>
        <v>146764600</v>
      </c>
      <c r="AK82" s="91">
        <f t="shared" si="22"/>
        <v>149664117.56</v>
      </c>
      <c r="AL82" s="91">
        <f t="shared" si="22"/>
        <v>2899517.5600000024</v>
      </c>
      <c r="AM82" s="91">
        <f t="shared" si="34"/>
        <v>749641200</v>
      </c>
      <c r="AN82" s="91">
        <f t="shared" si="34"/>
        <v>268659119.56</v>
      </c>
      <c r="AO82" s="91">
        <f t="shared" si="34"/>
        <v>-480982080.44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24"/>
        <v>0</v>
      </c>
      <c r="F83" s="86"/>
      <c r="G83" s="86"/>
      <c r="H83" s="87">
        <f t="shared" si="25"/>
        <v>0</v>
      </c>
      <c r="I83" s="86"/>
      <c r="J83" s="86"/>
      <c r="K83" s="87">
        <f t="shared" si="26"/>
        <v>0</v>
      </c>
      <c r="L83" s="86"/>
      <c r="M83" s="86"/>
      <c r="N83" s="87">
        <f t="shared" si="27"/>
        <v>0</v>
      </c>
      <c r="O83" s="86"/>
      <c r="P83" s="86"/>
      <c r="Q83" s="87">
        <f t="shared" si="28"/>
        <v>0</v>
      </c>
      <c r="R83" s="86"/>
      <c r="S83" s="86"/>
      <c r="T83" s="87">
        <f t="shared" si="29"/>
        <v>0</v>
      </c>
      <c r="U83" s="91">
        <f t="shared" si="23"/>
        <v>0</v>
      </c>
      <c r="V83" s="91">
        <f t="shared" si="23"/>
        <v>0</v>
      </c>
      <c r="W83" s="91">
        <f t="shared" si="23"/>
        <v>0</v>
      </c>
      <c r="X83" s="96"/>
      <c r="Y83" s="96"/>
      <c r="Z83" s="87">
        <f t="shared" si="30"/>
        <v>0</v>
      </c>
      <c r="AA83" s="91">
        <f t="shared" si="31"/>
        <v>0</v>
      </c>
      <c r="AB83" s="91">
        <f t="shared" si="31"/>
        <v>0</v>
      </c>
      <c r="AC83" s="91">
        <f t="shared" si="31"/>
        <v>0</v>
      </c>
      <c r="AD83" s="96"/>
      <c r="AE83" s="96"/>
      <c r="AF83" s="87">
        <f t="shared" si="32"/>
        <v>0</v>
      </c>
      <c r="AG83" s="96"/>
      <c r="AH83" s="96"/>
      <c r="AI83" s="87">
        <f t="shared" si="33"/>
        <v>0</v>
      </c>
      <c r="AJ83" s="91">
        <f t="shared" si="22"/>
        <v>0</v>
      </c>
      <c r="AK83" s="91">
        <f t="shared" si="22"/>
        <v>0</v>
      </c>
      <c r="AL83" s="91">
        <f t="shared" si="22"/>
        <v>0</v>
      </c>
      <c r="AM83" s="91">
        <f t="shared" si="34"/>
        <v>0</v>
      </c>
      <c r="AN83" s="91">
        <f t="shared" si="34"/>
        <v>0</v>
      </c>
      <c r="AO83" s="91">
        <f t="shared" si="3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24"/>
        <v>0</v>
      </c>
      <c r="F84" s="86"/>
      <c r="G84" s="86"/>
      <c r="H84" s="87">
        <f t="shared" si="25"/>
        <v>0</v>
      </c>
      <c r="I84" s="86"/>
      <c r="J84" s="86"/>
      <c r="K84" s="87">
        <f t="shared" si="26"/>
        <v>0</v>
      </c>
      <c r="L84" s="86"/>
      <c r="M84" s="86"/>
      <c r="N84" s="87">
        <f t="shared" si="27"/>
        <v>0</v>
      </c>
      <c r="O84" s="86"/>
      <c r="P84" s="86"/>
      <c r="Q84" s="87">
        <f t="shared" si="28"/>
        <v>0</v>
      </c>
      <c r="R84" s="86"/>
      <c r="S84" s="86"/>
      <c r="T84" s="87">
        <f t="shared" si="29"/>
        <v>0</v>
      </c>
      <c r="U84" s="91">
        <f t="shared" si="23"/>
        <v>0</v>
      </c>
      <c r="V84" s="91">
        <f t="shared" si="23"/>
        <v>0</v>
      </c>
      <c r="W84" s="91">
        <f t="shared" si="23"/>
        <v>0</v>
      </c>
      <c r="X84" s="96"/>
      <c r="Y84" s="96"/>
      <c r="Z84" s="87">
        <f t="shared" si="30"/>
        <v>0</v>
      </c>
      <c r="AA84" s="91">
        <f t="shared" si="31"/>
        <v>0</v>
      </c>
      <c r="AB84" s="91">
        <f t="shared" si="31"/>
        <v>0</v>
      </c>
      <c r="AC84" s="91">
        <f t="shared" si="31"/>
        <v>0</v>
      </c>
      <c r="AD84" s="96"/>
      <c r="AE84" s="96"/>
      <c r="AF84" s="87">
        <f t="shared" ref="AF84:AF107" si="35">SUM(AE84-AD84)</f>
        <v>0</v>
      </c>
      <c r="AG84" s="96"/>
      <c r="AH84" s="96"/>
      <c r="AI84" s="87">
        <f t="shared" si="33"/>
        <v>0</v>
      </c>
      <c r="AJ84" s="91">
        <f t="shared" si="22"/>
        <v>0</v>
      </c>
      <c r="AK84" s="91">
        <f t="shared" si="22"/>
        <v>0</v>
      </c>
      <c r="AL84" s="91">
        <f t="shared" si="22"/>
        <v>0</v>
      </c>
      <c r="AM84" s="91">
        <f t="shared" si="34"/>
        <v>0</v>
      </c>
      <c r="AN84" s="91">
        <f t="shared" si="34"/>
        <v>0</v>
      </c>
      <c r="AO84" s="91">
        <f t="shared" si="3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24"/>
        <v>0</v>
      </c>
      <c r="F85" s="86"/>
      <c r="G85" s="86"/>
      <c r="H85" s="87">
        <f t="shared" si="25"/>
        <v>0</v>
      </c>
      <c r="I85" s="86"/>
      <c r="J85" s="86"/>
      <c r="K85" s="87">
        <f t="shared" si="26"/>
        <v>0</v>
      </c>
      <c r="L85" s="86"/>
      <c r="M85" s="86"/>
      <c r="N85" s="87">
        <f t="shared" si="27"/>
        <v>0</v>
      </c>
      <c r="O85" s="86"/>
      <c r="P85" s="86"/>
      <c r="Q85" s="87">
        <f t="shared" si="28"/>
        <v>0</v>
      </c>
      <c r="R85" s="86"/>
      <c r="S85" s="86"/>
      <c r="T85" s="87">
        <f t="shared" si="29"/>
        <v>0</v>
      </c>
      <c r="U85" s="91">
        <f t="shared" si="23"/>
        <v>0</v>
      </c>
      <c r="V85" s="91">
        <f t="shared" si="23"/>
        <v>0</v>
      </c>
      <c r="W85" s="91">
        <f t="shared" si="23"/>
        <v>0</v>
      </c>
      <c r="X85" s="96">
        <v>228000000</v>
      </c>
      <c r="Y85" s="211">
        <v>237520890.19999999</v>
      </c>
      <c r="Z85" s="87">
        <f t="shared" si="30"/>
        <v>9520890.1999999881</v>
      </c>
      <c r="AA85" s="91">
        <f t="shared" si="31"/>
        <v>228000000</v>
      </c>
      <c r="AB85" s="91">
        <f t="shared" si="31"/>
        <v>237520890.19999999</v>
      </c>
      <c r="AC85" s="91">
        <f t="shared" si="31"/>
        <v>9520890.1999999881</v>
      </c>
      <c r="AD85" s="96">
        <v>0</v>
      </c>
      <c r="AE85" s="96"/>
      <c r="AF85" s="87">
        <f t="shared" si="35"/>
        <v>0</v>
      </c>
      <c r="AG85" s="96"/>
      <c r="AH85" s="96"/>
      <c r="AI85" s="87">
        <f t="shared" si="33"/>
        <v>0</v>
      </c>
      <c r="AJ85" s="91">
        <f t="shared" si="22"/>
        <v>0</v>
      </c>
      <c r="AK85" s="91">
        <f t="shared" si="22"/>
        <v>0</v>
      </c>
      <c r="AL85" s="91">
        <f t="shared" si="22"/>
        <v>0</v>
      </c>
      <c r="AM85" s="91">
        <f t="shared" si="34"/>
        <v>228000000</v>
      </c>
      <c r="AN85" s="91">
        <f t="shared" si="34"/>
        <v>237520890.19999999</v>
      </c>
      <c r="AO85" s="91">
        <f t="shared" si="34"/>
        <v>9520890.1999999881</v>
      </c>
    </row>
    <row r="86" spans="1:41" ht="11.25">
      <c r="A86" s="13">
        <v>75</v>
      </c>
      <c r="B86" s="15" t="s">
        <v>182</v>
      </c>
      <c r="C86" s="86">
        <v>148505900</v>
      </c>
      <c r="D86" s="86">
        <v>148505900</v>
      </c>
      <c r="E86" s="87">
        <f t="shared" si="24"/>
        <v>0</v>
      </c>
      <c r="F86" s="86">
        <v>676288900</v>
      </c>
      <c r="G86" s="86">
        <v>676288900</v>
      </c>
      <c r="H86" s="87">
        <f t="shared" si="25"/>
        <v>0</v>
      </c>
      <c r="I86" s="86">
        <v>58906600</v>
      </c>
      <c r="J86" s="86">
        <v>58906600</v>
      </c>
      <c r="K86" s="87">
        <f t="shared" si="26"/>
        <v>0</v>
      </c>
      <c r="L86" s="86">
        <v>55832000</v>
      </c>
      <c r="M86" s="86">
        <v>55832000</v>
      </c>
      <c r="N86" s="87">
        <f t="shared" si="27"/>
        <v>0</v>
      </c>
      <c r="O86" s="86">
        <v>116478800</v>
      </c>
      <c r="P86" s="86">
        <v>116478800</v>
      </c>
      <c r="Q86" s="87">
        <f t="shared" si="28"/>
        <v>0</v>
      </c>
      <c r="R86" s="86">
        <v>56377200</v>
      </c>
      <c r="S86" s="86">
        <v>56377200</v>
      </c>
      <c r="T86" s="87">
        <f t="shared" si="29"/>
        <v>0</v>
      </c>
      <c r="U86" s="91">
        <f t="shared" si="23"/>
        <v>1112389400</v>
      </c>
      <c r="V86" s="91">
        <f t="shared" si="23"/>
        <v>1112389400</v>
      </c>
      <c r="W86" s="91">
        <f t="shared" si="23"/>
        <v>0</v>
      </c>
      <c r="X86" s="96">
        <v>12000000</v>
      </c>
      <c r="Y86" s="211">
        <v>0</v>
      </c>
      <c r="Z86" s="87">
        <f t="shared" si="30"/>
        <v>-12000000</v>
      </c>
      <c r="AA86" s="91">
        <f t="shared" si="31"/>
        <v>12000000</v>
      </c>
      <c r="AB86" s="91">
        <f t="shared" si="31"/>
        <v>0</v>
      </c>
      <c r="AC86" s="91">
        <f t="shared" si="31"/>
        <v>-12000000</v>
      </c>
      <c r="AD86" s="96"/>
      <c r="AE86" s="96"/>
      <c r="AF86" s="87">
        <f t="shared" si="35"/>
        <v>0</v>
      </c>
      <c r="AG86" s="96">
        <v>0</v>
      </c>
      <c r="AH86" s="96"/>
      <c r="AI86" s="87">
        <f t="shared" si="33"/>
        <v>0</v>
      </c>
      <c r="AJ86" s="91">
        <f t="shared" si="22"/>
        <v>0</v>
      </c>
      <c r="AK86" s="91">
        <f t="shared" si="22"/>
        <v>0</v>
      </c>
      <c r="AL86" s="91">
        <f t="shared" si="22"/>
        <v>0</v>
      </c>
      <c r="AM86" s="91">
        <f t="shared" si="34"/>
        <v>1124389400</v>
      </c>
      <c r="AN86" s="91">
        <f t="shared" si="34"/>
        <v>1112389400</v>
      </c>
      <c r="AO86" s="91">
        <f t="shared" si="34"/>
        <v>-12000000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24"/>
        <v>0</v>
      </c>
      <c r="F87" s="86">
        <v>6</v>
      </c>
      <c r="G87" s="86">
        <v>6</v>
      </c>
      <c r="H87" s="87">
        <f t="shared" si="25"/>
        <v>0</v>
      </c>
      <c r="I87" s="86"/>
      <c r="J87" s="86"/>
      <c r="K87" s="87">
        <f t="shared" si="26"/>
        <v>0</v>
      </c>
      <c r="L87" s="86"/>
      <c r="M87" s="86"/>
      <c r="N87" s="87">
        <f t="shared" si="27"/>
        <v>0</v>
      </c>
      <c r="O87" s="86"/>
      <c r="P87" s="86"/>
      <c r="Q87" s="87">
        <f t="shared" si="28"/>
        <v>0</v>
      </c>
      <c r="R87" s="86"/>
      <c r="S87" s="86"/>
      <c r="T87" s="87">
        <f t="shared" si="29"/>
        <v>0</v>
      </c>
      <c r="U87" s="91">
        <f t="shared" si="23"/>
        <v>7</v>
      </c>
      <c r="V87" s="91">
        <f t="shared" si="23"/>
        <v>7</v>
      </c>
      <c r="W87" s="91">
        <f t="shared" si="23"/>
        <v>0</v>
      </c>
      <c r="X87" s="96"/>
      <c r="Y87" s="96"/>
      <c r="Z87" s="87">
        <f t="shared" si="30"/>
        <v>0</v>
      </c>
      <c r="AA87" s="91">
        <f t="shared" si="31"/>
        <v>0</v>
      </c>
      <c r="AB87" s="91">
        <f t="shared" si="31"/>
        <v>0</v>
      </c>
      <c r="AC87" s="91">
        <f t="shared" si="31"/>
        <v>0</v>
      </c>
      <c r="AD87" s="96"/>
      <c r="AE87" s="96"/>
      <c r="AF87" s="87">
        <f t="shared" si="35"/>
        <v>0</v>
      </c>
      <c r="AG87" s="96"/>
      <c r="AH87" s="96"/>
      <c r="AI87" s="87">
        <f t="shared" si="33"/>
        <v>0</v>
      </c>
      <c r="AJ87" s="91">
        <f t="shared" si="22"/>
        <v>0</v>
      </c>
      <c r="AK87" s="91">
        <f t="shared" si="22"/>
        <v>0</v>
      </c>
      <c r="AL87" s="91">
        <f t="shared" si="22"/>
        <v>0</v>
      </c>
      <c r="AM87" s="91">
        <f t="shared" si="34"/>
        <v>7</v>
      </c>
      <c r="AN87" s="91">
        <f t="shared" si="34"/>
        <v>7</v>
      </c>
      <c r="AO87" s="91">
        <f t="shared" si="3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>SUM(F89:F92)</f>
        <v>29</v>
      </c>
      <c r="G88" s="88">
        <f>SUM(G89:G92)</f>
        <v>25</v>
      </c>
      <c r="H88" s="88">
        <f t="shared" ref="H88:T88" si="36">SUM(H89:H92)</f>
        <v>-4</v>
      </c>
      <c r="I88" s="88">
        <f>SUM(I89:I92)</f>
        <v>2</v>
      </c>
      <c r="J88" s="88">
        <f>SUM(J89:J92)</f>
        <v>2</v>
      </c>
      <c r="K88" s="88">
        <f t="shared" si="36"/>
        <v>0</v>
      </c>
      <c r="L88" s="88">
        <f>SUM(L89:L92)</f>
        <v>13</v>
      </c>
      <c r="M88" s="88">
        <f>SUM(M89:M92)</f>
        <v>13</v>
      </c>
      <c r="N88" s="88">
        <f t="shared" si="36"/>
        <v>0</v>
      </c>
      <c r="O88" s="88">
        <f>SUM(O89:O92)</f>
        <v>13</v>
      </c>
      <c r="P88" s="88">
        <f>SUM(P89:P92)</f>
        <v>13</v>
      </c>
      <c r="Q88" s="88">
        <f t="shared" si="36"/>
        <v>0</v>
      </c>
      <c r="R88" s="88">
        <f t="shared" si="36"/>
        <v>0</v>
      </c>
      <c r="S88" s="88">
        <f t="shared" si="36"/>
        <v>0</v>
      </c>
      <c r="T88" s="88">
        <f t="shared" si="36"/>
        <v>0</v>
      </c>
      <c r="U88" s="90">
        <f t="shared" si="23"/>
        <v>59</v>
      </c>
      <c r="V88" s="90">
        <f t="shared" si="23"/>
        <v>55</v>
      </c>
      <c r="W88" s="90">
        <f t="shared" si="23"/>
        <v>-4</v>
      </c>
      <c r="X88" s="96">
        <f>SUM(X89:X92)</f>
        <v>0</v>
      </c>
      <c r="Y88" s="96">
        <f>SUM(Y89:Y92)</f>
        <v>0</v>
      </c>
      <c r="Z88" s="87">
        <f t="shared" si="30"/>
        <v>0</v>
      </c>
      <c r="AA88" s="90">
        <f t="shared" si="31"/>
        <v>0</v>
      </c>
      <c r="AB88" s="90">
        <f t="shared" si="31"/>
        <v>0</v>
      </c>
      <c r="AC88" s="90">
        <f t="shared" si="31"/>
        <v>0</v>
      </c>
      <c r="AD88" s="96">
        <f>SUM(AD89:AD92)</f>
        <v>0</v>
      </c>
      <c r="AE88" s="96">
        <f>SUM(AE89:AE92)</f>
        <v>0</v>
      </c>
      <c r="AF88" s="87">
        <f t="shared" si="35"/>
        <v>0</v>
      </c>
      <c r="AG88" s="96">
        <f>SUM(AG89:AG92)</f>
        <v>0</v>
      </c>
      <c r="AH88" s="96">
        <f>SUM(AH89:AH92)</f>
        <v>0</v>
      </c>
      <c r="AI88" s="87">
        <f t="shared" si="33"/>
        <v>0</v>
      </c>
      <c r="AJ88" s="90">
        <f t="shared" si="22"/>
        <v>0</v>
      </c>
      <c r="AK88" s="90">
        <f t="shared" si="22"/>
        <v>0</v>
      </c>
      <c r="AL88" s="90">
        <f t="shared" si="22"/>
        <v>0</v>
      </c>
      <c r="AM88" s="90">
        <f t="shared" si="34"/>
        <v>59</v>
      </c>
      <c r="AN88" s="90">
        <f t="shared" si="34"/>
        <v>55</v>
      </c>
      <c r="AO88" s="90">
        <f t="shared" si="34"/>
        <v>-4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24"/>
        <v>0</v>
      </c>
      <c r="F89" s="86">
        <v>8</v>
      </c>
      <c r="G89" s="86">
        <v>7</v>
      </c>
      <c r="H89" s="87">
        <f t="shared" si="25"/>
        <v>-1</v>
      </c>
      <c r="I89" s="86"/>
      <c r="J89" s="86"/>
      <c r="K89" s="87">
        <f t="shared" si="26"/>
        <v>0</v>
      </c>
      <c r="L89" s="86"/>
      <c r="M89" s="86"/>
      <c r="N89" s="87">
        <f t="shared" si="27"/>
        <v>0</v>
      </c>
      <c r="O89" s="86"/>
      <c r="P89" s="86"/>
      <c r="Q89" s="87">
        <f t="shared" si="28"/>
        <v>0</v>
      </c>
      <c r="R89" s="86"/>
      <c r="S89" s="86"/>
      <c r="T89" s="87">
        <f t="shared" si="29"/>
        <v>0</v>
      </c>
      <c r="U89" s="91">
        <f t="shared" si="23"/>
        <v>9</v>
      </c>
      <c r="V89" s="91">
        <f t="shared" si="23"/>
        <v>8</v>
      </c>
      <c r="W89" s="91">
        <f t="shared" si="23"/>
        <v>-1</v>
      </c>
      <c r="X89" s="96"/>
      <c r="Y89" s="96"/>
      <c r="Z89" s="87">
        <f t="shared" si="30"/>
        <v>0</v>
      </c>
      <c r="AA89" s="91">
        <f t="shared" si="31"/>
        <v>0</v>
      </c>
      <c r="AB89" s="91">
        <f t="shared" si="31"/>
        <v>0</v>
      </c>
      <c r="AC89" s="91">
        <f t="shared" si="31"/>
        <v>0</v>
      </c>
      <c r="AD89" s="96"/>
      <c r="AE89" s="96"/>
      <c r="AF89" s="87">
        <f t="shared" si="35"/>
        <v>0</v>
      </c>
      <c r="AG89" s="96"/>
      <c r="AH89" s="96"/>
      <c r="AI89" s="87">
        <f t="shared" si="33"/>
        <v>0</v>
      </c>
      <c r="AJ89" s="91">
        <f t="shared" si="22"/>
        <v>0</v>
      </c>
      <c r="AK89" s="91">
        <f t="shared" si="22"/>
        <v>0</v>
      </c>
      <c r="AL89" s="91">
        <f t="shared" si="22"/>
        <v>0</v>
      </c>
      <c r="AM89" s="91">
        <f t="shared" si="34"/>
        <v>9</v>
      </c>
      <c r="AN89" s="91">
        <f t="shared" si="34"/>
        <v>8</v>
      </c>
      <c r="AO89" s="91">
        <f t="shared" si="34"/>
        <v>-1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24"/>
        <v>0</v>
      </c>
      <c r="F90" s="86">
        <v>11</v>
      </c>
      <c r="G90" s="86">
        <v>9</v>
      </c>
      <c r="H90" s="87">
        <f t="shared" si="25"/>
        <v>-2</v>
      </c>
      <c r="I90" s="86"/>
      <c r="J90" s="86"/>
      <c r="K90" s="87">
        <f t="shared" si="26"/>
        <v>0</v>
      </c>
      <c r="L90" s="86"/>
      <c r="M90" s="86"/>
      <c r="N90" s="87">
        <f t="shared" si="27"/>
        <v>0</v>
      </c>
      <c r="O90" s="86"/>
      <c r="P90" s="86"/>
      <c r="Q90" s="87">
        <f t="shared" si="28"/>
        <v>0</v>
      </c>
      <c r="R90" s="86"/>
      <c r="S90" s="86"/>
      <c r="T90" s="87">
        <f t="shared" si="29"/>
        <v>0</v>
      </c>
      <c r="U90" s="91">
        <f t="shared" si="23"/>
        <v>12</v>
      </c>
      <c r="V90" s="91">
        <f t="shared" si="23"/>
        <v>10</v>
      </c>
      <c r="W90" s="91">
        <f t="shared" si="23"/>
        <v>-2</v>
      </c>
      <c r="X90" s="96"/>
      <c r="Y90" s="96"/>
      <c r="Z90" s="87">
        <f t="shared" si="30"/>
        <v>0</v>
      </c>
      <c r="AA90" s="91">
        <f t="shared" si="31"/>
        <v>0</v>
      </c>
      <c r="AB90" s="91">
        <f>SUM(Y90)</f>
        <v>0</v>
      </c>
      <c r="AC90" s="91">
        <f t="shared" si="31"/>
        <v>0</v>
      </c>
      <c r="AD90" s="96"/>
      <c r="AE90" s="96"/>
      <c r="AF90" s="87">
        <f t="shared" si="35"/>
        <v>0</v>
      </c>
      <c r="AG90" s="96"/>
      <c r="AH90" s="96"/>
      <c r="AI90" s="87">
        <f t="shared" si="33"/>
        <v>0</v>
      </c>
      <c r="AJ90" s="91">
        <f t="shared" si="22"/>
        <v>0</v>
      </c>
      <c r="AK90" s="91">
        <f t="shared" si="22"/>
        <v>0</v>
      </c>
      <c r="AL90" s="91">
        <f t="shared" si="22"/>
        <v>0</v>
      </c>
      <c r="AM90" s="91">
        <f t="shared" si="34"/>
        <v>12</v>
      </c>
      <c r="AN90" s="91">
        <f t="shared" si="34"/>
        <v>10</v>
      </c>
      <c r="AO90" s="91">
        <f t="shared" si="34"/>
        <v>-2</v>
      </c>
    </row>
    <row r="91" spans="1:41" ht="11.25">
      <c r="A91" s="13">
        <v>80</v>
      </c>
      <c r="B91" s="14" t="s">
        <v>71</v>
      </c>
      <c r="C91" s="86"/>
      <c r="D91" s="86"/>
      <c r="E91" s="87">
        <f t="shared" si="24"/>
        <v>0</v>
      </c>
      <c r="F91" s="86">
        <v>7</v>
      </c>
      <c r="G91" s="86">
        <v>7</v>
      </c>
      <c r="H91" s="87">
        <f t="shared" si="25"/>
        <v>0</v>
      </c>
      <c r="I91" s="86">
        <v>2</v>
      </c>
      <c r="J91" s="86">
        <v>2</v>
      </c>
      <c r="K91" s="87">
        <f t="shared" si="26"/>
        <v>0</v>
      </c>
      <c r="L91" s="86">
        <v>13</v>
      </c>
      <c r="M91" s="86">
        <v>13</v>
      </c>
      <c r="N91" s="87">
        <f t="shared" si="27"/>
        <v>0</v>
      </c>
      <c r="O91" s="86">
        <v>13</v>
      </c>
      <c r="P91" s="86">
        <v>13</v>
      </c>
      <c r="Q91" s="87">
        <f t="shared" si="28"/>
        <v>0</v>
      </c>
      <c r="R91" s="86"/>
      <c r="S91" s="86"/>
      <c r="T91" s="87">
        <f t="shared" si="29"/>
        <v>0</v>
      </c>
      <c r="U91" s="91">
        <f t="shared" si="23"/>
        <v>35</v>
      </c>
      <c r="V91" s="91">
        <f t="shared" si="23"/>
        <v>35</v>
      </c>
      <c r="W91" s="91">
        <f t="shared" si="23"/>
        <v>0</v>
      </c>
      <c r="X91" s="96"/>
      <c r="Y91" s="96"/>
      <c r="Z91" s="87">
        <f t="shared" si="30"/>
        <v>0</v>
      </c>
      <c r="AA91" s="91">
        <f t="shared" si="31"/>
        <v>0</v>
      </c>
      <c r="AB91" s="91">
        <f t="shared" si="31"/>
        <v>0</v>
      </c>
      <c r="AC91" s="91">
        <f t="shared" si="31"/>
        <v>0</v>
      </c>
      <c r="AD91" s="96"/>
      <c r="AE91" s="96"/>
      <c r="AF91" s="87">
        <f t="shared" si="35"/>
        <v>0</v>
      </c>
      <c r="AG91" s="96"/>
      <c r="AH91" s="96"/>
      <c r="AI91" s="87">
        <f t="shared" si="33"/>
        <v>0</v>
      </c>
      <c r="AJ91" s="91">
        <f t="shared" ref="AJ91:AL107" si="37">SUM(AD91+AG91)</f>
        <v>0</v>
      </c>
      <c r="AK91" s="91">
        <f t="shared" si="37"/>
        <v>0</v>
      </c>
      <c r="AL91" s="91">
        <f t="shared" si="37"/>
        <v>0</v>
      </c>
      <c r="AM91" s="91">
        <f t="shared" si="34"/>
        <v>35</v>
      </c>
      <c r="AN91" s="91">
        <f t="shared" si="34"/>
        <v>35</v>
      </c>
      <c r="AO91" s="91">
        <f t="shared" si="34"/>
        <v>0</v>
      </c>
    </row>
    <row r="92" spans="1:41" ht="11.25">
      <c r="A92" s="13">
        <v>81</v>
      </c>
      <c r="B92" s="14" t="s">
        <v>72</v>
      </c>
      <c r="C92" s="86"/>
      <c r="D92" s="86"/>
      <c r="E92" s="87">
        <f t="shared" si="24"/>
        <v>0</v>
      </c>
      <c r="F92" s="86">
        <v>3</v>
      </c>
      <c r="G92" s="86">
        <v>2</v>
      </c>
      <c r="H92" s="87">
        <f t="shared" si="25"/>
        <v>-1</v>
      </c>
      <c r="I92" s="86"/>
      <c r="J92" s="86"/>
      <c r="K92" s="87">
        <f t="shared" si="26"/>
        <v>0</v>
      </c>
      <c r="L92" s="86"/>
      <c r="M92" s="86"/>
      <c r="N92" s="87">
        <f t="shared" si="27"/>
        <v>0</v>
      </c>
      <c r="O92" s="86"/>
      <c r="P92" s="86"/>
      <c r="Q92" s="87">
        <f t="shared" si="28"/>
        <v>0</v>
      </c>
      <c r="R92" s="86"/>
      <c r="S92" s="86"/>
      <c r="T92" s="87">
        <f t="shared" si="29"/>
        <v>0</v>
      </c>
      <c r="U92" s="91">
        <f t="shared" si="23"/>
        <v>3</v>
      </c>
      <c r="V92" s="91">
        <f t="shared" si="23"/>
        <v>2</v>
      </c>
      <c r="W92" s="91">
        <f t="shared" si="23"/>
        <v>-1</v>
      </c>
      <c r="X92" s="96"/>
      <c r="Y92" s="96"/>
      <c r="Z92" s="87">
        <f t="shared" si="30"/>
        <v>0</v>
      </c>
      <c r="AA92" s="91">
        <f t="shared" si="31"/>
        <v>0</v>
      </c>
      <c r="AB92" s="91">
        <f t="shared" si="31"/>
        <v>0</v>
      </c>
      <c r="AC92" s="91">
        <f t="shared" si="31"/>
        <v>0</v>
      </c>
      <c r="AD92" s="96"/>
      <c r="AE92" s="96"/>
      <c r="AF92" s="87">
        <f t="shared" si="35"/>
        <v>0</v>
      </c>
      <c r="AG92" s="96"/>
      <c r="AH92" s="96"/>
      <c r="AI92" s="87">
        <f t="shared" si="33"/>
        <v>0</v>
      </c>
      <c r="AJ92" s="91">
        <f t="shared" si="37"/>
        <v>0</v>
      </c>
      <c r="AK92" s="91">
        <f t="shared" si="37"/>
        <v>0</v>
      </c>
      <c r="AL92" s="91">
        <f t="shared" si="37"/>
        <v>0</v>
      </c>
      <c r="AM92" s="91">
        <f t="shared" si="34"/>
        <v>3</v>
      </c>
      <c r="AN92" s="91">
        <f t="shared" si="34"/>
        <v>2</v>
      </c>
      <c r="AO92" s="91">
        <f t="shared" si="34"/>
        <v>-1</v>
      </c>
    </row>
    <row r="93" spans="1:41" ht="11.25">
      <c r="A93" s="13">
        <v>82</v>
      </c>
      <c r="B93" s="14" t="s">
        <v>123</v>
      </c>
      <c r="C93" s="86"/>
      <c r="D93" s="86"/>
      <c r="E93" s="84">
        <f t="shared" si="24"/>
        <v>0</v>
      </c>
      <c r="F93" s="86"/>
      <c r="G93" s="86"/>
      <c r="H93" s="84">
        <f t="shared" si="25"/>
        <v>0</v>
      </c>
      <c r="I93" s="86"/>
      <c r="J93" s="86"/>
      <c r="K93" s="84">
        <f t="shared" si="26"/>
        <v>0</v>
      </c>
      <c r="L93" s="86"/>
      <c r="M93" s="86"/>
      <c r="N93" s="84">
        <f t="shared" si="27"/>
        <v>0</v>
      </c>
      <c r="O93" s="86"/>
      <c r="P93" s="86"/>
      <c r="Q93" s="84">
        <f t="shared" si="28"/>
        <v>0</v>
      </c>
      <c r="R93" s="86"/>
      <c r="S93" s="86"/>
      <c r="T93" s="84">
        <f t="shared" si="29"/>
        <v>0</v>
      </c>
      <c r="U93" s="91">
        <f t="shared" si="23"/>
        <v>0</v>
      </c>
      <c r="V93" s="91">
        <f t="shared" si="23"/>
        <v>0</v>
      </c>
      <c r="W93" s="91">
        <f t="shared" si="23"/>
        <v>0</v>
      </c>
      <c r="X93" s="86"/>
      <c r="Y93" s="86"/>
      <c r="Z93" s="84">
        <f t="shared" si="30"/>
        <v>0</v>
      </c>
      <c r="AA93" s="91">
        <f t="shared" si="31"/>
        <v>0</v>
      </c>
      <c r="AB93" s="91">
        <f t="shared" si="31"/>
        <v>0</v>
      </c>
      <c r="AC93" s="91">
        <f t="shared" si="31"/>
        <v>0</v>
      </c>
      <c r="AD93" s="86"/>
      <c r="AE93" s="86"/>
      <c r="AF93" s="84">
        <f t="shared" si="35"/>
        <v>0</v>
      </c>
      <c r="AG93" s="86"/>
      <c r="AH93" s="86"/>
      <c r="AI93" s="84">
        <f t="shared" si="33"/>
        <v>0</v>
      </c>
      <c r="AJ93" s="92">
        <f t="shared" si="37"/>
        <v>0</v>
      </c>
      <c r="AK93" s="92">
        <f t="shared" si="37"/>
        <v>0</v>
      </c>
      <c r="AL93" s="92">
        <f t="shared" si="37"/>
        <v>0</v>
      </c>
      <c r="AM93" s="91">
        <f t="shared" si="34"/>
        <v>0</v>
      </c>
      <c r="AN93" s="91">
        <f t="shared" si="34"/>
        <v>0</v>
      </c>
      <c r="AO93" s="91">
        <f t="shared" si="34"/>
        <v>0</v>
      </c>
    </row>
    <row r="94" spans="1:41" ht="11.25">
      <c r="A94" s="57">
        <v>83</v>
      </c>
      <c r="B94" s="77" t="s">
        <v>124</v>
      </c>
      <c r="C94" s="88">
        <f>SUM(C95:C98)</f>
        <v>0</v>
      </c>
      <c r="D94" s="88">
        <f t="shared" ref="D94:S94" si="38">SUM(D95:D98)</f>
        <v>0</v>
      </c>
      <c r="E94" s="88">
        <f t="shared" si="38"/>
        <v>0</v>
      </c>
      <c r="F94" s="88">
        <f t="shared" si="38"/>
        <v>0</v>
      </c>
      <c r="G94" s="88">
        <f t="shared" si="38"/>
        <v>1758864</v>
      </c>
      <c r="H94" s="88">
        <f t="shared" si="38"/>
        <v>1758864</v>
      </c>
      <c r="I94" s="88">
        <f>SUM(I95:I98)</f>
        <v>0</v>
      </c>
      <c r="J94" s="88">
        <f>SUM(J95:J98)</f>
        <v>0</v>
      </c>
      <c r="K94" s="88">
        <f t="shared" si="38"/>
        <v>0</v>
      </c>
      <c r="L94" s="88">
        <f>SUM(L95:L98)</f>
        <v>0</v>
      </c>
      <c r="M94" s="88">
        <f>SUM(M95:M98)</f>
        <v>0</v>
      </c>
      <c r="N94" s="88">
        <f t="shared" si="38"/>
        <v>0</v>
      </c>
      <c r="O94" s="88">
        <f>SUM(O95:O98)</f>
        <v>0</v>
      </c>
      <c r="P94" s="88">
        <f>SUM(P95:P98)</f>
        <v>0</v>
      </c>
      <c r="Q94" s="88">
        <f t="shared" si="38"/>
        <v>0</v>
      </c>
      <c r="R94" s="88">
        <f t="shared" si="38"/>
        <v>0</v>
      </c>
      <c r="S94" s="88">
        <f t="shared" si="38"/>
        <v>0</v>
      </c>
      <c r="T94" s="88">
        <f t="shared" si="29"/>
        <v>0</v>
      </c>
      <c r="U94" s="90">
        <f t="shared" si="23"/>
        <v>0</v>
      </c>
      <c r="V94" s="90">
        <f t="shared" si="23"/>
        <v>1758864</v>
      </c>
      <c r="W94" s="90">
        <f t="shared" si="23"/>
        <v>1758864</v>
      </c>
      <c r="X94" s="88">
        <f>SUM(X95:X98)</f>
        <v>0</v>
      </c>
      <c r="Y94" s="88">
        <f>SUM(Y95:Y98)</f>
        <v>0</v>
      </c>
      <c r="Z94" s="88">
        <f t="shared" si="30"/>
        <v>0</v>
      </c>
      <c r="AA94" s="90">
        <f t="shared" si="31"/>
        <v>0</v>
      </c>
      <c r="AB94" s="90">
        <f t="shared" si="31"/>
        <v>0</v>
      </c>
      <c r="AC94" s="90">
        <f t="shared" si="31"/>
        <v>0</v>
      </c>
      <c r="AD94" s="88">
        <f>SUM(AD95:AD98)</f>
        <v>0</v>
      </c>
      <c r="AE94" s="88">
        <f>SUM(AE95:AE98)</f>
        <v>0</v>
      </c>
      <c r="AF94" s="88">
        <f t="shared" si="35"/>
        <v>0</v>
      </c>
      <c r="AG94" s="88">
        <f>SUM(AG95:AG98)</f>
        <v>0</v>
      </c>
      <c r="AH94" s="88">
        <f>SUM(AH95:AH98)</f>
        <v>0</v>
      </c>
      <c r="AI94" s="88">
        <f t="shared" si="33"/>
        <v>0</v>
      </c>
      <c r="AJ94" s="93">
        <f t="shared" si="37"/>
        <v>0</v>
      </c>
      <c r="AK94" s="93">
        <f t="shared" si="37"/>
        <v>0</v>
      </c>
      <c r="AL94" s="93">
        <f t="shared" si="37"/>
        <v>0</v>
      </c>
      <c r="AM94" s="90">
        <f t="shared" si="34"/>
        <v>0</v>
      </c>
      <c r="AN94" s="90">
        <f t="shared" si="34"/>
        <v>1758864</v>
      </c>
      <c r="AO94" s="90">
        <f t="shared" si="34"/>
        <v>1758864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24"/>
        <v>0</v>
      </c>
      <c r="F95" s="86">
        <v>0</v>
      </c>
      <c r="G95" s="86">
        <v>0</v>
      </c>
      <c r="H95" s="87">
        <f t="shared" si="25"/>
        <v>0</v>
      </c>
      <c r="I95" s="86">
        <f>SUM(I96:I99)</f>
        <v>0</v>
      </c>
      <c r="J95" s="86">
        <v>0</v>
      </c>
      <c r="K95" s="87">
        <f t="shared" si="26"/>
        <v>0</v>
      </c>
      <c r="L95" s="86">
        <v>0</v>
      </c>
      <c r="M95" s="86">
        <v>0</v>
      </c>
      <c r="N95" s="87">
        <f t="shared" si="27"/>
        <v>0</v>
      </c>
      <c r="O95" s="86"/>
      <c r="P95" s="86"/>
      <c r="Q95" s="87">
        <f t="shared" si="28"/>
        <v>0</v>
      </c>
      <c r="R95" s="86"/>
      <c r="S95" s="86"/>
      <c r="T95" s="87">
        <f t="shared" si="29"/>
        <v>0</v>
      </c>
      <c r="U95" s="91">
        <f t="shared" si="23"/>
        <v>0</v>
      </c>
      <c r="V95" s="91">
        <f t="shared" si="23"/>
        <v>0</v>
      </c>
      <c r="W95" s="91">
        <f t="shared" si="23"/>
        <v>0</v>
      </c>
      <c r="X95" s="96"/>
      <c r="Y95" s="96"/>
      <c r="Z95" s="87">
        <f t="shared" si="30"/>
        <v>0</v>
      </c>
      <c r="AA95" s="91">
        <f t="shared" si="31"/>
        <v>0</v>
      </c>
      <c r="AB95" s="91">
        <f t="shared" si="31"/>
        <v>0</v>
      </c>
      <c r="AC95" s="91">
        <f t="shared" si="31"/>
        <v>0</v>
      </c>
      <c r="AD95" s="96"/>
      <c r="AE95" s="96"/>
      <c r="AF95" s="87">
        <f t="shared" si="35"/>
        <v>0</v>
      </c>
      <c r="AG95" s="96"/>
      <c r="AH95" s="96"/>
      <c r="AI95" s="87">
        <f t="shared" si="33"/>
        <v>0</v>
      </c>
      <c r="AJ95" s="91">
        <f t="shared" si="37"/>
        <v>0</v>
      </c>
      <c r="AK95" s="91">
        <f t="shared" si="37"/>
        <v>0</v>
      </c>
      <c r="AL95" s="91">
        <f t="shared" si="37"/>
        <v>0</v>
      </c>
      <c r="AM95" s="91">
        <f t="shared" si="34"/>
        <v>0</v>
      </c>
      <c r="AN95" s="91">
        <f t="shared" si="34"/>
        <v>0</v>
      </c>
      <c r="AO95" s="91">
        <f t="shared" si="3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24"/>
        <v>0</v>
      </c>
      <c r="F96" s="86"/>
      <c r="G96" s="86">
        <v>0</v>
      </c>
      <c r="H96" s="87">
        <f t="shared" si="25"/>
        <v>0</v>
      </c>
      <c r="I96" s="86">
        <f>SUM(I97:I100)</f>
        <v>0</v>
      </c>
      <c r="J96" s="86">
        <v>0</v>
      </c>
      <c r="K96" s="87">
        <f t="shared" si="26"/>
        <v>0</v>
      </c>
      <c r="L96" s="86">
        <v>0</v>
      </c>
      <c r="M96" s="86">
        <v>0</v>
      </c>
      <c r="N96" s="87">
        <f t="shared" si="27"/>
        <v>0</v>
      </c>
      <c r="O96" s="86"/>
      <c r="P96" s="86"/>
      <c r="Q96" s="87">
        <f t="shared" si="28"/>
        <v>0</v>
      </c>
      <c r="R96" s="86"/>
      <c r="S96" s="86"/>
      <c r="T96" s="87">
        <f t="shared" si="29"/>
        <v>0</v>
      </c>
      <c r="U96" s="91">
        <f t="shared" si="23"/>
        <v>0</v>
      </c>
      <c r="V96" s="91">
        <f t="shared" si="23"/>
        <v>0</v>
      </c>
      <c r="W96" s="91">
        <f t="shared" si="23"/>
        <v>0</v>
      </c>
      <c r="X96" s="96"/>
      <c r="Y96" s="96"/>
      <c r="Z96" s="87">
        <f t="shared" si="30"/>
        <v>0</v>
      </c>
      <c r="AA96" s="91">
        <f t="shared" si="31"/>
        <v>0</v>
      </c>
      <c r="AB96" s="91">
        <f t="shared" si="31"/>
        <v>0</v>
      </c>
      <c r="AC96" s="91">
        <f t="shared" si="31"/>
        <v>0</v>
      </c>
      <c r="AD96" s="96"/>
      <c r="AE96" s="96"/>
      <c r="AF96" s="87">
        <f t="shared" si="35"/>
        <v>0</v>
      </c>
      <c r="AG96" s="96"/>
      <c r="AH96" s="96"/>
      <c r="AI96" s="87">
        <f t="shared" si="33"/>
        <v>0</v>
      </c>
      <c r="AJ96" s="91">
        <f t="shared" si="37"/>
        <v>0</v>
      </c>
      <c r="AK96" s="91">
        <f t="shared" si="37"/>
        <v>0</v>
      </c>
      <c r="AL96" s="91">
        <f t="shared" si="37"/>
        <v>0</v>
      </c>
      <c r="AM96" s="91">
        <f t="shared" si="34"/>
        <v>0</v>
      </c>
      <c r="AN96" s="91">
        <f t="shared" si="34"/>
        <v>0</v>
      </c>
      <c r="AO96" s="91">
        <f t="shared" si="3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24"/>
        <v>0</v>
      </c>
      <c r="F97" s="86"/>
      <c r="G97" s="86">
        <v>1295364</v>
      </c>
      <c r="H97" s="87">
        <f t="shared" si="25"/>
        <v>1295364</v>
      </c>
      <c r="I97" s="86">
        <f>SUM(I98:I101)</f>
        <v>0</v>
      </c>
      <c r="J97" s="86">
        <v>0</v>
      </c>
      <c r="K97" s="87">
        <f t="shared" si="26"/>
        <v>0</v>
      </c>
      <c r="L97" s="86">
        <v>0</v>
      </c>
      <c r="M97" s="86">
        <v>0</v>
      </c>
      <c r="N97" s="87">
        <f t="shared" si="27"/>
        <v>0</v>
      </c>
      <c r="O97" s="86"/>
      <c r="P97" s="86"/>
      <c r="Q97" s="87">
        <f t="shared" si="28"/>
        <v>0</v>
      </c>
      <c r="R97" s="86"/>
      <c r="S97" s="86"/>
      <c r="T97" s="87">
        <f t="shared" si="29"/>
        <v>0</v>
      </c>
      <c r="U97" s="91">
        <f t="shared" si="23"/>
        <v>0</v>
      </c>
      <c r="V97" s="91">
        <f t="shared" si="23"/>
        <v>1295364</v>
      </c>
      <c r="W97" s="91">
        <f t="shared" si="23"/>
        <v>1295364</v>
      </c>
      <c r="X97" s="96"/>
      <c r="Y97" s="96"/>
      <c r="Z97" s="87">
        <f t="shared" si="30"/>
        <v>0</v>
      </c>
      <c r="AA97" s="91">
        <f t="shared" si="31"/>
        <v>0</v>
      </c>
      <c r="AB97" s="91">
        <f t="shared" si="31"/>
        <v>0</v>
      </c>
      <c r="AC97" s="91">
        <f t="shared" si="31"/>
        <v>0</v>
      </c>
      <c r="AD97" s="96"/>
      <c r="AE97" s="96"/>
      <c r="AF97" s="87">
        <f t="shared" si="35"/>
        <v>0</v>
      </c>
      <c r="AG97" s="96"/>
      <c r="AH97" s="96"/>
      <c r="AI97" s="87">
        <f t="shared" si="33"/>
        <v>0</v>
      </c>
      <c r="AJ97" s="91">
        <f t="shared" si="37"/>
        <v>0</v>
      </c>
      <c r="AK97" s="91">
        <f t="shared" si="37"/>
        <v>0</v>
      </c>
      <c r="AL97" s="91">
        <f t="shared" si="37"/>
        <v>0</v>
      </c>
      <c r="AM97" s="91">
        <f t="shared" si="34"/>
        <v>0</v>
      </c>
      <c r="AN97" s="91">
        <f t="shared" si="34"/>
        <v>1295364</v>
      </c>
      <c r="AO97" s="91">
        <f t="shared" si="34"/>
        <v>1295364</v>
      </c>
    </row>
    <row r="98" spans="1:41" ht="11.25">
      <c r="A98" s="13">
        <v>87</v>
      </c>
      <c r="B98" s="14" t="s">
        <v>188</v>
      </c>
      <c r="C98" s="86"/>
      <c r="D98" s="86">
        <v>0</v>
      </c>
      <c r="E98" s="87">
        <f t="shared" si="24"/>
        <v>0</v>
      </c>
      <c r="F98" s="86"/>
      <c r="G98" s="86">
        <v>463500</v>
      </c>
      <c r="H98" s="87">
        <f t="shared" si="25"/>
        <v>463500</v>
      </c>
      <c r="I98" s="86">
        <f>SUM(I99:I102)</f>
        <v>0</v>
      </c>
      <c r="J98" s="86">
        <v>0</v>
      </c>
      <c r="K98" s="87">
        <f t="shared" si="26"/>
        <v>0</v>
      </c>
      <c r="L98" s="86">
        <v>0</v>
      </c>
      <c r="M98" s="86">
        <v>0</v>
      </c>
      <c r="N98" s="87">
        <f t="shared" si="27"/>
        <v>0</v>
      </c>
      <c r="O98" s="86"/>
      <c r="P98" s="86"/>
      <c r="Q98" s="87">
        <f t="shared" si="28"/>
        <v>0</v>
      </c>
      <c r="R98" s="86"/>
      <c r="S98" s="86"/>
      <c r="T98" s="87">
        <f t="shared" si="29"/>
        <v>0</v>
      </c>
      <c r="U98" s="91">
        <f t="shared" si="23"/>
        <v>0</v>
      </c>
      <c r="V98" s="91">
        <f t="shared" si="23"/>
        <v>463500</v>
      </c>
      <c r="W98" s="91">
        <f t="shared" si="23"/>
        <v>463500</v>
      </c>
      <c r="X98" s="96"/>
      <c r="Y98" s="96"/>
      <c r="Z98" s="87">
        <f t="shared" si="30"/>
        <v>0</v>
      </c>
      <c r="AA98" s="91">
        <f t="shared" si="31"/>
        <v>0</v>
      </c>
      <c r="AB98" s="91">
        <f t="shared" si="31"/>
        <v>0</v>
      </c>
      <c r="AC98" s="91">
        <f t="shared" si="31"/>
        <v>0</v>
      </c>
      <c r="AD98" s="96"/>
      <c r="AE98" s="96"/>
      <c r="AF98" s="87">
        <f t="shared" si="35"/>
        <v>0</v>
      </c>
      <c r="AG98" s="96"/>
      <c r="AH98" s="96"/>
      <c r="AI98" s="87">
        <f t="shared" si="33"/>
        <v>0</v>
      </c>
      <c r="AJ98" s="91">
        <f t="shared" si="37"/>
        <v>0</v>
      </c>
      <c r="AK98" s="91">
        <f t="shared" si="37"/>
        <v>0</v>
      </c>
      <c r="AL98" s="91">
        <f t="shared" si="37"/>
        <v>0</v>
      </c>
      <c r="AM98" s="91">
        <f t="shared" si="34"/>
        <v>0</v>
      </c>
      <c r="AN98" s="91">
        <f t="shared" si="34"/>
        <v>463500</v>
      </c>
      <c r="AO98" s="91">
        <f t="shared" si="34"/>
        <v>463500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24"/>
        <v>0</v>
      </c>
      <c r="F99" s="88">
        <f>SUM(F100:F107)</f>
        <v>0</v>
      </c>
      <c r="G99" s="88">
        <f>SUM(G100:G107)</f>
        <v>10787954</v>
      </c>
      <c r="H99" s="87">
        <f t="shared" si="25"/>
        <v>10787954</v>
      </c>
      <c r="I99" s="88">
        <f>SUM(I100:I107)</f>
        <v>0</v>
      </c>
      <c r="J99" s="88">
        <f>SUM(J100:J107)</f>
        <v>0</v>
      </c>
      <c r="K99" s="87">
        <f t="shared" si="26"/>
        <v>0</v>
      </c>
      <c r="L99" s="88">
        <f>SUM(L100:L107)</f>
        <v>0</v>
      </c>
      <c r="M99" s="88">
        <f>SUM(M100:M107)</f>
        <v>0</v>
      </c>
      <c r="N99" s="87">
        <f t="shared" si="27"/>
        <v>0</v>
      </c>
      <c r="O99" s="88">
        <f>SUM(O100:O107)</f>
        <v>0</v>
      </c>
      <c r="P99" s="88">
        <f>SUM(P100:P107)</f>
        <v>0</v>
      </c>
      <c r="Q99" s="87">
        <f t="shared" si="28"/>
        <v>0</v>
      </c>
      <c r="R99" s="88">
        <f>SUM(R100:R107)</f>
        <v>0</v>
      </c>
      <c r="S99" s="88">
        <f>SUM(S100:S107)</f>
        <v>0</v>
      </c>
      <c r="T99" s="87">
        <f t="shared" si="29"/>
        <v>0</v>
      </c>
      <c r="U99" s="91">
        <f t="shared" si="23"/>
        <v>0</v>
      </c>
      <c r="V99" s="91">
        <f t="shared" si="23"/>
        <v>10787954</v>
      </c>
      <c r="W99" s="91">
        <f t="shared" si="23"/>
        <v>10787954</v>
      </c>
      <c r="X99" s="97">
        <f>SUM(X100:X107)</f>
        <v>0</v>
      </c>
      <c r="Y99" s="97">
        <f>SUM(Y100:Y107)</f>
        <v>0</v>
      </c>
      <c r="Z99" s="87">
        <f t="shared" si="30"/>
        <v>0</v>
      </c>
      <c r="AA99" s="90">
        <f t="shared" si="31"/>
        <v>0</v>
      </c>
      <c r="AB99" s="90">
        <f t="shared" si="31"/>
        <v>0</v>
      </c>
      <c r="AC99" s="90">
        <f t="shared" si="31"/>
        <v>0</v>
      </c>
      <c r="AD99" s="97">
        <f>SUM(AD100:AD107)</f>
        <v>0</v>
      </c>
      <c r="AE99" s="97">
        <f>SUM(AE100:AE107)</f>
        <v>0</v>
      </c>
      <c r="AF99" s="87">
        <f t="shared" si="35"/>
        <v>0</v>
      </c>
      <c r="AG99" s="97">
        <f>SUM(AG100:AG107)</f>
        <v>0</v>
      </c>
      <c r="AH99" s="97">
        <f>SUM(AH100:AH107)</f>
        <v>0</v>
      </c>
      <c r="AI99" s="87">
        <f t="shared" si="33"/>
        <v>0</v>
      </c>
      <c r="AJ99" s="90">
        <f t="shared" si="37"/>
        <v>0</v>
      </c>
      <c r="AK99" s="90">
        <f t="shared" si="37"/>
        <v>0</v>
      </c>
      <c r="AL99" s="90">
        <f t="shared" si="37"/>
        <v>0</v>
      </c>
      <c r="AM99" s="90">
        <f t="shared" si="34"/>
        <v>0</v>
      </c>
      <c r="AN99" s="90">
        <f t="shared" si="34"/>
        <v>10787954</v>
      </c>
      <c r="AO99" s="90">
        <f t="shared" si="34"/>
        <v>10787954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24"/>
        <v>0</v>
      </c>
      <c r="F100" s="86"/>
      <c r="G100" s="86"/>
      <c r="H100" s="87">
        <f t="shared" si="25"/>
        <v>0</v>
      </c>
      <c r="I100" s="86"/>
      <c r="J100" s="86"/>
      <c r="K100" s="87">
        <f t="shared" si="26"/>
        <v>0</v>
      </c>
      <c r="L100" s="86">
        <v>0</v>
      </c>
      <c r="M100" s="86"/>
      <c r="N100" s="87">
        <f t="shared" si="27"/>
        <v>0</v>
      </c>
      <c r="O100" s="86"/>
      <c r="P100" s="86">
        <v>0</v>
      </c>
      <c r="Q100" s="87">
        <f t="shared" si="28"/>
        <v>0</v>
      </c>
      <c r="R100" s="86">
        <v>0</v>
      </c>
      <c r="S100" s="86">
        <v>0</v>
      </c>
      <c r="T100" s="87">
        <f t="shared" si="29"/>
        <v>0</v>
      </c>
      <c r="U100" s="91">
        <f t="shared" si="23"/>
        <v>0</v>
      </c>
      <c r="V100" s="91">
        <f t="shared" si="23"/>
        <v>0</v>
      </c>
      <c r="W100" s="91">
        <f t="shared" si="23"/>
        <v>0</v>
      </c>
      <c r="X100" s="96"/>
      <c r="Y100" s="96"/>
      <c r="Z100" s="87">
        <f t="shared" si="30"/>
        <v>0</v>
      </c>
      <c r="AA100" s="91">
        <f t="shared" si="31"/>
        <v>0</v>
      </c>
      <c r="AB100" s="91">
        <f t="shared" si="31"/>
        <v>0</v>
      </c>
      <c r="AC100" s="91">
        <f t="shared" si="31"/>
        <v>0</v>
      </c>
      <c r="AD100" s="96"/>
      <c r="AE100" s="96"/>
      <c r="AF100" s="87">
        <f t="shared" si="35"/>
        <v>0</v>
      </c>
      <c r="AG100" s="96"/>
      <c r="AH100" s="96"/>
      <c r="AI100" s="87">
        <f t="shared" si="33"/>
        <v>0</v>
      </c>
      <c r="AJ100" s="91">
        <f t="shared" si="37"/>
        <v>0</v>
      </c>
      <c r="AK100" s="91">
        <f t="shared" si="37"/>
        <v>0</v>
      </c>
      <c r="AL100" s="91">
        <f t="shared" si="37"/>
        <v>0</v>
      </c>
      <c r="AM100" s="91">
        <f t="shared" si="34"/>
        <v>0</v>
      </c>
      <c r="AN100" s="91">
        <f t="shared" si="34"/>
        <v>0</v>
      </c>
      <c r="AO100" s="91">
        <f t="shared" si="34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24"/>
        <v>0</v>
      </c>
      <c r="F101" s="86"/>
      <c r="G101" s="86"/>
      <c r="H101" s="87">
        <f t="shared" si="25"/>
        <v>0</v>
      </c>
      <c r="I101" s="86"/>
      <c r="J101" s="86"/>
      <c r="K101" s="87">
        <f t="shared" si="26"/>
        <v>0</v>
      </c>
      <c r="L101" s="86">
        <v>0</v>
      </c>
      <c r="M101" s="86"/>
      <c r="N101" s="87">
        <f t="shared" si="27"/>
        <v>0</v>
      </c>
      <c r="O101" s="86"/>
      <c r="P101" s="86">
        <v>0</v>
      </c>
      <c r="Q101" s="87">
        <f t="shared" si="28"/>
        <v>0</v>
      </c>
      <c r="R101" s="86">
        <v>0</v>
      </c>
      <c r="S101" s="86">
        <v>0</v>
      </c>
      <c r="T101" s="87">
        <f t="shared" si="29"/>
        <v>0</v>
      </c>
      <c r="U101" s="91">
        <f t="shared" si="23"/>
        <v>0</v>
      </c>
      <c r="V101" s="91">
        <f t="shared" si="23"/>
        <v>0</v>
      </c>
      <c r="W101" s="91">
        <f t="shared" si="23"/>
        <v>0</v>
      </c>
      <c r="X101" s="96"/>
      <c r="Y101" s="96"/>
      <c r="Z101" s="87">
        <f t="shared" si="30"/>
        <v>0</v>
      </c>
      <c r="AA101" s="91">
        <f t="shared" si="31"/>
        <v>0</v>
      </c>
      <c r="AB101" s="91">
        <f t="shared" si="31"/>
        <v>0</v>
      </c>
      <c r="AC101" s="91">
        <f t="shared" si="31"/>
        <v>0</v>
      </c>
      <c r="AD101" s="96"/>
      <c r="AE101" s="96"/>
      <c r="AF101" s="87">
        <f t="shared" si="35"/>
        <v>0</v>
      </c>
      <c r="AG101" s="96"/>
      <c r="AH101" s="96"/>
      <c r="AI101" s="87">
        <f t="shared" si="33"/>
        <v>0</v>
      </c>
      <c r="AJ101" s="91">
        <f t="shared" si="37"/>
        <v>0</v>
      </c>
      <c r="AK101" s="91">
        <f t="shared" si="37"/>
        <v>0</v>
      </c>
      <c r="AL101" s="91">
        <f t="shared" si="37"/>
        <v>0</v>
      </c>
      <c r="AM101" s="91">
        <f t="shared" si="34"/>
        <v>0</v>
      </c>
      <c r="AN101" s="91">
        <f t="shared" si="34"/>
        <v>0</v>
      </c>
      <c r="AO101" s="91">
        <f t="shared" si="34"/>
        <v>0</v>
      </c>
    </row>
    <row r="102" spans="1:41" ht="11.25">
      <c r="A102" s="13">
        <v>91</v>
      </c>
      <c r="B102" s="14" t="s">
        <v>191</v>
      </c>
      <c r="C102" s="86"/>
      <c r="D102" s="86">
        <v>0</v>
      </c>
      <c r="E102" s="87">
        <f t="shared" si="24"/>
        <v>0</v>
      </c>
      <c r="F102" s="86"/>
      <c r="G102" s="86"/>
      <c r="H102" s="87">
        <f t="shared" si="25"/>
        <v>0</v>
      </c>
      <c r="I102" s="86"/>
      <c r="J102" s="86"/>
      <c r="K102" s="87">
        <f t="shared" si="26"/>
        <v>0</v>
      </c>
      <c r="L102" s="86">
        <v>0</v>
      </c>
      <c r="M102" s="86">
        <v>0</v>
      </c>
      <c r="N102" s="87">
        <f t="shared" si="27"/>
        <v>0</v>
      </c>
      <c r="O102" s="86"/>
      <c r="P102" s="86">
        <v>0</v>
      </c>
      <c r="Q102" s="87">
        <f t="shared" si="28"/>
        <v>0</v>
      </c>
      <c r="R102" s="86">
        <v>0</v>
      </c>
      <c r="S102" s="86">
        <v>0</v>
      </c>
      <c r="T102" s="87">
        <f t="shared" si="29"/>
        <v>0</v>
      </c>
      <c r="U102" s="91">
        <f t="shared" si="23"/>
        <v>0</v>
      </c>
      <c r="V102" s="91">
        <f t="shared" si="23"/>
        <v>0</v>
      </c>
      <c r="W102" s="91">
        <f t="shared" si="23"/>
        <v>0</v>
      </c>
      <c r="X102" s="96"/>
      <c r="Y102" s="96"/>
      <c r="Z102" s="87">
        <f t="shared" si="30"/>
        <v>0</v>
      </c>
      <c r="AA102" s="91">
        <f t="shared" si="31"/>
        <v>0</v>
      </c>
      <c r="AB102" s="91">
        <f t="shared" si="31"/>
        <v>0</v>
      </c>
      <c r="AC102" s="91">
        <f t="shared" si="31"/>
        <v>0</v>
      </c>
      <c r="AD102" s="96"/>
      <c r="AE102" s="96"/>
      <c r="AF102" s="87">
        <f t="shared" si="35"/>
        <v>0</v>
      </c>
      <c r="AG102" s="96"/>
      <c r="AH102" s="96"/>
      <c r="AI102" s="87">
        <f t="shared" si="33"/>
        <v>0</v>
      </c>
      <c r="AJ102" s="91">
        <f t="shared" si="37"/>
        <v>0</v>
      </c>
      <c r="AK102" s="91">
        <f t="shared" si="37"/>
        <v>0</v>
      </c>
      <c r="AL102" s="91">
        <f t="shared" si="37"/>
        <v>0</v>
      </c>
      <c r="AM102" s="91">
        <f t="shared" si="34"/>
        <v>0</v>
      </c>
      <c r="AN102" s="91">
        <f t="shared" si="34"/>
        <v>0</v>
      </c>
      <c r="AO102" s="91">
        <f t="shared" si="3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24"/>
        <v>0</v>
      </c>
      <c r="F103" s="86"/>
      <c r="G103" s="86"/>
      <c r="H103" s="87">
        <f t="shared" si="25"/>
        <v>0</v>
      </c>
      <c r="I103" s="86"/>
      <c r="J103" s="86"/>
      <c r="K103" s="87">
        <f t="shared" si="26"/>
        <v>0</v>
      </c>
      <c r="L103" s="86">
        <v>0</v>
      </c>
      <c r="M103" s="86"/>
      <c r="N103" s="87">
        <f t="shared" si="27"/>
        <v>0</v>
      </c>
      <c r="O103" s="86"/>
      <c r="P103" s="86"/>
      <c r="Q103" s="87">
        <f t="shared" si="28"/>
        <v>0</v>
      </c>
      <c r="R103" s="86">
        <v>0</v>
      </c>
      <c r="S103" s="86">
        <v>0</v>
      </c>
      <c r="T103" s="87">
        <f t="shared" si="29"/>
        <v>0</v>
      </c>
      <c r="U103" s="91">
        <f t="shared" si="23"/>
        <v>0</v>
      </c>
      <c r="V103" s="91">
        <f t="shared" si="23"/>
        <v>0</v>
      </c>
      <c r="W103" s="91">
        <f t="shared" si="23"/>
        <v>0</v>
      </c>
      <c r="X103" s="96"/>
      <c r="Y103" s="96"/>
      <c r="Z103" s="87">
        <f t="shared" si="30"/>
        <v>0</v>
      </c>
      <c r="AA103" s="91">
        <f t="shared" si="31"/>
        <v>0</v>
      </c>
      <c r="AB103" s="91">
        <f t="shared" si="31"/>
        <v>0</v>
      </c>
      <c r="AC103" s="91">
        <f t="shared" si="31"/>
        <v>0</v>
      </c>
      <c r="AD103" s="96"/>
      <c r="AE103" s="96"/>
      <c r="AF103" s="87">
        <f t="shared" si="35"/>
        <v>0</v>
      </c>
      <c r="AG103" s="96"/>
      <c r="AH103" s="96"/>
      <c r="AI103" s="87">
        <f t="shared" si="33"/>
        <v>0</v>
      </c>
      <c r="AJ103" s="91">
        <f t="shared" si="37"/>
        <v>0</v>
      </c>
      <c r="AK103" s="91">
        <f t="shared" si="37"/>
        <v>0</v>
      </c>
      <c r="AL103" s="91">
        <f t="shared" si="37"/>
        <v>0</v>
      </c>
      <c r="AM103" s="91">
        <f t="shared" si="34"/>
        <v>0</v>
      </c>
      <c r="AN103" s="91">
        <f t="shared" si="34"/>
        <v>0</v>
      </c>
      <c r="AO103" s="91">
        <f t="shared" si="3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24"/>
        <v>0</v>
      </c>
      <c r="F104" s="86"/>
      <c r="G104" s="86"/>
      <c r="H104" s="87">
        <f t="shared" si="25"/>
        <v>0</v>
      </c>
      <c r="I104" s="86"/>
      <c r="J104" s="86"/>
      <c r="K104" s="87">
        <f t="shared" si="26"/>
        <v>0</v>
      </c>
      <c r="L104" s="86">
        <v>0</v>
      </c>
      <c r="M104" s="86">
        <v>0</v>
      </c>
      <c r="N104" s="87">
        <f t="shared" si="27"/>
        <v>0</v>
      </c>
      <c r="O104" s="86"/>
      <c r="P104" s="86"/>
      <c r="Q104" s="87">
        <f t="shared" si="28"/>
        <v>0</v>
      </c>
      <c r="R104" s="86">
        <v>0</v>
      </c>
      <c r="S104" s="86">
        <v>0</v>
      </c>
      <c r="T104" s="87">
        <f t="shared" si="29"/>
        <v>0</v>
      </c>
      <c r="U104" s="91">
        <f t="shared" si="23"/>
        <v>0</v>
      </c>
      <c r="V104" s="91">
        <f t="shared" si="23"/>
        <v>0</v>
      </c>
      <c r="W104" s="91">
        <f t="shared" si="23"/>
        <v>0</v>
      </c>
      <c r="X104" s="96"/>
      <c r="Y104" s="96"/>
      <c r="Z104" s="87">
        <f t="shared" si="30"/>
        <v>0</v>
      </c>
      <c r="AA104" s="91">
        <f t="shared" si="31"/>
        <v>0</v>
      </c>
      <c r="AB104" s="91">
        <f t="shared" si="31"/>
        <v>0</v>
      </c>
      <c r="AC104" s="91">
        <f t="shared" si="31"/>
        <v>0</v>
      </c>
      <c r="AD104" s="96"/>
      <c r="AE104" s="96"/>
      <c r="AF104" s="87">
        <f t="shared" si="35"/>
        <v>0</v>
      </c>
      <c r="AG104" s="96"/>
      <c r="AH104" s="96"/>
      <c r="AI104" s="87">
        <f t="shared" si="33"/>
        <v>0</v>
      </c>
      <c r="AJ104" s="91">
        <f t="shared" si="37"/>
        <v>0</v>
      </c>
      <c r="AK104" s="91">
        <f t="shared" si="37"/>
        <v>0</v>
      </c>
      <c r="AL104" s="91">
        <f t="shared" si="37"/>
        <v>0</v>
      </c>
      <c r="AM104" s="91">
        <f t="shared" si="34"/>
        <v>0</v>
      </c>
      <c r="AN104" s="91">
        <f t="shared" si="34"/>
        <v>0</v>
      </c>
      <c r="AO104" s="91">
        <f t="shared" si="3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24"/>
        <v>0</v>
      </c>
      <c r="F105" s="86"/>
      <c r="G105" s="86">
        <v>10567854</v>
      </c>
      <c r="H105" s="87">
        <f t="shared" si="25"/>
        <v>10567854</v>
      </c>
      <c r="I105" s="86"/>
      <c r="J105" s="86"/>
      <c r="K105" s="87">
        <f t="shared" si="26"/>
        <v>0</v>
      </c>
      <c r="L105" s="86">
        <v>0</v>
      </c>
      <c r="M105" s="86">
        <v>0</v>
      </c>
      <c r="N105" s="87">
        <f t="shared" si="27"/>
        <v>0</v>
      </c>
      <c r="O105" s="86"/>
      <c r="P105" s="86">
        <v>0</v>
      </c>
      <c r="Q105" s="87">
        <f t="shared" si="28"/>
        <v>0</v>
      </c>
      <c r="R105" s="86">
        <v>0</v>
      </c>
      <c r="S105" s="86">
        <v>0</v>
      </c>
      <c r="T105" s="87">
        <f t="shared" si="29"/>
        <v>0</v>
      </c>
      <c r="U105" s="91">
        <f t="shared" si="23"/>
        <v>0</v>
      </c>
      <c r="V105" s="91">
        <f t="shared" si="23"/>
        <v>10567854</v>
      </c>
      <c r="W105" s="91">
        <f t="shared" si="23"/>
        <v>10567854</v>
      </c>
      <c r="X105" s="96"/>
      <c r="Y105" s="96"/>
      <c r="Z105" s="87">
        <f t="shared" si="30"/>
        <v>0</v>
      </c>
      <c r="AA105" s="91">
        <f t="shared" si="31"/>
        <v>0</v>
      </c>
      <c r="AB105" s="91">
        <f t="shared" si="31"/>
        <v>0</v>
      </c>
      <c r="AC105" s="91">
        <f t="shared" si="31"/>
        <v>0</v>
      </c>
      <c r="AD105" s="96"/>
      <c r="AE105" s="96"/>
      <c r="AF105" s="87">
        <f t="shared" si="35"/>
        <v>0</v>
      </c>
      <c r="AG105" s="96"/>
      <c r="AH105" s="96"/>
      <c r="AI105" s="87">
        <f t="shared" si="33"/>
        <v>0</v>
      </c>
      <c r="AJ105" s="91">
        <f t="shared" si="37"/>
        <v>0</v>
      </c>
      <c r="AK105" s="91">
        <f t="shared" si="37"/>
        <v>0</v>
      </c>
      <c r="AL105" s="91">
        <f t="shared" si="37"/>
        <v>0</v>
      </c>
      <c r="AM105" s="91">
        <f t="shared" si="34"/>
        <v>0</v>
      </c>
      <c r="AN105" s="91">
        <f t="shared" si="34"/>
        <v>10567854</v>
      </c>
      <c r="AO105" s="91">
        <f t="shared" si="34"/>
        <v>10567854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24"/>
        <v>0</v>
      </c>
      <c r="F106" s="86"/>
      <c r="G106" s="86"/>
      <c r="H106" s="87">
        <f t="shared" si="25"/>
        <v>0</v>
      </c>
      <c r="I106" s="86"/>
      <c r="J106" s="86"/>
      <c r="K106" s="87">
        <f t="shared" si="26"/>
        <v>0</v>
      </c>
      <c r="L106" s="86">
        <v>0</v>
      </c>
      <c r="M106" s="86">
        <v>0</v>
      </c>
      <c r="N106" s="87">
        <f t="shared" si="27"/>
        <v>0</v>
      </c>
      <c r="O106" s="86"/>
      <c r="P106" s="86"/>
      <c r="Q106" s="87">
        <f t="shared" si="28"/>
        <v>0</v>
      </c>
      <c r="R106" s="86">
        <v>0</v>
      </c>
      <c r="S106" s="86">
        <v>0</v>
      </c>
      <c r="T106" s="87">
        <f t="shared" si="29"/>
        <v>0</v>
      </c>
      <c r="U106" s="91">
        <f t="shared" si="23"/>
        <v>0</v>
      </c>
      <c r="V106" s="91">
        <f t="shared" si="23"/>
        <v>0</v>
      </c>
      <c r="W106" s="91">
        <f t="shared" si="23"/>
        <v>0</v>
      </c>
      <c r="X106" s="96"/>
      <c r="Y106" s="96"/>
      <c r="Z106" s="87">
        <f t="shared" si="30"/>
        <v>0</v>
      </c>
      <c r="AA106" s="91">
        <f t="shared" si="31"/>
        <v>0</v>
      </c>
      <c r="AB106" s="91">
        <f t="shared" si="31"/>
        <v>0</v>
      </c>
      <c r="AC106" s="91">
        <f t="shared" si="31"/>
        <v>0</v>
      </c>
      <c r="AD106" s="96"/>
      <c r="AE106" s="96"/>
      <c r="AF106" s="87">
        <f t="shared" si="35"/>
        <v>0</v>
      </c>
      <c r="AG106" s="96"/>
      <c r="AH106" s="96"/>
      <c r="AI106" s="87">
        <f t="shared" si="33"/>
        <v>0</v>
      </c>
      <c r="AJ106" s="91">
        <f t="shared" si="37"/>
        <v>0</v>
      </c>
      <c r="AK106" s="91">
        <f t="shared" si="37"/>
        <v>0</v>
      </c>
      <c r="AL106" s="91">
        <f t="shared" si="37"/>
        <v>0</v>
      </c>
      <c r="AM106" s="91">
        <f t="shared" si="34"/>
        <v>0</v>
      </c>
      <c r="AN106" s="91">
        <f t="shared" si="34"/>
        <v>0</v>
      </c>
      <c r="AO106" s="91">
        <f t="shared" si="34"/>
        <v>0</v>
      </c>
    </row>
    <row r="107" spans="1:41" ht="11.25">
      <c r="A107" s="13">
        <v>96</v>
      </c>
      <c r="B107" s="14" t="s">
        <v>196</v>
      </c>
      <c r="C107" s="86">
        <v>0</v>
      </c>
      <c r="D107" s="86"/>
      <c r="E107" s="87">
        <f t="shared" si="24"/>
        <v>0</v>
      </c>
      <c r="F107" s="86"/>
      <c r="G107" s="86">
        <v>220100</v>
      </c>
      <c r="H107" s="87">
        <f t="shared" si="25"/>
        <v>220100</v>
      </c>
      <c r="I107" s="86">
        <v>0</v>
      </c>
      <c r="J107" s="86"/>
      <c r="K107" s="87">
        <f t="shared" si="26"/>
        <v>0</v>
      </c>
      <c r="L107" s="86">
        <v>0</v>
      </c>
      <c r="M107" s="86">
        <v>0</v>
      </c>
      <c r="N107" s="87">
        <f t="shared" si="27"/>
        <v>0</v>
      </c>
      <c r="O107" s="86">
        <v>0</v>
      </c>
      <c r="P107" s="86">
        <v>0</v>
      </c>
      <c r="Q107" s="87">
        <f t="shared" si="28"/>
        <v>0</v>
      </c>
      <c r="R107" s="86">
        <v>0</v>
      </c>
      <c r="S107" s="86">
        <v>0</v>
      </c>
      <c r="T107" s="87">
        <f t="shared" si="29"/>
        <v>0</v>
      </c>
      <c r="U107" s="91">
        <f t="shared" si="23"/>
        <v>0</v>
      </c>
      <c r="V107" s="91">
        <f t="shared" si="23"/>
        <v>220100</v>
      </c>
      <c r="W107" s="91">
        <f t="shared" si="23"/>
        <v>220100</v>
      </c>
      <c r="X107" s="96"/>
      <c r="Y107" s="96"/>
      <c r="Z107" s="87">
        <f t="shared" si="30"/>
        <v>0</v>
      </c>
      <c r="AA107" s="91">
        <f t="shared" si="31"/>
        <v>0</v>
      </c>
      <c r="AB107" s="91">
        <f t="shared" si="31"/>
        <v>0</v>
      </c>
      <c r="AC107" s="91">
        <f t="shared" si="31"/>
        <v>0</v>
      </c>
      <c r="AD107" s="96"/>
      <c r="AE107" s="96"/>
      <c r="AF107" s="87">
        <f t="shared" si="35"/>
        <v>0</v>
      </c>
      <c r="AG107" s="96"/>
      <c r="AH107" s="96"/>
      <c r="AI107" s="87">
        <f t="shared" si="33"/>
        <v>0</v>
      </c>
      <c r="AJ107" s="91">
        <f t="shared" si="37"/>
        <v>0</v>
      </c>
      <c r="AK107" s="91">
        <f t="shared" si="37"/>
        <v>0</v>
      </c>
      <c r="AL107" s="91">
        <f t="shared" si="37"/>
        <v>0</v>
      </c>
      <c r="AM107" s="91">
        <f t="shared" si="34"/>
        <v>0</v>
      </c>
      <c r="AN107" s="91">
        <f t="shared" si="34"/>
        <v>220100</v>
      </c>
      <c r="AO107" s="91">
        <f t="shared" si="34"/>
        <v>220100</v>
      </c>
    </row>
    <row r="108" spans="1:41" ht="11.25">
      <c r="AD108" s="96"/>
      <c r="AE108" s="96"/>
      <c r="AF108" s="87">
        <f t="shared" ref="AF108" si="39">SUM(AE108-AD108)</f>
        <v>0</v>
      </c>
      <c r="AG108" s="96"/>
      <c r="AH108" s="96"/>
      <c r="AI108" s="87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M54" activePane="bottomRight" state="frozen"/>
      <selection pane="topRight" activeCell="C1" sqref="C1"/>
      <selection pane="bottomLeft" activeCell="A9" sqref="A9"/>
      <selection pane="bottomRight" activeCell="R32" sqref="R32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13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13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9" t="s">
        <v>284</v>
      </c>
      <c r="C3" s="439"/>
      <c r="D3" s="439"/>
      <c r="E3" s="439"/>
      <c r="F3" s="439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-170856444.5</v>
      </c>
    </row>
    <row r="5" spans="1:41" ht="11.25" customHeight="1">
      <c r="A5" s="430"/>
      <c r="B5" s="41" t="s">
        <v>80</v>
      </c>
      <c r="C5" s="444" t="s">
        <v>81</v>
      </c>
      <c r="D5" s="445"/>
      <c r="E5" s="445"/>
      <c r="F5" s="444" t="s">
        <v>82</v>
      </c>
      <c r="G5" s="445"/>
      <c r="H5" s="445"/>
      <c r="I5" s="444" t="s">
        <v>100</v>
      </c>
      <c r="J5" s="445"/>
      <c r="K5" s="445"/>
      <c r="L5" s="430" t="s">
        <v>105</v>
      </c>
      <c r="M5" s="430"/>
      <c r="N5" s="430"/>
      <c r="O5" s="430" t="s">
        <v>106</v>
      </c>
      <c r="P5" s="430"/>
      <c r="Q5" s="430"/>
      <c r="R5" s="444" t="s">
        <v>107</v>
      </c>
      <c r="S5" s="445"/>
      <c r="T5" s="446"/>
      <c r="U5" s="441" t="s">
        <v>121</v>
      </c>
      <c r="V5" s="442"/>
      <c r="W5" s="443"/>
      <c r="X5" s="444" t="s">
        <v>166</v>
      </c>
      <c r="Y5" s="445"/>
      <c r="Z5" s="446"/>
      <c r="AA5" s="440" t="s">
        <v>164</v>
      </c>
      <c r="AB5" s="440"/>
      <c r="AC5" s="440"/>
      <c r="AD5" s="444" t="s">
        <v>167</v>
      </c>
      <c r="AE5" s="445"/>
      <c r="AF5" s="446"/>
      <c r="AG5" s="444" t="s">
        <v>168</v>
      </c>
      <c r="AH5" s="445"/>
      <c r="AI5" s="446"/>
      <c r="AJ5" s="430" t="s">
        <v>165</v>
      </c>
      <c r="AK5" s="430"/>
      <c r="AL5" s="430"/>
      <c r="AM5" s="430" t="s">
        <v>3</v>
      </c>
      <c r="AN5" s="430"/>
      <c r="AO5" s="430"/>
    </row>
    <row r="6" spans="1:41" s="52" customFormat="1" ht="11.25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9" t="s">
        <v>114</v>
      </c>
      <c r="V6" s="99" t="s">
        <v>115</v>
      </c>
      <c r="W6" s="99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7" t="s">
        <v>122</v>
      </c>
      <c r="B7" s="438"/>
      <c r="C7" s="83"/>
      <c r="D7" s="83">
        <f>SUM(C7+D79-D8)</f>
        <v>15156217</v>
      </c>
      <c r="E7" s="87">
        <f>SUM(D7-C7)</f>
        <v>15156217</v>
      </c>
      <c r="F7" s="83"/>
      <c r="G7" s="83">
        <f>SUM(F7+G79-G8)</f>
        <v>22299907.939999998</v>
      </c>
      <c r="H7" s="87">
        <f>SUM(G7-F7)</f>
        <v>22299907.939999998</v>
      </c>
      <c r="I7" s="83"/>
      <c r="J7" s="83">
        <f>SUM(I7+J79-J8)</f>
        <v>1890417.3699999973</v>
      </c>
      <c r="K7" s="87">
        <f>SUM(J7-I7)</f>
        <v>1890417.3699999973</v>
      </c>
      <c r="L7" s="83"/>
      <c r="M7" s="83">
        <f>SUM(L7+M79-M8)</f>
        <v>4243667.2199999988</v>
      </c>
      <c r="N7" s="87">
        <f>SUM(M7-L7)</f>
        <v>4243667.2199999988</v>
      </c>
      <c r="O7" s="83"/>
      <c r="P7" s="83">
        <f>SUM(O7+P79-P8)</f>
        <v>6285027.7700000033</v>
      </c>
      <c r="Q7" s="87">
        <f>SUM(P7-O7)</f>
        <v>6285027.7700000033</v>
      </c>
      <c r="R7" s="83"/>
      <c r="S7" s="83">
        <f>SUM(R7+S79-S8)</f>
        <v>442229.19999999925</v>
      </c>
      <c r="T7" s="87">
        <f>SUM(S7-R7)</f>
        <v>442229.19999999925</v>
      </c>
      <c r="U7" s="92">
        <f>SUM(C7+F7+I7+L7+O7+R7)</f>
        <v>0</v>
      </c>
      <c r="V7" s="92">
        <f t="shared" ref="V7:W22" si="1">SUM(D7+G7+J7+M7+P7+S7)</f>
        <v>50317466.5</v>
      </c>
      <c r="W7" s="92">
        <f t="shared" si="1"/>
        <v>50317466.5</v>
      </c>
      <c r="X7" s="83"/>
      <c r="Y7" s="83">
        <f>SUM(X7+Y79-Y8)</f>
        <v>130889993</v>
      </c>
      <c r="Z7" s="87">
        <v>0</v>
      </c>
      <c r="AA7" s="92">
        <f>SUM(X7)</f>
        <v>0</v>
      </c>
      <c r="AB7" s="92">
        <f>SUM(Y7)</f>
        <v>130889993</v>
      </c>
      <c r="AC7" s="92">
        <f t="shared" ref="AC7:AC11" si="2">SUM(Z7)</f>
        <v>0</v>
      </c>
      <c r="AD7" s="83"/>
      <c r="AE7" s="83">
        <f>SUM(AD7+AE79-AE8)</f>
        <v>46206748.649999999</v>
      </c>
      <c r="AF7" s="87">
        <v>0</v>
      </c>
      <c r="AG7" s="83"/>
      <c r="AH7" s="83">
        <f>SUM(AG7+AH79-AH8)</f>
        <v>11902250</v>
      </c>
      <c r="AI7" s="87">
        <v>0</v>
      </c>
      <c r="AJ7" s="92">
        <f t="shared" ref="AJ7:AL22" si="3">SUM(AD7+AG7)</f>
        <v>0</v>
      </c>
      <c r="AK7" s="92">
        <f>SUM(AE7+AH7)</f>
        <v>58108998.649999999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239316458.15000001</v>
      </c>
      <c r="AO7" s="92">
        <f t="shared" si="4"/>
        <v>50317466.5</v>
      </c>
    </row>
    <row r="8" spans="1:41" ht="11.25">
      <c r="A8" s="57">
        <v>1</v>
      </c>
      <c r="B8" s="58" t="s">
        <v>4</v>
      </c>
      <c r="C8" s="88">
        <f>SUM(C9+C75)</f>
        <v>92776500</v>
      </c>
      <c r="D8" s="88">
        <f t="shared" ref="D8" si="5">SUM(D9+D75)</f>
        <v>68185483</v>
      </c>
      <c r="E8" s="87">
        <f t="shared" ref="E8:E72" si="6">SUM(D8-C8)</f>
        <v>-24591017</v>
      </c>
      <c r="F8" s="88">
        <f t="shared" ref="F8:G8" si="7">SUM(F9+F75)</f>
        <v>444464500</v>
      </c>
      <c r="G8" s="88">
        <f t="shared" si="7"/>
        <v>411266692.06</v>
      </c>
      <c r="H8" s="87">
        <f t="shared" ref="H8:H72" si="8">SUM(G8-F8)</f>
        <v>-33197807.939999998</v>
      </c>
      <c r="I8" s="88">
        <f t="shared" ref="I8:J8" si="9">SUM(I9+I75)</f>
        <v>38616600</v>
      </c>
      <c r="J8" s="88">
        <f t="shared" si="9"/>
        <v>36726182.630000003</v>
      </c>
      <c r="K8" s="87">
        <f t="shared" ref="K8:K72" si="10">SUM(J8-I8)</f>
        <v>-1890417.3699999973</v>
      </c>
      <c r="L8" s="88">
        <f t="shared" ref="L8:M8" si="11">SUM(L9+L75)</f>
        <v>21176000</v>
      </c>
      <c r="M8" s="88">
        <f t="shared" si="11"/>
        <v>16932332.780000001</v>
      </c>
      <c r="N8" s="87">
        <f t="shared" ref="N8:N72" si="12">SUM(M8-L8)</f>
        <v>-4243667.2199999988</v>
      </c>
      <c r="O8" s="88">
        <f t="shared" ref="O8:P8" si="13">SUM(O9+O75)</f>
        <v>60110000</v>
      </c>
      <c r="P8" s="88">
        <f t="shared" si="13"/>
        <v>53824972.229999997</v>
      </c>
      <c r="Q8" s="87">
        <f t="shared" ref="Q8:Q72" si="14">SUM(P8-O8)</f>
        <v>-6285027.7700000033</v>
      </c>
      <c r="R8" s="88">
        <f t="shared" ref="R8:S8" si="15">SUM(R9+R75)</f>
        <v>18682800</v>
      </c>
      <c r="S8" s="88">
        <f t="shared" si="15"/>
        <v>18240570.800000001</v>
      </c>
      <c r="T8" s="87">
        <f t="shared" ref="T8:T74" si="16">SUM(S8-R8)</f>
        <v>-442229.19999999925</v>
      </c>
      <c r="U8" s="90">
        <f t="shared" ref="U8:W50" si="17">SUM(C8+F8+I8+L8+O8+R8)</f>
        <v>675826400</v>
      </c>
      <c r="V8" s="90">
        <f t="shared" si="1"/>
        <v>605176233.5</v>
      </c>
      <c r="W8" s="90">
        <f t="shared" si="1"/>
        <v>-70650166.5</v>
      </c>
      <c r="X8" s="88">
        <f t="shared" ref="X8:Y8" si="18">SUM(X9+X75)</f>
        <v>270000000</v>
      </c>
      <c r="Y8" s="88">
        <f t="shared" si="18"/>
        <v>225443722</v>
      </c>
      <c r="Z8" s="87">
        <f t="shared" ref="Z8:Z74" si="19">SUM(Y8-X8)</f>
        <v>-44556278</v>
      </c>
      <c r="AA8" s="90">
        <f t="shared" ref="AA8:AB11" si="20">SUM(X8)</f>
        <v>270000000</v>
      </c>
      <c r="AB8" s="90">
        <f t="shared" si="20"/>
        <v>225443722</v>
      </c>
      <c r="AC8" s="90">
        <f t="shared" si="2"/>
        <v>-44556278</v>
      </c>
      <c r="AD8" s="88">
        <f t="shared" ref="AD8:AE8" si="21">SUM(AD9+AD75)</f>
        <v>50800000</v>
      </c>
      <c r="AE8" s="88">
        <f t="shared" si="21"/>
        <v>150000</v>
      </c>
      <c r="AF8" s="87">
        <f t="shared" ref="AF8:AF72" si="22">SUM(AE8-AD8)</f>
        <v>-50650000</v>
      </c>
      <c r="AG8" s="88">
        <f t="shared" ref="AG8:AH8" si="23">SUM(AG9+AG75)</f>
        <v>5000000</v>
      </c>
      <c r="AH8" s="88">
        <f t="shared" si="23"/>
        <v>0</v>
      </c>
      <c r="AI8" s="87">
        <f t="shared" ref="AI8:AI74" si="24">SUM(AH8-AG8)</f>
        <v>-5000000</v>
      </c>
      <c r="AJ8" s="90">
        <f t="shared" si="3"/>
        <v>55800000</v>
      </c>
      <c r="AK8" s="90">
        <f t="shared" si="3"/>
        <v>150000</v>
      </c>
      <c r="AL8" s="90">
        <f t="shared" si="3"/>
        <v>-55650000</v>
      </c>
      <c r="AM8" s="169">
        <f t="shared" ref="AM8:AO74" si="25">SUM(U8+AA8+AJ8)</f>
        <v>1001626400</v>
      </c>
      <c r="AN8" s="169">
        <f t="shared" si="4"/>
        <v>830769955.5</v>
      </c>
      <c r="AO8" s="169">
        <f t="shared" si="4"/>
        <v>-170856444.5</v>
      </c>
    </row>
    <row r="9" spans="1:41" ht="11.25">
      <c r="A9" s="57">
        <v>2</v>
      </c>
      <c r="B9" s="58" t="s">
        <v>5</v>
      </c>
      <c r="C9" s="88">
        <f>SUM(C10+C63+C66)</f>
        <v>92776500</v>
      </c>
      <c r="D9" s="88">
        <f t="shared" ref="D9" si="26">SUM(D10+D63+D66)</f>
        <v>68185483</v>
      </c>
      <c r="E9" s="87">
        <f t="shared" si="6"/>
        <v>-24591017</v>
      </c>
      <c r="F9" s="88">
        <f t="shared" ref="F9:G9" si="27">SUM(F10+F63+F66)</f>
        <v>444464500</v>
      </c>
      <c r="G9" s="88">
        <f t="shared" si="27"/>
        <v>411266692.06</v>
      </c>
      <c r="H9" s="87">
        <f t="shared" si="8"/>
        <v>-33197807.939999998</v>
      </c>
      <c r="I9" s="88">
        <f t="shared" ref="I9:J9" si="28">SUM(I10+I63+I66)</f>
        <v>38616600</v>
      </c>
      <c r="J9" s="88">
        <f t="shared" si="28"/>
        <v>36726182.630000003</v>
      </c>
      <c r="K9" s="87">
        <f t="shared" si="10"/>
        <v>-1890417.3699999973</v>
      </c>
      <c r="L9" s="88">
        <f t="shared" ref="L9:M9" si="29">SUM(L10+L63+L66)</f>
        <v>21176000</v>
      </c>
      <c r="M9" s="88">
        <f t="shared" si="29"/>
        <v>16932332.780000001</v>
      </c>
      <c r="N9" s="87">
        <f t="shared" si="12"/>
        <v>-4243667.2199999988</v>
      </c>
      <c r="O9" s="88">
        <f>SUM(O10+O63+O66)</f>
        <v>60110000</v>
      </c>
      <c r="P9" s="88">
        <f t="shared" ref="P9" si="30">SUM(P10+P63+P66)</f>
        <v>53824972.229999997</v>
      </c>
      <c r="Q9" s="87">
        <f t="shared" si="14"/>
        <v>-6285027.7700000033</v>
      </c>
      <c r="R9" s="88">
        <f t="shared" ref="R9:S9" si="31">SUM(R10+R63+R66)</f>
        <v>18682800</v>
      </c>
      <c r="S9" s="88">
        <f t="shared" si="31"/>
        <v>18240570.800000001</v>
      </c>
      <c r="T9" s="87">
        <f t="shared" si="16"/>
        <v>-442229.19999999925</v>
      </c>
      <c r="U9" s="90">
        <f t="shared" si="17"/>
        <v>675826400</v>
      </c>
      <c r="V9" s="90">
        <f t="shared" si="1"/>
        <v>605176233.5</v>
      </c>
      <c r="W9" s="90">
        <f t="shared" si="1"/>
        <v>-70650166.5</v>
      </c>
      <c r="X9" s="88">
        <f t="shared" ref="X9:Y9" si="32">SUM(X10+X63+X66)</f>
        <v>270000000</v>
      </c>
      <c r="Y9" s="88">
        <f t="shared" si="32"/>
        <v>225443722</v>
      </c>
      <c r="Z9" s="87">
        <f t="shared" si="19"/>
        <v>-44556278</v>
      </c>
      <c r="AA9" s="90">
        <f t="shared" si="20"/>
        <v>270000000</v>
      </c>
      <c r="AB9" s="90">
        <f t="shared" si="20"/>
        <v>225443722</v>
      </c>
      <c r="AC9" s="90">
        <f t="shared" si="2"/>
        <v>-44556278</v>
      </c>
      <c r="AD9" s="88">
        <f t="shared" ref="AD9:AE9" si="33">SUM(AD10+AD63+AD66)</f>
        <v>50800000</v>
      </c>
      <c r="AE9" s="88">
        <f t="shared" si="33"/>
        <v>150000</v>
      </c>
      <c r="AF9" s="87">
        <f t="shared" si="22"/>
        <v>-50650000</v>
      </c>
      <c r="AG9" s="88">
        <f t="shared" ref="AG9:AH9" si="34">SUM(AG10+AG63+AG66)</f>
        <v>5000000</v>
      </c>
      <c r="AH9" s="88">
        <f t="shared" si="34"/>
        <v>0</v>
      </c>
      <c r="AI9" s="87">
        <f t="shared" si="24"/>
        <v>-5000000</v>
      </c>
      <c r="AJ9" s="90">
        <f t="shared" si="3"/>
        <v>55800000</v>
      </c>
      <c r="AK9" s="90">
        <f t="shared" si="3"/>
        <v>150000</v>
      </c>
      <c r="AL9" s="90">
        <f t="shared" si="3"/>
        <v>-55650000</v>
      </c>
      <c r="AM9" s="90">
        <f t="shared" si="25"/>
        <v>1001626400</v>
      </c>
      <c r="AN9" s="90">
        <f t="shared" si="4"/>
        <v>830769955.5</v>
      </c>
      <c r="AO9" s="90">
        <f t="shared" si="4"/>
        <v>-170856444.5</v>
      </c>
    </row>
    <row r="10" spans="1:41" ht="11.25">
      <c r="A10" s="57">
        <v>3</v>
      </c>
      <c r="B10" s="58" t="s">
        <v>6</v>
      </c>
      <c r="C10" s="88">
        <f>SUM(C11+C17+C23+C28+C35+C39+C44+C48+C58)</f>
        <v>92576500</v>
      </c>
      <c r="D10" s="88">
        <f t="shared" ref="D10" si="35">SUM(D11+D17+D23+D28+D35+D39+D44+D48+D58)</f>
        <v>68085483</v>
      </c>
      <c r="E10" s="87">
        <f t="shared" si="6"/>
        <v>-24491017</v>
      </c>
      <c r="F10" s="88">
        <f t="shared" ref="F10:G10" si="36">SUM(F11+F17+F23+F28+F35+F39+F44+F48+F58)</f>
        <v>444064500</v>
      </c>
      <c r="G10" s="88">
        <f t="shared" si="36"/>
        <v>411266692.06</v>
      </c>
      <c r="H10" s="87">
        <f t="shared" si="8"/>
        <v>-32797807.939999998</v>
      </c>
      <c r="I10" s="88">
        <f t="shared" ref="I10:J10" si="37">SUM(I11+I17+I23+I28+I35+I39+I44+I48+I58)</f>
        <v>38616600</v>
      </c>
      <c r="J10" s="88">
        <f t="shared" si="37"/>
        <v>36726182.630000003</v>
      </c>
      <c r="K10" s="87">
        <f t="shared" si="10"/>
        <v>-1890417.3699999973</v>
      </c>
      <c r="L10" s="88">
        <f t="shared" ref="L10:M10" si="38">SUM(L11+L17+L23+L28+L35+L39+L44+L48+L58)</f>
        <v>21176000</v>
      </c>
      <c r="M10" s="88">
        <f t="shared" si="38"/>
        <v>16932332.780000001</v>
      </c>
      <c r="N10" s="87">
        <f t="shared" si="12"/>
        <v>-4243667.2199999988</v>
      </c>
      <c r="O10" s="88">
        <f>SUM(O11+O17+O23+O28+O35+O39+O44+O48+O58)</f>
        <v>60110000</v>
      </c>
      <c r="P10" s="88">
        <f t="shared" ref="P10" si="39">SUM(P11+P17+P23+P28+P35+P39+P44+P48+P58)</f>
        <v>53824972.229999997</v>
      </c>
      <c r="Q10" s="87">
        <f t="shared" si="14"/>
        <v>-6285027.7700000033</v>
      </c>
      <c r="R10" s="88">
        <f t="shared" ref="R10:S10" si="40">SUM(R11+R17+R23+R28+R35+R39+R44+R48+R58)</f>
        <v>18682800</v>
      </c>
      <c r="S10" s="88">
        <f t="shared" si="40"/>
        <v>18240570.800000001</v>
      </c>
      <c r="T10" s="87">
        <f t="shared" si="16"/>
        <v>-442229.19999999925</v>
      </c>
      <c r="U10" s="90">
        <f t="shared" si="17"/>
        <v>675226400</v>
      </c>
      <c r="V10" s="90">
        <f t="shared" si="1"/>
        <v>605076233.5</v>
      </c>
      <c r="W10" s="90">
        <f t="shared" si="1"/>
        <v>-70150166.5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50800000</v>
      </c>
      <c r="AE10" s="88">
        <f t="shared" si="42"/>
        <v>150000</v>
      </c>
      <c r="AF10" s="87">
        <f t="shared" si="22"/>
        <v>-50650000</v>
      </c>
      <c r="AG10" s="88">
        <f t="shared" ref="AG10:AH10" si="43">SUM(AG11+AG17+AG23+AG28+AG35+AG39+AG44+AG48+AG58)</f>
        <v>5000000</v>
      </c>
      <c r="AH10" s="88">
        <f t="shared" si="43"/>
        <v>0</v>
      </c>
      <c r="AI10" s="87">
        <f t="shared" si="24"/>
        <v>-5000000</v>
      </c>
      <c r="AJ10" s="90">
        <f t="shared" si="3"/>
        <v>55800000</v>
      </c>
      <c r="AK10" s="90">
        <f t="shared" si="3"/>
        <v>150000</v>
      </c>
      <c r="AL10" s="90">
        <f t="shared" si="3"/>
        <v>-55650000</v>
      </c>
      <c r="AM10" s="90">
        <f t="shared" si="25"/>
        <v>731026400</v>
      </c>
      <c r="AN10" s="90">
        <f t="shared" si="4"/>
        <v>605226233.5</v>
      </c>
      <c r="AO10" s="90">
        <f t="shared" si="4"/>
        <v>-125800166.5</v>
      </c>
    </row>
    <row r="11" spans="1:41" ht="11.25">
      <c r="A11" s="57">
        <v>4</v>
      </c>
      <c r="B11" s="58" t="s">
        <v>7</v>
      </c>
      <c r="C11" s="88">
        <f t="shared" ref="C11:D11" si="44">SUM(C12:C16)</f>
        <v>73923500</v>
      </c>
      <c r="D11" s="88">
        <f t="shared" si="44"/>
        <v>59092191</v>
      </c>
      <c r="E11" s="87">
        <f t="shared" si="6"/>
        <v>-14831309</v>
      </c>
      <c r="F11" s="88">
        <f t="shared" ref="F11:G11" si="45">SUM(F12:F16)</f>
        <v>337935800</v>
      </c>
      <c r="G11" s="88">
        <f t="shared" si="45"/>
        <v>337935647</v>
      </c>
      <c r="H11" s="87">
        <f t="shared" si="8"/>
        <v>-153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411859300</v>
      </c>
      <c r="V11" s="90">
        <f t="shared" si="1"/>
        <v>397027838</v>
      </c>
      <c r="W11" s="90">
        <f t="shared" si="1"/>
        <v>-14831462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411859300</v>
      </c>
      <c r="AN11" s="90">
        <f t="shared" si="4"/>
        <v>397027838</v>
      </c>
      <c r="AO11" s="90">
        <f t="shared" si="4"/>
        <v>-14831462</v>
      </c>
    </row>
    <row r="12" spans="1:41" ht="12.75">
      <c r="A12" s="13">
        <v>5</v>
      </c>
      <c r="B12" s="15" t="s">
        <v>8</v>
      </c>
      <c r="C12" s="101">
        <v>29844000</v>
      </c>
      <c r="D12" s="101">
        <v>29955713</v>
      </c>
      <c r="E12" s="87">
        <f t="shared" si="6"/>
        <v>111713</v>
      </c>
      <c r="F12" s="101">
        <v>153440000</v>
      </c>
      <c r="G12" s="101">
        <v>164464626</v>
      </c>
      <c r="H12" s="87">
        <f t="shared" si="8"/>
        <v>11024626</v>
      </c>
      <c r="I12" s="101"/>
      <c r="J12" s="101"/>
      <c r="K12" s="87">
        <f t="shared" si="10"/>
        <v>0</v>
      </c>
      <c r="L12" s="101"/>
      <c r="M12" s="101"/>
      <c r="N12" s="87">
        <f t="shared" si="12"/>
        <v>0</v>
      </c>
      <c r="O12" s="101"/>
      <c r="P12" s="101"/>
      <c r="Q12" s="87">
        <f t="shared" si="14"/>
        <v>0</v>
      </c>
      <c r="R12" s="101"/>
      <c r="S12" s="101"/>
      <c r="T12" s="87">
        <f t="shared" si="16"/>
        <v>0</v>
      </c>
      <c r="U12" s="91">
        <f t="shared" si="17"/>
        <v>183284000</v>
      </c>
      <c r="V12" s="91">
        <f t="shared" si="1"/>
        <v>194420339</v>
      </c>
      <c r="W12" s="91">
        <f t="shared" si="1"/>
        <v>11136339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183284000</v>
      </c>
      <c r="AN12" s="91">
        <f t="shared" si="4"/>
        <v>194420339</v>
      </c>
      <c r="AO12" s="91">
        <f t="shared" si="4"/>
        <v>11136339</v>
      </c>
    </row>
    <row r="13" spans="1:41" ht="12.75">
      <c r="A13" s="13">
        <v>6</v>
      </c>
      <c r="B13" s="15" t="s">
        <v>10</v>
      </c>
      <c r="C13" s="101">
        <v>28795700</v>
      </c>
      <c r="D13" s="101">
        <v>25856478</v>
      </c>
      <c r="E13" s="87">
        <f t="shared" si="6"/>
        <v>-2939222</v>
      </c>
      <c r="F13" s="101">
        <v>139152800</v>
      </c>
      <c r="G13" s="101">
        <v>139224136</v>
      </c>
      <c r="H13" s="87">
        <f t="shared" si="8"/>
        <v>71336</v>
      </c>
      <c r="I13" s="101"/>
      <c r="J13" s="101"/>
      <c r="K13" s="87">
        <f t="shared" si="10"/>
        <v>0</v>
      </c>
      <c r="L13" s="101"/>
      <c r="M13" s="101"/>
      <c r="N13" s="87">
        <f t="shared" si="12"/>
        <v>0</v>
      </c>
      <c r="O13" s="101"/>
      <c r="P13" s="101"/>
      <c r="Q13" s="87">
        <f t="shared" si="14"/>
        <v>0</v>
      </c>
      <c r="R13" s="101"/>
      <c r="S13" s="101"/>
      <c r="T13" s="87">
        <f t="shared" si="16"/>
        <v>0</v>
      </c>
      <c r="U13" s="91">
        <f t="shared" si="17"/>
        <v>167948500</v>
      </c>
      <c r="V13" s="91">
        <f t="shared" si="1"/>
        <v>165080614</v>
      </c>
      <c r="W13" s="91">
        <f t="shared" si="1"/>
        <v>-2867886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167948500</v>
      </c>
      <c r="AN13" s="91">
        <f t="shared" si="4"/>
        <v>165080614</v>
      </c>
      <c r="AO13" s="91">
        <f t="shared" si="4"/>
        <v>-2867886</v>
      </c>
    </row>
    <row r="14" spans="1:41" ht="12.75">
      <c r="A14" s="13">
        <v>7</v>
      </c>
      <c r="B14" s="15" t="s">
        <v>11</v>
      </c>
      <c r="C14" s="101">
        <v>3960000</v>
      </c>
      <c r="D14" s="101">
        <v>3280000</v>
      </c>
      <c r="E14" s="87">
        <f t="shared" si="6"/>
        <v>-680000</v>
      </c>
      <c r="F14" s="101">
        <v>31440000</v>
      </c>
      <c r="G14" s="101">
        <v>26904925</v>
      </c>
      <c r="H14" s="87">
        <f t="shared" si="8"/>
        <v>-4535075</v>
      </c>
      <c r="I14" s="101"/>
      <c r="J14" s="101"/>
      <c r="K14" s="87">
        <f t="shared" si="10"/>
        <v>0</v>
      </c>
      <c r="L14" s="101"/>
      <c r="M14" s="101"/>
      <c r="N14" s="87">
        <f t="shared" si="12"/>
        <v>0</v>
      </c>
      <c r="O14" s="101"/>
      <c r="P14" s="101"/>
      <c r="Q14" s="87">
        <f t="shared" si="14"/>
        <v>0</v>
      </c>
      <c r="R14" s="101"/>
      <c r="S14" s="101"/>
      <c r="T14" s="87">
        <f t="shared" si="16"/>
        <v>0</v>
      </c>
      <c r="U14" s="91">
        <f t="shared" si="17"/>
        <v>35400000</v>
      </c>
      <c r="V14" s="91">
        <f t="shared" si="1"/>
        <v>30184925</v>
      </c>
      <c r="W14" s="91">
        <f t="shared" si="1"/>
        <v>-5215075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35400000</v>
      </c>
      <c r="AN14" s="91">
        <f t="shared" si="4"/>
        <v>30184925</v>
      </c>
      <c r="AO14" s="91">
        <f t="shared" si="4"/>
        <v>-5215075</v>
      </c>
    </row>
    <row r="15" spans="1:41" ht="12.75">
      <c r="A15" s="13">
        <v>8</v>
      </c>
      <c r="B15" s="15" t="s">
        <v>12</v>
      </c>
      <c r="C15" s="101">
        <v>11323800</v>
      </c>
      <c r="D15" s="101">
        <v>0</v>
      </c>
      <c r="E15" s="87">
        <f t="shared" si="6"/>
        <v>-11323800</v>
      </c>
      <c r="F15" s="101">
        <v>13903000</v>
      </c>
      <c r="G15" s="101">
        <v>7341960</v>
      </c>
      <c r="H15" s="87">
        <f t="shared" si="8"/>
        <v>-6561040</v>
      </c>
      <c r="I15" s="101"/>
      <c r="J15" s="101"/>
      <c r="K15" s="87">
        <f t="shared" si="10"/>
        <v>0</v>
      </c>
      <c r="L15" s="101"/>
      <c r="M15" s="101"/>
      <c r="N15" s="87">
        <f t="shared" si="12"/>
        <v>0</v>
      </c>
      <c r="O15" s="101"/>
      <c r="P15" s="101"/>
      <c r="Q15" s="87">
        <f t="shared" si="14"/>
        <v>0</v>
      </c>
      <c r="R15" s="101"/>
      <c r="S15" s="101"/>
      <c r="T15" s="87">
        <f t="shared" si="16"/>
        <v>0</v>
      </c>
      <c r="U15" s="91">
        <f t="shared" si="17"/>
        <v>25226800</v>
      </c>
      <c r="V15" s="91">
        <f t="shared" si="1"/>
        <v>7341960</v>
      </c>
      <c r="W15" s="91">
        <f t="shared" si="1"/>
        <v>-17884840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25226800</v>
      </c>
      <c r="AN15" s="91">
        <f t="shared" si="4"/>
        <v>7341960</v>
      </c>
      <c r="AO15" s="91">
        <f t="shared" si="4"/>
        <v>-17884840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6"/>
        <v>0</v>
      </c>
      <c r="F16" s="101"/>
      <c r="G16" s="101"/>
      <c r="H16" s="87">
        <f t="shared" si="8"/>
        <v>0</v>
      </c>
      <c r="I16" s="101"/>
      <c r="J16" s="101"/>
      <c r="K16" s="87">
        <f t="shared" si="10"/>
        <v>0</v>
      </c>
      <c r="L16" s="101"/>
      <c r="M16" s="101"/>
      <c r="N16" s="87">
        <f t="shared" si="12"/>
        <v>0</v>
      </c>
      <c r="O16" s="101"/>
      <c r="P16" s="101"/>
      <c r="Q16" s="87">
        <f t="shared" si="14"/>
        <v>0</v>
      </c>
      <c r="R16" s="101"/>
      <c r="S16" s="101"/>
      <c r="T16" s="87">
        <f t="shared" si="16"/>
        <v>0</v>
      </c>
      <c r="U16" s="91">
        <f t="shared" si="17"/>
        <v>0</v>
      </c>
      <c r="V16" s="91">
        <f t="shared" si="1"/>
        <v>0</v>
      </c>
      <c r="W16" s="91">
        <f t="shared" si="1"/>
        <v>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9240600</v>
      </c>
      <c r="D17" s="102">
        <f>SUM(D18:D22)</f>
        <v>7362262</v>
      </c>
      <c r="E17" s="87">
        <f t="shared" si="6"/>
        <v>-1878338</v>
      </c>
      <c r="F17" s="102">
        <f>SUM(F18:F22)</f>
        <v>42242100</v>
      </c>
      <c r="G17" s="102">
        <f>SUM(G18:G22)</f>
        <v>42232986</v>
      </c>
      <c r="H17" s="87">
        <f t="shared" si="8"/>
        <v>-9114</v>
      </c>
      <c r="I17" s="102">
        <f>SUM(I18:I22)</f>
        <v>0</v>
      </c>
      <c r="J17" s="102">
        <f>SUM(J18:J22)</f>
        <v>0</v>
      </c>
      <c r="K17" s="87">
        <f t="shared" si="10"/>
        <v>0</v>
      </c>
      <c r="L17" s="102">
        <f>SUM(L18:L22)</f>
        <v>0</v>
      </c>
      <c r="M17" s="102">
        <f>SUM(M18:M22)</f>
        <v>0</v>
      </c>
      <c r="N17" s="87">
        <f t="shared" si="12"/>
        <v>0</v>
      </c>
      <c r="O17" s="102">
        <f>SUM(O18:O22)</f>
        <v>0</v>
      </c>
      <c r="P17" s="102">
        <f>SUM(P18:P22)</f>
        <v>0</v>
      </c>
      <c r="Q17" s="87">
        <f t="shared" si="14"/>
        <v>0</v>
      </c>
      <c r="R17" s="102">
        <f>SUM(R18:R22)</f>
        <v>0</v>
      </c>
      <c r="S17" s="102">
        <f>SUM(S18:S22)</f>
        <v>0</v>
      </c>
      <c r="T17" s="87">
        <f t="shared" si="16"/>
        <v>0</v>
      </c>
      <c r="U17" s="90">
        <f t="shared" si="17"/>
        <v>51482700</v>
      </c>
      <c r="V17" s="90">
        <f t="shared" si="1"/>
        <v>49595248</v>
      </c>
      <c r="W17" s="90">
        <f t="shared" si="1"/>
        <v>-1887452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51482700</v>
      </c>
      <c r="AN17" s="90">
        <f t="shared" si="4"/>
        <v>49595248</v>
      </c>
      <c r="AO17" s="90">
        <f t="shared" si="4"/>
        <v>-1887452</v>
      </c>
    </row>
    <row r="18" spans="1:41" ht="12.75">
      <c r="A18" s="13">
        <v>11</v>
      </c>
      <c r="B18" s="15" t="s">
        <v>13</v>
      </c>
      <c r="C18" s="101">
        <v>6283700</v>
      </c>
      <c r="D18" s="101">
        <v>6837594</v>
      </c>
      <c r="E18" s="87">
        <f t="shared" si="6"/>
        <v>553894</v>
      </c>
      <c r="F18" s="101">
        <v>28724700</v>
      </c>
      <c r="G18" s="101">
        <v>40097386</v>
      </c>
      <c r="H18" s="87">
        <f t="shared" si="8"/>
        <v>11372686</v>
      </c>
      <c r="I18" s="101">
        <v>0</v>
      </c>
      <c r="J18" s="101">
        <v>0</v>
      </c>
      <c r="K18" s="87">
        <f t="shared" si="10"/>
        <v>0</v>
      </c>
      <c r="L18" s="101"/>
      <c r="M18" s="101"/>
      <c r="N18" s="87">
        <f t="shared" si="12"/>
        <v>0</v>
      </c>
      <c r="O18" s="101"/>
      <c r="P18" s="101"/>
      <c r="Q18" s="87">
        <f t="shared" si="14"/>
        <v>0</v>
      </c>
      <c r="R18" s="101"/>
      <c r="S18" s="101"/>
      <c r="T18" s="87">
        <f t="shared" si="16"/>
        <v>0</v>
      </c>
      <c r="U18" s="91">
        <f t="shared" si="17"/>
        <v>35008400</v>
      </c>
      <c r="V18" s="91">
        <f t="shared" si="1"/>
        <v>46934980</v>
      </c>
      <c r="W18" s="91">
        <f t="shared" si="1"/>
        <v>11926580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35008400</v>
      </c>
      <c r="AN18" s="91">
        <f t="shared" si="4"/>
        <v>46934980</v>
      </c>
      <c r="AO18" s="91">
        <f t="shared" si="4"/>
        <v>11926580</v>
      </c>
    </row>
    <row r="19" spans="1:41" ht="12.75">
      <c r="A19" s="13">
        <v>12</v>
      </c>
      <c r="B19" s="15" t="s">
        <v>14</v>
      </c>
      <c r="C19" s="101">
        <v>739200</v>
      </c>
      <c r="D19" s="101">
        <v>524668</v>
      </c>
      <c r="E19" s="87">
        <f t="shared" si="6"/>
        <v>-214532</v>
      </c>
      <c r="F19" s="101">
        <v>3379300</v>
      </c>
      <c r="G19" s="101">
        <v>533900</v>
      </c>
      <c r="H19" s="87">
        <f t="shared" si="8"/>
        <v>-2845400</v>
      </c>
      <c r="I19" s="101">
        <v>0</v>
      </c>
      <c r="J19" s="101">
        <v>0</v>
      </c>
      <c r="K19" s="87">
        <f t="shared" si="10"/>
        <v>0</v>
      </c>
      <c r="L19" s="101"/>
      <c r="M19" s="101"/>
      <c r="N19" s="87">
        <f t="shared" si="12"/>
        <v>0</v>
      </c>
      <c r="O19" s="101"/>
      <c r="P19" s="101"/>
      <c r="Q19" s="87">
        <f t="shared" si="14"/>
        <v>0</v>
      </c>
      <c r="R19" s="101"/>
      <c r="S19" s="101"/>
      <c r="T19" s="87">
        <f t="shared" si="16"/>
        <v>0</v>
      </c>
      <c r="U19" s="91">
        <f t="shared" si="17"/>
        <v>4118500</v>
      </c>
      <c r="V19" s="91">
        <f t="shared" si="1"/>
        <v>1058568</v>
      </c>
      <c r="W19" s="91">
        <f t="shared" si="1"/>
        <v>-3059932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4118500</v>
      </c>
      <c r="AN19" s="91">
        <f t="shared" si="4"/>
        <v>1058568</v>
      </c>
      <c r="AO19" s="91">
        <f t="shared" si="4"/>
        <v>-3059932</v>
      </c>
    </row>
    <row r="20" spans="1:41" ht="12.75">
      <c r="A20" s="13">
        <v>13</v>
      </c>
      <c r="B20" s="15" t="s">
        <v>15</v>
      </c>
      <c r="C20" s="101">
        <v>591600</v>
      </c>
      <c r="D20" s="101">
        <v>0</v>
      </c>
      <c r="E20" s="87">
        <f t="shared" si="6"/>
        <v>-591600</v>
      </c>
      <c r="F20" s="101">
        <v>2703300</v>
      </c>
      <c r="G20" s="101">
        <v>427000</v>
      </c>
      <c r="H20" s="87">
        <f t="shared" si="8"/>
        <v>-2276300</v>
      </c>
      <c r="I20" s="101">
        <v>0</v>
      </c>
      <c r="J20" s="101">
        <v>0</v>
      </c>
      <c r="K20" s="87">
        <f t="shared" si="10"/>
        <v>0</v>
      </c>
      <c r="L20" s="101"/>
      <c r="M20" s="101"/>
      <c r="N20" s="87">
        <f t="shared" si="12"/>
        <v>0</v>
      </c>
      <c r="O20" s="101"/>
      <c r="P20" s="101"/>
      <c r="Q20" s="87">
        <f t="shared" si="14"/>
        <v>0</v>
      </c>
      <c r="R20" s="101"/>
      <c r="S20" s="101"/>
      <c r="T20" s="87">
        <f t="shared" si="16"/>
        <v>0</v>
      </c>
      <c r="U20" s="91">
        <f t="shared" si="17"/>
        <v>3294900</v>
      </c>
      <c r="V20" s="91">
        <f t="shared" si="1"/>
        <v>427000</v>
      </c>
      <c r="W20" s="91">
        <f t="shared" si="1"/>
        <v>-2867900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3294900</v>
      </c>
      <c r="AN20" s="91">
        <f t="shared" si="4"/>
        <v>427000</v>
      </c>
      <c r="AO20" s="91">
        <f t="shared" si="4"/>
        <v>-2867900</v>
      </c>
    </row>
    <row r="21" spans="1:41" ht="12.75">
      <c r="A21" s="13">
        <v>14</v>
      </c>
      <c r="B21" s="15" t="s">
        <v>17</v>
      </c>
      <c r="C21" s="101">
        <v>147700</v>
      </c>
      <c r="D21" s="101">
        <v>0</v>
      </c>
      <c r="E21" s="87">
        <f t="shared" si="6"/>
        <v>-147700</v>
      </c>
      <c r="F21" s="101">
        <v>676000</v>
      </c>
      <c r="G21" s="101">
        <v>106900</v>
      </c>
      <c r="H21" s="87">
        <f t="shared" si="8"/>
        <v>-569100</v>
      </c>
      <c r="I21" s="101">
        <v>0</v>
      </c>
      <c r="J21" s="101">
        <v>0</v>
      </c>
      <c r="K21" s="87">
        <f t="shared" si="10"/>
        <v>0</v>
      </c>
      <c r="L21" s="101"/>
      <c r="M21" s="101"/>
      <c r="N21" s="87">
        <f t="shared" si="12"/>
        <v>0</v>
      </c>
      <c r="O21" s="101"/>
      <c r="P21" s="101"/>
      <c r="Q21" s="87">
        <f t="shared" si="14"/>
        <v>0</v>
      </c>
      <c r="R21" s="101"/>
      <c r="S21" s="101"/>
      <c r="T21" s="87">
        <f t="shared" si="16"/>
        <v>0</v>
      </c>
      <c r="U21" s="91">
        <f t="shared" si="17"/>
        <v>823700</v>
      </c>
      <c r="V21" s="91">
        <f t="shared" si="1"/>
        <v>106900</v>
      </c>
      <c r="W21" s="91">
        <f t="shared" si="1"/>
        <v>-716800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823700</v>
      </c>
      <c r="AN21" s="91">
        <f t="shared" si="4"/>
        <v>106900</v>
      </c>
      <c r="AO21" s="91">
        <f t="shared" si="4"/>
        <v>-716800</v>
      </c>
    </row>
    <row r="22" spans="1:41" ht="12.75">
      <c r="A22" s="13">
        <v>15</v>
      </c>
      <c r="B22" s="15" t="s">
        <v>18</v>
      </c>
      <c r="C22" s="101">
        <v>1478400</v>
      </c>
      <c r="D22" s="101">
        <v>0</v>
      </c>
      <c r="E22" s="87">
        <f t="shared" si="6"/>
        <v>-1478400</v>
      </c>
      <c r="F22" s="101">
        <v>6758800</v>
      </c>
      <c r="G22" s="101">
        <v>1067800</v>
      </c>
      <c r="H22" s="87">
        <f t="shared" si="8"/>
        <v>-5691000</v>
      </c>
      <c r="I22" s="101">
        <v>0</v>
      </c>
      <c r="J22" s="101">
        <v>0</v>
      </c>
      <c r="K22" s="87">
        <f t="shared" si="10"/>
        <v>0</v>
      </c>
      <c r="L22" s="101"/>
      <c r="M22" s="101"/>
      <c r="N22" s="87">
        <f t="shared" si="12"/>
        <v>0</v>
      </c>
      <c r="O22" s="101"/>
      <c r="P22" s="101"/>
      <c r="Q22" s="87">
        <f t="shared" si="14"/>
        <v>0</v>
      </c>
      <c r="R22" s="101"/>
      <c r="S22" s="101"/>
      <c r="T22" s="87">
        <f t="shared" si="16"/>
        <v>0</v>
      </c>
      <c r="U22" s="91">
        <f t="shared" si="17"/>
        <v>8237200</v>
      </c>
      <c r="V22" s="91">
        <f t="shared" si="1"/>
        <v>1067800</v>
      </c>
      <c r="W22" s="91">
        <f t="shared" si="1"/>
        <v>-7169400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8237200</v>
      </c>
      <c r="AN22" s="91">
        <f t="shared" si="4"/>
        <v>1067800</v>
      </c>
      <c r="AO22" s="91">
        <f t="shared" si="4"/>
        <v>-7169400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14929900</v>
      </c>
      <c r="G23" s="102">
        <f>SUM(G24:G27)</f>
        <v>12817807.060000001</v>
      </c>
      <c r="H23" s="87">
        <f t="shared" si="8"/>
        <v>-2112092.9399999995</v>
      </c>
      <c r="I23" s="102">
        <f>SUM(I24:I27)</f>
        <v>36616600</v>
      </c>
      <c r="J23" s="102">
        <f>SUM(J24:J27)</f>
        <v>34872462.630000003</v>
      </c>
      <c r="K23" s="87">
        <f t="shared" si="10"/>
        <v>-1744137.3699999973</v>
      </c>
      <c r="L23" s="102">
        <f>SUM(L24:L27)</f>
        <v>18176000</v>
      </c>
      <c r="M23" s="102">
        <f>SUM(M24:M27)</f>
        <v>16932332.780000001</v>
      </c>
      <c r="N23" s="87">
        <f t="shared" si="12"/>
        <v>-1243667.2199999988</v>
      </c>
      <c r="O23" s="102">
        <f>SUM(O24:O27)</f>
        <v>57110000</v>
      </c>
      <c r="P23" s="102">
        <f>SUM(P24:P27)</f>
        <v>53295972.229999997</v>
      </c>
      <c r="Q23" s="87">
        <f t="shared" si="14"/>
        <v>-3814027.7700000033</v>
      </c>
      <c r="R23" s="102">
        <f>SUM(R24:R27)</f>
        <v>13682800</v>
      </c>
      <c r="S23" s="102">
        <f>SUM(S24:S27)</f>
        <v>13275520.800000001</v>
      </c>
      <c r="T23" s="87">
        <f t="shared" si="16"/>
        <v>-407279.19999999925</v>
      </c>
      <c r="U23" s="90">
        <f t="shared" si="17"/>
        <v>140515300</v>
      </c>
      <c r="V23" s="90">
        <f t="shared" si="17"/>
        <v>131194095.5</v>
      </c>
      <c r="W23" s="90">
        <f t="shared" si="17"/>
        <v>-9321204.4999999981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140515300</v>
      </c>
      <c r="AN23" s="90">
        <f t="shared" si="25"/>
        <v>131194095.5</v>
      </c>
      <c r="AO23" s="90">
        <f t="shared" si="25"/>
        <v>-9321204.4999999981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2629900</v>
      </c>
      <c r="G24" s="101">
        <v>2424347.06</v>
      </c>
      <c r="H24" s="87">
        <f t="shared" si="8"/>
        <v>-205552.93999999994</v>
      </c>
      <c r="I24" s="101">
        <v>2340000</v>
      </c>
      <c r="J24" s="101">
        <v>537502.63</v>
      </c>
      <c r="K24" s="87">
        <f t="shared" si="10"/>
        <v>-1802497.37</v>
      </c>
      <c r="L24" s="101">
        <v>1650000</v>
      </c>
      <c r="M24" s="101">
        <v>1447412.78</v>
      </c>
      <c r="N24" s="87">
        <f t="shared" si="12"/>
        <v>-202587.21999999997</v>
      </c>
      <c r="O24" s="101">
        <v>4750000</v>
      </c>
      <c r="P24" s="101">
        <v>3132320.23</v>
      </c>
      <c r="Q24" s="87">
        <f t="shared" si="14"/>
        <v>-1617679.77</v>
      </c>
      <c r="R24" s="101">
        <v>3000000</v>
      </c>
      <c r="S24" s="101">
        <v>2344564.7999999998</v>
      </c>
      <c r="T24" s="87">
        <f t="shared" si="16"/>
        <v>-655435.20000000019</v>
      </c>
      <c r="U24" s="91">
        <f t="shared" si="17"/>
        <v>14369900</v>
      </c>
      <c r="V24" s="91">
        <f t="shared" si="17"/>
        <v>9886147.5</v>
      </c>
      <c r="W24" s="91">
        <f t="shared" si="17"/>
        <v>-4483752.5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14369900</v>
      </c>
      <c r="AN24" s="91">
        <f t="shared" si="25"/>
        <v>9886147.5</v>
      </c>
      <c r="AO24" s="91">
        <f t="shared" si="25"/>
        <v>-4483752.5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12000000</v>
      </c>
      <c r="G25" s="101">
        <v>9828720</v>
      </c>
      <c r="H25" s="87">
        <f t="shared" si="8"/>
        <v>-2171280</v>
      </c>
      <c r="I25" s="101">
        <v>33778600</v>
      </c>
      <c r="J25" s="101">
        <v>33815540</v>
      </c>
      <c r="K25" s="87">
        <f t="shared" si="10"/>
        <v>36940</v>
      </c>
      <c r="L25" s="101">
        <v>14176000</v>
      </c>
      <c r="M25" s="101">
        <v>14177460</v>
      </c>
      <c r="N25" s="87">
        <f t="shared" si="12"/>
        <v>1460</v>
      </c>
      <c r="O25" s="101">
        <v>48760000</v>
      </c>
      <c r="P25" s="101">
        <v>48672360</v>
      </c>
      <c r="Q25" s="87">
        <f t="shared" si="14"/>
        <v>-87640</v>
      </c>
      <c r="R25" s="101">
        <v>8582800</v>
      </c>
      <c r="S25" s="101">
        <v>8582800</v>
      </c>
      <c r="T25" s="87">
        <f t="shared" si="16"/>
        <v>0</v>
      </c>
      <c r="U25" s="91">
        <f t="shared" si="17"/>
        <v>117297400</v>
      </c>
      <c r="V25" s="91">
        <f t="shared" si="17"/>
        <v>115076880</v>
      </c>
      <c r="W25" s="91">
        <f t="shared" si="17"/>
        <v>-2220520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117297400</v>
      </c>
      <c r="AN25" s="91">
        <f t="shared" si="25"/>
        <v>115076880</v>
      </c>
      <c r="AO25" s="91">
        <f t="shared" si="25"/>
        <v>-2220520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300000</v>
      </c>
      <c r="G26" s="101">
        <v>564740</v>
      </c>
      <c r="H26" s="87">
        <f t="shared" si="8"/>
        <v>264740</v>
      </c>
      <c r="I26" s="101">
        <v>498000</v>
      </c>
      <c r="J26" s="101">
        <v>519420</v>
      </c>
      <c r="K26" s="87">
        <f t="shared" si="10"/>
        <v>21420</v>
      </c>
      <c r="L26" s="101">
        <v>2350000</v>
      </c>
      <c r="M26" s="101">
        <v>1307460</v>
      </c>
      <c r="N26" s="87">
        <f t="shared" si="12"/>
        <v>-1042540</v>
      </c>
      <c r="O26" s="101">
        <v>3600000</v>
      </c>
      <c r="P26" s="101">
        <v>1491292</v>
      </c>
      <c r="Q26" s="87">
        <f t="shared" si="14"/>
        <v>-2108708</v>
      </c>
      <c r="R26" s="101">
        <v>2100000</v>
      </c>
      <c r="S26" s="101">
        <v>2348156</v>
      </c>
      <c r="T26" s="87">
        <f t="shared" si="16"/>
        <v>248156</v>
      </c>
      <c r="U26" s="91">
        <f t="shared" si="17"/>
        <v>8848000</v>
      </c>
      <c r="V26" s="91">
        <f t="shared" si="17"/>
        <v>6231068</v>
      </c>
      <c r="W26" s="91">
        <f t="shared" si="17"/>
        <v>-2616932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8848000</v>
      </c>
      <c r="AN26" s="91">
        <f t="shared" si="25"/>
        <v>6231068</v>
      </c>
      <c r="AO26" s="91">
        <f t="shared" si="25"/>
        <v>-2616932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3230000</v>
      </c>
      <c r="D28" s="102">
        <f>SUM(D29:D34)</f>
        <v>814030</v>
      </c>
      <c r="E28" s="87">
        <f t="shared" si="6"/>
        <v>-2415970</v>
      </c>
      <c r="F28" s="102">
        <f>SUM(F29:F34)</f>
        <v>9871800</v>
      </c>
      <c r="G28" s="102">
        <f>SUM(G29:G34)</f>
        <v>9465802</v>
      </c>
      <c r="H28" s="87">
        <f t="shared" si="8"/>
        <v>-405998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13101800</v>
      </c>
      <c r="V28" s="90">
        <f t="shared" si="17"/>
        <v>10279832</v>
      </c>
      <c r="W28" s="90">
        <f t="shared" si="17"/>
        <v>-2821968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13101800</v>
      </c>
      <c r="AN28" s="90">
        <f t="shared" si="25"/>
        <v>10279832</v>
      </c>
      <c r="AO28" s="90">
        <f t="shared" si="25"/>
        <v>-2821968</v>
      </c>
    </row>
    <row r="29" spans="1:41" ht="12.75">
      <c r="A29" s="13">
        <v>22</v>
      </c>
      <c r="B29" s="1" t="s">
        <v>22</v>
      </c>
      <c r="C29" s="101">
        <v>500000</v>
      </c>
      <c r="D29" s="101">
        <v>218500</v>
      </c>
      <c r="E29" s="87">
        <f t="shared" si="6"/>
        <v>-281500</v>
      </c>
      <c r="F29" s="101">
        <v>1154600</v>
      </c>
      <c r="G29" s="101">
        <v>1032400</v>
      </c>
      <c r="H29" s="87">
        <f t="shared" si="8"/>
        <v>-122200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1654600</v>
      </c>
      <c r="V29" s="91">
        <f t="shared" si="17"/>
        <v>1250900</v>
      </c>
      <c r="W29" s="91">
        <f t="shared" si="17"/>
        <v>-403700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1654600</v>
      </c>
      <c r="AN29" s="91">
        <f t="shared" si="25"/>
        <v>1250900</v>
      </c>
      <c r="AO29" s="91">
        <f t="shared" si="25"/>
        <v>-403700</v>
      </c>
    </row>
    <row r="30" spans="1:41" ht="12.75">
      <c r="A30" s="13">
        <v>23</v>
      </c>
      <c r="B30" s="1" t="s">
        <v>23</v>
      </c>
      <c r="C30" s="101">
        <v>2100000</v>
      </c>
      <c r="D30" s="101">
        <v>438600</v>
      </c>
      <c r="E30" s="87">
        <f t="shared" si="6"/>
        <v>-1661400</v>
      </c>
      <c r="F30" s="101">
        <v>6062200</v>
      </c>
      <c r="G30" s="101">
        <v>6039702</v>
      </c>
      <c r="H30" s="87">
        <f t="shared" si="8"/>
        <v>-22498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8162200</v>
      </c>
      <c r="V30" s="91">
        <f t="shared" si="17"/>
        <v>6478302</v>
      </c>
      <c r="W30" s="91">
        <f t="shared" si="17"/>
        <v>-1683898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8162200</v>
      </c>
      <c r="AN30" s="91">
        <f t="shared" si="25"/>
        <v>6478302</v>
      </c>
      <c r="AO30" s="91">
        <f t="shared" si="25"/>
        <v>-1683898</v>
      </c>
    </row>
    <row r="31" spans="1:41" ht="12.75">
      <c r="A31" s="13">
        <v>24</v>
      </c>
      <c r="B31" s="1" t="s">
        <v>24</v>
      </c>
      <c r="C31" s="101">
        <v>300000</v>
      </c>
      <c r="D31" s="101">
        <v>81930</v>
      </c>
      <c r="E31" s="87">
        <f t="shared" si="6"/>
        <v>-218070</v>
      </c>
      <c r="F31" s="101">
        <v>1750000</v>
      </c>
      <c r="G31" s="101">
        <v>1657700</v>
      </c>
      <c r="H31" s="87">
        <f t="shared" si="8"/>
        <v>-92300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2050000</v>
      </c>
      <c r="V31" s="91">
        <f t="shared" si="17"/>
        <v>1739630</v>
      </c>
      <c r="W31" s="91">
        <f t="shared" si="17"/>
        <v>-310370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2050000</v>
      </c>
      <c r="AN31" s="91">
        <f t="shared" si="25"/>
        <v>1739630</v>
      </c>
      <c r="AO31" s="91">
        <f t="shared" si="25"/>
        <v>-310370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>
        <v>180000</v>
      </c>
      <c r="D33" s="101"/>
      <c r="E33" s="87">
        <f t="shared" si="6"/>
        <v>-180000</v>
      </c>
      <c r="F33" s="101">
        <v>75000</v>
      </c>
      <c r="G33" s="101">
        <v>0</v>
      </c>
      <c r="H33" s="87">
        <f t="shared" si="8"/>
        <v>-75000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255000</v>
      </c>
      <c r="V33" s="91">
        <f t="shared" si="17"/>
        <v>0</v>
      </c>
      <c r="W33" s="91">
        <f t="shared" si="17"/>
        <v>-255000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255000</v>
      </c>
      <c r="AN33" s="91">
        <f t="shared" si="25"/>
        <v>0</v>
      </c>
      <c r="AO33" s="91">
        <f t="shared" si="25"/>
        <v>-255000</v>
      </c>
    </row>
    <row r="34" spans="1:41" ht="12.75">
      <c r="A34" s="13">
        <v>27</v>
      </c>
      <c r="B34" s="1" t="s">
        <v>27</v>
      </c>
      <c r="C34" s="103">
        <v>150000</v>
      </c>
      <c r="D34" s="103">
        <v>75000</v>
      </c>
      <c r="E34" s="87">
        <f t="shared" si="6"/>
        <v>-75000</v>
      </c>
      <c r="F34" s="103">
        <v>830000</v>
      </c>
      <c r="G34" s="103">
        <v>736000</v>
      </c>
      <c r="H34" s="87">
        <f t="shared" si="8"/>
        <v>-94000</v>
      </c>
      <c r="I34" s="103"/>
      <c r="J34" s="103"/>
      <c r="K34" s="87">
        <f t="shared" si="10"/>
        <v>0</v>
      </c>
      <c r="L34" s="103"/>
      <c r="M34" s="103"/>
      <c r="N34" s="87">
        <f t="shared" si="12"/>
        <v>0</v>
      </c>
      <c r="O34" s="103"/>
      <c r="P34" s="103"/>
      <c r="Q34" s="87">
        <f t="shared" si="14"/>
        <v>0</v>
      </c>
      <c r="R34" s="103"/>
      <c r="S34" s="103"/>
      <c r="T34" s="87">
        <f t="shared" si="16"/>
        <v>0</v>
      </c>
      <c r="U34" s="91">
        <f t="shared" si="17"/>
        <v>980000</v>
      </c>
      <c r="V34" s="91">
        <f t="shared" si="17"/>
        <v>811000</v>
      </c>
      <c r="W34" s="91">
        <f t="shared" si="17"/>
        <v>-169000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980000</v>
      </c>
      <c r="AN34" s="91">
        <f t="shared" si="25"/>
        <v>811000</v>
      </c>
      <c r="AO34" s="91">
        <f t="shared" si="25"/>
        <v>-169000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300000</v>
      </c>
      <c r="G35" s="102">
        <f>SUM(G36:G38)</f>
        <v>0</v>
      </c>
      <c r="H35" s="87">
        <f t="shared" si="8"/>
        <v>-300000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300000</v>
      </c>
      <c r="V35" s="90">
        <f t="shared" si="17"/>
        <v>0</v>
      </c>
      <c r="W35" s="90">
        <f t="shared" si="17"/>
        <v>-300000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300000</v>
      </c>
      <c r="AN35" s="90">
        <f t="shared" si="25"/>
        <v>0</v>
      </c>
      <c r="AO35" s="90">
        <f t="shared" si="25"/>
        <v>-300000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300000</v>
      </c>
      <c r="G38" s="101">
        <v>0</v>
      </c>
      <c r="H38" s="87">
        <f t="shared" si="8"/>
        <v>-300000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300000</v>
      </c>
      <c r="V38" s="91">
        <f t="shared" si="17"/>
        <v>0</v>
      </c>
      <c r="W38" s="91">
        <f t="shared" si="17"/>
        <v>-300000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300000</v>
      </c>
      <c r="AN38" s="91">
        <f t="shared" si="25"/>
        <v>0</v>
      </c>
      <c r="AO38" s="91">
        <f t="shared" si="25"/>
        <v>-300000</v>
      </c>
    </row>
    <row r="39" spans="1:41" ht="12.75">
      <c r="A39" s="57">
        <v>32</v>
      </c>
      <c r="B39" s="58" t="s">
        <v>37</v>
      </c>
      <c r="C39" s="102">
        <f>SUM(C40:C43)</f>
        <v>3250000</v>
      </c>
      <c r="D39" s="102">
        <f>SUM(D40:D43)</f>
        <v>0</v>
      </c>
      <c r="E39" s="87">
        <f t="shared" si="6"/>
        <v>-3250000</v>
      </c>
      <c r="F39" s="102">
        <f>SUM(F40:F43)</f>
        <v>9800000</v>
      </c>
      <c r="G39" s="102">
        <f>SUM(G40:G43)</f>
        <v>1418200</v>
      </c>
      <c r="H39" s="87">
        <f t="shared" si="8"/>
        <v>-8381800</v>
      </c>
      <c r="I39" s="102">
        <f>SUM(I40:I43)</f>
        <v>2000000</v>
      </c>
      <c r="J39" s="102">
        <f>SUM(J40:J43)</f>
        <v>1853720</v>
      </c>
      <c r="K39" s="87">
        <f t="shared" si="10"/>
        <v>-146280</v>
      </c>
      <c r="L39" s="102">
        <f>SUM(L40:L43)</f>
        <v>3000000</v>
      </c>
      <c r="M39" s="102">
        <f>SUM(M40:M43)</f>
        <v>0</v>
      </c>
      <c r="N39" s="87">
        <f t="shared" si="12"/>
        <v>-3000000</v>
      </c>
      <c r="O39" s="102">
        <f>SUM(O40:O43)</f>
        <v>3000000</v>
      </c>
      <c r="P39" s="102">
        <f>SUM(P40:P43)</f>
        <v>529000</v>
      </c>
      <c r="Q39" s="87">
        <f t="shared" si="14"/>
        <v>-2471000</v>
      </c>
      <c r="R39" s="102">
        <f>SUM(R40:R43)</f>
        <v>5000000</v>
      </c>
      <c r="S39" s="102">
        <f>SUM(S40:S43)</f>
        <v>4965050</v>
      </c>
      <c r="T39" s="87">
        <f t="shared" si="16"/>
        <v>-34950</v>
      </c>
      <c r="U39" s="90">
        <f t="shared" si="17"/>
        <v>26050000</v>
      </c>
      <c r="V39" s="90">
        <f t="shared" si="17"/>
        <v>8765970</v>
      </c>
      <c r="W39" s="90">
        <f t="shared" si="17"/>
        <v>-17284030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26050000</v>
      </c>
      <c r="AN39" s="90">
        <f t="shared" si="25"/>
        <v>8765970</v>
      </c>
      <c r="AO39" s="90">
        <f t="shared" si="25"/>
        <v>-17284030</v>
      </c>
    </row>
    <row r="40" spans="1:41" ht="12.75">
      <c r="A40" s="13">
        <v>33</v>
      </c>
      <c r="B40" s="1" t="s">
        <v>31</v>
      </c>
      <c r="C40" s="103">
        <v>1000000</v>
      </c>
      <c r="D40" s="103">
        <v>0</v>
      </c>
      <c r="E40" s="87">
        <f t="shared" si="6"/>
        <v>-1000000</v>
      </c>
      <c r="F40" s="103">
        <v>1000000</v>
      </c>
      <c r="G40" s="103">
        <v>0</v>
      </c>
      <c r="H40" s="87">
        <f t="shared" si="8"/>
        <v>-1000000</v>
      </c>
      <c r="I40" s="103"/>
      <c r="J40" s="103"/>
      <c r="K40" s="87">
        <f t="shared" si="10"/>
        <v>0</v>
      </c>
      <c r="L40" s="103"/>
      <c r="M40" s="103"/>
      <c r="N40" s="87">
        <f t="shared" si="12"/>
        <v>0</v>
      </c>
      <c r="O40" s="103"/>
      <c r="P40" s="103"/>
      <c r="Q40" s="87">
        <f t="shared" si="14"/>
        <v>0</v>
      </c>
      <c r="R40" s="103"/>
      <c r="S40" s="103"/>
      <c r="T40" s="87">
        <f t="shared" si="16"/>
        <v>0</v>
      </c>
      <c r="U40" s="91">
        <f t="shared" si="17"/>
        <v>2000000</v>
      </c>
      <c r="V40" s="91">
        <f t="shared" si="17"/>
        <v>0</v>
      </c>
      <c r="W40" s="91">
        <f t="shared" si="17"/>
        <v>-2000000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2000000</v>
      </c>
      <c r="AN40" s="91">
        <f t="shared" si="25"/>
        <v>0</v>
      </c>
      <c r="AO40" s="91">
        <f t="shared" si="25"/>
        <v>-2000000</v>
      </c>
    </row>
    <row r="41" spans="1:41" ht="12.75">
      <c r="A41" s="13">
        <v>34</v>
      </c>
      <c r="B41" s="1" t="s">
        <v>32</v>
      </c>
      <c r="C41" s="101">
        <v>2000000</v>
      </c>
      <c r="D41" s="101">
        <v>0</v>
      </c>
      <c r="E41" s="87">
        <f t="shared" si="6"/>
        <v>-2000000</v>
      </c>
      <c r="F41" s="101">
        <v>5000000</v>
      </c>
      <c r="G41" s="101">
        <v>0</v>
      </c>
      <c r="H41" s="87">
        <f t="shared" si="8"/>
        <v>-5000000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7000000</v>
      </c>
      <c r="V41" s="91">
        <f t="shared" si="17"/>
        <v>0</v>
      </c>
      <c r="W41" s="91">
        <f t="shared" si="17"/>
        <v>-7000000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7000000</v>
      </c>
      <c r="AN41" s="91">
        <f t="shared" si="25"/>
        <v>0</v>
      </c>
      <c r="AO41" s="91">
        <f t="shared" si="25"/>
        <v>-7000000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0</v>
      </c>
      <c r="E43" s="87">
        <f t="shared" si="6"/>
        <v>-250000</v>
      </c>
      <c r="F43" s="101">
        <v>3800000</v>
      </c>
      <c r="G43" s="101">
        <v>1418200</v>
      </c>
      <c r="H43" s="87">
        <f t="shared" si="8"/>
        <v>-2381800</v>
      </c>
      <c r="I43" s="101">
        <v>2000000</v>
      </c>
      <c r="J43" s="101">
        <v>1853720</v>
      </c>
      <c r="K43" s="87">
        <f t="shared" si="10"/>
        <v>-146280</v>
      </c>
      <c r="L43" s="101">
        <v>3000000</v>
      </c>
      <c r="M43" s="101">
        <v>0</v>
      </c>
      <c r="N43" s="87">
        <f t="shared" si="12"/>
        <v>-3000000</v>
      </c>
      <c r="O43" s="101">
        <v>3000000</v>
      </c>
      <c r="P43" s="101">
        <v>529000</v>
      </c>
      <c r="Q43" s="87">
        <f t="shared" si="14"/>
        <v>-2471000</v>
      </c>
      <c r="R43" s="101">
        <v>5000000</v>
      </c>
      <c r="S43" s="101">
        <v>4965050</v>
      </c>
      <c r="T43" s="87">
        <f t="shared" si="16"/>
        <v>-34950</v>
      </c>
      <c r="U43" s="91">
        <f t="shared" si="17"/>
        <v>17050000</v>
      </c>
      <c r="V43" s="91">
        <f t="shared" si="17"/>
        <v>8765970</v>
      </c>
      <c r="W43" s="91">
        <f t="shared" si="17"/>
        <v>-8284030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17050000</v>
      </c>
      <c r="AN43" s="91">
        <f t="shared" si="25"/>
        <v>8765970</v>
      </c>
      <c r="AO43" s="91">
        <f t="shared" si="25"/>
        <v>-8284030</v>
      </c>
    </row>
    <row r="44" spans="1:41" ht="12.75">
      <c r="A44" s="57">
        <v>37</v>
      </c>
      <c r="B44" s="58" t="s">
        <v>38</v>
      </c>
      <c r="C44" s="102">
        <f>SUM(C45:C47)</f>
        <v>642400</v>
      </c>
      <c r="D44" s="102">
        <f>SUM(D45:D47)</f>
        <v>134000</v>
      </c>
      <c r="E44" s="87">
        <f t="shared" si="6"/>
        <v>-508400</v>
      </c>
      <c r="F44" s="102">
        <f>SUM(F45:F47)</f>
        <v>3600000</v>
      </c>
      <c r="G44" s="102">
        <f>SUM(G45:G47)</f>
        <v>2448000</v>
      </c>
      <c r="H44" s="87">
        <f t="shared" si="8"/>
        <v>-1152000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4242400</v>
      </c>
      <c r="V44" s="90">
        <f t="shared" si="17"/>
        <v>2582000</v>
      </c>
      <c r="W44" s="90">
        <f t="shared" si="17"/>
        <v>-1660400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4242400</v>
      </c>
      <c r="AN44" s="90">
        <f t="shared" si="25"/>
        <v>2582000</v>
      </c>
      <c r="AO44" s="90">
        <f t="shared" si="25"/>
        <v>-1660400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642400</v>
      </c>
      <c r="D46" s="101">
        <v>134000</v>
      </c>
      <c r="E46" s="87">
        <f t="shared" si="6"/>
        <v>-508400</v>
      </c>
      <c r="F46" s="101">
        <v>3600000</v>
      </c>
      <c r="G46" s="101">
        <v>2448000</v>
      </c>
      <c r="H46" s="87">
        <f t="shared" si="8"/>
        <v>-1152000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4242400</v>
      </c>
      <c r="V46" s="91">
        <f t="shared" si="17"/>
        <v>2582000</v>
      </c>
      <c r="W46" s="91">
        <f t="shared" si="17"/>
        <v>-1660400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4242400</v>
      </c>
      <c r="AN46" s="91">
        <f t="shared" si="25"/>
        <v>2582000</v>
      </c>
      <c r="AO46" s="91">
        <f t="shared" si="25"/>
        <v>-1660400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1490000</v>
      </c>
      <c r="D48" s="102">
        <f>SUM(D49:D57)</f>
        <v>683000</v>
      </c>
      <c r="E48" s="87">
        <f t="shared" si="6"/>
        <v>-807000</v>
      </c>
      <c r="F48" s="102">
        <f>SUM(F49:F57)</f>
        <v>18734900</v>
      </c>
      <c r="G48" s="102">
        <f>SUM(G49:G57)</f>
        <v>4751750</v>
      </c>
      <c r="H48" s="87">
        <f t="shared" si="8"/>
        <v>-13983150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20224900</v>
      </c>
      <c r="V48" s="90">
        <f t="shared" si="17"/>
        <v>5434750</v>
      </c>
      <c r="W48" s="90">
        <f t="shared" si="17"/>
        <v>-14790150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50800000</v>
      </c>
      <c r="AE48" s="88">
        <f>SUM(AE49:AE57)</f>
        <v>150000</v>
      </c>
      <c r="AF48" s="87">
        <f t="shared" si="22"/>
        <v>-50650000</v>
      </c>
      <c r="AG48" s="88">
        <f>SUM(AG49:AG57)</f>
        <v>5000000</v>
      </c>
      <c r="AH48" s="88">
        <f>SUM(AH49:AH57)</f>
        <v>0</v>
      </c>
      <c r="AI48" s="87">
        <f t="shared" si="24"/>
        <v>-5000000</v>
      </c>
      <c r="AJ48" s="90">
        <f t="shared" si="54"/>
        <v>55800000</v>
      </c>
      <c r="AK48" s="90">
        <f t="shared" si="54"/>
        <v>150000</v>
      </c>
      <c r="AL48" s="90">
        <f t="shared" si="54"/>
        <v>-55650000</v>
      </c>
      <c r="AM48" s="90">
        <f t="shared" si="25"/>
        <v>76024900</v>
      </c>
      <c r="AN48" s="90">
        <f t="shared" si="25"/>
        <v>5584750</v>
      </c>
      <c r="AO48" s="90">
        <f t="shared" si="25"/>
        <v>-70440150</v>
      </c>
    </row>
    <row r="49" spans="1:41" ht="12.75">
      <c r="A49" s="13">
        <v>42</v>
      </c>
      <c r="B49" s="1" t="s">
        <v>74</v>
      </c>
      <c r="C49" s="101">
        <v>1490000</v>
      </c>
      <c r="D49" s="101">
        <v>683000</v>
      </c>
      <c r="E49" s="87">
        <f t="shared" si="6"/>
        <v>-807000</v>
      </c>
      <c r="F49" s="101">
        <v>16897900</v>
      </c>
      <c r="G49" s="101">
        <v>4317500</v>
      </c>
      <c r="H49" s="87">
        <f t="shared" si="8"/>
        <v>-12580400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18387900</v>
      </c>
      <c r="V49" s="91">
        <f t="shared" si="17"/>
        <v>5000500</v>
      </c>
      <c r="W49" s="91">
        <f t="shared" si="17"/>
        <v>-13387400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50800000</v>
      </c>
      <c r="AE49" s="86">
        <v>150000</v>
      </c>
      <c r="AF49" s="87">
        <f t="shared" si="22"/>
        <v>-50650000</v>
      </c>
      <c r="AG49" s="86">
        <v>5000000</v>
      </c>
      <c r="AH49" s="86"/>
      <c r="AI49" s="87">
        <f t="shared" si="24"/>
        <v>-5000000</v>
      </c>
      <c r="AJ49" s="91">
        <f t="shared" si="54"/>
        <v>55800000</v>
      </c>
      <c r="AK49" s="91">
        <f t="shared" si="54"/>
        <v>150000</v>
      </c>
      <c r="AL49" s="91">
        <f t="shared" si="54"/>
        <v>-55650000</v>
      </c>
      <c r="AM49" s="91">
        <f t="shared" si="25"/>
        <v>74187900</v>
      </c>
      <c r="AN49" s="91">
        <f t="shared" si="25"/>
        <v>5150500</v>
      </c>
      <c r="AO49" s="91">
        <f t="shared" si="25"/>
        <v>-69037400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/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107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700000</v>
      </c>
      <c r="G51" s="101">
        <v>434250</v>
      </c>
      <c r="H51" s="87">
        <f t="shared" si="8"/>
        <v>-265750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700000</v>
      </c>
      <c r="V51" s="91">
        <f t="shared" si="55"/>
        <v>434250</v>
      </c>
      <c r="W51" s="91">
        <f t="shared" si="55"/>
        <v>-265750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700000</v>
      </c>
      <c r="AN51" s="91">
        <f t="shared" si="25"/>
        <v>434250</v>
      </c>
      <c r="AO51" s="91">
        <f t="shared" si="25"/>
        <v>-265750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271000</v>
      </c>
      <c r="G52" s="101">
        <v>0</v>
      </c>
      <c r="H52" s="87">
        <f t="shared" si="8"/>
        <v>-271000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271000</v>
      </c>
      <c r="V52" s="91">
        <f t="shared" si="55"/>
        <v>0</v>
      </c>
      <c r="W52" s="91">
        <f t="shared" si="55"/>
        <v>-271000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271000</v>
      </c>
      <c r="AN52" s="91">
        <f t="shared" si="25"/>
        <v>0</v>
      </c>
      <c r="AO52" s="91">
        <f t="shared" si="25"/>
        <v>-271000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>
        <v>86000</v>
      </c>
      <c r="G53" s="101"/>
      <c r="H53" s="87">
        <f t="shared" si="8"/>
        <v>-86000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86000</v>
      </c>
      <c r="V53" s="91">
        <f t="shared" si="55"/>
        <v>0</v>
      </c>
      <c r="W53" s="91">
        <f t="shared" si="55"/>
        <v>-86000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86000</v>
      </c>
      <c r="AN53" s="91">
        <f t="shared" si="25"/>
        <v>0</v>
      </c>
      <c r="AO53" s="91">
        <f t="shared" si="25"/>
        <v>-86000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450000</v>
      </c>
      <c r="G55" s="101">
        <v>0</v>
      </c>
      <c r="H55" s="87">
        <f t="shared" si="8"/>
        <v>-450000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450000</v>
      </c>
      <c r="V55" s="91">
        <f t="shared" si="55"/>
        <v>0</v>
      </c>
      <c r="W55" s="91">
        <f t="shared" si="55"/>
        <v>-450000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450000</v>
      </c>
      <c r="AN55" s="91">
        <f t="shared" si="25"/>
        <v>0</v>
      </c>
      <c r="AO55" s="91">
        <f t="shared" si="25"/>
        <v>-450000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800000</v>
      </c>
      <c r="D58" s="102">
        <f>SUM(D59:D60)</f>
        <v>0</v>
      </c>
      <c r="E58" s="87">
        <f t="shared" si="6"/>
        <v>-800000</v>
      </c>
      <c r="F58" s="102">
        <f>SUM(F59:F60)</f>
        <v>6650000</v>
      </c>
      <c r="G58" s="102">
        <f>SUM(G59:G60)</f>
        <v>196500</v>
      </c>
      <c r="H58" s="87">
        <f t="shared" si="8"/>
        <v>-6453500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7450000</v>
      </c>
      <c r="V58" s="90">
        <f t="shared" si="55"/>
        <v>196500</v>
      </c>
      <c r="W58" s="90">
        <f t="shared" si="55"/>
        <v>-7253500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88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7450000</v>
      </c>
      <c r="AN58" s="90">
        <f t="shared" si="25"/>
        <v>196500</v>
      </c>
      <c r="AO58" s="90">
        <f t="shared" si="25"/>
        <v>-7253500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5300000</v>
      </c>
      <c r="G59" s="101">
        <v>196500</v>
      </c>
      <c r="H59" s="87">
        <f t="shared" si="8"/>
        <v>-5103500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5300000</v>
      </c>
      <c r="V59" s="91">
        <f t="shared" si="55"/>
        <v>196500</v>
      </c>
      <c r="W59" s="91">
        <f t="shared" si="55"/>
        <v>-5103500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/>
      <c r="AE59" s="101"/>
      <c r="AF59" s="87">
        <f t="shared" si="22"/>
        <v>0</v>
      </c>
      <c r="AG59" s="101">
        <v>0</v>
      </c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5300000</v>
      </c>
      <c r="AN59" s="91">
        <f t="shared" si="25"/>
        <v>196500</v>
      </c>
      <c r="AO59" s="91">
        <f t="shared" si="25"/>
        <v>-5103500</v>
      </c>
    </row>
    <row r="60" spans="1:41" ht="12.75">
      <c r="A60" s="13">
        <v>53</v>
      </c>
      <c r="B60" s="2" t="s">
        <v>53</v>
      </c>
      <c r="C60" s="101">
        <v>800000</v>
      </c>
      <c r="D60" s="101">
        <v>0</v>
      </c>
      <c r="E60" s="87">
        <f t="shared" si="6"/>
        <v>-800000</v>
      </c>
      <c r="F60" s="101">
        <v>1350000</v>
      </c>
      <c r="G60" s="101">
        <v>0</v>
      </c>
      <c r="H60" s="87">
        <f t="shared" si="8"/>
        <v>-1350000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2150000</v>
      </c>
      <c r="V60" s="91">
        <f t="shared" si="55"/>
        <v>0</v>
      </c>
      <c r="W60" s="91">
        <f t="shared" si="55"/>
        <v>-2150000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2150000</v>
      </c>
      <c r="AN60" s="91">
        <f t="shared" si="25"/>
        <v>0</v>
      </c>
      <c r="AO60" s="91">
        <f t="shared" si="25"/>
        <v>-2150000</v>
      </c>
    </row>
    <row r="61" spans="1:41" ht="12.75">
      <c r="A61" s="13"/>
      <c r="B61" s="58" t="s">
        <v>264</v>
      </c>
      <c r="C61" s="101"/>
      <c r="D61" s="101"/>
      <c r="E61" s="87"/>
      <c r="F61" s="101"/>
      <c r="G61" s="101"/>
      <c r="H61" s="87"/>
      <c r="I61" s="101"/>
      <c r="J61" s="101"/>
      <c r="K61" s="87"/>
      <c r="L61" s="101"/>
      <c r="M61" s="101"/>
      <c r="N61" s="87"/>
      <c r="O61" s="101"/>
      <c r="P61" s="101"/>
      <c r="Q61" s="87"/>
      <c r="R61" s="101"/>
      <c r="S61" s="101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1"/>
      <c r="AE61" s="101"/>
      <c r="AF61" s="87"/>
      <c r="AG61" s="101"/>
      <c r="AH61" s="101"/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200000</v>
      </c>
      <c r="D66" s="102">
        <f>SUM(D67:D74)</f>
        <v>100000</v>
      </c>
      <c r="E66" s="87">
        <f t="shared" si="6"/>
        <v>-100000</v>
      </c>
      <c r="F66" s="102">
        <f>SUM(F67:F74)</f>
        <v>400000</v>
      </c>
      <c r="G66" s="102">
        <f>SUM(G67:G74)</f>
        <v>0</v>
      </c>
      <c r="H66" s="87">
        <f t="shared" si="8"/>
        <v>-400000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600000</v>
      </c>
      <c r="V66" s="90">
        <f t="shared" si="55"/>
        <v>100000</v>
      </c>
      <c r="W66" s="90">
        <f t="shared" si="55"/>
        <v>-500000</v>
      </c>
      <c r="X66" s="88">
        <f>SUM(X67:X74)</f>
        <v>270000000</v>
      </c>
      <c r="Y66" s="88">
        <f>SUM(Y67:Y74)</f>
        <v>225443722</v>
      </c>
      <c r="Z66" s="87">
        <f t="shared" si="19"/>
        <v>-44556278</v>
      </c>
      <c r="AA66" s="90">
        <f t="shared" si="53"/>
        <v>270000000</v>
      </c>
      <c r="AB66" s="90">
        <f t="shared" si="53"/>
        <v>225443722</v>
      </c>
      <c r="AC66" s="90">
        <f t="shared" si="53"/>
        <v>-44556278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270600000</v>
      </c>
      <c r="AN66" s="90">
        <f t="shared" si="25"/>
        <v>225543722</v>
      </c>
      <c r="AO66" s="90">
        <f t="shared" si="25"/>
        <v>-45056278</v>
      </c>
    </row>
    <row r="67" spans="1:41" ht="12.75">
      <c r="A67" s="13">
        <v>58</v>
      </c>
      <c r="B67" s="2" t="s">
        <v>90</v>
      </c>
      <c r="C67" s="101"/>
      <c r="D67" s="101"/>
      <c r="E67" s="87">
        <f t="shared" si="6"/>
        <v>0</v>
      </c>
      <c r="F67" s="101"/>
      <c r="G67" s="101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270000000</v>
      </c>
      <c r="Y67" s="101">
        <v>225443722</v>
      </c>
      <c r="Z67" s="87">
        <f t="shared" si="19"/>
        <v>-44556278</v>
      </c>
      <c r="AA67" s="91">
        <f t="shared" si="53"/>
        <v>270000000</v>
      </c>
      <c r="AB67" s="91">
        <f t="shared" si="53"/>
        <v>225443722</v>
      </c>
      <c r="AC67" s="91">
        <f t="shared" si="53"/>
        <v>-44556278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270000000</v>
      </c>
      <c r="AN67" s="91">
        <f t="shared" si="25"/>
        <v>225443722</v>
      </c>
      <c r="AO67" s="91">
        <f t="shared" si="25"/>
        <v>-44556278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/>
      <c r="G72" s="101"/>
      <c r="H72" s="87">
        <f t="shared" si="8"/>
        <v>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0</v>
      </c>
      <c r="V72" s="91">
        <f t="shared" si="55"/>
        <v>0</v>
      </c>
      <c r="W72" s="91">
        <f t="shared" si="55"/>
        <v>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0</v>
      </c>
      <c r="AN72" s="91">
        <f t="shared" si="25"/>
        <v>0</v>
      </c>
      <c r="AO72" s="91">
        <f t="shared" si="25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85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200000</v>
      </c>
      <c r="D74" s="101">
        <v>100000</v>
      </c>
      <c r="E74" s="87">
        <f t="shared" si="56"/>
        <v>-100000</v>
      </c>
      <c r="F74" s="101">
        <v>400000</v>
      </c>
      <c r="G74" s="101">
        <v>0</v>
      </c>
      <c r="H74" s="87">
        <f t="shared" si="57"/>
        <v>-400000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600000</v>
      </c>
      <c r="V74" s="91">
        <f t="shared" si="55"/>
        <v>100000</v>
      </c>
      <c r="W74" s="91">
        <f t="shared" si="55"/>
        <v>-500000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600000</v>
      </c>
      <c r="AN74" s="91">
        <f t="shared" si="25"/>
        <v>100000</v>
      </c>
      <c r="AO74" s="91">
        <f t="shared" si="25"/>
        <v>-500000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si="55"/>
        <v>0</v>
      </c>
      <c r="V75" s="90">
        <f t="shared" si="55"/>
        <v>0</v>
      </c>
      <c r="W75" s="90">
        <f t="shared" si="55"/>
        <v>0</v>
      </c>
      <c r="X75" s="102">
        <f>SUM(X76:X77)</f>
        <v>0</v>
      </c>
      <c r="Y75" s="102">
        <f>SUM(Y76:Y77)</f>
        <v>0</v>
      </c>
      <c r="Z75" s="87">
        <f t="shared" ref="Z75:Z107" si="63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4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55"/>
        <v>0</v>
      </c>
      <c r="V76" s="91">
        <f t="shared" si="55"/>
        <v>0</v>
      </c>
      <c r="W76" s="91">
        <f t="shared" si="55"/>
        <v>0</v>
      </c>
      <c r="X76" s="101"/>
      <c r="Y76" s="101"/>
      <c r="Z76" s="87">
        <f t="shared" si="63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4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55"/>
        <v>0</v>
      </c>
      <c r="V77" s="91">
        <f t="shared" si="55"/>
        <v>0</v>
      </c>
      <c r="W77" s="91">
        <f t="shared" si="55"/>
        <v>0</v>
      </c>
      <c r="X77" s="101"/>
      <c r="Y77" s="101"/>
      <c r="Z77" s="87">
        <f t="shared" si="63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4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92776500</v>
      </c>
      <c r="D79" s="102">
        <f>SUM(D80:D86)</f>
        <v>83341700</v>
      </c>
      <c r="E79" s="104">
        <f t="shared" si="56"/>
        <v>-9434800</v>
      </c>
      <c r="F79" s="102">
        <f>SUM(F80:F86)</f>
        <v>444464500</v>
      </c>
      <c r="G79" s="102">
        <f>SUM(G80:G86)</f>
        <v>433566600</v>
      </c>
      <c r="H79" s="104">
        <f t="shared" si="57"/>
        <v>-10897900</v>
      </c>
      <c r="I79" s="102">
        <f>SUM(I80:I86)</f>
        <v>38616600</v>
      </c>
      <c r="J79" s="102">
        <f>SUM(J80:J86)</f>
        <v>38616600</v>
      </c>
      <c r="K79" s="104">
        <f t="shared" si="58"/>
        <v>0</v>
      </c>
      <c r="L79" s="102">
        <f>SUM(L80:L86)</f>
        <v>21176000</v>
      </c>
      <c r="M79" s="102">
        <f>SUM(M80:M86)</f>
        <v>21176000</v>
      </c>
      <c r="N79" s="104">
        <f t="shared" si="59"/>
        <v>0</v>
      </c>
      <c r="O79" s="102">
        <f>SUM(O80:O86)</f>
        <v>60110000</v>
      </c>
      <c r="P79" s="102">
        <f>SUM(P80:P86)</f>
        <v>60110000</v>
      </c>
      <c r="Q79" s="104">
        <f t="shared" si="60"/>
        <v>0</v>
      </c>
      <c r="R79" s="102">
        <f>SUM(R80:R86)</f>
        <v>18682800</v>
      </c>
      <c r="S79" s="102">
        <f>SUM(S80:S86)</f>
        <v>18682800</v>
      </c>
      <c r="T79" s="87">
        <f t="shared" si="62"/>
        <v>0</v>
      </c>
      <c r="U79" s="90">
        <f t="shared" si="55"/>
        <v>675826400</v>
      </c>
      <c r="V79" s="90">
        <f t="shared" si="55"/>
        <v>655493700</v>
      </c>
      <c r="W79" s="90">
        <f t="shared" si="55"/>
        <v>-20332700</v>
      </c>
      <c r="X79" s="102">
        <f>SUM(X80:X86)</f>
        <v>270000000</v>
      </c>
      <c r="Y79" s="102">
        <f>SUM(Y80:Y86)</f>
        <v>356333715</v>
      </c>
      <c r="Z79" s="87">
        <f t="shared" si="63"/>
        <v>86333715</v>
      </c>
      <c r="AA79" s="90">
        <f t="shared" si="53"/>
        <v>270000000</v>
      </c>
      <c r="AB79" s="90">
        <f t="shared" si="53"/>
        <v>356333715</v>
      </c>
      <c r="AC79" s="90">
        <f t="shared" si="53"/>
        <v>86333715</v>
      </c>
      <c r="AD79" s="102">
        <f>SUM(AD80:AD86)</f>
        <v>50800000</v>
      </c>
      <c r="AE79" s="102">
        <f>SUM(AE80:AE86)</f>
        <v>46356748.649999999</v>
      </c>
      <c r="AF79" s="104">
        <f t="shared" si="61"/>
        <v>-4443251.3500000015</v>
      </c>
      <c r="AG79" s="102">
        <f>SUM(AG80:AG86)</f>
        <v>5000000</v>
      </c>
      <c r="AH79" s="102">
        <f>SUM(AH80:AH86)</f>
        <v>11902250</v>
      </c>
      <c r="AI79" s="87">
        <f t="shared" si="64"/>
        <v>6902250</v>
      </c>
      <c r="AJ79" s="90">
        <f t="shared" si="54"/>
        <v>55800000</v>
      </c>
      <c r="AK79" s="90">
        <f t="shared" si="54"/>
        <v>58258998.649999999</v>
      </c>
      <c r="AL79" s="90">
        <f t="shared" si="54"/>
        <v>2458998.6499999985</v>
      </c>
      <c r="AM79" s="90">
        <f t="shared" si="65"/>
        <v>1001626400</v>
      </c>
      <c r="AN79" s="90">
        <f t="shared" si="65"/>
        <v>1070086413.65</v>
      </c>
      <c r="AO79" s="90">
        <f t="shared" si="65"/>
        <v>68460013.650000006</v>
      </c>
    </row>
    <row r="80" spans="1:41" ht="12.75">
      <c r="A80" s="13">
        <v>69</v>
      </c>
      <c r="B80" s="15" t="s">
        <v>64</v>
      </c>
      <c r="C80" s="101">
        <v>0</v>
      </c>
      <c r="D80" s="101">
        <v>0</v>
      </c>
      <c r="E80" s="87">
        <f t="shared" si="56"/>
        <v>0</v>
      </c>
      <c r="F80" s="101">
        <v>0</v>
      </c>
      <c r="G80" s="101"/>
      <c r="H80" s="87">
        <f t="shared" si="57"/>
        <v>0</v>
      </c>
      <c r="I80" s="101"/>
      <c r="J80" s="101">
        <v>0</v>
      </c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55"/>
        <v>0</v>
      </c>
      <c r="V80" s="91">
        <f t="shared" si="55"/>
        <v>0</v>
      </c>
      <c r="W80" s="91">
        <f t="shared" si="55"/>
        <v>0</v>
      </c>
      <c r="X80" s="101"/>
      <c r="Y80" s="101"/>
      <c r="Z80" s="87">
        <f t="shared" si="63"/>
        <v>0</v>
      </c>
      <c r="AA80" s="91">
        <f t="shared" ref="AA80:AC107" si="66">SUM(X80)</f>
        <v>0</v>
      </c>
      <c r="AB80" s="91">
        <f t="shared" si="66"/>
        <v>0</v>
      </c>
      <c r="AC80" s="91">
        <f t="shared" si="66"/>
        <v>0</v>
      </c>
      <c r="AD80" s="101">
        <v>10000000</v>
      </c>
      <c r="AE80" s="101"/>
      <c r="AF80" s="87">
        <f t="shared" si="61"/>
        <v>-10000000</v>
      </c>
      <c r="AG80" s="101"/>
      <c r="AH80" s="101"/>
      <c r="AI80" s="87">
        <f t="shared" si="64"/>
        <v>0</v>
      </c>
      <c r="AJ80" s="91">
        <f t="shared" si="54"/>
        <v>10000000</v>
      </c>
      <c r="AK80" s="91">
        <f>SUM(AE80+AH80)</f>
        <v>0</v>
      </c>
      <c r="AL80" s="91">
        <f t="shared" si="54"/>
        <v>-10000000</v>
      </c>
      <c r="AM80" s="91">
        <f t="shared" si="65"/>
        <v>10000000</v>
      </c>
      <c r="AN80" s="91">
        <f t="shared" si="65"/>
        <v>0</v>
      </c>
      <c r="AO80" s="91">
        <f t="shared" si="65"/>
        <v>-10000000</v>
      </c>
    </row>
    <row r="81" spans="1:41" ht="12.75">
      <c r="A81" s="13">
        <v>70</v>
      </c>
      <c r="B81" s="15" t="s">
        <v>63</v>
      </c>
      <c r="C81" s="101">
        <v>0</v>
      </c>
      <c r="D81" s="101">
        <v>0</v>
      </c>
      <c r="E81" s="87">
        <f t="shared" si="56"/>
        <v>0</v>
      </c>
      <c r="F81" s="101">
        <v>300000</v>
      </c>
      <c r="G81" s="101">
        <v>0</v>
      </c>
      <c r="H81" s="87">
        <f t="shared" si="57"/>
        <v>-300000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55"/>
        <v>300000</v>
      </c>
      <c r="V81" s="91">
        <f t="shared" si="55"/>
        <v>0</v>
      </c>
      <c r="W81" s="91">
        <f t="shared" si="55"/>
        <v>-300000</v>
      </c>
      <c r="X81" s="101">
        <v>8000000</v>
      </c>
      <c r="Y81" s="101">
        <v>3830000</v>
      </c>
      <c r="Z81" s="87">
        <f t="shared" si="63"/>
        <v>-4170000</v>
      </c>
      <c r="AA81" s="91">
        <f t="shared" si="66"/>
        <v>8000000</v>
      </c>
      <c r="AB81" s="91">
        <f t="shared" si="66"/>
        <v>3830000</v>
      </c>
      <c r="AC81" s="91">
        <f t="shared" si="66"/>
        <v>-4170000</v>
      </c>
      <c r="AD81" s="101"/>
      <c r="AE81" s="101">
        <v>4393245</v>
      </c>
      <c r="AF81" s="87">
        <f t="shared" si="61"/>
        <v>4393245</v>
      </c>
      <c r="AG81" s="101">
        <v>4000000</v>
      </c>
      <c r="AH81" s="101">
        <v>0</v>
      </c>
      <c r="AI81" s="87">
        <f t="shared" si="64"/>
        <v>-4000000</v>
      </c>
      <c r="AJ81" s="91">
        <f t="shared" si="54"/>
        <v>4000000</v>
      </c>
      <c r="AK81" s="91">
        <f t="shared" si="54"/>
        <v>4393245</v>
      </c>
      <c r="AL81" s="91">
        <f t="shared" si="54"/>
        <v>393245</v>
      </c>
      <c r="AM81" s="91">
        <f t="shared" si="65"/>
        <v>12300000</v>
      </c>
      <c r="AN81" s="91">
        <f t="shared" si="65"/>
        <v>8223245</v>
      </c>
      <c r="AO81" s="91">
        <f t="shared" si="65"/>
        <v>-4076755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55"/>
        <v>0</v>
      </c>
      <c r="V82" s="91">
        <f t="shared" si="55"/>
        <v>0</v>
      </c>
      <c r="W82" s="91">
        <f t="shared" si="55"/>
        <v>0</v>
      </c>
      <c r="X82" s="101">
        <v>50000000</v>
      </c>
      <c r="Y82" s="101">
        <v>82441315</v>
      </c>
      <c r="Z82" s="87">
        <f t="shared" si="63"/>
        <v>32441315</v>
      </c>
      <c r="AA82" s="91">
        <f t="shared" si="66"/>
        <v>50000000</v>
      </c>
      <c r="AB82" s="91">
        <f t="shared" si="66"/>
        <v>82441315</v>
      </c>
      <c r="AC82" s="91">
        <f t="shared" si="66"/>
        <v>32441315</v>
      </c>
      <c r="AD82" s="101">
        <v>40800000</v>
      </c>
      <c r="AE82" s="101">
        <v>41963503.649999999</v>
      </c>
      <c r="AF82" s="87">
        <f t="shared" si="61"/>
        <v>1163503.6499999985</v>
      </c>
      <c r="AG82" s="101">
        <v>1000000</v>
      </c>
      <c r="AH82" s="101">
        <v>11902250</v>
      </c>
      <c r="AI82" s="87">
        <f t="shared" si="64"/>
        <v>10902250</v>
      </c>
      <c r="AJ82" s="91">
        <f t="shared" si="54"/>
        <v>41800000</v>
      </c>
      <c r="AK82" s="91">
        <f t="shared" si="54"/>
        <v>53865753.649999999</v>
      </c>
      <c r="AL82" s="91">
        <f t="shared" si="54"/>
        <v>12065753.649999999</v>
      </c>
      <c r="AM82" s="91">
        <f t="shared" si="65"/>
        <v>91800000</v>
      </c>
      <c r="AN82" s="91">
        <f t="shared" si="65"/>
        <v>136307068.65000001</v>
      </c>
      <c r="AO82" s="91">
        <f t="shared" si="65"/>
        <v>44507068.649999999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55"/>
        <v>0</v>
      </c>
      <c r="V83" s="91">
        <f t="shared" si="55"/>
        <v>0</v>
      </c>
      <c r="W83" s="91">
        <f t="shared" si="55"/>
        <v>0</v>
      </c>
      <c r="X83" s="101"/>
      <c r="Y83" s="101"/>
      <c r="Z83" s="87">
        <f t="shared" si="63"/>
        <v>0</v>
      </c>
      <c r="AA83" s="91">
        <f t="shared" si="66"/>
        <v>0</v>
      </c>
      <c r="AB83" s="91">
        <f t="shared" si="66"/>
        <v>0</v>
      </c>
      <c r="AC83" s="91">
        <f t="shared" si="66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4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2.75">
      <c r="A84" s="13">
        <v>73</v>
      </c>
      <c r="B84" s="15" t="s">
        <v>65</v>
      </c>
      <c r="C84" s="101">
        <v>0</v>
      </c>
      <c r="D84" s="101">
        <v>0</v>
      </c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55"/>
        <v>0</v>
      </c>
      <c r="V84" s="91">
        <f t="shared" si="55"/>
        <v>0</v>
      </c>
      <c r="W84" s="91">
        <f t="shared" si="55"/>
        <v>0</v>
      </c>
      <c r="X84" s="101"/>
      <c r="Y84" s="101"/>
      <c r="Z84" s="87">
        <f t="shared" si="63"/>
        <v>0</v>
      </c>
      <c r="AA84" s="91">
        <f t="shared" si="66"/>
        <v>0</v>
      </c>
      <c r="AB84" s="91">
        <f t="shared" si="66"/>
        <v>0</v>
      </c>
      <c r="AC84" s="91">
        <f t="shared" si="66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4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/>
      <c r="H85" s="87">
        <f t="shared" si="57"/>
        <v>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55"/>
        <v>0</v>
      </c>
      <c r="V85" s="91">
        <f t="shared" si="55"/>
        <v>0</v>
      </c>
      <c r="W85" s="91">
        <f t="shared" si="55"/>
        <v>0</v>
      </c>
      <c r="X85" s="101">
        <v>202000000</v>
      </c>
      <c r="Y85" s="101">
        <v>270062400</v>
      </c>
      <c r="Z85" s="87">
        <f t="shared" si="63"/>
        <v>68062400</v>
      </c>
      <c r="AA85" s="91">
        <f t="shared" si="66"/>
        <v>202000000</v>
      </c>
      <c r="AB85" s="187">
        <f t="shared" si="66"/>
        <v>270062400</v>
      </c>
      <c r="AC85" s="91">
        <f t="shared" si="66"/>
        <v>68062400</v>
      </c>
      <c r="AD85" s="101"/>
      <c r="AE85" s="101"/>
      <c r="AF85" s="87">
        <f t="shared" si="61"/>
        <v>0</v>
      </c>
      <c r="AG85" s="101"/>
      <c r="AH85" s="101"/>
      <c r="AI85" s="87">
        <f t="shared" si="64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5"/>
        <v>202000000</v>
      </c>
      <c r="AN85" s="91">
        <f t="shared" si="65"/>
        <v>270062400</v>
      </c>
      <c r="AO85" s="91">
        <f t="shared" si="65"/>
        <v>68062400</v>
      </c>
    </row>
    <row r="86" spans="1:41" ht="12.75">
      <c r="A86" s="13">
        <v>75</v>
      </c>
      <c r="B86" s="15" t="s">
        <v>182</v>
      </c>
      <c r="C86" s="101">
        <v>92776500</v>
      </c>
      <c r="D86" s="101">
        <v>83341700</v>
      </c>
      <c r="E86" s="104">
        <f t="shared" si="56"/>
        <v>-9434800</v>
      </c>
      <c r="F86" s="101">
        <v>444164500</v>
      </c>
      <c r="G86" s="101">
        <v>433566600</v>
      </c>
      <c r="H86" s="104">
        <f t="shared" si="57"/>
        <v>-10597900</v>
      </c>
      <c r="I86" s="101">
        <v>38616600</v>
      </c>
      <c r="J86" s="101">
        <v>38616600</v>
      </c>
      <c r="K86" s="104">
        <f t="shared" si="58"/>
        <v>0</v>
      </c>
      <c r="L86" s="101">
        <v>21176000</v>
      </c>
      <c r="M86" s="101">
        <v>21176000</v>
      </c>
      <c r="N86" s="104">
        <f t="shared" si="59"/>
        <v>0</v>
      </c>
      <c r="O86" s="101">
        <v>60110000</v>
      </c>
      <c r="P86" s="101">
        <v>60110000</v>
      </c>
      <c r="Q86" s="104">
        <f t="shared" si="60"/>
        <v>0</v>
      </c>
      <c r="R86" s="101">
        <v>18682800</v>
      </c>
      <c r="S86" s="101">
        <v>18682800</v>
      </c>
      <c r="T86" s="87">
        <f t="shared" si="62"/>
        <v>0</v>
      </c>
      <c r="U86" s="91">
        <f t="shared" si="55"/>
        <v>675526400</v>
      </c>
      <c r="V86" s="91">
        <f t="shared" si="55"/>
        <v>655493700</v>
      </c>
      <c r="W86" s="91">
        <f t="shared" si="55"/>
        <v>-20032700</v>
      </c>
      <c r="X86" s="101">
        <v>10000000</v>
      </c>
      <c r="Y86" s="101"/>
      <c r="Z86" s="87">
        <f t="shared" si="63"/>
        <v>-10000000</v>
      </c>
      <c r="AA86" s="91">
        <f t="shared" si="66"/>
        <v>10000000</v>
      </c>
      <c r="AB86" s="91">
        <f t="shared" si="66"/>
        <v>0</v>
      </c>
      <c r="AC86" s="91">
        <f t="shared" si="66"/>
        <v>-10000000</v>
      </c>
      <c r="AD86" s="101"/>
      <c r="AE86" s="101"/>
      <c r="AF86" s="104">
        <f t="shared" ref="AF86:AF107" si="67">SUM(AE86-AD86)</f>
        <v>0</v>
      </c>
      <c r="AG86" s="101"/>
      <c r="AH86" s="101"/>
      <c r="AI86" s="87">
        <f t="shared" si="64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5"/>
        <v>685526400</v>
      </c>
      <c r="AN86" s="91">
        <f t="shared" si="65"/>
        <v>655493700</v>
      </c>
      <c r="AO86" s="91">
        <f t="shared" si="65"/>
        <v>-30032700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1</v>
      </c>
      <c r="G87" s="101">
        <v>1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55"/>
        <v>2</v>
      </c>
      <c r="V87" s="91">
        <f t="shared" si="55"/>
        <v>2</v>
      </c>
      <c r="W87" s="91">
        <f t="shared" si="55"/>
        <v>0</v>
      </c>
      <c r="X87" s="101"/>
      <c r="Y87" s="101"/>
      <c r="Z87" s="87">
        <f t="shared" si="63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101"/>
      <c r="AE87" s="101"/>
      <c r="AF87" s="87">
        <f t="shared" si="67"/>
        <v>0</v>
      </c>
      <c r="AG87" s="101"/>
      <c r="AH87" s="101"/>
      <c r="AI87" s="87">
        <f t="shared" si="64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5"/>
        <v>2</v>
      </c>
      <c r="AN87" s="91">
        <f t="shared" si="65"/>
        <v>2</v>
      </c>
      <c r="AO87" s="91">
        <f t="shared" si="65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68">SUM(H89:H92)</f>
        <v>-1</v>
      </c>
      <c r="I88" s="102">
        <f t="shared" si="68"/>
        <v>2</v>
      </c>
      <c r="J88" s="102">
        <f t="shared" si="68"/>
        <v>2</v>
      </c>
      <c r="K88" s="88">
        <f t="shared" si="68"/>
        <v>0</v>
      </c>
      <c r="L88" s="102">
        <f t="shared" si="68"/>
        <v>6</v>
      </c>
      <c r="M88" s="102">
        <f t="shared" si="68"/>
        <v>6</v>
      </c>
      <c r="N88" s="88">
        <f t="shared" si="68"/>
        <v>0</v>
      </c>
      <c r="O88" s="102">
        <f t="shared" si="68"/>
        <v>15</v>
      </c>
      <c r="P88" s="102">
        <f t="shared" si="68"/>
        <v>15</v>
      </c>
      <c r="Q88" s="88">
        <f t="shared" si="68"/>
        <v>0</v>
      </c>
      <c r="R88" s="102">
        <f t="shared" si="68"/>
        <v>0</v>
      </c>
      <c r="S88" s="102">
        <f t="shared" si="68"/>
        <v>0</v>
      </c>
      <c r="T88" s="88">
        <f t="shared" si="68"/>
        <v>0</v>
      </c>
      <c r="U88" s="90">
        <f t="shared" si="55"/>
        <v>51</v>
      </c>
      <c r="V88" s="90">
        <f t="shared" si="55"/>
        <v>49</v>
      </c>
      <c r="W88" s="90">
        <f t="shared" si="55"/>
        <v>-2</v>
      </c>
      <c r="X88" s="88">
        <f>SUM(X89:X92)</f>
        <v>0</v>
      </c>
      <c r="Y88" s="88">
        <f>SUM(Y89:Y92)</f>
        <v>0</v>
      </c>
      <c r="Z88" s="87">
        <f t="shared" si="63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67"/>
        <v>0</v>
      </c>
      <c r="AG88" s="88">
        <f>SUM(AG89:AG92)</f>
        <v>0</v>
      </c>
      <c r="AH88" s="88">
        <f>SUM(AH89:AH92)</f>
        <v>0</v>
      </c>
      <c r="AI88" s="87">
        <f t="shared" si="64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5"/>
        <v>51</v>
      </c>
      <c r="AN88" s="90">
        <f t="shared" si="65"/>
        <v>49</v>
      </c>
      <c r="AO88" s="90">
        <f t="shared" si="65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55"/>
        <v>8</v>
      </c>
      <c r="V89" s="91">
        <f t="shared" si="55"/>
        <v>8</v>
      </c>
      <c r="W89" s="91">
        <f t="shared" si="55"/>
        <v>0</v>
      </c>
      <c r="X89" s="86"/>
      <c r="Y89" s="86"/>
      <c r="Z89" s="87">
        <f t="shared" si="63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67"/>
        <v>0</v>
      </c>
      <c r="AG89" s="86"/>
      <c r="AH89" s="86"/>
      <c r="AI89" s="87">
        <f t="shared" si="64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5"/>
        <v>8</v>
      </c>
      <c r="AN89" s="91">
        <f t="shared" si="65"/>
        <v>8</v>
      </c>
      <c r="AO89" s="91">
        <f t="shared" si="65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55"/>
        <v>13</v>
      </c>
      <c r="V90" s="91">
        <f t="shared" si="55"/>
        <v>11</v>
      </c>
      <c r="W90" s="91">
        <f t="shared" si="55"/>
        <v>-2</v>
      </c>
      <c r="X90" s="86"/>
      <c r="Y90" s="86"/>
      <c r="Z90" s="87">
        <f t="shared" si="63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67"/>
        <v>0</v>
      </c>
      <c r="AG90" s="86"/>
      <c r="AH90" s="86"/>
      <c r="AI90" s="87">
        <f t="shared" si="64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5"/>
        <v>13</v>
      </c>
      <c r="AN90" s="91">
        <f t="shared" si="65"/>
        <v>11</v>
      </c>
      <c r="AO90" s="91">
        <f t="shared" si="65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55"/>
        <v>30</v>
      </c>
      <c r="V91" s="91">
        <f t="shared" si="55"/>
        <v>30</v>
      </c>
      <c r="W91" s="91">
        <f t="shared" si="55"/>
        <v>0</v>
      </c>
      <c r="X91" s="86"/>
      <c r="Y91" s="86"/>
      <c r="Z91" s="87">
        <f t="shared" si="63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67"/>
        <v>0</v>
      </c>
      <c r="AG91" s="86"/>
      <c r="AH91" s="86"/>
      <c r="AI91" s="87">
        <f t="shared" si="64"/>
        <v>0</v>
      </c>
      <c r="AJ91" s="91">
        <f t="shared" ref="AJ91:AL107" si="69">SUM(AD91+AG91)</f>
        <v>0</v>
      </c>
      <c r="AK91" s="91">
        <f t="shared" si="69"/>
        <v>0</v>
      </c>
      <c r="AL91" s="91">
        <f t="shared" si="69"/>
        <v>0</v>
      </c>
      <c r="AM91" s="91">
        <f t="shared" si="65"/>
        <v>30</v>
      </c>
      <c r="AN91" s="91">
        <f t="shared" si="65"/>
        <v>30</v>
      </c>
      <c r="AO91" s="91">
        <f t="shared" si="65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55"/>
        <v>0</v>
      </c>
      <c r="V92" s="91">
        <f t="shared" si="55"/>
        <v>0</v>
      </c>
      <c r="W92" s="91">
        <f t="shared" si="55"/>
        <v>0</v>
      </c>
      <c r="X92" s="86"/>
      <c r="Y92" s="86"/>
      <c r="Z92" s="87">
        <f t="shared" si="63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67"/>
        <v>0</v>
      </c>
      <c r="AG92" s="86"/>
      <c r="AH92" s="86"/>
      <c r="AI92" s="87">
        <f t="shared" si="64"/>
        <v>0</v>
      </c>
      <c r="AJ92" s="91">
        <f t="shared" si="69"/>
        <v>0</v>
      </c>
      <c r="AK92" s="91">
        <f t="shared" si="69"/>
        <v>0</v>
      </c>
      <c r="AL92" s="91">
        <f t="shared" si="69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6"/>
        <v>0</v>
      </c>
      <c r="F93" s="101"/>
      <c r="G93" s="101"/>
      <c r="H93" s="84">
        <f t="shared" si="57"/>
        <v>0</v>
      </c>
      <c r="I93" s="101"/>
      <c r="J93" s="101"/>
      <c r="K93" s="84">
        <f t="shared" si="58"/>
        <v>0</v>
      </c>
      <c r="L93" s="101"/>
      <c r="M93" s="101"/>
      <c r="N93" s="84">
        <f t="shared" si="59"/>
        <v>0</v>
      </c>
      <c r="O93" s="101"/>
      <c r="P93" s="101"/>
      <c r="Q93" s="84">
        <f t="shared" si="60"/>
        <v>0</v>
      </c>
      <c r="R93" s="101"/>
      <c r="S93" s="101"/>
      <c r="T93" s="84">
        <f t="shared" si="62"/>
        <v>0</v>
      </c>
      <c r="U93" s="91">
        <f t="shared" si="55"/>
        <v>0</v>
      </c>
      <c r="V93" s="91">
        <f t="shared" si="55"/>
        <v>0</v>
      </c>
      <c r="W93" s="91">
        <f t="shared" si="55"/>
        <v>0</v>
      </c>
      <c r="X93" s="86"/>
      <c r="Y93" s="86"/>
      <c r="Z93" s="84">
        <f t="shared" si="63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67"/>
        <v>0</v>
      </c>
      <c r="AG93" s="86"/>
      <c r="AH93" s="86"/>
      <c r="AI93" s="84">
        <f t="shared" si="64"/>
        <v>0</v>
      </c>
      <c r="AJ93" s="92">
        <f t="shared" si="69"/>
        <v>0</v>
      </c>
      <c r="AK93" s="92">
        <f t="shared" si="69"/>
        <v>0</v>
      </c>
      <c r="AL93" s="92">
        <f t="shared" si="69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 t="shared" ref="D94:S94" si="70">SUM(D95:D98)</f>
        <v>0</v>
      </c>
      <c r="E94" s="88">
        <f t="shared" si="70"/>
        <v>0</v>
      </c>
      <c r="F94" s="102">
        <f t="shared" si="70"/>
        <v>0</v>
      </c>
      <c r="G94" s="102">
        <f t="shared" si="70"/>
        <v>0</v>
      </c>
      <c r="H94" s="88">
        <f t="shared" si="70"/>
        <v>0</v>
      </c>
      <c r="I94" s="102">
        <f t="shared" si="70"/>
        <v>0</v>
      </c>
      <c r="J94" s="102">
        <f t="shared" si="70"/>
        <v>0</v>
      </c>
      <c r="K94" s="88">
        <f t="shared" si="70"/>
        <v>0</v>
      </c>
      <c r="L94" s="102">
        <f t="shared" si="70"/>
        <v>0</v>
      </c>
      <c r="M94" s="102">
        <f t="shared" si="70"/>
        <v>0</v>
      </c>
      <c r="N94" s="88">
        <f t="shared" si="70"/>
        <v>0</v>
      </c>
      <c r="O94" s="102">
        <f t="shared" si="70"/>
        <v>0</v>
      </c>
      <c r="P94" s="102">
        <f t="shared" si="70"/>
        <v>0</v>
      </c>
      <c r="Q94" s="88">
        <f t="shared" si="70"/>
        <v>0</v>
      </c>
      <c r="R94" s="102">
        <f t="shared" si="70"/>
        <v>0</v>
      </c>
      <c r="S94" s="102">
        <f t="shared" si="70"/>
        <v>0</v>
      </c>
      <c r="T94" s="88">
        <f t="shared" si="62"/>
        <v>0</v>
      </c>
      <c r="U94" s="90">
        <f t="shared" si="55"/>
        <v>0</v>
      </c>
      <c r="V94" s="90">
        <f t="shared" si="55"/>
        <v>0</v>
      </c>
      <c r="W94" s="90">
        <f t="shared" si="55"/>
        <v>0</v>
      </c>
      <c r="X94" s="88">
        <f>SUM(X95:X99)</f>
        <v>0</v>
      </c>
      <c r="Y94" s="88">
        <f>SUM(Y95:Y99)</f>
        <v>0</v>
      </c>
      <c r="Z94" s="88">
        <f t="shared" si="63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67"/>
        <v>0</v>
      </c>
      <c r="AG94" s="88">
        <f>SUM(AG95:AG99)</f>
        <v>0</v>
      </c>
      <c r="AH94" s="88">
        <f>SUM(AH95:AH99)</f>
        <v>0</v>
      </c>
      <c r="AI94" s="88">
        <f t="shared" si="64"/>
        <v>0</v>
      </c>
      <c r="AJ94" s="93">
        <f t="shared" si="69"/>
        <v>0</v>
      </c>
      <c r="AK94" s="93">
        <f t="shared" si="69"/>
        <v>0</v>
      </c>
      <c r="AL94" s="93">
        <f t="shared" si="69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>
        <f t="shared" si="58"/>
        <v>0</v>
      </c>
      <c r="L95" s="101"/>
      <c r="M95" s="101"/>
      <c r="N95" s="87">
        <f t="shared" si="59"/>
        <v>0</v>
      </c>
      <c r="O95" s="101"/>
      <c r="P95" s="101"/>
      <c r="Q95" s="87">
        <f t="shared" si="60"/>
        <v>0</v>
      </c>
      <c r="R95" s="101"/>
      <c r="S95" s="101"/>
      <c r="T95" s="87">
        <f t="shared" si="62"/>
        <v>0</v>
      </c>
      <c r="U95" s="91">
        <f t="shared" si="55"/>
        <v>0</v>
      </c>
      <c r="V95" s="91">
        <f t="shared" si="55"/>
        <v>0</v>
      </c>
      <c r="W95" s="91">
        <f t="shared" si="55"/>
        <v>0</v>
      </c>
      <c r="X95" s="86"/>
      <c r="Y95" s="86"/>
      <c r="Z95" s="87">
        <f t="shared" si="63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67"/>
        <v>0</v>
      </c>
      <c r="AG95" s="86"/>
      <c r="AH95" s="86"/>
      <c r="AI95" s="87">
        <f t="shared" si="64"/>
        <v>0</v>
      </c>
      <c r="AJ95" s="91">
        <f t="shared" si="69"/>
        <v>0</v>
      </c>
      <c r="AK95" s="91">
        <f t="shared" si="69"/>
        <v>0</v>
      </c>
      <c r="AL95" s="91">
        <f t="shared" si="69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>
        <f t="shared" si="58"/>
        <v>0</v>
      </c>
      <c r="L96" s="101"/>
      <c r="M96" s="101"/>
      <c r="N96" s="87">
        <f t="shared" si="59"/>
        <v>0</v>
      </c>
      <c r="O96" s="101"/>
      <c r="P96" s="101"/>
      <c r="Q96" s="87">
        <f t="shared" si="60"/>
        <v>0</v>
      </c>
      <c r="R96" s="101"/>
      <c r="S96" s="101"/>
      <c r="T96" s="87">
        <f t="shared" si="62"/>
        <v>0</v>
      </c>
      <c r="U96" s="91">
        <f t="shared" si="55"/>
        <v>0</v>
      </c>
      <c r="V96" s="91">
        <f t="shared" si="55"/>
        <v>0</v>
      </c>
      <c r="W96" s="91">
        <f t="shared" si="55"/>
        <v>0</v>
      </c>
      <c r="X96" s="86"/>
      <c r="Y96" s="86"/>
      <c r="Z96" s="87">
        <f t="shared" si="63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67"/>
        <v>0</v>
      </c>
      <c r="AG96" s="86"/>
      <c r="AH96" s="86"/>
      <c r="AI96" s="87">
        <f t="shared" si="64"/>
        <v>0</v>
      </c>
      <c r="AJ96" s="91">
        <f t="shared" si="69"/>
        <v>0</v>
      </c>
      <c r="AK96" s="91">
        <f t="shared" si="69"/>
        <v>0</v>
      </c>
      <c r="AL96" s="91">
        <f t="shared" si="69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/>
      <c r="H97" s="87">
        <f t="shared" si="57"/>
        <v>0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>
        <f t="shared" si="60"/>
        <v>0</v>
      </c>
      <c r="R97" s="101"/>
      <c r="S97" s="101"/>
      <c r="T97" s="87">
        <f t="shared" si="62"/>
        <v>0</v>
      </c>
      <c r="U97" s="91">
        <f t="shared" si="55"/>
        <v>0</v>
      </c>
      <c r="V97" s="91">
        <f t="shared" si="55"/>
        <v>0</v>
      </c>
      <c r="W97" s="91">
        <f t="shared" si="55"/>
        <v>0</v>
      </c>
      <c r="X97" s="86"/>
      <c r="Y97" s="86"/>
      <c r="Z97" s="87">
        <f t="shared" si="63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67"/>
        <v>0</v>
      </c>
      <c r="AG97" s="86"/>
      <c r="AH97" s="86"/>
      <c r="AI97" s="87">
        <f t="shared" si="64"/>
        <v>0</v>
      </c>
      <c r="AJ97" s="91">
        <f t="shared" si="69"/>
        <v>0</v>
      </c>
      <c r="AK97" s="91">
        <f t="shared" si="69"/>
        <v>0</v>
      </c>
      <c r="AL97" s="91">
        <f t="shared" si="69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>
        <f t="shared" si="60"/>
        <v>0</v>
      </c>
      <c r="R98" s="101"/>
      <c r="S98" s="101"/>
      <c r="T98" s="87">
        <f t="shared" si="62"/>
        <v>0</v>
      </c>
      <c r="U98" s="91">
        <f t="shared" si="55"/>
        <v>0</v>
      </c>
      <c r="V98" s="91">
        <f t="shared" si="55"/>
        <v>0</v>
      </c>
      <c r="W98" s="91">
        <f t="shared" si="55"/>
        <v>0</v>
      </c>
      <c r="X98" s="86"/>
      <c r="Y98" s="86"/>
      <c r="Z98" s="87">
        <f t="shared" si="63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67"/>
        <v>0</v>
      </c>
      <c r="AG98" s="86"/>
      <c r="AH98" s="86"/>
      <c r="AI98" s="87">
        <f t="shared" si="64"/>
        <v>0</v>
      </c>
      <c r="AJ98" s="91">
        <f t="shared" si="69"/>
        <v>0</v>
      </c>
      <c r="AK98" s="91">
        <f t="shared" si="69"/>
        <v>0</v>
      </c>
      <c r="AL98" s="91">
        <f t="shared" si="69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s="261" customFormat="1" ht="12.75">
      <c r="A99" s="256">
        <v>88</v>
      </c>
      <c r="B99" s="262" t="s">
        <v>125</v>
      </c>
      <c r="C99" s="363">
        <f>SUM(C100:C107)</f>
        <v>0</v>
      </c>
      <c r="D99" s="363">
        <f>SUM(D100:D107)</f>
        <v>0</v>
      </c>
      <c r="E99" s="263">
        <f t="shared" si="56"/>
        <v>0</v>
      </c>
      <c r="F99" s="363">
        <f>SUM(F100:F107)</f>
        <v>0</v>
      </c>
      <c r="G99" s="363">
        <f>SUM(G100:G107)</f>
        <v>0</v>
      </c>
      <c r="H99" s="263">
        <f t="shared" si="57"/>
        <v>0</v>
      </c>
      <c r="I99" s="363">
        <f>SUM(I100:I107)</f>
        <v>0</v>
      </c>
      <c r="J99" s="363">
        <f>SUM(J100:J107)</f>
        <v>0</v>
      </c>
      <c r="K99" s="263">
        <f t="shared" si="58"/>
        <v>0</v>
      </c>
      <c r="L99" s="363">
        <f>SUM(L100:L107)</f>
        <v>0</v>
      </c>
      <c r="M99" s="363">
        <f>SUM(M100:M107)</f>
        <v>0</v>
      </c>
      <c r="N99" s="263">
        <f t="shared" si="59"/>
        <v>0</v>
      </c>
      <c r="O99" s="363">
        <f>SUM(O100:O107)</f>
        <v>0</v>
      </c>
      <c r="P99" s="363">
        <f>SUM(P100:P107)</f>
        <v>0</v>
      </c>
      <c r="Q99" s="263">
        <f t="shared" si="60"/>
        <v>0</v>
      </c>
      <c r="R99" s="363">
        <f>SUM(R100:R107)</f>
        <v>0</v>
      </c>
      <c r="S99" s="363">
        <f>SUM(S100:S107)</f>
        <v>0</v>
      </c>
      <c r="T99" s="263">
        <f t="shared" si="62"/>
        <v>0</v>
      </c>
      <c r="U99" s="259">
        <f t="shared" si="55"/>
        <v>0</v>
      </c>
      <c r="V99" s="259">
        <f t="shared" si="55"/>
        <v>0</v>
      </c>
      <c r="W99" s="259">
        <f t="shared" si="55"/>
        <v>0</v>
      </c>
      <c r="X99" s="258">
        <f>SUM(X100:X107)</f>
        <v>0</v>
      </c>
      <c r="Y99" s="258">
        <f>SUM(Y100:Y107)</f>
        <v>0</v>
      </c>
      <c r="Z99" s="263">
        <f t="shared" si="63"/>
        <v>0</v>
      </c>
      <c r="AA99" s="259">
        <f t="shared" si="66"/>
        <v>0</v>
      </c>
      <c r="AB99" s="259">
        <f t="shared" si="66"/>
        <v>0</v>
      </c>
      <c r="AC99" s="259">
        <f t="shared" si="66"/>
        <v>0</v>
      </c>
      <c r="AD99" s="258">
        <f>SUM(AD100:AD107)</f>
        <v>0</v>
      </c>
      <c r="AE99" s="258">
        <f>SUM(AE100:AE107)</f>
        <v>0</v>
      </c>
      <c r="AF99" s="263">
        <f t="shared" si="67"/>
        <v>0</v>
      </c>
      <c r="AG99" s="258">
        <f>SUM(AG100:AG107)</f>
        <v>0</v>
      </c>
      <c r="AH99" s="258">
        <f>SUM(AH100:AH107)</f>
        <v>0</v>
      </c>
      <c r="AI99" s="263">
        <f t="shared" si="64"/>
        <v>0</v>
      </c>
      <c r="AJ99" s="259">
        <f t="shared" si="69"/>
        <v>0</v>
      </c>
      <c r="AK99" s="259">
        <f t="shared" si="69"/>
        <v>0</v>
      </c>
      <c r="AL99" s="259">
        <f t="shared" si="69"/>
        <v>0</v>
      </c>
      <c r="AM99" s="259">
        <f t="shared" si="65"/>
        <v>0</v>
      </c>
      <c r="AN99" s="259">
        <f t="shared" si="65"/>
        <v>0</v>
      </c>
      <c r="AO99" s="259">
        <f t="shared" si="65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56"/>
        <v>0</v>
      </c>
      <c r="F100" s="101"/>
      <c r="G100" s="101">
        <v>0</v>
      </c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55"/>
        <v>0</v>
      </c>
      <c r="V100" s="91">
        <f t="shared" si="55"/>
        <v>0</v>
      </c>
      <c r="W100" s="91">
        <f t="shared" si="55"/>
        <v>0</v>
      </c>
      <c r="X100" s="86"/>
      <c r="Y100" s="86"/>
      <c r="Z100" s="87">
        <f t="shared" si="63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67"/>
        <v>0</v>
      </c>
      <c r="AG100" s="86"/>
      <c r="AH100" s="86"/>
      <c r="AI100" s="87">
        <f t="shared" si="64"/>
        <v>0</v>
      </c>
      <c r="AJ100" s="91">
        <f t="shared" si="69"/>
        <v>0</v>
      </c>
      <c r="AK100" s="91">
        <f t="shared" si="69"/>
        <v>0</v>
      </c>
      <c r="AL100" s="91">
        <f t="shared" si="69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/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55"/>
        <v>0</v>
      </c>
      <c r="V101" s="91">
        <f t="shared" si="55"/>
        <v>0</v>
      </c>
      <c r="W101" s="91">
        <f t="shared" si="55"/>
        <v>0</v>
      </c>
      <c r="X101" s="86"/>
      <c r="Y101" s="86"/>
      <c r="Z101" s="87">
        <f t="shared" si="63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67"/>
        <v>0</v>
      </c>
      <c r="AG101" s="86"/>
      <c r="AH101" s="86"/>
      <c r="AI101" s="87">
        <f t="shared" si="64"/>
        <v>0</v>
      </c>
      <c r="AJ101" s="91">
        <f t="shared" si="69"/>
        <v>0</v>
      </c>
      <c r="AK101" s="91">
        <f t="shared" si="69"/>
        <v>0</v>
      </c>
      <c r="AL101" s="91">
        <f t="shared" si="69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>
        <v>0</v>
      </c>
      <c r="K102" s="87">
        <f t="shared" si="58"/>
        <v>0</v>
      </c>
      <c r="L102" s="103"/>
      <c r="M102" s="103"/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>
        <v>0</v>
      </c>
      <c r="T102" s="87">
        <f t="shared" si="62"/>
        <v>0</v>
      </c>
      <c r="U102" s="91">
        <f t="shared" si="55"/>
        <v>0</v>
      </c>
      <c r="V102" s="91">
        <f t="shared" si="55"/>
        <v>0</v>
      </c>
      <c r="W102" s="91">
        <f t="shared" si="55"/>
        <v>0</v>
      </c>
      <c r="X102" s="86"/>
      <c r="Y102" s="86"/>
      <c r="Z102" s="87">
        <f t="shared" si="63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67"/>
        <v>0</v>
      </c>
      <c r="AG102" s="86"/>
      <c r="AH102" s="86"/>
      <c r="AI102" s="87">
        <f t="shared" si="64"/>
        <v>0</v>
      </c>
      <c r="AJ102" s="91">
        <f t="shared" si="69"/>
        <v>0</v>
      </c>
      <c r="AK102" s="91">
        <f t="shared" si="69"/>
        <v>0</v>
      </c>
      <c r="AL102" s="91">
        <f t="shared" si="69"/>
        <v>0</v>
      </c>
      <c r="AM102" s="91">
        <f t="shared" si="65"/>
        <v>0</v>
      </c>
      <c r="AN102" s="91">
        <f t="shared" si="65"/>
        <v>0</v>
      </c>
      <c r="AO102" s="91">
        <f t="shared" si="65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55"/>
        <v>0</v>
      </c>
      <c r="V103" s="91">
        <f t="shared" si="55"/>
        <v>0</v>
      </c>
      <c r="W103" s="91">
        <f t="shared" si="55"/>
        <v>0</v>
      </c>
      <c r="X103" s="86"/>
      <c r="Y103" s="86"/>
      <c r="Z103" s="87">
        <f t="shared" si="63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67"/>
        <v>0</v>
      </c>
      <c r="AG103" s="86"/>
      <c r="AH103" s="86"/>
      <c r="AI103" s="87">
        <f t="shared" si="64"/>
        <v>0</v>
      </c>
      <c r="AJ103" s="91">
        <f t="shared" si="69"/>
        <v>0</v>
      </c>
      <c r="AK103" s="91">
        <f t="shared" si="69"/>
        <v>0</v>
      </c>
      <c r="AL103" s="91">
        <f t="shared" si="69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/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55"/>
        <v>0</v>
      </c>
      <c r="V104" s="91">
        <f t="shared" si="55"/>
        <v>0</v>
      </c>
      <c r="W104" s="91">
        <f t="shared" si="55"/>
        <v>0</v>
      </c>
      <c r="X104" s="86"/>
      <c r="Y104" s="86"/>
      <c r="Z104" s="87">
        <f t="shared" si="63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67"/>
        <v>0</v>
      </c>
      <c r="AG104" s="86"/>
      <c r="AH104" s="86"/>
      <c r="AI104" s="87">
        <f t="shared" si="64"/>
        <v>0</v>
      </c>
      <c r="AJ104" s="91">
        <f t="shared" si="69"/>
        <v>0</v>
      </c>
      <c r="AK104" s="91">
        <f t="shared" si="69"/>
        <v>0</v>
      </c>
      <c r="AL104" s="91">
        <f t="shared" si="69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/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55"/>
        <v>0</v>
      </c>
      <c r="V105" s="91">
        <f t="shared" si="55"/>
        <v>0</v>
      </c>
      <c r="W105" s="91">
        <f t="shared" si="55"/>
        <v>0</v>
      </c>
      <c r="X105" s="86"/>
      <c r="Y105" s="86"/>
      <c r="Z105" s="87">
        <f t="shared" si="63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67"/>
        <v>0</v>
      </c>
      <c r="AG105" s="86"/>
      <c r="AH105" s="86"/>
      <c r="AI105" s="87">
        <f t="shared" si="64"/>
        <v>0</v>
      </c>
      <c r="AJ105" s="91">
        <f t="shared" si="69"/>
        <v>0</v>
      </c>
      <c r="AK105" s="91">
        <f t="shared" si="69"/>
        <v>0</v>
      </c>
      <c r="AL105" s="91">
        <f t="shared" si="69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/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55"/>
        <v>0</v>
      </c>
      <c r="V106" s="91">
        <f t="shared" si="55"/>
        <v>0</v>
      </c>
      <c r="W106" s="91">
        <f t="shared" si="55"/>
        <v>0</v>
      </c>
      <c r="X106" s="86"/>
      <c r="Y106" s="86"/>
      <c r="Z106" s="87">
        <f t="shared" si="63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67"/>
        <v>0</v>
      </c>
      <c r="AG106" s="86"/>
      <c r="AH106" s="86"/>
      <c r="AI106" s="87">
        <f t="shared" si="64"/>
        <v>0</v>
      </c>
      <c r="AJ106" s="91">
        <f t="shared" si="69"/>
        <v>0</v>
      </c>
      <c r="AK106" s="91">
        <f t="shared" si="69"/>
        <v>0</v>
      </c>
      <c r="AL106" s="91">
        <f t="shared" si="69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>
        <v>0</v>
      </c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55"/>
        <v>0</v>
      </c>
      <c r="V107" s="91">
        <f t="shared" si="55"/>
        <v>0</v>
      </c>
      <c r="W107" s="91">
        <f t="shared" si="55"/>
        <v>0</v>
      </c>
      <c r="X107" s="86"/>
      <c r="Y107" s="86"/>
      <c r="Z107" s="87">
        <f t="shared" si="63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67"/>
        <v>0</v>
      </c>
      <c r="AG107" s="86"/>
      <c r="AH107" s="86"/>
      <c r="AI107" s="87">
        <f t="shared" si="64"/>
        <v>0</v>
      </c>
      <c r="AJ107" s="91">
        <f t="shared" si="69"/>
        <v>0</v>
      </c>
      <c r="AK107" s="91">
        <f t="shared" si="69"/>
        <v>0</v>
      </c>
      <c r="AL107" s="91">
        <f t="shared" si="69"/>
        <v>0</v>
      </c>
      <c r="AM107" s="91">
        <f t="shared" si="65"/>
        <v>0</v>
      </c>
      <c r="AN107" s="91">
        <f t="shared" si="65"/>
        <v>0</v>
      </c>
      <c r="AO107" s="91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Normal="100" workbookViewId="0">
      <pane xSplit="2" ySplit="8" topLeftCell="AM57" activePane="bottomRight" state="frozen"/>
      <selection pane="topRight" activeCell="C1" sqref="C1"/>
      <selection pane="bottomLeft" activeCell="A9" sqref="A9"/>
      <selection pane="bottomRight" activeCell="AH80" sqref="AH8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9" t="s">
        <v>285</v>
      </c>
      <c r="C3" s="439"/>
      <c r="D3" s="439"/>
      <c r="E3" s="439"/>
      <c r="F3" s="439"/>
    </row>
    <row r="4" spans="1:41" ht="11.25">
      <c r="AO4" s="34">
        <f>SUM(AN8-AM8)</f>
        <v>-429063853.66999996</v>
      </c>
    </row>
    <row r="5" spans="1:41" ht="11.25" customHeight="1">
      <c r="A5" s="430"/>
      <c r="B5" s="41" t="s">
        <v>80</v>
      </c>
      <c r="C5" s="444" t="s">
        <v>81</v>
      </c>
      <c r="D5" s="445"/>
      <c r="E5" s="445"/>
      <c r="F5" s="451" t="s">
        <v>82</v>
      </c>
      <c r="G5" s="452"/>
      <c r="H5" s="452"/>
      <c r="I5" s="444" t="s">
        <v>100</v>
      </c>
      <c r="J5" s="445"/>
      <c r="K5" s="445"/>
      <c r="L5" s="430" t="s">
        <v>105</v>
      </c>
      <c r="M5" s="430"/>
      <c r="N5" s="430"/>
      <c r="O5" s="430" t="s">
        <v>106</v>
      </c>
      <c r="P5" s="430"/>
      <c r="Q5" s="430"/>
      <c r="R5" s="444" t="s">
        <v>107</v>
      </c>
      <c r="S5" s="445"/>
      <c r="T5" s="446"/>
      <c r="U5" s="447" t="s">
        <v>121</v>
      </c>
      <c r="V5" s="448"/>
      <c r="W5" s="449"/>
      <c r="X5" s="444" t="s">
        <v>166</v>
      </c>
      <c r="Y5" s="445"/>
      <c r="Z5" s="446"/>
      <c r="AA5" s="450" t="s">
        <v>164</v>
      </c>
      <c r="AB5" s="450"/>
      <c r="AC5" s="450"/>
      <c r="AD5" s="444" t="s">
        <v>167</v>
      </c>
      <c r="AE5" s="445"/>
      <c r="AF5" s="446"/>
      <c r="AG5" s="444" t="s">
        <v>168</v>
      </c>
      <c r="AH5" s="445"/>
      <c r="AI5" s="446"/>
      <c r="AJ5" s="430" t="s">
        <v>165</v>
      </c>
      <c r="AK5" s="430"/>
      <c r="AL5" s="430"/>
      <c r="AM5" s="430" t="s">
        <v>3</v>
      </c>
      <c r="AN5" s="430"/>
      <c r="AO5" s="430"/>
    </row>
    <row r="6" spans="1:41" s="52" customFormat="1" ht="11.25">
      <c r="A6" s="430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51" t="s">
        <v>114</v>
      </c>
      <c r="AB6" s="51" t="s">
        <v>115</v>
      </c>
      <c r="AC6" s="5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52" customFormat="1" ht="11.25">
      <c r="A7" s="437" t="s">
        <v>122</v>
      </c>
      <c r="B7" s="438"/>
      <c r="C7" s="83"/>
      <c r="D7" s="83">
        <f>SUM(C7+D79-D8)</f>
        <v>16083770</v>
      </c>
      <c r="E7" s="87">
        <f>SUM(D7-C7)</f>
        <v>16083770</v>
      </c>
      <c r="F7" s="83"/>
      <c r="G7" s="83">
        <f>SUM(F7+G79-G8)</f>
        <v>138190947.01999998</v>
      </c>
      <c r="H7" s="87">
        <f>SUM(G7-F7)</f>
        <v>138190947.01999998</v>
      </c>
      <c r="I7" s="83"/>
      <c r="J7" s="83">
        <f>SUM(I7+J79-J8)</f>
        <v>2145503.2600000054</v>
      </c>
      <c r="K7" s="87">
        <f>SUM(J7-I7)</f>
        <v>2145503.2600000054</v>
      </c>
      <c r="L7" s="83"/>
      <c r="M7" s="83">
        <f>SUM(L7+M79-M8)</f>
        <v>4059552.8299999982</v>
      </c>
      <c r="N7" s="87">
        <f>SUM(M7-L7)</f>
        <v>4059552.8299999982</v>
      </c>
      <c r="O7" s="83"/>
      <c r="P7" s="83">
        <f>SUM(O7+P79-P8)</f>
        <v>3971069.0400000066</v>
      </c>
      <c r="Q7" s="87">
        <f>SUM(P7-O7)</f>
        <v>3971069.0400000066</v>
      </c>
      <c r="R7" s="83"/>
      <c r="S7" s="83">
        <f>SUM(R7+S79-S8)</f>
        <v>3620943.5200000033</v>
      </c>
      <c r="T7" s="87">
        <f>SUM(S7-R7)</f>
        <v>3620943.5200000033</v>
      </c>
      <c r="U7" s="92">
        <f>SUM(C7+F7+I7+L7+O7+R7)</f>
        <v>0</v>
      </c>
      <c r="V7" s="92">
        <f t="shared" ref="V7:W11" si="0">SUM(D7+G7+J7+M7+P7+S7)</f>
        <v>168071785.66999999</v>
      </c>
      <c r="W7" s="92">
        <f t="shared" si="0"/>
        <v>168071785.66999999</v>
      </c>
      <c r="X7" s="107"/>
      <c r="Y7" s="95">
        <f>SUM(X7+Y79-Y8)</f>
        <v>52184026</v>
      </c>
      <c r="Z7" s="87">
        <v>0</v>
      </c>
      <c r="AA7" s="92">
        <f>SUM(X7)</f>
        <v>0</v>
      </c>
      <c r="AB7" s="92">
        <f>SUM(Y7)</f>
        <v>52184026</v>
      </c>
      <c r="AC7" s="92">
        <f t="shared" ref="AC7:AC11" si="1">SUM(Z7)</f>
        <v>0</v>
      </c>
      <c r="AD7" s="95"/>
      <c r="AE7" s="95">
        <f>SUM(AD7+AE79-AE8)</f>
        <v>60755773</v>
      </c>
      <c r="AF7" s="87">
        <v>0</v>
      </c>
      <c r="AG7" s="95"/>
      <c r="AH7" s="95">
        <f>SUM(AG7+AH79-AH8)</f>
        <v>36721200</v>
      </c>
      <c r="AI7" s="87">
        <v>0</v>
      </c>
      <c r="AJ7" s="92">
        <f t="shared" ref="AJ7:AL22" si="2">SUM(AD7+AG7)</f>
        <v>0</v>
      </c>
      <c r="AK7" s="92">
        <f t="shared" si="2"/>
        <v>97476973</v>
      </c>
      <c r="AL7" s="92">
        <v>0</v>
      </c>
      <c r="AM7" s="92">
        <f>SUM(U7+AA7+AJ7)</f>
        <v>0</v>
      </c>
      <c r="AN7" s="92">
        <f t="shared" ref="AN7:AO22" si="3">SUM(V7+AB7+AK7)</f>
        <v>317732784.66999996</v>
      </c>
      <c r="AO7" s="92">
        <f t="shared" si="3"/>
        <v>168071785.66999999</v>
      </c>
    </row>
    <row r="8" spans="1:41" ht="11.25">
      <c r="A8" s="57">
        <v>1</v>
      </c>
      <c r="B8" s="58" t="s">
        <v>4</v>
      </c>
      <c r="C8" s="88">
        <f>SUM(C9+C75)</f>
        <v>85332300</v>
      </c>
      <c r="D8" s="88">
        <f t="shared" ref="D8" si="4">SUM(D9+D75)</f>
        <v>69081930</v>
      </c>
      <c r="E8" s="87">
        <f t="shared" ref="E8:E74" si="5">SUM(D8-C8)</f>
        <v>-16250370</v>
      </c>
      <c r="F8" s="88">
        <f t="shared" ref="F8:G8" si="6">SUM(F9+F75)</f>
        <v>492507500</v>
      </c>
      <c r="G8" s="88">
        <f t="shared" si="6"/>
        <v>351816752.98000002</v>
      </c>
      <c r="H8" s="87">
        <f t="shared" ref="H8:H74" si="7">SUM(G8-F8)</f>
        <v>-140690747.01999998</v>
      </c>
      <c r="I8" s="88">
        <f t="shared" ref="I8:J8" si="8">SUM(I9+I75)</f>
        <v>98676300</v>
      </c>
      <c r="J8" s="88">
        <f t="shared" si="8"/>
        <v>96530796.739999995</v>
      </c>
      <c r="K8" s="87">
        <f t="shared" ref="K8:K74" si="9">SUM(J8-I8)</f>
        <v>-2145503.2600000054</v>
      </c>
      <c r="L8" s="88">
        <f t="shared" ref="L8:M8" si="10">SUM(L9+L75)</f>
        <v>48200000</v>
      </c>
      <c r="M8" s="88">
        <f t="shared" si="10"/>
        <v>44140447.170000002</v>
      </c>
      <c r="N8" s="87">
        <f t="shared" ref="N8:N74" si="11">SUM(M8-L8)</f>
        <v>-4059552.8299999982</v>
      </c>
      <c r="O8" s="88">
        <f t="shared" ref="O8:P8" si="12">SUM(O9+O75)</f>
        <v>118605600</v>
      </c>
      <c r="P8" s="88">
        <f t="shared" si="12"/>
        <v>114634530.95999999</v>
      </c>
      <c r="Q8" s="87">
        <f t="shared" ref="Q8:Q74" si="13">SUM(P8-O8)</f>
        <v>-3971069.0400000066</v>
      </c>
      <c r="R8" s="88">
        <f t="shared" ref="R8:S8" si="14">SUM(R9+R75)</f>
        <v>41892800</v>
      </c>
      <c r="S8" s="88">
        <f t="shared" si="14"/>
        <v>38271856.479999997</v>
      </c>
      <c r="T8" s="87">
        <f t="shared" ref="T8:T74" si="15">SUM(S8-R8)</f>
        <v>-3620943.5200000033</v>
      </c>
      <c r="U8" s="90">
        <f t="shared" ref="U8:U11" si="16">SUM(C8+F8+I8+L8+O8+R8)</f>
        <v>885214500</v>
      </c>
      <c r="V8" s="90">
        <f t="shared" si="0"/>
        <v>714476314.33000004</v>
      </c>
      <c r="W8" s="90">
        <f t="shared" si="0"/>
        <v>-170738185.66999999</v>
      </c>
      <c r="X8" s="96">
        <f>SUM(X9+X75)</f>
        <v>310291600</v>
      </c>
      <c r="Y8" s="96">
        <f>SUM(Y9+Y75)</f>
        <v>51965932</v>
      </c>
      <c r="Z8" s="87">
        <f t="shared" ref="Z8:Z74" si="17">SUM(Y8-X8)</f>
        <v>-258325668</v>
      </c>
      <c r="AA8" s="90">
        <f t="shared" ref="AA8:AB11" si="18">SUM(X8)</f>
        <v>310291600</v>
      </c>
      <c r="AB8" s="90">
        <f t="shared" si="18"/>
        <v>51965932</v>
      </c>
      <c r="AC8" s="90">
        <f t="shared" si="1"/>
        <v>-258325668</v>
      </c>
      <c r="AD8" s="96">
        <f t="shared" ref="AD8:AE8" si="19">SUM(AD9+AD75)</f>
        <v>0</v>
      </c>
      <c r="AE8" s="96">
        <f t="shared" si="19"/>
        <v>0</v>
      </c>
      <c r="AF8" s="87">
        <f t="shared" ref="AF8:AF74" si="20">SUM(AE8-AD8)</f>
        <v>0</v>
      </c>
      <c r="AG8" s="96">
        <f t="shared" ref="AG8:AH8" si="21">SUM(AG9+AG75)</f>
        <v>0</v>
      </c>
      <c r="AH8" s="96">
        <f t="shared" si="21"/>
        <v>0</v>
      </c>
      <c r="AI8" s="87">
        <f t="shared" ref="AI8:AI74" si="22">SUM(AH8-AG8)</f>
        <v>0</v>
      </c>
      <c r="AJ8" s="90">
        <f t="shared" si="2"/>
        <v>0</v>
      </c>
      <c r="AK8" s="90">
        <f t="shared" si="2"/>
        <v>0</v>
      </c>
      <c r="AL8" s="90">
        <f t="shared" si="2"/>
        <v>0</v>
      </c>
      <c r="AM8" s="90">
        <f t="shared" ref="AM8:AO74" si="23">SUM(U8+AA8+AJ8)</f>
        <v>1195506100</v>
      </c>
      <c r="AN8" s="90">
        <f t="shared" si="3"/>
        <v>766442246.33000004</v>
      </c>
      <c r="AO8" s="90">
        <f t="shared" si="3"/>
        <v>-429063853.66999996</v>
      </c>
    </row>
    <row r="9" spans="1:41" ht="11.25">
      <c r="A9" s="57">
        <v>2</v>
      </c>
      <c r="B9" s="58" t="s">
        <v>5</v>
      </c>
      <c r="C9" s="88">
        <f>SUM(C10+C63+C66)</f>
        <v>85332300</v>
      </c>
      <c r="D9" s="88">
        <f t="shared" ref="D9" si="24">SUM(D10+D63+D66)</f>
        <v>69081930</v>
      </c>
      <c r="E9" s="87">
        <f t="shared" si="5"/>
        <v>-16250370</v>
      </c>
      <c r="F9" s="88">
        <f t="shared" ref="F9:G9" si="25">SUM(F10+F63+F66)</f>
        <v>492507500</v>
      </c>
      <c r="G9" s="88">
        <f t="shared" si="25"/>
        <v>351816752.98000002</v>
      </c>
      <c r="H9" s="87">
        <f t="shared" si="7"/>
        <v>-140690747.01999998</v>
      </c>
      <c r="I9" s="88">
        <f t="shared" ref="I9:J9" si="26">SUM(I10+I63+I66)</f>
        <v>98676300</v>
      </c>
      <c r="J9" s="88">
        <f t="shared" si="26"/>
        <v>96530796.739999995</v>
      </c>
      <c r="K9" s="87">
        <f t="shared" si="9"/>
        <v>-2145503.2600000054</v>
      </c>
      <c r="L9" s="88">
        <f t="shared" ref="L9:M9" si="27">SUM(L10+L63+L66)</f>
        <v>48200000</v>
      </c>
      <c r="M9" s="88">
        <f t="shared" si="27"/>
        <v>44140447.170000002</v>
      </c>
      <c r="N9" s="87">
        <f t="shared" si="11"/>
        <v>-4059552.8299999982</v>
      </c>
      <c r="O9" s="88">
        <f t="shared" ref="O9:P9" si="28">SUM(O10+O63+O66)</f>
        <v>118605600</v>
      </c>
      <c r="P9" s="88">
        <f t="shared" si="28"/>
        <v>114634530.95999999</v>
      </c>
      <c r="Q9" s="87">
        <f t="shared" si="13"/>
        <v>-3971069.0400000066</v>
      </c>
      <c r="R9" s="88">
        <f t="shared" ref="R9:S9" si="29">SUM(R10+R63+R66)</f>
        <v>41892800</v>
      </c>
      <c r="S9" s="88">
        <f t="shared" si="29"/>
        <v>38271856.479999997</v>
      </c>
      <c r="T9" s="87">
        <f t="shared" si="15"/>
        <v>-3620943.5200000033</v>
      </c>
      <c r="U9" s="90">
        <f t="shared" si="16"/>
        <v>885214500</v>
      </c>
      <c r="V9" s="90">
        <f t="shared" si="0"/>
        <v>714476314.33000004</v>
      </c>
      <c r="W9" s="90">
        <f t="shared" si="0"/>
        <v>-170738185.66999999</v>
      </c>
      <c r="X9" s="96">
        <f>SUM(X10+X63+X66)</f>
        <v>310291600</v>
      </c>
      <c r="Y9" s="96">
        <f t="shared" ref="Y9" si="30">SUM(Y10+Y63+Y66)</f>
        <v>51965932</v>
      </c>
      <c r="Z9" s="87">
        <f t="shared" si="17"/>
        <v>-258325668</v>
      </c>
      <c r="AA9" s="90">
        <f t="shared" si="18"/>
        <v>310291600</v>
      </c>
      <c r="AB9" s="90">
        <f t="shared" si="18"/>
        <v>51965932</v>
      </c>
      <c r="AC9" s="90">
        <f t="shared" si="1"/>
        <v>-258325668</v>
      </c>
      <c r="AD9" s="96">
        <f t="shared" ref="AD9:AE9" si="31">SUM(AD10+AD63+AD66)</f>
        <v>0</v>
      </c>
      <c r="AE9" s="96">
        <f t="shared" si="31"/>
        <v>0</v>
      </c>
      <c r="AF9" s="87">
        <f t="shared" si="20"/>
        <v>0</v>
      </c>
      <c r="AG9" s="96">
        <f t="shared" ref="AG9:AH9" si="32">SUM(AG10+AG63+AG66)</f>
        <v>0</v>
      </c>
      <c r="AH9" s="96">
        <f t="shared" si="32"/>
        <v>0</v>
      </c>
      <c r="AI9" s="87">
        <f t="shared" si="22"/>
        <v>0</v>
      </c>
      <c r="AJ9" s="90">
        <f t="shared" si="2"/>
        <v>0</v>
      </c>
      <c r="AK9" s="90">
        <f t="shared" si="2"/>
        <v>0</v>
      </c>
      <c r="AL9" s="90">
        <f t="shared" si="2"/>
        <v>0</v>
      </c>
      <c r="AM9" s="90">
        <f t="shared" si="23"/>
        <v>1195506100</v>
      </c>
      <c r="AN9" s="90">
        <f t="shared" si="3"/>
        <v>766442246.33000004</v>
      </c>
      <c r="AO9" s="90">
        <f t="shared" si="3"/>
        <v>-429063853.66999996</v>
      </c>
    </row>
    <row r="10" spans="1:41" ht="11.25">
      <c r="A10" s="57">
        <v>3</v>
      </c>
      <c r="B10" s="58" t="s">
        <v>6</v>
      </c>
      <c r="C10" s="88">
        <f>SUM(C11+C17+C23+C28+C35+C39+C44+C48+C58)</f>
        <v>85032300</v>
      </c>
      <c r="D10" s="88">
        <f t="shared" ref="D10" si="33">SUM(D11+D17+D23+D28+D35+D39+D44+D48+D58)</f>
        <v>69081930</v>
      </c>
      <c r="E10" s="87">
        <f t="shared" si="5"/>
        <v>-15950370</v>
      </c>
      <c r="F10" s="88">
        <f t="shared" ref="F10:G10" si="34">SUM(F11+F17+F23+F28+F35+F39+F44+F48+F58)</f>
        <v>492007500</v>
      </c>
      <c r="G10" s="88">
        <f t="shared" si="34"/>
        <v>351816752.98000002</v>
      </c>
      <c r="H10" s="87">
        <f t="shared" si="7"/>
        <v>-140190747.01999998</v>
      </c>
      <c r="I10" s="88">
        <f t="shared" ref="I10:J10" si="35">SUM(I11+I17+I23+I28+I35+I39+I44+I48+I58)</f>
        <v>98676300</v>
      </c>
      <c r="J10" s="88">
        <f t="shared" si="35"/>
        <v>96530796.739999995</v>
      </c>
      <c r="K10" s="87">
        <f t="shared" si="9"/>
        <v>-2145503.2600000054</v>
      </c>
      <c r="L10" s="88">
        <f t="shared" ref="L10:M10" si="36">SUM(L11+L17+L23+L28+L35+L39+L44+L48+L58)</f>
        <v>48200000</v>
      </c>
      <c r="M10" s="88">
        <f t="shared" si="36"/>
        <v>44140447.170000002</v>
      </c>
      <c r="N10" s="87">
        <f t="shared" si="11"/>
        <v>-4059552.8299999982</v>
      </c>
      <c r="O10" s="88">
        <f t="shared" ref="O10:P10" si="37">SUM(O11+O17+O23+O28+O35+O39+O44+O48+O58)</f>
        <v>118605600</v>
      </c>
      <c r="P10" s="88">
        <f t="shared" si="37"/>
        <v>114634530.95999999</v>
      </c>
      <c r="Q10" s="87">
        <f t="shared" si="13"/>
        <v>-3971069.0400000066</v>
      </c>
      <c r="R10" s="88">
        <f t="shared" ref="R10:S10" si="38">SUM(R11+R17+R23+R28+R35+R39+R44+R48+R58)</f>
        <v>41892800</v>
      </c>
      <c r="S10" s="88">
        <f t="shared" si="38"/>
        <v>38271856.479999997</v>
      </c>
      <c r="T10" s="87">
        <f t="shared" si="15"/>
        <v>-3620943.5200000033</v>
      </c>
      <c r="U10" s="90">
        <f t="shared" si="16"/>
        <v>884414500</v>
      </c>
      <c r="V10" s="90">
        <f t="shared" si="0"/>
        <v>714476314.33000004</v>
      </c>
      <c r="W10" s="90">
        <f t="shared" si="0"/>
        <v>-169938185.66999999</v>
      </c>
      <c r="X10" s="96">
        <f t="shared" ref="X10:Y10" si="39">SUM(X11+X17+X23+X28+X35+X39+X44+X48+X58)</f>
        <v>0</v>
      </c>
      <c r="Y10" s="96">
        <f t="shared" si="39"/>
        <v>0</v>
      </c>
      <c r="Z10" s="87">
        <f t="shared" si="17"/>
        <v>0</v>
      </c>
      <c r="AA10" s="90">
        <f t="shared" si="18"/>
        <v>0</v>
      </c>
      <c r="AB10" s="90">
        <f t="shared" si="18"/>
        <v>0</v>
      </c>
      <c r="AC10" s="90">
        <f t="shared" si="1"/>
        <v>0</v>
      </c>
      <c r="AD10" s="96">
        <f t="shared" ref="AD10:AE10" si="40">SUM(AD11+AD17+AD23+AD28+AD35+AD39+AD44+AD48+AD58)</f>
        <v>0</v>
      </c>
      <c r="AE10" s="96">
        <f t="shared" si="40"/>
        <v>0</v>
      </c>
      <c r="AF10" s="87">
        <f t="shared" si="20"/>
        <v>0</v>
      </c>
      <c r="AG10" s="96">
        <f t="shared" ref="AG10:AH10" si="41">SUM(AG11+AG17+AG23+AG28+AG35+AG39+AG44+AG48+AG58)</f>
        <v>0</v>
      </c>
      <c r="AH10" s="96">
        <f t="shared" si="41"/>
        <v>0</v>
      </c>
      <c r="AI10" s="87">
        <f t="shared" si="22"/>
        <v>0</v>
      </c>
      <c r="AJ10" s="90">
        <f t="shared" si="2"/>
        <v>0</v>
      </c>
      <c r="AK10" s="90">
        <f t="shared" si="2"/>
        <v>0</v>
      </c>
      <c r="AL10" s="90">
        <f t="shared" si="2"/>
        <v>0</v>
      </c>
      <c r="AM10" s="90">
        <f t="shared" si="23"/>
        <v>884414500</v>
      </c>
      <c r="AN10" s="90">
        <f t="shared" si="3"/>
        <v>714476314.33000004</v>
      </c>
      <c r="AO10" s="90">
        <f t="shared" si="3"/>
        <v>-169938185.66999999</v>
      </c>
    </row>
    <row r="11" spans="1:41" ht="11.25">
      <c r="A11" s="57">
        <v>4</v>
      </c>
      <c r="B11" s="58" t="s">
        <v>7</v>
      </c>
      <c r="C11" s="88">
        <f t="shared" ref="C11:D11" si="42">SUM(C12:C16)</f>
        <v>69168000</v>
      </c>
      <c r="D11" s="88">
        <f t="shared" si="42"/>
        <v>59502150</v>
      </c>
      <c r="E11" s="87">
        <f t="shared" si="5"/>
        <v>-9665850</v>
      </c>
      <c r="F11" s="88">
        <f t="shared" ref="F11:G11" si="43">SUM(F12:F16)</f>
        <v>330654000</v>
      </c>
      <c r="G11" s="88">
        <f t="shared" si="43"/>
        <v>251154087</v>
      </c>
      <c r="H11" s="87">
        <f t="shared" si="7"/>
        <v>-79499913</v>
      </c>
      <c r="I11" s="88">
        <f t="shared" ref="I11:J11" si="44">SUM(I12:I16)</f>
        <v>0</v>
      </c>
      <c r="J11" s="88">
        <f t="shared" si="44"/>
        <v>0</v>
      </c>
      <c r="K11" s="87">
        <f t="shared" si="9"/>
        <v>0</v>
      </c>
      <c r="L11" s="88">
        <f t="shared" ref="L11:M11" si="45">SUM(L12:L16)</f>
        <v>0</v>
      </c>
      <c r="M11" s="88">
        <f t="shared" si="45"/>
        <v>0</v>
      </c>
      <c r="N11" s="87">
        <f t="shared" si="11"/>
        <v>0</v>
      </c>
      <c r="O11" s="88">
        <f t="shared" ref="O11:P11" si="46">SUM(O12:O16)</f>
        <v>0</v>
      </c>
      <c r="P11" s="88">
        <f t="shared" si="46"/>
        <v>0</v>
      </c>
      <c r="Q11" s="87">
        <f t="shared" si="13"/>
        <v>0</v>
      </c>
      <c r="R11" s="88">
        <f t="shared" ref="R11:S11" si="47">SUM(R12:R16)</f>
        <v>0</v>
      </c>
      <c r="S11" s="88">
        <f t="shared" si="47"/>
        <v>0</v>
      </c>
      <c r="T11" s="87">
        <f t="shared" si="15"/>
        <v>0</v>
      </c>
      <c r="U11" s="90">
        <f t="shared" si="16"/>
        <v>399822000</v>
      </c>
      <c r="V11" s="90">
        <f t="shared" si="0"/>
        <v>310656237</v>
      </c>
      <c r="W11" s="90">
        <f t="shared" si="0"/>
        <v>-89165763</v>
      </c>
      <c r="X11" s="96">
        <f t="shared" ref="X11:Y11" si="48">SUM(X12:X16)</f>
        <v>0</v>
      </c>
      <c r="Y11" s="96">
        <f t="shared" si="48"/>
        <v>0</v>
      </c>
      <c r="Z11" s="87">
        <f t="shared" si="17"/>
        <v>0</v>
      </c>
      <c r="AA11" s="90">
        <f t="shared" si="18"/>
        <v>0</v>
      </c>
      <c r="AB11" s="90">
        <f t="shared" si="18"/>
        <v>0</v>
      </c>
      <c r="AC11" s="90">
        <f t="shared" si="1"/>
        <v>0</v>
      </c>
      <c r="AD11" s="96">
        <f t="shared" ref="AD11:AE11" si="49">SUM(AD12:AD16)</f>
        <v>0</v>
      </c>
      <c r="AE11" s="96">
        <f t="shared" si="49"/>
        <v>0</v>
      </c>
      <c r="AF11" s="87">
        <f t="shared" si="20"/>
        <v>0</v>
      </c>
      <c r="AG11" s="96">
        <f t="shared" ref="AG11:AH11" si="50">SUM(AG12:AG16)</f>
        <v>0</v>
      </c>
      <c r="AH11" s="96">
        <f t="shared" si="50"/>
        <v>0</v>
      </c>
      <c r="AI11" s="87">
        <f t="shared" si="22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3"/>
        <v>399822000</v>
      </c>
      <c r="AN11" s="90">
        <f t="shared" si="3"/>
        <v>310656237</v>
      </c>
      <c r="AO11" s="90">
        <f t="shared" si="3"/>
        <v>-89165763</v>
      </c>
    </row>
    <row r="12" spans="1:41" ht="11.25">
      <c r="A12" s="13">
        <v>5</v>
      </c>
      <c r="B12" s="15" t="s">
        <v>8</v>
      </c>
      <c r="C12" s="86">
        <v>27882000</v>
      </c>
      <c r="D12" s="86">
        <v>27544851</v>
      </c>
      <c r="E12" s="87">
        <f t="shared" si="5"/>
        <v>-337149</v>
      </c>
      <c r="F12" s="86">
        <v>168336000</v>
      </c>
      <c r="G12" s="86">
        <v>135506996</v>
      </c>
      <c r="H12" s="87">
        <f t="shared" si="7"/>
        <v>-32829004</v>
      </c>
      <c r="I12" s="86"/>
      <c r="J12" s="86"/>
      <c r="K12" s="87">
        <f t="shared" si="9"/>
        <v>0</v>
      </c>
      <c r="L12" s="86"/>
      <c r="M12" s="86"/>
      <c r="N12" s="87">
        <f t="shared" si="11"/>
        <v>0</v>
      </c>
      <c r="O12" s="86"/>
      <c r="P12" s="86"/>
      <c r="Q12" s="87">
        <f t="shared" si="13"/>
        <v>0</v>
      </c>
      <c r="R12" s="86"/>
      <c r="S12" s="86"/>
      <c r="T12" s="87">
        <f t="shared" si="15"/>
        <v>0</v>
      </c>
      <c r="U12" s="91">
        <f t="shared" ref="U12:W74" si="51">SUM(C12+F12+I12+L12+O12+R12)</f>
        <v>196218000</v>
      </c>
      <c r="V12" s="91">
        <f t="shared" si="51"/>
        <v>163051847</v>
      </c>
      <c r="W12" s="91">
        <f t="shared" si="51"/>
        <v>-33166153</v>
      </c>
      <c r="X12" s="96"/>
      <c r="Y12" s="96"/>
      <c r="Z12" s="87">
        <f t="shared" si="17"/>
        <v>0</v>
      </c>
      <c r="AA12" s="91">
        <f t="shared" ref="AA12:AC74" si="52">SUM(X12)</f>
        <v>0</v>
      </c>
      <c r="AB12" s="91">
        <f t="shared" si="52"/>
        <v>0</v>
      </c>
      <c r="AC12" s="91">
        <f t="shared" si="52"/>
        <v>0</v>
      </c>
      <c r="AD12" s="96"/>
      <c r="AE12" s="96"/>
      <c r="AF12" s="87">
        <f t="shared" si="20"/>
        <v>0</v>
      </c>
      <c r="AG12" s="96"/>
      <c r="AH12" s="96"/>
      <c r="AI12" s="87">
        <f t="shared" si="22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>SUM(U12+AA12+AJ12)</f>
        <v>196218000</v>
      </c>
      <c r="AN12" s="91">
        <f t="shared" si="3"/>
        <v>163051847</v>
      </c>
      <c r="AO12" s="91">
        <f t="shared" si="3"/>
        <v>-33166153</v>
      </c>
    </row>
    <row r="13" spans="1:41" ht="11.25">
      <c r="A13" s="13">
        <v>6</v>
      </c>
      <c r="B13" s="15" t="s">
        <v>10</v>
      </c>
      <c r="C13" s="86">
        <v>32214000</v>
      </c>
      <c r="D13" s="86">
        <v>31957299</v>
      </c>
      <c r="E13" s="87">
        <f>SUM(D13-C13)</f>
        <v>-256701</v>
      </c>
      <c r="F13" s="86">
        <v>133842000</v>
      </c>
      <c r="G13" s="86">
        <v>99419532.799999997</v>
      </c>
      <c r="H13" s="87">
        <f t="shared" si="7"/>
        <v>-34422467.200000003</v>
      </c>
      <c r="I13" s="86"/>
      <c r="J13" s="86"/>
      <c r="K13" s="87">
        <f t="shared" si="9"/>
        <v>0</v>
      </c>
      <c r="L13" s="86"/>
      <c r="M13" s="86"/>
      <c r="N13" s="87">
        <f t="shared" si="11"/>
        <v>0</v>
      </c>
      <c r="O13" s="86"/>
      <c r="P13" s="86"/>
      <c r="Q13" s="87">
        <f t="shared" si="13"/>
        <v>0</v>
      </c>
      <c r="R13" s="86"/>
      <c r="S13" s="86"/>
      <c r="T13" s="87">
        <f t="shared" si="15"/>
        <v>0</v>
      </c>
      <c r="U13" s="91">
        <f t="shared" si="51"/>
        <v>166056000</v>
      </c>
      <c r="V13" s="91">
        <f t="shared" si="51"/>
        <v>131376831.8</v>
      </c>
      <c r="W13" s="91">
        <f t="shared" si="51"/>
        <v>-34679168.200000003</v>
      </c>
      <c r="X13" s="96"/>
      <c r="Y13" s="96"/>
      <c r="Z13" s="87">
        <f t="shared" si="17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96"/>
      <c r="AE13" s="96"/>
      <c r="AF13" s="87">
        <f t="shared" si="20"/>
        <v>0</v>
      </c>
      <c r="AG13" s="96"/>
      <c r="AH13" s="96"/>
      <c r="AI13" s="87">
        <f t="shared" si="22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3"/>
        <v>166056000</v>
      </c>
      <c r="AN13" s="91">
        <f t="shared" si="3"/>
        <v>131376831.8</v>
      </c>
      <c r="AO13" s="91">
        <f t="shared" si="3"/>
        <v>-34679168.200000003</v>
      </c>
    </row>
    <row r="14" spans="1:41" ht="11.25">
      <c r="A14" s="13">
        <v>7</v>
      </c>
      <c r="B14" s="15" t="s">
        <v>11</v>
      </c>
      <c r="C14" s="86"/>
      <c r="D14" s="86">
        <v>0</v>
      </c>
      <c r="E14" s="87">
        <f t="shared" si="5"/>
        <v>0</v>
      </c>
      <c r="F14" s="86">
        <v>15198000</v>
      </c>
      <c r="G14" s="86">
        <v>9849877.1999999993</v>
      </c>
      <c r="H14" s="87">
        <f t="shared" si="7"/>
        <v>-5348122.8000000007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51"/>
        <v>15198000</v>
      </c>
      <c r="V14" s="91">
        <f t="shared" si="51"/>
        <v>9849877.1999999993</v>
      </c>
      <c r="W14" s="91">
        <f t="shared" si="51"/>
        <v>-5348122.8000000007</v>
      </c>
      <c r="X14" s="96"/>
      <c r="Y14" s="96"/>
      <c r="Z14" s="87">
        <f t="shared" si="17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96"/>
      <c r="AE14" s="96"/>
      <c r="AF14" s="87">
        <f t="shared" si="20"/>
        <v>0</v>
      </c>
      <c r="AG14" s="96"/>
      <c r="AH14" s="96"/>
      <c r="AI14" s="87">
        <f t="shared" si="22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3"/>
        <v>15198000</v>
      </c>
      <c r="AN14" s="91">
        <f t="shared" si="3"/>
        <v>9849877.1999999993</v>
      </c>
      <c r="AO14" s="91">
        <f t="shared" si="3"/>
        <v>-5348122.8000000007</v>
      </c>
    </row>
    <row r="15" spans="1:41" ht="11.25">
      <c r="A15" s="13">
        <v>8</v>
      </c>
      <c r="B15" s="15" t="s">
        <v>12</v>
      </c>
      <c r="C15" s="86">
        <v>9072000</v>
      </c>
      <c r="D15" s="86">
        <v>0</v>
      </c>
      <c r="E15" s="87">
        <f t="shared" si="5"/>
        <v>-9072000</v>
      </c>
      <c r="F15" s="86">
        <v>13278000</v>
      </c>
      <c r="G15" s="86">
        <v>6377681</v>
      </c>
      <c r="H15" s="87">
        <f t="shared" si="7"/>
        <v>-6900319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51"/>
        <v>22350000</v>
      </c>
      <c r="V15" s="91">
        <f t="shared" si="51"/>
        <v>6377681</v>
      </c>
      <c r="W15" s="91">
        <f t="shared" si="51"/>
        <v>-15972319</v>
      </c>
      <c r="X15" s="96"/>
      <c r="Y15" s="96"/>
      <c r="Z15" s="87">
        <f t="shared" si="17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96"/>
      <c r="AE15" s="96"/>
      <c r="AF15" s="87">
        <f t="shared" si="20"/>
        <v>0</v>
      </c>
      <c r="AG15" s="96"/>
      <c r="AH15" s="96"/>
      <c r="AI15" s="87">
        <f t="shared" si="22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3"/>
        <v>22350000</v>
      </c>
      <c r="AN15" s="91">
        <f t="shared" si="3"/>
        <v>6377681</v>
      </c>
      <c r="AO15" s="91">
        <f t="shared" si="3"/>
        <v>-15972319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51"/>
        <v>0</v>
      </c>
      <c r="V16" s="91">
        <f t="shared" si="51"/>
        <v>0</v>
      </c>
      <c r="W16" s="91">
        <f t="shared" si="51"/>
        <v>0</v>
      </c>
      <c r="X16" s="96"/>
      <c r="Y16" s="96"/>
      <c r="Z16" s="87">
        <f t="shared" si="17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96"/>
      <c r="AE16" s="96"/>
      <c r="AF16" s="87">
        <f t="shared" si="20"/>
        <v>0</v>
      </c>
      <c r="AG16" s="96"/>
      <c r="AH16" s="96"/>
      <c r="AI16" s="87">
        <f t="shared" si="22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3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347">
        <f>SUM(C18:C22)</f>
        <v>8646100</v>
      </c>
      <c r="D17" s="347">
        <f>SUM(D18:D22)</f>
        <v>7802500</v>
      </c>
      <c r="E17" s="105">
        <f t="shared" si="5"/>
        <v>-843600</v>
      </c>
      <c r="F17" s="347">
        <f>SUM(F18:F22)</f>
        <v>41331500</v>
      </c>
      <c r="G17" s="347">
        <f>SUM(G18:G22)</f>
        <v>25788475.800000001</v>
      </c>
      <c r="H17" s="105">
        <f t="shared" si="7"/>
        <v>-15543024.199999999</v>
      </c>
      <c r="I17" s="106">
        <f>SUM(I18:I22)</f>
        <v>0</v>
      </c>
      <c r="J17" s="106">
        <f>SUM(J18:J22)</f>
        <v>0</v>
      </c>
      <c r="K17" s="105">
        <f t="shared" si="9"/>
        <v>0</v>
      </c>
      <c r="L17" s="106">
        <f>SUM(L18:L22)</f>
        <v>0</v>
      </c>
      <c r="M17" s="106">
        <f>SUM(M18:M22)</f>
        <v>0</v>
      </c>
      <c r="N17" s="105">
        <f t="shared" si="11"/>
        <v>0</v>
      </c>
      <c r="O17" s="106">
        <f>SUM(O18:O22)</f>
        <v>0</v>
      </c>
      <c r="P17" s="106">
        <f>SUM(P18:P22)</f>
        <v>0</v>
      </c>
      <c r="Q17" s="105">
        <f t="shared" si="13"/>
        <v>0</v>
      </c>
      <c r="R17" s="106">
        <f>SUM(R18:R22)</f>
        <v>0</v>
      </c>
      <c r="S17" s="106">
        <f>SUM(S18:S22)</f>
        <v>0</v>
      </c>
      <c r="T17" s="105">
        <f t="shared" si="15"/>
        <v>0</v>
      </c>
      <c r="U17" s="90">
        <f t="shared" si="51"/>
        <v>49977600</v>
      </c>
      <c r="V17" s="90">
        <f t="shared" si="51"/>
        <v>33590975.799999997</v>
      </c>
      <c r="W17" s="90">
        <f t="shared" si="51"/>
        <v>-16386624.199999999</v>
      </c>
      <c r="X17" s="96">
        <f>SUM(X18:X22)</f>
        <v>0</v>
      </c>
      <c r="Y17" s="96">
        <f>SUM(Y18:Y22)</f>
        <v>0</v>
      </c>
      <c r="Z17" s="87">
        <f t="shared" si="17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96">
        <f>SUM(AD18:AD22)</f>
        <v>0</v>
      </c>
      <c r="AE17" s="96">
        <f>SUM(AE18:AE22)</f>
        <v>0</v>
      </c>
      <c r="AF17" s="87">
        <f t="shared" si="20"/>
        <v>0</v>
      </c>
      <c r="AG17" s="96">
        <f>SUM(AG18:AG22)</f>
        <v>0</v>
      </c>
      <c r="AH17" s="96">
        <f>SUM(AH18:AH22)</f>
        <v>0</v>
      </c>
      <c r="AI17" s="87">
        <f t="shared" si="22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3"/>
        <v>49977600</v>
      </c>
      <c r="AN17" s="90">
        <f t="shared" si="3"/>
        <v>33590975.799999997</v>
      </c>
      <c r="AO17" s="90">
        <f t="shared" si="3"/>
        <v>-16386624.199999999</v>
      </c>
    </row>
    <row r="18" spans="1:41" ht="11.25">
      <c r="A18" s="13">
        <v>11</v>
      </c>
      <c r="B18" s="15" t="s">
        <v>13</v>
      </c>
      <c r="C18" s="86">
        <v>5878900</v>
      </c>
      <c r="D18" s="86">
        <v>5305900</v>
      </c>
      <c r="E18" s="87">
        <f t="shared" si="5"/>
        <v>-573000</v>
      </c>
      <c r="F18" s="86">
        <v>28105100</v>
      </c>
      <c r="G18" s="86">
        <v>18281499.16</v>
      </c>
      <c r="H18" s="87">
        <f t="shared" si="7"/>
        <v>-9823600.8399999999</v>
      </c>
      <c r="I18" s="86"/>
      <c r="J18" s="86"/>
      <c r="K18" s="87">
        <f t="shared" si="9"/>
        <v>0</v>
      </c>
      <c r="L18" s="86"/>
      <c r="M18" s="86"/>
      <c r="N18" s="87">
        <f t="shared" si="11"/>
        <v>0</v>
      </c>
      <c r="O18" s="86"/>
      <c r="P18" s="86"/>
      <c r="Q18" s="87">
        <f t="shared" si="13"/>
        <v>0</v>
      </c>
      <c r="R18" s="86"/>
      <c r="S18" s="86"/>
      <c r="T18" s="87">
        <f t="shared" si="15"/>
        <v>0</v>
      </c>
      <c r="U18" s="91">
        <f t="shared" si="51"/>
        <v>33984000</v>
      </c>
      <c r="V18" s="91">
        <f t="shared" si="51"/>
        <v>23587399.16</v>
      </c>
      <c r="W18" s="91">
        <f t="shared" si="51"/>
        <v>-10396600.84</v>
      </c>
      <c r="X18" s="96"/>
      <c r="Y18" s="96"/>
      <c r="Z18" s="87">
        <f t="shared" si="17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96"/>
      <c r="AE18" s="96"/>
      <c r="AF18" s="87">
        <f t="shared" si="20"/>
        <v>0</v>
      </c>
      <c r="AG18" s="96"/>
      <c r="AH18" s="96"/>
      <c r="AI18" s="87">
        <f t="shared" si="22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3"/>
        <v>33984000</v>
      </c>
      <c r="AN18" s="91">
        <f t="shared" si="3"/>
        <v>23587399.16</v>
      </c>
      <c r="AO18" s="91">
        <f t="shared" si="3"/>
        <v>-10396600.84</v>
      </c>
    </row>
    <row r="19" spans="1:41" ht="11.25">
      <c r="A19" s="13">
        <v>12</v>
      </c>
      <c r="B19" s="15" t="s">
        <v>14</v>
      </c>
      <c r="C19" s="86">
        <v>691800</v>
      </c>
      <c r="D19" s="86">
        <v>624000</v>
      </c>
      <c r="E19" s="87">
        <f t="shared" si="5"/>
        <v>-67800</v>
      </c>
      <c r="F19" s="86">
        <v>3306600</v>
      </c>
      <c r="G19" s="86">
        <v>2106508.2000000002</v>
      </c>
      <c r="H19" s="87">
        <f t="shared" si="7"/>
        <v>-1200091.7999999998</v>
      </c>
      <c r="I19" s="86"/>
      <c r="J19" s="86"/>
      <c r="K19" s="87">
        <f t="shared" si="9"/>
        <v>0</v>
      </c>
      <c r="L19" s="86"/>
      <c r="M19" s="86"/>
      <c r="N19" s="87">
        <f t="shared" si="11"/>
        <v>0</v>
      </c>
      <c r="O19" s="86"/>
      <c r="P19" s="86"/>
      <c r="Q19" s="87">
        <f t="shared" si="13"/>
        <v>0</v>
      </c>
      <c r="R19" s="86"/>
      <c r="S19" s="86"/>
      <c r="T19" s="87">
        <f t="shared" si="15"/>
        <v>0</v>
      </c>
      <c r="U19" s="91">
        <f t="shared" si="51"/>
        <v>3998400</v>
      </c>
      <c r="V19" s="91">
        <f t="shared" si="51"/>
        <v>2730508.2</v>
      </c>
      <c r="W19" s="91">
        <f t="shared" si="51"/>
        <v>-1267891.7999999998</v>
      </c>
      <c r="X19" s="96"/>
      <c r="Y19" s="96"/>
      <c r="Z19" s="87">
        <f t="shared" si="17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96"/>
      <c r="AE19" s="96"/>
      <c r="AF19" s="87">
        <f t="shared" si="20"/>
        <v>0</v>
      </c>
      <c r="AG19" s="96"/>
      <c r="AH19" s="96"/>
      <c r="AI19" s="87">
        <f t="shared" si="22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3"/>
        <v>3998400</v>
      </c>
      <c r="AN19" s="91">
        <f t="shared" si="3"/>
        <v>2730508.2</v>
      </c>
      <c r="AO19" s="91">
        <f t="shared" si="3"/>
        <v>-1267891.7999999998</v>
      </c>
    </row>
    <row r="20" spans="1:41" ht="11.25">
      <c r="A20" s="13">
        <v>13</v>
      </c>
      <c r="B20" s="15" t="s">
        <v>15</v>
      </c>
      <c r="C20" s="86">
        <v>553200</v>
      </c>
      <c r="D20" s="86">
        <v>499200</v>
      </c>
      <c r="E20" s="87">
        <f t="shared" si="5"/>
        <v>-54000</v>
      </c>
      <c r="F20" s="86">
        <v>2645400</v>
      </c>
      <c r="G20" s="86">
        <v>1215710.94</v>
      </c>
      <c r="H20" s="87">
        <f t="shared" si="7"/>
        <v>-1429689.06</v>
      </c>
      <c r="I20" s="86"/>
      <c r="J20" s="86"/>
      <c r="K20" s="87">
        <f t="shared" si="9"/>
        <v>0</v>
      </c>
      <c r="L20" s="86"/>
      <c r="M20" s="86"/>
      <c r="N20" s="87">
        <f t="shared" si="11"/>
        <v>0</v>
      </c>
      <c r="O20" s="86"/>
      <c r="P20" s="86"/>
      <c r="Q20" s="87">
        <f t="shared" si="13"/>
        <v>0</v>
      </c>
      <c r="R20" s="86"/>
      <c r="S20" s="86"/>
      <c r="T20" s="87">
        <f t="shared" si="15"/>
        <v>0</v>
      </c>
      <c r="U20" s="91">
        <f t="shared" si="51"/>
        <v>3198600</v>
      </c>
      <c r="V20" s="91">
        <f t="shared" si="51"/>
        <v>1714910.94</v>
      </c>
      <c r="W20" s="91">
        <f t="shared" si="51"/>
        <v>-1483689.06</v>
      </c>
      <c r="X20" s="96"/>
      <c r="Y20" s="96"/>
      <c r="Z20" s="87">
        <f t="shared" si="17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96"/>
      <c r="AE20" s="96"/>
      <c r="AF20" s="87">
        <f t="shared" si="20"/>
        <v>0</v>
      </c>
      <c r="AG20" s="96"/>
      <c r="AH20" s="96"/>
      <c r="AI20" s="87">
        <f t="shared" si="22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3"/>
        <v>3198600</v>
      </c>
      <c r="AN20" s="91">
        <f t="shared" si="3"/>
        <v>1714910.94</v>
      </c>
      <c r="AO20" s="91">
        <f t="shared" si="3"/>
        <v>-1483689.06</v>
      </c>
    </row>
    <row r="21" spans="1:41" ht="11.25">
      <c r="A21" s="13">
        <v>14</v>
      </c>
      <c r="B21" s="15" t="s">
        <v>17</v>
      </c>
      <c r="C21" s="86">
        <v>138600</v>
      </c>
      <c r="D21" s="86">
        <v>124800</v>
      </c>
      <c r="E21" s="87">
        <f t="shared" si="5"/>
        <v>-13800</v>
      </c>
      <c r="F21" s="86">
        <v>661200</v>
      </c>
      <c r="G21" s="86">
        <v>640946.53</v>
      </c>
      <c r="H21" s="87">
        <f t="shared" si="7"/>
        <v>-20253.469999999972</v>
      </c>
      <c r="I21" s="86"/>
      <c r="J21" s="86"/>
      <c r="K21" s="87">
        <f t="shared" si="9"/>
        <v>0</v>
      </c>
      <c r="L21" s="86"/>
      <c r="M21" s="86"/>
      <c r="N21" s="87">
        <f t="shared" si="11"/>
        <v>0</v>
      </c>
      <c r="O21" s="86"/>
      <c r="P21" s="86"/>
      <c r="Q21" s="87">
        <f t="shared" si="13"/>
        <v>0</v>
      </c>
      <c r="R21" s="86"/>
      <c r="S21" s="86"/>
      <c r="T21" s="87">
        <f t="shared" si="15"/>
        <v>0</v>
      </c>
      <c r="U21" s="91">
        <f t="shared" si="51"/>
        <v>799800</v>
      </c>
      <c r="V21" s="91">
        <f t="shared" si="51"/>
        <v>765746.53</v>
      </c>
      <c r="W21" s="91">
        <f t="shared" si="51"/>
        <v>-34053.469999999972</v>
      </c>
      <c r="X21" s="96"/>
      <c r="Y21" s="96"/>
      <c r="Z21" s="87">
        <f t="shared" si="17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96"/>
      <c r="AE21" s="96"/>
      <c r="AF21" s="87">
        <f t="shared" si="20"/>
        <v>0</v>
      </c>
      <c r="AG21" s="96"/>
      <c r="AH21" s="96"/>
      <c r="AI21" s="87">
        <f t="shared" si="22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3"/>
        <v>799800</v>
      </c>
      <c r="AN21" s="91">
        <f t="shared" si="3"/>
        <v>765746.53</v>
      </c>
      <c r="AO21" s="91">
        <f t="shared" si="3"/>
        <v>-34053.469999999972</v>
      </c>
    </row>
    <row r="22" spans="1:41" ht="11.25">
      <c r="A22" s="13">
        <v>15</v>
      </c>
      <c r="B22" s="15" t="s">
        <v>18</v>
      </c>
      <c r="C22" s="86">
        <v>1383600</v>
      </c>
      <c r="D22" s="86">
        <v>1248600</v>
      </c>
      <c r="E22" s="87">
        <f t="shared" si="5"/>
        <v>-135000</v>
      </c>
      <c r="F22" s="86">
        <v>6613200</v>
      </c>
      <c r="G22" s="86">
        <v>3543810.97</v>
      </c>
      <c r="H22" s="87">
        <f t="shared" si="7"/>
        <v>-3069389.03</v>
      </c>
      <c r="I22" s="86"/>
      <c r="J22" s="86"/>
      <c r="K22" s="87">
        <f t="shared" si="9"/>
        <v>0</v>
      </c>
      <c r="L22" s="86"/>
      <c r="M22" s="86"/>
      <c r="N22" s="87">
        <f t="shared" si="11"/>
        <v>0</v>
      </c>
      <c r="O22" s="86"/>
      <c r="P22" s="86"/>
      <c r="Q22" s="87">
        <f t="shared" si="13"/>
        <v>0</v>
      </c>
      <c r="R22" s="86"/>
      <c r="S22" s="86"/>
      <c r="T22" s="87">
        <f t="shared" si="15"/>
        <v>0</v>
      </c>
      <c r="U22" s="91">
        <f t="shared" si="51"/>
        <v>7996800</v>
      </c>
      <c r="V22" s="91">
        <f t="shared" si="51"/>
        <v>4792410.9700000007</v>
      </c>
      <c r="W22" s="91">
        <f t="shared" si="51"/>
        <v>-3204389.03</v>
      </c>
      <c r="X22" s="96"/>
      <c r="Y22" s="96"/>
      <c r="Z22" s="87">
        <f t="shared" si="17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96"/>
      <c r="AE22" s="96"/>
      <c r="AF22" s="87">
        <f t="shared" si="20"/>
        <v>0</v>
      </c>
      <c r="AG22" s="96"/>
      <c r="AH22" s="96"/>
      <c r="AI22" s="87">
        <f t="shared" si="22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3"/>
        <v>7996800</v>
      </c>
      <c r="AN22" s="91">
        <f t="shared" si="3"/>
        <v>4792410.9700000007</v>
      </c>
      <c r="AO22" s="91">
        <f t="shared" si="3"/>
        <v>-3204389.03</v>
      </c>
    </row>
    <row r="23" spans="1:41" ht="11.25">
      <c r="A23" s="57">
        <v>16</v>
      </c>
      <c r="B23" s="58" t="s">
        <v>34</v>
      </c>
      <c r="C23" s="106">
        <f>SUM(C24:C27)</f>
        <v>0</v>
      </c>
      <c r="D23" s="106">
        <f>SUM(D24:D27)</f>
        <v>0</v>
      </c>
      <c r="E23" s="105">
        <f t="shared" si="5"/>
        <v>0</v>
      </c>
      <c r="F23" s="347">
        <f>SUM(F24:F27)</f>
        <v>71503600</v>
      </c>
      <c r="G23" s="347">
        <f>SUM(G24:G27)</f>
        <v>53667532.18</v>
      </c>
      <c r="H23" s="105">
        <f t="shared" si="7"/>
        <v>-17836067.82</v>
      </c>
      <c r="I23" s="106">
        <f>SUM(I24:I27)</f>
        <v>96676300</v>
      </c>
      <c r="J23" s="106">
        <f>SUM(J24:J27)</f>
        <v>95039796.739999995</v>
      </c>
      <c r="K23" s="105">
        <f t="shared" si="9"/>
        <v>-1636503.2600000054</v>
      </c>
      <c r="L23" s="106">
        <f>SUM(L24:L27)</f>
        <v>45200000</v>
      </c>
      <c r="M23" s="106">
        <f>SUM(M24:M27)</f>
        <v>42096447.170000002</v>
      </c>
      <c r="N23" s="105">
        <f t="shared" si="11"/>
        <v>-3103552.8299999982</v>
      </c>
      <c r="O23" s="106">
        <f>SUM(O24:O27)</f>
        <v>115605600</v>
      </c>
      <c r="P23" s="106">
        <f>SUM(P24:P27)</f>
        <v>114634530.95999999</v>
      </c>
      <c r="Q23" s="105">
        <f t="shared" si="13"/>
        <v>-971069.04000000656</v>
      </c>
      <c r="R23" s="106">
        <f>SUM(R24:R27)</f>
        <v>36892800</v>
      </c>
      <c r="S23" s="106">
        <f>SUM(S24:S27)</f>
        <v>35961206.479999997</v>
      </c>
      <c r="T23" s="105">
        <f t="shared" si="15"/>
        <v>-931593.52000000328</v>
      </c>
      <c r="U23" s="90">
        <f t="shared" si="51"/>
        <v>365878300</v>
      </c>
      <c r="V23" s="90">
        <f t="shared" si="51"/>
        <v>341399513.52999997</v>
      </c>
      <c r="W23" s="90">
        <f t="shared" si="51"/>
        <v>-24478786.470000014</v>
      </c>
      <c r="X23" s="96">
        <f>SUM(X24:X27)</f>
        <v>0</v>
      </c>
      <c r="Y23" s="96">
        <f>SUM(Y24:Y27)</f>
        <v>0</v>
      </c>
      <c r="Z23" s="87">
        <f t="shared" si="17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96">
        <f>SUM(AD24:AD27)</f>
        <v>0</v>
      </c>
      <c r="AE23" s="96">
        <f>SUM(AE24:AE27)</f>
        <v>0</v>
      </c>
      <c r="AF23" s="87">
        <f t="shared" si="20"/>
        <v>0</v>
      </c>
      <c r="AG23" s="96">
        <f>SUM(AG24:AG27)</f>
        <v>0</v>
      </c>
      <c r="AH23" s="96">
        <f>SUM(AH24:AH27)</f>
        <v>0</v>
      </c>
      <c r="AI23" s="87">
        <f t="shared" si="22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3"/>
        <v>365878300</v>
      </c>
      <c r="AN23" s="90">
        <f t="shared" si="23"/>
        <v>341399513.52999997</v>
      </c>
      <c r="AO23" s="90">
        <f t="shared" si="23"/>
        <v>-24478786.470000014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89">
        <v>4180800</v>
      </c>
      <c r="G24" s="89">
        <v>4823104.18</v>
      </c>
      <c r="H24" s="87">
        <f t="shared" si="7"/>
        <v>642304.1799999997</v>
      </c>
      <c r="I24" s="89">
        <v>2400000</v>
      </c>
      <c r="J24" s="89">
        <v>1440411.74</v>
      </c>
      <c r="K24" s="87">
        <f t="shared" si="9"/>
        <v>-959588.26</v>
      </c>
      <c r="L24" s="89">
        <v>4500000</v>
      </c>
      <c r="M24" s="89">
        <v>2096630.17</v>
      </c>
      <c r="N24" s="87">
        <f t="shared" si="11"/>
        <v>-2403369.83</v>
      </c>
      <c r="O24" s="89">
        <v>6800000</v>
      </c>
      <c r="P24" s="89">
        <v>5882243.96</v>
      </c>
      <c r="Q24" s="87">
        <f t="shared" si="13"/>
        <v>-917756.04</v>
      </c>
      <c r="R24" s="89">
        <v>2400000</v>
      </c>
      <c r="S24" s="89">
        <v>1673975.48</v>
      </c>
      <c r="T24" s="87">
        <f t="shared" si="15"/>
        <v>-726024.52</v>
      </c>
      <c r="U24" s="91">
        <f t="shared" si="51"/>
        <v>20280800</v>
      </c>
      <c r="V24" s="91">
        <f t="shared" si="51"/>
        <v>15916365.530000001</v>
      </c>
      <c r="W24" s="91">
        <f t="shared" si="51"/>
        <v>-4364434.4700000007</v>
      </c>
      <c r="X24" s="96"/>
      <c r="Y24" s="96"/>
      <c r="Z24" s="87">
        <f t="shared" si="17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96"/>
      <c r="AE24" s="96"/>
      <c r="AF24" s="87">
        <f t="shared" si="20"/>
        <v>0</v>
      </c>
      <c r="AG24" s="96"/>
      <c r="AH24" s="96"/>
      <c r="AI24" s="87">
        <f t="shared" si="22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3"/>
        <v>20280800</v>
      </c>
      <c r="AN24" s="91">
        <f t="shared" si="23"/>
        <v>15916365.530000001</v>
      </c>
      <c r="AO24" s="91">
        <f t="shared" si="23"/>
        <v>-4364434.4700000007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89">
        <v>65636800</v>
      </c>
      <c r="G25" s="89">
        <v>48109380</v>
      </c>
      <c r="H25" s="87">
        <f t="shared" si="7"/>
        <v>-17527420</v>
      </c>
      <c r="I25" s="89">
        <v>91462300</v>
      </c>
      <c r="J25" s="89">
        <v>91463020</v>
      </c>
      <c r="K25" s="87">
        <f t="shared" si="9"/>
        <v>720</v>
      </c>
      <c r="L25" s="89">
        <v>37400000</v>
      </c>
      <c r="M25" s="89">
        <v>37403520</v>
      </c>
      <c r="N25" s="87">
        <f t="shared" si="11"/>
        <v>3520</v>
      </c>
      <c r="O25" s="89">
        <v>102505600</v>
      </c>
      <c r="P25" s="89">
        <v>102505480</v>
      </c>
      <c r="Q25" s="87">
        <f t="shared" si="13"/>
        <v>-120</v>
      </c>
      <c r="R25" s="89">
        <v>32220000</v>
      </c>
      <c r="S25" s="89">
        <v>32221200</v>
      </c>
      <c r="T25" s="87">
        <f t="shared" si="15"/>
        <v>1200</v>
      </c>
      <c r="U25" s="91">
        <f t="shared" si="51"/>
        <v>329224700</v>
      </c>
      <c r="V25" s="91">
        <f t="shared" si="51"/>
        <v>311702600</v>
      </c>
      <c r="W25" s="91">
        <f t="shared" si="51"/>
        <v>-17522100</v>
      </c>
      <c r="X25" s="96"/>
      <c r="Y25" s="96"/>
      <c r="Z25" s="87">
        <f t="shared" si="17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96"/>
      <c r="AE25" s="96"/>
      <c r="AF25" s="87">
        <f t="shared" si="20"/>
        <v>0</v>
      </c>
      <c r="AG25" s="96"/>
      <c r="AH25" s="96"/>
      <c r="AI25" s="87">
        <f t="shared" si="22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3"/>
        <v>329224700</v>
      </c>
      <c r="AN25" s="91">
        <f t="shared" si="23"/>
        <v>311702600</v>
      </c>
      <c r="AO25" s="91">
        <f t="shared" si="23"/>
        <v>-17522100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89">
        <v>1686000</v>
      </c>
      <c r="G26" s="89">
        <v>735048</v>
      </c>
      <c r="H26" s="87">
        <f t="shared" si="7"/>
        <v>-950952</v>
      </c>
      <c r="I26" s="89">
        <v>2814000</v>
      </c>
      <c r="J26" s="89">
        <v>2136365</v>
      </c>
      <c r="K26" s="87">
        <f t="shared" si="9"/>
        <v>-677635</v>
      </c>
      <c r="L26" s="89">
        <v>3300000</v>
      </c>
      <c r="M26" s="89">
        <v>2596297</v>
      </c>
      <c r="N26" s="87">
        <f t="shared" si="11"/>
        <v>-703703</v>
      </c>
      <c r="O26" s="89">
        <v>6300000</v>
      </c>
      <c r="P26" s="89">
        <v>6246807</v>
      </c>
      <c r="Q26" s="87">
        <f t="shared" si="13"/>
        <v>-53193</v>
      </c>
      <c r="R26" s="89">
        <v>2272800</v>
      </c>
      <c r="S26" s="89">
        <v>2066031</v>
      </c>
      <c r="T26" s="87">
        <f t="shared" si="15"/>
        <v>-206769</v>
      </c>
      <c r="U26" s="91">
        <f t="shared" si="51"/>
        <v>16372800</v>
      </c>
      <c r="V26" s="91">
        <f t="shared" si="51"/>
        <v>13780548</v>
      </c>
      <c r="W26" s="91">
        <f t="shared" si="51"/>
        <v>-2592252</v>
      </c>
      <c r="X26" s="96"/>
      <c r="Y26" s="96"/>
      <c r="Z26" s="87">
        <f t="shared" si="17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96"/>
      <c r="AE26" s="96"/>
      <c r="AF26" s="87">
        <f t="shared" si="20"/>
        <v>0</v>
      </c>
      <c r="AG26" s="96"/>
      <c r="AH26" s="96"/>
      <c r="AI26" s="87">
        <f t="shared" si="22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3"/>
        <v>16372800</v>
      </c>
      <c r="AN26" s="91">
        <f t="shared" si="23"/>
        <v>13780548</v>
      </c>
      <c r="AO26" s="91">
        <f t="shared" si="23"/>
        <v>-2592252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51"/>
        <v>0</v>
      </c>
      <c r="V27" s="91">
        <f t="shared" si="51"/>
        <v>0</v>
      </c>
      <c r="W27" s="91">
        <f t="shared" si="51"/>
        <v>0</v>
      </c>
      <c r="X27" s="96"/>
      <c r="Y27" s="96"/>
      <c r="Z27" s="87">
        <f t="shared" si="17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96"/>
      <c r="AE27" s="96"/>
      <c r="AF27" s="87">
        <f t="shared" si="20"/>
        <v>0</v>
      </c>
      <c r="AG27" s="96"/>
      <c r="AH27" s="96"/>
      <c r="AI27" s="87">
        <f t="shared" si="22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3"/>
        <v>0</v>
      </c>
      <c r="AN27" s="91">
        <f t="shared" si="23"/>
        <v>0</v>
      </c>
      <c r="AO27" s="91">
        <f t="shared" si="23"/>
        <v>0</v>
      </c>
    </row>
    <row r="28" spans="1:41" ht="11.25">
      <c r="A28" s="57">
        <v>21</v>
      </c>
      <c r="B28" s="58" t="s">
        <v>35</v>
      </c>
      <c r="C28" s="347">
        <f>SUM(C29:C34)</f>
        <v>2846000</v>
      </c>
      <c r="D28" s="347">
        <f>SUM(D29:D34)</f>
        <v>645680</v>
      </c>
      <c r="E28" s="105">
        <f t="shared" si="5"/>
        <v>-2200320</v>
      </c>
      <c r="F28" s="106">
        <f>SUM(F29:F34)</f>
        <v>10210800</v>
      </c>
      <c r="G28" s="106">
        <f>SUM(G29:G34)</f>
        <v>9681280</v>
      </c>
      <c r="H28" s="105">
        <f t="shared" si="7"/>
        <v>-529520</v>
      </c>
      <c r="I28" s="106">
        <f>SUM(I29:I34)</f>
        <v>0</v>
      </c>
      <c r="J28" s="106">
        <f>SUM(J29:J34)</f>
        <v>0</v>
      </c>
      <c r="K28" s="105">
        <f t="shared" si="9"/>
        <v>0</v>
      </c>
      <c r="L28" s="106">
        <f>SUM(L29:L34)</f>
        <v>0</v>
      </c>
      <c r="M28" s="106">
        <f>SUM(M29:M34)</f>
        <v>0</v>
      </c>
      <c r="N28" s="105">
        <f t="shared" si="11"/>
        <v>0</v>
      </c>
      <c r="O28" s="106">
        <f>SUM(O29:O34)</f>
        <v>0</v>
      </c>
      <c r="P28" s="106">
        <f>SUM(P29:P34)</f>
        <v>0</v>
      </c>
      <c r="Q28" s="105">
        <f t="shared" si="13"/>
        <v>0</v>
      </c>
      <c r="R28" s="106">
        <f>SUM(R29:R34)</f>
        <v>0</v>
      </c>
      <c r="S28" s="106">
        <f>SUM(S29:S34)</f>
        <v>0</v>
      </c>
      <c r="T28" s="105">
        <f t="shared" si="15"/>
        <v>0</v>
      </c>
      <c r="U28" s="90">
        <f t="shared" si="51"/>
        <v>13056800</v>
      </c>
      <c r="V28" s="90">
        <f t="shared" si="51"/>
        <v>10326960</v>
      </c>
      <c r="W28" s="90">
        <f t="shared" si="51"/>
        <v>-2729840</v>
      </c>
      <c r="X28" s="96">
        <f>SUM(X29:X34)</f>
        <v>0</v>
      </c>
      <c r="Y28" s="96">
        <f>SUM(Y29:Y34)</f>
        <v>0</v>
      </c>
      <c r="Z28" s="87">
        <f t="shared" si="17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96">
        <f>SUM(AD29:AD34)</f>
        <v>0</v>
      </c>
      <c r="AE28" s="96">
        <f>SUM(AE29:AE34)</f>
        <v>0</v>
      </c>
      <c r="AF28" s="87">
        <f t="shared" si="20"/>
        <v>0</v>
      </c>
      <c r="AG28" s="96">
        <f>SUM(AG29:AG34)</f>
        <v>0</v>
      </c>
      <c r="AH28" s="96">
        <f>SUM(AH29:AH34)</f>
        <v>0</v>
      </c>
      <c r="AI28" s="87">
        <f t="shared" si="22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3"/>
        <v>13056800</v>
      </c>
      <c r="AN28" s="90">
        <f t="shared" si="23"/>
        <v>10326960</v>
      </c>
      <c r="AO28" s="90">
        <f t="shared" si="23"/>
        <v>-2729840</v>
      </c>
    </row>
    <row r="29" spans="1:41" ht="11.25">
      <c r="A29" s="13">
        <v>22</v>
      </c>
      <c r="B29" s="1" t="s">
        <v>22</v>
      </c>
      <c r="C29" s="86">
        <v>396000</v>
      </c>
      <c r="D29" s="86">
        <v>323400</v>
      </c>
      <c r="E29" s="87">
        <f t="shared" si="5"/>
        <v>-72600</v>
      </c>
      <c r="F29" s="86">
        <v>1147200</v>
      </c>
      <c r="G29" s="86">
        <v>1057600</v>
      </c>
      <c r="H29" s="87">
        <f t="shared" si="7"/>
        <v>-89600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51"/>
        <v>1543200</v>
      </c>
      <c r="V29" s="91">
        <f t="shared" si="51"/>
        <v>1381000</v>
      </c>
      <c r="W29" s="91">
        <f t="shared" si="51"/>
        <v>-162200</v>
      </c>
      <c r="X29" s="96"/>
      <c r="Y29" s="96"/>
      <c r="Z29" s="87">
        <f t="shared" si="17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96"/>
      <c r="AE29" s="96"/>
      <c r="AF29" s="87">
        <f t="shared" si="20"/>
        <v>0</v>
      </c>
      <c r="AG29" s="96"/>
      <c r="AH29" s="96"/>
      <c r="AI29" s="87">
        <f t="shared" si="22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3"/>
        <v>1543200</v>
      </c>
      <c r="AN29" s="91">
        <f t="shared" si="23"/>
        <v>1381000</v>
      </c>
      <c r="AO29" s="91">
        <f t="shared" si="23"/>
        <v>-162200</v>
      </c>
    </row>
    <row r="30" spans="1:41" ht="11.25">
      <c r="A30" s="13">
        <v>23</v>
      </c>
      <c r="B30" s="1" t="s">
        <v>23</v>
      </c>
      <c r="C30" s="86">
        <v>1800000</v>
      </c>
      <c r="D30" s="86">
        <v>108800</v>
      </c>
      <c r="E30" s="87">
        <f t="shared" si="5"/>
        <v>-1691200</v>
      </c>
      <c r="F30" s="86">
        <v>5882800</v>
      </c>
      <c r="G30" s="86">
        <v>5882800</v>
      </c>
      <c r="H30" s="87">
        <f t="shared" si="7"/>
        <v>0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51"/>
        <v>7682800</v>
      </c>
      <c r="V30" s="91">
        <f t="shared" si="51"/>
        <v>5991600</v>
      </c>
      <c r="W30" s="91">
        <f t="shared" si="51"/>
        <v>-1691200</v>
      </c>
      <c r="X30" s="96"/>
      <c r="Y30" s="96"/>
      <c r="Z30" s="87">
        <f t="shared" si="17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96"/>
      <c r="AE30" s="96">
        <v>0</v>
      </c>
      <c r="AF30" s="87">
        <f t="shared" si="20"/>
        <v>0</v>
      </c>
      <c r="AG30" s="96"/>
      <c r="AH30" s="96"/>
      <c r="AI30" s="87">
        <f t="shared" si="22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3"/>
        <v>7682800</v>
      </c>
      <c r="AN30" s="91">
        <f t="shared" si="23"/>
        <v>5991600</v>
      </c>
      <c r="AO30" s="91">
        <f t="shared" si="23"/>
        <v>-1691200</v>
      </c>
    </row>
    <row r="31" spans="1:41" ht="11.25">
      <c r="A31" s="13">
        <v>24</v>
      </c>
      <c r="B31" s="1" t="s">
        <v>24</v>
      </c>
      <c r="C31" s="86">
        <v>300000</v>
      </c>
      <c r="D31" s="86">
        <v>213480</v>
      </c>
      <c r="E31" s="87">
        <f t="shared" si="5"/>
        <v>-86520</v>
      </c>
      <c r="F31" s="86">
        <v>2140800</v>
      </c>
      <c r="G31" s="86">
        <v>2040880</v>
      </c>
      <c r="H31" s="87">
        <f t="shared" si="7"/>
        <v>-99920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51"/>
        <v>2440800</v>
      </c>
      <c r="V31" s="91">
        <f t="shared" si="51"/>
        <v>2254360</v>
      </c>
      <c r="W31" s="91">
        <f t="shared" si="51"/>
        <v>-186440</v>
      </c>
      <c r="X31" s="96"/>
      <c r="Y31" s="96"/>
      <c r="Z31" s="87">
        <f t="shared" si="17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96"/>
      <c r="AE31" s="96"/>
      <c r="AF31" s="87">
        <f t="shared" si="20"/>
        <v>0</v>
      </c>
      <c r="AG31" s="96"/>
      <c r="AH31" s="96"/>
      <c r="AI31" s="87">
        <f t="shared" si="22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3"/>
        <v>2440800</v>
      </c>
      <c r="AN31" s="91">
        <f t="shared" si="23"/>
        <v>2254360</v>
      </c>
      <c r="AO31" s="91">
        <f t="shared" si="23"/>
        <v>-186440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86"/>
      <c r="G32" s="86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51"/>
        <v>0</v>
      </c>
      <c r="V32" s="91">
        <f t="shared" si="51"/>
        <v>0</v>
      </c>
      <c r="W32" s="91">
        <f t="shared" si="51"/>
        <v>0</v>
      </c>
      <c r="X32" s="96"/>
      <c r="Y32" s="96"/>
      <c r="Z32" s="87">
        <f t="shared" si="17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96"/>
      <c r="AE32" s="96"/>
      <c r="AF32" s="87">
        <f t="shared" si="20"/>
        <v>0</v>
      </c>
      <c r="AG32" s="96"/>
      <c r="AH32" s="96"/>
      <c r="AI32" s="87">
        <f t="shared" si="22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3"/>
        <v>0</v>
      </c>
      <c r="AN32" s="91">
        <f t="shared" si="23"/>
        <v>0</v>
      </c>
      <c r="AO32" s="91">
        <f t="shared" si="23"/>
        <v>0</v>
      </c>
    </row>
    <row r="33" spans="1:41" ht="11.25">
      <c r="A33" s="13">
        <v>26</v>
      </c>
      <c r="B33" s="1" t="s">
        <v>26</v>
      </c>
      <c r="C33" s="86">
        <v>200000</v>
      </c>
      <c r="D33" s="86"/>
      <c r="E33" s="87">
        <f t="shared" si="5"/>
        <v>-200000</v>
      </c>
      <c r="F33" s="86">
        <v>140000</v>
      </c>
      <c r="G33" s="86"/>
      <c r="H33" s="87">
        <f t="shared" si="7"/>
        <v>-140000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51"/>
        <v>340000</v>
      </c>
      <c r="V33" s="91">
        <f t="shared" si="51"/>
        <v>0</v>
      </c>
      <c r="W33" s="91">
        <f t="shared" si="51"/>
        <v>-340000</v>
      </c>
      <c r="X33" s="96"/>
      <c r="Y33" s="96"/>
      <c r="Z33" s="87">
        <f t="shared" si="17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96"/>
      <c r="AE33" s="96"/>
      <c r="AF33" s="87">
        <f t="shared" si="20"/>
        <v>0</v>
      </c>
      <c r="AG33" s="96"/>
      <c r="AH33" s="96"/>
      <c r="AI33" s="87">
        <f t="shared" si="22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3"/>
        <v>340000</v>
      </c>
      <c r="AN33" s="91">
        <f t="shared" si="23"/>
        <v>0</v>
      </c>
      <c r="AO33" s="91">
        <f t="shared" si="23"/>
        <v>-340000</v>
      </c>
    </row>
    <row r="34" spans="1:41" ht="11.25">
      <c r="A34" s="13">
        <v>27</v>
      </c>
      <c r="B34" s="1" t="s">
        <v>27</v>
      </c>
      <c r="C34" s="86">
        <v>150000</v>
      </c>
      <c r="D34" s="86">
        <v>0</v>
      </c>
      <c r="E34" s="87">
        <f t="shared" si="5"/>
        <v>-150000</v>
      </c>
      <c r="F34" s="86">
        <v>900000</v>
      </c>
      <c r="G34" s="86">
        <v>700000</v>
      </c>
      <c r="H34" s="87">
        <f t="shared" si="7"/>
        <v>-200000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51"/>
        <v>1050000</v>
      </c>
      <c r="V34" s="91">
        <f t="shared" si="51"/>
        <v>700000</v>
      </c>
      <c r="W34" s="91">
        <f t="shared" si="51"/>
        <v>-350000</v>
      </c>
      <c r="X34" s="96"/>
      <c r="Y34" s="96"/>
      <c r="Z34" s="87">
        <f t="shared" si="17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96"/>
      <c r="AE34" s="96"/>
      <c r="AF34" s="87">
        <f t="shared" si="20"/>
        <v>0</v>
      </c>
      <c r="AG34" s="96"/>
      <c r="AH34" s="96"/>
      <c r="AI34" s="87">
        <f t="shared" si="22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3"/>
        <v>1050000</v>
      </c>
      <c r="AN34" s="91">
        <f t="shared" si="23"/>
        <v>700000</v>
      </c>
      <c r="AO34" s="91">
        <f t="shared" si="23"/>
        <v>-350000</v>
      </c>
    </row>
    <row r="35" spans="1:41" ht="11.25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05">
        <f t="shared" si="5"/>
        <v>0</v>
      </c>
      <c r="F35" s="106">
        <f>SUM(F36:F38)</f>
        <v>600000</v>
      </c>
      <c r="G35" s="106">
        <f>SUM(G36:G38)</f>
        <v>0</v>
      </c>
      <c r="H35" s="105">
        <f t="shared" si="7"/>
        <v>-600000</v>
      </c>
      <c r="I35" s="106">
        <f>SUM(I36:I38)</f>
        <v>0</v>
      </c>
      <c r="J35" s="106">
        <f>SUM(J36:J38)</f>
        <v>0</v>
      </c>
      <c r="K35" s="105">
        <f t="shared" si="9"/>
        <v>0</v>
      </c>
      <c r="L35" s="106">
        <f>SUM(L36:L38)</f>
        <v>0</v>
      </c>
      <c r="M35" s="106">
        <f>SUM(M36:M38)</f>
        <v>0</v>
      </c>
      <c r="N35" s="105">
        <f t="shared" si="11"/>
        <v>0</v>
      </c>
      <c r="O35" s="106">
        <f>SUM(O36:O38)</f>
        <v>0</v>
      </c>
      <c r="P35" s="106">
        <f>SUM(P36:P38)</f>
        <v>0</v>
      </c>
      <c r="Q35" s="105">
        <f t="shared" si="13"/>
        <v>0</v>
      </c>
      <c r="R35" s="106">
        <f>SUM(R36:R38)</f>
        <v>0</v>
      </c>
      <c r="S35" s="106">
        <f>SUM(S36:S38)</f>
        <v>0</v>
      </c>
      <c r="T35" s="105">
        <f t="shared" si="15"/>
        <v>0</v>
      </c>
      <c r="U35" s="90">
        <f t="shared" si="51"/>
        <v>600000</v>
      </c>
      <c r="V35" s="90">
        <f t="shared" si="51"/>
        <v>0</v>
      </c>
      <c r="W35" s="90">
        <f t="shared" si="51"/>
        <v>-600000</v>
      </c>
      <c r="X35" s="96">
        <f>SUM(X36:X38)</f>
        <v>0</v>
      </c>
      <c r="Y35" s="96">
        <f>SUM(Y36:Y38)</f>
        <v>0</v>
      </c>
      <c r="Z35" s="87">
        <f t="shared" si="17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96">
        <f>SUM(AD36:AD38)</f>
        <v>0</v>
      </c>
      <c r="AE35" s="96">
        <f>SUM(AE36:AE38)</f>
        <v>0</v>
      </c>
      <c r="AF35" s="87">
        <f t="shared" si="20"/>
        <v>0</v>
      </c>
      <c r="AG35" s="96">
        <f>SUM(AG36:AG38)</f>
        <v>0</v>
      </c>
      <c r="AH35" s="96">
        <f>SUM(AH36:AH38)</f>
        <v>0</v>
      </c>
      <c r="AI35" s="87">
        <f t="shared" si="22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3"/>
        <v>600000</v>
      </c>
      <c r="AN35" s="90">
        <f t="shared" si="23"/>
        <v>0</v>
      </c>
      <c r="AO35" s="90">
        <f t="shared" si="23"/>
        <v>-600000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51"/>
        <v>0</v>
      </c>
      <c r="V36" s="91">
        <f t="shared" si="51"/>
        <v>0</v>
      </c>
      <c r="W36" s="91">
        <f t="shared" si="51"/>
        <v>0</v>
      </c>
      <c r="X36" s="96"/>
      <c r="Y36" s="96"/>
      <c r="Z36" s="87">
        <f t="shared" si="17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96"/>
      <c r="AE36" s="96"/>
      <c r="AF36" s="87">
        <f t="shared" si="20"/>
        <v>0</v>
      </c>
      <c r="AG36" s="96"/>
      <c r="AH36" s="96"/>
      <c r="AI36" s="87">
        <f t="shared" si="22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3"/>
        <v>0</v>
      </c>
      <c r="AN36" s="91">
        <f t="shared" si="23"/>
        <v>0</v>
      </c>
      <c r="AO36" s="91">
        <f t="shared" si="23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51"/>
        <v>0</v>
      </c>
      <c r="V37" s="91">
        <f t="shared" si="51"/>
        <v>0</v>
      </c>
      <c r="W37" s="91">
        <f t="shared" si="51"/>
        <v>0</v>
      </c>
      <c r="X37" s="96"/>
      <c r="Y37" s="96"/>
      <c r="Z37" s="87">
        <f t="shared" si="17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96"/>
      <c r="AE37" s="96"/>
      <c r="AF37" s="87">
        <f t="shared" si="20"/>
        <v>0</v>
      </c>
      <c r="AG37" s="96"/>
      <c r="AH37" s="96"/>
      <c r="AI37" s="87">
        <f t="shared" si="22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3"/>
        <v>0</v>
      </c>
      <c r="AN37" s="91">
        <f t="shared" si="23"/>
        <v>0</v>
      </c>
      <c r="AO37" s="91">
        <f t="shared" si="23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600000</v>
      </c>
      <c r="G38" s="86">
        <v>0</v>
      </c>
      <c r="H38" s="87">
        <f t="shared" si="7"/>
        <v>-600000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51"/>
        <v>600000</v>
      </c>
      <c r="V38" s="91">
        <f t="shared" si="51"/>
        <v>0</v>
      </c>
      <c r="W38" s="91">
        <f t="shared" si="51"/>
        <v>-600000</v>
      </c>
      <c r="X38" s="96"/>
      <c r="Y38" s="96"/>
      <c r="Z38" s="87">
        <f t="shared" si="17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96"/>
      <c r="AE38" s="96"/>
      <c r="AF38" s="87">
        <f t="shared" si="20"/>
        <v>0</v>
      </c>
      <c r="AG38" s="96"/>
      <c r="AH38" s="96"/>
      <c r="AI38" s="87">
        <f t="shared" si="22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3"/>
        <v>600000</v>
      </c>
      <c r="AN38" s="91">
        <f t="shared" si="23"/>
        <v>0</v>
      </c>
      <c r="AO38" s="91">
        <f t="shared" si="23"/>
        <v>-600000</v>
      </c>
    </row>
    <row r="39" spans="1:41" ht="11.25">
      <c r="A39" s="57">
        <v>32</v>
      </c>
      <c r="B39" s="58" t="s">
        <v>37</v>
      </c>
      <c r="C39" s="106">
        <f>SUM(C40:C43)</f>
        <v>1500000</v>
      </c>
      <c r="D39" s="106">
        <f>SUM(D40:D43)</f>
        <v>0</v>
      </c>
      <c r="E39" s="105">
        <f t="shared" si="5"/>
        <v>-1500000</v>
      </c>
      <c r="F39" s="106">
        <f>SUM(F40:F43)</f>
        <v>5800000</v>
      </c>
      <c r="G39" s="106">
        <f>SUM(G40:G43)</f>
        <v>1395450</v>
      </c>
      <c r="H39" s="105">
        <f t="shared" si="7"/>
        <v>-4404550</v>
      </c>
      <c r="I39" s="106">
        <f>SUM(I40:I43)</f>
        <v>2000000</v>
      </c>
      <c r="J39" s="106">
        <f>SUM(J40:J43)</f>
        <v>1491000</v>
      </c>
      <c r="K39" s="105">
        <f t="shared" si="9"/>
        <v>-509000</v>
      </c>
      <c r="L39" s="106">
        <f>SUM(L40:L43)</f>
        <v>3000000</v>
      </c>
      <c r="M39" s="106">
        <f>SUM(M40:M43)</f>
        <v>2044000</v>
      </c>
      <c r="N39" s="105">
        <f t="shared" si="11"/>
        <v>-956000</v>
      </c>
      <c r="O39" s="106">
        <f>SUM(O40:O43)</f>
        <v>3000000</v>
      </c>
      <c r="P39" s="106">
        <f>SUM(P40:P43)</f>
        <v>0</v>
      </c>
      <c r="Q39" s="105">
        <f t="shared" si="13"/>
        <v>-3000000</v>
      </c>
      <c r="R39" s="106">
        <f>SUM(R40:R43)</f>
        <v>5000000</v>
      </c>
      <c r="S39" s="106">
        <f>SUM(S40:S43)</f>
        <v>2310650</v>
      </c>
      <c r="T39" s="105">
        <f t="shared" si="15"/>
        <v>-2689350</v>
      </c>
      <c r="U39" s="90">
        <f t="shared" si="51"/>
        <v>20300000</v>
      </c>
      <c r="V39" s="90">
        <f t="shared" si="51"/>
        <v>7241100</v>
      </c>
      <c r="W39" s="90">
        <f t="shared" si="51"/>
        <v>-13058900</v>
      </c>
      <c r="X39" s="96">
        <f>SUM(X40:X43)</f>
        <v>0</v>
      </c>
      <c r="Y39" s="96">
        <f>SUM(Y40:Y43)</f>
        <v>0</v>
      </c>
      <c r="Z39" s="87">
        <f t="shared" si="17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96">
        <f>SUM(AD40:AD43)</f>
        <v>0</v>
      </c>
      <c r="AE39" s="96">
        <f>SUM(AE40:AE43)</f>
        <v>0</v>
      </c>
      <c r="AF39" s="87">
        <f t="shared" si="20"/>
        <v>0</v>
      </c>
      <c r="AG39" s="96">
        <f>SUM(AG40:AG43)</f>
        <v>0</v>
      </c>
      <c r="AH39" s="96">
        <f>SUM(AH40:AH43)</f>
        <v>0</v>
      </c>
      <c r="AI39" s="87">
        <f t="shared" si="22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3"/>
        <v>20300000</v>
      </c>
      <c r="AN39" s="90">
        <f t="shared" si="23"/>
        <v>7241100</v>
      </c>
      <c r="AO39" s="90">
        <f t="shared" si="23"/>
        <v>-13058900</v>
      </c>
    </row>
    <row r="40" spans="1:41" ht="11.25">
      <c r="A40" s="13">
        <v>33</v>
      </c>
      <c r="B40" s="1" t="s">
        <v>31</v>
      </c>
      <c r="C40" s="86">
        <v>500000</v>
      </c>
      <c r="D40" s="86">
        <v>0</v>
      </c>
      <c r="E40" s="87">
        <f t="shared" si="5"/>
        <v>-500000</v>
      </c>
      <c r="F40" s="86">
        <v>0</v>
      </c>
      <c r="G40" s="86">
        <v>0</v>
      </c>
      <c r="H40" s="87">
        <f t="shared" si="7"/>
        <v>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51"/>
        <v>500000</v>
      </c>
      <c r="V40" s="91">
        <f t="shared" si="51"/>
        <v>0</v>
      </c>
      <c r="W40" s="91">
        <f t="shared" si="51"/>
        <v>-500000</v>
      </c>
      <c r="X40" s="96"/>
      <c r="Y40" s="96"/>
      <c r="Z40" s="87">
        <f t="shared" si="17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96"/>
      <c r="AE40" s="96"/>
      <c r="AF40" s="87">
        <f t="shared" si="20"/>
        <v>0</v>
      </c>
      <c r="AG40" s="96"/>
      <c r="AH40" s="96"/>
      <c r="AI40" s="87">
        <f t="shared" si="22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3"/>
        <v>500000</v>
      </c>
      <c r="AN40" s="91">
        <f t="shared" si="23"/>
        <v>0</v>
      </c>
      <c r="AO40" s="91">
        <f t="shared" si="23"/>
        <v>-500000</v>
      </c>
    </row>
    <row r="41" spans="1:41" ht="11.25">
      <c r="A41" s="13">
        <v>34</v>
      </c>
      <c r="B41" s="1" t="s">
        <v>32</v>
      </c>
      <c r="C41" s="86">
        <v>1000000</v>
      </c>
      <c r="D41" s="86">
        <v>0</v>
      </c>
      <c r="E41" s="87">
        <f t="shared" si="5"/>
        <v>-1000000</v>
      </c>
      <c r="F41" s="86">
        <v>2500000</v>
      </c>
      <c r="G41" s="86">
        <v>0</v>
      </c>
      <c r="H41" s="87">
        <f t="shared" si="7"/>
        <v>-2500000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51"/>
        <v>3500000</v>
      </c>
      <c r="V41" s="91">
        <f t="shared" si="51"/>
        <v>0</v>
      </c>
      <c r="W41" s="91">
        <f t="shared" si="51"/>
        <v>-3500000</v>
      </c>
      <c r="X41" s="96"/>
      <c r="Y41" s="96"/>
      <c r="Z41" s="87">
        <f t="shared" si="17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96"/>
      <c r="AE41" s="96"/>
      <c r="AF41" s="87">
        <f t="shared" si="20"/>
        <v>0</v>
      </c>
      <c r="AG41" s="96"/>
      <c r="AH41" s="96"/>
      <c r="AI41" s="87">
        <f t="shared" si="22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3"/>
        <v>3500000</v>
      </c>
      <c r="AN41" s="91">
        <f t="shared" si="23"/>
        <v>0</v>
      </c>
      <c r="AO41" s="91">
        <f t="shared" si="23"/>
        <v>-3500000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51"/>
        <v>0</v>
      </c>
      <c r="V42" s="91">
        <f t="shared" si="51"/>
        <v>0</v>
      </c>
      <c r="W42" s="91">
        <f t="shared" si="51"/>
        <v>0</v>
      </c>
      <c r="X42" s="96"/>
      <c r="Y42" s="96"/>
      <c r="Z42" s="87">
        <f t="shared" si="17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96"/>
      <c r="AE42" s="96"/>
      <c r="AF42" s="87">
        <f t="shared" si="20"/>
        <v>0</v>
      </c>
      <c r="AG42" s="96"/>
      <c r="AH42" s="96"/>
      <c r="AI42" s="87">
        <f t="shared" si="22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3"/>
        <v>0</v>
      </c>
      <c r="AN42" s="91">
        <f t="shared" si="23"/>
        <v>0</v>
      </c>
      <c r="AO42" s="91">
        <f t="shared" si="23"/>
        <v>0</v>
      </c>
    </row>
    <row r="43" spans="1:41" ht="11.25">
      <c r="A43" s="13">
        <v>36</v>
      </c>
      <c r="B43" s="15" t="s">
        <v>33</v>
      </c>
      <c r="C43" s="89"/>
      <c r="D43" s="89"/>
      <c r="E43" s="87">
        <f t="shared" si="5"/>
        <v>0</v>
      </c>
      <c r="F43" s="89">
        <v>3300000</v>
      </c>
      <c r="G43" s="89">
        <v>1395450</v>
      </c>
      <c r="H43" s="87">
        <f t="shared" si="7"/>
        <v>-1904550</v>
      </c>
      <c r="I43" s="89">
        <v>2000000</v>
      </c>
      <c r="J43" s="89">
        <v>1491000</v>
      </c>
      <c r="K43" s="87">
        <f t="shared" si="9"/>
        <v>-509000</v>
      </c>
      <c r="L43" s="89">
        <v>3000000</v>
      </c>
      <c r="M43" s="89">
        <v>2044000</v>
      </c>
      <c r="N43" s="87">
        <f t="shared" si="11"/>
        <v>-956000</v>
      </c>
      <c r="O43" s="89">
        <v>3000000</v>
      </c>
      <c r="P43" s="89">
        <v>0</v>
      </c>
      <c r="Q43" s="87">
        <f t="shared" si="13"/>
        <v>-3000000</v>
      </c>
      <c r="R43" s="89">
        <v>5000000</v>
      </c>
      <c r="S43" s="89">
        <v>2310650</v>
      </c>
      <c r="T43" s="87">
        <f t="shared" si="15"/>
        <v>-2689350</v>
      </c>
      <c r="U43" s="91">
        <f t="shared" si="51"/>
        <v>16300000</v>
      </c>
      <c r="V43" s="91">
        <f t="shared" si="51"/>
        <v>7241100</v>
      </c>
      <c r="W43" s="91">
        <f t="shared" si="51"/>
        <v>-9058900</v>
      </c>
      <c r="X43" s="96"/>
      <c r="Y43" s="96"/>
      <c r="Z43" s="87">
        <f t="shared" si="17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96"/>
      <c r="AE43" s="96"/>
      <c r="AF43" s="87">
        <f t="shared" si="20"/>
        <v>0</v>
      </c>
      <c r="AG43" s="96"/>
      <c r="AH43" s="96"/>
      <c r="AI43" s="87">
        <f t="shared" si="22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3"/>
        <v>16300000</v>
      </c>
      <c r="AN43" s="91">
        <f t="shared" si="23"/>
        <v>7241100</v>
      </c>
      <c r="AO43" s="91">
        <f t="shared" si="23"/>
        <v>-9058900</v>
      </c>
    </row>
    <row r="44" spans="1:41" ht="11.25">
      <c r="A44" s="57">
        <v>37</v>
      </c>
      <c r="B44" s="58" t="s">
        <v>38</v>
      </c>
      <c r="C44" s="106">
        <f>SUM(C45:C47)</f>
        <v>528000</v>
      </c>
      <c r="D44" s="106">
        <f>SUM(D45:D47)</f>
        <v>354000</v>
      </c>
      <c r="E44" s="105">
        <f t="shared" si="5"/>
        <v>-174000</v>
      </c>
      <c r="F44" s="106">
        <f>SUM(F45:F47)</f>
        <v>3474000</v>
      </c>
      <c r="G44" s="106">
        <f>SUM(G45:G47)</f>
        <v>1976000</v>
      </c>
      <c r="H44" s="105">
        <f t="shared" si="7"/>
        <v>-1498000</v>
      </c>
      <c r="I44" s="106">
        <f>SUM(I45:I47)</f>
        <v>0</v>
      </c>
      <c r="J44" s="106">
        <f>SUM(J45:J47)</f>
        <v>0</v>
      </c>
      <c r="K44" s="105">
        <f t="shared" si="9"/>
        <v>0</v>
      </c>
      <c r="L44" s="106">
        <f>SUM(L45:L47)</f>
        <v>0</v>
      </c>
      <c r="M44" s="106">
        <f>SUM(M45:M47)</f>
        <v>0</v>
      </c>
      <c r="N44" s="105">
        <f t="shared" si="11"/>
        <v>0</v>
      </c>
      <c r="O44" s="106">
        <f>SUM(O45:O47)</f>
        <v>0</v>
      </c>
      <c r="P44" s="106">
        <f>SUM(P45:P47)</f>
        <v>0</v>
      </c>
      <c r="Q44" s="105">
        <f t="shared" si="13"/>
        <v>0</v>
      </c>
      <c r="R44" s="106">
        <f>SUM(R45:R47)</f>
        <v>0</v>
      </c>
      <c r="S44" s="106">
        <f>SUM(S45:S47)</f>
        <v>0</v>
      </c>
      <c r="T44" s="105">
        <f t="shared" si="15"/>
        <v>0</v>
      </c>
      <c r="U44" s="90">
        <f t="shared" si="51"/>
        <v>4002000</v>
      </c>
      <c r="V44" s="90">
        <f t="shared" si="51"/>
        <v>2330000</v>
      </c>
      <c r="W44" s="90">
        <f t="shared" si="51"/>
        <v>-1672000</v>
      </c>
      <c r="X44" s="96">
        <f>SUM(X45:X47)</f>
        <v>0</v>
      </c>
      <c r="Y44" s="96">
        <f>SUM(Y45:Y47)</f>
        <v>0</v>
      </c>
      <c r="Z44" s="87">
        <f t="shared" si="17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96">
        <f>SUM(AD45:AD47)</f>
        <v>0</v>
      </c>
      <c r="AE44" s="96">
        <f>SUM(AE45:AE47)</f>
        <v>0</v>
      </c>
      <c r="AF44" s="87">
        <f t="shared" si="20"/>
        <v>0</v>
      </c>
      <c r="AG44" s="96">
        <f>SUM(AG45:AG47)</f>
        <v>0</v>
      </c>
      <c r="AH44" s="96">
        <f>SUM(AH45:AH47)</f>
        <v>0</v>
      </c>
      <c r="AI44" s="87">
        <f t="shared" si="22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3"/>
        <v>4002000</v>
      </c>
      <c r="AN44" s="90">
        <f t="shared" si="23"/>
        <v>2330000</v>
      </c>
      <c r="AO44" s="90">
        <f t="shared" si="23"/>
        <v>-1672000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51"/>
        <v>0</v>
      </c>
      <c r="V45" s="91">
        <f t="shared" si="51"/>
        <v>0</v>
      </c>
      <c r="W45" s="91">
        <f t="shared" si="51"/>
        <v>0</v>
      </c>
      <c r="X45" s="96"/>
      <c r="Y45" s="96"/>
      <c r="Z45" s="87">
        <f t="shared" si="17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96"/>
      <c r="AE45" s="96"/>
      <c r="AF45" s="87">
        <f t="shared" si="20"/>
        <v>0</v>
      </c>
      <c r="AG45" s="96"/>
      <c r="AH45" s="96"/>
      <c r="AI45" s="87">
        <f t="shared" si="22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3"/>
        <v>0</v>
      </c>
      <c r="AN45" s="91">
        <f t="shared" si="23"/>
        <v>0</v>
      </c>
      <c r="AO45" s="91">
        <f t="shared" si="23"/>
        <v>0</v>
      </c>
    </row>
    <row r="46" spans="1:41" ht="11.25">
      <c r="A46" s="13">
        <v>39</v>
      </c>
      <c r="B46" s="15" t="s">
        <v>39</v>
      </c>
      <c r="C46" s="86">
        <v>528000</v>
      </c>
      <c r="D46" s="86">
        <v>354000</v>
      </c>
      <c r="E46" s="87">
        <f t="shared" si="5"/>
        <v>-174000</v>
      </c>
      <c r="F46" s="86">
        <v>3474000</v>
      </c>
      <c r="G46" s="86">
        <v>1976000</v>
      </c>
      <c r="H46" s="87">
        <f t="shared" si="7"/>
        <v>-1498000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51"/>
        <v>4002000</v>
      </c>
      <c r="V46" s="91">
        <f t="shared" si="51"/>
        <v>2330000</v>
      </c>
      <c r="W46" s="91">
        <f t="shared" si="51"/>
        <v>-1672000</v>
      </c>
      <c r="X46" s="96"/>
      <c r="Y46" s="96"/>
      <c r="Z46" s="87">
        <f t="shared" si="17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96"/>
      <c r="AE46" s="96"/>
      <c r="AF46" s="87">
        <f t="shared" si="20"/>
        <v>0</v>
      </c>
      <c r="AG46" s="96"/>
      <c r="AH46" s="96"/>
      <c r="AI46" s="87">
        <f t="shared" si="22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3"/>
        <v>4002000</v>
      </c>
      <c r="AN46" s="91">
        <f t="shared" si="23"/>
        <v>2330000</v>
      </c>
      <c r="AO46" s="91">
        <f t="shared" si="23"/>
        <v>-1672000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51"/>
        <v>0</v>
      </c>
      <c r="V47" s="91">
        <f t="shared" si="51"/>
        <v>0</v>
      </c>
      <c r="W47" s="91">
        <f t="shared" si="51"/>
        <v>0</v>
      </c>
      <c r="X47" s="96"/>
      <c r="Y47" s="96"/>
      <c r="Z47" s="87">
        <f t="shared" si="17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96"/>
      <c r="AE47" s="96"/>
      <c r="AF47" s="87">
        <f t="shared" si="20"/>
        <v>0</v>
      </c>
      <c r="AG47" s="96"/>
      <c r="AH47" s="96"/>
      <c r="AI47" s="87">
        <f t="shared" si="22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3"/>
        <v>0</v>
      </c>
      <c r="AN47" s="91">
        <f t="shared" si="23"/>
        <v>0</v>
      </c>
      <c r="AO47" s="91">
        <f t="shared" si="23"/>
        <v>0</v>
      </c>
    </row>
    <row r="48" spans="1:41" ht="11.25">
      <c r="A48" s="57">
        <v>41</v>
      </c>
      <c r="B48" s="58" t="s">
        <v>43</v>
      </c>
      <c r="C48" s="106">
        <f>SUM(C49:C57)</f>
        <v>1399200</v>
      </c>
      <c r="D48" s="106">
        <f>SUM(D49:D57)</f>
        <v>400600</v>
      </c>
      <c r="E48" s="105">
        <f t="shared" si="5"/>
        <v>-998600</v>
      </c>
      <c r="F48" s="106">
        <f>SUM(F49:F57)</f>
        <v>21888000</v>
      </c>
      <c r="G48" s="106">
        <f>SUM(G49:G57)</f>
        <v>8065928</v>
      </c>
      <c r="H48" s="105">
        <f t="shared" si="7"/>
        <v>-13822072</v>
      </c>
      <c r="I48" s="106">
        <f>SUM(I49:I57)</f>
        <v>0</v>
      </c>
      <c r="J48" s="106">
        <f>SUM(J49:J57)</f>
        <v>0</v>
      </c>
      <c r="K48" s="105">
        <f t="shared" si="9"/>
        <v>0</v>
      </c>
      <c r="L48" s="106">
        <f>SUM(L49:L57)</f>
        <v>0</v>
      </c>
      <c r="M48" s="106">
        <f>SUM(M49:M57)</f>
        <v>0</v>
      </c>
      <c r="N48" s="105">
        <f t="shared" si="11"/>
        <v>0</v>
      </c>
      <c r="O48" s="106">
        <f>SUM(O49:O57)</f>
        <v>0</v>
      </c>
      <c r="P48" s="106">
        <f>SUM(P49:P57)</f>
        <v>0</v>
      </c>
      <c r="Q48" s="105">
        <f t="shared" si="13"/>
        <v>0</v>
      </c>
      <c r="R48" s="106">
        <f>SUM(R49:R57)</f>
        <v>0</v>
      </c>
      <c r="S48" s="106">
        <f>SUM(S49:S57)</f>
        <v>0</v>
      </c>
      <c r="T48" s="105">
        <f t="shared" si="15"/>
        <v>0</v>
      </c>
      <c r="U48" s="90">
        <f t="shared" si="51"/>
        <v>23287200</v>
      </c>
      <c r="V48" s="90">
        <f t="shared" si="51"/>
        <v>8466528</v>
      </c>
      <c r="W48" s="90">
        <f t="shared" si="51"/>
        <v>-14820672</v>
      </c>
      <c r="X48" s="96">
        <f>SUM(X49:X57)</f>
        <v>0</v>
      </c>
      <c r="Y48" s="96">
        <f>SUM(Y49:Y57)</f>
        <v>0</v>
      </c>
      <c r="Z48" s="87">
        <f t="shared" si="17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96">
        <f>SUM(AD49:AD57)</f>
        <v>0</v>
      </c>
      <c r="AE48" s="96">
        <f>SUM(AE49:AE57)</f>
        <v>0</v>
      </c>
      <c r="AF48" s="87">
        <f t="shared" si="20"/>
        <v>0</v>
      </c>
      <c r="AG48" s="96">
        <f>SUM(AG49:AG57)</f>
        <v>0</v>
      </c>
      <c r="AH48" s="96">
        <f>SUM(AH49:AH57)</f>
        <v>0</v>
      </c>
      <c r="AI48" s="87">
        <f t="shared" si="22"/>
        <v>0</v>
      </c>
      <c r="AJ48" s="90">
        <f t="shared" si="53"/>
        <v>0</v>
      </c>
      <c r="AK48" s="90">
        <f t="shared" si="53"/>
        <v>0</v>
      </c>
      <c r="AL48" s="90">
        <f t="shared" si="53"/>
        <v>0</v>
      </c>
      <c r="AM48" s="90">
        <f t="shared" si="23"/>
        <v>23287200</v>
      </c>
      <c r="AN48" s="90">
        <f t="shared" si="23"/>
        <v>8466528</v>
      </c>
      <c r="AO48" s="90">
        <f t="shared" si="23"/>
        <v>-14820672</v>
      </c>
    </row>
    <row r="49" spans="1:41" ht="11.25">
      <c r="A49" s="13">
        <v>42</v>
      </c>
      <c r="B49" s="1" t="s">
        <v>74</v>
      </c>
      <c r="C49" s="86">
        <v>1399200</v>
      </c>
      <c r="D49" s="86">
        <v>400600</v>
      </c>
      <c r="E49" s="87">
        <f t="shared" si="5"/>
        <v>-998600</v>
      </c>
      <c r="F49" s="86">
        <v>20066000</v>
      </c>
      <c r="G49" s="86">
        <v>7393400</v>
      </c>
      <c r="H49" s="87">
        <f t="shared" si="7"/>
        <v>-12672600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51"/>
        <v>21465200</v>
      </c>
      <c r="V49" s="91">
        <f t="shared" si="51"/>
        <v>7794000</v>
      </c>
      <c r="W49" s="91">
        <f t="shared" si="51"/>
        <v>-13671200</v>
      </c>
      <c r="X49" s="96"/>
      <c r="Y49" s="96"/>
      <c r="Z49" s="87">
        <f t="shared" si="17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96">
        <v>0</v>
      </c>
      <c r="AE49" s="96">
        <v>0</v>
      </c>
      <c r="AF49" s="87">
        <f t="shared" si="20"/>
        <v>0</v>
      </c>
      <c r="AG49" s="96"/>
      <c r="AH49" s="96">
        <v>0</v>
      </c>
      <c r="AI49" s="87">
        <f t="shared" si="22"/>
        <v>0</v>
      </c>
      <c r="AJ49" s="91">
        <f t="shared" si="53"/>
        <v>0</v>
      </c>
      <c r="AK49" s="91">
        <f t="shared" si="53"/>
        <v>0</v>
      </c>
      <c r="AL49" s="91">
        <f t="shared" si="53"/>
        <v>0</v>
      </c>
      <c r="AM49" s="91">
        <f t="shared" si="23"/>
        <v>21465200</v>
      </c>
      <c r="AN49" s="91">
        <f t="shared" si="23"/>
        <v>7794000</v>
      </c>
      <c r="AO49" s="91">
        <f t="shared" si="23"/>
        <v>-13671200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330000</v>
      </c>
      <c r="G50" s="86"/>
      <c r="H50" s="87">
        <f t="shared" si="7"/>
        <v>-330000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51"/>
        <v>330000</v>
      </c>
      <c r="V50" s="91">
        <f t="shared" si="51"/>
        <v>0</v>
      </c>
      <c r="W50" s="91">
        <f t="shared" si="51"/>
        <v>-330000</v>
      </c>
      <c r="X50" s="96"/>
      <c r="Y50" s="96"/>
      <c r="Z50" s="87">
        <f t="shared" si="17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96"/>
      <c r="AE50" s="96"/>
      <c r="AF50" s="87">
        <f t="shared" si="20"/>
        <v>0</v>
      </c>
      <c r="AG50" s="96"/>
      <c r="AH50" s="96"/>
      <c r="AI50" s="87">
        <f t="shared" si="22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3"/>
        <v>330000</v>
      </c>
      <c r="AN50" s="91">
        <f t="shared" si="23"/>
        <v>0</v>
      </c>
      <c r="AO50" s="91">
        <f t="shared" si="23"/>
        <v>-330000</v>
      </c>
    </row>
    <row r="51" spans="1:41" ht="11.25">
      <c r="A51" s="13">
        <v>44</v>
      </c>
      <c r="B51" s="15" t="s">
        <v>45</v>
      </c>
      <c r="C51" s="86"/>
      <c r="D51" s="86"/>
      <c r="E51" s="87">
        <f t="shared" si="5"/>
        <v>0</v>
      </c>
      <c r="F51" s="86">
        <v>700000</v>
      </c>
      <c r="G51" s="86">
        <v>445950</v>
      </c>
      <c r="H51" s="87">
        <f t="shared" si="7"/>
        <v>-254050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51"/>
        <v>700000</v>
      </c>
      <c r="V51" s="91">
        <f t="shared" si="51"/>
        <v>445950</v>
      </c>
      <c r="W51" s="91">
        <f t="shared" si="51"/>
        <v>-254050</v>
      </c>
      <c r="X51" s="96"/>
      <c r="Y51" s="96"/>
      <c r="Z51" s="87">
        <f t="shared" si="17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96"/>
      <c r="AE51" s="96"/>
      <c r="AF51" s="87">
        <f t="shared" si="20"/>
        <v>0</v>
      </c>
      <c r="AG51" s="96"/>
      <c r="AH51" s="96"/>
      <c r="AI51" s="87">
        <f t="shared" si="22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3"/>
        <v>700000</v>
      </c>
      <c r="AN51" s="91">
        <f t="shared" si="23"/>
        <v>445950</v>
      </c>
      <c r="AO51" s="91">
        <f t="shared" si="23"/>
        <v>-254050</v>
      </c>
    </row>
    <row r="52" spans="1:41" ht="11.25">
      <c r="A52" s="13">
        <v>45</v>
      </c>
      <c r="B52" s="15" t="s">
        <v>51</v>
      </c>
      <c r="C52" s="86"/>
      <c r="D52" s="86"/>
      <c r="E52" s="87">
        <f t="shared" si="5"/>
        <v>0</v>
      </c>
      <c r="F52" s="86">
        <v>422000</v>
      </c>
      <c r="G52" s="86">
        <v>82520</v>
      </c>
      <c r="H52" s="87">
        <f t="shared" si="7"/>
        <v>-339480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51"/>
        <v>422000</v>
      </c>
      <c r="V52" s="91">
        <f t="shared" si="51"/>
        <v>82520</v>
      </c>
      <c r="W52" s="91">
        <f t="shared" si="51"/>
        <v>-339480</v>
      </c>
      <c r="X52" s="96"/>
      <c r="Y52" s="96"/>
      <c r="Z52" s="87">
        <f t="shared" si="17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96"/>
      <c r="AE52" s="96"/>
      <c r="AF52" s="87">
        <f t="shared" si="20"/>
        <v>0</v>
      </c>
      <c r="AG52" s="96"/>
      <c r="AH52" s="96"/>
      <c r="AI52" s="87">
        <f t="shared" si="22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3"/>
        <v>422000</v>
      </c>
      <c r="AN52" s="91">
        <f t="shared" si="23"/>
        <v>82520</v>
      </c>
      <c r="AO52" s="91">
        <f t="shared" si="23"/>
        <v>-339480</v>
      </c>
    </row>
    <row r="53" spans="1:41" ht="11.25">
      <c r="A53" s="13">
        <v>46</v>
      </c>
      <c r="B53" s="15" t="s">
        <v>46</v>
      </c>
      <c r="C53" s="86"/>
      <c r="D53" s="86"/>
      <c r="E53" s="87">
        <f t="shared" si="5"/>
        <v>0</v>
      </c>
      <c r="F53" s="86">
        <v>70000</v>
      </c>
      <c r="G53" s="86">
        <v>0</v>
      </c>
      <c r="H53" s="87">
        <f t="shared" si="7"/>
        <v>-70000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1"/>
        <v>70000</v>
      </c>
      <c r="V53" s="91">
        <f t="shared" si="51"/>
        <v>0</v>
      </c>
      <c r="W53" s="91">
        <f t="shared" si="51"/>
        <v>-70000</v>
      </c>
      <c r="X53" s="96"/>
      <c r="Y53" s="96"/>
      <c r="Z53" s="87">
        <f t="shared" si="17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96"/>
      <c r="AE53" s="96"/>
      <c r="AF53" s="87">
        <f t="shared" si="20"/>
        <v>0</v>
      </c>
      <c r="AG53" s="96"/>
      <c r="AH53" s="96"/>
      <c r="AI53" s="87">
        <f t="shared" si="22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3"/>
        <v>70000</v>
      </c>
      <c r="AN53" s="91">
        <f t="shared" si="23"/>
        <v>0</v>
      </c>
      <c r="AO53" s="91">
        <f t="shared" si="23"/>
        <v>-70000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1"/>
        <v>0</v>
      </c>
      <c r="V54" s="91">
        <f t="shared" si="51"/>
        <v>0</v>
      </c>
      <c r="W54" s="91">
        <f t="shared" si="51"/>
        <v>0</v>
      </c>
      <c r="X54" s="96"/>
      <c r="Y54" s="96"/>
      <c r="Z54" s="87">
        <f t="shared" si="17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96"/>
      <c r="AE54" s="96"/>
      <c r="AF54" s="87">
        <f t="shared" si="20"/>
        <v>0</v>
      </c>
      <c r="AG54" s="96"/>
      <c r="AH54" s="96"/>
      <c r="AI54" s="87">
        <f t="shared" si="22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3"/>
        <v>0</v>
      </c>
      <c r="AN54" s="91">
        <f t="shared" si="23"/>
        <v>0</v>
      </c>
      <c r="AO54" s="91">
        <f t="shared" si="23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300000</v>
      </c>
      <c r="G55" s="86">
        <v>144058</v>
      </c>
      <c r="H55" s="87">
        <f t="shared" si="7"/>
        <v>-155942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1"/>
        <v>300000</v>
      </c>
      <c r="V55" s="91">
        <f t="shared" si="51"/>
        <v>144058</v>
      </c>
      <c r="W55" s="91">
        <f t="shared" si="51"/>
        <v>-155942</v>
      </c>
      <c r="X55" s="96"/>
      <c r="Y55" s="96"/>
      <c r="Z55" s="87">
        <f t="shared" si="17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96"/>
      <c r="AE55" s="96"/>
      <c r="AF55" s="87">
        <f t="shared" si="20"/>
        <v>0</v>
      </c>
      <c r="AG55" s="96"/>
      <c r="AH55" s="96"/>
      <c r="AI55" s="87">
        <f t="shared" si="22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3"/>
        <v>300000</v>
      </c>
      <c r="AN55" s="91">
        <f t="shared" si="23"/>
        <v>144058</v>
      </c>
      <c r="AO55" s="91">
        <f t="shared" si="23"/>
        <v>-155942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1"/>
        <v>0</v>
      </c>
      <c r="V56" s="91">
        <f t="shared" si="51"/>
        <v>0</v>
      </c>
      <c r="W56" s="91">
        <f t="shared" si="51"/>
        <v>0</v>
      </c>
      <c r="X56" s="96"/>
      <c r="Y56" s="96"/>
      <c r="Z56" s="87">
        <f t="shared" si="17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96"/>
      <c r="AE56" s="96"/>
      <c r="AF56" s="87">
        <f t="shared" si="20"/>
        <v>0</v>
      </c>
      <c r="AG56" s="96"/>
      <c r="AH56" s="96"/>
      <c r="AI56" s="87">
        <f t="shared" si="22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3"/>
        <v>0</v>
      </c>
      <c r="AN56" s="91">
        <f t="shared" si="23"/>
        <v>0</v>
      </c>
      <c r="AO56" s="91">
        <f t="shared" si="23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1"/>
        <v>0</v>
      </c>
      <c r="V57" s="91">
        <f t="shared" si="51"/>
        <v>0</v>
      </c>
      <c r="W57" s="91">
        <f t="shared" si="51"/>
        <v>0</v>
      </c>
      <c r="X57" s="96"/>
      <c r="Y57" s="96"/>
      <c r="Z57" s="87">
        <f t="shared" si="17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96"/>
      <c r="AE57" s="96"/>
      <c r="AF57" s="87">
        <f t="shared" si="20"/>
        <v>0</v>
      </c>
      <c r="AG57" s="96"/>
      <c r="AH57" s="96"/>
      <c r="AI57" s="87">
        <f t="shared" si="22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3"/>
        <v>0</v>
      </c>
      <c r="AN57" s="91">
        <f t="shared" si="23"/>
        <v>0</v>
      </c>
      <c r="AO57" s="91">
        <f t="shared" si="23"/>
        <v>0</v>
      </c>
    </row>
    <row r="58" spans="1:41" ht="11.25">
      <c r="A58" s="57">
        <v>51</v>
      </c>
      <c r="B58" s="58" t="s">
        <v>52</v>
      </c>
      <c r="C58" s="106">
        <f>SUM(C59:C60)</f>
        <v>945000</v>
      </c>
      <c r="D58" s="106">
        <f>SUM(D59:D60)</f>
        <v>377000</v>
      </c>
      <c r="E58" s="105">
        <f t="shared" si="5"/>
        <v>-568000</v>
      </c>
      <c r="F58" s="106">
        <f>SUM(F59:F60)</f>
        <v>6545600</v>
      </c>
      <c r="G58" s="106">
        <f>SUM(G59:G60)</f>
        <v>88000</v>
      </c>
      <c r="H58" s="105">
        <f t="shared" si="7"/>
        <v>-6457600</v>
      </c>
      <c r="I58" s="106">
        <f>SUM(I59:I60)</f>
        <v>0</v>
      </c>
      <c r="J58" s="106">
        <f>SUM(J59:J60)</f>
        <v>0</v>
      </c>
      <c r="K58" s="105">
        <f t="shared" si="9"/>
        <v>0</v>
      </c>
      <c r="L58" s="106">
        <f>SUM(L59:L60)</f>
        <v>0</v>
      </c>
      <c r="M58" s="106">
        <f>SUM(M59:M60)</f>
        <v>0</v>
      </c>
      <c r="N58" s="105">
        <f t="shared" si="11"/>
        <v>0</v>
      </c>
      <c r="O58" s="106">
        <f>SUM(O59:O60)</f>
        <v>0</v>
      </c>
      <c r="P58" s="106">
        <f>SUM(P59:P60)</f>
        <v>0</v>
      </c>
      <c r="Q58" s="105">
        <f t="shared" si="13"/>
        <v>0</v>
      </c>
      <c r="R58" s="106">
        <f>SUM(R59:R60)</f>
        <v>0</v>
      </c>
      <c r="S58" s="106">
        <f>SUM(S59:S60)</f>
        <v>0</v>
      </c>
      <c r="T58" s="105">
        <f t="shared" si="15"/>
        <v>0</v>
      </c>
      <c r="U58" s="90">
        <f t="shared" si="51"/>
        <v>7490600</v>
      </c>
      <c r="V58" s="90">
        <f t="shared" si="51"/>
        <v>465000</v>
      </c>
      <c r="W58" s="90">
        <f t="shared" si="51"/>
        <v>-7025600</v>
      </c>
      <c r="X58" s="96">
        <f>SUM(X59:X60)</f>
        <v>0</v>
      </c>
      <c r="Y58" s="96">
        <f>SUM(Y59:Y60)</f>
        <v>0</v>
      </c>
      <c r="Z58" s="87">
        <f t="shared" si="17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108">
        <f>SUM(AD59:AD60)</f>
        <v>0</v>
      </c>
      <c r="AE58" s="108">
        <f>SUM(AE59:AE60)</f>
        <v>0</v>
      </c>
      <c r="AF58" s="105">
        <f t="shared" si="20"/>
        <v>0</v>
      </c>
      <c r="AG58" s="108">
        <f>SUM(AG59:AG60)</f>
        <v>0</v>
      </c>
      <c r="AH58" s="108">
        <f>SUM(AH59:AH60)</f>
        <v>0</v>
      </c>
      <c r="AI58" s="87">
        <f t="shared" si="22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3"/>
        <v>7490600</v>
      </c>
      <c r="AN58" s="90">
        <f t="shared" si="23"/>
        <v>465000</v>
      </c>
      <c r="AO58" s="90">
        <f t="shared" si="23"/>
        <v>-7025600</v>
      </c>
    </row>
    <row r="59" spans="1:41" ht="11.25">
      <c r="A59" s="13">
        <v>52</v>
      </c>
      <c r="B59" s="2" t="s">
        <v>75</v>
      </c>
      <c r="C59" s="86"/>
      <c r="D59" s="86"/>
      <c r="E59" s="87">
        <f t="shared" si="5"/>
        <v>0</v>
      </c>
      <c r="F59" s="86">
        <v>5249600</v>
      </c>
      <c r="G59" s="86">
        <v>88000</v>
      </c>
      <c r="H59" s="87">
        <f t="shared" si="7"/>
        <v>-5161600</v>
      </c>
      <c r="I59" s="86"/>
      <c r="J59" s="86"/>
      <c r="K59" s="87">
        <f t="shared" si="9"/>
        <v>0</v>
      </c>
      <c r="L59" s="86"/>
      <c r="M59" s="84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1"/>
        <v>5249600</v>
      </c>
      <c r="V59" s="91">
        <f t="shared" si="51"/>
        <v>88000</v>
      </c>
      <c r="W59" s="91">
        <f t="shared" si="51"/>
        <v>-5161600</v>
      </c>
      <c r="X59" s="96"/>
      <c r="Y59" s="96"/>
      <c r="Z59" s="87">
        <f t="shared" si="17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96"/>
      <c r="AE59" s="96"/>
      <c r="AF59" s="87">
        <f t="shared" si="20"/>
        <v>0</v>
      </c>
      <c r="AG59" s="96">
        <v>0</v>
      </c>
      <c r="AH59" s="96"/>
      <c r="AI59" s="87">
        <f t="shared" si="22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3"/>
        <v>5249600</v>
      </c>
      <c r="AN59" s="91">
        <f t="shared" si="23"/>
        <v>88000</v>
      </c>
      <c r="AO59" s="91">
        <f t="shared" si="23"/>
        <v>-5161600</v>
      </c>
    </row>
    <row r="60" spans="1:41" ht="11.25">
      <c r="A60" s="13">
        <v>53</v>
      </c>
      <c r="B60" s="2" t="s">
        <v>53</v>
      </c>
      <c r="C60" s="86">
        <v>945000</v>
      </c>
      <c r="D60" s="86">
        <v>377000</v>
      </c>
      <c r="E60" s="87">
        <f t="shared" si="5"/>
        <v>-568000</v>
      </c>
      <c r="F60" s="86">
        <v>1296000</v>
      </c>
      <c r="G60" s="86">
        <v>0</v>
      </c>
      <c r="H60" s="87">
        <f t="shared" si="7"/>
        <v>-1296000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1"/>
        <v>2241000</v>
      </c>
      <c r="V60" s="91">
        <f t="shared" si="51"/>
        <v>377000</v>
      </c>
      <c r="W60" s="91">
        <f t="shared" si="51"/>
        <v>-1864000</v>
      </c>
      <c r="X60" s="96"/>
      <c r="Y60" s="96"/>
      <c r="Z60" s="87">
        <f t="shared" si="17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96"/>
      <c r="AE60" s="96"/>
      <c r="AF60" s="87">
        <f t="shared" si="20"/>
        <v>0</v>
      </c>
      <c r="AG60" s="96"/>
      <c r="AH60" s="96"/>
      <c r="AI60" s="87">
        <f t="shared" si="22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3"/>
        <v>2241000</v>
      </c>
      <c r="AN60" s="91">
        <f t="shared" si="23"/>
        <v>377000</v>
      </c>
      <c r="AO60" s="91">
        <f t="shared" si="23"/>
        <v>-1864000</v>
      </c>
    </row>
    <row r="61" spans="1:41" ht="11.25">
      <c r="A61" s="13"/>
      <c r="B61" s="58" t="s">
        <v>264</v>
      </c>
      <c r="C61" s="86"/>
      <c r="D61" s="86"/>
      <c r="E61" s="87"/>
      <c r="F61" s="86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96"/>
      <c r="Y61" s="96"/>
      <c r="Z61" s="87"/>
      <c r="AA61" s="91"/>
      <c r="AB61" s="91"/>
      <c r="AC61" s="91"/>
      <c r="AD61" s="96"/>
      <c r="AE61" s="96"/>
      <c r="AF61" s="87"/>
      <c r="AG61" s="96"/>
      <c r="AH61" s="9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86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96"/>
      <c r="Y62" s="96"/>
      <c r="Z62" s="87"/>
      <c r="AA62" s="91"/>
      <c r="AB62" s="91"/>
      <c r="AC62" s="91"/>
      <c r="AD62" s="96"/>
      <c r="AE62" s="96"/>
      <c r="AF62" s="87"/>
      <c r="AG62" s="96"/>
      <c r="AH62" s="9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05">
        <f t="shared" si="5"/>
        <v>0</v>
      </c>
      <c r="F63" s="106">
        <f>SUM(F64:F65)</f>
        <v>0</v>
      </c>
      <c r="G63" s="106">
        <f>SUM(G64:G65)</f>
        <v>0</v>
      </c>
      <c r="H63" s="105">
        <f t="shared" si="7"/>
        <v>0</v>
      </c>
      <c r="I63" s="106">
        <f>SUM(I64:I65)</f>
        <v>0</v>
      </c>
      <c r="J63" s="106">
        <f>SUM(J64:J65)</f>
        <v>0</v>
      </c>
      <c r="K63" s="105">
        <f t="shared" si="9"/>
        <v>0</v>
      </c>
      <c r="L63" s="106">
        <f>SUM(L64:L65)</f>
        <v>0</v>
      </c>
      <c r="M63" s="106">
        <f>SUM(M64:M65)</f>
        <v>0</v>
      </c>
      <c r="N63" s="105">
        <f t="shared" si="11"/>
        <v>0</v>
      </c>
      <c r="O63" s="106">
        <f>SUM(O64:O65)</f>
        <v>0</v>
      </c>
      <c r="P63" s="106">
        <f>SUM(P64:P65)</f>
        <v>0</v>
      </c>
      <c r="Q63" s="105">
        <f t="shared" si="13"/>
        <v>0</v>
      </c>
      <c r="R63" s="106">
        <f>SUM(R64:R65)</f>
        <v>0</v>
      </c>
      <c r="S63" s="106">
        <f>SUM(S64:S65)</f>
        <v>0</v>
      </c>
      <c r="T63" s="105">
        <f t="shared" si="15"/>
        <v>0</v>
      </c>
      <c r="U63" s="90">
        <f t="shared" si="51"/>
        <v>0</v>
      </c>
      <c r="V63" s="90">
        <f t="shared" si="51"/>
        <v>0</v>
      </c>
      <c r="W63" s="90">
        <f t="shared" si="51"/>
        <v>0</v>
      </c>
      <c r="X63" s="96">
        <f>SUM(X64:X65)</f>
        <v>0</v>
      </c>
      <c r="Y63" s="96">
        <f>SUM(Y64:Y65)</f>
        <v>0</v>
      </c>
      <c r="Z63" s="87">
        <f t="shared" si="17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108">
        <f>SUM(AD64:AD65)</f>
        <v>0</v>
      </c>
      <c r="AE63" s="108">
        <f>SUM(AE64:AE65)</f>
        <v>0</v>
      </c>
      <c r="AF63" s="105">
        <f t="shared" si="20"/>
        <v>0</v>
      </c>
      <c r="AG63" s="108">
        <f>SUM(AG64:AG65)</f>
        <v>0</v>
      </c>
      <c r="AH63" s="108">
        <f>SUM(AH64:AH65)</f>
        <v>0</v>
      </c>
      <c r="AI63" s="87">
        <f t="shared" si="22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3"/>
        <v>0</v>
      </c>
      <c r="AN63" s="90">
        <f t="shared" si="23"/>
        <v>0</v>
      </c>
      <c r="AO63" s="90">
        <f t="shared" si="23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1"/>
        <v>0</v>
      </c>
      <c r="V64" s="91">
        <f t="shared" si="51"/>
        <v>0</v>
      </c>
      <c r="W64" s="91">
        <f t="shared" si="51"/>
        <v>0</v>
      </c>
      <c r="X64" s="96"/>
      <c r="Y64" s="96"/>
      <c r="Z64" s="87">
        <f t="shared" si="17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96"/>
      <c r="AE64" s="96"/>
      <c r="AF64" s="87">
        <f t="shared" si="20"/>
        <v>0</v>
      </c>
      <c r="AG64" s="96"/>
      <c r="AH64" s="96"/>
      <c r="AI64" s="87">
        <f t="shared" si="22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3"/>
        <v>0</v>
      </c>
      <c r="AN64" s="91">
        <f t="shared" si="23"/>
        <v>0</v>
      </c>
      <c r="AO64" s="91">
        <f t="shared" si="23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1"/>
        <v>0</v>
      </c>
      <c r="V65" s="91">
        <f t="shared" si="51"/>
        <v>0</v>
      </c>
      <c r="W65" s="91">
        <f t="shared" si="51"/>
        <v>0</v>
      </c>
      <c r="X65" s="96"/>
      <c r="Y65" s="96"/>
      <c r="Z65" s="87">
        <f t="shared" si="17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96"/>
      <c r="AE65" s="96"/>
      <c r="AF65" s="87">
        <f t="shared" si="20"/>
        <v>0</v>
      </c>
      <c r="AG65" s="96"/>
      <c r="AH65" s="96"/>
      <c r="AI65" s="87">
        <f t="shared" si="22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3"/>
        <v>0</v>
      </c>
      <c r="AN65" s="91">
        <f t="shared" si="23"/>
        <v>0</v>
      </c>
      <c r="AO65" s="91">
        <f t="shared" si="23"/>
        <v>0</v>
      </c>
    </row>
    <row r="66" spans="1:41" ht="11.25">
      <c r="A66" s="57">
        <v>57</v>
      </c>
      <c r="B66" s="58" t="s">
        <v>78</v>
      </c>
      <c r="C66" s="106">
        <f>SUM(C67:C74)</f>
        <v>300000</v>
      </c>
      <c r="D66" s="106">
        <f>SUM(D67:D74)</f>
        <v>0</v>
      </c>
      <c r="E66" s="105">
        <f t="shared" si="5"/>
        <v>-300000</v>
      </c>
      <c r="F66" s="106">
        <f>SUM(F67:F74)</f>
        <v>500000</v>
      </c>
      <c r="G66" s="106">
        <f>SUM(G67:G74)</f>
        <v>0</v>
      </c>
      <c r="H66" s="105">
        <f t="shared" si="7"/>
        <v>-500000</v>
      </c>
      <c r="I66" s="106">
        <f>SUM(I67:I74)</f>
        <v>0</v>
      </c>
      <c r="J66" s="106">
        <f>SUM(J67:J74)</f>
        <v>0</v>
      </c>
      <c r="K66" s="105">
        <f t="shared" si="9"/>
        <v>0</v>
      </c>
      <c r="L66" s="106">
        <f>SUM(L67:L74)</f>
        <v>0</v>
      </c>
      <c r="M66" s="106">
        <f>SUM(M67:M74)</f>
        <v>0</v>
      </c>
      <c r="N66" s="105">
        <f t="shared" si="11"/>
        <v>0</v>
      </c>
      <c r="O66" s="106">
        <f>SUM(O67:O74)</f>
        <v>0</v>
      </c>
      <c r="P66" s="106">
        <f>SUM(P67:P74)</f>
        <v>0</v>
      </c>
      <c r="Q66" s="105">
        <f t="shared" si="13"/>
        <v>0</v>
      </c>
      <c r="R66" s="106">
        <f>SUM(R67:R74)</f>
        <v>0</v>
      </c>
      <c r="S66" s="106">
        <f>SUM(S67:S74)</f>
        <v>0</v>
      </c>
      <c r="T66" s="105">
        <f t="shared" si="15"/>
        <v>0</v>
      </c>
      <c r="U66" s="90">
        <f t="shared" si="51"/>
        <v>800000</v>
      </c>
      <c r="V66" s="90">
        <f t="shared" si="51"/>
        <v>0</v>
      </c>
      <c r="W66" s="90">
        <f t="shared" si="51"/>
        <v>-800000</v>
      </c>
      <c r="X66" s="96">
        <f>SUM(X67:X74)</f>
        <v>310291600</v>
      </c>
      <c r="Y66" s="96">
        <f>SUM(Y67:Y74)</f>
        <v>51965932</v>
      </c>
      <c r="Z66" s="87">
        <f t="shared" si="17"/>
        <v>-258325668</v>
      </c>
      <c r="AA66" s="90">
        <f t="shared" si="52"/>
        <v>310291600</v>
      </c>
      <c r="AB66" s="90">
        <f t="shared" si="52"/>
        <v>51965932</v>
      </c>
      <c r="AC66" s="90">
        <f t="shared" si="52"/>
        <v>-258325668</v>
      </c>
      <c r="AD66" s="108">
        <f>SUM(AD67:AD74)</f>
        <v>0</v>
      </c>
      <c r="AE66" s="108">
        <f>SUM(AE67:AE74)</f>
        <v>0</v>
      </c>
      <c r="AF66" s="105">
        <f t="shared" si="20"/>
        <v>0</v>
      </c>
      <c r="AG66" s="108">
        <f>SUM(AG67:AG74)</f>
        <v>0</v>
      </c>
      <c r="AH66" s="108">
        <f>SUM(AH67:AH74)</f>
        <v>0</v>
      </c>
      <c r="AI66" s="87">
        <f t="shared" si="22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3"/>
        <v>311091600</v>
      </c>
      <c r="AN66" s="90">
        <f t="shared" si="23"/>
        <v>51965932</v>
      </c>
      <c r="AO66" s="90">
        <f t="shared" si="23"/>
        <v>-259125668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1"/>
        <v>0</v>
      </c>
      <c r="V67" s="91">
        <f t="shared" si="51"/>
        <v>0</v>
      </c>
      <c r="W67" s="91">
        <f t="shared" si="51"/>
        <v>0</v>
      </c>
      <c r="X67" s="96">
        <v>310291600</v>
      </c>
      <c r="Y67" s="96">
        <v>51965932</v>
      </c>
      <c r="Z67" s="87">
        <f t="shared" si="17"/>
        <v>-258325668</v>
      </c>
      <c r="AA67" s="91">
        <f t="shared" si="52"/>
        <v>310291600</v>
      </c>
      <c r="AB67" s="91">
        <f t="shared" si="52"/>
        <v>51965932</v>
      </c>
      <c r="AC67" s="91">
        <f t="shared" si="52"/>
        <v>-258325668</v>
      </c>
      <c r="AD67" s="96"/>
      <c r="AE67" s="96"/>
      <c r="AF67" s="87">
        <f t="shared" si="20"/>
        <v>0</v>
      </c>
      <c r="AG67" s="96"/>
      <c r="AH67" s="96"/>
      <c r="AI67" s="87">
        <f t="shared" si="22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3"/>
        <v>310291600</v>
      </c>
      <c r="AN67" s="91">
        <f t="shared" si="23"/>
        <v>51965932</v>
      </c>
      <c r="AO67" s="91">
        <f t="shared" si="23"/>
        <v>-258325668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1"/>
        <v>0</v>
      </c>
      <c r="V68" s="91">
        <f t="shared" si="51"/>
        <v>0</v>
      </c>
      <c r="W68" s="91">
        <f t="shared" si="51"/>
        <v>0</v>
      </c>
      <c r="X68" s="96"/>
      <c r="Y68" s="96"/>
      <c r="Z68" s="87">
        <f t="shared" si="17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96"/>
      <c r="AE68" s="96"/>
      <c r="AF68" s="87">
        <f t="shared" si="20"/>
        <v>0</v>
      </c>
      <c r="AG68" s="96"/>
      <c r="AH68" s="96"/>
      <c r="AI68" s="87">
        <f t="shared" si="22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3"/>
        <v>0</v>
      </c>
      <c r="AN68" s="91">
        <f t="shared" si="23"/>
        <v>0</v>
      </c>
      <c r="AO68" s="91">
        <f t="shared" si="23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1"/>
        <v>0</v>
      </c>
      <c r="V70" s="91">
        <f t="shared" si="51"/>
        <v>0</v>
      </c>
      <c r="W70" s="91">
        <f t="shared" si="51"/>
        <v>0</v>
      </c>
      <c r="X70" s="96"/>
      <c r="Y70" s="96"/>
      <c r="Z70" s="87">
        <f t="shared" si="17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96"/>
      <c r="AE70" s="96"/>
      <c r="AF70" s="87">
        <f t="shared" si="20"/>
        <v>0</v>
      </c>
      <c r="AG70" s="96"/>
      <c r="AH70" s="96"/>
      <c r="AI70" s="87">
        <f t="shared" si="22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3"/>
        <v>0</v>
      </c>
      <c r="AN70" s="91">
        <f t="shared" si="23"/>
        <v>0</v>
      </c>
      <c r="AO70" s="91">
        <f t="shared" si="23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1"/>
        <v>0</v>
      </c>
      <c r="V71" s="91">
        <f t="shared" si="51"/>
        <v>0</v>
      </c>
      <c r="W71" s="91">
        <f t="shared" si="51"/>
        <v>0</v>
      </c>
      <c r="X71" s="96"/>
      <c r="Y71" s="96"/>
      <c r="Z71" s="87">
        <f t="shared" si="17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96"/>
      <c r="AE71" s="96"/>
      <c r="AF71" s="87">
        <f t="shared" si="20"/>
        <v>0</v>
      </c>
      <c r="AG71" s="96"/>
      <c r="AH71" s="96"/>
      <c r="AI71" s="87">
        <f t="shared" si="22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3"/>
        <v>0</v>
      </c>
      <c r="AN71" s="91">
        <f t="shared" si="23"/>
        <v>0</v>
      </c>
      <c r="AO71" s="91">
        <f t="shared" si="23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1"/>
        <v>0</v>
      </c>
      <c r="V72" s="91">
        <f t="shared" si="51"/>
        <v>0</v>
      </c>
      <c r="W72" s="91">
        <f t="shared" si="51"/>
        <v>0</v>
      </c>
      <c r="X72" s="96"/>
      <c r="Y72" s="96"/>
      <c r="Z72" s="87">
        <f t="shared" si="17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96"/>
      <c r="AE72" s="96"/>
      <c r="AF72" s="87">
        <f t="shared" si="20"/>
        <v>0</v>
      </c>
      <c r="AG72" s="96"/>
      <c r="AH72" s="96"/>
      <c r="AI72" s="87">
        <f t="shared" si="22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3"/>
        <v>0</v>
      </c>
      <c r="AN72" s="91">
        <f t="shared" si="23"/>
        <v>0</v>
      </c>
      <c r="AO72" s="91">
        <f t="shared" si="23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si="5"/>
        <v>0</v>
      </c>
      <c r="F73" s="86"/>
      <c r="G73" s="86"/>
      <c r="H73" s="87">
        <f t="shared" si="7"/>
        <v>0</v>
      </c>
      <c r="I73" s="86"/>
      <c r="J73" s="86"/>
      <c r="K73" s="87">
        <f t="shared" si="9"/>
        <v>0</v>
      </c>
      <c r="L73" s="86"/>
      <c r="M73" s="86"/>
      <c r="N73" s="87">
        <f t="shared" si="11"/>
        <v>0</v>
      </c>
      <c r="O73" s="86"/>
      <c r="P73" s="86"/>
      <c r="Q73" s="87">
        <f t="shared" si="13"/>
        <v>0</v>
      </c>
      <c r="R73" s="86"/>
      <c r="S73" s="86"/>
      <c r="T73" s="87">
        <f t="shared" si="15"/>
        <v>0</v>
      </c>
      <c r="U73" s="91">
        <f t="shared" si="51"/>
        <v>0</v>
      </c>
      <c r="V73" s="91">
        <f t="shared" si="51"/>
        <v>0</v>
      </c>
      <c r="W73" s="91">
        <f t="shared" si="51"/>
        <v>0</v>
      </c>
      <c r="X73" s="96"/>
      <c r="Y73" s="96"/>
      <c r="Z73" s="87">
        <f t="shared" si="17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96"/>
      <c r="AE73" s="96"/>
      <c r="AF73" s="87">
        <f t="shared" si="20"/>
        <v>0</v>
      </c>
      <c r="AG73" s="96"/>
      <c r="AH73" s="96"/>
      <c r="AI73" s="87">
        <f t="shared" si="22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3"/>
        <v>0</v>
      </c>
      <c r="AN73" s="91">
        <f t="shared" si="23"/>
        <v>0</v>
      </c>
      <c r="AO73" s="91">
        <f t="shared" si="23"/>
        <v>0</v>
      </c>
    </row>
    <row r="74" spans="1:41" ht="11.25">
      <c r="A74" s="13">
        <v>64</v>
      </c>
      <c r="B74" s="15" t="s">
        <v>60</v>
      </c>
      <c r="C74" s="86">
        <v>300000</v>
      </c>
      <c r="D74" s="86">
        <v>0</v>
      </c>
      <c r="E74" s="87">
        <f t="shared" si="5"/>
        <v>-300000</v>
      </c>
      <c r="F74" s="86">
        <v>500000</v>
      </c>
      <c r="G74" s="86">
        <v>0</v>
      </c>
      <c r="H74" s="87">
        <f t="shared" si="7"/>
        <v>-500000</v>
      </c>
      <c r="I74" s="86"/>
      <c r="J74" s="86"/>
      <c r="K74" s="87">
        <f t="shared" si="9"/>
        <v>0</v>
      </c>
      <c r="L74" s="86"/>
      <c r="M74" s="86"/>
      <c r="N74" s="87">
        <f t="shared" si="11"/>
        <v>0</v>
      </c>
      <c r="O74" s="86"/>
      <c r="P74" s="86"/>
      <c r="Q74" s="87">
        <f t="shared" si="13"/>
        <v>0</v>
      </c>
      <c r="R74" s="86"/>
      <c r="S74" s="86"/>
      <c r="T74" s="87">
        <f t="shared" si="15"/>
        <v>0</v>
      </c>
      <c r="U74" s="91">
        <f t="shared" si="51"/>
        <v>800000</v>
      </c>
      <c r="V74" s="91">
        <f t="shared" si="51"/>
        <v>0</v>
      </c>
      <c r="W74" s="91">
        <f t="shared" si="51"/>
        <v>-800000</v>
      </c>
      <c r="X74" s="96"/>
      <c r="Y74" s="96"/>
      <c r="Z74" s="87">
        <f t="shared" si="17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96"/>
      <c r="AE74" s="96"/>
      <c r="AF74" s="87">
        <f t="shared" si="20"/>
        <v>0</v>
      </c>
      <c r="AG74" s="96"/>
      <c r="AH74" s="96"/>
      <c r="AI74" s="87">
        <f t="shared" si="22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3"/>
        <v>800000</v>
      </c>
      <c r="AN74" s="91">
        <f t="shared" si="23"/>
        <v>0</v>
      </c>
      <c r="AO74" s="91">
        <f t="shared" si="23"/>
        <v>-800000</v>
      </c>
    </row>
    <row r="75" spans="1:41" ht="11.25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05">
        <f t="shared" ref="E75:E107" si="54">SUM(D75-C75)</f>
        <v>0</v>
      </c>
      <c r="F75" s="106">
        <f>SUM(F76:F77)</f>
        <v>0</v>
      </c>
      <c r="G75" s="106">
        <f>SUM(G76:G77)</f>
        <v>0</v>
      </c>
      <c r="H75" s="105">
        <f t="shared" ref="H75:H107" si="55">SUM(G75-F75)</f>
        <v>0</v>
      </c>
      <c r="I75" s="106">
        <f>SUM(I76:I77)</f>
        <v>0</v>
      </c>
      <c r="J75" s="106">
        <f>SUM(J76:J77)</f>
        <v>0</v>
      </c>
      <c r="K75" s="105">
        <f t="shared" ref="K75:K107" si="56">SUM(J75-I75)</f>
        <v>0</v>
      </c>
      <c r="L75" s="106">
        <f>SUM(L76:L77)</f>
        <v>0</v>
      </c>
      <c r="M75" s="106">
        <f>SUM(M76:M77)</f>
        <v>0</v>
      </c>
      <c r="N75" s="105">
        <f t="shared" ref="N75:N107" si="57">SUM(M75-L75)</f>
        <v>0</v>
      </c>
      <c r="O75" s="106">
        <f>SUM(O76:O77)</f>
        <v>0</v>
      </c>
      <c r="P75" s="106">
        <f>SUM(P76:P77)</f>
        <v>0</v>
      </c>
      <c r="Q75" s="105">
        <f t="shared" ref="Q75:Q107" si="58">SUM(P75-O75)</f>
        <v>0</v>
      </c>
      <c r="R75" s="106">
        <f>SUM(R76:R77)</f>
        <v>0</v>
      </c>
      <c r="S75" s="106">
        <f>SUM(S76:S77)</f>
        <v>0</v>
      </c>
      <c r="T75" s="105">
        <f t="shared" ref="T75:T107" si="59">SUM(S75-R75)</f>
        <v>0</v>
      </c>
      <c r="U75" s="90">
        <f t="shared" ref="U75:W107" si="60">SUM(C75+F75+I75+L75+O75+R75)</f>
        <v>0</v>
      </c>
      <c r="V75" s="90">
        <f t="shared" si="60"/>
        <v>0</v>
      </c>
      <c r="W75" s="90">
        <f t="shared" si="60"/>
        <v>0</v>
      </c>
      <c r="X75" s="108">
        <f>SUM(X76:X77)</f>
        <v>0</v>
      </c>
      <c r="Y75" s="108">
        <f>SUM(Y76:Y77)</f>
        <v>0</v>
      </c>
      <c r="Z75" s="87">
        <f t="shared" ref="Z75:Z107" si="61">SUM(Y75-X75)</f>
        <v>0</v>
      </c>
      <c r="AA75" s="90">
        <f t="shared" ref="AA75:AC107" si="62">SUM(X75)</f>
        <v>0</v>
      </c>
      <c r="AB75" s="90">
        <f t="shared" si="62"/>
        <v>0</v>
      </c>
      <c r="AC75" s="90">
        <f t="shared" si="62"/>
        <v>0</v>
      </c>
      <c r="AD75" s="108">
        <f>SUM(AD76:AD77)</f>
        <v>0</v>
      </c>
      <c r="AE75" s="108">
        <f>SUM(AE76:AE77)</f>
        <v>0</v>
      </c>
      <c r="AF75" s="105">
        <f t="shared" ref="AF75:AF107" si="63">SUM(AE75-AD75)</f>
        <v>0</v>
      </c>
      <c r="AG75" s="108">
        <f>SUM(AG76:AG77)</f>
        <v>0</v>
      </c>
      <c r="AH75" s="108">
        <f>SUM(AH76:AH77)</f>
        <v>0</v>
      </c>
      <c r="AI75" s="87">
        <f t="shared" ref="AI75:AI107" si="64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5">SUM(U75+AA75+AJ75)</f>
        <v>0</v>
      </c>
      <c r="AN75" s="90">
        <f t="shared" si="65"/>
        <v>0</v>
      </c>
      <c r="AO75" s="90">
        <f t="shared" si="65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4"/>
        <v>0</v>
      </c>
      <c r="F76" s="86"/>
      <c r="G76" s="86"/>
      <c r="H76" s="87">
        <f t="shared" si="55"/>
        <v>0</v>
      </c>
      <c r="I76" s="86"/>
      <c r="J76" s="86"/>
      <c r="K76" s="87">
        <f t="shared" si="56"/>
        <v>0</v>
      </c>
      <c r="L76" s="86"/>
      <c r="M76" s="86"/>
      <c r="N76" s="87">
        <f t="shared" si="57"/>
        <v>0</v>
      </c>
      <c r="O76" s="86"/>
      <c r="P76" s="86"/>
      <c r="Q76" s="87">
        <f t="shared" si="58"/>
        <v>0</v>
      </c>
      <c r="R76" s="86"/>
      <c r="S76" s="86"/>
      <c r="T76" s="87">
        <f t="shared" si="59"/>
        <v>0</v>
      </c>
      <c r="U76" s="91">
        <f t="shared" si="60"/>
        <v>0</v>
      </c>
      <c r="V76" s="91">
        <f t="shared" si="60"/>
        <v>0</v>
      </c>
      <c r="W76" s="91">
        <f t="shared" si="60"/>
        <v>0</v>
      </c>
      <c r="X76" s="96"/>
      <c r="Y76" s="96"/>
      <c r="Z76" s="87">
        <f t="shared" si="61"/>
        <v>0</v>
      </c>
      <c r="AA76" s="91">
        <f t="shared" si="62"/>
        <v>0</v>
      </c>
      <c r="AB76" s="91">
        <f t="shared" si="62"/>
        <v>0</v>
      </c>
      <c r="AC76" s="91">
        <f t="shared" si="62"/>
        <v>0</v>
      </c>
      <c r="AD76" s="96"/>
      <c r="AE76" s="96"/>
      <c r="AF76" s="87">
        <f t="shared" si="63"/>
        <v>0</v>
      </c>
      <c r="AG76" s="96"/>
      <c r="AH76" s="96"/>
      <c r="AI76" s="87">
        <f t="shared" si="64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5"/>
        <v>0</v>
      </c>
      <c r="AN76" s="91">
        <f t="shared" si="65"/>
        <v>0</v>
      </c>
      <c r="AO76" s="91">
        <f t="shared" si="65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4"/>
        <v>0</v>
      </c>
      <c r="F77" s="86"/>
      <c r="G77" s="86"/>
      <c r="H77" s="87">
        <f t="shared" si="55"/>
        <v>0</v>
      </c>
      <c r="I77" s="86"/>
      <c r="J77" s="86"/>
      <c r="K77" s="87">
        <f t="shared" si="56"/>
        <v>0</v>
      </c>
      <c r="L77" s="86"/>
      <c r="M77" s="86"/>
      <c r="N77" s="87">
        <f t="shared" si="57"/>
        <v>0</v>
      </c>
      <c r="O77" s="86"/>
      <c r="P77" s="86"/>
      <c r="Q77" s="87">
        <f t="shared" si="58"/>
        <v>0</v>
      </c>
      <c r="R77" s="86"/>
      <c r="S77" s="86"/>
      <c r="T77" s="87">
        <f t="shared" si="59"/>
        <v>0</v>
      </c>
      <c r="U77" s="91">
        <f t="shared" si="60"/>
        <v>0</v>
      </c>
      <c r="V77" s="91">
        <f t="shared" si="60"/>
        <v>0</v>
      </c>
      <c r="W77" s="91">
        <f t="shared" si="60"/>
        <v>0</v>
      </c>
      <c r="X77" s="96"/>
      <c r="Y77" s="96">
        <v>0</v>
      </c>
      <c r="Z77" s="87">
        <f t="shared" si="61"/>
        <v>0</v>
      </c>
      <c r="AA77" s="91">
        <f t="shared" si="62"/>
        <v>0</v>
      </c>
      <c r="AB77" s="91">
        <f t="shared" si="62"/>
        <v>0</v>
      </c>
      <c r="AC77" s="91">
        <f t="shared" si="62"/>
        <v>0</v>
      </c>
      <c r="AD77" s="96"/>
      <c r="AE77" s="96"/>
      <c r="AF77" s="87">
        <f t="shared" si="63"/>
        <v>0</v>
      </c>
      <c r="AG77" s="96"/>
      <c r="AH77" s="96"/>
      <c r="AI77" s="87">
        <f t="shared" si="64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5"/>
        <v>0</v>
      </c>
      <c r="AN77" s="91">
        <f t="shared" si="65"/>
        <v>0</v>
      </c>
      <c r="AO77" s="91">
        <f t="shared" si="65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106">
        <f>SUM(C80:C86)</f>
        <v>85332300</v>
      </c>
      <c r="D79" s="106">
        <f>SUM(D80:D86)</f>
        <v>85165700</v>
      </c>
      <c r="E79" s="105">
        <f t="shared" si="54"/>
        <v>-166600</v>
      </c>
      <c r="F79" s="106">
        <f>SUM(F80:F86)</f>
        <v>492507500</v>
      </c>
      <c r="G79" s="106">
        <f>SUM(G80:G86)</f>
        <v>490007700</v>
      </c>
      <c r="H79" s="105">
        <f t="shared" si="55"/>
        <v>-2499800</v>
      </c>
      <c r="I79" s="106">
        <f>SUM(I80:I86)</f>
        <v>98676300</v>
      </c>
      <c r="J79" s="106">
        <f>SUM(J80:J86)</f>
        <v>98676300</v>
      </c>
      <c r="K79" s="105">
        <f t="shared" si="56"/>
        <v>0</v>
      </c>
      <c r="L79" s="106">
        <f>SUM(L80:L86)</f>
        <v>48200000</v>
      </c>
      <c r="M79" s="106">
        <f>SUM(M80:M86)</f>
        <v>48200000</v>
      </c>
      <c r="N79" s="105">
        <f t="shared" si="57"/>
        <v>0</v>
      </c>
      <c r="O79" s="106">
        <f>SUM(O80:O86)</f>
        <v>118605600</v>
      </c>
      <c r="P79" s="106">
        <f>SUM(P80:P86)</f>
        <v>118605600</v>
      </c>
      <c r="Q79" s="105">
        <f t="shared" si="58"/>
        <v>0</v>
      </c>
      <c r="R79" s="106">
        <f>SUM(R80:R86)</f>
        <v>41892800</v>
      </c>
      <c r="S79" s="106">
        <f>SUM(S80:S86)</f>
        <v>41892800</v>
      </c>
      <c r="T79" s="105">
        <f t="shared" si="59"/>
        <v>0</v>
      </c>
      <c r="U79" s="90">
        <f t="shared" si="60"/>
        <v>885214500</v>
      </c>
      <c r="V79" s="90">
        <f t="shared" si="60"/>
        <v>882548100</v>
      </c>
      <c r="W79" s="90">
        <f t="shared" si="60"/>
        <v>-2666400</v>
      </c>
      <c r="X79" s="108">
        <f>SUM(X80:X86)</f>
        <v>310291600</v>
      </c>
      <c r="Y79" s="108">
        <f>SUM(Y80:Y86)</f>
        <v>104149958</v>
      </c>
      <c r="Z79" s="87">
        <f t="shared" si="61"/>
        <v>-206141642</v>
      </c>
      <c r="AA79" s="90">
        <f t="shared" si="62"/>
        <v>310291600</v>
      </c>
      <c r="AB79" s="90">
        <f t="shared" si="62"/>
        <v>104149958</v>
      </c>
      <c r="AC79" s="90">
        <f t="shared" si="62"/>
        <v>-206141642</v>
      </c>
      <c r="AD79" s="108">
        <f>SUM(AD80:AD86)</f>
        <v>0</v>
      </c>
      <c r="AE79" s="108">
        <f>SUM(AE80:AE86)</f>
        <v>60755773</v>
      </c>
      <c r="AF79" s="105">
        <f t="shared" si="63"/>
        <v>60755773</v>
      </c>
      <c r="AG79" s="108">
        <f>SUM(AG80:AG86)</f>
        <v>0</v>
      </c>
      <c r="AH79" s="108">
        <f>SUM(AH80:AH86)</f>
        <v>36721200</v>
      </c>
      <c r="AI79" s="87">
        <f t="shared" si="64"/>
        <v>36721200</v>
      </c>
      <c r="AJ79" s="90">
        <f t="shared" si="53"/>
        <v>0</v>
      </c>
      <c r="AK79" s="90">
        <f t="shared" si="53"/>
        <v>97476973</v>
      </c>
      <c r="AL79" s="90">
        <f t="shared" si="53"/>
        <v>97476973</v>
      </c>
      <c r="AM79" s="90">
        <f t="shared" si="65"/>
        <v>1195506100</v>
      </c>
      <c r="AN79" s="90">
        <f t="shared" si="65"/>
        <v>1084175031</v>
      </c>
      <c r="AO79" s="90">
        <f t="shared" si="65"/>
        <v>-111331069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4"/>
        <v>0</v>
      </c>
      <c r="F80" s="86"/>
      <c r="G80" s="86"/>
      <c r="H80" s="87">
        <f t="shared" si="55"/>
        <v>0</v>
      </c>
      <c r="I80" s="86"/>
      <c r="J80" s="86"/>
      <c r="K80" s="87">
        <f t="shared" si="56"/>
        <v>0</v>
      </c>
      <c r="L80" s="86"/>
      <c r="M80" s="86"/>
      <c r="N80" s="87">
        <f t="shared" si="57"/>
        <v>0</v>
      </c>
      <c r="O80" s="86"/>
      <c r="P80" s="86"/>
      <c r="Q80" s="87">
        <f t="shared" si="58"/>
        <v>0</v>
      </c>
      <c r="R80" s="86"/>
      <c r="S80" s="86"/>
      <c r="T80" s="87">
        <f t="shared" si="59"/>
        <v>0</v>
      </c>
      <c r="U80" s="91">
        <f t="shared" si="60"/>
        <v>0</v>
      </c>
      <c r="V80" s="91">
        <f t="shared" si="60"/>
        <v>0</v>
      </c>
      <c r="W80" s="91">
        <f t="shared" si="60"/>
        <v>0</v>
      </c>
      <c r="X80" s="96"/>
      <c r="Y80" s="96"/>
      <c r="Z80" s="87">
        <f t="shared" si="61"/>
        <v>0</v>
      </c>
      <c r="AA80" s="91">
        <f t="shared" si="62"/>
        <v>0</v>
      </c>
      <c r="AB80" s="91">
        <f t="shared" si="62"/>
        <v>0</v>
      </c>
      <c r="AC80" s="91">
        <f t="shared" si="62"/>
        <v>0</v>
      </c>
      <c r="AD80" s="96"/>
      <c r="AE80" s="96">
        <v>15638854</v>
      </c>
      <c r="AF80" s="87">
        <f t="shared" si="63"/>
        <v>15638854</v>
      </c>
      <c r="AG80" s="96"/>
      <c r="AH80" s="96">
        <v>2000000</v>
      </c>
      <c r="AI80" s="87">
        <f t="shared" si="64"/>
        <v>2000000</v>
      </c>
      <c r="AJ80" s="91">
        <f t="shared" si="53"/>
        <v>0</v>
      </c>
      <c r="AK80" s="91">
        <f t="shared" si="53"/>
        <v>17638854</v>
      </c>
      <c r="AL80" s="91">
        <f t="shared" si="53"/>
        <v>17638854</v>
      </c>
      <c r="AM80" s="91">
        <f t="shared" si="65"/>
        <v>0</v>
      </c>
      <c r="AN80" s="91">
        <f>SUM(V80+AB80+AK80)</f>
        <v>17638854</v>
      </c>
      <c r="AO80" s="91">
        <f t="shared" si="65"/>
        <v>17638854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4"/>
        <v>0</v>
      </c>
      <c r="F81" s="86">
        <v>499800</v>
      </c>
      <c r="G81" s="86">
        <v>0</v>
      </c>
      <c r="H81" s="87">
        <f t="shared" si="55"/>
        <v>-499800</v>
      </c>
      <c r="I81" s="86"/>
      <c r="J81" s="86"/>
      <c r="K81" s="87">
        <f t="shared" si="56"/>
        <v>0</v>
      </c>
      <c r="L81" s="86"/>
      <c r="M81" s="86"/>
      <c r="N81" s="87">
        <f t="shared" si="57"/>
        <v>0</v>
      </c>
      <c r="O81" s="86"/>
      <c r="P81" s="86"/>
      <c r="Q81" s="87">
        <f t="shared" si="58"/>
        <v>0</v>
      </c>
      <c r="R81" s="86"/>
      <c r="S81" s="86"/>
      <c r="T81" s="87">
        <f t="shared" si="59"/>
        <v>0</v>
      </c>
      <c r="U81" s="91">
        <f t="shared" si="60"/>
        <v>499800</v>
      </c>
      <c r="V81" s="91">
        <f t="shared" si="60"/>
        <v>0</v>
      </c>
      <c r="W81" s="91">
        <f t="shared" si="60"/>
        <v>-499800</v>
      </c>
      <c r="X81" s="96"/>
      <c r="Y81" s="96"/>
      <c r="Z81" s="87">
        <f t="shared" si="61"/>
        <v>0</v>
      </c>
      <c r="AA81" s="91">
        <f t="shared" si="62"/>
        <v>0</v>
      </c>
      <c r="AB81" s="91">
        <f t="shared" si="62"/>
        <v>0</v>
      </c>
      <c r="AC81" s="91">
        <f t="shared" si="62"/>
        <v>0</v>
      </c>
      <c r="AD81" s="96"/>
      <c r="AE81" s="96">
        <v>0</v>
      </c>
      <c r="AF81" s="87">
        <f t="shared" si="63"/>
        <v>0</v>
      </c>
      <c r="AG81" s="96"/>
      <c r="AH81" s="96"/>
      <c r="AI81" s="87">
        <f t="shared" si="64"/>
        <v>0</v>
      </c>
      <c r="AJ81" s="91">
        <f t="shared" si="53"/>
        <v>0</v>
      </c>
      <c r="AK81" s="91">
        <f t="shared" si="53"/>
        <v>0</v>
      </c>
      <c r="AL81" s="91">
        <f t="shared" si="53"/>
        <v>0</v>
      </c>
      <c r="AM81" s="91">
        <f t="shared" si="65"/>
        <v>499800</v>
      </c>
      <c r="AN81" s="91">
        <f t="shared" si="65"/>
        <v>0</v>
      </c>
      <c r="AO81" s="91">
        <f t="shared" si="65"/>
        <v>-499800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4"/>
        <v>0</v>
      </c>
      <c r="F82" s="86"/>
      <c r="G82" s="86"/>
      <c r="H82" s="87">
        <f t="shared" si="55"/>
        <v>0</v>
      </c>
      <c r="I82" s="86"/>
      <c r="J82" s="86"/>
      <c r="K82" s="87">
        <f t="shared" si="56"/>
        <v>0</v>
      </c>
      <c r="L82" s="86"/>
      <c r="M82" s="86"/>
      <c r="N82" s="87">
        <f t="shared" si="57"/>
        <v>0</v>
      </c>
      <c r="O82" s="86"/>
      <c r="P82" s="86"/>
      <c r="Q82" s="87">
        <f t="shared" si="58"/>
        <v>0</v>
      </c>
      <c r="R82" s="86"/>
      <c r="S82" s="86"/>
      <c r="T82" s="87">
        <f t="shared" si="59"/>
        <v>0</v>
      </c>
      <c r="U82" s="91">
        <f t="shared" si="60"/>
        <v>0</v>
      </c>
      <c r="V82" s="91">
        <f t="shared" si="60"/>
        <v>0</v>
      </c>
      <c r="W82" s="91">
        <f t="shared" si="60"/>
        <v>0</v>
      </c>
      <c r="X82" s="96">
        <v>61291600</v>
      </c>
      <c r="Y82" s="96">
        <v>51184026</v>
      </c>
      <c r="Z82" s="87">
        <f t="shared" si="61"/>
        <v>-10107574</v>
      </c>
      <c r="AA82" s="91">
        <f t="shared" si="62"/>
        <v>61291600</v>
      </c>
      <c r="AB82" s="91">
        <f t="shared" si="62"/>
        <v>51184026</v>
      </c>
      <c r="AC82" s="91">
        <f t="shared" si="62"/>
        <v>-10107574</v>
      </c>
      <c r="AD82" s="96">
        <v>0</v>
      </c>
      <c r="AE82" s="96">
        <v>45116919</v>
      </c>
      <c r="AF82" s="87">
        <f t="shared" si="63"/>
        <v>45116919</v>
      </c>
      <c r="AG82" s="96"/>
      <c r="AH82" s="96">
        <v>34721200</v>
      </c>
      <c r="AI82" s="87">
        <f t="shared" si="64"/>
        <v>34721200</v>
      </c>
      <c r="AJ82" s="91">
        <f t="shared" si="53"/>
        <v>0</v>
      </c>
      <c r="AK82" s="91">
        <f t="shared" si="53"/>
        <v>79838119</v>
      </c>
      <c r="AL82" s="91">
        <f t="shared" si="53"/>
        <v>79838119</v>
      </c>
      <c r="AM82" s="91">
        <f t="shared" si="65"/>
        <v>61291600</v>
      </c>
      <c r="AN82" s="91">
        <f t="shared" si="65"/>
        <v>131022145</v>
      </c>
      <c r="AO82" s="91">
        <f t="shared" si="65"/>
        <v>69730545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4"/>
        <v>0</v>
      </c>
      <c r="F83" s="86"/>
      <c r="G83" s="86"/>
      <c r="H83" s="87">
        <f t="shared" si="55"/>
        <v>0</v>
      </c>
      <c r="I83" s="86"/>
      <c r="J83" s="86"/>
      <c r="K83" s="87">
        <f t="shared" si="56"/>
        <v>0</v>
      </c>
      <c r="L83" s="86"/>
      <c r="M83" s="86"/>
      <c r="N83" s="87">
        <f t="shared" si="57"/>
        <v>0</v>
      </c>
      <c r="O83" s="86"/>
      <c r="P83" s="86"/>
      <c r="Q83" s="87">
        <f t="shared" si="58"/>
        <v>0</v>
      </c>
      <c r="R83" s="86"/>
      <c r="S83" s="86"/>
      <c r="T83" s="87">
        <f t="shared" si="59"/>
        <v>0</v>
      </c>
      <c r="U83" s="91">
        <f t="shared" si="60"/>
        <v>0</v>
      </c>
      <c r="V83" s="91">
        <f t="shared" si="60"/>
        <v>0</v>
      </c>
      <c r="W83" s="91">
        <f t="shared" si="60"/>
        <v>0</v>
      </c>
      <c r="X83" s="96"/>
      <c r="Y83" s="96"/>
      <c r="Z83" s="87">
        <f t="shared" si="61"/>
        <v>0</v>
      </c>
      <c r="AA83" s="91">
        <f t="shared" si="62"/>
        <v>0</v>
      </c>
      <c r="AB83" s="91">
        <f t="shared" si="62"/>
        <v>0</v>
      </c>
      <c r="AC83" s="91">
        <f t="shared" si="62"/>
        <v>0</v>
      </c>
      <c r="AD83" s="96"/>
      <c r="AE83" s="96"/>
      <c r="AF83" s="87">
        <f t="shared" si="63"/>
        <v>0</v>
      </c>
      <c r="AG83" s="96"/>
      <c r="AH83" s="96"/>
      <c r="AI83" s="87">
        <f t="shared" si="64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5"/>
        <v>0</v>
      </c>
      <c r="AN83" s="91">
        <f t="shared" si="65"/>
        <v>0</v>
      </c>
      <c r="AO83" s="91">
        <f t="shared" si="65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4"/>
        <v>0</v>
      </c>
      <c r="F84" s="86"/>
      <c r="G84" s="86"/>
      <c r="H84" s="87">
        <f t="shared" si="55"/>
        <v>0</v>
      </c>
      <c r="I84" s="86"/>
      <c r="J84" s="86"/>
      <c r="K84" s="87">
        <f t="shared" si="56"/>
        <v>0</v>
      </c>
      <c r="L84" s="86"/>
      <c r="M84" s="86"/>
      <c r="N84" s="87">
        <f t="shared" si="57"/>
        <v>0</v>
      </c>
      <c r="O84" s="86"/>
      <c r="P84" s="86"/>
      <c r="Q84" s="87">
        <f t="shared" si="58"/>
        <v>0</v>
      </c>
      <c r="R84" s="86"/>
      <c r="S84" s="86"/>
      <c r="T84" s="87">
        <f t="shared" si="59"/>
        <v>0</v>
      </c>
      <c r="U84" s="91">
        <f t="shared" si="60"/>
        <v>0</v>
      </c>
      <c r="V84" s="91">
        <f t="shared" si="60"/>
        <v>0</v>
      </c>
      <c r="W84" s="91">
        <f t="shared" si="60"/>
        <v>0</v>
      </c>
      <c r="X84" s="96"/>
      <c r="Y84" s="96"/>
      <c r="Z84" s="87">
        <f t="shared" si="61"/>
        <v>0</v>
      </c>
      <c r="AA84" s="91">
        <f t="shared" si="62"/>
        <v>0</v>
      </c>
      <c r="AB84" s="91">
        <f t="shared" si="62"/>
        <v>0</v>
      </c>
      <c r="AC84" s="91">
        <f t="shared" si="62"/>
        <v>0</v>
      </c>
      <c r="AD84" s="96"/>
      <c r="AE84" s="96"/>
      <c r="AF84" s="87">
        <f t="shared" si="63"/>
        <v>0</v>
      </c>
      <c r="AG84" s="96"/>
      <c r="AH84" s="96"/>
      <c r="AI84" s="87">
        <f t="shared" si="64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5"/>
        <v>0</v>
      </c>
      <c r="AN84" s="91">
        <f t="shared" si="65"/>
        <v>0</v>
      </c>
      <c r="AO84" s="91">
        <f t="shared" si="65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4"/>
        <v>0</v>
      </c>
      <c r="F85" s="86"/>
      <c r="G85" s="86"/>
      <c r="H85" s="87">
        <f t="shared" si="55"/>
        <v>0</v>
      </c>
      <c r="I85" s="86"/>
      <c r="J85" s="86"/>
      <c r="K85" s="87">
        <f t="shared" si="56"/>
        <v>0</v>
      </c>
      <c r="L85" s="86"/>
      <c r="M85" s="86"/>
      <c r="N85" s="87">
        <f t="shared" si="57"/>
        <v>0</v>
      </c>
      <c r="O85" s="86"/>
      <c r="P85" s="86"/>
      <c r="Q85" s="87">
        <f t="shared" si="58"/>
        <v>0</v>
      </c>
      <c r="R85" s="86"/>
      <c r="S85" s="86"/>
      <c r="T85" s="87">
        <f t="shared" si="59"/>
        <v>0</v>
      </c>
      <c r="U85" s="91">
        <f t="shared" si="60"/>
        <v>0</v>
      </c>
      <c r="V85" s="91">
        <f t="shared" si="60"/>
        <v>0</v>
      </c>
      <c r="W85" s="91">
        <f t="shared" si="60"/>
        <v>0</v>
      </c>
      <c r="X85" s="96">
        <v>237000000</v>
      </c>
      <c r="Y85" s="96">
        <v>39965932</v>
      </c>
      <c r="Z85" s="87">
        <f t="shared" si="61"/>
        <v>-197034068</v>
      </c>
      <c r="AA85" s="91">
        <f t="shared" si="62"/>
        <v>237000000</v>
      </c>
      <c r="AB85" s="91">
        <f t="shared" si="62"/>
        <v>39965932</v>
      </c>
      <c r="AC85" s="91">
        <f t="shared" si="62"/>
        <v>-197034068</v>
      </c>
      <c r="AD85" s="96">
        <v>0</v>
      </c>
      <c r="AE85" s="96"/>
      <c r="AF85" s="87">
        <f t="shared" si="63"/>
        <v>0</v>
      </c>
      <c r="AG85" s="96"/>
      <c r="AH85" s="96"/>
      <c r="AI85" s="87">
        <f t="shared" si="64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5"/>
        <v>237000000</v>
      </c>
      <c r="AN85" s="91">
        <f t="shared" si="65"/>
        <v>39965932</v>
      </c>
      <c r="AO85" s="91">
        <f t="shared" si="65"/>
        <v>-197034068</v>
      </c>
    </row>
    <row r="86" spans="1:41" ht="11.25">
      <c r="A86" s="13">
        <v>75</v>
      </c>
      <c r="B86" s="15" t="s">
        <v>182</v>
      </c>
      <c r="C86" s="86">
        <v>85332300</v>
      </c>
      <c r="D86" s="86">
        <v>85165700</v>
      </c>
      <c r="E86" s="87">
        <f t="shared" si="54"/>
        <v>-166600</v>
      </c>
      <c r="F86" s="86">
        <v>492007700</v>
      </c>
      <c r="G86" s="86">
        <v>490007700</v>
      </c>
      <c r="H86" s="87">
        <f t="shared" si="55"/>
        <v>-2000000</v>
      </c>
      <c r="I86" s="86">
        <v>98676300</v>
      </c>
      <c r="J86" s="86">
        <v>98676300</v>
      </c>
      <c r="K86" s="87">
        <f t="shared" si="56"/>
        <v>0</v>
      </c>
      <c r="L86" s="86">
        <v>48200000</v>
      </c>
      <c r="M86" s="86">
        <v>48200000</v>
      </c>
      <c r="N86" s="87">
        <f t="shared" si="57"/>
        <v>0</v>
      </c>
      <c r="O86" s="86">
        <v>118605600</v>
      </c>
      <c r="P86" s="86">
        <v>118605600</v>
      </c>
      <c r="Q86" s="87">
        <f t="shared" si="58"/>
        <v>0</v>
      </c>
      <c r="R86" s="86">
        <v>41892800</v>
      </c>
      <c r="S86" s="86">
        <v>41892800</v>
      </c>
      <c r="T86" s="87">
        <f t="shared" si="59"/>
        <v>0</v>
      </c>
      <c r="U86" s="91">
        <f t="shared" si="60"/>
        <v>884714700</v>
      </c>
      <c r="V86" s="91">
        <f t="shared" si="60"/>
        <v>882548100</v>
      </c>
      <c r="W86" s="91">
        <f t="shared" si="60"/>
        <v>-2166600</v>
      </c>
      <c r="X86" s="96">
        <v>12000000</v>
      </c>
      <c r="Y86" s="96">
        <v>13000000</v>
      </c>
      <c r="Z86" s="87">
        <f t="shared" si="61"/>
        <v>1000000</v>
      </c>
      <c r="AA86" s="91">
        <f t="shared" si="62"/>
        <v>12000000</v>
      </c>
      <c r="AB86" s="91">
        <f t="shared" si="62"/>
        <v>13000000</v>
      </c>
      <c r="AC86" s="91">
        <f t="shared" si="62"/>
        <v>1000000</v>
      </c>
      <c r="AD86" s="96"/>
      <c r="AE86" s="96"/>
      <c r="AF86" s="87">
        <f t="shared" si="63"/>
        <v>0</v>
      </c>
      <c r="AG86" s="96">
        <v>0</v>
      </c>
      <c r="AH86" s="96"/>
      <c r="AI86" s="87">
        <f t="shared" si="64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5"/>
        <v>896714700</v>
      </c>
      <c r="AN86" s="91">
        <f t="shared" si="65"/>
        <v>895548100</v>
      </c>
      <c r="AO86" s="91">
        <f t="shared" si="65"/>
        <v>-1166600</v>
      </c>
    </row>
    <row r="87" spans="1:41" ht="11.25">
      <c r="A87" s="13">
        <v>76</v>
      </c>
      <c r="B87" s="14" t="s">
        <v>67</v>
      </c>
      <c r="C87" s="86">
        <v>1</v>
      </c>
      <c r="D87" s="86">
        <v>1</v>
      </c>
      <c r="E87" s="87">
        <f t="shared" si="54"/>
        <v>0</v>
      </c>
      <c r="F87" s="86">
        <v>4</v>
      </c>
      <c r="G87" s="86">
        <v>4</v>
      </c>
      <c r="H87" s="87">
        <f t="shared" si="55"/>
        <v>0</v>
      </c>
      <c r="I87" s="86"/>
      <c r="J87" s="86"/>
      <c r="K87" s="87">
        <f t="shared" si="56"/>
        <v>0</v>
      </c>
      <c r="L87" s="86"/>
      <c r="M87" s="86"/>
      <c r="N87" s="87">
        <f t="shared" si="57"/>
        <v>0</v>
      </c>
      <c r="O87" s="86"/>
      <c r="P87" s="86"/>
      <c r="Q87" s="87">
        <f t="shared" si="58"/>
        <v>0</v>
      </c>
      <c r="R87" s="86"/>
      <c r="S87" s="86"/>
      <c r="T87" s="87">
        <f t="shared" si="59"/>
        <v>0</v>
      </c>
      <c r="U87" s="91">
        <f t="shared" si="60"/>
        <v>5</v>
      </c>
      <c r="V87" s="91">
        <f t="shared" si="60"/>
        <v>5</v>
      </c>
      <c r="W87" s="91">
        <f t="shared" si="60"/>
        <v>0</v>
      </c>
      <c r="X87" s="96"/>
      <c r="Y87" s="96"/>
      <c r="Z87" s="87">
        <f t="shared" si="61"/>
        <v>0</v>
      </c>
      <c r="AA87" s="91">
        <f t="shared" si="62"/>
        <v>0</v>
      </c>
      <c r="AB87" s="91">
        <f t="shared" si="62"/>
        <v>0</v>
      </c>
      <c r="AC87" s="91">
        <f t="shared" si="62"/>
        <v>0</v>
      </c>
      <c r="AD87" s="96"/>
      <c r="AE87" s="96"/>
      <c r="AF87" s="87">
        <f t="shared" si="63"/>
        <v>0</v>
      </c>
      <c r="AG87" s="96"/>
      <c r="AH87" s="96"/>
      <c r="AI87" s="87">
        <f t="shared" si="64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5"/>
        <v>5</v>
      </c>
      <c r="AN87" s="91">
        <f t="shared" si="65"/>
        <v>5</v>
      </c>
      <c r="AO87" s="91">
        <f t="shared" si="65"/>
        <v>0</v>
      </c>
    </row>
    <row r="88" spans="1:41" ht="11.25">
      <c r="A88" s="57">
        <v>77</v>
      </c>
      <c r="B88" s="58" t="s">
        <v>68</v>
      </c>
      <c r="C88" s="106">
        <f>SUM(C89:C92)</f>
        <v>2</v>
      </c>
      <c r="D88" s="106">
        <f>SUM(D89:D92)</f>
        <v>2</v>
      </c>
      <c r="E88" s="106">
        <f>D88-C88</f>
        <v>0</v>
      </c>
      <c r="F88" s="106">
        <f>SUM(F89:F92)</f>
        <v>21</v>
      </c>
      <c r="G88" s="106">
        <f>SUM(G89:G92)</f>
        <v>19</v>
      </c>
      <c r="H88" s="106">
        <f t="shared" ref="H88:T88" si="66">SUM(H89:H92)</f>
        <v>-2</v>
      </c>
      <c r="I88" s="106">
        <f t="shared" si="66"/>
        <v>4</v>
      </c>
      <c r="J88" s="106">
        <f t="shared" si="66"/>
        <v>4</v>
      </c>
      <c r="K88" s="106">
        <f t="shared" si="66"/>
        <v>0</v>
      </c>
      <c r="L88" s="106">
        <f t="shared" si="66"/>
        <v>6</v>
      </c>
      <c r="M88" s="106">
        <f t="shared" si="66"/>
        <v>6</v>
      </c>
      <c r="N88" s="106">
        <f t="shared" si="66"/>
        <v>0</v>
      </c>
      <c r="O88" s="106">
        <f t="shared" si="66"/>
        <v>13</v>
      </c>
      <c r="P88" s="106">
        <f t="shared" si="66"/>
        <v>14</v>
      </c>
      <c r="Q88" s="106">
        <f t="shared" si="66"/>
        <v>1</v>
      </c>
      <c r="R88" s="106">
        <f t="shared" si="66"/>
        <v>0</v>
      </c>
      <c r="S88" s="106">
        <f t="shared" si="66"/>
        <v>0</v>
      </c>
      <c r="T88" s="106">
        <f t="shared" si="66"/>
        <v>0</v>
      </c>
      <c r="U88" s="90">
        <f t="shared" si="60"/>
        <v>46</v>
      </c>
      <c r="V88" s="90">
        <f t="shared" si="60"/>
        <v>45</v>
      </c>
      <c r="W88" s="90">
        <f t="shared" si="60"/>
        <v>-1</v>
      </c>
      <c r="X88" s="96">
        <f>SUM(X89:X92)</f>
        <v>0</v>
      </c>
      <c r="Y88" s="96">
        <f>SUM(Y89:Y92)</f>
        <v>0</v>
      </c>
      <c r="Z88" s="87">
        <f t="shared" si="61"/>
        <v>0</v>
      </c>
      <c r="AA88" s="90">
        <f t="shared" si="62"/>
        <v>0</v>
      </c>
      <c r="AB88" s="90">
        <f t="shared" si="62"/>
        <v>0</v>
      </c>
      <c r="AC88" s="90">
        <f t="shared" si="62"/>
        <v>0</v>
      </c>
      <c r="AD88" s="96">
        <f>SUM(AD89:AD92)</f>
        <v>0</v>
      </c>
      <c r="AE88" s="96">
        <f>SUM(AE89:AE92)</f>
        <v>0</v>
      </c>
      <c r="AF88" s="87">
        <f t="shared" si="63"/>
        <v>0</v>
      </c>
      <c r="AG88" s="96">
        <f>SUM(AG89:AG92)</f>
        <v>0</v>
      </c>
      <c r="AH88" s="96">
        <f>SUM(AH89:AH92)</f>
        <v>0</v>
      </c>
      <c r="AI88" s="87">
        <f t="shared" si="64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5"/>
        <v>46</v>
      </c>
      <c r="AN88" s="90">
        <f t="shared" si="65"/>
        <v>45</v>
      </c>
      <c r="AO88" s="90">
        <f t="shared" si="65"/>
        <v>-1</v>
      </c>
    </row>
    <row r="89" spans="1:41" ht="11.25">
      <c r="A89" s="13">
        <v>78</v>
      </c>
      <c r="B89" s="14" t="s">
        <v>69</v>
      </c>
      <c r="C89" s="86">
        <v>1</v>
      </c>
      <c r="D89" s="86">
        <v>1</v>
      </c>
      <c r="E89" s="87">
        <f t="shared" si="54"/>
        <v>0</v>
      </c>
      <c r="F89" s="86">
        <v>6</v>
      </c>
      <c r="G89" s="86">
        <v>6</v>
      </c>
      <c r="H89" s="87">
        <f t="shared" si="55"/>
        <v>0</v>
      </c>
      <c r="I89" s="86">
        <v>0</v>
      </c>
      <c r="J89" s="86">
        <v>0</v>
      </c>
      <c r="K89" s="87">
        <f t="shared" si="56"/>
        <v>0</v>
      </c>
      <c r="L89" s="86">
        <v>0</v>
      </c>
      <c r="M89" s="86">
        <v>0</v>
      </c>
      <c r="N89" s="87">
        <f t="shared" si="57"/>
        <v>0</v>
      </c>
      <c r="O89" s="86">
        <v>0</v>
      </c>
      <c r="P89" s="86">
        <v>0</v>
      </c>
      <c r="Q89" s="87">
        <f t="shared" si="58"/>
        <v>0</v>
      </c>
      <c r="R89" s="86">
        <v>0</v>
      </c>
      <c r="S89" s="86">
        <v>0</v>
      </c>
      <c r="T89" s="87">
        <f t="shared" si="59"/>
        <v>0</v>
      </c>
      <c r="U89" s="91">
        <f t="shared" si="60"/>
        <v>7</v>
      </c>
      <c r="V89" s="91">
        <f t="shared" si="60"/>
        <v>7</v>
      </c>
      <c r="W89" s="91">
        <f t="shared" si="60"/>
        <v>0</v>
      </c>
      <c r="X89" s="96"/>
      <c r="Y89" s="96"/>
      <c r="Z89" s="87">
        <f t="shared" si="61"/>
        <v>0</v>
      </c>
      <c r="AA89" s="91">
        <f t="shared" si="62"/>
        <v>0</v>
      </c>
      <c r="AB89" s="91">
        <f t="shared" si="62"/>
        <v>0</v>
      </c>
      <c r="AC89" s="91">
        <f t="shared" si="62"/>
        <v>0</v>
      </c>
      <c r="AD89" s="96"/>
      <c r="AE89" s="96"/>
      <c r="AF89" s="87">
        <f t="shared" si="63"/>
        <v>0</v>
      </c>
      <c r="AG89" s="96"/>
      <c r="AH89" s="96"/>
      <c r="AI89" s="87">
        <f t="shared" si="64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5"/>
        <v>7</v>
      </c>
      <c r="AN89" s="91">
        <f t="shared" si="65"/>
        <v>7</v>
      </c>
      <c r="AO89" s="91">
        <f t="shared" si="65"/>
        <v>0</v>
      </c>
    </row>
    <row r="90" spans="1:41" ht="11.25">
      <c r="A90" s="13">
        <v>79</v>
      </c>
      <c r="B90" s="14" t="s">
        <v>70</v>
      </c>
      <c r="C90" s="86">
        <v>1</v>
      </c>
      <c r="D90" s="86">
        <v>1</v>
      </c>
      <c r="E90" s="87">
        <f t="shared" si="54"/>
        <v>0</v>
      </c>
      <c r="F90" s="86">
        <v>9</v>
      </c>
      <c r="G90" s="86">
        <v>7</v>
      </c>
      <c r="H90" s="87">
        <f t="shared" si="55"/>
        <v>-2</v>
      </c>
      <c r="I90" s="86">
        <v>0</v>
      </c>
      <c r="J90" s="86">
        <v>0</v>
      </c>
      <c r="K90" s="87">
        <f t="shared" si="56"/>
        <v>0</v>
      </c>
      <c r="L90" s="86">
        <v>0</v>
      </c>
      <c r="M90" s="86">
        <v>0</v>
      </c>
      <c r="N90" s="87">
        <f t="shared" si="57"/>
        <v>0</v>
      </c>
      <c r="O90" s="86">
        <v>0</v>
      </c>
      <c r="P90" s="86">
        <v>0</v>
      </c>
      <c r="Q90" s="87">
        <f t="shared" si="58"/>
        <v>0</v>
      </c>
      <c r="R90" s="86">
        <v>0</v>
      </c>
      <c r="S90" s="86">
        <v>0</v>
      </c>
      <c r="T90" s="87">
        <f t="shared" si="59"/>
        <v>0</v>
      </c>
      <c r="U90" s="91">
        <f t="shared" si="60"/>
        <v>10</v>
      </c>
      <c r="V90" s="91">
        <f t="shared" si="60"/>
        <v>8</v>
      </c>
      <c r="W90" s="91">
        <f t="shared" si="60"/>
        <v>-2</v>
      </c>
      <c r="X90" s="96"/>
      <c r="Y90" s="96"/>
      <c r="Z90" s="87">
        <f t="shared" si="61"/>
        <v>0</v>
      </c>
      <c r="AA90" s="91">
        <f t="shared" si="62"/>
        <v>0</v>
      </c>
      <c r="AB90" s="91">
        <f t="shared" si="62"/>
        <v>0</v>
      </c>
      <c r="AC90" s="91">
        <f t="shared" si="62"/>
        <v>0</v>
      </c>
      <c r="AD90" s="96"/>
      <c r="AE90" s="96"/>
      <c r="AF90" s="87">
        <f t="shared" si="63"/>
        <v>0</v>
      </c>
      <c r="AG90" s="96"/>
      <c r="AH90" s="96"/>
      <c r="AI90" s="87">
        <f t="shared" si="64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5"/>
        <v>10</v>
      </c>
      <c r="AN90" s="91">
        <f t="shared" si="65"/>
        <v>8</v>
      </c>
      <c r="AO90" s="91">
        <f t="shared" si="65"/>
        <v>-2</v>
      </c>
    </row>
    <row r="91" spans="1:41" ht="11.25">
      <c r="A91" s="13">
        <v>80</v>
      </c>
      <c r="B91" s="14" t="s">
        <v>71</v>
      </c>
      <c r="C91" s="86">
        <v>0</v>
      </c>
      <c r="D91" s="86">
        <v>0</v>
      </c>
      <c r="E91" s="87">
        <f t="shared" si="54"/>
        <v>0</v>
      </c>
      <c r="F91" s="86">
        <v>6</v>
      </c>
      <c r="G91" s="86">
        <v>6</v>
      </c>
      <c r="H91" s="87">
        <f t="shared" si="55"/>
        <v>0</v>
      </c>
      <c r="I91" s="86">
        <v>4</v>
      </c>
      <c r="J91" s="86">
        <v>4</v>
      </c>
      <c r="K91" s="87">
        <f t="shared" si="56"/>
        <v>0</v>
      </c>
      <c r="L91" s="86">
        <v>6</v>
      </c>
      <c r="M91" s="86">
        <v>6</v>
      </c>
      <c r="N91" s="87">
        <f t="shared" si="57"/>
        <v>0</v>
      </c>
      <c r="O91" s="86">
        <v>13</v>
      </c>
      <c r="P91" s="86">
        <v>14</v>
      </c>
      <c r="Q91" s="87">
        <f t="shared" si="58"/>
        <v>1</v>
      </c>
      <c r="R91" s="86">
        <v>0</v>
      </c>
      <c r="S91" s="86">
        <v>0</v>
      </c>
      <c r="T91" s="87">
        <f t="shared" si="59"/>
        <v>0</v>
      </c>
      <c r="U91" s="91">
        <f t="shared" si="60"/>
        <v>29</v>
      </c>
      <c r="V91" s="91">
        <f t="shared" si="60"/>
        <v>30</v>
      </c>
      <c r="W91" s="91">
        <f t="shared" si="60"/>
        <v>1</v>
      </c>
      <c r="X91" s="96"/>
      <c r="Y91" s="96"/>
      <c r="Z91" s="87">
        <f t="shared" si="61"/>
        <v>0</v>
      </c>
      <c r="AA91" s="91">
        <f t="shared" si="62"/>
        <v>0</v>
      </c>
      <c r="AB91" s="91">
        <f t="shared" si="62"/>
        <v>0</v>
      </c>
      <c r="AC91" s="91">
        <f t="shared" si="62"/>
        <v>0</v>
      </c>
      <c r="AD91" s="96"/>
      <c r="AE91" s="96"/>
      <c r="AF91" s="87">
        <f t="shared" si="63"/>
        <v>0</v>
      </c>
      <c r="AG91" s="96"/>
      <c r="AH91" s="96"/>
      <c r="AI91" s="87">
        <f t="shared" si="64"/>
        <v>0</v>
      </c>
      <c r="AJ91" s="91">
        <f t="shared" ref="AJ91:AL107" si="67">SUM(AD91+AG91)</f>
        <v>0</v>
      </c>
      <c r="AK91" s="91">
        <f t="shared" si="67"/>
        <v>0</v>
      </c>
      <c r="AL91" s="91">
        <f t="shared" si="67"/>
        <v>0</v>
      </c>
      <c r="AM91" s="91">
        <f t="shared" si="65"/>
        <v>29</v>
      </c>
      <c r="AN91" s="91">
        <f t="shared" si="65"/>
        <v>30</v>
      </c>
      <c r="AO91" s="91">
        <f t="shared" si="65"/>
        <v>1</v>
      </c>
    </row>
    <row r="92" spans="1:41" ht="11.25">
      <c r="A92" s="13">
        <v>81</v>
      </c>
      <c r="B92" s="14" t="s">
        <v>72</v>
      </c>
      <c r="C92" s="86">
        <v>0</v>
      </c>
      <c r="D92" s="86">
        <v>0</v>
      </c>
      <c r="E92" s="87">
        <f t="shared" si="54"/>
        <v>0</v>
      </c>
      <c r="F92" s="86">
        <v>0</v>
      </c>
      <c r="G92" s="86">
        <v>0</v>
      </c>
      <c r="H92" s="87">
        <f t="shared" si="55"/>
        <v>0</v>
      </c>
      <c r="I92" s="86">
        <v>0</v>
      </c>
      <c r="J92" s="86">
        <v>0</v>
      </c>
      <c r="K92" s="87">
        <f t="shared" si="56"/>
        <v>0</v>
      </c>
      <c r="L92" s="86">
        <v>0</v>
      </c>
      <c r="M92" s="86">
        <v>0</v>
      </c>
      <c r="N92" s="87">
        <f t="shared" si="57"/>
        <v>0</v>
      </c>
      <c r="O92" s="86">
        <v>0</v>
      </c>
      <c r="P92" s="86">
        <v>0</v>
      </c>
      <c r="Q92" s="87">
        <f t="shared" si="58"/>
        <v>0</v>
      </c>
      <c r="R92" s="86">
        <v>0</v>
      </c>
      <c r="S92" s="86">
        <v>0</v>
      </c>
      <c r="T92" s="87">
        <f t="shared" si="59"/>
        <v>0</v>
      </c>
      <c r="U92" s="91">
        <f t="shared" si="60"/>
        <v>0</v>
      </c>
      <c r="V92" s="91">
        <f t="shared" si="60"/>
        <v>0</v>
      </c>
      <c r="W92" s="91">
        <f t="shared" si="60"/>
        <v>0</v>
      </c>
      <c r="X92" s="96"/>
      <c r="Y92" s="96"/>
      <c r="Z92" s="87">
        <f t="shared" si="61"/>
        <v>0</v>
      </c>
      <c r="AA92" s="91">
        <f t="shared" si="62"/>
        <v>0</v>
      </c>
      <c r="AB92" s="91">
        <f t="shared" si="62"/>
        <v>0</v>
      </c>
      <c r="AC92" s="91">
        <f t="shared" si="62"/>
        <v>0</v>
      </c>
      <c r="AD92" s="96"/>
      <c r="AE92" s="96"/>
      <c r="AF92" s="87">
        <f t="shared" si="63"/>
        <v>0</v>
      </c>
      <c r="AG92" s="96"/>
      <c r="AH92" s="96"/>
      <c r="AI92" s="87">
        <f t="shared" si="64"/>
        <v>0</v>
      </c>
      <c r="AJ92" s="91">
        <f t="shared" si="67"/>
        <v>0</v>
      </c>
      <c r="AK92" s="91">
        <f t="shared" si="67"/>
        <v>0</v>
      </c>
      <c r="AL92" s="91">
        <f t="shared" si="67"/>
        <v>0</v>
      </c>
      <c r="AM92" s="91">
        <f t="shared" si="65"/>
        <v>0</v>
      </c>
      <c r="AN92" s="91">
        <f t="shared" si="65"/>
        <v>0</v>
      </c>
      <c r="AO92" s="91">
        <f t="shared" si="65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59"/>
        <v>0</v>
      </c>
      <c r="U93" s="91">
        <f t="shared" si="60"/>
        <v>0</v>
      </c>
      <c r="V93" s="91">
        <f t="shared" si="60"/>
        <v>0</v>
      </c>
      <c r="W93" s="91">
        <f t="shared" si="60"/>
        <v>0</v>
      </c>
      <c r="X93" s="86"/>
      <c r="Y93" s="86"/>
      <c r="Z93" s="84">
        <f t="shared" si="61"/>
        <v>0</v>
      </c>
      <c r="AA93" s="91">
        <f t="shared" si="62"/>
        <v>0</v>
      </c>
      <c r="AB93" s="91">
        <f t="shared" si="62"/>
        <v>0</v>
      </c>
      <c r="AC93" s="91">
        <f t="shared" si="62"/>
        <v>0</v>
      </c>
      <c r="AD93" s="86"/>
      <c r="AE93" s="86"/>
      <c r="AF93" s="84">
        <f t="shared" si="63"/>
        <v>0</v>
      </c>
      <c r="AG93" s="86"/>
      <c r="AH93" s="86"/>
      <c r="AI93" s="84">
        <f t="shared" si="64"/>
        <v>0</v>
      </c>
      <c r="AJ93" s="92">
        <f t="shared" si="67"/>
        <v>0</v>
      </c>
      <c r="AK93" s="92">
        <f t="shared" si="67"/>
        <v>0</v>
      </c>
      <c r="AL93" s="92">
        <f t="shared" si="67"/>
        <v>0</v>
      </c>
      <c r="AM93" s="91">
        <f t="shared" si="65"/>
        <v>0</v>
      </c>
      <c r="AN93" s="91">
        <f t="shared" si="65"/>
        <v>0</v>
      </c>
      <c r="AO93" s="91">
        <f t="shared" si="65"/>
        <v>0</v>
      </c>
    </row>
    <row r="94" spans="1:41" ht="11.25">
      <c r="A94" s="57">
        <v>83</v>
      </c>
      <c r="B94" s="77" t="s">
        <v>124</v>
      </c>
      <c r="C94" s="106">
        <f>SUM(C95:C98)</f>
        <v>0</v>
      </c>
      <c r="D94" s="106">
        <f>SUM(D95:D98)</f>
        <v>0</v>
      </c>
      <c r="E94" s="106">
        <f t="shared" ref="E94:S98" si="68">SUM(E95:E98)</f>
        <v>0</v>
      </c>
      <c r="F94" s="106">
        <f>SUM(F95:F98)</f>
        <v>0</v>
      </c>
      <c r="G94" s="106">
        <f>SUM(G95:G98)</f>
        <v>0</v>
      </c>
      <c r="H94" s="106">
        <f t="shared" si="68"/>
        <v>0</v>
      </c>
      <c r="I94" s="106">
        <f t="shared" si="68"/>
        <v>0</v>
      </c>
      <c r="J94" s="106">
        <f t="shared" si="68"/>
        <v>0</v>
      </c>
      <c r="K94" s="106">
        <f t="shared" si="68"/>
        <v>0</v>
      </c>
      <c r="L94" s="106">
        <f>SUM(L95:L98)</f>
        <v>0</v>
      </c>
      <c r="M94" s="106">
        <f>SUM(M95:M98)</f>
        <v>0</v>
      </c>
      <c r="N94" s="106">
        <f t="shared" si="68"/>
        <v>0</v>
      </c>
      <c r="O94" s="106">
        <f>SUM(O95:O98)</f>
        <v>0</v>
      </c>
      <c r="P94" s="106">
        <f>SUM(P95:P98)</f>
        <v>0</v>
      </c>
      <c r="Q94" s="106">
        <f t="shared" si="68"/>
        <v>0</v>
      </c>
      <c r="R94" s="106">
        <f t="shared" si="68"/>
        <v>0</v>
      </c>
      <c r="S94" s="106">
        <f t="shared" si="68"/>
        <v>0</v>
      </c>
      <c r="T94" s="106">
        <f t="shared" si="59"/>
        <v>0</v>
      </c>
      <c r="U94" s="90">
        <f t="shared" si="60"/>
        <v>0</v>
      </c>
      <c r="V94" s="90">
        <f t="shared" si="60"/>
        <v>0</v>
      </c>
      <c r="W94" s="90">
        <f t="shared" si="60"/>
        <v>0</v>
      </c>
      <c r="X94" s="88">
        <f>SUM(X95:X98)</f>
        <v>0</v>
      </c>
      <c r="Y94" s="88">
        <f>SUM(Y95:Y98)</f>
        <v>0</v>
      </c>
      <c r="Z94" s="88">
        <f t="shared" si="61"/>
        <v>0</v>
      </c>
      <c r="AA94" s="90">
        <f t="shared" si="62"/>
        <v>0</v>
      </c>
      <c r="AB94" s="90">
        <f t="shared" si="62"/>
        <v>0</v>
      </c>
      <c r="AC94" s="90">
        <f t="shared" si="62"/>
        <v>0</v>
      </c>
      <c r="AD94" s="88">
        <f>SUM(AD95:AD98)</f>
        <v>0</v>
      </c>
      <c r="AE94" s="88">
        <f>SUM(AE95:AE98)</f>
        <v>0</v>
      </c>
      <c r="AF94" s="88">
        <f t="shared" si="63"/>
        <v>0</v>
      </c>
      <c r="AG94" s="88">
        <f>SUM(AG95:AG98)</f>
        <v>0</v>
      </c>
      <c r="AH94" s="88">
        <f>SUM(AH95:AH98)</f>
        <v>0</v>
      </c>
      <c r="AI94" s="88">
        <f t="shared" si="64"/>
        <v>0</v>
      </c>
      <c r="AJ94" s="93">
        <f t="shared" si="67"/>
        <v>0</v>
      </c>
      <c r="AK94" s="93">
        <f t="shared" si="67"/>
        <v>0</v>
      </c>
      <c r="AL94" s="93">
        <f t="shared" si="67"/>
        <v>0</v>
      </c>
      <c r="AM94" s="90">
        <f t="shared" si="65"/>
        <v>0</v>
      </c>
      <c r="AN94" s="90">
        <f t="shared" si="65"/>
        <v>0</v>
      </c>
      <c r="AO94" s="90">
        <f t="shared" si="65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4"/>
        <v>0</v>
      </c>
      <c r="F95" s="86">
        <v>0</v>
      </c>
      <c r="G95" s="86"/>
      <c r="H95" s="87"/>
      <c r="I95" s="86">
        <f t="shared" si="68"/>
        <v>0</v>
      </c>
      <c r="J95" s="86">
        <v>0</v>
      </c>
      <c r="K95" s="87">
        <f t="shared" si="56"/>
        <v>0</v>
      </c>
      <c r="L95" s="86">
        <v>0</v>
      </c>
      <c r="M95" s="86">
        <v>0</v>
      </c>
      <c r="N95" s="87">
        <f t="shared" si="57"/>
        <v>0</v>
      </c>
      <c r="O95" s="86">
        <v>0</v>
      </c>
      <c r="P95" s="86">
        <v>0</v>
      </c>
      <c r="Q95" s="87">
        <f t="shared" si="58"/>
        <v>0</v>
      </c>
      <c r="R95" s="86"/>
      <c r="S95" s="86"/>
      <c r="T95" s="87">
        <f t="shared" si="59"/>
        <v>0</v>
      </c>
      <c r="U95" s="91">
        <f t="shared" si="60"/>
        <v>0</v>
      </c>
      <c r="V95" s="91">
        <f t="shared" si="60"/>
        <v>0</v>
      </c>
      <c r="W95" s="91">
        <f t="shared" si="60"/>
        <v>0</v>
      </c>
      <c r="X95" s="96"/>
      <c r="Y95" s="96"/>
      <c r="Z95" s="87">
        <f t="shared" si="61"/>
        <v>0</v>
      </c>
      <c r="AA95" s="91">
        <f t="shared" si="62"/>
        <v>0</v>
      </c>
      <c r="AB95" s="91">
        <f t="shared" si="62"/>
        <v>0</v>
      </c>
      <c r="AC95" s="91">
        <f t="shared" si="62"/>
        <v>0</v>
      </c>
      <c r="AD95" s="96"/>
      <c r="AE95" s="96"/>
      <c r="AF95" s="87">
        <f t="shared" si="63"/>
        <v>0</v>
      </c>
      <c r="AG95" s="96"/>
      <c r="AH95" s="96"/>
      <c r="AI95" s="87">
        <f t="shared" si="64"/>
        <v>0</v>
      </c>
      <c r="AJ95" s="91">
        <f t="shared" si="67"/>
        <v>0</v>
      </c>
      <c r="AK95" s="91">
        <f t="shared" si="67"/>
        <v>0</v>
      </c>
      <c r="AL95" s="91">
        <f t="shared" si="67"/>
        <v>0</v>
      </c>
      <c r="AM95" s="91">
        <f t="shared" si="65"/>
        <v>0</v>
      </c>
      <c r="AN95" s="91">
        <f t="shared" si="65"/>
        <v>0</v>
      </c>
      <c r="AO95" s="91">
        <f t="shared" si="65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4"/>
        <v>0</v>
      </c>
      <c r="F96" s="86">
        <v>0</v>
      </c>
      <c r="G96" s="86"/>
      <c r="H96" s="87"/>
      <c r="I96" s="86">
        <f t="shared" si="68"/>
        <v>0</v>
      </c>
      <c r="J96" s="86">
        <v>0</v>
      </c>
      <c r="K96" s="87">
        <f t="shared" si="56"/>
        <v>0</v>
      </c>
      <c r="L96" s="86">
        <v>0</v>
      </c>
      <c r="M96" s="86">
        <v>0</v>
      </c>
      <c r="N96" s="87">
        <f t="shared" si="57"/>
        <v>0</v>
      </c>
      <c r="O96" s="86">
        <v>0</v>
      </c>
      <c r="P96" s="86">
        <v>0</v>
      </c>
      <c r="Q96" s="87">
        <f t="shared" si="58"/>
        <v>0</v>
      </c>
      <c r="R96" s="86"/>
      <c r="S96" s="86"/>
      <c r="T96" s="87">
        <f t="shared" si="59"/>
        <v>0</v>
      </c>
      <c r="U96" s="91">
        <f t="shared" si="60"/>
        <v>0</v>
      </c>
      <c r="V96" s="91">
        <f t="shared" si="60"/>
        <v>0</v>
      </c>
      <c r="W96" s="91">
        <f t="shared" si="60"/>
        <v>0</v>
      </c>
      <c r="X96" s="96"/>
      <c r="Y96" s="96"/>
      <c r="Z96" s="87">
        <f t="shared" si="61"/>
        <v>0</v>
      </c>
      <c r="AA96" s="91">
        <f t="shared" si="62"/>
        <v>0</v>
      </c>
      <c r="AB96" s="91">
        <f t="shared" si="62"/>
        <v>0</v>
      </c>
      <c r="AC96" s="91">
        <f t="shared" si="62"/>
        <v>0</v>
      </c>
      <c r="AD96" s="96"/>
      <c r="AE96" s="96"/>
      <c r="AF96" s="87">
        <f t="shared" si="63"/>
        <v>0</v>
      </c>
      <c r="AG96" s="96"/>
      <c r="AH96" s="96"/>
      <c r="AI96" s="87">
        <f t="shared" si="64"/>
        <v>0</v>
      </c>
      <c r="AJ96" s="91">
        <f t="shared" si="67"/>
        <v>0</v>
      </c>
      <c r="AK96" s="91">
        <f t="shared" si="67"/>
        <v>0</v>
      </c>
      <c r="AL96" s="91">
        <f t="shared" si="67"/>
        <v>0</v>
      </c>
      <c r="AM96" s="91">
        <f t="shared" si="65"/>
        <v>0</v>
      </c>
      <c r="AN96" s="91">
        <f t="shared" si="65"/>
        <v>0</v>
      </c>
      <c r="AO96" s="91">
        <f t="shared" si="65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4"/>
        <v>0</v>
      </c>
      <c r="F97" s="86">
        <v>0</v>
      </c>
      <c r="G97" s="86"/>
      <c r="H97" s="87"/>
      <c r="I97" s="86">
        <f t="shared" si="68"/>
        <v>0</v>
      </c>
      <c r="J97" s="86">
        <v>0</v>
      </c>
      <c r="K97" s="87">
        <f t="shared" si="56"/>
        <v>0</v>
      </c>
      <c r="L97" s="86">
        <v>0</v>
      </c>
      <c r="M97" s="86">
        <v>0</v>
      </c>
      <c r="N97" s="87">
        <f t="shared" si="57"/>
        <v>0</v>
      </c>
      <c r="O97" s="86">
        <v>0</v>
      </c>
      <c r="P97" s="86">
        <v>0</v>
      </c>
      <c r="Q97" s="87">
        <f t="shared" si="58"/>
        <v>0</v>
      </c>
      <c r="R97" s="86"/>
      <c r="S97" s="86"/>
      <c r="T97" s="87">
        <f t="shared" si="59"/>
        <v>0</v>
      </c>
      <c r="U97" s="91">
        <f t="shared" si="60"/>
        <v>0</v>
      </c>
      <c r="V97" s="91">
        <f t="shared" si="60"/>
        <v>0</v>
      </c>
      <c r="W97" s="91">
        <f t="shared" si="60"/>
        <v>0</v>
      </c>
      <c r="X97" s="96"/>
      <c r="Y97" s="96"/>
      <c r="Z97" s="87">
        <f t="shared" si="61"/>
        <v>0</v>
      </c>
      <c r="AA97" s="91">
        <f t="shared" si="62"/>
        <v>0</v>
      </c>
      <c r="AB97" s="91">
        <f t="shared" si="62"/>
        <v>0</v>
      </c>
      <c r="AC97" s="91">
        <f t="shared" si="62"/>
        <v>0</v>
      </c>
      <c r="AD97" s="96"/>
      <c r="AE97" s="96"/>
      <c r="AF97" s="87">
        <f t="shared" si="63"/>
        <v>0</v>
      </c>
      <c r="AG97" s="96"/>
      <c r="AH97" s="96"/>
      <c r="AI97" s="87">
        <f t="shared" si="64"/>
        <v>0</v>
      </c>
      <c r="AJ97" s="91">
        <f t="shared" si="67"/>
        <v>0</v>
      </c>
      <c r="AK97" s="91">
        <f t="shared" si="67"/>
        <v>0</v>
      </c>
      <c r="AL97" s="91">
        <f t="shared" si="67"/>
        <v>0</v>
      </c>
      <c r="AM97" s="91">
        <f t="shared" si="65"/>
        <v>0</v>
      </c>
      <c r="AN97" s="91">
        <f t="shared" si="65"/>
        <v>0</v>
      </c>
      <c r="AO97" s="91">
        <f t="shared" si="65"/>
        <v>0</v>
      </c>
    </row>
    <row r="98" spans="1:41" ht="11.25">
      <c r="A98" s="13">
        <v>87</v>
      </c>
      <c r="B98" s="14" t="s">
        <v>188</v>
      </c>
      <c r="C98" s="86">
        <v>0</v>
      </c>
      <c r="D98" s="86">
        <v>0</v>
      </c>
      <c r="E98" s="87">
        <f t="shared" si="54"/>
        <v>0</v>
      </c>
      <c r="F98" s="86">
        <v>0</v>
      </c>
      <c r="G98" s="86"/>
      <c r="H98" s="87"/>
      <c r="I98" s="86">
        <f t="shared" si="68"/>
        <v>0</v>
      </c>
      <c r="J98" s="86">
        <v>0</v>
      </c>
      <c r="K98" s="87">
        <f t="shared" si="56"/>
        <v>0</v>
      </c>
      <c r="L98" s="86">
        <v>0</v>
      </c>
      <c r="M98" s="86">
        <v>0</v>
      </c>
      <c r="N98" s="87">
        <f t="shared" si="57"/>
        <v>0</v>
      </c>
      <c r="O98" s="86">
        <v>0</v>
      </c>
      <c r="P98" s="86">
        <v>0</v>
      </c>
      <c r="Q98" s="87">
        <f t="shared" si="58"/>
        <v>0</v>
      </c>
      <c r="R98" s="86"/>
      <c r="S98" s="86"/>
      <c r="T98" s="87">
        <f t="shared" si="59"/>
        <v>0</v>
      </c>
      <c r="U98" s="91">
        <f t="shared" si="60"/>
        <v>0</v>
      </c>
      <c r="V98" s="91">
        <f t="shared" si="60"/>
        <v>0</v>
      </c>
      <c r="W98" s="91">
        <f t="shared" si="60"/>
        <v>0</v>
      </c>
      <c r="X98" s="96"/>
      <c r="Y98" s="96"/>
      <c r="Z98" s="87">
        <f t="shared" si="61"/>
        <v>0</v>
      </c>
      <c r="AA98" s="91">
        <f t="shared" si="62"/>
        <v>0</v>
      </c>
      <c r="AB98" s="91">
        <f t="shared" si="62"/>
        <v>0</v>
      </c>
      <c r="AC98" s="91">
        <f t="shared" si="62"/>
        <v>0</v>
      </c>
      <c r="AD98" s="96"/>
      <c r="AE98" s="96"/>
      <c r="AF98" s="87">
        <f t="shared" si="63"/>
        <v>0</v>
      </c>
      <c r="AG98" s="96"/>
      <c r="AH98" s="96"/>
      <c r="AI98" s="87">
        <f t="shared" si="64"/>
        <v>0</v>
      </c>
      <c r="AJ98" s="91">
        <f t="shared" si="67"/>
        <v>0</v>
      </c>
      <c r="AK98" s="91">
        <f t="shared" si="67"/>
        <v>0</v>
      </c>
      <c r="AL98" s="91">
        <f t="shared" si="67"/>
        <v>0</v>
      </c>
      <c r="AM98" s="91">
        <f t="shared" si="65"/>
        <v>0</v>
      </c>
      <c r="AN98" s="91">
        <f t="shared" si="65"/>
        <v>0</v>
      </c>
      <c r="AO98" s="91">
        <f t="shared" si="65"/>
        <v>0</v>
      </c>
    </row>
    <row r="99" spans="1:41" ht="11.25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05">
        <f t="shared" si="54"/>
        <v>0</v>
      </c>
      <c r="F99" s="106">
        <f>SUM(F100:F107)</f>
        <v>0</v>
      </c>
      <c r="G99" s="106">
        <f>SUM(G100:G107)</f>
        <v>32833380</v>
      </c>
      <c r="H99" s="105">
        <f t="shared" si="55"/>
        <v>32833380</v>
      </c>
      <c r="I99" s="106">
        <f>SUM(I100:I107)</f>
        <v>0</v>
      </c>
      <c r="J99" s="106">
        <f>SUM(J100:J107)</f>
        <v>0</v>
      </c>
      <c r="K99" s="105">
        <f t="shared" si="56"/>
        <v>0</v>
      </c>
      <c r="L99" s="106">
        <f>SUM(L100:L107)</f>
        <v>0</v>
      </c>
      <c r="M99" s="106">
        <f>SUM(M100:M107)</f>
        <v>0</v>
      </c>
      <c r="N99" s="105">
        <f t="shared" si="57"/>
        <v>0</v>
      </c>
      <c r="O99" s="106">
        <f>SUM(O100:O107)</f>
        <v>0</v>
      </c>
      <c r="P99" s="106">
        <f>SUM(P100:P107)</f>
        <v>812000</v>
      </c>
      <c r="Q99" s="105">
        <f t="shared" si="58"/>
        <v>812000</v>
      </c>
      <c r="R99" s="106">
        <f>SUM(R100:R107)</f>
        <v>0</v>
      </c>
      <c r="S99" s="106">
        <f>SUM(S100:S107)</f>
        <v>0</v>
      </c>
      <c r="T99" s="105">
        <f t="shared" si="59"/>
        <v>0</v>
      </c>
      <c r="U99" s="90">
        <f t="shared" si="60"/>
        <v>0</v>
      </c>
      <c r="V99" s="90">
        <f t="shared" si="60"/>
        <v>33645380</v>
      </c>
      <c r="W99" s="90">
        <f t="shared" si="60"/>
        <v>33645380</v>
      </c>
      <c r="X99" s="97">
        <f>SUM(X100:X107)</f>
        <v>0</v>
      </c>
      <c r="Y99" s="97">
        <f>SUM(Y100:Y107)</f>
        <v>0</v>
      </c>
      <c r="Z99" s="87">
        <f t="shared" si="61"/>
        <v>0</v>
      </c>
      <c r="AA99" s="90">
        <f t="shared" si="62"/>
        <v>0</v>
      </c>
      <c r="AB99" s="90">
        <f t="shared" si="62"/>
        <v>0</v>
      </c>
      <c r="AC99" s="90">
        <f t="shared" si="62"/>
        <v>0</v>
      </c>
      <c r="AD99" s="97">
        <f>SUM(AD100:AD107)</f>
        <v>0</v>
      </c>
      <c r="AE99" s="97">
        <f>SUM(AE100:AE107)</f>
        <v>0</v>
      </c>
      <c r="AF99" s="87">
        <f t="shared" si="63"/>
        <v>0</v>
      </c>
      <c r="AG99" s="97">
        <f>SUM(AG100:AG107)</f>
        <v>0</v>
      </c>
      <c r="AH99" s="97">
        <f>SUM(AH100:AH107)</f>
        <v>0</v>
      </c>
      <c r="AI99" s="87">
        <f t="shared" si="64"/>
        <v>0</v>
      </c>
      <c r="AJ99" s="90">
        <f t="shared" si="67"/>
        <v>0</v>
      </c>
      <c r="AK99" s="90">
        <f t="shared" si="67"/>
        <v>0</v>
      </c>
      <c r="AL99" s="90">
        <f t="shared" si="67"/>
        <v>0</v>
      </c>
      <c r="AM99" s="90">
        <f t="shared" si="65"/>
        <v>0</v>
      </c>
      <c r="AN99" s="90">
        <f t="shared" si="65"/>
        <v>33645380</v>
      </c>
      <c r="AO99" s="90">
        <f t="shared" si="65"/>
        <v>33645380</v>
      </c>
    </row>
    <row r="100" spans="1:41" ht="11.25">
      <c r="A100" s="13">
        <v>89</v>
      </c>
      <c r="B100" s="14" t="s">
        <v>189</v>
      </c>
      <c r="C100" s="86"/>
      <c r="D100" s="86"/>
      <c r="E100" s="87">
        <f t="shared" si="54"/>
        <v>0</v>
      </c>
      <c r="F100" s="86"/>
      <c r="G100" s="86"/>
      <c r="H100" s="87">
        <f t="shared" si="55"/>
        <v>0</v>
      </c>
      <c r="I100" s="86"/>
      <c r="J100" s="86"/>
      <c r="K100" s="87">
        <f t="shared" si="56"/>
        <v>0</v>
      </c>
      <c r="L100" s="86">
        <v>0</v>
      </c>
      <c r="M100" s="86">
        <v>0</v>
      </c>
      <c r="N100" s="87">
        <f t="shared" si="57"/>
        <v>0</v>
      </c>
      <c r="O100" s="86"/>
      <c r="P100" s="86"/>
      <c r="Q100" s="87">
        <f t="shared" si="58"/>
        <v>0</v>
      </c>
      <c r="R100" s="86"/>
      <c r="S100" s="86"/>
      <c r="T100" s="87">
        <f t="shared" si="59"/>
        <v>0</v>
      </c>
      <c r="U100" s="91">
        <f t="shared" si="60"/>
        <v>0</v>
      </c>
      <c r="V100" s="91">
        <f t="shared" si="60"/>
        <v>0</v>
      </c>
      <c r="W100" s="91">
        <f t="shared" si="60"/>
        <v>0</v>
      </c>
      <c r="X100" s="96"/>
      <c r="Y100" s="96"/>
      <c r="Z100" s="87">
        <f t="shared" si="61"/>
        <v>0</v>
      </c>
      <c r="AA100" s="91">
        <f t="shared" si="62"/>
        <v>0</v>
      </c>
      <c r="AB100" s="91">
        <f t="shared" si="62"/>
        <v>0</v>
      </c>
      <c r="AC100" s="91">
        <f t="shared" si="62"/>
        <v>0</v>
      </c>
      <c r="AD100" s="96"/>
      <c r="AE100" s="96"/>
      <c r="AF100" s="87">
        <f t="shared" si="63"/>
        <v>0</v>
      </c>
      <c r="AG100" s="96"/>
      <c r="AH100" s="96"/>
      <c r="AI100" s="87">
        <f t="shared" si="64"/>
        <v>0</v>
      </c>
      <c r="AJ100" s="91">
        <f t="shared" si="67"/>
        <v>0</v>
      </c>
      <c r="AK100" s="91">
        <f t="shared" si="67"/>
        <v>0</v>
      </c>
      <c r="AL100" s="91">
        <f t="shared" si="67"/>
        <v>0</v>
      </c>
      <c r="AM100" s="91">
        <f t="shared" si="65"/>
        <v>0</v>
      </c>
      <c r="AN100" s="91">
        <f t="shared" si="65"/>
        <v>0</v>
      </c>
      <c r="AO100" s="91">
        <f t="shared" si="65"/>
        <v>0</v>
      </c>
    </row>
    <row r="101" spans="1:41" ht="11.25">
      <c r="A101" s="13">
        <v>90</v>
      </c>
      <c r="B101" s="14" t="s">
        <v>190</v>
      </c>
      <c r="C101" s="86"/>
      <c r="D101" s="86"/>
      <c r="E101" s="87">
        <f t="shared" si="54"/>
        <v>0</v>
      </c>
      <c r="F101" s="86"/>
      <c r="G101" s="86"/>
      <c r="H101" s="87">
        <f t="shared" si="55"/>
        <v>0</v>
      </c>
      <c r="I101" s="86"/>
      <c r="J101" s="86"/>
      <c r="K101" s="87">
        <f t="shared" si="56"/>
        <v>0</v>
      </c>
      <c r="L101" s="86">
        <v>0</v>
      </c>
      <c r="M101" s="86">
        <v>0</v>
      </c>
      <c r="N101" s="87">
        <f t="shared" si="57"/>
        <v>0</v>
      </c>
      <c r="O101" s="86"/>
      <c r="P101" s="86"/>
      <c r="Q101" s="87">
        <f t="shared" si="58"/>
        <v>0</v>
      </c>
      <c r="R101" s="86"/>
      <c r="S101" s="86"/>
      <c r="T101" s="87">
        <f t="shared" si="59"/>
        <v>0</v>
      </c>
      <c r="U101" s="91">
        <f t="shared" si="60"/>
        <v>0</v>
      </c>
      <c r="V101" s="91">
        <f t="shared" si="60"/>
        <v>0</v>
      </c>
      <c r="W101" s="91">
        <f t="shared" si="60"/>
        <v>0</v>
      </c>
      <c r="X101" s="96"/>
      <c r="Y101" s="96"/>
      <c r="Z101" s="87">
        <f t="shared" si="61"/>
        <v>0</v>
      </c>
      <c r="AA101" s="91">
        <f t="shared" si="62"/>
        <v>0</v>
      </c>
      <c r="AB101" s="91">
        <f t="shared" si="62"/>
        <v>0</v>
      </c>
      <c r="AC101" s="91">
        <f t="shared" si="62"/>
        <v>0</v>
      </c>
      <c r="AD101" s="96"/>
      <c r="AE101" s="96"/>
      <c r="AF101" s="87">
        <f t="shared" si="63"/>
        <v>0</v>
      </c>
      <c r="AG101" s="96"/>
      <c r="AH101" s="96"/>
      <c r="AI101" s="87">
        <f t="shared" si="64"/>
        <v>0</v>
      </c>
      <c r="AJ101" s="91">
        <f t="shared" si="67"/>
        <v>0</v>
      </c>
      <c r="AK101" s="91">
        <f t="shared" si="67"/>
        <v>0</v>
      </c>
      <c r="AL101" s="91">
        <f t="shared" si="67"/>
        <v>0</v>
      </c>
      <c r="AM101" s="91">
        <f t="shared" si="65"/>
        <v>0</v>
      </c>
      <c r="AN101" s="91">
        <f t="shared" si="65"/>
        <v>0</v>
      </c>
      <c r="AO101" s="91">
        <f t="shared" si="65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4"/>
        <v>0</v>
      </c>
      <c r="F102" s="86"/>
      <c r="G102" s="86">
        <v>15273380</v>
      </c>
      <c r="H102" s="87">
        <f t="shared" si="55"/>
        <v>15273380</v>
      </c>
      <c r="I102" s="86"/>
      <c r="J102" s="86">
        <v>0</v>
      </c>
      <c r="K102" s="87">
        <f t="shared" si="56"/>
        <v>0</v>
      </c>
      <c r="L102" s="86">
        <v>0</v>
      </c>
      <c r="M102" s="86">
        <v>0</v>
      </c>
      <c r="N102" s="87">
        <f t="shared" si="57"/>
        <v>0</v>
      </c>
      <c r="O102" s="86"/>
      <c r="P102" s="86">
        <v>812000</v>
      </c>
      <c r="Q102" s="87">
        <f t="shared" si="58"/>
        <v>812000</v>
      </c>
      <c r="R102" s="86"/>
      <c r="S102" s="86">
        <v>0</v>
      </c>
      <c r="T102" s="87">
        <f t="shared" si="59"/>
        <v>0</v>
      </c>
      <c r="U102" s="91">
        <f t="shared" si="60"/>
        <v>0</v>
      </c>
      <c r="V102" s="91">
        <f t="shared" si="60"/>
        <v>16085380</v>
      </c>
      <c r="W102" s="91">
        <f t="shared" si="60"/>
        <v>16085380</v>
      </c>
      <c r="X102" s="96"/>
      <c r="Y102" s="96"/>
      <c r="Z102" s="87">
        <f t="shared" si="61"/>
        <v>0</v>
      </c>
      <c r="AA102" s="91">
        <f t="shared" si="62"/>
        <v>0</v>
      </c>
      <c r="AB102" s="91">
        <f t="shared" si="62"/>
        <v>0</v>
      </c>
      <c r="AC102" s="91">
        <f t="shared" si="62"/>
        <v>0</v>
      </c>
      <c r="AD102" s="96"/>
      <c r="AE102" s="96"/>
      <c r="AF102" s="87">
        <f t="shared" si="63"/>
        <v>0</v>
      </c>
      <c r="AG102" s="96"/>
      <c r="AH102" s="96"/>
      <c r="AI102" s="87">
        <f t="shared" si="64"/>
        <v>0</v>
      </c>
      <c r="AJ102" s="91">
        <f t="shared" si="67"/>
        <v>0</v>
      </c>
      <c r="AK102" s="91">
        <f t="shared" si="67"/>
        <v>0</v>
      </c>
      <c r="AL102" s="91">
        <f t="shared" si="67"/>
        <v>0</v>
      </c>
      <c r="AM102" s="91">
        <f t="shared" si="65"/>
        <v>0</v>
      </c>
      <c r="AN102" s="91">
        <f t="shared" si="65"/>
        <v>16085380</v>
      </c>
      <c r="AO102" s="91">
        <f t="shared" si="65"/>
        <v>16085380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4"/>
        <v>0</v>
      </c>
      <c r="F103" s="86"/>
      <c r="G103" s="86">
        <v>0</v>
      </c>
      <c r="H103" s="87">
        <f t="shared" si="55"/>
        <v>0</v>
      </c>
      <c r="I103" s="86"/>
      <c r="J103" s="86"/>
      <c r="K103" s="87">
        <f t="shared" si="56"/>
        <v>0</v>
      </c>
      <c r="L103" s="86">
        <v>0</v>
      </c>
      <c r="M103" s="86">
        <v>0</v>
      </c>
      <c r="N103" s="87">
        <f t="shared" si="57"/>
        <v>0</v>
      </c>
      <c r="O103" s="86"/>
      <c r="P103" s="86"/>
      <c r="Q103" s="87">
        <f t="shared" si="58"/>
        <v>0</v>
      </c>
      <c r="R103" s="86"/>
      <c r="S103" s="86"/>
      <c r="T103" s="87">
        <f t="shared" si="59"/>
        <v>0</v>
      </c>
      <c r="U103" s="91">
        <f t="shared" si="60"/>
        <v>0</v>
      </c>
      <c r="V103" s="91">
        <f t="shared" si="60"/>
        <v>0</v>
      </c>
      <c r="W103" s="91">
        <f t="shared" si="60"/>
        <v>0</v>
      </c>
      <c r="X103" s="96"/>
      <c r="Y103" s="96"/>
      <c r="Z103" s="87">
        <f t="shared" si="61"/>
        <v>0</v>
      </c>
      <c r="AA103" s="91">
        <f t="shared" si="62"/>
        <v>0</v>
      </c>
      <c r="AB103" s="91">
        <f t="shared" si="62"/>
        <v>0</v>
      </c>
      <c r="AC103" s="91">
        <f t="shared" si="62"/>
        <v>0</v>
      </c>
      <c r="AD103" s="96"/>
      <c r="AE103" s="96"/>
      <c r="AF103" s="87">
        <f t="shared" si="63"/>
        <v>0</v>
      </c>
      <c r="AG103" s="96"/>
      <c r="AH103" s="96"/>
      <c r="AI103" s="87">
        <f t="shared" si="64"/>
        <v>0</v>
      </c>
      <c r="AJ103" s="91">
        <f t="shared" si="67"/>
        <v>0</v>
      </c>
      <c r="AK103" s="91">
        <f t="shared" si="67"/>
        <v>0</v>
      </c>
      <c r="AL103" s="91">
        <f t="shared" si="67"/>
        <v>0</v>
      </c>
      <c r="AM103" s="91">
        <f t="shared" si="65"/>
        <v>0</v>
      </c>
      <c r="AN103" s="91">
        <f t="shared" si="65"/>
        <v>0</v>
      </c>
      <c r="AO103" s="91">
        <f t="shared" si="65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4"/>
        <v>0</v>
      </c>
      <c r="F104" s="86"/>
      <c r="G104" s="86"/>
      <c r="H104" s="87">
        <f t="shared" si="55"/>
        <v>0</v>
      </c>
      <c r="I104" s="86"/>
      <c r="J104" s="86"/>
      <c r="K104" s="87">
        <f t="shared" si="56"/>
        <v>0</v>
      </c>
      <c r="L104" s="86">
        <v>0</v>
      </c>
      <c r="M104" s="86">
        <v>0</v>
      </c>
      <c r="N104" s="87">
        <f t="shared" si="57"/>
        <v>0</v>
      </c>
      <c r="O104" s="86"/>
      <c r="P104" s="86"/>
      <c r="Q104" s="87">
        <f t="shared" si="58"/>
        <v>0</v>
      </c>
      <c r="R104" s="86"/>
      <c r="S104" s="86"/>
      <c r="T104" s="87">
        <f t="shared" si="59"/>
        <v>0</v>
      </c>
      <c r="U104" s="91">
        <f t="shared" si="60"/>
        <v>0</v>
      </c>
      <c r="V104" s="91">
        <f t="shared" si="60"/>
        <v>0</v>
      </c>
      <c r="W104" s="91">
        <f t="shared" si="60"/>
        <v>0</v>
      </c>
      <c r="X104" s="96"/>
      <c r="Y104" s="96"/>
      <c r="Z104" s="87">
        <f t="shared" si="61"/>
        <v>0</v>
      </c>
      <c r="AA104" s="91">
        <f t="shared" si="62"/>
        <v>0</v>
      </c>
      <c r="AB104" s="91">
        <f t="shared" si="62"/>
        <v>0</v>
      </c>
      <c r="AC104" s="91">
        <f t="shared" si="62"/>
        <v>0</v>
      </c>
      <c r="AD104" s="96"/>
      <c r="AE104" s="96"/>
      <c r="AF104" s="87">
        <f t="shared" si="63"/>
        <v>0</v>
      </c>
      <c r="AG104" s="96"/>
      <c r="AH104" s="96"/>
      <c r="AI104" s="87">
        <f t="shared" si="64"/>
        <v>0</v>
      </c>
      <c r="AJ104" s="91">
        <f t="shared" si="67"/>
        <v>0</v>
      </c>
      <c r="AK104" s="91">
        <f t="shared" si="67"/>
        <v>0</v>
      </c>
      <c r="AL104" s="91">
        <f t="shared" si="67"/>
        <v>0</v>
      </c>
      <c r="AM104" s="91">
        <f t="shared" si="65"/>
        <v>0</v>
      </c>
      <c r="AN104" s="91">
        <f t="shared" si="65"/>
        <v>0</v>
      </c>
      <c r="AO104" s="91">
        <f t="shared" si="65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4"/>
        <v>0</v>
      </c>
      <c r="F105" s="86"/>
      <c r="G105" s="86"/>
      <c r="H105" s="87">
        <f t="shared" si="55"/>
        <v>0</v>
      </c>
      <c r="I105" s="86"/>
      <c r="J105" s="86"/>
      <c r="K105" s="87">
        <f t="shared" si="56"/>
        <v>0</v>
      </c>
      <c r="L105" s="86">
        <v>0</v>
      </c>
      <c r="M105" s="86">
        <v>0</v>
      </c>
      <c r="N105" s="87">
        <f t="shared" si="57"/>
        <v>0</v>
      </c>
      <c r="O105" s="86"/>
      <c r="P105" s="86"/>
      <c r="Q105" s="87">
        <f t="shared" si="58"/>
        <v>0</v>
      </c>
      <c r="R105" s="86"/>
      <c r="S105" s="86"/>
      <c r="T105" s="87">
        <f t="shared" si="59"/>
        <v>0</v>
      </c>
      <c r="U105" s="91">
        <f t="shared" si="60"/>
        <v>0</v>
      </c>
      <c r="V105" s="91">
        <f t="shared" si="60"/>
        <v>0</v>
      </c>
      <c r="W105" s="91">
        <f t="shared" si="60"/>
        <v>0</v>
      </c>
      <c r="X105" s="96"/>
      <c r="Y105" s="96"/>
      <c r="Z105" s="87">
        <f t="shared" si="61"/>
        <v>0</v>
      </c>
      <c r="AA105" s="91">
        <f t="shared" si="62"/>
        <v>0</v>
      </c>
      <c r="AB105" s="91">
        <f t="shared" si="62"/>
        <v>0</v>
      </c>
      <c r="AC105" s="91">
        <f t="shared" si="62"/>
        <v>0</v>
      </c>
      <c r="AD105" s="96"/>
      <c r="AE105" s="96"/>
      <c r="AF105" s="87">
        <f t="shared" si="63"/>
        <v>0</v>
      </c>
      <c r="AG105" s="96"/>
      <c r="AH105" s="96"/>
      <c r="AI105" s="87">
        <f t="shared" si="64"/>
        <v>0</v>
      </c>
      <c r="AJ105" s="91">
        <f t="shared" si="67"/>
        <v>0</v>
      </c>
      <c r="AK105" s="91">
        <f t="shared" si="67"/>
        <v>0</v>
      </c>
      <c r="AL105" s="91">
        <f t="shared" si="67"/>
        <v>0</v>
      </c>
      <c r="AM105" s="91">
        <f t="shared" si="65"/>
        <v>0</v>
      </c>
      <c r="AN105" s="91">
        <f t="shared" si="65"/>
        <v>0</v>
      </c>
      <c r="AO105" s="91">
        <f t="shared" si="65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4"/>
        <v>0</v>
      </c>
      <c r="F106" s="86"/>
      <c r="G106" s="86">
        <v>0</v>
      </c>
      <c r="H106" s="87">
        <f t="shared" si="55"/>
        <v>0</v>
      </c>
      <c r="I106" s="86"/>
      <c r="J106" s="86"/>
      <c r="K106" s="87">
        <f t="shared" si="56"/>
        <v>0</v>
      </c>
      <c r="L106" s="86">
        <v>0</v>
      </c>
      <c r="M106" s="86">
        <v>0</v>
      </c>
      <c r="N106" s="87">
        <f t="shared" si="57"/>
        <v>0</v>
      </c>
      <c r="O106" s="86"/>
      <c r="P106" s="86"/>
      <c r="Q106" s="87">
        <f t="shared" si="58"/>
        <v>0</v>
      </c>
      <c r="R106" s="86"/>
      <c r="S106" s="86"/>
      <c r="T106" s="87">
        <f t="shared" si="59"/>
        <v>0</v>
      </c>
      <c r="U106" s="91">
        <f t="shared" si="60"/>
        <v>0</v>
      </c>
      <c r="V106" s="91">
        <f t="shared" si="60"/>
        <v>0</v>
      </c>
      <c r="W106" s="91">
        <f t="shared" si="60"/>
        <v>0</v>
      </c>
      <c r="X106" s="96"/>
      <c r="Y106" s="96"/>
      <c r="Z106" s="87">
        <f t="shared" si="61"/>
        <v>0</v>
      </c>
      <c r="AA106" s="91">
        <f t="shared" si="62"/>
        <v>0</v>
      </c>
      <c r="AB106" s="91">
        <f t="shared" si="62"/>
        <v>0</v>
      </c>
      <c r="AC106" s="91">
        <f t="shared" si="62"/>
        <v>0</v>
      </c>
      <c r="AD106" s="96"/>
      <c r="AE106" s="96"/>
      <c r="AF106" s="87">
        <f t="shared" si="63"/>
        <v>0</v>
      </c>
      <c r="AG106" s="96"/>
      <c r="AH106" s="96"/>
      <c r="AI106" s="87">
        <f t="shared" si="64"/>
        <v>0</v>
      </c>
      <c r="AJ106" s="91">
        <f t="shared" si="67"/>
        <v>0</v>
      </c>
      <c r="AK106" s="91">
        <f t="shared" si="67"/>
        <v>0</v>
      </c>
      <c r="AL106" s="91">
        <f t="shared" si="67"/>
        <v>0</v>
      </c>
      <c r="AM106" s="91">
        <f t="shared" si="65"/>
        <v>0</v>
      </c>
      <c r="AN106" s="91">
        <f t="shared" si="65"/>
        <v>0</v>
      </c>
      <c r="AO106" s="91">
        <f t="shared" si="65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4"/>
        <v>0</v>
      </c>
      <c r="F107" s="86"/>
      <c r="G107" s="86">
        <v>17560000</v>
      </c>
      <c r="H107" s="87">
        <f t="shared" si="55"/>
        <v>17560000</v>
      </c>
      <c r="I107" s="86"/>
      <c r="J107" s="86"/>
      <c r="K107" s="87">
        <f t="shared" si="56"/>
        <v>0</v>
      </c>
      <c r="L107" s="86">
        <v>0</v>
      </c>
      <c r="M107" s="86">
        <v>0</v>
      </c>
      <c r="N107" s="87">
        <f t="shared" si="57"/>
        <v>0</v>
      </c>
      <c r="O107" s="86">
        <v>0</v>
      </c>
      <c r="P107" s="86">
        <v>0</v>
      </c>
      <c r="Q107" s="87">
        <f t="shared" si="58"/>
        <v>0</v>
      </c>
      <c r="R107" s="86">
        <v>0</v>
      </c>
      <c r="S107" s="86">
        <v>0</v>
      </c>
      <c r="T107" s="87">
        <f t="shared" si="59"/>
        <v>0</v>
      </c>
      <c r="U107" s="91">
        <f t="shared" si="60"/>
        <v>0</v>
      </c>
      <c r="V107" s="91">
        <f t="shared" si="60"/>
        <v>17560000</v>
      </c>
      <c r="W107" s="91">
        <f t="shared" si="60"/>
        <v>17560000</v>
      </c>
      <c r="X107" s="96"/>
      <c r="Y107" s="96"/>
      <c r="Z107" s="87">
        <f t="shared" si="61"/>
        <v>0</v>
      </c>
      <c r="AA107" s="91">
        <f t="shared" si="62"/>
        <v>0</v>
      </c>
      <c r="AB107" s="91">
        <f t="shared" si="62"/>
        <v>0</v>
      </c>
      <c r="AC107" s="91">
        <f t="shared" si="62"/>
        <v>0</v>
      </c>
      <c r="AD107" s="96"/>
      <c r="AE107" s="96"/>
      <c r="AF107" s="87">
        <f t="shared" si="63"/>
        <v>0</v>
      </c>
      <c r="AG107" s="96"/>
      <c r="AH107" s="96"/>
      <c r="AI107" s="87">
        <f t="shared" si="64"/>
        <v>0</v>
      </c>
      <c r="AJ107" s="91">
        <f t="shared" si="67"/>
        <v>0</v>
      </c>
      <c r="AK107" s="91">
        <f t="shared" si="67"/>
        <v>0</v>
      </c>
      <c r="AL107" s="91">
        <f t="shared" si="67"/>
        <v>0</v>
      </c>
      <c r="AM107" s="91">
        <f t="shared" si="65"/>
        <v>0</v>
      </c>
      <c r="AN107" s="91">
        <f t="shared" si="65"/>
        <v>17560000</v>
      </c>
      <c r="AO107" s="91">
        <f t="shared" si="65"/>
        <v>17560000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workbookViewId="0">
      <pane xSplit="2" ySplit="8" topLeftCell="AM57" activePane="bottomRight" state="frozen"/>
      <selection pane="topRight" activeCell="C1" sqref="C1"/>
      <selection pane="bottomLeft" activeCell="A9" sqref="A9"/>
      <selection pane="bottomRight" activeCell="AH53" sqref="AH5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9" t="s">
        <v>286</v>
      </c>
      <c r="C3" s="439"/>
      <c r="D3" s="439"/>
      <c r="E3" s="439"/>
      <c r="F3" s="439"/>
    </row>
    <row r="4" spans="1:41" ht="11.25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-374998996.23000002</v>
      </c>
    </row>
    <row r="5" spans="1:41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07" t="s">
        <v>166</v>
      </c>
      <c r="Y5" s="408"/>
      <c r="Z5" s="409"/>
      <c r="AA5" s="440" t="s">
        <v>164</v>
      </c>
      <c r="AB5" s="440"/>
      <c r="AC5" s="440"/>
      <c r="AD5" s="407" t="s">
        <v>262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82" customFormat="1" ht="11.25">
      <c r="A6" s="430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1" s="52" customFormat="1" ht="11.25">
      <c r="A7" s="437" t="s">
        <v>122</v>
      </c>
      <c r="B7" s="438"/>
      <c r="C7" s="83"/>
      <c r="D7" s="83">
        <f>SUM(C7+D79-D8)</f>
        <v>14748948</v>
      </c>
      <c r="E7" s="87">
        <f>SUM(D7-C7)</f>
        <v>14748948</v>
      </c>
      <c r="F7" s="83"/>
      <c r="G7" s="83">
        <f>SUM(F7+G79-G8)</f>
        <v>184658831.24000001</v>
      </c>
      <c r="H7" s="87">
        <f>SUM(G7-F7)</f>
        <v>184658831.24000001</v>
      </c>
      <c r="I7" s="83"/>
      <c r="J7" s="83">
        <f>SUM(I7+J79-J8)</f>
        <v>9173838.379999999</v>
      </c>
      <c r="K7" s="87">
        <f>SUM(J7-I7)</f>
        <v>9173838.379999999</v>
      </c>
      <c r="L7" s="83"/>
      <c r="M7" s="83">
        <f>SUM(L7+M79-M8)</f>
        <v>7635895.2699999996</v>
      </c>
      <c r="N7" s="87">
        <f>SUM(M7-L7)</f>
        <v>7635895.2699999996</v>
      </c>
      <c r="O7" s="83"/>
      <c r="P7" s="83">
        <f>SUM(O7+P79-P8)</f>
        <v>14582007.619999999</v>
      </c>
      <c r="Q7" s="87">
        <f>SUM(P7-O7)</f>
        <v>14582007.619999999</v>
      </c>
      <c r="R7" s="83"/>
      <c r="S7" s="83">
        <f>SUM(R7+S79-S8)</f>
        <v>17463475.719999999</v>
      </c>
      <c r="T7" s="87">
        <f>SUM(S7-R7)</f>
        <v>17463475.719999999</v>
      </c>
      <c r="U7" s="92">
        <f>SUM(C7+F7+I7+L7+O7+R7)</f>
        <v>0</v>
      </c>
      <c r="V7" s="92">
        <f t="shared" ref="V7:W22" si="0">SUM(D7+G7+J7+M7+P7+S7)</f>
        <v>248262996.23000002</v>
      </c>
      <c r="W7" s="92">
        <f t="shared" si="0"/>
        <v>248262996.23000002</v>
      </c>
      <c r="X7" s="83"/>
      <c r="Y7" s="83">
        <f>+X7+Y79-Y67</f>
        <v>186325719.00999999</v>
      </c>
      <c r="Z7" s="87">
        <v>0</v>
      </c>
      <c r="AA7" s="92">
        <f>SUM(X7)</f>
        <v>0</v>
      </c>
      <c r="AB7" s="92">
        <f>SUM(Y7)</f>
        <v>186325719.00999999</v>
      </c>
      <c r="AC7" s="92">
        <f t="shared" ref="AC7:AC11" si="1">SUM(Z7)</f>
        <v>0</v>
      </c>
      <c r="AD7" s="83"/>
      <c r="AE7" s="83">
        <f>SUM(AD7+AE79-AE8)</f>
        <v>110441601.03</v>
      </c>
      <c r="AF7" s="87">
        <v>0</v>
      </c>
      <c r="AG7" s="83"/>
      <c r="AH7" s="83">
        <f>SUM(AG7+AH79-AH8)</f>
        <v>53452101</v>
      </c>
      <c r="AI7" s="87">
        <v>0</v>
      </c>
      <c r="AJ7" s="92">
        <f t="shared" ref="AJ7:AL22" si="2">SUM(AD7+AG7)</f>
        <v>0</v>
      </c>
      <c r="AK7" s="92">
        <f t="shared" si="2"/>
        <v>163893702.03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598482417.26999998</v>
      </c>
      <c r="AO7" s="92">
        <f t="shared" si="3"/>
        <v>248262996.23000002</v>
      </c>
    </row>
    <row r="8" spans="1:41" ht="11.25">
      <c r="A8" s="57">
        <v>1</v>
      </c>
      <c r="B8" s="58" t="s">
        <v>4</v>
      </c>
      <c r="C8" s="88">
        <f>SUM(C9+C75)</f>
        <v>94066900</v>
      </c>
      <c r="D8" s="88">
        <f t="shared" ref="D8" si="4">SUM(D9+D75)</f>
        <v>79317952</v>
      </c>
      <c r="E8" s="87">
        <f t="shared" ref="E8:E72" si="5">SUM(D8-C8)</f>
        <v>-14748948</v>
      </c>
      <c r="F8" s="88">
        <f t="shared" ref="F8:G8" si="6">SUM(F9+F75)</f>
        <v>621779800</v>
      </c>
      <c r="G8" s="88">
        <f t="shared" si="6"/>
        <v>436734968.75999999</v>
      </c>
      <c r="H8" s="87">
        <f t="shared" ref="H8:H72" si="7">SUM(G8-F8)</f>
        <v>-185044831.24000001</v>
      </c>
      <c r="I8" s="88">
        <f t="shared" ref="I8:J8" si="8">SUM(I9+I75)</f>
        <v>10642800</v>
      </c>
      <c r="J8" s="88">
        <f t="shared" si="8"/>
        <v>1468961.62</v>
      </c>
      <c r="K8" s="87">
        <f t="shared" ref="K8:K72" si="9">SUM(J8-I8)</f>
        <v>-9173838.379999999</v>
      </c>
      <c r="L8" s="88">
        <f t="shared" ref="L8:M8" si="10">SUM(L9+L75)</f>
        <v>15928000</v>
      </c>
      <c r="M8" s="88">
        <f t="shared" si="10"/>
        <v>8292104.7300000004</v>
      </c>
      <c r="N8" s="87">
        <f t="shared" ref="N8:N72" si="11">SUM(M8-L8)</f>
        <v>-7635895.2699999996</v>
      </c>
      <c r="O8" s="88">
        <f t="shared" ref="O8:P8" si="12">SUM(O9+O75)</f>
        <v>28787100</v>
      </c>
      <c r="P8" s="88">
        <f t="shared" si="12"/>
        <v>14205092.380000001</v>
      </c>
      <c r="Q8" s="87">
        <f t="shared" ref="Q8:Q72" si="13">SUM(P8-O8)</f>
        <v>-14582007.619999999</v>
      </c>
      <c r="R8" s="88">
        <f t="shared" ref="R8:S8" si="14">SUM(R9+R75)</f>
        <v>24206600</v>
      </c>
      <c r="S8" s="88">
        <f t="shared" si="14"/>
        <v>6743124.2799999993</v>
      </c>
      <c r="T8" s="87">
        <f t="shared" ref="T8:T74" si="15">SUM(S8-R8)</f>
        <v>-17463475.719999999</v>
      </c>
      <c r="U8" s="90">
        <f t="shared" ref="U8:W52" si="16">SUM(C8+F8+I8+L8+O8+R8)</f>
        <v>795411200</v>
      </c>
      <c r="V8" s="90">
        <f t="shared" si="0"/>
        <v>546762203.76999998</v>
      </c>
      <c r="W8" s="90">
        <f t="shared" si="0"/>
        <v>-248648996.23000002</v>
      </c>
      <c r="X8" s="88">
        <f t="shared" ref="X8:Y8" si="17">SUM(X9+X75)</f>
        <v>212000000</v>
      </c>
      <c r="Y8" s="88">
        <f t="shared" si="17"/>
        <v>200000000</v>
      </c>
      <c r="Z8" s="87">
        <f t="shared" ref="Z8:Z74" si="18">SUM(Y8-X8)</f>
        <v>-12000000</v>
      </c>
      <c r="AA8" s="90">
        <f t="shared" ref="AA8:AB11" si="19">SUM(X8)</f>
        <v>212000000</v>
      </c>
      <c r="AB8" s="90">
        <f t="shared" si="19"/>
        <v>200000000</v>
      </c>
      <c r="AC8" s="90">
        <f t="shared" si="1"/>
        <v>-12000000</v>
      </c>
      <c r="AD8" s="88">
        <f t="shared" ref="AD8:AE8" si="20">SUM(AD9+AD75)</f>
        <v>104500000</v>
      </c>
      <c r="AE8" s="88">
        <f t="shared" si="20"/>
        <v>150000</v>
      </c>
      <c r="AF8" s="87">
        <f t="shared" ref="AF8:AF72" si="21">SUM(AE8-AD8)</f>
        <v>-104350000</v>
      </c>
      <c r="AG8" s="88">
        <f t="shared" ref="AG8:AH8" si="22">SUM(AG9+AG75)</f>
        <v>10000000</v>
      </c>
      <c r="AH8" s="88">
        <f t="shared" si="22"/>
        <v>0</v>
      </c>
      <c r="AI8" s="87">
        <f t="shared" ref="AI8:AI74" si="23">SUM(AH8-AG8)</f>
        <v>-10000000</v>
      </c>
      <c r="AJ8" s="90">
        <f t="shared" si="2"/>
        <v>114500000</v>
      </c>
      <c r="AK8" s="90">
        <f t="shared" si="2"/>
        <v>150000</v>
      </c>
      <c r="AL8" s="90">
        <f t="shared" si="2"/>
        <v>-114350000</v>
      </c>
      <c r="AM8" s="90">
        <f t="shared" ref="AM8:AO74" si="24">SUM(U8+AA8+AJ8)</f>
        <v>1121911200</v>
      </c>
      <c r="AN8" s="90">
        <f t="shared" si="3"/>
        <v>746912203.76999998</v>
      </c>
      <c r="AO8" s="90">
        <f t="shared" si="3"/>
        <v>-374998996.23000002</v>
      </c>
    </row>
    <row r="9" spans="1:41" ht="11.25">
      <c r="A9" s="57">
        <v>2</v>
      </c>
      <c r="B9" s="58" t="s">
        <v>5</v>
      </c>
      <c r="C9" s="88">
        <f>SUM(C10+C63+C66)</f>
        <v>94066900</v>
      </c>
      <c r="D9" s="88">
        <f t="shared" ref="D9" si="25">SUM(D10+D63+D66)</f>
        <v>79317952</v>
      </c>
      <c r="E9" s="87">
        <f t="shared" si="5"/>
        <v>-14748948</v>
      </c>
      <c r="F9" s="88">
        <f t="shared" ref="F9:G9" si="26">SUM(F10+F63+F66)</f>
        <v>621779800</v>
      </c>
      <c r="G9" s="88">
        <f t="shared" si="26"/>
        <v>436734968.75999999</v>
      </c>
      <c r="H9" s="87">
        <f t="shared" si="7"/>
        <v>-185044831.24000001</v>
      </c>
      <c r="I9" s="88">
        <f t="shared" ref="I9:J9" si="27">SUM(I10+I63+I66)</f>
        <v>10642800</v>
      </c>
      <c r="J9" s="88">
        <f t="shared" si="27"/>
        <v>1468961.62</v>
      </c>
      <c r="K9" s="87">
        <f t="shared" si="9"/>
        <v>-9173838.379999999</v>
      </c>
      <c r="L9" s="88">
        <f t="shared" ref="L9:M9" si="28">SUM(L10+L63+L66)</f>
        <v>15928000</v>
      </c>
      <c r="M9" s="88">
        <f t="shared" si="28"/>
        <v>8292104.7300000004</v>
      </c>
      <c r="N9" s="87">
        <f t="shared" si="11"/>
        <v>-7635895.2699999996</v>
      </c>
      <c r="O9" s="88">
        <f t="shared" ref="O9:P9" si="29">SUM(O10+O63+O66)</f>
        <v>28787100</v>
      </c>
      <c r="P9" s="88">
        <f t="shared" si="29"/>
        <v>14205092.380000001</v>
      </c>
      <c r="Q9" s="87">
        <f t="shared" si="13"/>
        <v>-14582007.619999999</v>
      </c>
      <c r="R9" s="88">
        <f t="shared" ref="R9:S9" si="30">SUM(R10+R63+R66)</f>
        <v>24206600</v>
      </c>
      <c r="S9" s="88">
        <f t="shared" si="30"/>
        <v>6743124.2799999993</v>
      </c>
      <c r="T9" s="87">
        <f t="shared" si="15"/>
        <v>-17463475.719999999</v>
      </c>
      <c r="U9" s="90">
        <f t="shared" si="16"/>
        <v>795411200</v>
      </c>
      <c r="V9" s="90">
        <f t="shared" si="0"/>
        <v>546762203.76999998</v>
      </c>
      <c r="W9" s="90">
        <f t="shared" si="0"/>
        <v>-248648996.23000002</v>
      </c>
      <c r="X9" s="88">
        <f t="shared" ref="X9:Y9" si="31">SUM(X10+X63+X66)</f>
        <v>212000000</v>
      </c>
      <c r="Y9" s="88">
        <f t="shared" si="31"/>
        <v>200000000</v>
      </c>
      <c r="Z9" s="87">
        <f t="shared" si="18"/>
        <v>-12000000</v>
      </c>
      <c r="AA9" s="90">
        <f t="shared" si="19"/>
        <v>212000000</v>
      </c>
      <c r="AB9" s="90">
        <f t="shared" si="19"/>
        <v>200000000</v>
      </c>
      <c r="AC9" s="90">
        <f t="shared" si="1"/>
        <v>-12000000</v>
      </c>
      <c r="AD9" s="88">
        <f t="shared" ref="AD9:AE9" si="32">SUM(AD10+AD63+AD66)</f>
        <v>104500000</v>
      </c>
      <c r="AE9" s="88">
        <f t="shared" si="32"/>
        <v>150000</v>
      </c>
      <c r="AF9" s="87">
        <f t="shared" si="21"/>
        <v>-104350000</v>
      </c>
      <c r="AG9" s="88">
        <f t="shared" ref="AG9:AH9" si="33">SUM(AG10+AG63+AG66)</f>
        <v>10000000</v>
      </c>
      <c r="AH9" s="88">
        <f t="shared" si="33"/>
        <v>0</v>
      </c>
      <c r="AI9" s="87">
        <f t="shared" si="23"/>
        <v>-10000000</v>
      </c>
      <c r="AJ9" s="90">
        <f t="shared" si="2"/>
        <v>114500000</v>
      </c>
      <c r="AK9" s="90">
        <f t="shared" si="2"/>
        <v>150000</v>
      </c>
      <c r="AL9" s="90">
        <f t="shared" si="2"/>
        <v>-114350000</v>
      </c>
      <c r="AM9" s="90">
        <f t="shared" si="24"/>
        <v>1121911200</v>
      </c>
      <c r="AN9" s="90">
        <f t="shared" si="3"/>
        <v>746912203.76999998</v>
      </c>
      <c r="AO9" s="90">
        <f t="shared" si="3"/>
        <v>-374998996.23000002</v>
      </c>
    </row>
    <row r="10" spans="1:41" ht="11.25">
      <c r="A10" s="57">
        <v>3</v>
      </c>
      <c r="B10" s="58" t="s">
        <v>6</v>
      </c>
      <c r="C10" s="88">
        <f>SUM(C11+C17+C23+C28+C35+C39+C44+C48+C58)</f>
        <v>93616900</v>
      </c>
      <c r="D10" s="88">
        <f t="shared" ref="D10" si="34">SUM(D11+D17+D23+D28+D35+D39+D44+D48+D58)</f>
        <v>78927952</v>
      </c>
      <c r="E10" s="87">
        <f t="shared" si="5"/>
        <v>-14688948</v>
      </c>
      <c r="F10" s="88">
        <f t="shared" ref="F10:G10" si="35">SUM(F11+F17+F23+F28+F35+F39+F44+F48+F58)</f>
        <v>621279800</v>
      </c>
      <c r="G10" s="88">
        <f t="shared" si="35"/>
        <v>436734968.75999999</v>
      </c>
      <c r="H10" s="87">
        <f t="shared" si="7"/>
        <v>-184544831.24000001</v>
      </c>
      <c r="I10" s="88">
        <f t="shared" ref="I10:J10" si="36">SUM(I11+I17+I23+I28+I35+I39+I44+I48+I58)</f>
        <v>10642800</v>
      </c>
      <c r="J10" s="88">
        <f t="shared" si="36"/>
        <v>1468961.62</v>
      </c>
      <c r="K10" s="87">
        <f t="shared" si="9"/>
        <v>-9173838.379999999</v>
      </c>
      <c r="L10" s="88">
        <f t="shared" ref="L10:M10" si="37">SUM(L11+L17+L23+L28+L35+L39+L44+L48+L58)</f>
        <v>15928000</v>
      </c>
      <c r="M10" s="88">
        <f t="shared" si="37"/>
        <v>8292104.7300000004</v>
      </c>
      <c r="N10" s="87">
        <f t="shared" si="11"/>
        <v>-7635895.2699999996</v>
      </c>
      <c r="O10" s="88">
        <f t="shared" ref="O10:P10" si="38">SUM(O11+O17+O23+O28+O35+O39+O44+O48+O58)</f>
        <v>28787100</v>
      </c>
      <c r="P10" s="88">
        <f t="shared" si="38"/>
        <v>14205092.380000001</v>
      </c>
      <c r="Q10" s="87">
        <f t="shared" si="13"/>
        <v>-14582007.619999999</v>
      </c>
      <c r="R10" s="88">
        <f t="shared" ref="R10:S10" si="39">SUM(R11+R17+R23+R28+R35+R39+R44+R48+R58)</f>
        <v>24206600</v>
      </c>
      <c r="S10" s="88">
        <f t="shared" si="39"/>
        <v>6743124.2799999993</v>
      </c>
      <c r="T10" s="87">
        <f t="shared" si="15"/>
        <v>-17463475.719999999</v>
      </c>
      <c r="U10" s="90">
        <f t="shared" si="16"/>
        <v>794461200</v>
      </c>
      <c r="V10" s="90">
        <f t="shared" si="0"/>
        <v>546372203.76999998</v>
      </c>
      <c r="W10" s="90">
        <f t="shared" si="0"/>
        <v>-248088996.23000002</v>
      </c>
      <c r="X10" s="88">
        <f t="shared" ref="X10:Y10" si="40">SUM(X11+X17+X23+X28+X35+X39+X44+X48+X58)</f>
        <v>0</v>
      </c>
      <c r="Y10" s="88">
        <f t="shared" si="40"/>
        <v>0</v>
      </c>
      <c r="Z10" s="87">
        <f t="shared" si="18"/>
        <v>0</v>
      </c>
      <c r="AA10" s="90">
        <f t="shared" si="19"/>
        <v>0</v>
      </c>
      <c r="AB10" s="90">
        <f t="shared" si="19"/>
        <v>0</v>
      </c>
      <c r="AC10" s="90">
        <f t="shared" si="1"/>
        <v>0</v>
      </c>
      <c r="AD10" s="88">
        <f t="shared" ref="AD10:AE10" si="41">SUM(AD11+AD17+AD23+AD28+AD35+AD39+AD44+AD48+AD58)</f>
        <v>104500000</v>
      </c>
      <c r="AE10" s="88">
        <f t="shared" si="41"/>
        <v>150000</v>
      </c>
      <c r="AF10" s="87">
        <f t="shared" si="21"/>
        <v>-104350000</v>
      </c>
      <c r="AG10" s="88">
        <f t="shared" ref="AG10:AH10" si="42">SUM(AG11+AG17+AG23+AG28+AG35+AG39+AG44+AG48+AG58)</f>
        <v>10000000</v>
      </c>
      <c r="AH10" s="88">
        <f t="shared" si="42"/>
        <v>0</v>
      </c>
      <c r="AI10" s="87">
        <f t="shared" si="23"/>
        <v>-10000000</v>
      </c>
      <c r="AJ10" s="90">
        <f t="shared" si="2"/>
        <v>114500000</v>
      </c>
      <c r="AK10" s="90">
        <f t="shared" si="2"/>
        <v>150000</v>
      </c>
      <c r="AL10" s="90">
        <f t="shared" si="2"/>
        <v>-114350000</v>
      </c>
      <c r="AM10" s="90">
        <f t="shared" si="24"/>
        <v>908961200</v>
      </c>
      <c r="AN10" s="90">
        <f t="shared" si="3"/>
        <v>546522203.76999998</v>
      </c>
      <c r="AO10" s="90">
        <f t="shared" si="3"/>
        <v>-362438996.23000002</v>
      </c>
    </row>
    <row r="11" spans="1:41" ht="11.25">
      <c r="A11" s="57">
        <v>4</v>
      </c>
      <c r="B11" s="58" t="s">
        <v>7</v>
      </c>
      <c r="C11" s="88">
        <f t="shared" ref="C11:D11" si="43">SUM(C12:C16)</f>
        <v>75025500</v>
      </c>
      <c r="D11" s="88">
        <f t="shared" si="43"/>
        <v>68125405</v>
      </c>
      <c r="E11" s="87">
        <f t="shared" si="5"/>
        <v>-6900095</v>
      </c>
      <c r="F11" s="88">
        <f t="shared" ref="F11:G11" si="44">SUM(F12:F16)</f>
        <v>369112000</v>
      </c>
      <c r="G11" s="88">
        <f t="shared" si="44"/>
        <v>314995270</v>
      </c>
      <c r="H11" s="87">
        <f t="shared" si="7"/>
        <v>-54116730</v>
      </c>
      <c r="I11" s="88">
        <f t="shared" ref="I11:J11" si="45">SUM(I12:I16)</f>
        <v>0</v>
      </c>
      <c r="J11" s="88">
        <f t="shared" si="45"/>
        <v>0</v>
      </c>
      <c r="K11" s="87">
        <f t="shared" si="9"/>
        <v>0</v>
      </c>
      <c r="L11" s="88">
        <f t="shared" ref="L11:M11" si="46">SUM(L12:L16)</f>
        <v>0</v>
      </c>
      <c r="M11" s="88">
        <f t="shared" si="46"/>
        <v>0</v>
      </c>
      <c r="N11" s="87">
        <f t="shared" si="11"/>
        <v>0</v>
      </c>
      <c r="O11" s="88">
        <f t="shared" ref="O11:P11" si="47">SUM(O12:O16)</f>
        <v>0</v>
      </c>
      <c r="P11" s="88">
        <f t="shared" si="47"/>
        <v>0</v>
      </c>
      <c r="Q11" s="87">
        <f t="shared" si="13"/>
        <v>0</v>
      </c>
      <c r="R11" s="88">
        <f t="shared" ref="R11:S11" si="48">SUM(R12:R16)</f>
        <v>0</v>
      </c>
      <c r="S11" s="88">
        <f t="shared" si="48"/>
        <v>0</v>
      </c>
      <c r="T11" s="87">
        <f t="shared" si="15"/>
        <v>0</v>
      </c>
      <c r="U11" s="90">
        <f t="shared" si="16"/>
        <v>444137500</v>
      </c>
      <c r="V11" s="90">
        <f t="shared" si="0"/>
        <v>383120675</v>
      </c>
      <c r="W11" s="90">
        <f t="shared" si="0"/>
        <v>-61016825</v>
      </c>
      <c r="X11" s="88">
        <f t="shared" ref="X11:Y11" si="49">SUM(X12:X16)</f>
        <v>0</v>
      </c>
      <c r="Y11" s="88">
        <f t="shared" si="49"/>
        <v>0</v>
      </c>
      <c r="Z11" s="87">
        <f t="shared" si="18"/>
        <v>0</v>
      </c>
      <c r="AA11" s="90">
        <f t="shared" si="19"/>
        <v>0</v>
      </c>
      <c r="AB11" s="90">
        <f t="shared" si="19"/>
        <v>0</v>
      </c>
      <c r="AC11" s="90">
        <f t="shared" si="1"/>
        <v>0</v>
      </c>
      <c r="AD11" s="88">
        <f t="shared" ref="AD11:AE11" si="50">SUM(AD12:AD16)</f>
        <v>0</v>
      </c>
      <c r="AE11" s="88">
        <f t="shared" si="50"/>
        <v>0</v>
      </c>
      <c r="AF11" s="87">
        <f t="shared" si="21"/>
        <v>0</v>
      </c>
      <c r="AG11" s="88">
        <f t="shared" ref="AG11:AH11" si="51">SUM(AG12:AG16)</f>
        <v>0</v>
      </c>
      <c r="AH11" s="88">
        <f t="shared" si="51"/>
        <v>0</v>
      </c>
      <c r="AI11" s="87">
        <f t="shared" si="23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4"/>
        <v>444137500</v>
      </c>
      <c r="AN11" s="90">
        <f t="shared" si="3"/>
        <v>383120675</v>
      </c>
      <c r="AO11" s="90">
        <f t="shared" si="3"/>
        <v>-61016825</v>
      </c>
    </row>
    <row r="12" spans="1:41" ht="11.25">
      <c r="A12" s="13">
        <v>5</v>
      </c>
      <c r="B12" s="15" t="s">
        <v>8</v>
      </c>
      <c r="C12" s="111">
        <v>27882000</v>
      </c>
      <c r="D12" s="111">
        <v>29143439</v>
      </c>
      <c r="E12" s="87">
        <f t="shared" si="5"/>
        <v>1261439</v>
      </c>
      <c r="F12" s="111">
        <v>174336000</v>
      </c>
      <c r="G12" s="111">
        <v>157954830</v>
      </c>
      <c r="H12" s="87">
        <f t="shared" si="7"/>
        <v>-16381170</v>
      </c>
      <c r="I12" s="111"/>
      <c r="J12" s="111"/>
      <c r="K12" s="87">
        <f t="shared" si="9"/>
        <v>0</v>
      </c>
      <c r="L12" s="111"/>
      <c r="M12" s="111"/>
      <c r="N12" s="87">
        <f t="shared" si="11"/>
        <v>0</v>
      </c>
      <c r="O12" s="111"/>
      <c r="P12" s="111"/>
      <c r="Q12" s="87">
        <f t="shared" si="13"/>
        <v>0</v>
      </c>
      <c r="R12" s="86"/>
      <c r="S12" s="86"/>
      <c r="T12" s="87">
        <f t="shared" si="15"/>
        <v>0</v>
      </c>
      <c r="U12" s="91">
        <f t="shared" si="16"/>
        <v>202218000</v>
      </c>
      <c r="V12" s="91">
        <f t="shared" si="0"/>
        <v>187098269</v>
      </c>
      <c r="W12" s="91">
        <f t="shared" si="0"/>
        <v>-15119731</v>
      </c>
      <c r="X12" s="86"/>
      <c r="Y12" s="86"/>
      <c r="Z12" s="87">
        <f t="shared" si="18"/>
        <v>0</v>
      </c>
      <c r="AA12" s="91">
        <f t="shared" ref="AA12:AC79" si="52">SUM(X12)</f>
        <v>0</v>
      </c>
      <c r="AB12" s="91">
        <f t="shared" si="52"/>
        <v>0</v>
      </c>
      <c r="AC12" s="91">
        <f t="shared" si="52"/>
        <v>0</v>
      </c>
      <c r="AD12" s="86"/>
      <c r="AE12" s="86"/>
      <c r="AF12" s="87">
        <f t="shared" si="21"/>
        <v>0</v>
      </c>
      <c r="AG12" s="86"/>
      <c r="AH12" s="86"/>
      <c r="AI12" s="87">
        <f t="shared" si="23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24"/>
        <v>202218000</v>
      </c>
      <c r="AN12" s="91">
        <f t="shared" si="3"/>
        <v>187098269</v>
      </c>
      <c r="AO12" s="91">
        <f t="shared" si="3"/>
        <v>-15119731</v>
      </c>
    </row>
    <row r="13" spans="1:41" ht="11.25">
      <c r="A13" s="13">
        <v>6</v>
      </c>
      <c r="B13" s="15" t="s">
        <v>10</v>
      </c>
      <c r="C13" s="111">
        <v>31680000</v>
      </c>
      <c r="D13" s="111">
        <v>31722080</v>
      </c>
      <c r="E13" s="87">
        <f t="shared" si="5"/>
        <v>42080</v>
      </c>
      <c r="F13" s="111">
        <v>163868000</v>
      </c>
      <c r="G13" s="111">
        <v>129519614</v>
      </c>
      <c r="H13" s="87">
        <f t="shared" si="7"/>
        <v>-34348386</v>
      </c>
      <c r="I13" s="111"/>
      <c r="J13" s="111"/>
      <c r="K13" s="87">
        <f t="shared" si="9"/>
        <v>0</v>
      </c>
      <c r="L13" s="111"/>
      <c r="M13" s="111"/>
      <c r="N13" s="87">
        <f t="shared" si="11"/>
        <v>0</v>
      </c>
      <c r="O13" s="111"/>
      <c r="P13" s="111"/>
      <c r="Q13" s="87">
        <f t="shared" si="13"/>
        <v>0</v>
      </c>
      <c r="R13" s="86"/>
      <c r="S13" s="86"/>
      <c r="T13" s="87">
        <f t="shared" si="15"/>
        <v>0</v>
      </c>
      <c r="U13" s="91">
        <f t="shared" si="16"/>
        <v>195548000</v>
      </c>
      <c r="V13" s="91">
        <f t="shared" si="0"/>
        <v>161241694</v>
      </c>
      <c r="W13" s="91">
        <f t="shared" si="0"/>
        <v>-34306306</v>
      </c>
      <c r="X13" s="86"/>
      <c r="Y13" s="86"/>
      <c r="Z13" s="87">
        <f t="shared" si="18"/>
        <v>0</v>
      </c>
      <c r="AA13" s="91">
        <f t="shared" si="52"/>
        <v>0</v>
      </c>
      <c r="AB13" s="91">
        <f t="shared" si="52"/>
        <v>0</v>
      </c>
      <c r="AC13" s="91">
        <f t="shared" si="52"/>
        <v>0</v>
      </c>
      <c r="AD13" s="86"/>
      <c r="AE13" s="86"/>
      <c r="AF13" s="87">
        <f t="shared" si="21"/>
        <v>0</v>
      </c>
      <c r="AG13" s="86"/>
      <c r="AH13" s="86"/>
      <c r="AI13" s="87">
        <f t="shared" si="23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24"/>
        <v>195548000</v>
      </c>
      <c r="AN13" s="91">
        <f t="shared" si="3"/>
        <v>161241694</v>
      </c>
      <c r="AO13" s="91">
        <f t="shared" si="3"/>
        <v>-34306306</v>
      </c>
    </row>
    <row r="14" spans="1:41" ht="11.25">
      <c r="A14" s="13">
        <v>7</v>
      </c>
      <c r="B14" s="15" t="s">
        <v>11</v>
      </c>
      <c r="C14" s="111">
        <v>1890000</v>
      </c>
      <c r="D14" s="111">
        <v>1675000</v>
      </c>
      <c r="E14" s="87">
        <f t="shared" si="5"/>
        <v>-215000</v>
      </c>
      <c r="F14" s="86">
        <v>16380000</v>
      </c>
      <c r="G14" s="86">
        <v>12015000</v>
      </c>
      <c r="H14" s="87">
        <f t="shared" si="7"/>
        <v>-4365000</v>
      </c>
      <c r="I14" s="86"/>
      <c r="J14" s="86"/>
      <c r="K14" s="87">
        <f t="shared" si="9"/>
        <v>0</v>
      </c>
      <c r="L14" s="86"/>
      <c r="M14" s="86"/>
      <c r="N14" s="87">
        <f t="shared" si="11"/>
        <v>0</v>
      </c>
      <c r="O14" s="86"/>
      <c r="P14" s="86"/>
      <c r="Q14" s="87">
        <f t="shared" si="13"/>
        <v>0</v>
      </c>
      <c r="R14" s="86"/>
      <c r="S14" s="86"/>
      <c r="T14" s="87">
        <f t="shared" si="15"/>
        <v>0</v>
      </c>
      <c r="U14" s="91">
        <f t="shared" si="16"/>
        <v>18270000</v>
      </c>
      <c r="V14" s="91">
        <f t="shared" si="0"/>
        <v>13690000</v>
      </c>
      <c r="W14" s="91">
        <f t="shared" si="0"/>
        <v>-4580000</v>
      </c>
      <c r="X14" s="86"/>
      <c r="Y14" s="86"/>
      <c r="Z14" s="87">
        <f t="shared" si="18"/>
        <v>0</v>
      </c>
      <c r="AA14" s="91">
        <f t="shared" si="52"/>
        <v>0</v>
      </c>
      <c r="AB14" s="91">
        <f t="shared" si="52"/>
        <v>0</v>
      </c>
      <c r="AC14" s="91">
        <f t="shared" si="52"/>
        <v>0</v>
      </c>
      <c r="AD14" s="86"/>
      <c r="AE14" s="86"/>
      <c r="AF14" s="87">
        <f t="shared" si="21"/>
        <v>0</v>
      </c>
      <c r="AG14" s="86"/>
      <c r="AH14" s="86"/>
      <c r="AI14" s="87">
        <f t="shared" si="23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24"/>
        <v>18270000</v>
      </c>
      <c r="AN14" s="91">
        <f t="shared" si="3"/>
        <v>13690000</v>
      </c>
      <c r="AO14" s="91">
        <f t="shared" si="3"/>
        <v>-4580000</v>
      </c>
    </row>
    <row r="15" spans="1:41" ht="11.25">
      <c r="A15" s="13">
        <v>8</v>
      </c>
      <c r="B15" s="15" t="s">
        <v>12</v>
      </c>
      <c r="C15" s="111">
        <v>13573500</v>
      </c>
      <c r="D15" s="111">
        <v>5584886</v>
      </c>
      <c r="E15" s="87">
        <f t="shared" si="5"/>
        <v>-7988614</v>
      </c>
      <c r="F15" s="86">
        <v>14528000</v>
      </c>
      <c r="G15" s="86">
        <v>15505826</v>
      </c>
      <c r="H15" s="87">
        <f t="shared" si="7"/>
        <v>977826</v>
      </c>
      <c r="I15" s="86"/>
      <c r="J15" s="86"/>
      <c r="K15" s="87">
        <f t="shared" si="9"/>
        <v>0</v>
      </c>
      <c r="L15" s="86"/>
      <c r="M15" s="86"/>
      <c r="N15" s="87">
        <f t="shared" si="11"/>
        <v>0</v>
      </c>
      <c r="O15" s="86"/>
      <c r="P15" s="86"/>
      <c r="Q15" s="87">
        <f t="shared" si="13"/>
        <v>0</v>
      </c>
      <c r="R15" s="86"/>
      <c r="S15" s="86"/>
      <c r="T15" s="87">
        <f t="shared" si="15"/>
        <v>0</v>
      </c>
      <c r="U15" s="91">
        <f t="shared" si="16"/>
        <v>28101500</v>
      </c>
      <c r="V15" s="91">
        <f t="shared" si="0"/>
        <v>21090712</v>
      </c>
      <c r="W15" s="91">
        <f t="shared" si="0"/>
        <v>-7010788</v>
      </c>
      <c r="X15" s="86"/>
      <c r="Y15" s="86"/>
      <c r="Z15" s="87">
        <f t="shared" si="18"/>
        <v>0</v>
      </c>
      <c r="AA15" s="91">
        <f t="shared" si="52"/>
        <v>0</v>
      </c>
      <c r="AB15" s="91">
        <f t="shared" si="52"/>
        <v>0</v>
      </c>
      <c r="AC15" s="91">
        <f t="shared" si="52"/>
        <v>0</v>
      </c>
      <c r="AD15" s="86"/>
      <c r="AE15" s="86"/>
      <c r="AF15" s="87">
        <f t="shared" si="21"/>
        <v>0</v>
      </c>
      <c r="AG15" s="86"/>
      <c r="AH15" s="86"/>
      <c r="AI15" s="87">
        <f t="shared" si="23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24"/>
        <v>28101500</v>
      </c>
      <c r="AN15" s="91">
        <f t="shared" si="3"/>
        <v>21090712</v>
      </c>
      <c r="AO15" s="91">
        <f t="shared" si="3"/>
        <v>-7010788</v>
      </c>
    </row>
    <row r="16" spans="1:41" ht="11.25">
      <c r="A16" s="13">
        <v>9</v>
      </c>
      <c r="B16" s="15" t="s">
        <v>9</v>
      </c>
      <c r="C16" s="86"/>
      <c r="D16" s="86"/>
      <c r="E16" s="87">
        <f t="shared" si="5"/>
        <v>0</v>
      </c>
      <c r="F16" s="86"/>
      <c r="G16" s="86"/>
      <c r="H16" s="87">
        <f t="shared" si="7"/>
        <v>0</v>
      </c>
      <c r="I16" s="86"/>
      <c r="J16" s="86"/>
      <c r="K16" s="87">
        <f t="shared" si="9"/>
        <v>0</v>
      </c>
      <c r="L16" s="86"/>
      <c r="M16" s="86"/>
      <c r="N16" s="87">
        <f t="shared" si="11"/>
        <v>0</v>
      </c>
      <c r="O16" s="86"/>
      <c r="P16" s="86"/>
      <c r="Q16" s="87">
        <f t="shared" si="13"/>
        <v>0</v>
      </c>
      <c r="R16" s="86"/>
      <c r="S16" s="86"/>
      <c r="T16" s="87">
        <f t="shared" si="15"/>
        <v>0</v>
      </c>
      <c r="U16" s="91">
        <f t="shared" si="16"/>
        <v>0</v>
      </c>
      <c r="V16" s="91">
        <f t="shared" si="0"/>
        <v>0</v>
      </c>
      <c r="W16" s="91">
        <f t="shared" si="0"/>
        <v>0</v>
      </c>
      <c r="X16" s="86"/>
      <c r="Y16" s="86"/>
      <c r="Z16" s="87">
        <f t="shared" si="18"/>
        <v>0</v>
      </c>
      <c r="AA16" s="91">
        <f t="shared" si="52"/>
        <v>0</v>
      </c>
      <c r="AB16" s="91">
        <f t="shared" si="52"/>
        <v>0</v>
      </c>
      <c r="AC16" s="91">
        <f t="shared" si="52"/>
        <v>0</v>
      </c>
      <c r="AD16" s="86"/>
      <c r="AE16" s="86"/>
      <c r="AF16" s="87">
        <f t="shared" si="21"/>
        <v>0</v>
      </c>
      <c r="AG16" s="86"/>
      <c r="AH16" s="86"/>
      <c r="AI16" s="87">
        <f t="shared" si="23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24"/>
        <v>0</v>
      </c>
      <c r="AN16" s="91">
        <f t="shared" si="3"/>
        <v>0</v>
      </c>
      <c r="AO16" s="91">
        <f t="shared" si="3"/>
        <v>0</v>
      </c>
    </row>
    <row r="17" spans="1:41" ht="11.25">
      <c r="A17" s="57">
        <v>10</v>
      </c>
      <c r="B17" s="58" t="s">
        <v>16</v>
      </c>
      <c r="C17" s="88">
        <f>SUM(C18:C22)</f>
        <v>9494600</v>
      </c>
      <c r="D17" s="88">
        <f>SUM(D18:D22)</f>
        <v>9494597</v>
      </c>
      <c r="E17" s="87">
        <f t="shared" si="5"/>
        <v>-3</v>
      </c>
      <c r="F17" s="88">
        <f>SUM(F18:F22)</f>
        <v>46731000</v>
      </c>
      <c r="G17" s="88">
        <f>SUM(G18:G22)</f>
        <v>46523646.010000005</v>
      </c>
      <c r="H17" s="87">
        <f t="shared" si="7"/>
        <v>-207353.98999999464</v>
      </c>
      <c r="I17" s="88">
        <f>SUM(I18:I22)</f>
        <v>0</v>
      </c>
      <c r="J17" s="88">
        <f>SUM(J18:J22)</f>
        <v>0</v>
      </c>
      <c r="K17" s="87">
        <f t="shared" si="9"/>
        <v>0</v>
      </c>
      <c r="L17" s="88">
        <f>SUM(L18:L22)</f>
        <v>0</v>
      </c>
      <c r="M17" s="88">
        <f>SUM(M18:M22)</f>
        <v>0</v>
      </c>
      <c r="N17" s="87">
        <f t="shared" si="11"/>
        <v>0</v>
      </c>
      <c r="O17" s="88">
        <f>SUM(O18:O22)</f>
        <v>0</v>
      </c>
      <c r="P17" s="88">
        <f>SUM(P18:P22)</f>
        <v>0</v>
      </c>
      <c r="Q17" s="87">
        <f t="shared" si="13"/>
        <v>0</v>
      </c>
      <c r="R17" s="88">
        <f>SUM(R18:R22)</f>
        <v>0</v>
      </c>
      <c r="S17" s="88">
        <f>SUM(S18:S22)</f>
        <v>0</v>
      </c>
      <c r="T17" s="87">
        <f t="shared" si="15"/>
        <v>0</v>
      </c>
      <c r="U17" s="90">
        <f t="shared" si="16"/>
        <v>56225600</v>
      </c>
      <c r="V17" s="90">
        <f t="shared" si="0"/>
        <v>56018243.010000005</v>
      </c>
      <c r="W17" s="90">
        <f t="shared" si="0"/>
        <v>-207356.98999999464</v>
      </c>
      <c r="X17" s="88">
        <f>SUM(X18:X22)</f>
        <v>0</v>
      </c>
      <c r="Y17" s="88">
        <f>SUM(Y18:Y22)</f>
        <v>0</v>
      </c>
      <c r="Z17" s="87">
        <f t="shared" si="18"/>
        <v>0</v>
      </c>
      <c r="AA17" s="90">
        <f t="shared" si="52"/>
        <v>0</v>
      </c>
      <c r="AB17" s="90">
        <f t="shared" si="52"/>
        <v>0</v>
      </c>
      <c r="AC17" s="90">
        <f t="shared" si="52"/>
        <v>0</v>
      </c>
      <c r="AD17" s="88">
        <f>SUM(AD18:AD22)</f>
        <v>0</v>
      </c>
      <c r="AE17" s="88">
        <f>SUM(AE18:AE22)</f>
        <v>0</v>
      </c>
      <c r="AF17" s="87">
        <f t="shared" si="21"/>
        <v>0</v>
      </c>
      <c r="AG17" s="88">
        <f>SUM(AG18:AG22)</f>
        <v>0</v>
      </c>
      <c r="AH17" s="88">
        <f>SUM(AH18:AH22)</f>
        <v>0</v>
      </c>
      <c r="AI17" s="87">
        <f t="shared" si="23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4"/>
        <v>56225600</v>
      </c>
      <c r="AN17" s="90">
        <f t="shared" si="3"/>
        <v>56018243.010000005</v>
      </c>
      <c r="AO17" s="90">
        <f t="shared" si="3"/>
        <v>-207356.98999999464</v>
      </c>
    </row>
    <row r="18" spans="1:41" ht="11.25">
      <c r="A18" s="13">
        <v>11</v>
      </c>
      <c r="B18" s="15" t="s">
        <v>13</v>
      </c>
      <c r="C18" s="111">
        <v>6493400</v>
      </c>
      <c r="D18" s="111">
        <v>6493399.7000000002</v>
      </c>
      <c r="E18" s="87">
        <f t="shared" si="5"/>
        <v>-0.29999999981373549</v>
      </c>
      <c r="F18" s="111">
        <v>31966500</v>
      </c>
      <c r="G18" s="111">
        <v>32309672.43</v>
      </c>
      <c r="H18" s="87">
        <f t="shared" si="7"/>
        <v>343172.4299999997</v>
      </c>
      <c r="I18" s="111"/>
      <c r="J18" s="111"/>
      <c r="K18" s="87">
        <f t="shared" si="9"/>
        <v>0</v>
      </c>
      <c r="L18" s="111"/>
      <c r="M18" s="111"/>
      <c r="N18" s="87">
        <f t="shared" si="11"/>
        <v>0</v>
      </c>
      <c r="O18" s="111"/>
      <c r="P18" s="111"/>
      <c r="Q18" s="87">
        <f t="shared" si="13"/>
        <v>0</v>
      </c>
      <c r="R18" s="86"/>
      <c r="S18" s="86"/>
      <c r="T18" s="87">
        <f t="shared" si="15"/>
        <v>0</v>
      </c>
      <c r="U18" s="91">
        <f t="shared" si="16"/>
        <v>38459900</v>
      </c>
      <c r="V18" s="91">
        <f t="shared" si="0"/>
        <v>38803072.130000003</v>
      </c>
      <c r="W18" s="91">
        <f t="shared" si="0"/>
        <v>343172.12999999989</v>
      </c>
      <c r="X18" s="86"/>
      <c r="Y18" s="86"/>
      <c r="Z18" s="87">
        <f t="shared" si="18"/>
        <v>0</v>
      </c>
      <c r="AA18" s="91">
        <f t="shared" si="52"/>
        <v>0</v>
      </c>
      <c r="AB18" s="91">
        <f t="shared" si="52"/>
        <v>0</v>
      </c>
      <c r="AC18" s="91">
        <f t="shared" si="52"/>
        <v>0</v>
      </c>
      <c r="AD18" s="86"/>
      <c r="AE18" s="86"/>
      <c r="AF18" s="87">
        <f t="shared" si="21"/>
        <v>0</v>
      </c>
      <c r="AG18" s="86"/>
      <c r="AH18" s="86"/>
      <c r="AI18" s="87">
        <f t="shared" si="23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24"/>
        <v>38459900</v>
      </c>
      <c r="AN18" s="91">
        <f t="shared" si="3"/>
        <v>38803072.130000003</v>
      </c>
      <c r="AO18" s="91">
        <f t="shared" si="3"/>
        <v>343172.12999999989</v>
      </c>
    </row>
    <row r="19" spans="1:41" ht="11.25">
      <c r="A19" s="13">
        <v>12</v>
      </c>
      <c r="B19" s="15" t="s">
        <v>14</v>
      </c>
      <c r="C19" s="111">
        <v>750500</v>
      </c>
      <c r="D19" s="111">
        <v>750499.2</v>
      </c>
      <c r="E19" s="87">
        <f t="shared" si="5"/>
        <v>-0.80000000004656613</v>
      </c>
      <c r="F19" s="111">
        <v>3691100</v>
      </c>
      <c r="G19" s="111">
        <v>3607598.46</v>
      </c>
      <c r="H19" s="87">
        <f t="shared" si="7"/>
        <v>-83501.540000000037</v>
      </c>
      <c r="I19" s="111"/>
      <c r="J19" s="111"/>
      <c r="K19" s="87">
        <f t="shared" si="9"/>
        <v>0</v>
      </c>
      <c r="L19" s="111"/>
      <c r="M19" s="111"/>
      <c r="N19" s="87">
        <f t="shared" si="11"/>
        <v>0</v>
      </c>
      <c r="O19" s="111"/>
      <c r="P19" s="111"/>
      <c r="Q19" s="87">
        <f t="shared" si="13"/>
        <v>0</v>
      </c>
      <c r="R19" s="86"/>
      <c r="S19" s="86"/>
      <c r="T19" s="87">
        <f t="shared" si="15"/>
        <v>0</v>
      </c>
      <c r="U19" s="91">
        <f t="shared" si="16"/>
        <v>4441600</v>
      </c>
      <c r="V19" s="91">
        <f t="shared" si="0"/>
        <v>4358097.66</v>
      </c>
      <c r="W19" s="91">
        <f t="shared" si="0"/>
        <v>-83502.340000000084</v>
      </c>
      <c r="X19" s="86"/>
      <c r="Y19" s="86"/>
      <c r="Z19" s="87">
        <f t="shared" si="18"/>
        <v>0</v>
      </c>
      <c r="AA19" s="91">
        <f t="shared" si="52"/>
        <v>0</v>
      </c>
      <c r="AB19" s="91">
        <f t="shared" si="52"/>
        <v>0</v>
      </c>
      <c r="AC19" s="91">
        <f t="shared" si="52"/>
        <v>0</v>
      </c>
      <c r="AD19" s="86"/>
      <c r="AE19" s="86"/>
      <c r="AF19" s="87">
        <f t="shared" si="21"/>
        <v>0</v>
      </c>
      <c r="AG19" s="86"/>
      <c r="AH19" s="86"/>
      <c r="AI19" s="87">
        <f t="shared" si="23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24"/>
        <v>4441600</v>
      </c>
      <c r="AN19" s="91">
        <f t="shared" si="3"/>
        <v>4358097.66</v>
      </c>
      <c r="AO19" s="91">
        <f t="shared" si="3"/>
        <v>-83502.340000000084</v>
      </c>
    </row>
    <row r="20" spans="1:41" ht="11.25">
      <c r="A20" s="13">
        <v>13</v>
      </c>
      <c r="B20" s="15" t="s">
        <v>15</v>
      </c>
      <c r="C20" s="111">
        <v>600000</v>
      </c>
      <c r="D20" s="111">
        <v>599999.1</v>
      </c>
      <c r="E20" s="87">
        <f t="shared" si="5"/>
        <v>-0.90000000002328306</v>
      </c>
      <c r="F20" s="111">
        <v>2952800</v>
      </c>
      <c r="G20" s="111">
        <v>2661943.75</v>
      </c>
      <c r="H20" s="87">
        <f t="shared" si="7"/>
        <v>-290856.25</v>
      </c>
      <c r="I20" s="111"/>
      <c r="J20" s="111"/>
      <c r="K20" s="87">
        <f t="shared" si="9"/>
        <v>0</v>
      </c>
      <c r="L20" s="111"/>
      <c r="M20" s="111"/>
      <c r="N20" s="87">
        <f t="shared" si="11"/>
        <v>0</v>
      </c>
      <c r="O20" s="111"/>
      <c r="P20" s="111"/>
      <c r="Q20" s="87">
        <f t="shared" si="13"/>
        <v>0</v>
      </c>
      <c r="R20" s="86"/>
      <c r="S20" s="86"/>
      <c r="T20" s="87">
        <f t="shared" si="15"/>
        <v>0</v>
      </c>
      <c r="U20" s="91">
        <f t="shared" si="16"/>
        <v>3552800</v>
      </c>
      <c r="V20" s="91">
        <f t="shared" si="0"/>
        <v>3261942.85</v>
      </c>
      <c r="W20" s="91">
        <f t="shared" si="0"/>
        <v>-290857.15000000002</v>
      </c>
      <c r="X20" s="86"/>
      <c r="Y20" s="86"/>
      <c r="Z20" s="87">
        <f t="shared" si="18"/>
        <v>0</v>
      </c>
      <c r="AA20" s="91">
        <f t="shared" si="52"/>
        <v>0</v>
      </c>
      <c r="AB20" s="91">
        <f t="shared" si="52"/>
        <v>0</v>
      </c>
      <c r="AC20" s="91">
        <f t="shared" si="52"/>
        <v>0</v>
      </c>
      <c r="AD20" s="86"/>
      <c r="AE20" s="86"/>
      <c r="AF20" s="87">
        <f t="shared" si="21"/>
        <v>0</v>
      </c>
      <c r="AG20" s="86"/>
      <c r="AH20" s="86"/>
      <c r="AI20" s="87">
        <f t="shared" si="23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24"/>
        <v>3552800</v>
      </c>
      <c r="AN20" s="91">
        <f t="shared" si="3"/>
        <v>3261942.85</v>
      </c>
      <c r="AO20" s="91">
        <f t="shared" si="3"/>
        <v>-290857.15000000002</v>
      </c>
    </row>
    <row r="21" spans="1:41" ht="11.25">
      <c r="A21" s="13">
        <v>14</v>
      </c>
      <c r="B21" s="15" t="s">
        <v>17</v>
      </c>
      <c r="C21" s="111">
        <v>150400</v>
      </c>
      <c r="D21" s="111">
        <v>150399.1</v>
      </c>
      <c r="E21" s="87">
        <f t="shared" si="5"/>
        <v>-0.89999999999417923</v>
      </c>
      <c r="F21" s="111">
        <v>738400</v>
      </c>
      <c r="G21" s="111">
        <v>1009862.24</v>
      </c>
      <c r="H21" s="87">
        <f t="shared" si="7"/>
        <v>271462.24</v>
      </c>
      <c r="I21" s="111"/>
      <c r="J21" s="111"/>
      <c r="K21" s="87">
        <f t="shared" si="9"/>
        <v>0</v>
      </c>
      <c r="L21" s="111"/>
      <c r="M21" s="111"/>
      <c r="N21" s="87">
        <f t="shared" si="11"/>
        <v>0</v>
      </c>
      <c r="O21" s="111"/>
      <c r="P21" s="111"/>
      <c r="Q21" s="87">
        <f t="shared" si="13"/>
        <v>0</v>
      </c>
      <c r="R21" s="86"/>
      <c r="S21" s="86"/>
      <c r="T21" s="87">
        <f t="shared" si="15"/>
        <v>0</v>
      </c>
      <c r="U21" s="91">
        <f t="shared" si="16"/>
        <v>888800</v>
      </c>
      <c r="V21" s="91">
        <f t="shared" si="0"/>
        <v>1160261.3400000001</v>
      </c>
      <c r="W21" s="91">
        <f t="shared" si="0"/>
        <v>271461.33999999997</v>
      </c>
      <c r="X21" s="86"/>
      <c r="Y21" s="86"/>
      <c r="Z21" s="87">
        <f t="shared" si="18"/>
        <v>0</v>
      </c>
      <c r="AA21" s="91">
        <f t="shared" si="52"/>
        <v>0</v>
      </c>
      <c r="AB21" s="91">
        <f t="shared" si="52"/>
        <v>0</v>
      </c>
      <c r="AC21" s="91">
        <f t="shared" si="52"/>
        <v>0</v>
      </c>
      <c r="AD21" s="86"/>
      <c r="AE21" s="86"/>
      <c r="AF21" s="87">
        <f t="shared" si="21"/>
        <v>0</v>
      </c>
      <c r="AG21" s="86"/>
      <c r="AH21" s="86"/>
      <c r="AI21" s="87">
        <f t="shared" si="23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24"/>
        <v>888800</v>
      </c>
      <c r="AN21" s="91">
        <f t="shared" si="3"/>
        <v>1160261.3400000001</v>
      </c>
      <c r="AO21" s="91">
        <f t="shared" si="3"/>
        <v>271461.33999999997</v>
      </c>
    </row>
    <row r="22" spans="1:41" ht="11.25">
      <c r="A22" s="13">
        <v>15</v>
      </c>
      <c r="B22" s="15" t="s">
        <v>18</v>
      </c>
      <c r="C22" s="111">
        <v>1500300</v>
      </c>
      <c r="D22" s="111">
        <v>1500299.9</v>
      </c>
      <c r="E22" s="87">
        <f t="shared" si="5"/>
        <v>-0.10000000009313226</v>
      </c>
      <c r="F22" s="111">
        <v>7382200</v>
      </c>
      <c r="G22" s="111">
        <v>6934569.1299999999</v>
      </c>
      <c r="H22" s="87">
        <f t="shared" si="7"/>
        <v>-447630.87000000011</v>
      </c>
      <c r="I22" s="111"/>
      <c r="J22" s="111"/>
      <c r="K22" s="87">
        <f t="shared" si="9"/>
        <v>0</v>
      </c>
      <c r="L22" s="111"/>
      <c r="M22" s="111"/>
      <c r="N22" s="87">
        <f t="shared" si="11"/>
        <v>0</v>
      </c>
      <c r="O22" s="111"/>
      <c r="P22" s="111"/>
      <c r="Q22" s="87">
        <f t="shared" si="13"/>
        <v>0</v>
      </c>
      <c r="R22" s="86"/>
      <c r="S22" s="86"/>
      <c r="T22" s="87">
        <f t="shared" si="15"/>
        <v>0</v>
      </c>
      <c r="U22" s="91">
        <f t="shared" si="16"/>
        <v>8882500</v>
      </c>
      <c r="V22" s="91">
        <f t="shared" si="0"/>
        <v>8434869.0299999993</v>
      </c>
      <c r="W22" s="91">
        <f t="shared" si="0"/>
        <v>-447630.9700000002</v>
      </c>
      <c r="X22" s="86"/>
      <c r="Y22" s="86"/>
      <c r="Z22" s="87">
        <f t="shared" si="18"/>
        <v>0</v>
      </c>
      <c r="AA22" s="91">
        <f t="shared" si="52"/>
        <v>0</v>
      </c>
      <c r="AB22" s="91">
        <f t="shared" si="52"/>
        <v>0</v>
      </c>
      <c r="AC22" s="91">
        <f t="shared" si="52"/>
        <v>0</v>
      </c>
      <c r="AD22" s="86"/>
      <c r="AE22" s="86"/>
      <c r="AF22" s="87">
        <f t="shared" si="21"/>
        <v>0</v>
      </c>
      <c r="AG22" s="86"/>
      <c r="AH22" s="86"/>
      <c r="AI22" s="87">
        <f t="shared" si="23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24"/>
        <v>8882500</v>
      </c>
      <c r="AN22" s="91">
        <f t="shared" si="3"/>
        <v>8434869.0299999993</v>
      </c>
      <c r="AO22" s="91">
        <f t="shared" si="3"/>
        <v>-447630.9700000002</v>
      </c>
    </row>
    <row r="23" spans="1:41" ht="11.25">
      <c r="A23" s="57">
        <v>16</v>
      </c>
      <c r="B23" s="58" t="s">
        <v>34</v>
      </c>
      <c r="C23" s="88">
        <f>SUM(C24:C27)</f>
        <v>0</v>
      </c>
      <c r="D23" s="88">
        <f>SUM(D24:D27)</f>
        <v>0</v>
      </c>
      <c r="E23" s="87">
        <f t="shared" si="5"/>
        <v>0</v>
      </c>
      <c r="F23" s="88">
        <f>SUM(F24:F27)</f>
        <v>7722500</v>
      </c>
      <c r="G23" s="88">
        <f>SUM(G24:G27)</f>
        <v>7235457.4699999997</v>
      </c>
      <c r="H23" s="87">
        <f t="shared" si="7"/>
        <v>-487042.53000000026</v>
      </c>
      <c r="I23" s="88">
        <f>SUM(I24:I27)</f>
        <v>8642800</v>
      </c>
      <c r="J23" s="88">
        <f>SUM(J24:J27)</f>
        <v>1262161.6200000001</v>
      </c>
      <c r="K23" s="87">
        <f t="shared" si="9"/>
        <v>-7380638.3799999999</v>
      </c>
      <c r="L23" s="88">
        <f>SUM(L24:L27)</f>
        <v>12928000</v>
      </c>
      <c r="M23" s="88">
        <f>SUM(M24:M27)</f>
        <v>5292104.7300000004</v>
      </c>
      <c r="N23" s="87">
        <f t="shared" si="11"/>
        <v>-7635895.2699999996</v>
      </c>
      <c r="O23" s="88">
        <f>SUM(O24:O27)</f>
        <v>25787100</v>
      </c>
      <c r="P23" s="88">
        <f>SUM(P24:P27)</f>
        <v>12545092.380000001</v>
      </c>
      <c r="Q23" s="87">
        <f t="shared" si="13"/>
        <v>-13242007.619999999</v>
      </c>
      <c r="R23" s="88">
        <f>SUM(R24:R27)</f>
        <v>19206600</v>
      </c>
      <c r="S23" s="88">
        <f>SUM(S24:S27)</f>
        <v>2711124.28</v>
      </c>
      <c r="T23" s="87">
        <f t="shared" si="15"/>
        <v>-16495475.720000001</v>
      </c>
      <c r="U23" s="90">
        <f t="shared" si="16"/>
        <v>74287000</v>
      </c>
      <c r="V23" s="90">
        <f t="shared" si="16"/>
        <v>29045940.480000004</v>
      </c>
      <c r="W23" s="90">
        <f t="shared" si="16"/>
        <v>-45241059.519999996</v>
      </c>
      <c r="X23" s="88">
        <f>SUM(X24:X27)</f>
        <v>0</v>
      </c>
      <c r="Y23" s="88">
        <f>SUM(Y24:Y27)</f>
        <v>0</v>
      </c>
      <c r="Z23" s="87">
        <f t="shared" si="18"/>
        <v>0</v>
      </c>
      <c r="AA23" s="90">
        <f t="shared" si="52"/>
        <v>0</v>
      </c>
      <c r="AB23" s="90">
        <f t="shared" si="52"/>
        <v>0</v>
      </c>
      <c r="AC23" s="90">
        <f t="shared" si="52"/>
        <v>0</v>
      </c>
      <c r="AD23" s="88">
        <f>SUM(AD24:AD27)</f>
        <v>0</v>
      </c>
      <c r="AE23" s="88">
        <f>SUM(AE24:AE27)</f>
        <v>0</v>
      </c>
      <c r="AF23" s="87">
        <f t="shared" si="21"/>
        <v>0</v>
      </c>
      <c r="AG23" s="88">
        <f>SUM(AG24:AG27)</f>
        <v>0</v>
      </c>
      <c r="AH23" s="88">
        <f>SUM(AH24:AH27)</f>
        <v>0</v>
      </c>
      <c r="AI23" s="87">
        <f t="shared" si="23"/>
        <v>0</v>
      </c>
      <c r="AJ23" s="90">
        <f t="shared" ref="AJ23:AL90" si="53">SUM(AD23+AG23)</f>
        <v>0</v>
      </c>
      <c r="AK23" s="90">
        <f t="shared" si="53"/>
        <v>0</v>
      </c>
      <c r="AL23" s="90">
        <f t="shared" si="53"/>
        <v>0</v>
      </c>
      <c r="AM23" s="90">
        <f t="shared" si="24"/>
        <v>74287000</v>
      </c>
      <c r="AN23" s="90">
        <f t="shared" si="24"/>
        <v>29045940.480000004</v>
      </c>
      <c r="AO23" s="90">
        <f t="shared" si="24"/>
        <v>-45241059.519999996</v>
      </c>
    </row>
    <row r="24" spans="1:41" ht="11.25">
      <c r="A24" s="13">
        <v>17</v>
      </c>
      <c r="B24" s="1" t="s">
        <v>19</v>
      </c>
      <c r="C24" s="89"/>
      <c r="D24" s="89"/>
      <c r="E24" s="87">
        <f t="shared" si="5"/>
        <v>0</v>
      </c>
      <c r="F24" s="111">
        <v>4548500</v>
      </c>
      <c r="G24" s="111">
        <v>7235457.4699999997</v>
      </c>
      <c r="H24" s="87">
        <f t="shared" si="7"/>
        <v>2686957.4699999997</v>
      </c>
      <c r="I24" s="111">
        <v>1440000</v>
      </c>
      <c r="J24" s="111">
        <v>1212161.6200000001</v>
      </c>
      <c r="K24" s="87">
        <f t="shared" si="9"/>
        <v>-227838.37999999989</v>
      </c>
      <c r="L24" s="111">
        <v>4700000</v>
      </c>
      <c r="M24" s="111">
        <v>5292104.7300000004</v>
      </c>
      <c r="N24" s="87">
        <f>SUM(M24-L24)</f>
        <v>592104.73000000045</v>
      </c>
      <c r="O24" s="111">
        <v>8700000</v>
      </c>
      <c r="P24" s="111">
        <v>8816092.3800000008</v>
      </c>
      <c r="Q24" s="87">
        <f t="shared" si="13"/>
        <v>116092.38000000082</v>
      </c>
      <c r="R24" s="111">
        <v>5784600</v>
      </c>
      <c r="S24" s="111">
        <v>2711124.28</v>
      </c>
      <c r="T24" s="87">
        <f t="shared" si="15"/>
        <v>-3073475.72</v>
      </c>
      <c r="U24" s="91">
        <f t="shared" si="16"/>
        <v>25173100</v>
      </c>
      <c r="V24" s="91">
        <f t="shared" si="16"/>
        <v>25266940.480000004</v>
      </c>
      <c r="W24" s="91">
        <f t="shared" si="16"/>
        <v>93840.480000000913</v>
      </c>
      <c r="X24" s="89"/>
      <c r="Y24" s="89"/>
      <c r="Z24" s="87">
        <f t="shared" si="18"/>
        <v>0</v>
      </c>
      <c r="AA24" s="91">
        <f t="shared" si="52"/>
        <v>0</v>
      </c>
      <c r="AB24" s="91">
        <f t="shared" si="52"/>
        <v>0</v>
      </c>
      <c r="AC24" s="91">
        <f t="shared" si="52"/>
        <v>0</v>
      </c>
      <c r="AD24" s="89"/>
      <c r="AE24" s="89"/>
      <c r="AF24" s="87">
        <f t="shared" si="21"/>
        <v>0</v>
      </c>
      <c r="AG24" s="89"/>
      <c r="AH24" s="89"/>
      <c r="AI24" s="87">
        <f t="shared" si="23"/>
        <v>0</v>
      </c>
      <c r="AJ24" s="91">
        <f t="shared" si="53"/>
        <v>0</v>
      </c>
      <c r="AK24" s="91">
        <f t="shared" si="53"/>
        <v>0</v>
      </c>
      <c r="AL24" s="91">
        <f t="shared" si="53"/>
        <v>0</v>
      </c>
      <c r="AM24" s="91">
        <f t="shared" si="24"/>
        <v>25173100</v>
      </c>
      <c r="AN24" s="91">
        <f t="shared" si="24"/>
        <v>25266940.480000004</v>
      </c>
      <c r="AO24" s="91">
        <f t="shared" si="24"/>
        <v>93840.480000000913</v>
      </c>
    </row>
    <row r="25" spans="1:41" ht="11.25">
      <c r="A25" s="13">
        <v>18</v>
      </c>
      <c r="B25" s="1" t="s">
        <v>20</v>
      </c>
      <c r="C25" s="89"/>
      <c r="D25" s="89"/>
      <c r="E25" s="87">
        <f t="shared" si="5"/>
        <v>0</v>
      </c>
      <c r="F25" s="111">
        <v>3000000</v>
      </c>
      <c r="G25" s="111">
        <v>0</v>
      </c>
      <c r="H25" s="87">
        <f t="shared" si="7"/>
        <v>-3000000</v>
      </c>
      <c r="I25" s="111">
        <v>6856000</v>
      </c>
      <c r="J25" s="111">
        <v>0</v>
      </c>
      <c r="K25" s="87">
        <f t="shared" si="9"/>
        <v>-6856000</v>
      </c>
      <c r="L25" s="111">
        <v>8228000</v>
      </c>
      <c r="M25" s="111">
        <v>0</v>
      </c>
      <c r="N25" s="87">
        <f>SUM(M25-L25)</f>
        <v>-8228000</v>
      </c>
      <c r="O25" s="111">
        <v>16457100</v>
      </c>
      <c r="P25" s="111">
        <v>3024000</v>
      </c>
      <c r="Q25" s="87">
        <f t="shared" si="13"/>
        <v>-13433100</v>
      </c>
      <c r="R25" s="111">
        <v>12342000</v>
      </c>
      <c r="S25" s="111">
        <v>0</v>
      </c>
      <c r="T25" s="87">
        <f t="shared" si="15"/>
        <v>-12342000</v>
      </c>
      <c r="U25" s="91">
        <f t="shared" si="16"/>
        <v>46883100</v>
      </c>
      <c r="V25" s="91">
        <f t="shared" si="16"/>
        <v>3024000</v>
      </c>
      <c r="W25" s="91">
        <f t="shared" si="16"/>
        <v>-43859100</v>
      </c>
      <c r="X25" s="89"/>
      <c r="Y25" s="89"/>
      <c r="Z25" s="87">
        <f t="shared" si="18"/>
        <v>0</v>
      </c>
      <c r="AA25" s="91">
        <f t="shared" si="52"/>
        <v>0</v>
      </c>
      <c r="AB25" s="91">
        <f t="shared" si="52"/>
        <v>0</v>
      </c>
      <c r="AC25" s="91">
        <f t="shared" si="52"/>
        <v>0</v>
      </c>
      <c r="AD25" s="89"/>
      <c r="AE25" s="89"/>
      <c r="AF25" s="87">
        <f t="shared" si="21"/>
        <v>0</v>
      </c>
      <c r="AG25" s="89"/>
      <c r="AH25" s="89"/>
      <c r="AI25" s="87">
        <f t="shared" si="23"/>
        <v>0</v>
      </c>
      <c r="AJ25" s="91">
        <f t="shared" si="53"/>
        <v>0</v>
      </c>
      <c r="AK25" s="91">
        <f t="shared" si="53"/>
        <v>0</v>
      </c>
      <c r="AL25" s="91">
        <f t="shared" si="53"/>
        <v>0</v>
      </c>
      <c r="AM25" s="91">
        <f t="shared" si="24"/>
        <v>46883100</v>
      </c>
      <c r="AN25" s="91">
        <f t="shared" si="24"/>
        <v>3024000</v>
      </c>
      <c r="AO25" s="91">
        <f t="shared" si="24"/>
        <v>-43859100</v>
      </c>
    </row>
    <row r="26" spans="1:41" ht="11.25">
      <c r="A26" s="13">
        <v>19</v>
      </c>
      <c r="B26" s="1" t="s">
        <v>21</v>
      </c>
      <c r="C26" s="89"/>
      <c r="D26" s="89"/>
      <c r="E26" s="87">
        <f t="shared" si="5"/>
        <v>0</v>
      </c>
      <c r="F26" s="111">
        <v>174000</v>
      </c>
      <c r="G26" s="111">
        <v>0</v>
      </c>
      <c r="H26" s="87">
        <f t="shared" si="7"/>
        <v>-174000</v>
      </c>
      <c r="I26" s="111">
        <v>346800</v>
      </c>
      <c r="J26" s="111">
        <v>50000</v>
      </c>
      <c r="K26" s="87">
        <f t="shared" si="9"/>
        <v>-296800</v>
      </c>
      <c r="L26" s="89"/>
      <c r="M26" s="89"/>
      <c r="N26" s="87">
        <f>SUM(M26-L26)</f>
        <v>0</v>
      </c>
      <c r="O26" s="111">
        <v>630000</v>
      </c>
      <c r="P26" s="111">
        <v>705000</v>
      </c>
      <c r="Q26" s="87">
        <f t="shared" si="13"/>
        <v>75000</v>
      </c>
      <c r="R26" s="111">
        <v>1080000</v>
      </c>
      <c r="S26" s="111">
        <v>0</v>
      </c>
      <c r="T26" s="87">
        <f t="shared" si="15"/>
        <v>-1080000</v>
      </c>
      <c r="U26" s="91">
        <f t="shared" si="16"/>
        <v>2230800</v>
      </c>
      <c r="V26" s="91">
        <f t="shared" si="16"/>
        <v>755000</v>
      </c>
      <c r="W26" s="91">
        <f t="shared" si="16"/>
        <v>-1475800</v>
      </c>
      <c r="X26" s="89"/>
      <c r="Y26" s="89"/>
      <c r="Z26" s="87">
        <f t="shared" si="18"/>
        <v>0</v>
      </c>
      <c r="AA26" s="91">
        <f t="shared" si="52"/>
        <v>0</v>
      </c>
      <c r="AB26" s="91">
        <f t="shared" si="52"/>
        <v>0</v>
      </c>
      <c r="AC26" s="91">
        <f t="shared" si="52"/>
        <v>0</v>
      </c>
      <c r="AD26" s="89"/>
      <c r="AE26" s="89"/>
      <c r="AF26" s="87">
        <f t="shared" si="21"/>
        <v>0</v>
      </c>
      <c r="AG26" s="89"/>
      <c r="AH26" s="89"/>
      <c r="AI26" s="87">
        <f t="shared" si="23"/>
        <v>0</v>
      </c>
      <c r="AJ26" s="91">
        <f t="shared" si="53"/>
        <v>0</v>
      </c>
      <c r="AK26" s="91">
        <f t="shared" si="53"/>
        <v>0</v>
      </c>
      <c r="AL26" s="91">
        <f t="shared" si="53"/>
        <v>0</v>
      </c>
      <c r="AM26" s="91">
        <f t="shared" si="24"/>
        <v>2230800</v>
      </c>
      <c r="AN26" s="91">
        <f t="shared" si="24"/>
        <v>755000</v>
      </c>
      <c r="AO26" s="91">
        <f t="shared" si="24"/>
        <v>-1475800</v>
      </c>
    </row>
    <row r="27" spans="1:41" ht="11.25">
      <c r="A27" s="13">
        <v>20</v>
      </c>
      <c r="B27" s="1" t="s">
        <v>73</v>
      </c>
      <c r="C27" s="89"/>
      <c r="D27" s="89"/>
      <c r="E27" s="87">
        <f t="shared" si="5"/>
        <v>0</v>
      </c>
      <c r="F27" s="89"/>
      <c r="G27" s="89"/>
      <c r="H27" s="87">
        <f t="shared" si="7"/>
        <v>0</v>
      </c>
      <c r="I27" s="89"/>
      <c r="J27" s="89"/>
      <c r="K27" s="87">
        <f t="shared" si="9"/>
        <v>0</v>
      </c>
      <c r="L27" s="89"/>
      <c r="M27" s="89"/>
      <c r="N27" s="87">
        <f t="shared" si="11"/>
        <v>0</v>
      </c>
      <c r="O27" s="89"/>
      <c r="P27" s="89"/>
      <c r="Q27" s="87">
        <f t="shared" si="13"/>
        <v>0</v>
      </c>
      <c r="R27" s="89"/>
      <c r="S27" s="89"/>
      <c r="T27" s="87">
        <f t="shared" si="15"/>
        <v>0</v>
      </c>
      <c r="U27" s="91">
        <f t="shared" si="16"/>
        <v>0</v>
      </c>
      <c r="V27" s="91">
        <f t="shared" si="16"/>
        <v>0</v>
      </c>
      <c r="W27" s="91">
        <f t="shared" si="16"/>
        <v>0</v>
      </c>
      <c r="X27" s="89"/>
      <c r="Y27" s="89"/>
      <c r="Z27" s="87">
        <f t="shared" si="18"/>
        <v>0</v>
      </c>
      <c r="AA27" s="91">
        <f t="shared" si="52"/>
        <v>0</v>
      </c>
      <c r="AB27" s="91">
        <f t="shared" si="52"/>
        <v>0</v>
      </c>
      <c r="AC27" s="91">
        <f t="shared" si="52"/>
        <v>0</v>
      </c>
      <c r="AD27" s="89"/>
      <c r="AE27" s="89"/>
      <c r="AF27" s="87">
        <f t="shared" si="21"/>
        <v>0</v>
      </c>
      <c r="AG27" s="89"/>
      <c r="AH27" s="89"/>
      <c r="AI27" s="87">
        <f t="shared" si="23"/>
        <v>0</v>
      </c>
      <c r="AJ27" s="91">
        <f t="shared" si="53"/>
        <v>0</v>
      </c>
      <c r="AK27" s="91">
        <f t="shared" si="53"/>
        <v>0</v>
      </c>
      <c r="AL27" s="91">
        <f t="shared" si="53"/>
        <v>0</v>
      </c>
      <c r="AM27" s="91">
        <f t="shared" si="24"/>
        <v>0</v>
      </c>
      <c r="AN27" s="91">
        <f t="shared" si="24"/>
        <v>0</v>
      </c>
      <c r="AO27" s="91">
        <f t="shared" si="24"/>
        <v>0</v>
      </c>
    </row>
    <row r="28" spans="1:41" ht="11.25">
      <c r="A28" s="57">
        <v>21</v>
      </c>
      <c r="B28" s="58" t="s">
        <v>35</v>
      </c>
      <c r="C28" s="88">
        <f>SUM(C29:C34)</f>
        <v>3000000</v>
      </c>
      <c r="D28" s="88">
        <f>SUM(D29:D34)</f>
        <v>222850</v>
      </c>
      <c r="E28" s="87">
        <f t="shared" si="5"/>
        <v>-2777150</v>
      </c>
      <c r="F28" s="88">
        <f>SUM(F29:F34)</f>
        <v>12734200</v>
      </c>
      <c r="G28" s="88">
        <f>SUM(G29:G34)</f>
        <v>12321316.279999999</v>
      </c>
      <c r="H28" s="87">
        <f t="shared" si="7"/>
        <v>-412883.72000000067</v>
      </c>
      <c r="I28" s="88">
        <f>SUM(I29:I34)</f>
        <v>0</v>
      </c>
      <c r="J28" s="88">
        <f>SUM(J29:J34)</f>
        <v>0</v>
      </c>
      <c r="K28" s="87">
        <f t="shared" si="9"/>
        <v>0</v>
      </c>
      <c r="L28" s="88">
        <f>SUM(L29:L34)</f>
        <v>0</v>
      </c>
      <c r="M28" s="88">
        <f>SUM(M29:M34)</f>
        <v>0</v>
      </c>
      <c r="N28" s="87">
        <f t="shared" si="11"/>
        <v>0</v>
      </c>
      <c r="O28" s="88">
        <f>SUM(O29:O34)</f>
        <v>0</v>
      </c>
      <c r="P28" s="88">
        <f>SUM(P29:P34)</f>
        <v>0</v>
      </c>
      <c r="Q28" s="87">
        <f t="shared" si="13"/>
        <v>0</v>
      </c>
      <c r="R28" s="88">
        <f>SUM(R29:R34)</f>
        <v>0</v>
      </c>
      <c r="S28" s="88">
        <f>SUM(S29:S34)</f>
        <v>0</v>
      </c>
      <c r="T28" s="87">
        <f t="shared" si="15"/>
        <v>0</v>
      </c>
      <c r="U28" s="90">
        <f t="shared" si="16"/>
        <v>15734200</v>
      </c>
      <c r="V28" s="90">
        <f t="shared" si="16"/>
        <v>12544166.279999999</v>
      </c>
      <c r="W28" s="90">
        <f t="shared" si="16"/>
        <v>-3190033.7200000007</v>
      </c>
      <c r="X28" s="88">
        <f>SUM(X29:X34)</f>
        <v>0</v>
      </c>
      <c r="Y28" s="88">
        <f>SUM(Y29:Y34)</f>
        <v>0</v>
      </c>
      <c r="Z28" s="87">
        <f t="shared" si="18"/>
        <v>0</v>
      </c>
      <c r="AA28" s="90">
        <f t="shared" si="52"/>
        <v>0</v>
      </c>
      <c r="AB28" s="90">
        <f t="shared" si="52"/>
        <v>0</v>
      </c>
      <c r="AC28" s="90">
        <f t="shared" si="52"/>
        <v>0</v>
      </c>
      <c r="AD28" s="88">
        <f>SUM(AD29:AD34)</f>
        <v>0</v>
      </c>
      <c r="AE28" s="88">
        <f>SUM(AE29:AE34)</f>
        <v>0</v>
      </c>
      <c r="AF28" s="87">
        <f t="shared" si="21"/>
        <v>0</v>
      </c>
      <c r="AG28" s="88">
        <f>SUM(AG29:AG34)</f>
        <v>0</v>
      </c>
      <c r="AH28" s="88">
        <f>SUM(AH29:AH34)</f>
        <v>0</v>
      </c>
      <c r="AI28" s="87">
        <f t="shared" si="23"/>
        <v>0</v>
      </c>
      <c r="AJ28" s="90">
        <f t="shared" si="53"/>
        <v>0</v>
      </c>
      <c r="AK28" s="90">
        <f t="shared" si="53"/>
        <v>0</v>
      </c>
      <c r="AL28" s="90">
        <f t="shared" si="53"/>
        <v>0</v>
      </c>
      <c r="AM28" s="90">
        <f t="shared" si="24"/>
        <v>15734200</v>
      </c>
      <c r="AN28" s="90">
        <f t="shared" si="24"/>
        <v>12544166.279999999</v>
      </c>
      <c r="AO28" s="90">
        <f t="shared" si="24"/>
        <v>-3190033.7200000007</v>
      </c>
    </row>
    <row r="29" spans="1:41" ht="11.25">
      <c r="A29" s="13">
        <v>22</v>
      </c>
      <c r="B29" s="1" t="s">
        <v>22</v>
      </c>
      <c r="C29" s="96">
        <v>600000</v>
      </c>
      <c r="D29" s="96">
        <v>222850</v>
      </c>
      <c r="E29" s="87">
        <f t="shared" si="5"/>
        <v>-377150</v>
      </c>
      <c r="F29" s="111">
        <v>1235000</v>
      </c>
      <c r="G29" s="111">
        <v>1326724.28</v>
      </c>
      <c r="H29" s="87">
        <f t="shared" si="7"/>
        <v>91724.280000000028</v>
      </c>
      <c r="I29" s="86"/>
      <c r="J29" s="86"/>
      <c r="K29" s="87">
        <f t="shared" si="9"/>
        <v>0</v>
      </c>
      <c r="L29" s="86"/>
      <c r="M29" s="86"/>
      <c r="N29" s="87">
        <f t="shared" si="11"/>
        <v>0</v>
      </c>
      <c r="O29" s="86"/>
      <c r="P29" s="86"/>
      <c r="Q29" s="87">
        <f t="shared" si="13"/>
        <v>0</v>
      </c>
      <c r="R29" s="86"/>
      <c r="S29" s="86"/>
      <c r="T29" s="87">
        <f t="shared" si="15"/>
        <v>0</v>
      </c>
      <c r="U29" s="91">
        <f t="shared" si="16"/>
        <v>1835000</v>
      </c>
      <c r="V29" s="91">
        <f t="shared" si="16"/>
        <v>1549574.28</v>
      </c>
      <c r="W29" s="91">
        <f t="shared" si="16"/>
        <v>-285425.71999999997</v>
      </c>
      <c r="X29" s="86"/>
      <c r="Y29" s="86"/>
      <c r="Z29" s="87">
        <f t="shared" si="18"/>
        <v>0</v>
      </c>
      <c r="AA29" s="91">
        <f t="shared" si="52"/>
        <v>0</v>
      </c>
      <c r="AB29" s="91">
        <f t="shared" si="52"/>
        <v>0</v>
      </c>
      <c r="AC29" s="91">
        <f t="shared" si="52"/>
        <v>0</v>
      </c>
      <c r="AD29" s="86"/>
      <c r="AE29" s="86"/>
      <c r="AF29" s="87">
        <f t="shared" si="21"/>
        <v>0</v>
      </c>
      <c r="AG29" s="86"/>
      <c r="AH29" s="86"/>
      <c r="AI29" s="87">
        <f t="shared" si="23"/>
        <v>0</v>
      </c>
      <c r="AJ29" s="91">
        <f t="shared" si="53"/>
        <v>0</v>
      </c>
      <c r="AK29" s="91">
        <f t="shared" si="53"/>
        <v>0</v>
      </c>
      <c r="AL29" s="91">
        <f t="shared" si="53"/>
        <v>0</v>
      </c>
      <c r="AM29" s="91">
        <f t="shared" si="24"/>
        <v>1835000</v>
      </c>
      <c r="AN29" s="91">
        <f t="shared" si="24"/>
        <v>1549574.28</v>
      </c>
      <c r="AO29" s="91">
        <f t="shared" si="24"/>
        <v>-285425.71999999997</v>
      </c>
    </row>
    <row r="30" spans="1:41" ht="11.25">
      <c r="A30" s="13">
        <v>23</v>
      </c>
      <c r="B30" s="1" t="s">
        <v>23</v>
      </c>
      <c r="C30" s="96">
        <v>2250000</v>
      </c>
      <c r="D30" s="96">
        <v>0</v>
      </c>
      <c r="E30" s="87">
        <f t="shared" si="5"/>
        <v>-2250000</v>
      </c>
      <c r="F30" s="111">
        <v>9254200</v>
      </c>
      <c r="G30" s="111">
        <v>9256562</v>
      </c>
      <c r="H30" s="87">
        <f t="shared" si="7"/>
        <v>2362</v>
      </c>
      <c r="I30" s="86"/>
      <c r="J30" s="86"/>
      <c r="K30" s="87">
        <f t="shared" si="9"/>
        <v>0</v>
      </c>
      <c r="L30" s="86"/>
      <c r="M30" s="86"/>
      <c r="N30" s="87">
        <f t="shared" si="11"/>
        <v>0</v>
      </c>
      <c r="O30" s="86"/>
      <c r="P30" s="86"/>
      <c r="Q30" s="87">
        <f t="shared" si="13"/>
        <v>0</v>
      </c>
      <c r="R30" s="86"/>
      <c r="S30" s="86"/>
      <c r="T30" s="87">
        <f t="shared" si="15"/>
        <v>0</v>
      </c>
      <c r="U30" s="91">
        <f t="shared" si="16"/>
        <v>11504200</v>
      </c>
      <c r="V30" s="91">
        <f t="shared" si="16"/>
        <v>9256562</v>
      </c>
      <c r="W30" s="91">
        <f t="shared" si="16"/>
        <v>-2247638</v>
      </c>
      <c r="X30" s="86"/>
      <c r="Y30" s="86"/>
      <c r="Z30" s="87">
        <f t="shared" si="18"/>
        <v>0</v>
      </c>
      <c r="AA30" s="91">
        <f t="shared" si="52"/>
        <v>0</v>
      </c>
      <c r="AB30" s="91">
        <f t="shared" si="52"/>
        <v>0</v>
      </c>
      <c r="AC30" s="91">
        <f t="shared" si="52"/>
        <v>0</v>
      </c>
      <c r="AD30" s="86"/>
      <c r="AE30" s="86"/>
      <c r="AF30" s="87">
        <f t="shared" si="21"/>
        <v>0</v>
      </c>
      <c r="AG30" s="86"/>
      <c r="AH30" s="86"/>
      <c r="AI30" s="87">
        <f t="shared" si="23"/>
        <v>0</v>
      </c>
      <c r="AJ30" s="91">
        <f t="shared" si="53"/>
        <v>0</v>
      </c>
      <c r="AK30" s="91">
        <f t="shared" si="53"/>
        <v>0</v>
      </c>
      <c r="AL30" s="91">
        <f t="shared" si="53"/>
        <v>0</v>
      </c>
      <c r="AM30" s="91">
        <f t="shared" si="24"/>
        <v>11504200</v>
      </c>
      <c r="AN30" s="91">
        <f t="shared" si="24"/>
        <v>9256562</v>
      </c>
      <c r="AO30" s="91">
        <f t="shared" si="24"/>
        <v>-2247638</v>
      </c>
    </row>
    <row r="31" spans="1:41" ht="11.25">
      <c r="A31" s="13">
        <v>24</v>
      </c>
      <c r="B31" s="1" t="s">
        <v>24</v>
      </c>
      <c r="C31" s="96">
        <v>150000</v>
      </c>
      <c r="D31" s="96"/>
      <c r="E31" s="87">
        <f t="shared" si="5"/>
        <v>-150000</v>
      </c>
      <c r="F31" s="111">
        <v>1185000</v>
      </c>
      <c r="G31" s="111">
        <v>654330</v>
      </c>
      <c r="H31" s="87">
        <f t="shared" si="7"/>
        <v>-530670</v>
      </c>
      <c r="I31" s="86"/>
      <c r="J31" s="86"/>
      <c r="K31" s="87">
        <f t="shared" si="9"/>
        <v>0</v>
      </c>
      <c r="L31" s="86"/>
      <c r="M31" s="86"/>
      <c r="N31" s="87">
        <f t="shared" si="11"/>
        <v>0</v>
      </c>
      <c r="O31" s="86"/>
      <c r="P31" s="86"/>
      <c r="Q31" s="87">
        <f t="shared" si="13"/>
        <v>0</v>
      </c>
      <c r="R31" s="86"/>
      <c r="S31" s="86"/>
      <c r="T31" s="87">
        <f t="shared" si="15"/>
        <v>0</v>
      </c>
      <c r="U31" s="91">
        <f t="shared" si="16"/>
        <v>1335000</v>
      </c>
      <c r="V31" s="91">
        <f t="shared" si="16"/>
        <v>654330</v>
      </c>
      <c r="W31" s="91">
        <f t="shared" si="16"/>
        <v>-680670</v>
      </c>
      <c r="X31" s="86"/>
      <c r="Y31" s="86"/>
      <c r="Z31" s="87">
        <f t="shared" si="18"/>
        <v>0</v>
      </c>
      <c r="AA31" s="91">
        <f t="shared" si="52"/>
        <v>0</v>
      </c>
      <c r="AB31" s="91">
        <f t="shared" si="52"/>
        <v>0</v>
      </c>
      <c r="AC31" s="91">
        <f t="shared" si="52"/>
        <v>0</v>
      </c>
      <c r="AD31" s="86"/>
      <c r="AE31" s="86"/>
      <c r="AF31" s="87">
        <f t="shared" si="21"/>
        <v>0</v>
      </c>
      <c r="AG31" s="86"/>
      <c r="AH31" s="86"/>
      <c r="AI31" s="87">
        <f t="shared" si="23"/>
        <v>0</v>
      </c>
      <c r="AJ31" s="91">
        <f t="shared" si="53"/>
        <v>0</v>
      </c>
      <c r="AK31" s="91">
        <f t="shared" si="53"/>
        <v>0</v>
      </c>
      <c r="AL31" s="91">
        <f t="shared" si="53"/>
        <v>0</v>
      </c>
      <c r="AM31" s="91">
        <f t="shared" si="24"/>
        <v>1335000</v>
      </c>
      <c r="AN31" s="91">
        <f t="shared" si="24"/>
        <v>654330</v>
      </c>
      <c r="AO31" s="91">
        <f t="shared" si="24"/>
        <v>-680670</v>
      </c>
    </row>
    <row r="32" spans="1:41" ht="11.25">
      <c r="A32" s="13">
        <v>25</v>
      </c>
      <c r="B32" s="1" t="s">
        <v>25</v>
      </c>
      <c r="C32" s="86"/>
      <c r="D32" s="86"/>
      <c r="E32" s="87">
        <f t="shared" si="5"/>
        <v>0</v>
      </c>
      <c r="F32" s="111"/>
      <c r="G32" s="111"/>
      <c r="H32" s="87">
        <f t="shared" si="7"/>
        <v>0</v>
      </c>
      <c r="I32" s="86"/>
      <c r="J32" s="86"/>
      <c r="K32" s="87">
        <f t="shared" si="9"/>
        <v>0</v>
      </c>
      <c r="L32" s="86"/>
      <c r="M32" s="86"/>
      <c r="N32" s="87">
        <f t="shared" si="11"/>
        <v>0</v>
      </c>
      <c r="O32" s="86"/>
      <c r="P32" s="86"/>
      <c r="Q32" s="87">
        <f t="shared" si="13"/>
        <v>0</v>
      </c>
      <c r="R32" s="86"/>
      <c r="S32" s="86"/>
      <c r="T32" s="87">
        <f t="shared" si="15"/>
        <v>0</v>
      </c>
      <c r="U32" s="91">
        <f t="shared" si="16"/>
        <v>0</v>
      </c>
      <c r="V32" s="91">
        <f t="shared" si="16"/>
        <v>0</v>
      </c>
      <c r="W32" s="91">
        <f t="shared" si="16"/>
        <v>0</v>
      </c>
      <c r="X32" s="86"/>
      <c r="Y32" s="86"/>
      <c r="Z32" s="87">
        <f t="shared" si="18"/>
        <v>0</v>
      </c>
      <c r="AA32" s="91">
        <f t="shared" si="52"/>
        <v>0</v>
      </c>
      <c r="AB32" s="91">
        <f t="shared" si="52"/>
        <v>0</v>
      </c>
      <c r="AC32" s="91">
        <f t="shared" si="52"/>
        <v>0</v>
      </c>
      <c r="AD32" s="86"/>
      <c r="AE32" s="86"/>
      <c r="AF32" s="87">
        <f t="shared" si="21"/>
        <v>0</v>
      </c>
      <c r="AG32" s="86"/>
      <c r="AH32" s="86"/>
      <c r="AI32" s="87">
        <f t="shared" si="23"/>
        <v>0</v>
      </c>
      <c r="AJ32" s="91">
        <f t="shared" si="53"/>
        <v>0</v>
      </c>
      <c r="AK32" s="91">
        <f t="shared" si="53"/>
        <v>0</v>
      </c>
      <c r="AL32" s="91">
        <f t="shared" si="53"/>
        <v>0</v>
      </c>
      <c r="AM32" s="91">
        <f t="shared" si="24"/>
        <v>0</v>
      </c>
      <c r="AN32" s="91">
        <f t="shared" si="24"/>
        <v>0</v>
      </c>
      <c r="AO32" s="91">
        <f t="shared" si="24"/>
        <v>0</v>
      </c>
    </row>
    <row r="33" spans="1:41" ht="11.25">
      <c r="A33" s="13">
        <v>26</v>
      </c>
      <c r="B33" s="1" t="s">
        <v>26</v>
      </c>
      <c r="C33" s="86"/>
      <c r="D33" s="86"/>
      <c r="E33" s="87">
        <f t="shared" si="5"/>
        <v>0</v>
      </c>
      <c r="F33" s="111">
        <v>60000</v>
      </c>
      <c r="G33" s="111"/>
      <c r="H33" s="87">
        <f t="shared" si="7"/>
        <v>-60000</v>
      </c>
      <c r="I33" s="86"/>
      <c r="J33" s="86"/>
      <c r="K33" s="87">
        <f t="shared" si="9"/>
        <v>0</v>
      </c>
      <c r="L33" s="86"/>
      <c r="M33" s="86"/>
      <c r="N33" s="87">
        <f t="shared" si="11"/>
        <v>0</v>
      </c>
      <c r="O33" s="86"/>
      <c r="P33" s="86"/>
      <c r="Q33" s="87">
        <f t="shared" si="13"/>
        <v>0</v>
      </c>
      <c r="R33" s="86"/>
      <c r="S33" s="86"/>
      <c r="T33" s="87">
        <f t="shared" si="15"/>
        <v>0</v>
      </c>
      <c r="U33" s="91">
        <f t="shared" si="16"/>
        <v>60000</v>
      </c>
      <c r="V33" s="91">
        <f t="shared" si="16"/>
        <v>0</v>
      </c>
      <c r="W33" s="91">
        <f t="shared" si="16"/>
        <v>-60000</v>
      </c>
      <c r="X33" s="86"/>
      <c r="Y33" s="86"/>
      <c r="Z33" s="87">
        <f t="shared" si="18"/>
        <v>0</v>
      </c>
      <c r="AA33" s="91">
        <f t="shared" si="52"/>
        <v>0</v>
      </c>
      <c r="AB33" s="91">
        <f t="shared" si="52"/>
        <v>0</v>
      </c>
      <c r="AC33" s="91">
        <f t="shared" si="52"/>
        <v>0</v>
      </c>
      <c r="AD33" s="86"/>
      <c r="AE33" s="86"/>
      <c r="AF33" s="87">
        <f t="shared" si="21"/>
        <v>0</v>
      </c>
      <c r="AG33" s="86"/>
      <c r="AH33" s="86"/>
      <c r="AI33" s="87">
        <f t="shared" si="23"/>
        <v>0</v>
      </c>
      <c r="AJ33" s="91">
        <f t="shared" si="53"/>
        <v>0</v>
      </c>
      <c r="AK33" s="91">
        <f t="shared" si="53"/>
        <v>0</v>
      </c>
      <c r="AL33" s="91">
        <f t="shared" si="53"/>
        <v>0</v>
      </c>
      <c r="AM33" s="91">
        <f t="shared" si="24"/>
        <v>60000</v>
      </c>
      <c r="AN33" s="91">
        <f t="shared" si="24"/>
        <v>0</v>
      </c>
      <c r="AO33" s="91">
        <f t="shared" si="24"/>
        <v>-60000</v>
      </c>
    </row>
    <row r="34" spans="1:41" ht="11.25">
      <c r="A34" s="13">
        <v>27</v>
      </c>
      <c r="B34" s="1" t="s">
        <v>27</v>
      </c>
      <c r="C34" s="86"/>
      <c r="D34" s="86">
        <v>0</v>
      </c>
      <c r="E34" s="87">
        <f t="shared" si="5"/>
        <v>0</v>
      </c>
      <c r="F34" s="111">
        <v>1000000</v>
      </c>
      <c r="G34" s="111">
        <v>1083700</v>
      </c>
      <c r="H34" s="87">
        <f t="shared" si="7"/>
        <v>83700</v>
      </c>
      <c r="I34" s="86"/>
      <c r="J34" s="86"/>
      <c r="K34" s="87">
        <f t="shared" si="9"/>
        <v>0</v>
      </c>
      <c r="L34" s="86"/>
      <c r="M34" s="86"/>
      <c r="N34" s="87">
        <f t="shared" si="11"/>
        <v>0</v>
      </c>
      <c r="O34" s="86"/>
      <c r="P34" s="86"/>
      <c r="Q34" s="87">
        <f t="shared" si="13"/>
        <v>0</v>
      </c>
      <c r="R34" s="86"/>
      <c r="S34" s="86"/>
      <c r="T34" s="87">
        <f t="shared" si="15"/>
        <v>0</v>
      </c>
      <c r="U34" s="91">
        <f t="shared" si="16"/>
        <v>1000000</v>
      </c>
      <c r="V34" s="91">
        <f t="shared" si="16"/>
        <v>1083700</v>
      </c>
      <c r="W34" s="91">
        <f t="shared" si="16"/>
        <v>83700</v>
      </c>
      <c r="X34" s="86"/>
      <c r="Y34" s="86"/>
      <c r="Z34" s="87">
        <f t="shared" si="18"/>
        <v>0</v>
      </c>
      <c r="AA34" s="91">
        <f t="shared" si="52"/>
        <v>0</v>
      </c>
      <c r="AB34" s="91">
        <f t="shared" si="52"/>
        <v>0</v>
      </c>
      <c r="AC34" s="91">
        <f t="shared" si="52"/>
        <v>0</v>
      </c>
      <c r="AD34" s="86"/>
      <c r="AE34" s="86"/>
      <c r="AF34" s="87">
        <f t="shared" si="21"/>
        <v>0</v>
      </c>
      <c r="AG34" s="86"/>
      <c r="AH34" s="86"/>
      <c r="AI34" s="87">
        <f t="shared" si="23"/>
        <v>0</v>
      </c>
      <c r="AJ34" s="91">
        <f t="shared" si="53"/>
        <v>0</v>
      </c>
      <c r="AK34" s="91">
        <f t="shared" si="53"/>
        <v>0</v>
      </c>
      <c r="AL34" s="91">
        <f t="shared" si="53"/>
        <v>0</v>
      </c>
      <c r="AM34" s="91">
        <f t="shared" si="24"/>
        <v>1000000</v>
      </c>
      <c r="AN34" s="91">
        <f t="shared" si="24"/>
        <v>1083700</v>
      </c>
      <c r="AO34" s="91">
        <f t="shared" si="24"/>
        <v>83700</v>
      </c>
    </row>
    <row r="35" spans="1:41" ht="11.25">
      <c r="A35" s="57">
        <v>28</v>
      </c>
      <c r="B35" s="58" t="s">
        <v>36</v>
      </c>
      <c r="C35" s="88">
        <f>SUM(C36:C38)</f>
        <v>0</v>
      </c>
      <c r="D35" s="88">
        <f>SUM(D36:D38)</f>
        <v>0</v>
      </c>
      <c r="E35" s="87">
        <f t="shared" si="5"/>
        <v>0</v>
      </c>
      <c r="F35" s="88">
        <f>SUM(F36:F38)</f>
        <v>400000</v>
      </c>
      <c r="G35" s="88">
        <f>SUM(G36:G38)</f>
        <v>0</v>
      </c>
      <c r="H35" s="87">
        <f t="shared" si="7"/>
        <v>-400000</v>
      </c>
      <c r="I35" s="88">
        <f>SUM(I36:I38)</f>
        <v>0</v>
      </c>
      <c r="J35" s="88">
        <f>SUM(J36:J38)</f>
        <v>0</v>
      </c>
      <c r="K35" s="87">
        <f t="shared" si="9"/>
        <v>0</v>
      </c>
      <c r="L35" s="88">
        <f>SUM(L36:L38)</f>
        <v>0</v>
      </c>
      <c r="M35" s="88">
        <f>SUM(M36:M38)</f>
        <v>0</v>
      </c>
      <c r="N35" s="87">
        <f t="shared" si="11"/>
        <v>0</v>
      </c>
      <c r="O35" s="88">
        <f>SUM(O36:O38)</f>
        <v>0</v>
      </c>
      <c r="P35" s="88">
        <f>SUM(P36:P38)</f>
        <v>0</v>
      </c>
      <c r="Q35" s="87">
        <f t="shared" si="13"/>
        <v>0</v>
      </c>
      <c r="R35" s="88">
        <f>SUM(R36:R38)</f>
        <v>0</v>
      </c>
      <c r="S35" s="88">
        <f>SUM(S36:S38)</f>
        <v>0</v>
      </c>
      <c r="T35" s="87">
        <f t="shared" si="15"/>
        <v>0</v>
      </c>
      <c r="U35" s="90">
        <f t="shared" si="16"/>
        <v>400000</v>
      </c>
      <c r="V35" s="90">
        <f t="shared" si="16"/>
        <v>0</v>
      </c>
      <c r="W35" s="90">
        <f t="shared" si="16"/>
        <v>-400000</v>
      </c>
      <c r="X35" s="88">
        <f>SUM(X36:X38)</f>
        <v>0</v>
      </c>
      <c r="Y35" s="88">
        <f>SUM(Y36:Y38)</f>
        <v>0</v>
      </c>
      <c r="Z35" s="87">
        <f t="shared" si="18"/>
        <v>0</v>
      </c>
      <c r="AA35" s="90">
        <f t="shared" si="52"/>
        <v>0</v>
      </c>
      <c r="AB35" s="90">
        <f t="shared" si="52"/>
        <v>0</v>
      </c>
      <c r="AC35" s="90">
        <f t="shared" si="52"/>
        <v>0</v>
      </c>
      <c r="AD35" s="88">
        <f>SUM(AD36:AD38)</f>
        <v>0</v>
      </c>
      <c r="AE35" s="88">
        <f>SUM(AE36:AE38)</f>
        <v>0</v>
      </c>
      <c r="AF35" s="87">
        <f t="shared" si="21"/>
        <v>0</v>
      </c>
      <c r="AG35" s="88">
        <f>SUM(AG36:AG38)</f>
        <v>0</v>
      </c>
      <c r="AH35" s="88">
        <f>SUM(AH36:AH38)</f>
        <v>0</v>
      </c>
      <c r="AI35" s="87">
        <f t="shared" si="23"/>
        <v>0</v>
      </c>
      <c r="AJ35" s="90">
        <f t="shared" si="53"/>
        <v>0</v>
      </c>
      <c r="AK35" s="90">
        <f t="shared" si="53"/>
        <v>0</v>
      </c>
      <c r="AL35" s="90">
        <f t="shared" si="53"/>
        <v>0</v>
      </c>
      <c r="AM35" s="90">
        <f t="shared" si="24"/>
        <v>400000</v>
      </c>
      <c r="AN35" s="90">
        <f t="shared" si="24"/>
        <v>0</v>
      </c>
      <c r="AO35" s="90">
        <f t="shared" si="24"/>
        <v>-400000</v>
      </c>
    </row>
    <row r="36" spans="1:41" ht="11.25">
      <c r="A36" s="13">
        <v>29</v>
      </c>
      <c r="B36" s="15" t="s">
        <v>28</v>
      </c>
      <c r="C36" s="86"/>
      <c r="D36" s="86"/>
      <c r="E36" s="87">
        <f t="shared" si="5"/>
        <v>0</v>
      </c>
      <c r="F36" s="86"/>
      <c r="G36" s="86"/>
      <c r="H36" s="87">
        <f t="shared" si="7"/>
        <v>0</v>
      </c>
      <c r="I36" s="86"/>
      <c r="J36" s="86"/>
      <c r="K36" s="87">
        <f t="shared" si="9"/>
        <v>0</v>
      </c>
      <c r="L36" s="86"/>
      <c r="M36" s="86"/>
      <c r="N36" s="87">
        <f t="shared" si="11"/>
        <v>0</v>
      </c>
      <c r="O36" s="86"/>
      <c r="P36" s="86"/>
      <c r="Q36" s="87">
        <f t="shared" si="13"/>
        <v>0</v>
      </c>
      <c r="R36" s="86"/>
      <c r="S36" s="86"/>
      <c r="T36" s="87">
        <f t="shared" si="15"/>
        <v>0</v>
      </c>
      <c r="U36" s="91">
        <f t="shared" si="16"/>
        <v>0</v>
      </c>
      <c r="V36" s="91">
        <f t="shared" si="16"/>
        <v>0</v>
      </c>
      <c r="W36" s="91">
        <f t="shared" si="16"/>
        <v>0</v>
      </c>
      <c r="X36" s="86"/>
      <c r="Y36" s="86"/>
      <c r="Z36" s="87">
        <f t="shared" si="18"/>
        <v>0</v>
      </c>
      <c r="AA36" s="91">
        <f t="shared" si="52"/>
        <v>0</v>
      </c>
      <c r="AB36" s="91">
        <f t="shared" si="52"/>
        <v>0</v>
      </c>
      <c r="AC36" s="91">
        <f t="shared" si="52"/>
        <v>0</v>
      </c>
      <c r="AD36" s="86"/>
      <c r="AE36" s="86"/>
      <c r="AF36" s="87">
        <f t="shared" si="21"/>
        <v>0</v>
      </c>
      <c r="AG36" s="86"/>
      <c r="AH36" s="86"/>
      <c r="AI36" s="87">
        <f t="shared" si="23"/>
        <v>0</v>
      </c>
      <c r="AJ36" s="91">
        <f t="shared" si="53"/>
        <v>0</v>
      </c>
      <c r="AK36" s="91">
        <f t="shared" si="53"/>
        <v>0</v>
      </c>
      <c r="AL36" s="91">
        <f t="shared" si="53"/>
        <v>0</v>
      </c>
      <c r="AM36" s="91">
        <f t="shared" si="24"/>
        <v>0</v>
      </c>
      <c r="AN36" s="91">
        <f t="shared" si="24"/>
        <v>0</v>
      </c>
      <c r="AO36" s="91">
        <f t="shared" si="24"/>
        <v>0</v>
      </c>
    </row>
    <row r="37" spans="1:41" ht="11.25">
      <c r="A37" s="13">
        <v>30</v>
      </c>
      <c r="B37" s="15" t="s">
        <v>29</v>
      </c>
      <c r="C37" s="86"/>
      <c r="D37" s="86"/>
      <c r="E37" s="87">
        <f t="shared" si="5"/>
        <v>0</v>
      </c>
      <c r="F37" s="86"/>
      <c r="G37" s="86"/>
      <c r="H37" s="87">
        <f t="shared" si="7"/>
        <v>0</v>
      </c>
      <c r="I37" s="86"/>
      <c r="J37" s="86"/>
      <c r="K37" s="87">
        <f t="shared" si="9"/>
        <v>0</v>
      </c>
      <c r="L37" s="86"/>
      <c r="M37" s="86"/>
      <c r="N37" s="87">
        <f t="shared" si="11"/>
        <v>0</v>
      </c>
      <c r="O37" s="86"/>
      <c r="P37" s="86"/>
      <c r="Q37" s="87">
        <f t="shared" si="13"/>
        <v>0</v>
      </c>
      <c r="R37" s="86"/>
      <c r="S37" s="86"/>
      <c r="T37" s="87">
        <f t="shared" si="15"/>
        <v>0</v>
      </c>
      <c r="U37" s="91">
        <f t="shared" si="16"/>
        <v>0</v>
      </c>
      <c r="V37" s="91">
        <f t="shared" si="16"/>
        <v>0</v>
      </c>
      <c r="W37" s="91">
        <f t="shared" si="16"/>
        <v>0</v>
      </c>
      <c r="X37" s="86"/>
      <c r="Y37" s="86"/>
      <c r="Z37" s="87">
        <f t="shared" si="18"/>
        <v>0</v>
      </c>
      <c r="AA37" s="91">
        <f t="shared" si="52"/>
        <v>0</v>
      </c>
      <c r="AB37" s="91">
        <f t="shared" si="52"/>
        <v>0</v>
      </c>
      <c r="AC37" s="91">
        <f t="shared" si="52"/>
        <v>0</v>
      </c>
      <c r="AD37" s="86"/>
      <c r="AE37" s="86"/>
      <c r="AF37" s="87">
        <f t="shared" si="21"/>
        <v>0</v>
      </c>
      <c r="AG37" s="86"/>
      <c r="AH37" s="86"/>
      <c r="AI37" s="87">
        <f t="shared" si="23"/>
        <v>0</v>
      </c>
      <c r="AJ37" s="91">
        <f t="shared" si="53"/>
        <v>0</v>
      </c>
      <c r="AK37" s="91">
        <f t="shared" si="53"/>
        <v>0</v>
      </c>
      <c r="AL37" s="91">
        <f t="shared" si="53"/>
        <v>0</v>
      </c>
      <c r="AM37" s="91">
        <f t="shared" si="24"/>
        <v>0</v>
      </c>
      <c r="AN37" s="91">
        <f t="shared" si="24"/>
        <v>0</v>
      </c>
      <c r="AO37" s="91">
        <f t="shared" si="24"/>
        <v>0</v>
      </c>
    </row>
    <row r="38" spans="1:41" ht="11.25">
      <c r="A38" s="13">
        <v>31</v>
      </c>
      <c r="B38" s="15" t="s">
        <v>30</v>
      </c>
      <c r="C38" s="86"/>
      <c r="D38" s="86"/>
      <c r="E38" s="87">
        <f t="shared" si="5"/>
        <v>0</v>
      </c>
      <c r="F38" s="86">
        <v>400000</v>
      </c>
      <c r="G38" s="86">
        <v>0</v>
      </c>
      <c r="H38" s="87">
        <f t="shared" si="7"/>
        <v>-400000</v>
      </c>
      <c r="I38" s="86"/>
      <c r="J38" s="86"/>
      <c r="K38" s="87">
        <f t="shared" si="9"/>
        <v>0</v>
      </c>
      <c r="L38" s="86"/>
      <c r="M38" s="86"/>
      <c r="N38" s="87">
        <f t="shared" si="11"/>
        <v>0</v>
      </c>
      <c r="O38" s="86"/>
      <c r="P38" s="86"/>
      <c r="Q38" s="87">
        <f t="shared" si="13"/>
        <v>0</v>
      </c>
      <c r="R38" s="86"/>
      <c r="S38" s="86"/>
      <c r="T38" s="87">
        <f t="shared" si="15"/>
        <v>0</v>
      </c>
      <c r="U38" s="91">
        <f t="shared" si="16"/>
        <v>400000</v>
      </c>
      <c r="V38" s="91">
        <f t="shared" si="16"/>
        <v>0</v>
      </c>
      <c r="W38" s="91">
        <f t="shared" si="16"/>
        <v>-400000</v>
      </c>
      <c r="X38" s="86"/>
      <c r="Y38" s="86"/>
      <c r="Z38" s="87">
        <f t="shared" si="18"/>
        <v>0</v>
      </c>
      <c r="AA38" s="91">
        <f t="shared" si="52"/>
        <v>0</v>
      </c>
      <c r="AB38" s="91">
        <f t="shared" si="52"/>
        <v>0</v>
      </c>
      <c r="AC38" s="91">
        <f t="shared" si="52"/>
        <v>0</v>
      </c>
      <c r="AD38" s="86"/>
      <c r="AE38" s="86"/>
      <c r="AF38" s="87">
        <f t="shared" si="21"/>
        <v>0</v>
      </c>
      <c r="AG38" s="86"/>
      <c r="AH38" s="86"/>
      <c r="AI38" s="87">
        <f t="shared" si="23"/>
        <v>0</v>
      </c>
      <c r="AJ38" s="91">
        <f t="shared" si="53"/>
        <v>0</v>
      </c>
      <c r="AK38" s="91">
        <f t="shared" si="53"/>
        <v>0</v>
      </c>
      <c r="AL38" s="91">
        <f t="shared" si="53"/>
        <v>0</v>
      </c>
      <c r="AM38" s="91">
        <f t="shared" si="24"/>
        <v>400000</v>
      </c>
      <c r="AN38" s="91">
        <f t="shared" si="24"/>
        <v>0</v>
      </c>
      <c r="AO38" s="91">
        <f t="shared" si="24"/>
        <v>-400000</v>
      </c>
    </row>
    <row r="39" spans="1:41" ht="11.25">
      <c r="A39" s="57">
        <v>32</v>
      </c>
      <c r="B39" s="58" t="s">
        <v>37</v>
      </c>
      <c r="C39" s="88">
        <f>SUM(C40:C43)</f>
        <v>3250000</v>
      </c>
      <c r="D39" s="88">
        <f>SUM(D40:D43)</f>
        <v>0</v>
      </c>
      <c r="E39" s="87">
        <f t="shared" si="5"/>
        <v>-3250000</v>
      </c>
      <c r="F39" s="88">
        <f>SUM(F40:F43)</f>
        <v>10000000</v>
      </c>
      <c r="G39" s="88">
        <f>SUM(G40:G43)</f>
        <v>6376300</v>
      </c>
      <c r="H39" s="87">
        <f t="shared" si="7"/>
        <v>-3623700</v>
      </c>
      <c r="I39" s="88">
        <f>SUM(I40:I43)</f>
        <v>2000000</v>
      </c>
      <c r="J39" s="88">
        <f>SUM(J40:J43)</f>
        <v>206800</v>
      </c>
      <c r="K39" s="87">
        <f t="shared" si="9"/>
        <v>-1793200</v>
      </c>
      <c r="L39" s="88">
        <f>SUM(L40:L43)</f>
        <v>3000000</v>
      </c>
      <c r="M39" s="88">
        <f>SUM(M40:M43)</f>
        <v>3000000</v>
      </c>
      <c r="N39" s="87">
        <f t="shared" si="11"/>
        <v>0</v>
      </c>
      <c r="O39" s="88">
        <f>SUM(O40:O43)</f>
        <v>3000000</v>
      </c>
      <c r="P39" s="88">
        <f>SUM(P40:P43)</f>
        <v>1660000</v>
      </c>
      <c r="Q39" s="87">
        <f t="shared" si="13"/>
        <v>-1340000</v>
      </c>
      <c r="R39" s="88">
        <f>SUM(R40:R43)</f>
        <v>5000000</v>
      </c>
      <c r="S39" s="88">
        <f>SUM(S40:S43)</f>
        <v>4032000</v>
      </c>
      <c r="T39" s="87">
        <f t="shared" si="15"/>
        <v>-968000</v>
      </c>
      <c r="U39" s="90">
        <f t="shared" si="16"/>
        <v>26250000</v>
      </c>
      <c r="V39" s="90">
        <f t="shared" si="16"/>
        <v>15275100</v>
      </c>
      <c r="W39" s="90">
        <f t="shared" si="16"/>
        <v>-10974900</v>
      </c>
      <c r="X39" s="88">
        <f>SUM(X40:X43)</f>
        <v>0</v>
      </c>
      <c r="Y39" s="88">
        <f>SUM(Y40:Y43)</f>
        <v>0</v>
      </c>
      <c r="Z39" s="87">
        <f t="shared" si="18"/>
        <v>0</v>
      </c>
      <c r="AA39" s="90">
        <f t="shared" si="52"/>
        <v>0</v>
      </c>
      <c r="AB39" s="90">
        <f t="shared" si="52"/>
        <v>0</v>
      </c>
      <c r="AC39" s="90">
        <f t="shared" si="52"/>
        <v>0</v>
      </c>
      <c r="AD39" s="88">
        <f>SUM(AD40:AD43)</f>
        <v>0</v>
      </c>
      <c r="AE39" s="88">
        <f>SUM(AE40:AE43)</f>
        <v>0</v>
      </c>
      <c r="AF39" s="87">
        <f t="shared" si="21"/>
        <v>0</v>
      </c>
      <c r="AG39" s="88">
        <f>SUM(AG40:AG43)</f>
        <v>0</v>
      </c>
      <c r="AH39" s="88">
        <f>SUM(AH40:AH43)</f>
        <v>0</v>
      </c>
      <c r="AI39" s="87">
        <f t="shared" si="23"/>
        <v>0</v>
      </c>
      <c r="AJ39" s="90">
        <f t="shared" si="53"/>
        <v>0</v>
      </c>
      <c r="AK39" s="90">
        <f t="shared" si="53"/>
        <v>0</v>
      </c>
      <c r="AL39" s="90">
        <f t="shared" si="53"/>
        <v>0</v>
      </c>
      <c r="AM39" s="90">
        <f t="shared" si="24"/>
        <v>26250000</v>
      </c>
      <c r="AN39" s="90">
        <f t="shared" si="24"/>
        <v>15275100</v>
      </c>
      <c r="AO39" s="90">
        <f t="shared" si="24"/>
        <v>-10974900</v>
      </c>
    </row>
    <row r="40" spans="1:41" ht="11.25">
      <c r="A40" s="13">
        <v>33</v>
      </c>
      <c r="B40" s="1" t="s">
        <v>31</v>
      </c>
      <c r="C40" s="86">
        <v>1000000</v>
      </c>
      <c r="D40" s="86">
        <v>0</v>
      </c>
      <c r="E40" s="87">
        <f t="shared" si="5"/>
        <v>-1000000</v>
      </c>
      <c r="F40" s="86">
        <v>2000000</v>
      </c>
      <c r="G40" s="86">
        <v>1861500</v>
      </c>
      <c r="H40" s="87">
        <f t="shared" si="7"/>
        <v>-138500</v>
      </c>
      <c r="I40" s="86"/>
      <c r="J40" s="86"/>
      <c r="K40" s="87">
        <f t="shared" si="9"/>
        <v>0</v>
      </c>
      <c r="L40" s="86"/>
      <c r="M40" s="86"/>
      <c r="N40" s="87">
        <f t="shared" si="11"/>
        <v>0</v>
      </c>
      <c r="O40" s="86"/>
      <c r="P40" s="86"/>
      <c r="Q40" s="87">
        <f t="shared" si="13"/>
        <v>0</v>
      </c>
      <c r="R40" s="86"/>
      <c r="S40" s="86"/>
      <c r="T40" s="87">
        <f t="shared" si="15"/>
        <v>0</v>
      </c>
      <c r="U40" s="91">
        <f t="shared" si="16"/>
        <v>3000000</v>
      </c>
      <c r="V40" s="91">
        <f t="shared" si="16"/>
        <v>1861500</v>
      </c>
      <c r="W40" s="91">
        <f t="shared" si="16"/>
        <v>-1138500</v>
      </c>
      <c r="X40" s="86"/>
      <c r="Y40" s="86"/>
      <c r="Z40" s="87">
        <f t="shared" si="18"/>
        <v>0</v>
      </c>
      <c r="AA40" s="91">
        <f t="shared" si="52"/>
        <v>0</v>
      </c>
      <c r="AB40" s="91">
        <f t="shared" si="52"/>
        <v>0</v>
      </c>
      <c r="AC40" s="91">
        <f t="shared" si="52"/>
        <v>0</v>
      </c>
      <c r="AD40" s="86"/>
      <c r="AE40" s="86"/>
      <c r="AF40" s="87">
        <f t="shared" si="21"/>
        <v>0</v>
      </c>
      <c r="AG40" s="86"/>
      <c r="AH40" s="86"/>
      <c r="AI40" s="87">
        <f t="shared" si="23"/>
        <v>0</v>
      </c>
      <c r="AJ40" s="91">
        <f t="shared" si="53"/>
        <v>0</v>
      </c>
      <c r="AK40" s="91">
        <f t="shared" si="53"/>
        <v>0</v>
      </c>
      <c r="AL40" s="91">
        <f t="shared" si="53"/>
        <v>0</v>
      </c>
      <c r="AM40" s="91">
        <f t="shared" si="24"/>
        <v>3000000</v>
      </c>
      <c r="AN40" s="91">
        <f t="shared" si="24"/>
        <v>1861500</v>
      </c>
      <c r="AO40" s="91">
        <f t="shared" si="24"/>
        <v>-1138500</v>
      </c>
    </row>
    <row r="41" spans="1:41" ht="11.25">
      <c r="A41" s="13">
        <v>34</v>
      </c>
      <c r="B41" s="1" t="s">
        <v>32</v>
      </c>
      <c r="C41" s="86">
        <v>2000000</v>
      </c>
      <c r="D41" s="86">
        <v>0</v>
      </c>
      <c r="E41" s="87">
        <f t="shared" si="5"/>
        <v>-2000000</v>
      </c>
      <c r="F41" s="86">
        <v>3000000</v>
      </c>
      <c r="G41" s="86">
        <v>0</v>
      </c>
      <c r="H41" s="87">
        <f t="shared" si="7"/>
        <v>-3000000</v>
      </c>
      <c r="I41" s="86"/>
      <c r="J41" s="86"/>
      <c r="K41" s="87">
        <f t="shared" si="9"/>
        <v>0</v>
      </c>
      <c r="L41" s="86"/>
      <c r="M41" s="86"/>
      <c r="N41" s="87">
        <f t="shared" si="11"/>
        <v>0</v>
      </c>
      <c r="O41" s="86"/>
      <c r="P41" s="86"/>
      <c r="Q41" s="87">
        <f t="shared" si="13"/>
        <v>0</v>
      </c>
      <c r="R41" s="86"/>
      <c r="S41" s="86"/>
      <c r="T41" s="87">
        <f t="shared" si="15"/>
        <v>0</v>
      </c>
      <c r="U41" s="91">
        <f t="shared" si="16"/>
        <v>5000000</v>
      </c>
      <c r="V41" s="91">
        <f t="shared" si="16"/>
        <v>0</v>
      </c>
      <c r="W41" s="91">
        <f t="shared" si="16"/>
        <v>-5000000</v>
      </c>
      <c r="X41" s="86"/>
      <c r="Y41" s="86"/>
      <c r="Z41" s="87">
        <f t="shared" si="18"/>
        <v>0</v>
      </c>
      <c r="AA41" s="91">
        <f t="shared" si="52"/>
        <v>0</v>
      </c>
      <c r="AB41" s="91">
        <f t="shared" si="52"/>
        <v>0</v>
      </c>
      <c r="AC41" s="91">
        <f t="shared" si="52"/>
        <v>0</v>
      </c>
      <c r="AD41" s="86"/>
      <c r="AE41" s="86"/>
      <c r="AF41" s="87">
        <f t="shared" si="21"/>
        <v>0</v>
      </c>
      <c r="AG41" s="86"/>
      <c r="AH41" s="86"/>
      <c r="AI41" s="87">
        <f t="shared" si="23"/>
        <v>0</v>
      </c>
      <c r="AJ41" s="91">
        <f t="shared" si="53"/>
        <v>0</v>
      </c>
      <c r="AK41" s="91">
        <f t="shared" si="53"/>
        <v>0</v>
      </c>
      <c r="AL41" s="91">
        <f t="shared" si="53"/>
        <v>0</v>
      </c>
      <c r="AM41" s="91">
        <f t="shared" si="24"/>
        <v>5000000</v>
      </c>
      <c r="AN41" s="91">
        <f t="shared" si="24"/>
        <v>0</v>
      </c>
      <c r="AO41" s="91">
        <f t="shared" si="24"/>
        <v>-5000000</v>
      </c>
    </row>
    <row r="42" spans="1:41" ht="11.25">
      <c r="A42" s="13">
        <v>35</v>
      </c>
      <c r="B42" s="1" t="s">
        <v>41</v>
      </c>
      <c r="C42" s="86"/>
      <c r="D42" s="86"/>
      <c r="E42" s="87">
        <f t="shared" si="5"/>
        <v>0</v>
      </c>
      <c r="F42" s="86"/>
      <c r="G42" s="86"/>
      <c r="H42" s="87">
        <f t="shared" si="7"/>
        <v>0</v>
      </c>
      <c r="I42" s="86"/>
      <c r="J42" s="86"/>
      <c r="K42" s="87">
        <f t="shared" si="9"/>
        <v>0</v>
      </c>
      <c r="L42" s="86"/>
      <c r="M42" s="86"/>
      <c r="N42" s="87">
        <f t="shared" si="11"/>
        <v>0</v>
      </c>
      <c r="O42" s="86"/>
      <c r="P42" s="86"/>
      <c r="Q42" s="87">
        <f t="shared" si="13"/>
        <v>0</v>
      </c>
      <c r="R42" s="86"/>
      <c r="S42" s="86"/>
      <c r="T42" s="87">
        <f t="shared" si="15"/>
        <v>0</v>
      </c>
      <c r="U42" s="91">
        <f t="shared" si="16"/>
        <v>0</v>
      </c>
      <c r="V42" s="91">
        <f t="shared" si="16"/>
        <v>0</v>
      </c>
      <c r="W42" s="91">
        <f t="shared" si="16"/>
        <v>0</v>
      </c>
      <c r="X42" s="86"/>
      <c r="Y42" s="86"/>
      <c r="Z42" s="87">
        <f t="shared" si="18"/>
        <v>0</v>
      </c>
      <c r="AA42" s="91">
        <f t="shared" si="52"/>
        <v>0</v>
      </c>
      <c r="AB42" s="91">
        <f t="shared" si="52"/>
        <v>0</v>
      </c>
      <c r="AC42" s="91">
        <f t="shared" si="52"/>
        <v>0</v>
      </c>
      <c r="AD42" s="86"/>
      <c r="AE42" s="86"/>
      <c r="AF42" s="87">
        <f t="shared" si="21"/>
        <v>0</v>
      </c>
      <c r="AG42" s="86"/>
      <c r="AH42" s="86"/>
      <c r="AI42" s="87">
        <f t="shared" si="23"/>
        <v>0</v>
      </c>
      <c r="AJ42" s="91">
        <f t="shared" si="53"/>
        <v>0</v>
      </c>
      <c r="AK42" s="91">
        <f t="shared" si="53"/>
        <v>0</v>
      </c>
      <c r="AL42" s="91">
        <f t="shared" si="53"/>
        <v>0</v>
      </c>
      <c r="AM42" s="91">
        <f t="shared" si="24"/>
        <v>0</v>
      </c>
      <c r="AN42" s="91">
        <f t="shared" si="24"/>
        <v>0</v>
      </c>
      <c r="AO42" s="91">
        <f t="shared" si="24"/>
        <v>0</v>
      </c>
    </row>
    <row r="43" spans="1:41" ht="11.25">
      <c r="A43" s="13">
        <v>36</v>
      </c>
      <c r="B43" s="15" t="s">
        <v>33</v>
      </c>
      <c r="C43" s="89">
        <v>250000</v>
      </c>
      <c r="D43" s="89">
        <v>0</v>
      </c>
      <c r="E43" s="87">
        <f t="shared" si="5"/>
        <v>-250000</v>
      </c>
      <c r="F43" s="89">
        <v>5000000</v>
      </c>
      <c r="G43" s="89">
        <v>4514800</v>
      </c>
      <c r="H43" s="87">
        <f t="shared" si="7"/>
        <v>-485200</v>
      </c>
      <c r="I43" s="111">
        <v>2000000</v>
      </c>
      <c r="J43" s="89">
        <v>206800</v>
      </c>
      <c r="K43" s="87">
        <f t="shared" si="9"/>
        <v>-1793200</v>
      </c>
      <c r="L43" s="111">
        <v>3000000</v>
      </c>
      <c r="M43" s="89">
        <v>3000000</v>
      </c>
      <c r="N43" s="87">
        <f t="shared" si="11"/>
        <v>0</v>
      </c>
      <c r="O43" s="111">
        <v>3000000</v>
      </c>
      <c r="P43" s="89">
        <v>1660000</v>
      </c>
      <c r="Q43" s="87">
        <f t="shared" si="13"/>
        <v>-1340000</v>
      </c>
      <c r="R43" s="111">
        <v>5000000</v>
      </c>
      <c r="S43" s="111">
        <v>4032000</v>
      </c>
      <c r="T43" s="87">
        <f t="shared" si="15"/>
        <v>-968000</v>
      </c>
      <c r="U43" s="91">
        <f t="shared" si="16"/>
        <v>18250000</v>
      </c>
      <c r="V43" s="91">
        <f t="shared" si="16"/>
        <v>13413600</v>
      </c>
      <c r="W43" s="91">
        <f t="shared" si="16"/>
        <v>-4836400</v>
      </c>
      <c r="X43" s="89"/>
      <c r="Y43" s="89"/>
      <c r="Z43" s="87">
        <f t="shared" si="18"/>
        <v>0</v>
      </c>
      <c r="AA43" s="91">
        <f t="shared" si="52"/>
        <v>0</v>
      </c>
      <c r="AB43" s="91">
        <f t="shared" si="52"/>
        <v>0</v>
      </c>
      <c r="AC43" s="91">
        <f t="shared" si="52"/>
        <v>0</v>
      </c>
      <c r="AD43" s="89"/>
      <c r="AE43" s="89"/>
      <c r="AF43" s="87">
        <f t="shared" si="21"/>
        <v>0</v>
      </c>
      <c r="AG43" s="89"/>
      <c r="AH43" s="89"/>
      <c r="AI43" s="87">
        <f t="shared" si="23"/>
        <v>0</v>
      </c>
      <c r="AJ43" s="91">
        <f t="shared" si="53"/>
        <v>0</v>
      </c>
      <c r="AK43" s="91">
        <f t="shared" si="53"/>
        <v>0</v>
      </c>
      <c r="AL43" s="91">
        <f t="shared" si="53"/>
        <v>0</v>
      </c>
      <c r="AM43" s="91">
        <f t="shared" si="24"/>
        <v>18250000</v>
      </c>
      <c r="AN43" s="91">
        <f t="shared" si="24"/>
        <v>13413600</v>
      </c>
      <c r="AO43" s="91">
        <f t="shared" si="24"/>
        <v>-4836400</v>
      </c>
    </row>
    <row r="44" spans="1:41" ht="11.25">
      <c r="A44" s="57">
        <v>37</v>
      </c>
      <c r="B44" s="58" t="s">
        <v>38</v>
      </c>
      <c r="C44" s="88">
        <f>SUM(C45:C47)</f>
        <v>600000</v>
      </c>
      <c r="D44" s="88">
        <f>SUM(D45:D47)</f>
        <v>168000</v>
      </c>
      <c r="E44" s="87">
        <f t="shared" si="5"/>
        <v>-432000</v>
      </c>
      <c r="F44" s="88">
        <f>SUM(F45:F47)</f>
        <v>4030100</v>
      </c>
      <c r="G44" s="88">
        <f>SUM(G45:G47)</f>
        <v>1988000</v>
      </c>
      <c r="H44" s="87">
        <f t="shared" si="7"/>
        <v>-2042100</v>
      </c>
      <c r="I44" s="88">
        <f>SUM(I45:I47)</f>
        <v>0</v>
      </c>
      <c r="J44" s="88">
        <f>SUM(J45:J47)</f>
        <v>0</v>
      </c>
      <c r="K44" s="87">
        <f t="shared" si="9"/>
        <v>0</v>
      </c>
      <c r="L44" s="88">
        <f>SUM(L45:L47)</f>
        <v>0</v>
      </c>
      <c r="M44" s="88">
        <f>SUM(M45:M47)</f>
        <v>0</v>
      </c>
      <c r="N44" s="87">
        <f t="shared" si="11"/>
        <v>0</v>
      </c>
      <c r="O44" s="88">
        <f>SUM(O45:O47)</f>
        <v>0</v>
      </c>
      <c r="P44" s="88">
        <f>SUM(P45:P47)</f>
        <v>0</v>
      </c>
      <c r="Q44" s="87">
        <f t="shared" si="13"/>
        <v>0</v>
      </c>
      <c r="R44" s="88">
        <f>SUM(R45:R47)</f>
        <v>0</v>
      </c>
      <c r="S44" s="88">
        <f>SUM(S45:S47)</f>
        <v>0</v>
      </c>
      <c r="T44" s="87">
        <f t="shared" si="15"/>
        <v>0</v>
      </c>
      <c r="U44" s="90">
        <f t="shared" si="16"/>
        <v>4630100</v>
      </c>
      <c r="V44" s="90">
        <f t="shared" si="16"/>
        <v>2156000</v>
      </c>
      <c r="W44" s="90">
        <f t="shared" si="16"/>
        <v>-2474100</v>
      </c>
      <c r="X44" s="88">
        <f>SUM(X45:X47)</f>
        <v>0</v>
      </c>
      <c r="Y44" s="88">
        <f>SUM(Y45:Y47)</f>
        <v>0</v>
      </c>
      <c r="Z44" s="87">
        <f t="shared" si="18"/>
        <v>0</v>
      </c>
      <c r="AA44" s="90">
        <f t="shared" si="52"/>
        <v>0</v>
      </c>
      <c r="AB44" s="90">
        <f t="shared" si="52"/>
        <v>0</v>
      </c>
      <c r="AC44" s="90">
        <f t="shared" si="52"/>
        <v>0</v>
      </c>
      <c r="AD44" s="88">
        <f>SUM(AD45:AD47)</f>
        <v>0</v>
      </c>
      <c r="AE44" s="88">
        <f>SUM(AE45:AE47)</f>
        <v>0</v>
      </c>
      <c r="AF44" s="87">
        <f t="shared" si="21"/>
        <v>0</v>
      </c>
      <c r="AG44" s="88">
        <f>SUM(AG45:AG47)</f>
        <v>0</v>
      </c>
      <c r="AH44" s="88">
        <f>SUM(AH45:AH47)</f>
        <v>0</v>
      </c>
      <c r="AI44" s="87">
        <f t="shared" si="23"/>
        <v>0</v>
      </c>
      <c r="AJ44" s="90">
        <f t="shared" si="53"/>
        <v>0</v>
      </c>
      <c r="AK44" s="90">
        <f t="shared" si="53"/>
        <v>0</v>
      </c>
      <c r="AL44" s="90">
        <f t="shared" si="53"/>
        <v>0</v>
      </c>
      <c r="AM44" s="90">
        <f t="shared" si="24"/>
        <v>4630100</v>
      </c>
      <c r="AN44" s="90">
        <f t="shared" si="24"/>
        <v>2156000</v>
      </c>
      <c r="AO44" s="90">
        <f t="shared" si="24"/>
        <v>-2474100</v>
      </c>
    </row>
    <row r="45" spans="1:41" ht="11.25">
      <c r="A45" s="13">
        <v>38</v>
      </c>
      <c r="B45" s="15" t="s">
        <v>40</v>
      </c>
      <c r="C45" s="86"/>
      <c r="D45" s="86"/>
      <c r="E45" s="87">
        <f t="shared" si="5"/>
        <v>0</v>
      </c>
      <c r="F45" s="86"/>
      <c r="G45" s="86"/>
      <c r="H45" s="87">
        <f t="shared" si="7"/>
        <v>0</v>
      </c>
      <c r="I45" s="86"/>
      <c r="J45" s="86"/>
      <c r="K45" s="87">
        <f t="shared" si="9"/>
        <v>0</v>
      </c>
      <c r="L45" s="86"/>
      <c r="M45" s="86"/>
      <c r="N45" s="87">
        <f t="shared" si="11"/>
        <v>0</v>
      </c>
      <c r="O45" s="86"/>
      <c r="P45" s="86"/>
      <c r="Q45" s="87">
        <f t="shared" si="13"/>
        <v>0</v>
      </c>
      <c r="R45" s="86"/>
      <c r="S45" s="86"/>
      <c r="T45" s="87">
        <f t="shared" si="15"/>
        <v>0</v>
      </c>
      <c r="U45" s="91">
        <f t="shared" si="16"/>
        <v>0</v>
      </c>
      <c r="V45" s="91">
        <f t="shared" si="16"/>
        <v>0</v>
      </c>
      <c r="W45" s="91">
        <f t="shared" si="16"/>
        <v>0</v>
      </c>
      <c r="X45" s="86"/>
      <c r="Y45" s="86"/>
      <c r="Z45" s="87">
        <f t="shared" si="18"/>
        <v>0</v>
      </c>
      <c r="AA45" s="91">
        <f t="shared" si="52"/>
        <v>0</v>
      </c>
      <c r="AB45" s="91">
        <f t="shared" si="52"/>
        <v>0</v>
      </c>
      <c r="AC45" s="91">
        <f t="shared" si="52"/>
        <v>0</v>
      </c>
      <c r="AD45" s="86"/>
      <c r="AE45" s="86"/>
      <c r="AF45" s="87">
        <f t="shared" si="21"/>
        <v>0</v>
      </c>
      <c r="AG45" s="86"/>
      <c r="AH45" s="86"/>
      <c r="AI45" s="87">
        <f t="shared" si="23"/>
        <v>0</v>
      </c>
      <c r="AJ45" s="91">
        <f t="shared" si="53"/>
        <v>0</v>
      </c>
      <c r="AK45" s="91">
        <f t="shared" si="53"/>
        <v>0</v>
      </c>
      <c r="AL45" s="91">
        <f t="shared" si="53"/>
        <v>0</v>
      </c>
      <c r="AM45" s="91">
        <f t="shared" si="24"/>
        <v>0</v>
      </c>
      <c r="AN45" s="91">
        <f t="shared" si="24"/>
        <v>0</v>
      </c>
      <c r="AO45" s="91">
        <f t="shared" si="24"/>
        <v>0</v>
      </c>
    </row>
    <row r="46" spans="1:41" ht="11.25">
      <c r="A46" s="13">
        <v>39</v>
      </c>
      <c r="B46" s="15" t="s">
        <v>39</v>
      </c>
      <c r="C46" s="96">
        <v>600000</v>
      </c>
      <c r="D46" s="86">
        <v>168000</v>
      </c>
      <c r="E46" s="87">
        <f t="shared" si="5"/>
        <v>-432000</v>
      </c>
      <c r="F46" s="111">
        <v>4030100</v>
      </c>
      <c r="G46" s="86">
        <v>1988000</v>
      </c>
      <c r="H46" s="87">
        <f t="shared" si="7"/>
        <v>-2042100</v>
      </c>
      <c r="I46" s="86"/>
      <c r="J46" s="86"/>
      <c r="K46" s="87">
        <f t="shared" si="9"/>
        <v>0</v>
      </c>
      <c r="L46" s="86"/>
      <c r="M46" s="86"/>
      <c r="N46" s="87">
        <f t="shared" si="11"/>
        <v>0</v>
      </c>
      <c r="O46" s="86"/>
      <c r="P46" s="86"/>
      <c r="Q46" s="87">
        <f t="shared" si="13"/>
        <v>0</v>
      </c>
      <c r="R46" s="86"/>
      <c r="S46" s="86"/>
      <c r="T46" s="87">
        <f t="shared" si="15"/>
        <v>0</v>
      </c>
      <c r="U46" s="91">
        <f t="shared" si="16"/>
        <v>4630100</v>
      </c>
      <c r="V46" s="91">
        <f t="shared" si="16"/>
        <v>2156000</v>
      </c>
      <c r="W46" s="91">
        <f t="shared" si="16"/>
        <v>-2474100</v>
      </c>
      <c r="X46" s="86"/>
      <c r="Y46" s="86"/>
      <c r="Z46" s="87">
        <f t="shared" si="18"/>
        <v>0</v>
      </c>
      <c r="AA46" s="91">
        <f t="shared" si="52"/>
        <v>0</v>
      </c>
      <c r="AB46" s="91">
        <f t="shared" si="52"/>
        <v>0</v>
      </c>
      <c r="AC46" s="91">
        <f t="shared" si="52"/>
        <v>0</v>
      </c>
      <c r="AD46" s="86"/>
      <c r="AE46" s="86"/>
      <c r="AF46" s="87">
        <f t="shared" si="21"/>
        <v>0</v>
      </c>
      <c r="AG46" s="86"/>
      <c r="AH46" s="86"/>
      <c r="AI46" s="87">
        <f t="shared" si="23"/>
        <v>0</v>
      </c>
      <c r="AJ46" s="91">
        <f t="shared" si="53"/>
        <v>0</v>
      </c>
      <c r="AK46" s="91">
        <f t="shared" si="53"/>
        <v>0</v>
      </c>
      <c r="AL46" s="91">
        <f t="shared" si="53"/>
        <v>0</v>
      </c>
      <c r="AM46" s="91">
        <f t="shared" si="24"/>
        <v>4630100</v>
      </c>
      <c r="AN46" s="91">
        <f t="shared" si="24"/>
        <v>2156000</v>
      </c>
      <c r="AO46" s="91">
        <f t="shared" si="24"/>
        <v>-2474100</v>
      </c>
    </row>
    <row r="47" spans="1:41" ht="11.25">
      <c r="A47" s="13">
        <v>40</v>
      </c>
      <c r="B47" s="15" t="s">
        <v>42</v>
      </c>
      <c r="C47" s="86"/>
      <c r="D47" s="86"/>
      <c r="E47" s="87">
        <f t="shared" si="5"/>
        <v>0</v>
      </c>
      <c r="F47" s="86"/>
      <c r="G47" s="86"/>
      <c r="H47" s="87">
        <f t="shared" si="7"/>
        <v>0</v>
      </c>
      <c r="I47" s="86"/>
      <c r="J47" s="86"/>
      <c r="K47" s="87">
        <f t="shared" si="9"/>
        <v>0</v>
      </c>
      <c r="L47" s="86"/>
      <c r="M47" s="86"/>
      <c r="N47" s="87">
        <f t="shared" si="11"/>
        <v>0</v>
      </c>
      <c r="O47" s="86"/>
      <c r="P47" s="86"/>
      <c r="Q47" s="87">
        <f t="shared" si="13"/>
        <v>0</v>
      </c>
      <c r="R47" s="86"/>
      <c r="S47" s="86"/>
      <c r="T47" s="87">
        <f t="shared" si="15"/>
        <v>0</v>
      </c>
      <c r="U47" s="91">
        <f t="shared" si="16"/>
        <v>0</v>
      </c>
      <c r="V47" s="91">
        <f t="shared" si="16"/>
        <v>0</v>
      </c>
      <c r="W47" s="91">
        <f t="shared" si="16"/>
        <v>0</v>
      </c>
      <c r="X47" s="86"/>
      <c r="Y47" s="86"/>
      <c r="Z47" s="87">
        <f t="shared" si="18"/>
        <v>0</v>
      </c>
      <c r="AA47" s="91">
        <f t="shared" si="52"/>
        <v>0</v>
      </c>
      <c r="AB47" s="91">
        <f t="shared" si="52"/>
        <v>0</v>
      </c>
      <c r="AC47" s="91">
        <f t="shared" si="52"/>
        <v>0</v>
      </c>
      <c r="AD47" s="86"/>
      <c r="AE47" s="86"/>
      <c r="AF47" s="87">
        <f t="shared" si="21"/>
        <v>0</v>
      </c>
      <c r="AG47" s="86"/>
      <c r="AH47" s="86"/>
      <c r="AI47" s="87">
        <f t="shared" si="23"/>
        <v>0</v>
      </c>
      <c r="AJ47" s="91">
        <f t="shared" si="53"/>
        <v>0</v>
      </c>
      <c r="AK47" s="91">
        <f t="shared" si="53"/>
        <v>0</v>
      </c>
      <c r="AL47" s="91">
        <f t="shared" si="53"/>
        <v>0</v>
      </c>
      <c r="AM47" s="91">
        <f t="shared" si="24"/>
        <v>0</v>
      </c>
      <c r="AN47" s="91">
        <f t="shared" si="24"/>
        <v>0</v>
      </c>
      <c r="AO47" s="91">
        <f t="shared" si="24"/>
        <v>0</v>
      </c>
    </row>
    <row r="48" spans="1:41" ht="11.25">
      <c r="A48" s="57">
        <v>41</v>
      </c>
      <c r="B48" s="58" t="s">
        <v>43</v>
      </c>
      <c r="C48" s="88">
        <f>SUM(C49:C57)</f>
        <v>1346800</v>
      </c>
      <c r="D48" s="88">
        <f>SUM(D49:D57)</f>
        <v>621600</v>
      </c>
      <c r="E48" s="87">
        <f t="shared" si="5"/>
        <v>-725200</v>
      </c>
      <c r="F48" s="88">
        <f>SUM(F49:F57)</f>
        <v>163800000</v>
      </c>
      <c r="G48" s="88">
        <f>SUM(G49:G57)</f>
        <v>47294979</v>
      </c>
      <c r="H48" s="87">
        <f t="shared" si="7"/>
        <v>-116505021</v>
      </c>
      <c r="I48" s="88">
        <f>SUM(I49:I57)</f>
        <v>0</v>
      </c>
      <c r="J48" s="88">
        <f>SUM(J49:J57)</f>
        <v>0</v>
      </c>
      <c r="K48" s="87">
        <f t="shared" si="9"/>
        <v>0</v>
      </c>
      <c r="L48" s="88">
        <f>SUM(L49:L57)</f>
        <v>0</v>
      </c>
      <c r="M48" s="88">
        <f>SUM(M49:M57)</f>
        <v>0</v>
      </c>
      <c r="N48" s="87">
        <f t="shared" si="11"/>
        <v>0</v>
      </c>
      <c r="O48" s="88">
        <f>SUM(O49:O57)</f>
        <v>0</v>
      </c>
      <c r="P48" s="88">
        <f>SUM(P49:P57)</f>
        <v>0</v>
      </c>
      <c r="Q48" s="87">
        <f t="shared" si="13"/>
        <v>0</v>
      </c>
      <c r="R48" s="88">
        <f>SUM(R49:R57)</f>
        <v>0</v>
      </c>
      <c r="S48" s="88">
        <f>SUM(S49:S57)</f>
        <v>0</v>
      </c>
      <c r="T48" s="87">
        <f t="shared" si="15"/>
        <v>0</v>
      </c>
      <c r="U48" s="90">
        <f t="shared" si="16"/>
        <v>165146800</v>
      </c>
      <c r="V48" s="90">
        <f t="shared" si="16"/>
        <v>47916579</v>
      </c>
      <c r="W48" s="90">
        <f t="shared" si="16"/>
        <v>-117230221</v>
      </c>
      <c r="X48" s="88">
        <f>SUM(X49:X57)</f>
        <v>0</v>
      </c>
      <c r="Y48" s="88">
        <f>SUM(Y49:Y57)</f>
        <v>0</v>
      </c>
      <c r="Z48" s="87">
        <f t="shared" si="18"/>
        <v>0</v>
      </c>
      <c r="AA48" s="90">
        <f t="shared" si="52"/>
        <v>0</v>
      </c>
      <c r="AB48" s="90">
        <f t="shared" si="52"/>
        <v>0</v>
      </c>
      <c r="AC48" s="90">
        <f t="shared" si="52"/>
        <v>0</v>
      </c>
      <c r="AD48" s="88">
        <f>SUM(AD49:AD57)</f>
        <v>104500000</v>
      </c>
      <c r="AE48" s="88">
        <f>SUM(AE49:AE57)</f>
        <v>150000</v>
      </c>
      <c r="AF48" s="87">
        <f t="shared" si="21"/>
        <v>-104350000</v>
      </c>
      <c r="AG48" s="88">
        <f>SUM(AG49:AG57)</f>
        <v>10000000</v>
      </c>
      <c r="AH48" s="88">
        <f>SUM(AH49:AH57)</f>
        <v>0</v>
      </c>
      <c r="AI48" s="87">
        <f t="shared" si="23"/>
        <v>-10000000</v>
      </c>
      <c r="AJ48" s="90">
        <f t="shared" si="53"/>
        <v>114500000</v>
      </c>
      <c r="AK48" s="90">
        <f t="shared" si="53"/>
        <v>150000</v>
      </c>
      <c r="AL48" s="90">
        <f t="shared" si="53"/>
        <v>-114350000</v>
      </c>
      <c r="AM48" s="90">
        <f t="shared" si="24"/>
        <v>279646800</v>
      </c>
      <c r="AN48" s="90">
        <f t="shared" si="24"/>
        <v>48066579</v>
      </c>
      <c r="AO48" s="90">
        <f t="shared" si="24"/>
        <v>-231580221</v>
      </c>
    </row>
    <row r="49" spans="1:41" ht="11.25">
      <c r="A49" s="13">
        <v>42</v>
      </c>
      <c r="B49" s="1" t="s">
        <v>74</v>
      </c>
      <c r="C49" s="96">
        <v>1346800</v>
      </c>
      <c r="D49" s="86">
        <v>621600</v>
      </c>
      <c r="E49" s="87">
        <f t="shared" si="5"/>
        <v>-725200</v>
      </c>
      <c r="F49" s="86">
        <v>163500000</v>
      </c>
      <c r="G49" s="86">
        <v>47155150</v>
      </c>
      <c r="H49" s="87">
        <f t="shared" si="7"/>
        <v>-116344850</v>
      </c>
      <c r="I49" s="86"/>
      <c r="J49" s="86"/>
      <c r="K49" s="87">
        <f t="shared" si="9"/>
        <v>0</v>
      </c>
      <c r="L49" s="86"/>
      <c r="M49" s="86"/>
      <c r="N49" s="87">
        <f t="shared" si="11"/>
        <v>0</v>
      </c>
      <c r="O49" s="86"/>
      <c r="P49" s="86"/>
      <c r="Q49" s="87">
        <f t="shared" si="13"/>
        <v>0</v>
      </c>
      <c r="R49" s="86"/>
      <c r="S49" s="86"/>
      <c r="T49" s="87">
        <f t="shared" si="15"/>
        <v>0</v>
      </c>
      <c r="U49" s="91">
        <f t="shared" si="16"/>
        <v>164846800</v>
      </c>
      <c r="V49" s="91">
        <f t="shared" si="16"/>
        <v>47776750</v>
      </c>
      <c r="W49" s="91">
        <f t="shared" si="16"/>
        <v>-117070050</v>
      </c>
      <c r="X49" s="86"/>
      <c r="Y49" s="86"/>
      <c r="Z49" s="87">
        <f t="shared" si="18"/>
        <v>0</v>
      </c>
      <c r="AA49" s="91">
        <f t="shared" si="52"/>
        <v>0</v>
      </c>
      <c r="AB49" s="91">
        <f t="shared" si="52"/>
        <v>0</v>
      </c>
      <c r="AC49" s="91">
        <f t="shared" si="52"/>
        <v>0</v>
      </c>
      <c r="AD49" s="86">
        <v>104500000</v>
      </c>
      <c r="AE49" s="86">
        <v>150000</v>
      </c>
      <c r="AF49" s="87">
        <f t="shared" si="21"/>
        <v>-104350000</v>
      </c>
      <c r="AG49" s="111">
        <v>10000000</v>
      </c>
      <c r="AH49" s="86"/>
      <c r="AI49" s="87">
        <f t="shared" si="23"/>
        <v>-10000000</v>
      </c>
      <c r="AJ49" s="91">
        <f t="shared" si="53"/>
        <v>114500000</v>
      </c>
      <c r="AK49" s="91">
        <f t="shared" si="53"/>
        <v>150000</v>
      </c>
      <c r="AL49" s="91">
        <f t="shared" si="53"/>
        <v>-114350000</v>
      </c>
      <c r="AM49" s="91">
        <f t="shared" si="24"/>
        <v>279346800</v>
      </c>
      <c r="AN49" s="91">
        <f t="shared" si="24"/>
        <v>47926750</v>
      </c>
      <c r="AO49" s="91">
        <f t="shared" si="24"/>
        <v>-231420050</v>
      </c>
    </row>
    <row r="50" spans="1:41" ht="11.25">
      <c r="A50" s="13">
        <v>43</v>
      </c>
      <c r="B50" s="15" t="s">
        <v>44</v>
      </c>
      <c r="C50" s="86"/>
      <c r="D50" s="86"/>
      <c r="E50" s="87">
        <f t="shared" si="5"/>
        <v>0</v>
      </c>
      <c r="F50" s="86">
        <v>0</v>
      </c>
      <c r="G50" s="86"/>
      <c r="H50" s="87">
        <f t="shared" si="7"/>
        <v>0</v>
      </c>
      <c r="I50" s="86"/>
      <c r="J50" s="86"/>
      <c r="K50" s="87">
        <f t="shared" si="9"/>
        <v>0</v>
      </c>
      <c r="L50" s="86"/>
      <c r="M50" s="86"/>
      <c r="N50" s="87">
        <f t="shared" si="11"/>
        <v>0</v>
      </c>
      <c r="O50" s="86"/>
      <c r="P50" s="86"/>
      <c r="Q50" s="87">
        <f t="shared" si="13"/>
        <v>0</v>
      </c>
      <c r="R50" s="86"/>
      <c r="S50" s="86"/>
      <c r="T50" s="87">
        <f t="shared" si="15"/>
        <v>0</v>
      </c>
      <c r="U50" s="91">
        <f t="shared" si="16"/>
        <v>0</v>
      </c>
      <c r="V50" s="91">
        <f t="shared" si="16"/>
        <v>0</v>
      </c>
      <c r="W50" s="91">
        <f t="shared" si="16"/>
        <v>0</v>
      </c>
      <c r="X50" s="86"/>
      <c r="Y50" s="86"/>
      <c r="Z50" s="87">
        <f t="shared" si="18"/>
        <v>0</v>
      </c>
      <c r="AA50" s="91">
        <f t="shared" si="52"/>
        <v>0</v>
      </c>
      <c r="AB50" s="91">
        <f t="shared" si="52"/>
        <v>0</v>
      </c>
      <c r="AC50" s="91">
        <f t="shared" si="52"/>
        <v>0</v>
      </c>
      <c r="AD50" s="86"/>
      <c r="AE50" s="86"/>
      <c r="AF50" s="87">
        <f t="shared" si="21"/>
        <v>0</v>
      </c>
      <c r="AG50" s="86"/>
      <c r="AH50" s="86"/>
      <c r="AI50" s="87">
        <f t="shared" si="23"/>
        <v>0</v>
      </c>
      <c r="AJ50" s="91">
        <f t="shared" si="53"/>
        <v>0</v>
      </c>
      <c r="AK50" s="91">
        <f t="shared" si="53"/>
        <v>0</v>
      </c>
      <c r="AL50" s="91">
        <f t="shared" si="53"/>
        <v>0</v>
      </c>
      <c r="AM50" s="91">
        <f t="shared" si="24"/>
        <v>0</v>
      </c>
      <c r="AN50" s="91">
        <f t="shared" si="24"/>
        <v>0</v>
      </c>
      <c r="AO50" s="91">
        <f t="shared" si="24"/>
        <v>0</v>
      </c>
    </row>
    <row r="51" spans="1:41" ht="11.25">
      <c r="A51" s="13">
        <v>44</v>
      </c>
      <c r="B51" s="15" t="s">
        <v>45</v>
      </c>
      <c r="C51" s="86">
        <v>0</v>
      </c>
      <c r="D51" s="86"/>
      <c r="E51" s="87">
        <f t="shared" si="5"/>
        <v>0</v>
      </c>
      <c r="F51" s="86">
        <v>100000</v>
      </c>
      <c r="G51" s="86">
        <v>0</v>
      </c>
      <c r="H51" s="87">
        <f t="shared" si="7"/>
        <v>-100000</v>
      </c>
      <c r="I51" s="86"/>
      <c r="J51" s="86"/>
      <c r="K51" s="87">
        <f t="shared" si="9"/>
        <v>0</v>
      </c>
      <c r="L51" s="86"/>
      <c r="M51" s="86"/>
      <c r="N51" s="87">
        <f t="shared" si="11"/>
        <v>0</v>
      </c>
      <c r="O51" s="86"/>
      <c r="P51" s="86"/>
      <c r="Q51" s="87">
        <f t="shared" si="13"/>
        <v>0</v>
      </c>
      <c r="R51" s="86"/>
      <c r="S51" s="86"/>
      <c r="T51" s="87">
        <f t="shared" si="15"/>
        <v>0</v>
      </c>
      <c r="U51" s="91">
        <f t="shared" si="16"/>
        <v>100000</v>
      </c>
      <c r="V51" s="91">
        <f t="shared" si="16"/>
        <v>0</v>
      </c>
      <c r="W51" s="91">
        <f t="shared" si="16"/>
        <v>-100000</v>
      </c>
      <c r="X51" s="86"/>
      <c r="Y51" s="86"/>
      <c r="Z51" s="87">
        <f t="shared" si="18"/>
        <v>0</v>
      </c>
      <c r="AA51" s="91">
        <f t="shared" si="52"/>
        <v>0</v>
      </c>
      <c r="AB51" s="91">
        <f t="shared" si="52"/>
        <v>0</v>
      </c>
      <c r="AC51" s="91">
        <f t="shared" si="52"/>
        <v>0</v>
      </c>
      <c r="AD51" s="86"/>
      <c r="AE51" s="86"/>
      <c r="AF51" s="87">
        <f t="shared" si="21"/>
        <v>0</v>
      </c>
      <c r="AG51" s="86"/>
      <c r="AH51" s="86"/>
      <c r="AI51" s="87">
        <f t="shared" si="23"/>
        <v>0</v>
      </c>
      <c r="AJ51" s="91">
        <f t="shared" si="53"/>
        <v>0</v>
      </c>
      <c r="AK51" s="91">
        <f t="shared" si="53"/>
        <v>0</v>
      </c>
      <c r="AL51" s="91">
        <f t="shared" si="53"/>
        <v>0</v>
      </c>
      <c r="AM51" s="91">
        <f t="shared" si="24"/>
        <v>100000</v>
      </c>
      <c r="AN51" s="91">
        <f t="shared" si="24"/>
        <v>0</v>
      </c>
      <c r="AO51" s="91">
        <f t="shared" si="24"/>
        <v>-100000</v>
      </c>
    </row>
    <row r="52" spans="1:41" ht="11.25">
      <c r="A52" s="13">
        <v>45</v>
      </c>
      <c r="B52" s="15" t="s">
        <v>51</v>
      </c>
      <c r="C52" s="86">
        <v>0</v>
      </c>
      <c r="D52" s="86">
        <v>0</v>
      </c>
      <c r="E52" s="87">
        <f t="shared" si="5"/>
        <v>0</v>
      </c>
      <c r="F52" s="86">
        <v>25000</v>
      </c>
      <c r="G52" s="86">
        <v>5500</v>
      </c>
      <c r="H52" s="87">
        <f t="shared" si="7"/>
        <v>-19500</v>
      </c>
      <c r="I52" s="86"/>
      <c r="J52" s="86"/>
      <c r="K52" s="87">
        <f t="shared" si="9"/>
        <v>0</v>
      </c>
      <c r="L52" s="86"/>
      <c r="M52" s="86"/>
      <c r="N52" s="87">
        <f t="shared" si="11"/>
        <v>0</v>
      </c>
      <c r="O52" s="86"/>
      <c r="P52" s="86"/>
      <c r="Q52" s="87">
        <f t="shared" si="13"/>
        <v>0</v>
      </c>
      <c r="R52" s="86"/>
      <c r="S52" s="86"/>
      <c r="T52" s="87">
        <f t="shared" si="15"/>
        <v>0</v>
      </c>
      <c r="U52" s="91">
        <f t="shared" si="16"/>
        <v>25000</v>
      </c>
      <c r="V52" s="91">
        <f t="shared" ref="U52:W107" si="54">SUM(D52+G52+J52+M52+P52+S52)</f>
        <v>5500</v>
      </c>
      <c r="W52" s="91">
        <f t="shared" si="54"/>
        <v>-19500</v>
      </c>
      <c r="X52" s="86"/>
      <c r="Y52" s="86"/>
      <c r="Z52" s="87">
        <f t="shared" si="18"/>
        <v>0</v>
      </c>
      <c r="AA52" s="91">
        <f t="shared" si="52"/>
        <v>0</v>
      </c>
      <c r="AB52" s="91">
        <f t="shared" si="52"/>
        <v>0</v>
      </c>
      <c r="AC52" s="91">
        <f t="shared" si="52"/>
        <v>0</v>
      </c>
      <c r="AD52" s="86"/>
      <c r="AE52" s="86"/>
      <c r="AF52" s="87">
        <f t="shared" si="21"/>
        <v>0</v>
      </c>
      <c r="AG52" s="86"/>
      <c r="AH52" s="86"/>
      <c r="AI52" s="87">
        <f t="shared" si="23"/>
        <v>0</v>
      </c>
      <c r="AJ52" s="91">
        <f t="shared" si="53"/>
        <v>0</v>
      </c>
      <c r="AK52" s="91">
        <f t="shared" si="53"/>
        <v>0</v>
      </c>
      <c r="AL52" s="91">
        <f t="shared" si="53"/>
        <v>0</v>
      </c>
      <c r="AM52" s="91">
        <f t="shared" si="24"/>
        <v>25000</v>
      </c>
      <c r="AN52" s="91">
        <f t="shared" si="24"/>
        <v>5500</v>
      </c>
      <c r="AO52" s="91">
        <f t="shared" si="24"/>
        <v>-19500</v>
      </c>
    </row>
    <row r="53" spans="1:41" ht="11.25">
      <c r="A53" s="13">
        <v>46</v>
      </c>
      <c r="B53" s="15" t="s">
        <v>46</v>
      </c>
      <c r="C53" s="86">
        <v>0</v>
      </c>
      <c r="D53" s="86"/>
      <c r="E53" s="87">
        <f t="shared" si="5"/>
        <v>0</v>
      </c>
      <c r="F53" s="86">
        <v>25000</v>
      </c>
      <c r="G53" s="86">
        <v>0</v>
      </c>
      <c r="H53" s="87">
        <f t="shared" si="7"/>
        <v>-25000</v>
      </c>
      <c r="I53" s="86"/>
      <c r="J53" s="86"/>
      <c r="K53" s="87">
        <f t="shared" si="9"/>
        <v>0</v>
      </c>
      <c r="L53" s="86"/>
      <c r="M53" s="86"/>
      <c r="N53" s="87">
        <f t="shared" si="11"/>
        <v>0</v>
      </c>
      <c r="O53" s="86"/>
      <c r="P53" s="86"/>
      <c r="Q53" s="87">
        <f t="shared" si="13"/>
        <v>0</v>
      </c>
      <c r="R53" s="86"/>
      <c r="S53" s="86"/>
      <c r="T53" s="87">
        <f t="shared" si="15"/>
        <v>0</v>
      </c>
      <c r="U53" s="91">
        <f t="shared" si="54"/>
        <v>25000</v>
      </c>
      <c r="V53" s="91">
        <f t="shared" si="54"/>
        <v>0</v>
      </c>
      <c r="W53" s="91">
        <f t="shared" si="54"/>
        <v>-25000</v>
      </c>
      <c r="X53" s="86"/>
      <c r="Y53" s="86"/>
      <c r="Z53" s="87">
        <f t="shared" si="18"/>
        <v>0</v>
      </c>
      <c r="AA53" s="91">
        <f t="shared" si="52"/>
        <v>0</v>
      </c>
      <c r="AB53" s="91">
        <f t="shared" si="52"/>
        <v>0</v>
      </c>
      <c r="AC53" s="91">
        <f t="shared" si="52"/>
        <v>0</v>
      </c>
      <c r="AD53" s="86"/>
      <c r="AE53" s="86"/>
      <c r="AF53" s="87">
        <f t="shared" si="21"/>
        <v>0</v>
      </c>
      <c r="AG53" s="86"/>
      <c r="AH53" s="86"/>
      <c r="AI53" s="87">
        <f t="shared" si="23"/>
        <v>0</v>
      </c>
      <c r="AJ53" s="91">
        <f t="shared" si="53"/>
        <v>0</v>
      </c>
      <c r="AK53" s="91">
        <f t="shared" si="53"/>
        <v>0</v>
      </c>
      <c r="AL53" s="91">
        <f t="shared" si="53"/>
        <v>0</v>
      </c>
      <c r="AM53" s="91">
        <f t="shared" si="24"/>
        <v>25000</v>
      </c>
      <c r="AN53" s="91">
        <f t="shared" si="24"/>
        <v>0</v>
      </c>
      <c r="AO53" s="91">
        <f t="shared" si="24"/>
        <v>-25000</v>
      </c>
    </row>
    <row r="54" spans="1:41" ht="11.25">
      <c r="A54" s="13">
        <v>47</v>
      </c>
      <c r="B54" s="15" t="s">
        <v>47</v>
      </c>
      <c r="C54" s="86"/>
      <c r="D54" s="86"/>
      <c r="E54" s="87">
        <f t="shared" si="5"/>
        <v>0</v>
      </c>
      <c r="F54" s="86"/>
      <c r="G54" s="86"/>
      <c r="H54" s="87">
        <f t="shared" si="7"/>
        <v>0</v>
      </c>
      <c r="I54" s="86"/>
      <c r="J54" s="86"/>
      <c r="K54" s="87">
        <f t="shared" si="9"/>
        <v>0</v>
      </c>
      <c r="L54" s="86"/>
      <c r="M54" s="86"/>
      <c r="N54" s="87">
        <f t="shared" si="11"/>
        <v>0</v>
      </c>
      <c r="O54" s="86"/>
      <c r="P54" s="86"/>
      <c r="Q54" s="87">
        <f t="shared" si="13"/>
        <v>0</v>
      </c>
      <c r="R54" s="86"/>
      <c r="S54" s="86"/>
      <c r="T54" s="87">
        <f t="shared" si="15"/>
        <v>0</v>
      </c>
      <c r="U54" s="91">
        <f t="shared" si="54"/>
        <v>0</v>
      </c>
      <c r="V54" s="91">
        <f t="shared" si="54"/>
        <v>0</v>
      </c>
      <c r="W54" s="91">
        <f t="shared" si="54"/>
        <v>0</v>
      </c>
      <c r="X54" s="86"/>
      <c r="Y54" s="86"/>
      <c r="Z54" s="87">
        <f t="shared" si="18"/>
        <v>0</v>
      </c>
      <c r="AA54" s="91">
        <f t="shared" si="52"/>
        <v>0</v>
      </c>
      <c r="AB54" s="91">
        <f t="shared" si="52"/>
        <v>0</v>
      </c>
      <c r="AC54" s="91">
        <f t="shared" si="52"/>
        <v>0</v>
      </c>
      <c r="AD54" s="86"/>
      <c r="AE54" s="86"/>
      <c r="AF54" s="87">
        <f t="shared" si="21"/>
        <v>0</v>
      </c>
      <c r="AG54" s="86"/>
      <c r="AH54" s="86"/>
      <c r="AI54" s="87">
        <f t="shared" si="23"/>
        <v>0</v>
      </c>
      <c r="AJ54" s="91">
        <f t="shared" si="53"/>
        <v>0</v>
      </c>
      <c r="AK54" s="91">
        <f t="shared" si="53"/>
        <v>0</v>
      </c>
      <c r="AL54" s="91">
        <f t="shared" si="53"/>
        <v>0</v>
      </c>
      <c r="AM54" s="91">
        <f t="shared" si="24"/>
        <v>0</v>
      </c>
      <c r="AN54" s="91">
        <f t="shared" si="24"/>
        <v>0</v>
      </c>
      <c r="AO54" s="91">
        <f t="shared" si="24"/>
        <v>0</v>
      </c>
    </row>
    <row r="55" spans="1:41" ht="11.25">
      <c r="A55" s="13">
        <v>48</v>
      </c>
      <c r="B55" s="15" t="s">
        <v>48</v>
      </c>
      <c r="C55" s="86"/>
      <c r="D55" s="86"/>
      <c r="E55" s="87">
        <f t="shared" si="5"/>
        <v>0</v>
      </c>
      <c r="F55" s="86">
        <v>150000</v>
      </c>
      <c r="G55" s="86">
        <v>134329</v>
      </c>
      <c r="H55" s="87">
        <f t="shared" si="7"/>
        <v>-15671</v>
      </c>
      <c r="I55" s="86"/>
      <c r="J55" s="86"/>
      <c r="K55" s="87">
        <f t="shared" si="9"/>
        <v>0</v>
      </c>
      <c r="L55" s="86"/>
      <c r="M55" s="86"/>
      <c r="N55" s="87">
        <f t="shared" si="11"/>
        <v>0</v>
      </c>
      <c r="O55" s="86"/>
      <c r="P55" s="86"/>
      <c r="Q55" s="87">
        <f t="shared" si="13"/>
        <v>0</v>
      </c>
      <c r="R55" s="86"/>
      <c r="S55" s="86"/>
      <c r="T55" s="87">
        <f t="shared" si="15"/>
        <v>0</v>
      </c>
      <c r="U55" s="91">
        <f t="shared" si="54"/>
        <v>150000</v>
      </c>
      <c r="V55" s="91">
        <f t="shared" si="54"/>
        <v>134329</v>
      </c>
      <c r="W55" s="91">
        <f t="shared" si="54"/>
        <v>-15671</v>
      </c>
      <c r="X55" s="86"/>
      <c r="Y55" s="86"/>
      <c r="Z55" s="87">
        <f t="shared" si="18"/>
        <v>0</v>
      </c>
      <c r="AA55" s="91">
        <f t="shared" si="52"/>
        <v>0</v>
      </c>
      <c r="AB55" s="91">
        <f t="shared" si="52"/>
        <v>0</v>
      </c>
      <c r="AC55" s="91">
        <f t="shared" si="52"/>
        <v>0</v>
      </c>
      <c r="AD55" s="86"/>
      <c r="AE55" s="86"/>
      <c r="AF55" s="87">
        <f t="shared" si="21"/>
        <v>0</v>
      </c>
      <c r="AG55" s="86"/>
      <c r="AH55" s="86"/>
      <c r="AI55" s="87">
        <f t="shared" si="23"/>
        <v>0</v>
      </c>
      <c r="AJ55" s="91">
        <f t="shared" si="53"/>
        <v>0</v>
      </c>
      <c r="AK55" s="91">
        <f t="shared" si="53"/>
        <v>0</v>
      </c>
      <c r="AL55" s="91">
        <f t="shared" si="53"/>
        <v>0</v>
      </c>
      <c r="AM55" s="91">
        <f t="shared" si="24"/>
        <v>150000</v>
      </c>
      <c r="AN55" s="91">
        <f t="shared" si="24"/>
        <v>134329</v>
      </c>
      <c r="AO55" s="91">
        <f t="shared" si="24"/>
        <v>-15671</v>
      </c>
    </row>
    <row r="56" spans="1:41" ht="11.25">
      <c r="A56" s="13">
        <v>49</v>
      </c>
      <c r="B56" s="15" t="s">
        <v>49</v>
      </c>
      <c r="C56" s="86"/>
      <c r="D56" s="86"/>
      <c r="E56" s="87">
        <f t="shared" si="5"/>
        <v>0</v>
      </c>
      <c r="F56" s="86"/>
      <c r="G56" s="86"/>
      <c r="H56" s="87">
        <f t="shared" si="7"/>
        <v>0</v>
      </c>
      <c r="I56" s="86"/>
      <c r="J56" s="86"/>
      <c r="K56" s="87">
        <f t="shared" si="9"/>
        <v>0</v>
      </c>
      <c r="L56" s="86"/>
      <c r="M56" s="86"/>
      <c r="N56" s="87">
        <f t="shared" si="11"/>
        <v>0</v>
      </c>
      <c r="O56" s="86"/>
      <c r="P56" s="86"/>
      <c r="Q56" s="87">
        <f t="shared" si="13"/>
        <v>0</v>
      </c>
      <c r="R56" s="86"/>
      <c r="S56" s="86"/>
      <c r="T56" s="87">
        <f t="shared" si="15"/>
        <v>0</v>
      </c>
      <c r="U56" s="91">
        <f t="shared" si="54"/>
        <v>0</v>
      </c>
      <c r="V56" s="91">
        <f t="shared" si="54"/>
        <v>0</v>
      </c>
      <c r="W56" s="91">
        <f t="shared" si="54"/>
        <v>0</v>
      </c>
      <c r="X56" s="86"/>
      <c r="Y56" s="86"/>
      <c r="Z56" s="87">
        <f t="shared" si="18"/>
        <v>0</v>
      </c>
      <c r="AA56" s="91">
        <f t="shared" si="52"/>
        <v>0</v>
      </c>
      <c r="AB56" s="91">
        <f t="shared" si="52"/>
        <v>0</v>
      </c>
      <c r="AC56" s="91">
        <f t="shared" si="52"/>
        <v>0</v>
      </c>
      <c r="AD56" s="86"/>
      <c r="AE56" s="86"/>
      <c r="AF56" s="87">
        <f t="shared" si="21"/>
        <v>0</v>
      </c>
      <c r="AG56" s="86"/>
      <c r="AH56" s="86"/>
      <c r="AI56" s="87">
        <f t="shared" si="23"/>
        <v>0</v>
      </c>
      <c r="AJ56" s="91">
        <f t="shared" si="53"/>
        <v>0</v>
      </c>
      <c r="AK56" s="91">
        <f t="shared" si="53"/>
        <v>0</v>
      </c>
      <c r="AL56" s="91">
        <f t="shared" si="53"/>
        <v>0</v>
      </c>
      <c r="AM56" s="91">
        <f t="shared" si="24"/>
        <v>0</v>
      </c>
      <c r="AN56" s="91">
        <f t="shared" si="24"/>
        <v>0</v>
      </c>
      <c r="AO56" s="91">
        <f t="shared" si="24"/>
        <v>0</v>
      </c>
    </row>
    <row r="57" spans="1:41" ht="11.25">
      <c r="A57" s="13">
        <v>50</v>
      </c>
      <c r="B57" s="15" t="s">
        <v>50</v>
      </c>
      <c r="C57" s="86"/>
      <c r="D57" s="86"/>
      <c r="E57" s="87">
        <f t="shared" si="5"/>
        <v>0</v>
      </c>
      <c r="F57" s="86"/>
      <c r="G57" s="86"/>
      <c r="H57" s="87">
        <f t="shared" si="7"/>
        <v>0</v>
      </c>
      <c r="I57" s="86"/>
      <c r="J57" s="86"/>
      <c r="K57" s="87">
        <f t="shared" si="9"/>
        <v>0</v>
      </c>
      <c r="L57" s="86"/>
      <c r="M57" s="86"/>
      <c r="N57" s="87">
        <f t="shared" si="11"/>
        <v>0</v>
      </c>
      <c r="O57" s="86"/>
      <c r="P57" s="86"/>
      <c r="Q57" s="87">
        <f t="shared" si="13"/>
        <v>0</v>
      </c>
      <c r="R57" s="86"/>
      <c r="S57" s="86"/>
      <c r="T57" s="87">
        <f t="shared" si="15"/>
        <v>0</v>
      </c>
      <c r="U57" s="91">
        <f t="shared" si="54"/>
        <v>0</v>
      </c>
      <c r="V57" s="91">
        <f t="shared" si="54"/>
        <v>0</v>
      </c>
      <c r="W57" s="91">
        <f t="shared" si="54"/>
        <v>0</v>
      </c>
      <c r="X57" s="86"/>
      <c r="Y57" s="86"/>
      <c r="Z57" s="87">
        <f t="shared" si="18"/>
        <v>0</v>
      </c>
      <c r="AA57" s="91">
        <f t="shared" si="52"/>
        <v>0</v>
      </c>
      <c r="AB57" s="91">
        <f t="shared" si="52"/>
        <v>0</v>
      </c>
      <c r="AC57" s="91">
        <f t="shared" si="52"/>
        <v>0</v>
      </c>
      <c r="AD57" s="86"/>
      <c r="AE57" s="86"/>
      <c r="AF57" s="87">
        <f t="shared" si="21"/>
        <v>0</v>
      </c>
      <c r="AG57" s="86"/>
      <c r="AH57" s="86"/>
      <c r="AI57" s="87">
        <f t="shared" si="23"/>
        <v>0</v>
      </c>
      <c r="AJ57" s="91">
        <f t="shared" si="53"/>
        <v>0</v>
      </c>
      <c r="AK57" s="91">
        <f t="shared" si="53"/>
        <v>0</v>
      </c>
      <c r="AL57" s="91">
        <f t="shared" si="53"/>
        <v>0</v>
      </c>
      <c r="AM57" s="91">
        <f t="shared" si="24"/>
        <v>0</v>
      </c>
      <c r="AN57" s="91">
        <f t="shared" si="24"/>
        <v>0</v>
      </c>
      <c r="AO57" s="91">
        <f t="shared" si="24"/>
        <v>0</v>
      </c>
    </row>
    <row r="58" spans="1:41" ht="11.25">
      <c r="A58" s="57">
        <v>51</v>
      </c>
      <c r="B58" s="58" t="s">
        <v>52</v>
      </c>
      <c r="C58" s="88">
        <f>SUM(C59:C60)</f>
        <v>900000</v>
      </c>
      <c r="D58" s="88">
        <f>SUM(D59:D60)</f>
        <v>295500</v>
      </c>
      <c r="E58" s="87">
        <f t="shared" si="5"/>
        <v>-604500</v>
      </c>
      <c r="F58" s="88">
        <f>SUM(F59:F60)</f>
        <v>6750000</v>
      </c>
      <c r="G58" s="88">
        <f>SUM(G59:G60)</f>
        <v>0</v>
      </c>
      <c r="H58" s="87">
        <f t="shared" si="7"/>
        <v>-6750000</v>
      </c>
      <c r="I58" s="88">
        <f>SUM(I59:I60)</f>
        <v>0</v>
      </c>
      <c r="J58" s="88">
        <f>SUM(J59:J60)</f>
        <v>0</v>
      </c>
      <c r="K58" s="87">
        <f t="shared" si="9"/>
        <v>0</v>
      </c>
      <c r="L58" s="88">
        <f>SUM(L59:L60)</f>
        <v>0</v>
      </c>
      <c r="M58" s="88">
        <f>SUM(M59:M60)</f>
        <v>0</v>
      </c>
      <c r="N58" s="87">
        <f t="shared" si="11"/>
        <v>0</v>
      </c>
      <c r="O58" s="88">
        <f>SUM(O59:O60)</f>
        <v>0</v>
      </c>
      <c r="P58" s="88">
        <f>SUM(P59:P60)</f>
        <v>0</v>
      </c>
      <c r="Q58" s="87">
        <f t="shared" si="13"/>
        <v>0</v>
      </c>
      <c r="R58" s="88">
        <f>SUM(R59:R60)</f>
        <v>0</v>
      </c>
      <c r="S58" s="88">
        <f>SUM(S59:S60)</f>
        <v>0</v>
      </c>
      <c r="T58" s="87">
        <f t="shared" si="15"/>
        <v>0</v>
      </c>
      <c r="U58" s="90">
        <f t="shared" si="54"/>
        <v>7650000</v>
      </c>
      <c r="V58" s="90">
        <f t="shared" si="54"/>
        <v>295500</v>
      </c>
      <c r="W58" s="90">
        <f t="shared" si="54"/>
        <v>-7354500</v>
      </c>
      <c r="X58" s="88">
        <f>SUM(X59:X60)</f>
        <v>0</v>
      </c>
      <c r="Y58" s="88">
        <f>SUM(Y59:Y60)</f>
        <v>0</v>
      </c>
      <c r="Z58" s="87">
        <f t="shared" si="18"/>
        <v>0</v>
      </c>
      <c r="AA58" s="90">
        <f t="shared" si="52"/>
        <v>0</v>
      </c>
      <c r="AB58" s="90">
        <f t="shared" si="52"/>
        <v>0</v>
      </c>
      <c r="AC58" s="90">
        <f t="shared" si="52"/>
        <v>0</v>
      </c>
      <c r="AD58" s="88">
        <f>SUM(AD59:AD60)</f>
        <v>0</v>
      </c>
      <c r="AE58" s="88">
        <f>SUM(AE59:AE60)</f>
        <v>0</v>
      </c>
      <c r="AF58" s="87">
        <f t="shared" si="21"/>
        <v>0</v>
      </c>
      <c r="AG58" s="88">
        <f>SUM(AG59:AG60)</f>
        <v>0</v>
      </c>
      <c r="AH58" s="88">
        <f>SUM(AH59:AH60)</f>
        <v>0</v>
      </c>
      <c r="AI58" s="87">
        <f t="shared" si="23"/>
        <v>0</v>
      </c>
      <c r="AJ58" s="90">
        <f t="shared" si="53"/>
        <v>0</v>
      </c>
      <c r="AK58" s="90">
        <f t="shared" si="53"/>
        <v>0</v>
      </c>
      <c r="AL58" s="90">
        <f t="shared" si="53"/>
        <v>0</v>
      </c>
      <c r="AM58" s="90">
        <f t="shared" si="24"/>
        <v>7650000</v>
      </c>
      <c r="AN58" s="90">
        <f t="shared" si="24"/>
        <v>295500</v>
      </c>
      <c r="AO58" s="90">
        <f t="shared" si="24"/>
        <v>-7354500</v>
      </c>
    </row>
    <row r="59" spans="1:41" ht="11.25">
      <c r="A59" s="13">
        <v>52</v>
      </c>
      <c r="B59" s="2" t="s">
        <v>75</v>
      </c>
      <c r="C59" s="96">
        <v>0</v>
      </c>
      <c r="D59" s="86"/>
      <c r="E59" s="87">
        <f t="shared" si="5"/>
        <v>0</v>
      </c>
      <c r="F59" s="86">
        <v>5500000</v>
      </c>
      <c r="G59" s="86">
        <v>0</v>
      </c>
      <c r="H59" s="87">
        <f t="shared" si="7"/>
        <v>-5500000</v>
      </c>
      <c r="I59" s="86"/>
      <c r="J59" s="86"/>
      <c r="K59" s="87">
        <f t="shared" si="9"/>
        <v>0</v>
      </c>
      <c r="L59" s="86"/>
      <c r="M59" s="86"/>
      <c r="N59" s="87">
        <f t="shared" si="11"/>
        <v>0</v>
      </c>
      <c r="O59" s="86"/>
      <c r="P59" s="86"/>
      <c r="Q59" s="87">
        <f t="shared" si="13"/>
        <v>0</v>
      </c>
      <c r="R59" s="86"/>
      <c r="S59" s="86"/>
      <c r="T59" s="87">
        <f t="shared" si="15"/>
        <v>0</v>
      </c>
      <c r="U59" s="91">
        <f t="shared" si="54"/>
        <v>5500000</v>
      </c>
      <c r="V59" s="91">
        <f t="shared" si="54"/>
        <v>0</v>
      </c>
      <c r="W59" s="91">
        <f t="shared" si="54"/>
        <v>-5500000</v>
      </c>
      <c r="X59" s="86"/>
      <c r="Y59" s="86"/>
      <c r="Z59" s="87">
        <f t="shared" si="18"/>
        <v>0</v>
      </c>
      <c r="AA59" s="91">
        <f t="shared" si="52"/>
        <v>0</v>
      </c>
      <c r="AB59" s="91">
        <f t="shared" si="52"/>
        <v>0</v>
      </c>
      <c r="AC59" s="91">
        <f t="shared" si="52"/>
        <v>0</v>
      </c>
      <c r="AD59" s="111">
        <v>0</v>
      </c>
      <c r="AE59" s="86">
        <v>0</v>
      </c>
      <c r="AF59" s="87">
        <f t="shared" si="21"/>
        <v>0</v>
      </c>
      <c r="AG59" s="86">
        <v>0</v>
      </c>
      <c r="AH59" s="86"/>
      <c r="AI59" s="87">
        <f t="shared" si="23"/>
        <v>0</v>
      </c>
      <c r="AJ59" s="91">
        <f t="shared" si="53"/>
        <v>0</v>
      </c>
      <c r="AK59" s="91">
        <f t="shared" si="53"/>
        <v>0</v>
      </c>
      <c r="AL59" s="91">
        <f t="shared" si="53"/>
        <v>0</v>
      </c>
      <c r="AM59" s="91">
        <f t="shared" si="24"/>
        <v>5500000</v>
      </c>
      <c r="AN59" s="91">
        <f t="shared" si="24"/>
        <v>0</v>
      </c>
      <c r="AO59" s="91">
        <f t="shared" si="24"/>
        <v>-5500000</v>
      </c>
    </row>
    <row r="60" spans="1:41" ht="11.25">
      <c r="A60" s="13">
        <v>53</v>
      </c>
      <c r="B60" s="2" t="s">
        <v>53</v>
      </c>
      <c r="C60" s="86">
        <v>900000</v>
      </c>
      <c r="D60" s="86">
        <v>295500</v>
      </c>
      <c r="E60" s="87">
        <f t="shared" si="5"/>
        <v>-604500</v>
      </c>
      <c r="F60" s="111">
        <v>1250000</v>
      </c>
      <c r="G60" s="86">
        <v>0</v>
      </c>
      <c r="H60" s="87">
        <f t="shared" si="7"/>
        <v>-1250000</v>
      </c>
      <c r="I60" s="86"/>
      <c r="J60" s="86"/>
      <c r="K60" s="87">
        <f t="shared" si="9"/>
        <v>0</v>
      </c>
      <c r="L60" s="86"/>
      <c r="M60" s="86"/>
      <c r="N60" s="87">
        <f t="shared" si="11"/>
        <v>0</v>
      </c>
      <c r="O60" s="86"/>
      <c r="P60" s="86"/>
      <c r="Q60" s="87">
        <f t="shared" si="13"/>
        <v>0</v>
      </c>
      <c r="R60" s="86"/>
      <c r="S60" s="86"/>
      <c r="T60" s="87">
        <f t="shared" si="15"/>
        <v>0</v>
      </c>
      <c r="U60" s="91">
        <f t="shared" si="54"/>
        <v>2150000</v>
      </c>
      <c r="V60" s="91">
        <f t="shared" si="54"/>
        <v>295500</v>
      </c>
      <c r="W60" s="91">
        <f t="shared" si="54"/>
        <v>-1854500</v>
      </c>
      <c r="X60" s="86"/>
      <c r="Y60" s="86"/>
      <c r="Z60" s="87">
        <f t="shared" si="18"/>
        <v>0</v>
      </c>
      <c r="AA60" s="91">
        <f t="shared" si="52"/>
        <v>0</v>
      </c>
      <c r="AB60" s="91">
        <f t="shared" si="52"/>
        <v>0</v>
      </c>
      <c r="AC60" s="91">
        <f t="shared" si="52"/>
        <v>0</v>
      </c>
      <c r="AD60" s="86"/>
      <c r="AE60" s="86"/>
      <c r="AF60" s="87">
        <f t="shared" si="21"/>
        <v>0</v>
      </c>
      <c r="AG60" s="86"/>
      <c r="AH60" s="86"/>
      <c r="AI60" s="87">
        <f t="shared" si="23"/>
        <v>0</v>
      </c>
      <c r="AJ60" s="91">
        <f t="shared" si="53"/>
        <v>0</v>
      </c>
      <c r="AK60" s="91">
        <f t="shared" si="53"/>
        <v>0</v>
      </c>
      <c r="AL60" s="91">
        <f t="shared" si="53"/>
        <v>0</v>
      </c>
      <c r="AM60" s="91">
        <f t="shared" si="24"/>
        <v>2150000</v>
      </c>
      <c r="AN60" s="91">
        <f t="shared" si="24"/>
        <v>295500</v>
      </c>
      <c r="AO60" s="91">
        <f t="shared" si="24"/>
        <v>-1854500</v>
      </c>
    </row>
    <row r="61" spans="1:41" ht="11.25">
      <c r="A61" s="13"/>
      <c r="B61" s="58" t="s">
        <v>264</v>
      </c>
      <c r="C61" s="86"/>
      <c r="D61" s="86"/>
      <c r="E61" s="87"/>
      <c r="F61" s="111"/>
      <c r="G61" s="86"/>
      <c r="H61" s="87"/>
      <c r="I61" s="86"/>
      <c r="J61" s="86"/>
      <c r="K61" s="87"/>
      <c r="L61" s="86"/>
      <c r="M61" s="86"/>
      <c r="N61" s="87"/>
      <c r="O61" s="86"/>
      <c r="P61" s="86"/>
      <c r="Q61" s="87"/>
      <c r="R61" s="86"/>
      <c r="S61" s="86"/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86"/>
      <c r="AE61" s="86"/>
      <c r="AF61" s="87"/>
      <c r="AG61" s="86"/>
      <c r="AH61" s="86"/>
      <c r="AI61" s="87"/>
      <c r="AJ61" s="91"/>
      <c r="AK61" s="91"/>
      <c r="AL61" s="91"/>
      <c r="AM61" s="91"/>
      <c r="AN61" s="91"/>
      <c r="AO61" s="91"/>
    </row>
    <row r="62" spans="1:41" ht="11.25">
      <c r="A62" s="13"/>
      <c r="B62" s="15" t="s">
        <v>265</v>
      </c>
      <c r="C62" s="86"/>
      <c r="D62" s="86"/>
      <c r="E62" s="87"/>
      <c r="F62" s="111"/>
      <c r="G62" s="86"/>
      <c r="H62" s="87"/>
      <c r="I62" s="86"/>
      <c r="J62" s="86"/>
      <c r="K62" s="87"/>
      <c r="L62" s="86"/>
      <c r="M62" s="86"/>
      <c r="N62" s="87"/>
      <c r="O62" s="86"/>
      <c r="P62" s="86"/>
      <c r="Q62" s="87"/>
      <c r="R62" s="86"/>
      <c r="S62" s="86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86"/>
      <c r="AE62" s="86"/>
      <c r="AF62" s="87"/>
      <c r="AG62" s="86"/>
      <c r="AH62" s="86"/>
      <c r="AI62" s="87"/>
      <c r="AJ62" s="91"/>
      <c r="AK62" s="91"/>
      <c r="AL62" s="91"/>
      <c r="AM62" s="91"/>
      <c r="AN62" s="91"/>
      <c r="AO62" s="91"/>
    </row>
    <row r="63" spans="1:41" ht="11.25">
      <c r="A63" s="57">
        <v>54</v>
      </c>
      <c r="B63" s="58" t="s">
        <v>77</v>
      </c>
      <c r="C63" s="88">
        <f>SUM(C64:C65)</f>
        <v>0</v>
      </c>
      <c r="D63" s="88">
        <f>SUM(D64:D65)</f>
        <v>0</v>
      </c>
      <c r="E63" s="87">
        <f t="shared" si="5"/>
        <v>0</v>
      </c>
      <c r="F63" s="88">
        <f>SUM(F64:F65)</f>
        <v>0</v>
      </c>
      <c r="G63" s="88">
        <f>SUM(G64:G65)</f>
        <v>0</v>
      </c>
      <c r="H63" s="87">
        <f t="shared" si="7"/>
        <v>0</v>
      </c>
      <c r="I63" s="88">
        <f>SUM(I64:I65)</f>
        <v>0</v>
      </c>
      <c r="J63" s="88">
        <f>SUM(J64:J65)</f>
        <v>0</v>
      </c>
      <c r="K63" s="87">
        <f t="shared" si="9"/>
        <v>0</v>
      </c>
      <c r="L63" s="88">
        <f>SUM(L64:L65)</f>
        <v>0</v>
      </c>
      <c r="M63" s="88">
        <f>SUM(M64:M65)</f>
        <v>0</v>
      </c>
      <c r="N63" s="87">
        <f t="shared" si="11"/>
        <v>0</v>
      </c>
      <c r="O63" s="88">
        <f>SUM(O64:O65)</f>
        <v>0</v>
      </c>
      <c r="P63" s="88">
        <f>SUM(P64:P65)</f>
        <v>0</v>
      </c>
      <c r="Q63" s="87">
        <f t="shared" si="13"/>
        <v>0</v>
      </c>
      <c r="R63" s="88">
        <f>SUM(R64:R65)</f>
        <v>0</v>
      </c>
      <c r="S63" s="88">
        <f>SUM(S64:S65)</f>
        <v>0</v>
      </c>
      <c r="T63" s="87">
        <f t="shared" si="15"/>
        <v>0</v>
      </c>
      <c r="U63" s="90">
        <f t="shared" si="54"/>
        <v>0</v>
      </c>
      <c r="V63" s="90">
        <f t="shared" si="54"/>
        <v>0</v>
      </c>
      <c r="W63" s="90">
        <f t="shared" si="54"/>
        <v>0</v>
      </c>
      <c r="X63" s="88">
        <f>SUM(X64:X65)</f>
        <v>0</v>
      </c>
      <c r="Y63" s="88">
        <f>SUM(Y64:Y65)</f>
        <v>0</v>
      </c>
      <c r="Z63" s="87">
        <f t="shared" si="18"/>
        <v>0</v>
      </c>
      <c r="AA63" s="90">
        <f t="shared" si="52"/>
        <v>0</v>
      </c>
      <c r="AB63" s="90">
        <f t="shared" si="52"/>
        <v>0</v>
      </c>
      <c r="AC63" s="90">
        <f t="shared" si="52"/>
        <v>0</v>
      </c>
      <c r="AD63" s="88">
        <f>SUM(AD64:AD65)</f>
        <v>0</v>
      </c>
      <c r="AE63" s="88">
        <f>SUM(AE64:AE65)</f>
        <v>0</v>
      </c>
      <c r="AF63" s="87">
        <f t="shared" si="21"/>
        <v>0</v>
      </c>
      <c r="AG63" s="88">
        <f>SUM(AG64:AG65)</f>
        <v>0</v>
      </c>
      <c r="AH63" s="88">
        <f>SUM(AH64:AH65)</f>
        <v>0</v>
      </c>
      <c r="AI63" s="87">
        <f t="shared" si="23"/>
        <v>0</v>
      </c>
      <c r="AJ63" s="90">
        <f t="shared" si="53"/>
        <v>0</v>
      </c>
      <c r="AK63" s="90">
        <f t="shared" si="53"/>
        <v>0</v>
      </c>
      <c r="AL63" s="90">
        <f t="shared" si="53"/>
        <v>0</v>
      </c>
      <c r="AM63" s="90">
        <f t="shared" si="24"/>
        <v>0</v>
      </c>
      <c r="AN63" s="90">
        <f t="shared" si="24"/>
        <v>0</v>
      </c>
      <c r="AO63" s="90">
        <f t="shared" si="24"/>
        <v>0</v>
      </c>
    </row>
    <row r="64" spans="1:41" ht="11.25">
      <c r="A64" s="13">
        <v>55</v>
      </c>
      <c r="B64" s="2" t="s">
        <v>54</v>
      </c>
      <c r="C64" s="86"/>
      <c r="D64" s="86"/>
      <c r="E64" s="87">
        <f t="shared" si="5"/>
        <v>0</v>
      </c>
      <c r="F64" s="86"/>
      <c r="G64" s="86"/>
      <c r="H64" s="87">
        <f t="shared" si="7"/>
        <v>0</v>
      </c>
      <c r="I64" s="86"/>
      <c r="J64" s="86"/>
      <c r="K64" s="87">
        <f t="shared" si="9"/>
        <v>0</v>
      </c>
      <c r="L64" s="86"/>
      <c r="M64" s="86"/>
      <c r="N64" s="87">
        <f t="shared" si="11"/>
        <v>0</v>
      </c>
      <c r="O64" s="86"/>
      <c r="P64" s="86"/>
      <c r="Q64" s="87">
        <f t="shared" si="13"/>
        <v>0</v>
      </c>
      <c r="R64" s="86"/>
      <c r="S64" s="86"/>
      <c r="T64" s="87">
        <f t="shared" si="15"/>
        <v>0</v>
      </c>
      <c r="U64" s="91">
        <f t="shared" si="54"/>
        <v>0</v>
      </c>
      <c r="V64" s="91">
        <f t="shared" si="54"/>
        <v>0</v>
      </c>
      <c r="W64" s="91">
        <f t="shared" si="54"/>
        <v>0</v>
      </c>
      <c r="X64" s="86"/>
      <c r="Y64" s="86"/>
      <c r="Z64" s="87">
        <f t="shared" si="18"/>
        <v>0</v>
      </c>
      <c r="AA64" s="91">
        <f t="shared" si="52"/>
        <v>0</v>
      </c>
      <c r="AB64" s="91">
        <f t="shared" si="52"/>
        <v>0</v>
      </c>
      <c r="AC64" s="91">
        <f t="shared" si="52"/>
        <v>0</v>
      </c>
      <c r="AD64" s="86"/>
      <c r="AE64" s="86"/>
      <c r="AF64" s="87">
        <f t="shared" si="21"/>
        <v>0</v>
      </c>
      <c r="AG64" s="86"/>
      <c r="AH64" s="86"/>
      <c r="AI64" s="87">
        <f t="shared" si="23"/>
        <v>0</v>
      </c>
      <c r="AJ64" s="91">
        <f t="shared" si="53"/>
        <v>0</v>
      </c>
      <c r="AK64" s="91">
        <f t="shared" si="53"/>
        <v>0</v>
      </c>
      <c r="AL64" s="91">
        <f t="shared" si="53"/>
        <v>0</v>
      </c>
      <c r="AM64" s="91">
        <f t="shared" si="24"/>
        <v>0</v>
      </c>
      <c r="AN64" s="91">
        <f t="shared" si="24"/>
        <v>0</v>
      </c>
      <c r="AO64" s="91">
        <f t="shared" si="24"/>
        <v>0</v>
      </c>
    </row>
    <row r="65" spans="1:41" ht="11.25">
      <c r="A65" s="13">
        <v>56</v>
      </c>
      <c r="B65" s="2" t="s">
        <v>55</v>
      </c>
      <c r="C65" s="86"/>
      <c r="D65" s="86"/>
      <c r="E65" s="87">
        <f t="shared" si="5"/>
        <v>0</v>
      </c>
      <c r="F65" s="86"/>
      <c r="G65" s="86"/>
      <c r="H65" s="87">
        <f t="shared" si="7"/>
        <v>0</v>
      </c>
      <c r="I65" s="86"/>
      <c r="J65" s="86"/>
      <c r="K65" s="87">
        <f t="shared" si="9"/>
        <v>0</v>
      </c>
      <c r="L65" s="86"/>
      <c r="M65" s="86"/>
      <c r="N65" s="87">
        <f t="shared" si="11"/>
        <v>0</v>
      </c>
      <c r="O65" s="86"/>
      <c r="P65" s="86"/>
      <c r="Q65" s="87">
        <f t="shared" si="13"/>
        <v>0</v>
      </c>
      <c r="R65" s="86"/>
      <c r="S65" s="86"/>
      <c r="T65" s="87">
        <f t="shared" si="15"/>
        <v>0</v>
      </c>
      <c r="U65" s="91">
        <f t="shared" si="54"/>
        <v>0</v>
      </c>
      <c r="V65" s="91">
        <f t="shared" si="54"/>
        <v>0</v>
      </c>
      <c r="W65" s="91">
        <f t="shared" si="54"/>
        <v>0</v>
      </c>
      <c r="X65" s="86"/>
      <c r="Y65" s="86"/>
      <c r="Z65" s="87">
        <f t="shared" si="18"/>
        <v>0</v>
      </c>
      <c r="AA65" s="91">
        <f t="shared" si="52"/>
        <v>0</v>
      </c>
      <c r="AB65" s="91">
        <f t="shared" si="52"/>
        <v>0</v>
      </c>
      <c r="AC65" s="91">
        <f t="shared" si="52"/>
        <v>0</v>
      </c>
      <c r="AD65" s="86"/>
      <c r="AE65" s="86"/>
      <c r="AF65" s="87">
        <f t="shared" si="21"/>
        <v>0</v>
      </c>
      <c r="AG65" s="86"/>
      <c r="AH65" s="86"/>
      <c r="AI65" s="87">
        <f t="shared" si="23"/>
        <v>0</v>
      </c>
      <c r="AJ65" s="91">
        <f t="shared" si="53"/>
        <v>0</v>
      </c>
      <c r="AK65" s="91">
        <f t="shared" si="53"/>
        <v>0</v>
      </c>
      <c r="AL65" s="91">
        <f t="shared" si="53"/>
        <v>0</v>
      </c>
      <c r="AM65" s="91">
        <f t="shared" si="24"/>
        <v>0</v>
      </c>
      <c r="AN65" s="91">
        <f t="shared" si="24"/>
        <v>0</v>
      </c>
      <c r="AO65" s="91">
        <f t="shared" si="24"/>
        <v>0</v>
      </c>
    </row>
    <row r="66" spans="1:41" ht="11.25">
      <c r="A66" s="57">
        <v>57</v>
      </c>
      <c r="B66" s="58" t="s">
        <v>78</v>
      </c>
      <c r="C66" s="88">
        <f>SUM(C67:C74)</f>
        <v>450000</v>
      </c>
      <c r="D66" s="88">
        <f>SUM(D67:D74)</f>
        <v>390000</v>
      </c>
      <c r="E66" s="87">
        <f t="shared" si="5"/>
        <v>-60000</v>
      </c>
      <c r="F66" s="88">
        <f>SUM(F67:F74)</f>
        <v>500000</v>
      </c>
      <c r="G66" s="88">
        <f>SUM(G67:G74)</f>
        <v>0</v>
      </c>
      <c r="H66" s="87">
        <f t="shared" si="7"/>
        <v>-500000</v>
      </c>
      <c r="I66" s="88">
        <f>SUM(I67:I74)</f>
        <v>0</v>
      </c>
      <c r="J66" s="88">
        <f>SUM(J67:J74)</f>
        <v>0</v>
      </c>
      <c r="K66" s="87">
        <f t="shared" si="9"/>
        <v>0</v>
      </c>
      <c r="L66" s="88">
        <f>SUM(L67:L74)</f>
        <v>0</v>
      </c>
      <c r="M66" s="88">
        <f>SUM(M67:M74)</f>
        <v>0</v>
      </c>
      <c r="N66" s="87">
        <f t="shared" si="11"/>
        <v>0</v>
      </c>
      <c r="O66" s="88">
        <f>SUM(O67:O74)</f>
        <v>0</v>
      </c>
      <c r="P66" s="88">
        <f>SUM(P67:P74)</f>
        <v>0</v>
      </c>
      <c r="Q66" s="87">
        <f t="shared" si="13"/>
        <v>0</v>
      </c>
      <c r="R66" s="88">
        <f>SUM(R67:R74)</f>
        <v>0</v>
      </c>
      <c r="S66" s="88">
        <f>SUM(S67:S74)</f>
        <v>0</v>
      </c>
      <c r="T66" s="87">
        <f t="shared" si="15"/>
        <v>0</v>
      </c>
      <c r="U66" s="90">
        <f t="shared" si="54"/>
        <v>950000</v>
      </c>
      <c r="V66" s="90">
        <f t="shared" si="54"/>
        <v>390000</v>
      </c>
      <c r="W66" s="90">
        <f t="shared" si="54"/>
        <v>-560000</v>
      </c>
      <c r="X66" s="88">
        <f>SUM(X67:X74)</f>
        <v>212000000</v>
      </c>
      <c r="Y66" s="88">
        <f>SUM(Y67:Y74)</f>
        <v>200000000</v>
      </c>
      <c r="Z66" s="87">
        <f t="shared" si="18"/>
        <v>-12000000</v>
      </c>
      <c r="AA66" s="90">
        <f t="shared" si="52"/>
        <v>212000000</v>
      </c>
      <c r="AB66" s="90">
        <f t="shared" si="52"/>
        <v>200000000</v>
      </c>
      <c r="AC66" s="90">
        <f t="shared" si="52"/>
        <v>-12000000</v>
      </c>
      <c r="AD66" s="88">
        <f>SUM(AD67:AD74)</f>
        <v>0</v>
      </c>
      <c r="AE66" s="88">
        <f>SUM(AE67:AE74)</f>
        <v>0</v>
      </c>
      <c r="AF66" s="87">
        <f t="shared" si="21"/>
        <v>0</v>
      </c>
      <c r="AG66" s="88">
        <f>SUM(AG67:AG74)</f>
        <v>0</v>
      </c>
      <c r="AH66" s="88">
        <f>SUM(AH67:AH74)</f>
        <v>0</v>
      </c>
      <c r="AI66" s="87">
        <f t="shared" si="23"/>
        <v>0</v>
      </c>
      <c r="AJ66" s="90">
        <f t="shared" si="53"/>
        <v>0</v>
      </c>
      <c r="AK66" s="90">
        <f t="shared" si="53"/>
        <v>0</v>
      </c>
      <c r="AL66" s="90">
        <f t="shared" si="53"/>
        <v>0</v>
      </c>
      <c r="AM66" s="90">
        <f t="shared" si="24"/>
        <v>212950000</v>
      </c>
      <c r="AN66" s="90">
        <f t="shared" si="24"/>
        <v>200390000</v>
      </c>
      <c r="AO66" s="90">
        <f t="shared" si="24"/>
        <v>-12560000</v>
      </c>
    </row>
    <row r="67" spans="1:41" ht="11.25">
      <c r="A67" s="13">
        <v>58</v>
      </c>
      <c r="B67" s="2" t="s">
        <v>90</v>
      </c>
      <c r="C67" s="86"/>
      <c r="D67" s="86"/>
      <c r="E67" s="87">
        <f t="shared" si="5"/>
        <v>0</v>
      </c>
      <c r="F67" s="86"/>
      <c r="G67" s="86"/>
      <c r="H67" s="87">
        <f t="shared" si="7"/>
        <v>0</v>
      </c>
      <c r="I67" s="86"/>
      <c r="J67" s="86"/>
      <c r="K67" s="87">
        <f t="shared" si="9"/>
        <v>0</v>
      </c>
      <c r="L67" s="86"/>
      <c r="M67" s="86"/>
      <c r="N67" s="87">
        <f t="shared" si="11"/>
        <v>0</v>
      </c>
      <c r="O67" s="86"/>
      <c r="P67" s="86"/>
      <c r="Q67" s="87">
        <f t="shared" si="13"/>
        <v>0</v>
      </c>
      <c r="R67" s="86"/>
      <c r="S67" s="86"/>
      <c r="T67" s="87">
        <f t="shared" si="15"/>
        <v>0</v>
      </c>
      <c r="U67" s="91">
        <f t="shared" si="54"/>
        <v>0</v>
      </c>
      <c r="V67" s="91">
        <f t="shared" si="54"/>
        <v>0</v>
      </c>
      <c r="W67" s="91">
        <f t="shared" si="54"/>
        <v>0</v>
      </c>
      <c r="X67" s="86">
        <v>212000000</v>
      </c>
      <c r="Y67" s="86">
        <v>200000000</v>
      </c>
      <c r="Z67" s="87">
        <f t="shared" si="18"/>
        <v>-12000000</v>
      </c>
      <c r="AA67" s="91">
        <f t="shared" si="52"/>
        <v>212000000</v>
      </c>
      <c r="AB67" s="91">
        <f t="shared" si="52"/>
        <v>200000000</v>
      </c>
      <c r="AC67" s="91">
        <f t="shared" si="52"/>
        <v>-12000000</v>
      </c>
      <c r="AD67" s="86"/>
      <c r="AE67" s="86"/>
      <c r="AF67" s="87">
        <f t="shared" si="21"/>
        <v>0</v>
      </c>
      <c r="AG67" s="86"/>
      <c r="AH67" s="86"/>
      <c r="AI67" s="87">
        <f t="shared" si="23"/>
        <v>0</v>
      </c>
      <c r="AJ67" s="91">
        <f t="shared" si="53"/>
        <v>0</v>
      </c>
      <c r="AK67" s="91">
        <f t="shared" si="53"/>
        <v>0</v>
      </c>
      <c r="AL67" s="91">
        <f t="shared" si="53"/>
        <v>0</v>
      </c>
      <c r="AM67" s="91">
        <f t="shared" si="24"/>
        <v>212000000</v>
      </c>
      <c r="AN67" s="91">
        <f t="shared" si="24"/>
        <v>200000000</v>
      </c>
      <c r="AO67" s="91">
        <f t="shared" si="24"/>
        <v>-12000000</v>
      </c>
    </row>
    <row r="68" spans="1:41" ht="11.25">
      <c r="A68" s="13">
        <v>59</v>
      </c>
      <c r="B68" s="2" t="s">
        <v>85</v>
      </c>
      <c r="C68" s="86"/>
      <c r="D68" s="86"/>
      <c r="E68" s="87">
        <f t="shared" si="5"/>
        <v>0</v>
      </c>
      <c r="F68" s="86"/>
      <c r="G68" s="86"/>
      <c r="H68" s="87">
        <f t="shared" si="7"/>
        <v>0</v>
      </c>
      <c r="I68" s="86"/>
      <c r="J68" s="86"/>
      <c r="K68" s="87">
        <f t="shared" si="9"/>
        <v>0</v>
      </c>
      <c r="L68" s="86"/>
      <c r="M68" s="86"/>
      <c r="N68" s="87">
        <f t="shared" si="11"/>
        <v>0</v>
      </c>
      <c r="O68" s="86"/>
      <c r="P68" s="86"/>
      <c r="Q68" s="87">
        <f t="shared" si="13"/>
        <v>0</v>
      </c>
      <c r="R68" s="86"/>
      <c r="S68" s="86"/>
      <c r="T68" s="87">
        <f t="shared" si="15"/>
        <v>0</v>
      </c>
      <c r="U68" s="91">
        <f t="shared" si="54"/>
        <v>0</v>
      </c>
      <c r="V68" s="91">
        <f t="shared" si="54"/>
        <v>0</v>
      </c>
      <c r="W68" s="91">
        <f t="shared" si="54"/>
        <v>0</v>
      </c>
      <c r="X68" s="86"/>
      <c r="Y68" s="86"/>
      <c r="Z68" s="87">
        <f t="shared" si="18"/>
        <v>0</v>
      </c>
      <c r="AA68" s="91">
        <f t="shared" si="52"/>
        <v>0</v>
      </c>
      <c r="AB68" s="91">
        <f t="shared" si="52"/>
        <v>0</v>
      </c>
      <c r="AC68" s="91">
        <f t="shared" si="52"/>
        <v>0</v>
      </c>
      <c r="AD68" s="86"/>
      <c r="AE68" s="86"/>
      <c r="AF68" s="87">
        <f t="shared" si="21"/>
        <v>0</v>
      </c>
      <c r="AG68" s="86"/>
      <c r="AH68" s="86"/>
      <c r="AI68" s="87">
        <f t="shared" si="23"/>
        <v>0</v>
      </c>
      <c r="AJ68" s="91">
        <f t="shared" si="53"/>
        <v>0</v>
      </c>
      <c r="AK68" s="91">
        <f t="shared" si="53"/>
        <v>0</v>
      </c>
      <c r="AL68" s="91">
        <f t="shared" si="53"/>
        <v>0</v>
      </c>
      <c r="AM68" s="91">
        <f t="shared" si="24"/>
        <v>0</v>
      </c>
      <c r="AN68" s="91">
        <f t="shared" si="24"/>
        <v>0</v>
      </c>
      <c r="AO68" s="91">
        <f t="shared" si="24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1.25">
      <c r="A70" s="13">
        <v>60</v>
      </c>
      <c r="B70" s="2" t="s">
        <v>56</v>
      </c>
      <c r="C70" s="86"/>
      <c r="D70" s="86"/>
      <c r="E70" s="87">
        <f t="shared" si="5"/>
        <v>0</v>
      </c>
      <c r="F70" s="86"/>
      <c r="G70" s="86"/>
      <c r="H70" s="87">
        <f t="shared" si="7"/>
        <v>0</v>
      </c>
      <c r="I70" s="86"/>
      <c r="J70" s="86"/>
      <c r="K70" s="87">
        <f t="shared" si="9"/>
        <v>0</v>
      </c>
      <c r="L70" s="86"/>
      <c r="M70" s="86"/>
      <c r="N70" s="87">
        <f t="shared" si="11"/>
        <v>0</v>
      </c>
      <c r="O70" s="86"/>
      <c r="P70" s="86"/>
      <c r="Q70" s="87">
        <f t="shared" si="13"/>
        <v>0</v>
      </c>
      <c r="R70" s="86"/>
      <c r="S70" s="86"/>
      <c r="T70" s="87">
        <f t="shared" si="15"/>
        <v>0</v>
      </c>
      <c r="U70" s="91">
        <f t="shared" si="54"/>
        <v>0</v>
      </c>
      <c r="V70" s="91">
        <f t="shared" si="54"/>
        <v>0</v>
      </c>
      <c r="W70" s="91">
        <f t="shared" si="54"/>
        <v>0</v>
      </c>
      <c r="X70" s="86"/>
      <c r="Y70" s="86"/>
      <c r="Z70" s="87">
        <f t="shared" si="18"/>
        <v>0</v>
      </c>
      <c r="AA70" s="91">
        <f t="shared" si="52"/>
        <v>0</v>
      </c>
      <c r="AB70" s="91">
        <f t="shared" si="52"/>
        <v>0</v>
      </c>
      <c r="AC70" s="91">
        <f t="shared" si="52"/>
        <v>0</v>
      </c>
      <c r="AD70" s="86"/>
      <c r="AE70" s="86"/>
      <c r="AF70" s="87">
        <f t="shared" si="21"/>
        <v>0</v>
      </c>
      <c r="AG70" s="86"/>
      <c r="AH70" s="86"/>
      <c r="AI70" s="87">
        <f t="shared" si="23"/>
        <v>0</v>
      </c>
      <c r="AJ70" s="91">
        <f t="shared" si="53"/>
        <v>0</v>
      </c>
      <c r="AK70" s="91">
        <f t="shared" si="53"/>
        <v>0</v>
      </c>
      <c r="AL70" s="91">
        <f t="shared" si="53"/>
        <v>0</v>
      </c>
      <c r="AM70" s="91">
        <f t="shared" si="24"/>
        <v>0</v>
      </c>
      <c r="AN70" s="91">
        <f t="shared" si="24"/>
        <v>0</v>
      </c>
      <c r="AO70" s="91">
        <f t="shared" si="24"/>
        <v>0</v>
      </c>
    </row>
    <row r="71" spans="1:41" ht="11.25">
      <c r="A71" s="13">
        <v>61</v>
      </c>
      <c r="B71" s="15" t="s">
        <v>57</v>
      </c>
      <c r="C71" s="86"/>
      <c r="D71" s="86"/>
      <c r="E71" s="87">
        <f t="shared" si="5"/>
        <v>0</v>
      </c>
      <c r="F71" s="86"/>
      <c r="G71" s="86"/>
      <c r="H71" s="87">
        <f t="shared" si="7"/>
        <v>0</v>
      </c>
      <c r="I71" s="86"/>
      <c r="J71" s="86"/>
      <c r="K71" s="87">
        <f t="shared" si="9"/>
        <v>0</v>
      </c>
      <c r="L71" s="86"/>
      <c r="M71" s="86"/>
      <c r="N71" s="87">
        <f t="shared" si="11"/>
        <v>0</v>
      </c>
      <c r="O71" s="86"/>
      <c r="P71" s="86"/>
      <c r="Q71" s="87">
        <f t="shared" si="13"/>
        <v>0</v>
      </c>
      <c r="R71" s="86"/>
      <c r="S71" s="86"/>
      <c r="T71" s="87">
        <f t="shared" si="15"/>
        <v>0</v>
      </c>
      <c r="U71" s="91">
        <f t="shared" si="54"/>
        <v>0</v>
      </c>
      <c r="V71" s="91">
        <f t="shared" si="54"/>
        <v>0</v>
      </c>
      <c r="W71" s="91">
        <f t="shared" si="54"/>
        <v>0</v>
      </c>
      <c r="X71" s="86"/>
      <c r="Y71" s="86"/>
      <c r="Z71" s="87">
        <f t="shared" si="18"/>
        <v>0</v>
      </c>
      <c r="AA71" s="91">
        <f t="shared" si="52"/>
        <v>0</v>
      </c>
      <c r="AB71" s="91">
        <f t="shared" si="52"/>
        <v>0</v>
      </c>
      <c r="AC71" s="91">
        <f t="shared" si="52"/>
        <v>0</v>
      </c>
      <c r="AD71" s="86"/>
      <c r="AE71" s="86"/>
      <c r="AF71" s="87">
        <f t="shared" si="21"/>
        <v>0</v>
      </c>
      <c r="AG71" s="86"/>
      <c r="AH71" s="86"/>
      <c r="AI71" s="87">
        <f t="shared" si="23"/>
        <v>0</v>
      </c>
      <c r="AJ71" s="91">
        <f t="shared" si="53"/>
        <v>0</v>
      </c>
      <c r="AK71" s="91">
        <f t="shared" si="53"/>
        <v>0</v>
      </c>
      <c r="AL71" s="91">
        <f t="shared" si="53"/>
        <v>0</v>
      </c>
      <c r="AM71" s="91">
        <f t="shared" si="24"/>
        <v>0</v>
      </c>
      <c r="AN71" s="91">
        <f t="shared" si="24"/>
        <v>0</v>
      </c>
      <c r="AO71" s="91">
        <f t="shared" si="24"/>
        <v>0</v>
      </c>
    </row>
    <row r="72" spans="1:41" ht="11.25">
      <c r="A72" s="13">
        <v>62</v>
      </c>
      <c r="B72" s="15" t="s">
        <v>58</v>
      </c>
      <c r="C72" s="86"/>
      <c r="D72" s="86"/>
      <c r="E72" s="87">
        <f t="shared" si="5"/>
        <v>0</v>
      </c>
      <c r="F72" s="86"/>
      <c r="G72" s="86"/>
      <c r="H72" s="87">
        <f t="shared" si="7"/>
        <v>0</v>
      </c>
      <c r="I72" s="86"/>
      <c r="J72" s="86"/>
      <c r="K72" s="87">
        <f t="shared" si="9"/>
        <v>0</v>
      </c>
      <c r="L72" s="86"/>
      <c r="M72" s="86"/>
      <c r="N72" s="87">
        <f t="shared" si="11"/>
        <v>0</v>
      </c>
      <c r="O72" s="86"/>
      <c r="P72" s="86"/>
      <c r="Q72" s="87">
        <f t="shared" si="13"/>
        <v>0</v>
      </c>
      <c r="R72" s="86"/>
      <c r="S72" s="86"/>
      <c r="T72" s="87">
        <f t="shared" si="15"/>
        <v>0</v>
      </c>
      <c r="U72" s="91">
        <f t="shared" si="54"/>
        <v>0</v>
      </c>
      <c r="V72" s="91">
        <f t="shared" si="54"/>
        <v>0</v>
      </c>
      <c r="W72" s="91">
        <f t="shared" si="54"/>
        <v>0</v>
      </c>
      <c r="X72" s="86"/>
      <c r="Y72" s="86"/>
      <c r="Z72" s="87">
        <f t="shared" si="18"/>
        <v>0</v>
      </c>
      <c r="AA72" s="91">
        <f t="shared" si="52"/>
        <v>0</v>
      </c>
      <c r="AB72" s="91">
        <f t="shared" si="52"/>
        <v>0</v>
      </c>
      <c r="AC72" s="91">
        <f t="shared" si="52"/>
        <v>0</v>
      </c>
      <c r="AD72" s="86"/>
      <c r="AE72" s="86"/>
      <c r="AF72" s="87">
        <f t="shared" si="21"/>
        <v>0</v>
      </c>
      <c r="AG72" s="86"/>
      <c r="AH72" s="86"/>
      <c r="AI72" s="87">
        <f t="shared" si="23"/>
        <v>0</v>
      </c>
      <c r="AJ72" s="91">
        <f t="shared" si="53"/>
        <v>0</v>
      </c>
      <c r="AK72" s="91">
        <f t="shared" si="53"/>
        <v>0</v>
      </c>
      <c r="AL72" s="91">
        <f t="shared" si="53"/>
        <v>0</v>
      </c>
      <c r="AM72" s="91">
        <f t="shared" si="24"/>
        <v>0</v>
      </c>
      <c r="AN72" s="91">
        <f t="shared" si="24"/>
        <v>0</v>
      </c>
      <c r="AO72" s="91">
        <f t="shared" si="24"/>
        <v>0</v>
      </c>
    </row>
    <row r="73" spans="1:41" ht="11.25">
      <c r="A73" s="13">
        <v>63</v>
      </c>
      <c r="B73" s="15" t="s">
        <v>59</v>
      </c>
      <c r="C73" s="86"/>
      <c r="D73" s="86"/>
      <c r="E73" s="87">
        <f t="shared" ref="E73:E107" si="55">SUM(D73-C73)</f>
        <v>0</v>
      </c>
      <c r="F73" s="86"/>
      <c r="G73" s="86"/>
      <c r="H73" s="87">
        <f t="shared" ref="H73:H107" si="56">SUM(G73-F73)</f>
        <v>0</v>
      </c>
      <c r="I73" s="86"/>
      <c r="J73" s="86"/>
      <c r="K73" s="87">
        <f t="shared" ref="K73:K107" si="57">SUM(J73-I73)</f>
        <v>0</v>
      </c>
      <c r="L73" s="86"/>
      <c r="M73" s="86"/>
      <c r="N73" s="87">
        <f t="shared" ref="N73:N107" si="58">SUM(M73-L73)</f>
        <v>0</v>
      </c>
      <c r="O73" s="86"/>
      <c r="P73" s="86"/>
      <c r="Q73" s="87">
        <f t="shared" ref="Q73:Q107" si="59">SUM(P73-O73)</f>
        <v>0</v>
      </c>
      <c r="R73" s="86"/>
      <c r="S73" s="86"/>
      <c r="T73" s="87">
        <f t="shared" si="15"/>
        <v>0</v>
      </c>
      <c r="U73" s="91">
        <f t="shared" si="54"/>
        <v>0</v>
      </c>
      <c r="V73" s="91">
        <f t="shared" si="54"/>
        <v>0</v>
      </c>
      <c r="W73" s="91">
        <f t="shared" si="54"/>
        <v>0</v>
      </c>
      <c r="X73" s="86"/>
      <c r="Y73" s="86"/>
      <c r="Z73" s="87">
        <f t="shared" si="18"/>
        <v>0</v>
      </c>
      <c r="AA73" s="91">
        <f t="shared" si="52"/>
        <v>0</v>
      </c>
      <c r="AB73" s="91">
        <f t="shared" si="52"/>
        <v>0</v>
      </c>
      <c r="AC73" s="91">
        <f t="shared" si="52"/>
        <v>0</v>
      </c>
      <c r="AD73" s="86"/>
      <c r="AE73" s="86"/>
      <c r="AF73" s="87">
        <f t="shared" ref="AF73:AF86" si="60">SUM(AE73-AD73)</f>
        <v>0</v>
      </c>
      <c r="AG73" s="86"/>
      <c r="AH73" s="86"/>
      <c r="AI73" s="87">
        <f t="shared" si="23"/>
        <v>0</v>
      </c>
      <c r="AJ73" s="91">
        <f t="shared" si="53"/>
        <v>0</v>
      </c>
      <c r="AK73" s="91">
        <f t="shared" si="53"/>
        <v>0</v>
      </c>
      <c r="AL73" s="91">
        <f t="shared" si="53"/>
        <v>0</v>
      </c>
      <c r="AM73" s="91">
        <f t="shared" si="24"/>
        <v>0</v>
      </c>
      <c r="AN73" s="91">
        <f t="shared" si="24"/>
        <v>0</v>
      </c>
      <c r="AO73" s="91">
        <f t="shared" si="24"/>
        <v>0</v>
      </c>
    </row>
    <row r="74" spans="1:41" ht="11.25">
      <c r="A74" s="13">
        <v>64</v>
      </c>
      <c r="B74" s="15" t="s">
        <v>60</v>
      </c>
      <c r="C74" s="96">
        <v>450000</v>
      </c>
      <c r="D74" s="86">
        <v>390000</v>
      </c>
      <c r="E74" s="87">
        <f t="shared" si="55"/>
        <v>-60000</v>
      </c>
      <c r="F74" s="96">
        <v>500000</v>
      </c>
      <c r="G74" s="86">
        <v>0</v>
      </c>
      <c r="H74" s="87">
        <f t="shared" si="56"/>
        <v>-500000</v>
      </c>
      <c r="I74" s="86"/>
      <c r="J74" s="86"/>
      <c r="K74" s="87">
        <f t="shared" si="57"/>
        <v>0</v>
      </c>
      <c r="L74" s="86"/>
      <c r="M74" s="86"/>
      <c r="N74" s="87">
        <f t="shared" si="58"/>
        <v>0</v>
      </c>
      <c r="O74" s="86"/>
      <c r="P74" s="86"/>
      <c r="Q74" s="87">
        <f t="shared" si="59"/>
        <v>0</v>
      </c>
      <c r="R74" s="86"/>
      <c r="S74" s="86"/>
      <c r="T74" s="87">
        <f t="shared" si="15"/>
        <v>0</v>
      </c>
      <c r="U74" s="91">
        <f t="shared" si="54"/>
        <v>950000</v>
      </c>
      <c r="V74" s="91">
        <f t="shared" si="54"/>
        <v>390000</v>
      </c>
      <c r="W74" s="91">
        <f t="shared" si="54"/>
        <v>-560000</v>
      </c>
      <c r="X74" s="86"/>
      <c r="Y74" s="86"/>
      <c r="Z74" s="87">
        <f t="shared" si="18"/>
        <v>0</v>
      </c>
      <c r="AA74" s="91">
        <f t="shared" si="52"/>
        <v>0</v>
      </c>
      <c r="AB74" s="91">
        <f t="shared" si="52"/>
        <v>0</v>
      </c>
      <c r="AC74" s="91">
        <f t="shared" si="52"/>
        <v>0</v>
      </c>
      <c r="AD74" s="86"/>
      <c r="AE74" s="86"/>
      <c r="AF74" s="87">
        <f t="shared" si="60"/>
        <v>0</v>
      </c>
      <c r="AG74" s="86"/>
      <c r="AH74" s="86"/>
      <c r="AI74" s="87">
        <f t="shared" si="23"/>
        <v>0</v>
      </c>
      <c r="AJ74" s="91">
        <f t="shared" si="53"/>
        <v>0</v>
      </c>
      <c r="AK74" s="91">
        <f t="shared" si="53"/>
        <v>0</v>
      </c>
      <c r="AL74" s="91">
        <f t="shared" si="53"/>
        <v>0</v>
      </c>
      <c r="AM74" s="91">
        <f t="shared" si="24"/>
        <v>950000</v>
      </c>
      <c r="AN74" s="91">
        <f t="shared" si="24"/>
        <v>390000</v>
      </c>
      <c r="AO74" s="91">
        <f t="shared" si="24"/>
        <v>-560000</v>
      </c>
    </row>
    <row r="75" spans="1:41" ht="11.25">
      <c r="A75" s="57">
        <v>65</v>
      </c>
      <c r="B75" s="58" t="s">
        <v>61</v>
      </c>
      <c r="C75" s="88">
        <f>SUM(C76:C77)</f>
        <v>0</v>
      </c>
      <c r="D75" s="88">
        <f>SUM(D76:D77)</f>
        <v>0</v>
      </c>
      <c r="E75" s="87">
        <f t="shared" si="55"/>
        <v>0</v>
      </c>
      <c r="F75" s="88">
        <f>SUM(F76:F77)</f>
        <v>0</v>
      </c>
      <c r="G75" s="88">
        <f>SUM(G76:G77)</f>
        <v>0</v>
      </c>
      <c r="H75" s="87">
        <f t="shared" si="56"/>
        <v>0</v>
      </c>
      <c r="I75" s="88">
        <f>SUM(I76:I77)</f>
        <v>0</v>
      </c>
      <c r="J75" s="88">
        <f>SUM(J76:J77)</f>
        <v>0</v>
      </c>
      <c r="K75" s="87">
        <f t="shared" si="57"/>
        <v>0</v>
      </c>
      <c r="L75" s="88">
        <f>SUM(L76:L77)</f>
        <v>0</v>
      </c>
      <c r="M75" s="88">
        <f>SUM(M76:M77)</f>
        <v>0</v>
      </c>
      <c r="N75" s="87">
        <f t="shared" si="58"/>
        <v>0</v>
      </c>
      <c r="O75" s="88">
        <f>SUM(O76:O77)</f>
        <v>0</v>
      </c>
      <c r="P75" s="88">
        <f>SUM(P76:P77)</f>
        <v>0</v>
      </c>
      <c r="Q75" s="87">
        <f t="shared" si="59"/>
        <v>0</v>
      </c>
      <c r="R75" s="88">
        <f>SUM(R76:R77)</f>
        <v>0</v>
      </c>
      <c r="S75" s="88">
        <f>SUM(S76:S77)</f>
        <v>0</v>
      </c>
      <c r="T75" s="87">
        <f t="shared" ref="T75:T107" si="61">SUM(S75-R75)</f>
        <v>0</v>
      </c>
      <c r="U75" s="90">
        <f t="shared" si="54"/>
        <v>0</v>
      </c>
      <c r="V75" s="90">
        <f t="shared" si="54"/>
        <v>0</v>
      </c>
      <c r="W75" s="90">
        <f t="shared" si="54"/>
        <v>0</v>
      </c>
      <c r="X75" s="88">
        <f>SUM(X76:X77)</f>
        <v>0</v>
      </c>
      <c r="Y75" s="88">
        <f>SUM(Y76:Y77)</f>
        <v>0</v>
      </c>
      <c r="Z75" s="87">
        <f t="shared" ref="Z75:Z107" si="62">SUM(Y75-X75)</f>
        <v>0</v>
      </c>
      <c r="AA75" s="90">
        <f t="shared" si="52"/>
        <v>0</v>
      </c>
      <c r="AB75" s="90">
        <f t="shared" si="52"/>
        <v>0</v>
      </c>
      <c r="AC75" s="90">
        <f t="shared" si="52"/>
        <v>0</v>
      </c>
      <c r="AD75" s="88">
        <f>SUM(AD76:AD77)</f>
        <v>0</v>
      </c>
      <c r="AE75" s="88">
        <f>SUM(AE76:AE77)</f>
        <v>0</v>
      </c>
      <c r="AF75" s="87">
        <f t="shared" si="60"/>
        <v>0</v>
      </c>
      <c r="AG75" s="88">
        <f>SUM(AG76:AG77)</f>
        <v>0</v>
      </c>
      <c r="AH75" s="88">
        <f>SUM(AH76:AH77)</f>
        <v>0</v>
      </c>
      <c r="AI75" s="87">
        <f t="shared" ref="AI75:AI107" si="63">SUM(AH75-AG75)</f>
        <v>0</v>
      </c>
      <c r="AJ75" s="90">
        <f t="shared" si="53"/>
        <v>0</v>
      </c>
      <c r="AK75" s="90">
        <f t="shared" si="53"/>
        <v>0</v>
      </c>
      <c r="AL75" s="90">
        <f t="shared" si="53"/>
        <v>0</v>
      </c>
      <c r="AM75" s="90">
        <f t="shared" ref="AM75:AO107" si="64">SUM(U75+AA75+AJ75)</f>
        <v>0</v>
      </c>
      <c r="AN75" s="90">
        <f t="shared" si="64"/>
        <v>0</v>
      </c>
      <c r="AO75" s="90">
        <f t="shared" si="64"/>
        <v>0</v>
      </c>
    </row>
    <row r="76" spans="1:41" ht="11.25">
      <c r="A76" s="13">
        <v>66</v>
      </c>
      <c r="B76" s="2" t="s">
        <v>260</v>
      </c>
      <c r="C76" s="86"/>
      <c r="D76" s="86"/>
      <c r="E76" s="87">
        <f t="shared" si="55"/>
        <v>0</v>
      </c>
      <c r="F76" s="86"/>
      <c r="G76" s="86"/>
      <c r="H76" s="87">
        <f t="shared" si="56"/>
        <v>0</v>
      </c>
      <c r="I76" s="86"/>
      <c r="J76" s="86"/>
      <c r="K76" s="87">
        <f t="shared" si="57"/>
        <v>0</v>
      </c>
      <c r="L76" s="86"/>
      <c r="M76" s="86"/>
      <c r="N76" s="87">
        <f t="shared" si="58"/>
        <v>0</v>
      </c>
      <c r="O76" s="86"/>
      <c r="P76" s="86"/>
      <c r="Q76" s="87">
        <f t="shared" si="59"/>
        <v>0</v>
      </c>
      <c r="R76" s="86"/>
      <c r="S76" s="86"/>
      <c r="T76" s="87">
        <f t="shared" si="61"/>
        <v>0</v>
      </c>
      <c r="U76" s="91">
        <f t="shared" si="54"/>
        <v>0</v>
      </c>
      <c r="V76" s="91">
        <f t="shared" si="54"/>
        <v>0</v>
      </c>
      <c r="W76" s="91">
        <f t="shared" si="54"/>
        <v>0</v>
      </c>
      <c r="X76" s="86"/>
      <c r="Y76" s="86"/>
      <c r="Z76" s="87">
        <f t="shared" si="62"/>
        <v>0</v>
      </c>
      <c r="AA76" s="91">
        <f t="shared" si="52"/>
        <v>0</v>
      </c>
      <c r="AB76" s="91">
        <f t="shared" si="52"/>
        <v>0</v>
      </c>
      <c r="AC76" s="91">
        <f t="shared" si="52"/>
        <v>0</v>
      </c>
      <c r="AD76" s="86"/>
      <c r="AE76" s="86"/>
      <c r="AF76" s="87">
        <f t="shared" si="60"/>
        <v>0</v>
      </c>
      <c r="AG76" s="86"/>
      <c r="AH76" s="86"/>
      <c r="AI76" s="87">
        <f t="shared" si="63"/>
        <v>0</v>
      </c>
      <c r="AJ76" s="91">
        <f t="shared" si="53"/>
        <v>0</v>
      </c>
      <c r="AK76" s="91">
        <f t="shared" si="53"/>
        <v>0</v>
      </c>
      <c r="AL76" s="91">
        <f t="shared" si="53"/>
        <v>0</v>
      </c>
      <c r="AM76" s="91">
        <f t="shared" si="64"/>
        <v>0</v>
      </c>
      <c r="AN76" s="91">
        <f t="shared" si="64"/>
        <v>0</v>
      </c>
      <c r="AO76" s="91">
        <f t="shared" si="64"/>
        <v>0</v>
      </c>
    </row>
    <row r="77" spans="1:41" ht="11.25">
      <c r="A77" s="13">
        <v>67</v>
      </c>
      <c r="B77" s="2" t="s">
        <v>261</v>
      </c>
      <c r="C77" s="86"/>
      <c r="D77" s="86"/>
      <c r="E77" s="87">
        <f t="shared" si="55"/>
        <v>0</v>
      </c>
      <c r="F77" s="86"/>
      <c r="G77" s="86"/>
      <c r="H77" s="87">
        <f t="shared" si="56"/>
        <v>0</v>
      </c>
      <c r="I77" s="86"/>
      <c r="J77" s="86"/>
      <c r="K77" s="87">
        <f t="shared" si="57"/>
        <v>0</v>
      </c>
      <c r="L77" s="86"/>
      <c r="M77" s="86"/>
      <c r="N77" s="87">
        <f t="shared" si="58"/>
        <v>0</v>
      </c>
      <c r="O77" s="86"/>
      <c r="P77" s="86"/>
      <c r="Q77" s="87">
        <f t="shared" si="59"/>
        <v>0</v>
      </c>
      <c r="R77" s="86"/>
      <c r="S77" s="86"/>
      <c r="T77" s="87">
        <f t="shared" si="61"/>
        <v>0</v>
      </c>
      <c r="U77" s="91">
        <f t="shared" si="54"/>
        <v>0</v>
      </c>
      <c r="V77" s="91">
        <f t="shared" si="54"/>
        <v>0</v>
      </c>
      <c r="W77" s="91">
        <f t="shared" si="54"/>
        <v>0</v>
      </c>
      <c r="X77" s="111"/>
      <c r="Y77" s="86"/>
      <c r="Z77" s="87">
        <f t="shared" si="62"/>
        <v>0</v>
      </c>
      <c r="AA77" s="91">
        <f t="shared" si="52"/>
        <v>0</v>
      </c>
      <c r="AB77" s="91">
        <f t="shared" si="52"/>
        <v>0</v>
      </c>
      <c r="AC77" s="91">
        <f t="shared" si="52"/>
        <v>0</v>
      </c>
      <c r="AD77" s="86"/>
      <c r="AE77" s="86"/>
      <c r="AF77" s="87">
        <f t="shared" si="60"/>
        <v>0</v>
      </c>
      <c r="AG77" s="86"/>
      <c r="AH77" s="86"/>
      <c r="AI77" s="87">
        <f t="shared" si="63"/>
        <v>0</v>
      </c>
      <c r="AJ77" s="91">
        <f t="shared" si="53"/>
        <v>0</v>
      </c>
      <c r="AK77" s="91">
        <f t="shared" si="53"/>
        <v>0</v>
      </c>
      <c r="AL77" s="91">
        <f t="shared" si="53"/>
        <v>0</v>
      </c>
      <c r="AM77" s="91">
        <f t="shared" si="64"/>
        <v>0</v>
      </c>
      <c r="AN77" s="91">
        <f t="shared" si="64"/>
        <v>0</v>
      </c>
      <c r="AO77" s="91">
        <f t="shared" si="64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1.25">
      <c r="A79" s="57">
        <v>68</v>
      </c>
      <c r="B79" s="58" t="s">
        <v>62</v>
      </c>
      <c r="C79" s="88">
        <f>SUM(C80:C86)</f>
        <v>94066900</v>
      </c>
      <c r="D79" s="88">
        <f>SUM(D80:D86)</f>
        <v>94066900</v>
      </c>
      <c r="E79" s="87">
        <f t="shared" si="55"/>
        <v>0</v>
      </c>
      <c r="F79" s="88">
        <f>SUM(F80:F86)</f>
        <v>621779800</v>
      </c>
      <c r="G79" s="88">
        <f>SUM(G80:G86)</f>
        <v>621393800</v>
      </c>
      <c r="H79" s="87">
        <f t="shared" si="56"/>
        <v>-386000</v>
      </c>
      <c r="I79" s="88">
        <f>SUM(I80:I86)</f>
        <v>10642800</v>
      </c>
      <c r="J79" s="88">
        <f>SUM(J80:J86)</f>
        <v>10642800</v>
      </c>
      <c r="K79" s="87">
        <f t="shared" si="57"/>
        <v>0</v>
      </c>
      <c r="L79" s="88">
        <f>SUM(L80:L86)</f>
        <v>15928000</v>
      </c>
      <c r="M79" s="88">
        <f>SUM(M80:M86)</f>
        <v>15928000</v>
      </c>
      <c r="N79" s="87">
        <f t="shared" si="58"/>
        <v>0</v>
      </c>
      <c r="O79" s="88">
        <f>SUM(O80:O86)</f>
        <v>28787100</v>
      </c>
      <c r="P79" s="88">
        <f>SUM(P80:P86)</f>
        <v>28787100</v>
      </c>
      <c r="Q79" s="87">
        <f t="shared" si="59"/>
        <v>0</v>
      </c>
      <c r="R79" s="88">
        <f>SUM(R80:R86)</f>
        <v>24206600</v>
      </c>
      <c r="S79" s="88">
        <f>SUM(S80:S86)</f>
        <v>24206600</v>
      </c>
      <c r="T79" s="87">
        <f t="shared" si="61"/>
        <v>0</v>
      </c>
      <c r="U79" s="90">
        <f t="shared" si="54"/>
        <v>795411200</v>
      </c>
      <c r="V79" s="90">
        <f t="shared" si="54"/>
        <v>795025200</v>
      </c>
      <c r="W79" s="90">
        <f t="shared" si="54"/>
        <v>-386000</v>
      </c>
      <c r="X79" s="88">
        <f>SUM(X80:X86)</f>
        <v>212000000</v>
      </c>
      <c r="Y79" s="88">
        <f>SUM(Y80:Y86)</f>
        <v>386325719.00999999</v>
      </c>
      <c r="Z79" s="87">
        <f t="shared" si="62"/>
        <v>174325719.00999999</v>
      </c>
      <c r="AA79" s="90">
        <f t="shared" si="52"/>
        <v>212000000</v>
      </c>
      <c r="AB79" s="90">
        <f t="shared" si="52"/>
        <v>386325719.00999999</v>
      </c>
      <c r="AC79" s="90">
        <f t="shared" si="52"/>
        <v>174325719.00999999</v>
      </c>
      <c r="AD79" s="88">
        <f>SUM(AD80:AD86)</f>
        <v>104500000</v>
      </c>
      <c r="AE79" s="88">
        <f>SUM(AE80:AE86)</f>
        <v>110591601.03</v>
      </c>
      <c r="AF79" s="87">
        <f t="shared" si="60"/>
        <v>6091601.0300000012</v>
      </c>
      <c r="AG79" s="88">
        <f>SUM(AG80:AG86)</f>
        <v>10000000</v>
      </c>
      <c r="AH79" s="88">
        <f>SUM(AH80:AH86)</f>
        <v>53452101</v>
      </c>
      <c r="AI79" s="87">
        <f t="shared" si="63"/>
        <v>43452101</v>
      </c>
      <c r="AJ79" s="90">
        <f t="shared" si="53"/>
        <v>114500000</v>
      </c>
      <c r="AK79" s="90">
        <f t="shared" si="53"/>
        <v>164043702.03</v>
      </c>
      <c r="AL79" s="90">
        <f t="shared" si="53"/>
        <v>49543702.030000001</v>
      </c>
      <c r="AM79" s="90">
        <f t="shared" si="64"/>
        <v>1121911200</v>
      </c>
      <c r="AN79" s="90">
        <f t="shared" si="64"/>
        <v>1345394621.04</v>
      </c>
      <c r="AO79" s="90">
        <f t="shared" si="64"/>
        <v>223483421.03999999</v>
      </c>
    </row>
    <row r="80" spans="1:41" ht="11.25">
      <c r="A80" s="13">
        <v>69</v>
      </c>
      <c r="B80" s="15" t="s">
        <v>64</v>
      </c>
      <c r="C80" s="86"/>
      <c r="D80" s="86"/>
      <c r="E80" s="87">
        <f t="shared" si="55"/>
        <v>0</v>
      </c>
      <c r="F80" s="111"/>
      <c r="G80" s="111"/>
      <c r="H80" s="87">
        <f t="shared" si="56"/>
        <v>0</v>
      </c>
      <c r="I80" s="86"/>
      <c r="J80" s="86"/>
      <c r="K80" s="87">
        <f t="shared" si="57"/>
        <v>0</v>
      </c>
      <c r="L80" s="86"/>
      <c r="M80" s="86"/>
      <c r="N80" s="87">
        <f t="shared" si="58"/>
        <v>0</v>
      </c>
      <c r="O80" s="86"/>
      <c r="P80" s="86"/>
      <c r="Q80" s="87">
        <f t="shared" si="59"/>
        <v>0</v>
      </c>
      <c r="R80" s="86"/>
      <c r="S80" s="86"/>
      <c r="T80" s="87">
        <f t="shared" si="61"/>
        <v>0</v>
      </c>
      <c r="U80" s="91">
        <f t="shared" si="54"/>
        <v>0</v>
      </c>
      <c r="V80" s="91">
        <f t="shared" si="54"/>
        <v>0</v>
      </c>
      <c r="W80" s="91">
        <f t="shared" si="54"/>
        <v>0</v>
      </c>
      <c r="X80" s="86"/>
      <c r="Y80" s="86"/>
      <c r="Z80" s="87">
        <f t="shared" si="62"/>
        <v>0</v>
      </c>
      <c r="AA80" s="91">
        <f t="shared" ref="AA80:AC107" si="65">SUM(X80)</f>
        <v>0</v>
      </c>
      <c r="AB80" s="91">
        <f t="shared" si="65"/>
        <v>0</v>
      </c>
      <c r="AC80" s="91">
        <f t="shared" si="65"/>
        <v>0</v>
      </c>
      <c r="AD80" s="111">
        <v>37500000</v>
      </c>
      <c r="AE80" s="111">
        <v>63440645</v>
      </c>
      <c r="AF80" s="87">
        <f t="shared" si="60"/>
        <v>25940645</v>
      </c>
      <c r="AG80" s="86"/>
      <c r="AH80" s="86"/>
      <c r="AI80" s="87">
        <f t="shared" si="63"/>
        <v>0</v>
      </c>
      <c r="AJ80" s="91">
        <f t="shared" si="53"/>
        <v>37500000</v>
      </c>
      <c r="AK80" s="91">
        <f t="shared" si="53"/>
        <v>63440645</v>
      </c>
      <c r="AL80" s="91">
        <f t="shared" si="53"/>
        <v>25940645</v>
      </c>
      <c r="AM80" s="91">
        <f t="shared" si="64"/>
        <v>37500000</v>
      </c>
      <c r="AN80" s="91">
        <f t="shared" si="64"/>
        <v>63440645</v>
      </c>
      <c r="AO80" s="91">
        <f t="shared" si="64"/>
        <v>25940645</v>
      </c>
    </row>
    <row r="81" spans="1:41" ht="11.25">
      <c r="A81" s="13">
        <v>70</v>
      </c>
      <c r="B81" s="15" t="s">
        <v>63</v>
      </c>
      <c r="C81" s="86"/>
      <c r="D81" s="86"/>
      <c r="E81" s="87">
        <f t="shared" si="55"/>
        <v>0</v>
      </c>
      <c r="F81" s="111">
        <v>480000</v>
      </c>
      <c r="G81" s="111">
        <v>94000</v>
      </c>
      <c r="H81" s="87">
        <f t="shared" si="56"/>
        <v>-386000</v>
      </c>
      <c r="I81" s="86"/>
      <c r="J81" s="86"/>
      <c r="K81" s="87">
        <f t="shared" si="57"/>
        <v>0</v>
      </c>
      <c r="L81" s="86"/>
      <c r="M81" s="86"/>
      <c r="N81" s="87">
        <f t="shared" si="58"/>
        <v>0</v>
      </c>
      <c r="O81" s="86"/>
      <c r="P81" s="86"/>
      <c r="Q81" s="87">
        <f t="shared" si="59"/>
        <v>0</v>
      </c>
      <c r="R81" s="86"/>
      <c r="S81" s="86"/>
      <c r="T81" s="87">
        <f t="shared" si="61"/>
        <v>0</v>
      </c>
      <c r="U81" s="91">
        <f t="shared" si="54"/>
        <v>480000</v>
      </c>
      <c r="V81" s="91">
        <f t="shared" si="54"/>
        <v>94000</v>
      </c>
      <c r="W81" s="91">
        <f t="shared" si="54"/>
        <v>-386000</v>
      </c>
      <c r="X81" s="86">
        <v>0</v>
      </c>
      <c r="Y81" s="364">
        <v>0</v>
      </c>
      <c r="Z81" s="87">
        <f t="shared" si="62"/>
        <v>0</v>
      </c>
      <c r="AA81" s="91">
        <f t="shared" si="65"/>
        <v>0</v>
      </c>
      <c r="AB81" s="91">
        <f t="shared" si="65"/>
        <v>0</v>
      </c>
      <c r="AC81" s="91">
        <f t="shared" si="65"/>
        <v>0</v>
      </c>
      <c r="AD81" s="111">
        <v>0</v>
      </c>
      <c r="AE81" s="111">
        <v>0</v>
      </c>
      <c r="AF81" s="87">
        <f t="shared" si="60"/>
        <v>0</v>
      </c>
      <c r="AG81" s="111">
        <v>5000000</v>
      </c>
      <c r="AH81" s="111">
        <v>3500000</v>
      </c>
      <c r="AI81" s="87">
        <f t="shared" si="63"/>
        <v>-1500000</v>
      </c>
      <c r="AJ81" s="91">
        <f t="shared" si="53"/>
        <v>5000000</v>
      </c>
      <c r="AK81" s="91">
        <f t="shared" si="53"/>
        <v>3500000</v>
      </c>
      <c r="AL81" s="91">
        <f t="shared" si="53"/>
        <v>-1500000</v>
      </c>
      <c r="AM81" s="91">
        <f t="shared" si="64"/>
        <v>5480000</v>
      </c>
      <c r="AN81" s="91">
        <f t="shared" si="64"/>
        <v>3594000</v>
      </c>
      <c r="AO81" s="91">
        <f t="shared" si="64"/>
        <v>-1886000</v>
      </c>
    </row>
    <row r="82" spans="1:41" ht="11.25">
      <c r="A82" s="13">
        <v>71</v>
      </c>
      <c r="B82" s="15" t="s">
        <v>76</v>
      </c>
      <c r="C82" s="86"/>
      <c r="D82" s="86"/>
      <c r="E82" s="87">
        <f t="shared" si="55"/>
        <v>0</v>
      </c>
      <c r="F82" s="111"/>
      <c r="G82" s="111"/>
      <c r="H82" s="87">
        <f t="shared" si="56"/>
        <v>0</v>
      </c>
      <c r="I82" s="86"/>
      <c r="J82" s="86"/>
      <c r="K82" s="87">
        <f t="shared" si="57"/>
        <v>0</v>
      </c>
      <c r="L82" s="86"/>
      <c r="M82" s="86"/>
      <c r="N82" s="87">
        <f t="shared" si="58"/>
        <v>0</v>
      </c>
      <c r="O82" s="86"/>
      <c r="P82" s="86"/>
      <c r="Q82" s="87">
        <f t="shared" si="59"/>
        <v>0</v>
      </c>
      <c r="R82" s="111"/>
      <c r="S82" s="111"/>
      <c r="T82" s="87">
        <f t="shared" si="61"/>
        <v>0</v>
      </c>
      <c r="U82" s="91">
        <f t="shared" si="54"/>
        <v>0</v>
      </c>
      <c r="V82" s="91">
        <f t="shared" si="54"/>
        <v>0</v>
      </c>
      <c r="W82" s="91">
        <f t="shared" si="54"/>
        <v>0</v>
      </c>
      <c r="X82" s="111">
        <v>0</v>
      </c>
      <c r="Y82" s="111">
        <v>19762674.010000002</v>
      </c>
      <c r="Z82" s="87">
        <f t="shared" si="62"/>
        <v>19762674.010000002</v>
      </c>
      <c r="AA82" s="91">
        <f t="shared" si="65"/>
        <v>0</v>
      </c>
      <c r="AB82" s="91">
        <f t="shared" si="65"/>
        <v>19762674.010000002</v>
      </c>
      <c r="AC82" s="91">
        <f t="shared" si="65"/>
        <v>19762674.010000002</v>
      </c>
      <c r="AD82" s="111">
        <v>67000000</v>
      </c>
      <c r="AE82" s="111">
        <v>47150956.030000001</v>
      </c>
      <c r="AF82" s="87">
        <f t="shared" si="60"/>
        <v>-19849043.969999999</v>
      </c>
      <c r="AG82" s="111">
        <v>5000000</v>
      </c>
      <c r="AH82" s="111">
        <v>49952101</v>
      </c>
      <c r="AI82" s="87">
        <f t="shared" si="63"/>
        <v>44952101</v>
      </c>
      <c r="AJ82" s="91">
        <f t="shared" si="53"/>
        <v>72000000</v>
      </c>
      <c r="AK82" s="91">
        <f t="shared" si="53"/>
        <v>97103057.030000001</v>
      </c>
      <c r="AL82" s="91">
        <f t="shared" si="53"/>
        <v>25103057.030000001</v>
      </c>
      <c r="AM82" s="91">
        <f t="shared" si="64"/>
        <v>72000000</v>
      </c>
      <c r="AN82" s="91">
        <f t="shared" si="64"/>
        <v>116865731.04000001</v>
      </c>
      <c r="AO82" s="91">
        <f t="shared" si="64"/>
        <v>44865731.040000007</v>
      </c>
    </row>
    <row r="83" spans="1:41" ht="11.25">
      <c r="A83" s="13">
        <v>72</v>
      </c>
      <c r="B83" s="15" t="s">
        <v>175</v>
      </c>
      <c r="C83" s="86"/>
      <c r="D83" s="86"/>
      <c r="E83" s="87">
        <f t="shared" si="55"/>
        <v>0</v>
      </c>
      <c r="F83" s="111"/>
      <c r="G83" s="111"/>
      <c r="H83" s="87">
        <f t="shared" si="56"/>
        <v>0</v>
      </c>
      <c r="I83" s="86"/>
      <c r="J83" s="86"/>
      <c r="K83" s="87">
        <f t="shared" si="57"/>
        <v>0</v>
      </c>
      <c r="L83" s="86"/>
      <c r="M83" s="86"/>
      <c r="N83" s="87">
        <f t="shared" si="58"/>
        <v>0</v>
      </c>
      <c r="O83" s="86"/>
      <c r="P83" s="86"/>
      <c r="Q83" s="87">
        <f t="shared" si="59"/>
        <v>0</v>
      </c>
      <c r="R83" s="111">
        <v>0</v>
      </c>
      <c r="S83" s="111">
        <v>0</v>
      </c>
      <c r="T83" s="87">
        <f t="shared" si="61"/>
        <v>0</v>
      </c>
      <c r="U83" s="91">
        <f t="shared" si="54"/>
        <v>0</v>
      </c>
      <c r="V83" s="91">
        <f t="shared" si="54"/>
        <v>0</v>
      </c>
      <c r="W83" s="91">
        <f t="shared" si="54"/>
        <v>0</v>
      </c>
      <c r="X83" s="111"/>
      <c r="Y83" s="111"/>
      <c r="Z83" s="87">
        <f t="shared" si="62"/>
        <v>0</v>
      </c>
      <c r="AA83" s="91">
        <f t="shared" si="65"/>
        <v>0</v>
      </c>
      <c r="AB83" s="91">
        <f t="shared" si="65"/>
        <v>0</v>
      </c>
      <c r="AC83" s="91">
        <f t="shared" si="65"/>
        <v>0</v>
      </c>
      <c r="AD83" s="111"/>
      <c r="AE83" s="111"/>
      <c r="AF83" s="87">
        <f t="shared" si="60"/>
        <v>0</v>
      </c>
      <c r="AG83" s="111"/>
      <c r="AH83" s="111"/>
      <c r="AI83" s="87">
        <f t="shared" si="63"/>
        <v>0</v>
      </c>
      <c r="AJ83" s="91">
        <f t="shared" si="53"/>
        <v>0</v>
      </c>
      <c r="AK83" s="91">
        <f t="shared" si="53"/>
        <v>0</v>
      </c>
      <c r="AL83" s="91">
        <f t="shared" si="53"/>
        <v>0</v>
      </c>
      <c r="AM83" s="91">
        <f t="shared" si="64"/>
        <v>0</v>
      </c>
      <c r="AN83" s="91">
        <f t="shared" si="64"/>
        <v>0</v>
      </c>
      <c r="AO83" s="91">
        <f t="shared" si="64"/>
        <v>0</v>
      </c>
    </row>
    <row r="84" spans="1:41" ht="11.25">
      <c r="A84" s="13">
        <v>73</v>
      </c>
      <c r="B84" s="15" t="s">
        <v>65</v>
      </c>
      <c r="C84" s="86"/>
      <c r="D84" s="86"/>
      <c r="E84" s="87">
        <f t="shared" si="55"/>
        <v>0</v>
      </c>
      <c r="F84" s="111"/>
      <c r="G84" s="111"/>
      <c r="H84" s="87">
        <f t="shared" si="56"/>
        <v>0</v>
      </c>
      <c r="I84" s="86"/>
      <c r="J84" s="86"/>
      <c r="K84" s="87">
        <f t="shared" si="57"/>
        <v>0</v>
      </c>
      <c r="L84" s="86"/>
      <c r="M84" s="86"/>
      <c r="N84" s="87">
        <f t="shared" si="58"/>
        <v>0</v>
      </c>
      <c r="O84" s="86"/>
      <c r="P84" s="86"/>
      <c r="Q84" s="87">
        <f t="shared" si="59"/>
        <v>0</v>
      </c>
      <c r="R84" s="111">
        <v>0</v>
      </c>
      <c r="S84" s="111">
        <v>0</v>
      </c>
      <c r="T84" s="87">
        <f t="shared" si="61"/>
        <v>0</v>
      </c>
      <c r="U84" s="91">
        <f t="shared" si="54"/>
        <v>0</v>
      </c>
      <c r="V84" s="91">
        <f t="shared" si="54"/>
        <v>0</v>
      </c>
      <c r="W84" s="91">
        <f t="shared" si="54"/>
        <v>0</v>
      </c>
      <c r="X84" s="111"/>
      <c r="Y84" s="111"/>
      <c r="Z84" s="87">
        <f t="shared" si="62"/>
        <v>0</v>
      </c>
      <c r="AA84" s="91">
        <f t="shared" si="65"/>
        <v>0</v>
      </c>
      <c r="AB84" s="91">
        <f t="shared" si="65"/>
        <v>0</v>
      </c>
      <c r="AC84" s="91">
        <f t="shared" si="65"/>
        <v>0</v>
      </c>
      <c r="AD84" s="365"/>
      <c r="AE84" s="111"/>
      <c r="AF84" s="87">
        <f t="shared" si="60"/>
        <v>0</v>
      </c>
      <c r="AG84" s="111"/>
      <c r="AH84" s="111"/>
      <c r="AI84" s="87">
        <f t="shared" si="63"/>
        <v>0</v>
      </c>
      <c r="AJ84" s="91">
        <f t="shared" si="53"/>
        <v>0</v>
      </c>
      <c r="AK84" s="91">
        <f t="shared" si="53"/>
        <v>0</v>
      </c>
      <c r="AL84" s="91">
        <f t="shared" si="53"/>
        <v>0</v>
      </c>
      <c r="AM84" s="91">
        <f t="shared" si="64"/>
        <v>0</v>
      </c>
      <c r="AN84" s="91">
        <f t="shared" si="64"/>
        <v>0</v>
      </c>
      <c r="AO84" s="91">
        <f t="shared" si="64"/>
        <v>0</v>
      </c>
    </row>
    <row r="85" spans="1:41" ht="11.25">
      <c r="A85" s="13">
        <v>74</v>
      </c>
      <c r="B85" s="15" t="s">
        <v>66</v>
      </c>
      <c r="C85" s="86"/>
      <c r="D85" s="86"/>
      <c r="E85" s="87">
        <f t="shared" si="55"/>
        <v>0</v>
      </c>
      <c r="F85" s="111"/>
      <c r="G85" s="111"/>
      <c r="H85" s="87">
        <f t="shared" si="56"/>
        <v>0</v>
      </c>
      <c r="I85" s="86"/>
      <c r="J85" s="86"/>
      <c r="K85" s="87">
        <f t="shared" si="57"/>
        <v>0</v>
      </c>
      <c r="L85" s="86"/>
      <c r="M85" s="86"/>
      <c r="N85" s="87">
        <f t="shared" si="58"/>
        <v>0</v>
      </c>
      <c r="O85" s="86"/>
      <c r="P85" s="86"/>
      <c r="Q85" s="87">
        <f t="shared" si="59"/>
        <v>0</v>
      </c>
      <c r="R85" s="111"/>
      <c r="S85" s="111"/>
      <c r="T85" s="87">
        <f t="shared" si="61"/>
        <v>0</v>
      </c>
      <c r="U85" s="91">
        <f t="shared" si="54"/>
        <v>0</v>
      </c>
      <c r="V85" s="91">
        <f t="shared" si="54"/>
        <v>0</v>
      </c>
      <c r="W85" s="91">
        <f t="shared" si="54"/>
        <v>0</v>
      </c>
      <c r="X85" s="111">
        <v>200000000</v>
      </c>
      <c r="Y85" s="111">
        <v>366563045</v>
      </c>
      <c r="Z85" s="87">
        <f t="shared" si="62"/>
        <v>166563045</v>
      </c>
      <c r="AA85" s="91">
        <f t="shared" si="65"/>
        <v>200000000</v>
      </c>
      <c r="AB85" s="91">
        <f t="shared" si="65"/>
        <v>366563045</v>
      </c>
      <c r="AC85" s="91">
        <f t="shared" si="65"/>
        <v>166563045</v>
      </c>
      <c r="AD85" s="111"/>
      <c r="AE85" s="111"/>
      <c r="AF85" s="87">
        <f t="shared" si="60"/>
        <v>0</v>
      </c>
      <c r="AG85" s="111"/>
      <c r="AH85" s="111"/>
      <c r="AI85" s="87">
        <f t="shared" si="63"/>
        <v>0</v>
      </c>
      <c r="AJ85" s="91">
        <f t="shared" si="53"/>
        <v>0</v>
      </c>
      <c r="AK85" s="91">
        <f t="shared" si="53"/>
        <v>0</v>
      </c>
      <c r="AL85" s="91">
        <f t="shared" si="53"/>
        <v>0</v>
      </c>
      <c r="AM85" s="91">
        <f t="shared" si="64"/>
        <v>200000000</v>
      </c>
      <c r="AN85" s="91">
        <f t="shared" si="64"/>
        <v>366563045</v>
      </c>
      <c r="AO85" s="91">
        <f t="shared" si="64"/>
        <v>166563045</v>
      </c>
    </row>
    <row r="86" spans="1:41" ht="11.25">
      <c r="A86" s="13">
        <v>75</v>
      </c>
      <c r="B86" s="15" t="s">
        <v>182</v>
      </c>
      <c r="C86" s="86">
        <v>94066900</v>
      </c>
      <c r="D86" s="96">
        <v>94066900</v>
      </c>
      <c r="E86" s="87">
        <f t="shared" si="55"/>
        <v>0</v>
      </c>
      <c r="F86" s="111">
        <v>621299800</v>
      </c>
      <c r="G86" s="111">
        <v>621299800</v>
      </c>
      <c r="H86" s="87">
        <f t="shared" si="56"/>
        <v>0</v>
      </c>
      <c r="I86" s="111">
        <v>10642800</v>
      </c>
      <c r="J86" s="111">
        <v>10642800</v>
      </c>
      <c r="K86" s="87">
        <f t="shared" si="57"/>
        <v>0</v>
      </c>
      <c r="L86" s="111">
        <v>15928000</v>
      </c>
      <c r="M86" s="111">
        <v>15928000</v>
      </c>
      <c r="N86" s="87">
        <f t="shared" si="58"/>
        <v>0</v>
      </c>
      <c r="O86" s="111">
        <v>28787100</v>
      </c>
      <c r="P86" s="111">
        <v>28787100</v>
      </c>
      <c r="Q86" s="87">
        <f t="shared" si="59"/>
        <v>0</v>
      </c>
      <c r="R86" s="111">
        <v>24206600</v>
      </c>
      <c r="S86" s="111">
        <v>24206600</v>
      </c>
      <c r="T86" s="87">
        <f t="shared" si="61"/>
        <v>0</v>
      </c>
      <c r="U86" s="91">
        <f t="shared" si="54"/>
        <v>794931200</v>
      </c>
      <c r="V86" s="91">
        <f t="shared" si="54"/>
        <v>794931200</v>
      </c>
      <c r="W86" s="91">
        <f t="shared" si="54"/>
        <v>0</v>
      </c>
      <c r="X86" s="111">
        <v>12000000</v>
      </c>
      <c r="Y86" s="111">
        <v>0</v>
      </c>
      <c r="Z86" s="87">
        <f t="shared" si="62"/>
        <v>-12000000</v>
      </c>
      <c r="AA86" s="91">
        <f t="shared" si="65"/>
        <v>12000000</v>
      </c>
      <c r="AB86" s="91">
        <f t="shared" si="65"/>
        <v>0</v>
      </c>
      <c r="AC86" s="91">
        <f t="shared" si="65"/>
        <v>-12000000</v>
      </c>
      <c r="AD86" s="86"/>
      <c r="AE86" s="86"/>
      <c r="AF86" s="87">
        <f t="shared" si="60"/>
        <v>0</v>
      </c>
      <c r="AG86" s="86"/>
      <c r="AH86" s="86"/>
      <c r="AI86" s="87">
        <f t="shared" si="63"/>
        <v>0</v>
      </c>
      <c r="AJ86" s="91">
        <f t="shared" si="53"/>
        <v>0</v>
      </c>
      <c r="AK86" s="91">
        <f t="shared" si="53"/>
        <v>0</v>
      </c>
      <c r="AL86" s="91">
        <f t="shared" si="53"/>
        <v>0</v>
      </c>
      <c r="AM86" s="91">
        <f t="shared" si="64"/>
        <v>806931200</v>
      </c>
      <c r="AN86" s="91">
        <f t="shared" si="64"/>
        <v>794931200</v>
      </c>
      <c r="AO86" s="91">
        <f t="shared" si="64"/>
        <v>-12000000</v>
      </c>
    </row>
    <row r="87" spans="1:41" ht="11.25">
      <c r="A87" s="13">
        <v>76</v>
      </c>
      <c r="B87" s="14" t="s">
        <v>67</v>
      </c>
      <c r="C87" s="96">
        <v>1</v>
      </c>
      <c r="D87" s="96">
        <v>1</v>
      </c>
      <c r="E87" s="87">
        <f t="shared" si="55"/>
        <v>0</v>
      </c>
      <c r="F87" s="96">
        <v>6</v>
      </c>
      <c r="G87" s="96">
        <v>6</v>
      </c>
      <c r="H87" s="87">
        <f t="shared" si="56"/>
        <v>0</v>
      </c>
      <c r="I87" s="111"/>
      <c r="J87" s="111"/>
      <c r="K87" s="87">
        <f t="shared" si="57"/>
        <v>0</v>
      </c>
      <c r="L87" s="111"/>
      <c r="M87" s="111"/>
      <c r="N87" s="87">
        <f t="shared" si="58"/>
        <v>0</v>
      </c>
      <c r="O87" s="111"/>
      <c r="P87" s="111"/>
      <c r="Q87" s="87">
        <f t="shared" si="59"/>
        <v>0</v>
      </c>
      <c r="R87" s="111"/>
      <c r="S87" s="111"/>
      <c r="T87" s="87">
        <f t="shared" si="61"/>
        <v>0</v>
      </c>
      <c r="U87" s="91">
        <f t="shared" si="54"/>
        <v>7</v>
      </c>
      <c r="V87" s="91">
        <f t="shared" si="54"/>
        <v>7</v>
      </c>
      <c r="W87" s="91">
        <f t="shared" si="54"/>
        <v>0</v>
      </c>
      <c r="X87" s="96">
        <v>0</v>
      </c>
      <c r="Y87" s="96">
        <v>0</v>
      </c>
      <c r="Z87" s="87">
        <f t="shared" si="62"/>
        <v>0</v>
      </c>
      <c r="AA87" s="91">
        <f t="shared" si="65"/>
        <v>0</v>
      </c>
      <c r="AB87" s="91">
        <f t="shared" si="65"/>
        <v>0</v>
      </c>
      <c r="AC87" s="91">
        <f t="shared" si="65"/>
        <v>0</v>
      </c>
      <c r="AD87" s="96"/>
      <c r="AE87" s="96"/>
      <c r="AF87" s="87">
        <f t="shared" ref="AF87:AF107" si="66">SUM(AE87-AD87)</f>
        <v>0</v>
      </c>
      <c r="AG87" s="97">
        <f t="shared" ref="AG87:AH92" si="67">SUM(AD87)</f>
        <v>0</v>
      </c>
      <c r="AH87" s="97">
        <f t="shared" si="67"/>
        <v>0</v>
      </c>
      <c r="AI87" s="87">
        <f t="shared" si="63"/>
        <v>0</v>
      </c>
      <c r="AJ87" s="91">
        <f t="shared" si="53"/>
        <v>0</v>
      </c>
      <c r="AK87" s="91">
        <f t="shared" si="53"/>
        <v>0</v>
      </c>
      <c r="AL87" s="91">
        <f t="shared" si="53"/>
        <v>0</v>
      </c>
      <c r="AM87" s="91">
        <f t="shared" si="64"/>
        <v>7</v>
      </c>
      <c r="AN87" s="91">
        <f t="shared" si="64"/>
        <v>7</v>
      </c>
      <c r="AO87" s="91">
        <f t="shared" si="64"/>
        <v>0</v>
      </c>
    </row>
    <row r="88" spans="1:41" ht="11.25">
      <c r="A88" s="57">
        <v>77</v>
      </c>
      <c r="B88" s="58" t="s">
        <v>68</v>
      </c>
      <c r="C88" s="88">
        <f>SUM(C89:C92)</f>
        <v>2</v>
      </c>
      <c r="D88" s="88">
        <f>SUM(D89:D92)</f>
        <v>2</v>
      </c>
      <c r="E88" s="88">
        <f>D88-C88</f>
        <v>0</v>
      </c>
      <c r="F88" s="88">
        <f t="shared" ref="F88:T88" si="68">SUM(F89:F92)</f>
        <v>25</v>
      </c>
      <c r="G88" s="88">
        <f t="shared" si="68"/>
        <v>24</v>
      </c>
      <c r="H88" s="88">
        <f t="shared" si="68"/>
        <v>-1</v>
      </c>
      <c r="I88" s="88">
        <f t="shared" si="68"/>
        <v>4</v>
      </c>
      <c r="J88" s="88">
        <f t="shared" si="68"/>
        <v>4</v>
      </c>
      <c r="K88" s="88">
        <f t="shared" si="68"/>
        <v>0</v>
      </c>
      <c r="L88" s="88">
        <f t="shared" si="68"/>
        <v>8</v>
      </c>
      <c r="M88" s="88">
        <f t="shared" si="68"/>
        <v>8</v>
      </c>
      <c r="N88" s="88">
        <f t="shared" si="68"/>
        <v>0</v>
      </c>
      <c r="O88" s="88">
        <f t="shared" si="68"/>
        <v>10</v>
      </c>
      <c r="P88" s="88">
        <f t="shared" si="68"/>
        <v>10</v>
      </c>
      <c r="Q88" s="88">
        <f t="shared" si="68"/>
        <v>0</v>
      </c>
      <c r="R88" s="88">
        <f t="shared" si="68"/>
        <v>0</v>
      </c>
      <c r="S88" s="88">
        <f t="shared" si="68"/>
        <v>0</v>
      </c>
      <c r="T88" s="88">
        <f t="shared" si="68"/>
        <v>0</v>
      </c>
      <c r="U88" s="90">
        <f t="shared" si="54"/>
        <v>49</v>
      </c>
      <c r="V88" s="90">
        <f t="shared" si="54"/>
        <v>48</v>
      </c>
      <c r="W88" s="90">
        <f t="shared" si="54"/>
        <v>-1</v>
      </c>
      <c r="X88" s="96">
        <v>0</v>
      </c>
      <c r="Y88" s="96">
        <v>0</v>
      </c>
      <c r="Z88" s="87">
        <f t="shared" si="62"/>
        <v>0</v>
      </c>
      <c r="AA88" s="90">
        <f t="shared" si="65"/>
        <v>0</v>
      </c>
      <c r="AB88" s="90">
        <f t="shared" si="65"/>
        <v>0</v>
      </c>
      <c r="AC88" s="90">
        <f t="shared" si="65"/>
        <v>0</v>
      </c>
      <c r="AD88" s="96">
        <f>SUM(AD89:AD92)</f>
        <v>0</v>
      </c>
      <c r="AE88" s="96">
        <f>SUM(AE89:AE92)</f>
        <v>0</v>
      </c>
      <c r="AF88" s="87">
        <f t="shared" si="66"/>
        <v>0</v>
      </c>
      <c r="AG88" s="97">
        <f t="shared" si="67"/>
        <v>0</v>
      </c>
      <c r="AH88" s="97">
        <f t="shared" si="67"/>
        <v>0</v>
      </c>
      <c r="AI88" s="87">
        <f t="shared" si="63"/>
        <v>0</v>
      </c>
      <c r="AJ88" s="90">
        <f t="shared" si="53"/>
        <v>0</v>
      </c>
      <c r="AK88" s="90">
        <f t="shared" si="53"/>
        <v>0</v>
      </c>
      <c r="AL88" s="90">
        <f t="shared" si="53"/>
        <v>0</v>
      </c>
      <c r="AM88" s="90">
        <f t="shared" si="64"/>
        <v>49</v>
      </c>
      <c r="AN88" s="90">
        <f t="shared" si="64"/>
        <v>48</v>
      </c>
      <c r="AO88" s="90">
        <f t="shared" si="64"/>
        <v>-1</v>
      </c>
    </row>
    <row r="89" spans="1:41" ht="11.25">
      <c r="A89" s="13">
        <v>78</v>
      </c>
      <c r="B89" s="14" t="s">
        <v>69</v>
      </c>
      <c r="C89" s="96">
        <v>1</v>
      </c>
      <c r="D89" s="96">
        <v>1</v>
      </c>
      <c r="E89" s="87">
        <f t="shared" si="55"/>
        <v>0</v>
      </c>
      <c r="F89" s="96">
        <v>7</v>
      </c>
      <c r="G89" s="96">
        <v>7</v>
      </c>
      <c r="H89" s="87">
        <f t="shared" si="56"/>
        <v>0</v>
      </c>
      <c r="I89" s="111"/>
      <c r="J89" s="111"/>
      <c r="K89" s="87">
        <f t="shared" si="57"/>
        <v>0</v>
      </c>
      <c r="L89" s="111"/>
      <c r="M89" s="111"/>
      <c r="N89" s="87">
        <f t="shared" si="58"/>
        <v>0</v>
      </c>
      <c r="O89" s="111"/>
      <c r="P89" s="111"/>
      <c r="Q89" s="87">
        <f t="shared" si="59"/>
        <v>0</v>
      </c>
      <c r="R89" s="111"/>
      <c r="S89" s="111"/>
      <c r="T89" s="87">
        <f t="shared" si="61"/>
        <v>0</v>
      </c>
      <c r="U89" s="91">
        <f t="shared" si="54"/>
        <v>8</v>
      </c>
      <c r="V89" s="91">
        <f t="shared" si="54"/>
        <v>8</v>
      </c>
      <c r="W89" s="91">
        <f t="shared" si="54"/>
        <v>0</v>
      </c>
      <c r="X89" s="96">
        <v>0</v>
      </c>
      <c r="Y89" s="96">
        <v>0</v>
      </c>
      <c r="Z89" s="87">
        <f t="shared" si="62"/>
        <v>0</v>
      </c>
      <c r="AA89" s="91">
        <f t="shared" si="65"/>
        <v>0</v>
      </c>
      <c r="AB89" s="91">
        <f t="shared" si="65"/>
        <v>0</v>
      </c>
      <c r="AC89" s="91">
        <f t="shared" si="65"/>
        <v>0</v>
      </c>
      <c r="AD89" s="96"/>
      <c r="AE89" s="96"/>
      <c r="AF89" s="87">
        <f t="shared" si="66"/>
        <v>0</v>
      </c>
      <c r="AG89" s="97">
        <f t="shared" si="67"/>
        <v>0</v>
      </c>
      <c r="AH89" s="97">
        <f t="shared" si="67"/>
        <v>0</v>
      </c>
      <c r="AI89" s="87">
        <f t="shared" si="63"/>
        <v>0</v>
      </c>
      <c r="AJ89" s="91">
        <f t="shared" si="53"/>
        <v>0</v>
      </c>
      <c r="AK89" s="91">
        <f t="shared" si="53"/>
        <v>0</v>
      </c>
      <c r="AL89" s="91">
        <f t="shared" si="53"/>
        <v>0</v>
      </c>
      <c r="AM89" s="91">
        <f t="shared" si="64"/>
        <v>8</v>
      </c>
      <c r="AN89" s="91">
        <f t="shared" si="64"/>
        <v>8</v>
      </c>
      <c r="AO89" s="91">
        <f t="shared" si="64"/>
        <v>0</v>
      </c>
    </row>
    <row r="90" spans="1:41" ht="11.25">
      <c r="A90" s="13">
        <v>79</v>
      </c>
      <c r="B90" s="14" t="s">
        <v>70</v>
      </c>
      <c r="C90" s="96">
        <v>1</v>
      </c>
      <c r="D90" s="96">
        <v>1</v>
      </c>
      <c r="E90" s="87">
        <f t="shared" si="55"/>
        <v>0</v>
      </c>
      <c r="F90" s="96">
        <v>11</v>
      </c>
      <c r="G90" s="96">
        <v>10</v>
      </c>
      <c r="H90" s="87">
        <f t="shared" si="56"/>
        <v>-1</v>
      </c>
      <c r="I90" s="111"/>
      <c r="J90" s="111"/>
      <c r="K90" s="87">
        <f t="shared" si="57"/>
        <v>0</v>
      </c>
      <c r="L90" s="111"/>
      <c r="M90" s="111"/>
      <c r="N90" s="87">
        <f t="shared" si="58"/>
        <v>0</v>
      </c>
      <c r="O90" s="111"/>
      <c r="P90" s="111"/>
      <c r="Q90" s="87">
        <f t="shared" si="59"/>
        <v>0</v>
      </c>
      <c r="R90" s="111"/>
      <c r="S90" s="111"/>
      <c r="T90" s="87">
        <f t="shared" si="61"/>
        <v>0</v>
      </c>
      <c r="U90" s="91">
        <f t="shared" si="54"/>
        <v>12</v>
      </c>
      <c r="V90" s="91">
        <f t="shared" si="54"/>
        <v>11</v>
      </c>
      <c r="W90" s="91">
        <f t="shared" si="54"/>
        <v>-1</v>
      </c>
      <c r="X90" s="96">
        <v>0</v>
      </c>
      <c r="Y90" s="96">
        <v>0</v>
      </c>
      <c r="Z90" s="87">
        <f t="shared" si="62"/>
        <v>0</v>
      </c>
      <c r="AA90" s="91">
        <f t="shared" si="65"/>
        <v>0</v>
      </c>
      <c r="AB90" s="91">
        <f t="shared" si="65"/>
        <v>0</v>
      </c>
      <c r="AC90" s="91">
        <f t="shared" si="65"/>
        <v>0</v>
      </c>
      <c r="AD90" s="96"/>
      <c r="AE90" s="96"/>
      <c r="AF90" s="87">
        <f t="shared" si="66"/>
        <v>0</v>
      </c>
      <c r="AG90" s="97">
        <f t="shared" si="67"/>
        <v>0</v>
      </c>
      <c r="AH90" s="97">
        <f t="shared" si="67"/>
        <v>0</v>
      </c>
      <c r="AI90" s="87">
        <f t="shared" si="63"/>
        <v>0</v>
      </c>
      <c r="AJ90" s="91">
        <f t="shared" si="53"/>
        <v>0</v>
      </c>
      <c r="AK90" s="91">
        <f t="shared" si="53"/>
        <v>0</v>
      </c>
      <c r="AL90" s="91">
        <f t="shared" si="53"/>
        <v>0</v>
      </c>
      <c r="AM90" s="91">
        <f t="shared" si="64"/>
        <v>12</v>
      </c>
      <c r="AN90" s="91">
        <f t="shared" si="64"/>
        <v>11</v>
      </c>
      <c r="AO90" s="91">
        <f t="shared" si="64"/>
        <v>-1</v>
      </c>
    </row>
    <row r="91" spans="1:41" ht="11.25">
      <c r="A91" s="13">
        <v>80</v>
      </c>
      <c r="B91" s="14" t="s">
        <v>71</v>
      </c>
      <c r="C91" s="96"/>
      <c r="D91" s="96"/>
      <c r="E91" s="87">
        <f t="shared" si="55"/>
        <v>0</v>
      </c>
      <c r="F91" s="96">
        <v>7</v>
      </c>
      <c r="G91" s="96">
        <v>7</v>
      </c>
      <c r="H91" s="87">
        <f t="shared" si="56"/>
        <v>0</v>
      </c>
      <c r="I91" s="111">
        <v>4</v>
      </c>
      <c r="J91" s="111">
        <v>4</v>
      </c>
      <c r="K91" s="87">
        <f t="shared" si="57"/>
        <v>0</v>
      </c>
      <c r="L91" s="111">
        <v>8</v>
      </c>
      <c r="M91" s="111">
        <v>8</v>
      </c>
      <c r="N91" s="87">
        <f t="shared" si="58"/>
        <v>0</v>
      </c>
      <c r="O91" s="111">
        <v>10</v>
      </c>
      <c r="P91" s="111">
        <v>10</v>
      </c>
      <c r="Q91" s="87">
        <f t="shared" si="59"/>
        <v>0</v>
      </c>
      <c r="R91" s="111"/>
      <c r="S91" s="111"/>
      <c r="T91" s="87">
        <f t="shared" si="61"/>
        <v>0</v>
      </c>
      <c r="U91" s="91">
        <f t="shared" si="54"/>
        <v>29</v>
      </c>
      <c r="V91" s="91">
        <f t="shared" si="54"/>
        <v>29</v>
      </c>
      <c r="W91" s="91">
        <f t="shared" si="54"/>
        <v>0</v>
      </c>
      <c r="X91" s="96">
        <v>0</v>
      </c>
      <c r="Y91" s="96">
        <v>0</v>
      </c>
      <c r="Z91" s="87">
        <f t="shared" si="62"/>
        <v>0</v>
      </c>
      <c r="AA91" s="91">
        <f t="shared" si="65"/>
        <v>0</v>
      </c>
      <c r="AB91" s="91">
        <f t="shared" si="65"/>
        <v>0</v>
      </c>
      <c r="AC91" s="91">
        <f t="shared" si="65"/>
        <v>0</v>
      </c>
      <c r="AD91" s="96"/>
      <c r="AE91" s="96"/>
      <c r="AF91" s="87">
        <f t="shared" si="66"/>
        <v>0</v>
      </c>
      <c r="AG91" s="97">
        <f t="shared" si="67"/>
        <v>0</v>
      </c>
      <c r="AH91" s="97">
        <f t="shared" si="67"/>
        <v>0</v>
      </c>
      <c r="AI91" s="87">
        <f t="shared" si="63"/>
        <v>0</v>
      </c>
      <c r="AJ91" s="91">
        <f t="shared" ref="AJ91:AL107" si="69">SUM(AD91+AG91)</f>
        <v>0</v>
      </c>
      <c r="AK91" s="91">
        <f t="shared" si="69"/>
        <v>0</v>
      </c>
      <c r="AL91" s="91">
        <f t="shared" si="69"/>
        <v>0</v>
      </c>
      <c r="AM91" s="91">
        <f t="shared" si="64"/>
        <v>29</v>
      </c>
      <c r="AN91" s="91">
        <f t="shared" si="64"/>
        <v>29</v>
      </c>
      <c r="AO91" s="91">
        <f t="shared" si="64"/>
        <v>0</v>
      </c>
    </row>
    <row r="92" spans="1:41" ht="11.25">
      <c r="A92" s="13">
        <v>81</v>
      </c>
      <c r="B92" s="14" t="s">
        <v>72</v>
      </c>
      <c r="C92" s="96"/>
      <c r="D92" s="96"/>
      <c r="E92" s="87">
        <f t="shared" si="55"/>
        <v>0</v>
      </c>
      <c r="F92" s="96"/>
      <c r="G92" s="96"/>
      <c r="H92" s="87">
        <f t="shared" si="56"/>
        <v>0</v>
      </c>
      <c r="I92" s="96"/>
      <c r="J92" s="96"/>
      <c r="K92" s="87">
        <f t="shared" si="57"/>
        <v>0</v>
      </c>
      <c r="L92" s="97"/>
      <c r="M92" s="97"/>
      <c r="N92" s="87">
        <f t="shared" si="58"/>
        <v>0</v>
      </c>
      <c r="O92" s="96"/>
      <c r="P92" s="96"/>
      <c r="Q92" s="87">
        <f t="shared" si="59"/>
        <v>0</v>
      </c>
      <c r="R92" s="96"/>
      <c r="S92" s="96"/>
      <c r="T92" s="87">
        <f t="shared" si="61"/>
        <v>0</v>
      </c>
      <c r="U92" s="91">
        <f t="shared" si="54"/>
        <v>0</v>
      </c>
      <c r="V92" s="91">
        <f t="shared" si="54"/>
        <v>0</v>
      </c>
      <c r="W92" s="91">
        <f t="shared" si="54"/>
        <v>0</v>
      </c>
      <c r="X92" s="96"/>
      <c r="Y92" s="96"/>
      <c r="Z92" s="87">
        <f t="shared" si="62"/>
        <v>0</v>
      </c>
      <c r="AA92" s="91">
        <f t="shared" si="65"/>
        <v>0</v>
      </c>
      <c r="AB92" s="91">
        <f t="shared" si="65"/>
        <v>0</v>
      </c>
      <c r="AC92" s="91">
        <f t="shared" si="65"/>
        <v>0</v>
      </c>
      <c r="AD92" s="96"/>
      <c r="AE92" s="96"/>
      <c r="AF92" s="87">
        <f t="shared" si="66"/>
        <v>0</v>
      </c>
      <c r="AG92" s="97">
        <f t="shared" si="67"/>
        <v>0</v>
      </c>
      <c r="AH92" s="97">
        <f t="shared" si="67"/>
        <v>0</v>
      </c>
      <c r="AI92" s="87">
        <f t="shared" si="63"/>
        <v>0</v>
      </c>
      <c r="AJ92" s="91">
        <f t="shared" si="69"/>
        <v>0</v>
      </c>
      <c r="AK92" s="91">
        <f t="shared" si="69"/>
        <v>0</v>
      </c>
      <c r="AL92" s="91">
        <f t="shared" si="69"/>
        <v>0</v>
      </c>
      <c r="AM92" s="91">
        <f t="shared" si="64"/>
        <v>0</v>
      </c>
      <c r="AN92" s="91">
        <f t="shared" si="64"/>
        <v>0</v>
      </c>
      <c r="AO92" s="91">
        <f t="shared" si="64"/>
        <v>0</v>
      </c>
    </row>
    <row r="93" spans="1:41" ht="11.25">
      <c r="A93" s="13">
        <v>82</v>
      </c>
      <c r="B93" s="14" t="s">
        <v>123</v>
      </c>
      <c r="C93" s="86"/>
      <c r="D93" s="86"/>
      <c r="E93" s="84"/>
      <c r="F93" s="86"/>
      <c r="G93" s="86"/>
      <c r="H93" s="84"/>
      <c r="I93" s="86"/>
      <c r="J93" s="86"/>
      <c r="K93" s="84"/>
      <c r="L93" s="86"/>
      <c r="M93" s="86"/>
      <c r="N93" s="84"/>
      <c r="O93" s="86"/>
      <c r="P93" s="86"/>
      <c r="Q93" s="84"/>
      <c r="R93" s="86"/>
      <c r="S93" s="86"/>
      <c r="T93" s="84">
        <f t="shared" si="61"/>
        <v>0</v>
      </c>
      <c r="U93" s="91">
        <f t="shared" si="54"/>
        <v>0</v>
      </c>
      <c r="V93" s="91">
        <f t="shared" si="54"/>
        <v>0</v>
      </c>
      <c r="W93" s="91">
        <f t="shared" si="54"/>
        <v>0</v>
      </c>
      <c r="X93" s="86">
        <f>X94+X99</f>
        <v>0</v>
      </c>
      <c r="Y93" s="86">
        <f>Y94+Y99</f>
        <v>0</v>
      </c>
      <c r="Z93" s="84">
        <f t="shared" si="62"/>
        <v>0</v>
      </c>
      <c r="AA93" s="91">
        <f t="shared" si="65"/>
        <v>0</v>
      </c>
      <c r="AB93" s="91">
        <f t="shared" si="65"/>
        <v>0</v>
      </c>
      <c r="AC93" s="91">
        <f t="shared" si="65"/>
        <v>0</v>
      </c>
      <c r="AD93" s="86">
        <f>AD94+AD99</f>
        <v>0</v>
      </c>
      <c r="AE93" s="86">
        <f>AE94+AE99</f>
        <v>0</v>
      </c>
      <c r="AF93" s="84">
        <f t="shared" si="66"/>
        <v>0</v>
      </c>
      <c r="AG93" s="86">
        <f>AG94+AG99</f>
        <v>0</v>
      </c>
      <c r="AH93" s="86">
        <f>AH94+AH99</f>
        <v>0</v>
      </c>
      <c r="AI93" s="84">
        <f t="shared" si="63"/>
        <v>0</v>
      </c>
      <c r="AJ93" s="92">
        <f t="shared" si="69"/>
        <v>0</v>
      </c>
      <c r="AK93" s="92">
        <f t="shared" si="69"/>
        <v>0</v>
      </c>
      <c r="AL93" s="92">
        <f t="shared" si="69"/>
        <v>0</v>
      </c>
      <c r="AM93" s="91">
        <f t="shared" si="64"/>
        <v>0</v>
      </c>
      <c r="AN93" s="91">
        <f t="shared" si="64"/>
        <v>0</v>
      </c>
      <c r="AO93" s="91">
        <f t="shared" si="64"/>
        <v>0</v>
      </c>
    </row>
    <row r="94" spans="1:41" ht="11.25">
      <c r="A94" s="57">
        <v>83</v>
      </c>
      <c r="B94" s="77" t="s">
        <v>124</v>
      </c>
      <c r="C94" s="88">
        <f t="shared" ref="C94:S94" si="70">SUM(C95:C98)</f>
        <v>0</v>
      </c>
      <c r="D94" s="88">
        <f t="shared" si="70"/>
        <v>0</v>
      </c>
      <c r="E94" s="88">
        <f t="shared" si="70"/>
        <v>0</v>
      </c>
      <c r="F94" s="88">
        <f t="shared" si="70"/>
        <v>0</v>
      </c>
      <c r="G94" s="88">
        <f t="shared" si="70"/>
        <v>0</v>
      </c>
      <c r="H94" s="88">
        <f t="shared" si="70"/>
        <v>0</v>
      </c>
      <c r="I94" s="88">
        <f t="shared" si="70"/>
        <v>0</v>
      </c>
      <c r="J94" s="88">
        <f t="shared" si="70"/>
        <v>0</v>
      </c>
      <c r="K94" s="88">
        <f t="shared" si="70"/>
        <v>0</v>
      </c>
      <c r="L94" s="88">
        <f t="shared" si="70"/>
        <v>0</v>
      </c>
      <c r="M94" s="88">
        <f t="shared" si="70"/>
        <v>0</v>
      </c>
      <c r="N94" s="88">
        <f t="shared" si="70"/>
        <v>0</v>
      </c>
      <c r="O94" s="88">
        <f t="shared" si="70"/>
        <v>0</v>
      </c>
      <c r="P94" s="88">
        <f t="shared" si="70"/>
        <v>0</v>
      </c>
      <c r="Q94" s="88">
        <f t="shared" si="70"/>
        <v>0</v>
      </c>
      <c r="R94" s="88">
        <f t="shared" si="70"/>
        <v>0</v>
      </c>
      <c r="S94" s="88">
        <f t="shared" si="70"/>
        <v>0</v>
      </c>
      <c r="T94" s="88">
        <f t="shared" si="61"/>
        <v>0</v>
      </c>
      <c r="U94" s="90">
        <f t="shared" si="54"/>
        <v>0</v>
      </c>
      <c r="V94" s="90">
        <f t="shared" si="54"/>
        <v>0</v>
      </c>
      <c r="W94" s="90">
        <f t="shared" si="54"/>
        <v>0</v>
      </c>
      <c r="X94" s="88">
        <f>SUM(X95:X98)</f>
        <v>0</v>
      </c>
      <c r="Y94" s="88">
        <f>SUM(Y95:Y98)</f>
        <v>0</v>
      </c>
      <c r="Z94" s="88">
        <f t="shared" si="62"/>
        <v>0</v>
      </c>
      <c r="AA94" s="90">
        <f t="shared" si="65"/>
        <v>0</v>
      </c>
      <c r="AB94" s="90">
        <f t="shared" si="65"/>
        <v>0</v>
      </c>
      <c r="AC94" s="90">
        <f t="shared" si="65"/>
        <v>0</v>
      </c>
      <c r="AD94" s="88">
        <f>SUM(AD95:AD98)</f>
        <v>0</v>
      </c>
      <c r="AE94" s="88">
        <f>SUM(AE95:AE98)</f>
        <v>0</v>
      </c>
      <c r="AF94" s="88">
        <f t="shared" si="66"/>
        <v>0</v>
      </c>
      <c r="AG94" s="88">
        <f>SUM(AG95:AG98)</f>
        <v>0</v>
      </c>
      <c r="AH94" s="88">
        <f>SUM(AH95:AH98)</f>
        <v>0</v>
      </c>
      <c r="AI94" s="88">
        <f t="shared" si="63"/>
        <v>0</v>
      </c>
      <c r="AJ94" s="93">
        <f t="shared" si="69"/>
        <v>0</v>
      </c>
      <c r="AK94" s="93">
        <f t="shared" si="69"/>
        <v>0</v>
      </c>
      <c r="AL94" s="93">
        <f t="shared" si="69"/>
        <v>0</v>
      </c>
      <c r="AM94" s="90">
        <f t="shared" si="64"/>
        <v>0</v>
      </c>
      <c r="AN94" s="90">
        <f t="shared" si="64"/>
        <v>0</v>
      </c>
      <c r="AO94" s="90">
        <f t="shared" si="64"/>
        <v>0</v>
      </c>
    </row>
    <row r="95" spans="1:41" ht="11.25">
      <c r="A95" s="13">
        <v>84</v>
      </c>
      <c r="B95" s="14" t="s">
        <v>185</v>
      </c>
      <c r="C95" s="86"/>
      <c r="D95" s="86"/>
      <c r="E95" s="87">
        <f t="shared" si="55"/>
        <v>0</v>
      </c>
      <c r="F95" s="86"/>
      <c r="G95" s="86"/>
      <c r="H95" s="87">
        <f t="shared" si="56"/>
        <v>0</v>
      </c>
      <c r="I95" s="86"/>
      <c r="J95" s="86"/>
      <c r="K95" s="87">
        <f t="shared" si="57"/>
        <v>0</v>
      </c>
      <c r="L95" s="86"/>
      <c r="M95" s="86"/>
      <c r="N95" s="87">
        <f t="shared" si="58"/>
        <v>0</v>
      </c>
      <c r="O95" s="86"/>
      <c r="P95" s="86"/>
      <c r="Q95" s="87">
        <f t="shared" si="59"/>
        <v>0</v>
      </c>
      <c r="R95" s="86"/>
      <c r="S95" s="86"/>
      <c r="T95" s="87">
        <f t="shared" si="61"/>
        <v>0</v>
      </c>
      <c r="U95" s="91">
        <f t="shared" si="54"/>
        <v>0</v>
      </c>
      <c r="V95" s="91">
        <f t="shared" si="54"/>
        <v>0</v>
      </c>
      <c r="W95" s="91">
        <f t="shared" si="54"/>
        <v>0</v>
      </c>
      <c r="X95" s="86"/>
      <c r="Y95" s="86"/>
      <c r="Z95" s="87">
        <f t="shared" si="62"/>
        <v>0</v>
      </c>
      <c r="AA95" s="91">
        <f t="shared" si="65"/>
        <v>0</v>
      </c>
      <c r="AB95" s="91">
        <f t="shared" si="65"/>
        <v>0</v>
      </c>
      <c r="AC95" s="91">
        <f t="shared" si="65"/>
        <v>0</v>
      </c>
      <c r="AD95" s="86"/>
      <c r="AE95" s="86"/>
      <c r="AF95" s="87">
        <f t="shared" si="66"/>
        <v>0</v>
      </c>
      <c r="AG95" s="86"/>
      <c r="AH95" s="86"/>
      <c r="AI95" s="87">
        <f t="shared" si="63"/>
        <v>0</v>
      </c>
      <c r="AJ95" s="91">
        <f t="shared" si="69"/>
        <v>0</v>
      </c>
      <c r="AK95" s="91">
        <f t="shared" si="69"/>
        <v>0</v>
      </c>
      <c r="AL95" s="91">
        <f t="shared" si="69"/>
        <v>0</v>
      </c>
      <c r="AM95" s="91">
        <f t="shared" si="64"/>
        <v>0</v>
      </c>
      <c r="AN95" s="91">
        <f t="shared" si="64"/>
        <v>0</v>
      </c>
      <c r="AO95" s="91">
        <f t="shared" si="64"/>
        <v>0</v>
      </c>
    </row>
    <row r="96" spans="1:41" ht="11.25">
      <c r="A96" s="13">
        <v>85</v>
      </c>
      <c r="B96" s="14" t="s">
        <v>186</v>
      </c>
      <c r="C96" s="86"/>
      <c r="D96" s="86"/>
      <c r="E96" s="87">
        <f t="shared" si="55"/>
        <v>0</v>
      </c>
      <c r="F96" s="86"/>
      <c r="G96" s="86"/>
      <c r="H96" s="87">
        <f t="shared" si="56"/>
        <v>0</v>
      </c>
      <c r="I96" s="86"/>
      <c r="J96" s="86"/>
      <c r="K96" s="87">
        <f t="shared" si="57"/>
        <v>0</v>
      </c>
      <c r="L96" s="86"/>
      <c r="M96" s="86"/>
      <c r="N96" s="87">
        <f t="shared" si="58"/>
        <v>0</v>
      </c>
      <c r="O96" s="86"/>
      <c r="P96" s="86"/>
      <c r="Q96" s="87">
        <f t="shared" si="59"/>
        <v>0</v>
      </c>
      <c r="R96" s="86"/>
      <c r="S96" s="86"/>
      <c r="T96" s="87">
        <f t="shared" si="61"/>
        <v>0</v>
      </c>
      <c r="U96" s="91">
        <f t="shared" si="54"/>
        <v>0</v>
      </c>
      <c r="V96" s="91">
        <f t="shared" si="54"/>
        <v>0</v>
      </c>
      <c r="W96" s="91">
        <f t="shared" si="54"/>
        <v>0</v>
      </c>
      <c r="X96" s="86"/>
      <c r="Y96" s="86"/>
      <c r="Z96" s="87">
        <f t="shared" si="62"/>
        <v>0</v>
      </c>
      <c r="AA96" s="91">
        <f t="shared" si="65"/>
        <v>0</v>
      </c>
      <c r="AB96" s="91">
        <f t="shared" si="65"/>
        <v>0</v>
      </c>
      <c r="AC96" s="91">
        <f t="shared" si="65"/>
        <v>0</v>
      </c>
      <c r="AD96" s="86"/>
      <c r="AE96" s="86"/>
      <c r="AF96" s="87">
        <f t="shared" si="66"/>
        <v>0</v>
      </c>
      <c r="AG96" s="86"/>
      <c r="AH96" s="86"/>
      <c r="AI96" s="87">
        <f t="shared" si="63"/>
        <v>0</v>
      </c>
      <c r="AJ96" s="91">
        <f t="shared" si="69"/>
        <v>0</v>
      </c>
      <c r="AK96" s="91">
        <f t="shared" si="69"/>
        <v>0</v>
      </c>
      <c r="AL96" s="91">
        <f t="shared" si="69"/>
        <v>0</v>
      </c>
      <c r="AM96" s="91">
        <f t="shared" si="64"/>
        <v>0</v>
      </c>
      <c r="AN96" s="91">
        <f t="shared" si="64"/>
        <v>0</v>
      </c>
      <c r="AO96" s="91">
        <f t="shared" si="64"/>
        <v>0</v>
      </c>
    </row>
    <row r="97" spans="1:41" ht="11.25">
      <c r="A97" s="13">
        <v>86</v>
      </c>
      <c r="B97" s="14" t="s">
        <v>187</v>
      </c>
      <c r="C97" s="86"/>
      <c r="D97" s="86"/>
      <c r="E97" s="87">
        <f t="shared" si="55"/>
        <v>0</v>
      </c>
      <c r="F97" s="86"/>
      <c r="G97" s="86"/>
      <c r="H97" s="87">
        <f t="shared" si="56"/>
        <v>0</v>
      </c>
      <c r="I97" s="86"/>
      <c r="J97" s="86"/>
      <c r="K97" s="87">
        <f t="shared" si="57"/>
        <v>0</v>
      </c>
      <c r="L97" s="86"/>
      <c r="M97" s="86"/>
      <c r="N97" s="87">
        <f t="shared" si="58"/>
        <v>0</v>
      </c>
      <c r="O97" s="86"/>
      <c r="P97" s="86"/>
      <c r="Q97" s="87">
        <f t="shared" si="59"/>
        <v>0</v>
      </c>
      <c r="R97" s="86"/>
      <c r="S97" s="86"/>
      <c r="T97" s="87">
        <f t="shared" si="61"/>
        <v>0</v>
      </c>
      <c r="U97" s="91">
        <f t="shared" si="54"/>
        <v>0</v>
      </c>
      <c r="V97" s="91">
        <f t="shared" si="54"/>
        <v>0</v>
      </c>
      <c r="W97" s="91">
        <f t="shared" si="54"/>
        <v>0</v>
      </c>
      <c r="X97" s="86"/>
      <c r="Y97" s="86"/>
      <c r="Z97" s="87">
        <f t="shared" si="62"/>
        <v>0</v>
      </c>
      <c r="AA97" s="91">
        <f t="shared" si="65"/>
        <v>0</v>
      </c>
      <c r="AB97" s="91">
        <f t="shared" si="65"/>
        <v>0</v>
      </c>
      <c r="AC97" s="91">
        <f t="shared" si="65"/>
        <v>0</v>
      </c>
      <c r="AD97" s="86"/>
      <c r="AE97" s="86"/>
      <c r="AF97" s="87">
        <f t="shared" si="66"/>
        <v>0</v>
      </c>
      <c r="AG97" s="86"/>
      <c r="AH97" s="86"/>
      <c r="AI97" s="87">
        <f t="shared" si="63"/>
        <v>0</v>
      </c>
      <c r="AJ97" s="91">
        <f t="shared" si="69"/>
        <v>0</v>
      </c>
      <c r="AK97" s="91">
        <f t="shared" si="69"/>
        <v>0</v>
      </c>
      <c r="AL97" s="91">
        <f t="shared" si="69"/>
        <v>0</v>
      </c>
      <c r="AM97" s="91">
        <f t="shared" si="64"/>
        <v>0</v>
      </c>
      <c r="AN97" s="91">
        <f t="shared" si="64"/>
        <v>0</v>
      </c>
      <c r="AO97" s="91">
        <f t="shared" si="64"/>
        <v>0</v>
      </c>
    </row>
    <row r="98" spans="1:41" ht="11.25">
      <c r="A98" s="13">
        <v>87</v>
      </c>
      <c r="B98" s="14" t="s">
        <v>188</v>
      </c>
      <c r="C98" s="86"/>
      <c r="D98" s="86"/>
      <c r="E98" s="87">
        <f t="shared" si="55"/>
        <v>0</v>
      </c>
      <c r="F98" s="86"/>
      <c r="G98" s="86"/>
      <c r="H98" s="87">
        <f t="shared" si="56"/>
        <v>0</v>
      </c>
      <c r="I98" s="86"/>
      <c r="J98" s="86"/>
      <c r="K98" s="87">
        <f t="shared" si="57"/>
        <v>0</v>
      </c>
      <c r="L98" s="86"/>
      <c r="M98" s="86"/>
      <c r="N98" s="87">
        <f t="shared" si="58"/>
        <v>0</v>
      </c>
      <c r="O98" s="86"/>
      <c r="P98" s="86"/>
      <c r="Q98" s="87">
        <f t="shared" si="59"/>
        <v>0</v>
      </c>
      <c r="R98" s="86"/>
      <c r="S98" s="86">
        <v>0</v>
      </c>
      <c r="T98" s="87">
        <f t="shared" si="61"/>
        <v>0</v>
      </c>
      <c r="U98" s="91">
        <f t="shared" si="54"/>
        <v>0</v>
      </c>
      <c r="V98" s="91">
        <f t="shared" si="54"/>
        <v>0</v>
      </c>
      <c r="W98" s="91">
        <f t="shared" si="54"/>
        <v>0</v>
      </c>
      <c r="X98" s="86"/>
      <c r="Y98" s="86"/>
      <c r="Z98" s="87">
        <f t="shared" si="62"/>
        <v>0</v>
      </c>
      <c r="AA98" s="91">
        <f t="shared" si="65"/>
        <v>0</v>
      </c>
      <c r="AB98" s="91">
        <f t="shared" si="65"/>
        <v>0</v>
      </c>
      <c r="AC98" s="91">
        <f t="shared" si="65"/>
        <v>0</v>
      </c>
      <c r="AD98" s="86"/>
      <c r="AE98" s="86"/>
      <c r="AF98" s="87">
        <f t="shared" si="66"/>
        <v>0</v>
      </c>
      <c r="AG98" s="86"/>
      <c r="AH98" s="86"/>
      <c r="AI98" s="87">
        <f t="shared" si="63"/>
        <v>0</v>
      </c>
      <c r="AJ98" s="91">
        <f t="shared" si="69"/>
        <v>0</v>
      </c>
      <c r="AK98" s="91">
        <f t="shared" si="69"/>
        <v>0</v>
      </c>
      <c r="AL98" s="91">
        <f t="shared" si="69"/>
        <v>0</v>
      </c>
      <c r="AM98" s="91">
        <f t="shared" si="64"/>
        <v>0</v>
      </c>
      <c r="AN98" s="91">
        <f t="shared" si="64"/>
        <v>0</v>
      </c>
      <c r="AO98" s="91">
        <f t="shared" si="64"/>
        <v>0</v>
      </c>
    </row>
    <row r="99" spans="1:41" ht="11.25">
      <c r="A99" s="57">
        <v>88</v>
      </c>
      <c r="B99" s="58" t="s">
        <v>125</v>
      </c>
      <c r="C99" s="88">
        <f>SUM(C100:C107)</f>
        <v>0</v>
      </c>
      <c r="D99" s="88">
        <f>SUM(D100:D107)</f>
        <v>0</v>
      </c>
      <c r="E99" s="87">
        <f t="shared" si="55"/>
        <v>0</v>
      </c>
      <c r="F99" s="88">
        <f>SUM(F100:F107)</f>
        <v>0</v>
      </c>
      <c r="G99" s="88">
        <f>SUM(G100:G107)</f>
        <v>0</v>
      </c>
      <c r="H99" s="87">
        <f t="shared" si="56"/>
        <v>0</v>
      </c>
      <c r="I99" s="88">
        <f>SUM(I100:I107)</f>
        <v>0</v>
      </c>
      <c r="J99" s="88">
        <f>SUM(J100:J107)</f>
        <v>0</v>
      </c>
      <c r="K99" s="87">
        <f t="shared" si="57"/>
        <v>0</v>
      </c>
      <c r="L99" s="88">
        <f>SUM(L100:L107)</f>
        <v>0</v>
      </c>
      <c r="M99" s="88">
        <f>SUM(M100:M107)</f>
        <v>0</v>
      </c>
      <c r="N99" s="87">
        <f t="shared" si="58"/>
        <v>0</v>
      </c>
      <c r="O99" s="88">
        <f>SUM(O100:O107)</f>
        <v>0</v>
      </c>
      <c r="P99" s="88">
        <f>SUM(P100:P107)</f>
        <v>0</v>
      </c>
      <c r="Q99" s="87">
        <f t="shared" si="59"/>
        <v>0</v>
      </c>
      <c r="R99" s="88">
        <f>SUM(R100:R107)</f>
        <v>0</v>
      </c>
      <c r="S99" s="88">
        <f>SUM(S100:S107)</f>
        <v>0</v>
      </c>
      <c r="T99" s="87">
        <f t="shared" si="61"/>
        <v>0</v>
      </c>
      <c r="U99" s="90">
        <f t="shared" si="54"/>
        <v>0</v>
      </c>
      <c r="V99" s="90">
        <f t="shared" si="54"/>
        <v>0</v>
      </c>
      <c r="W99" s="90">
        <f t="shared" si="54"/>
        <v>0</v>
      </c>
      <c r="X99" s="88">
        <f>SUM(X100:X107)</f>
        <v>0</v>
      </c>
      <c r="Y99" s="88">
        <f>SUM(Y100:Y107)</f>
        <v>0</v>
      </c>
      <c r="Z99" s="87">
        <f t="shared" si="62"/>
        <v>0</v>
      </c>
      <c r="AA99" s="90">
        <f t="shared" si="65"/>
        <v>0</v>
      </c>
      <c r="AB99" s="90">
        <f t="shared" si="65"/>
        <v>0</v>
      </c>
      <c r="AC99" s="90">
        <f t="shared" si="65"/>
        <v>0</v>
      </c>
      <c r="AD99" s="88">
        <f>SUM(AD100:AD107)</f>
        <v>0</v>
      </c>
      <c r="AE99" s="88">
        <f>SUM(AE100:AE107)</f>
        <v>0</v>
      </c>
      <c r="AF99" s="87">
        <f t="shared" si="66"/>
        <v>0</v>
      </c>
      <c r="AG99" s="88">
        <f>SUM(AG100:AG107)</f>
        <v>0</v>
      </c>
      <c r="AH99" s="88">
        <f>SUM(AH100:AH107)</f>
        <v>0</v>
      </c>
      <c r="AI99" s="87">
        <f t="shared" si="63"/>
        <v>0</v>
      </c>
      <c r="AJ99" s="90">
        <f t="shared" si="69"/>
        <v>0</v>
      </c>
      <c r="AK99" s="90">
        <f t="shared" si="69"/>
        <v>0</v>
      </c>
      <c r="AL99" s="90">
        <f t="shared" si="69"/>
        <v>0</v>
      </c>
      <c r="AM99" s="90">
        <f t="shared" si="64"/>
        <v>0</v>
      </c>
      <c r="AN99" s="90">
        <f t="shared" si="64"/>
        <v>0</v>
      </c>
      <c r="AO99" s="90">
        <f t="shared" si="64"/>
        <v>0</v>
      </c>
    </row>
    <row r="100" spans="1:41" ht="11.25">
      <c r="A100" s="13">
        <v>89</v>
      </c>
      <c r="B100" s="14" t="s">
        <v>189</v>
      </c>
      <c r="C100" s="111"/>
      <c r="D100" s="86"/>
      <c r="E100" s="87">
        <f t="shared" si="55"/>
        <v>0</v>
      </c>
      <c r="F100" s="111"/>
      <c r="G100" s="86"/>
      <c r="H100" s="87">
        <f t="shared" si="56"/>
        <v>0</v>
      </c>
      <c r="I100" s="111"/>
      <c r="J100" s="86"/>
      <c r="K100" s="87">
        <f t="shared" si="57"/>
        <v>0</v>
      </c>
      <c r="L100" s="111"/>
      <c r="M100" s="86"/>
      <c r="N100" s="87">
        <f t="shared" si="58"/>
        <v>0</v>
      </c>
      <c r="O100" s="111"/>
      <c r="P100" s="86"/>
      <c r="Q100" s="87">
        <f t="shared" si="59"/>
        <v>0</v>
      </c>
      <c r="R100" s="111"/>
      <c r="S100" s="86"/>
      <c r="T100" s="87">
        <f t="shared" si="61"/>
        <v>0</v>
      </c>
      <c r="U100" s="91">
        <f t="shared" si="54"/>
        <v>0</v>
      </c>
      <c r="V100" s="91">
        <f t="shared" si="54"/>
        <v>0</v>
      </c>
      <c r="W100" s="91">
        <f t="shared" si="54"/>
        <v>0</v>
      </c>
      <c r="X100" s="86"/>
      <c r="Y100" s="86"/>
      <c r="Z100" s="87">
        <f t="shared" si="62"/>
        <v>0</v>
      </c>
      <c r="AA100" s="91">
        <f t="shared" si="65"/>
        <v>0</v>
      </c>
      <c r="AB100" s="91">
        <f t="shared" si="65"/>
        <v>0</v>
      </c>
      <c r="AC100" s="91">
        <f t="shared" si="65"/>
        <v>0</v>
      </c>
      <c r="AD100" s="86"/>
      <c r="AE100" s="86"/>
      <c r="AF100" s="87">
        <f t="shared" si="66"/>
        <v>0</v>
      </c>
      <c r="AG100" s="86"/>
      <c r="AH100" s="86"/>
      <c r="AI100" s="87">
        <f t="shared" si="63"/>
        <v>0</v>
      </c>
      <c r="AJ100" s="91">
        <f t="shared" si="69"/>
        <v>0</v>
      </c>
      <c r="AK100" s="91">
        <f t="shared" si="69"/>
        <v>0</v>
      </c>
      <c r="AL100" s="91">
        <f t="shared" si="69"/>
        <v>0</v>
      </c>
      <c r="AM100" s="91">
        <f t="shared" si="64"/>
        <v>0</v>
      </c>
      <c r="AN100" s="91">
        <f t="shared" si="64"/>
        <v>0</v>
      </c>
      <c r="AO100" s="91">
        <f t="shared" si="64"/>
        <v>0</v>
      </c>
    </row>
    <row r="101" spans="1:41" ht="11.25">
      <c r="A101" s="13">
        <v>90</v>
      </c>
      <c r="B101" s="14" t="s">
        <v>190</v>
      </c>
      <c r="C101" s="111"/>
      <c r="D101" s="86"/>
      <c r="E101" s="87">
        <f t="shared" si="55"/>
        <v>0</v>
      </c>
      <c r="F101" s="111"/>
      <c r="G101" s="86"/>
      <c r="H101" s="87">
        <f t="shared" si="56"/>
        <v>0</v>
      </c>
      <c r="I101" s="111"/>
      <c r="J101" s="86">
        <v>0</v>
      </c>
      <c r="K101" s="87">
        <f t="shared" si="57"/>
        <v>0</v>
      </c>
      <c r="L101" s="86"/>
      <c r="M101" s="86"/>
      <c r="N101" s="87">
        <f t="shared" si="58"/>
        <v>0</v>
      </c>
      <c r="O101" s="111"/>
      <c r="P101" s="86"/>
      <c r="Q101" s="87">
        <f t="shared" si="59"/>
        <v>0</v>
      </c>
      <c r="R101" s="86"/>
      <c r="S101" s="86"/>
      <c r="T101" s="87">
        <f t="shared" si="61"/>
        <v>0</v>
      </c>
      <c r="U101" s="91">
        <f t="shared" si="54"/>
        <v>0</v>
      </c>
      <c r="V101" s="91">
        <f t="shared" si="54"/>
        <v>0</v>
      </c>
      <c r="W101" s="91">
        <f t="shared" si="54"/>
        <v>0</v>
      </c>
      <c r="X101" s="86"/>
      <c r="Y101" s="86"/>
      <c r="Z101" s="87">
        <f t="shared" si="62"/>
        <v>0</v>
      </c>
      <c r="AA101" s="91">
        <f t="shared" si="65"/>
        <v>0</v>
      </c>
      <c r="AB101" s="91">
        <f t="shared" si="65"/>
        <v>0</v>
      </c>
      <c r="AC101" s="91">
        <f t="shared" si="65"/>
        <v>0</v>
      </c>
      <c r="AD101" s="86"/>
      <c r="AE101" s="86"/>
      <c r="AF101" s="87">
        <f t="shared" si="66"/>
        <v>0</v>
      </c>
      <c r="AG101" s="86"/>
      <c r="AH101" s="86"/>
      <c r="AI101" s="87">
        <f t="shared" si="63"/>
        <v>0</v>
      </c>
      <c r="AJ101" s="91">
        <f t="shared" si="69"/>
        <v>0</v>
      </c>
      <c r="AK101" s="91">
        <f t="shared" si="69"/>
        <v>0</v>
      </c>
      <c r="AL101" s="91">
        <f t="shared" si="69"/>
        <v>0</v>
      </c>
      <c r="AM101" s="91">
        <f t="shared" si="64"/>
        <v>0</v>
      </c>
      <c r="AN101" s="91">
        <f t="shared" si="64"/>
        <v>0</v>
      </c>
      <c r="AO101" s="91">
        <f t="shared" si="64"/>
        <v>0</v>
      </c>
    </row>
    <row r="102" spans="1:41" ht="11.25">
      <c r="A102" s="13">
        <v>91</v>
      </c>
      <c r="B102" s="14" t="s">
        <v>191</v>
      </c>
      <c r="C102" s="86"/>
      <c r="D102" s="86"/>
      <c r="E102" s="87">
        <f t="shared" si="55"/>
        <v>0</v>
      </c>
      <c r="F102" s="86"/>
      <c r="G102" s="86"/>
      <c r="H102" s="87">
        <f t="shared" si="56"/>
        <v>0</v>
      </c>
      <c r="I102" s="86"/>
      <c r="J102" s="86"/>
      <c r="K102" s="87">
        <f t="shared" si="57"/>
        <v>0</v>
      </c>
      <c r="L102" s="86"/>
      <c r="M102" s="86"/>
      <c r="N102" s="87">
        <f t="shared" si="58"/>
        <v>0</v>
      </c>
      <c r="O102" s="86"/>
      <c r="P102" s="86"/>
      <c r="Q102" s="87">
        <f t="shared" si="59"/>
        <v>0</v>
      </c>
      <c r="R102" s="86"/>
      <c r="S102" s="86"/>
      <c r="T102" s="87">
        <f t="shared" si="61"/>
        <v>0</v>
      </c>
      <c r="U102" s="91">
        <f t="shared" si="54"/>
        <v>0</v>
      </c>
      <c r="V102" s="91">
        <f t="shared" si="54"/>
        <v>0</v>
      </c>
      <c r="W102" s="91">
        <f t="shared" si="54"/>
        <v>0</v>
      </c>
      <c r="X102" s="86"/>
      <c r="Y102" s="86"/>
      <c r="Z102" s="87">
        <f t="shared" si="62"/>
        <v>0</v>
      </c>
      <c r="AA102" s="91">
        <f t="shared" si="65"/>
        <v>0</v>
      </c>
      <c r="AB102" s="91">
        <f t="shared" si="65"/>
        <v>0</v>
      </c>
      <c r="AC102" s="91">
        <f t="shared" si="65"/>
        <v>0</v>
      </c>
      <c r="AD102" s="86"/>
      <c r="AE102" s="86"/>
      <c r="AF102" s="87">
        <f t="shared" si="66"/>
        <v>0</v>
      </c>
      <c r="AG102" s="86"/>
      <c r="AH102" s="86"/>
      <c r="AI102" s="87">
        <f t="shared" si="63"/>
        <v>0</v>
      </c>
      <c r="AJ102" s="91">
        <f t="shared" si="69"/>
        <v>0</v>
      </c>
      <c r="AK102" s="91">
        <f t="shared" si="69"/>
        <v>0</v>
      </c>
      <c r="AL102" s="91">
        <f t="shared" si="69"/>
        <v>0</v>
      </c>
      <c r="AM102" s="91">
        <f t="shared" si="64"/>
        <v>0</v>
      </c>
      <c r="AN102" s="91">
        <f t="shared" si="64"/>
        <v>0</v>
      </c>
      <c r="AO102" s="91">
        <f t="shared" si="64"/>
        <v>0</v>
      </c>
    </row>
    <row r="103" spans="1:41" ht="11.25">
      <c r="A103" s="13">
        <v>92</v>
      </c>
      <c r="B103" s="14" t="s">
        <v>192</v>
      </c>
      <c r="C103" s="86"/>
      <c r="D103" s="86"/>
      <c r="E103" s="87">
        <f t="shared" si="55"/>
        <v>0</v>
      </c>
      <c r="F103" s="86"/>
      <c r="G103" s="86"/>
      <c r="H103" s="87">
        <f t="shared" si="56"/>
        <v>0</v>
      </c>
      <c r="I103" s="86"/>
      <c r="J103" s="86"/>
      <c r="K103" s="87">
        <f t="shared" si="57"/>
        <v>0</v>
      </c>
      <c r="L103" s="86"/>
      <c r="M103" s="86"/>
      <c r="N103" s="87">
        <f t="shared" si="58"/>
        <v>0</v>
      </c>
      <c r="O103" s="86"/>
      <c r="P103" s="86"/>
      <c r="Q103" s="87">
        <f t="shared" si="59"/>
        <v>0</v>
      </c>
      <c r="R103" s="86"/>
      <c r="S103" s="86"/>
      <c r="T103" s="87">
        <f t="shared" si="61"/>
        <v>0</v>
      </c>
      <c r="U103" s="91">
        <f t="shared" si="54"/>
        <v>0</v>
      </c>
      <c r="V103" s="91">
        <f t="shared" si="54"/>
        <v>0</v>
      </c>
      <c r="W103" s="91">
        <f t="shared" si="54"/>
        <v>0</v>
      </c>
      <c r="X103" s="86"/>
      <c r="Y103" s="86"/>
      <c r="Z103" s="87">
        <f t="shared" si="62"/>
        <v>0</v>
      </c>
      <c r="AA103" s="91">
        <f t="shared" si="65"/>
        <v>0</v>
      </c>
      <c r="AB103" s="91">
        <f t="shared" si="65"/>
        <v>0</v>
      </c>
      <c r="AC103" s="91">
        <f t="shared" si="65"/>
        <v>0</v>
      </c>
      <c r="AD103" s="86"/>
      <c r="AE103" s="86"/>
      <c r="AF103" s="87">
        <f t="shared" si="66"/>
        <v>0</v>
      </c>
      <c r="AG103" s="86"/>
      <c r="AH103" s="86"/>
      <c r="AI103" s="87">
        <f t="shared" si="63"/>
        <v>0</v>
      </c>
      <c r="AJ103" s="91">
        <f t="shared" si="69"/>
        <v>0</v>
      </c>
      <c r="AK103" s="91">
        <f t="shared" si="69"/>
        <v>0</v>
      </c>
      <c r="AL103" s="91">
        <f t="shared" si="69"/>
        <v>0</v>
      </c>
      <c r="AM103" s="91">
        <f t="shared" si="64"/>
        <v>0</v>
      </c>
      <c r="AN103" s="91">
        <f t="shared" si="64"/>
        <v>0</v>
      </c>
      <c r="AO103" s="91">
        <f t="shared" si="64"/>
        <v>0</v>
      </c>
    </row>
    <row r="104" spans="1:41" ht="11.25">
      <c r="A104" s="13">
        <v>93</v>
      </c>
      <c r="B104" s="14" t="s">
        <v>193</v>
      </c>
      <c r="C104" s="86"/>
      <c r="D104" s="86"/>
      <c r="E104" s="87">
        <f t="shared" si="55"/>
        <v>0</v>
      </c>
      <c r="F104" s="86"/>
      <c r="G104" s="86"/>
      <c r="H104" s="87">
        <f t="shared" si="56"/>
        <v>0</v>
      </c>
      <c r="I104" s="86"/>
      <c r="J104" s="86"/>
      <c r="K104" s="87">
        <f t="shared" si="57"/>
        <v>0</v>
      </c>
      <c r="L104" s="86"/>
      <c r="M104" s="86"/>
      <c r="N104" s="87">
        <f t="shared" si="58"/>
        <v>0</v>
      </c>
      <c r="O104" s="86"/>
      <c r="P104" s="86"/>
      <c r="Q104" s="87">
        <f t="shared" si="59"/>
        <v>0</v>
      </c>
      <c r="R104" s="86"/>
      <c r="S104" s="86"/>
      <c r="T104" s="87">
        <f t="shared" si="61"/>
        <v>0</v>
      </c>
      <c r="U104" s="91">
        <f t="shared" si="54"/>
        <v>0</v>
      </c>
      <c r="V104" s="91">
        <f t="shared" si="54"/>
        <v>0</v>
      </c>
      <c r="W104" s="91">
        <f t="shared" si="54"/>
        <v>0</v>
      </c>
      <c r="X104" s="86"/>
      <c r="Y104" s="86"/>
      <c r="Z104" s="87">
        <f t="shared" si="62"/>
        <v>0</v>
      </c>
      <c r="AA104" s="91">
        <f t="shared" si="65"/>
        <v>0</v>
      </c>
      <c r="AB104" s="91">
        <f t="shared" si="65"/>
        <v>0</v>
      </c>
      <c r="AC104" s="91">
        <f t="shared" si="65"/>
        <v>0</v>
      </c>
      <c r="AD104" s="86"/>
      <c r="AE104" s="86"/>
      <c r="AF104" s="87">
        <f t="shared" si="66"/>
        <v>0</v>
      </c>
      <c r="AG104" s="86"/>
      <c r="AH104" s="86"/>
      <c r="AI104" s="87">
        <f t="shared" si="63"/>
        <v>0</v>
      </c>
      <c r="AJ104" s="91">
        <f t="shared" si="69"/>
        <v>0</v>
      </c>
      <c r="AK104" s="91">
        <f t="shared" si="69"/>
        <v>0</v>
      </c>
      <c r="AL104" s="91">
        <f t="shared" si="69"/>
        <v>0</v>
      </c>
      <c r="AM104" s="91">
        <f t="shared" si="64"/>
        <v>0</v>
      </c>
      <c r="AN104" s="91">
        <f t="shared" si="64"/>
        <v>0</v>
      </c>
      <c r="AO104" s="91">
        <f t="shared" si="64"/>
        <v>0</v>
      </c>
    </row>
    <row r="105" spans="1:41" ht="11.25">
      <c r="A105" s="13">
        <v>94</v>
      </c>
      <c r="B105" s="14" t="s">
        <v>194</v>
      </c>
      <c r="C105" s="86"/>
      <c r="D105" s="86"/>
      <c r="E105" s="87">
        <f t="shared" si="55"/>
        <v>0</v>
      </c>
      <c r="F105" s="86"/>
      <c r="G105" s="86"/>
      <c r="H105" s="87">
        <f t="shared" si="56"/>
        <v>0</v>
      </c>
      <c r="I105" s="86"/>
      <c r="J105" s="86"/>
      <c r="K105" s="87">
        <f t="shared" si="57"/>
        <v>0</v>
      </c>
      <c r="L105" s="86"/>
      <c r="M105" s="86"/>
      <c r="N105" s="87">
        <f t="shared" si="58"/>
        <v>0</v>
      </c>
      <c r="O105" s="86"/>
      <c r="P105" s="86"/>
      <c r="Q105" s="87">
        <f t="shared" si="59"/>
        <v>0</v>
      </c>
      <c r="R105" s="86"/>
      <c r="S105" s="86"/>
      <c r="T105" s="87">
        <f t="shared" si="61"/>
        <v>0</v>
      </c>
      <c r="U105" s="91">
        <f t="shared" si="54"/>
        <v>0</v>
      </c>
      <c r="V105" s="91">
        <f t="shared" si="54"/>
        <v>0</v>
      </c>
      <c r="W105" s="91">
        <f t="shared" si="54"/>
        <v>0</v>
      </c>
      <c r="X105" s="86"/>
      <c r="Y105" s="86"/>
      <c r="Z105" s="87">
        <f t="shared" si="62"/>
        <v>0</v>
      </c>
      <c r="AA105" s="91">
        <f t="shared" si="65"/>
        <v>0</v>
      </c>
      <c r="AB105" s="91">
        <f t="shared" si="65"/>
        <v>0</v>
      </c>
      <c r="AC105" s="91">
        <f t="shared" si="65"/>
        <v>0</v>
      </c>
      <c r="AD105" s="86"/>
      <c r="AE105" s="86"/>
      <c r="AF105" s="87">
        <f t="shared" si="66"/>
        <v>0</v>
      </c>
      <c r="AG105" s="86"/>
      <c r="AH105" s="86"/>
      <c r="AI105" s="87">
        <f t="shared" si="63"/>
        <v>0</v>
      </c>
      <c r="AJ105" s="91">
        <f t="shared" si="69"/>
        <v>0</v>
      </c>
      <c r="AK105" s="91">
        <f t="shared" si="69"/>
        <v>0</v>
      </c>
      <c r="AL105" s="91">
        <f t="shared" si="69"/>
        <v>0</v>
      </c>
      <c r="AM105" s="91">
        <f t="shared" si="64"/>
        <v>0</v>
      </c>
      <c r="AN105" s="91">
        <f t="shared" si="64"/>
        <v>0</v>
      </c>
      <c r="AO105" s="91">
        <f t="shared" si="64"/>
        <v>0</v>
      </c>
    </row>
    <row r="106" spans="1:41" ht="11.25">
      <c r="A106" s="13">
        <v>95</v>
      </c>
      <c r="B106" s="14" t="s">
        <v>195</v>
      </c>
      <c r="C106" s="86"/>
      <c r="D106" s="86"/>
      <c r="E106" s="87">
        <f t="shared" si="55"/>
        <v>0</v>
      </c>
      <c r="F106" s="86"/>
      <c r="G106" s="86"/>
      <c r="H106" s="87">
        <f t="shared" si="56"/>
        <v>0</v>
      </c>
      <c r="I106" s="86"/>
      <c r="J106" s="86"/>
      <c r="K106" s="87">
        <f t="shared" si="57"/>
        <v>0</v>
      </c>
      <c r="L106" s="86"/>
      <c r="M106" s="86"/>
      <c r="N106" s="87">
        <f t="shared" si="58"/>
        <v>0</v>
      </c>
      <c r="O106" s="86"/>
      <c r="P106" s="86"/>
      <c r="Q106" s="87">
        <f t="shared" si="59"/>
        <v>0</v>
      </c>
      <c r="R106" s="86"/>
      <c r="S106" s="86"/>
      <c r="T106" s="87">
        <f t="shared" si="61"/>
        <v>0</v>
      </c>
      <c r="U106" s="91">
        <f t="shared" si="54"/>
        <v>0</v>
      </c>
      <c r="V106" s="91">
        <f t="shared" si="54"/>
        <v>0</v>
      </c>
      <c r="W106" s="91">
        <f t="shared" si="54"/>
        <v>0</v>
      </c>
      <c r="X106" s="86"/>
      <c r="Y106" s="86"/>
      <c r="Z106" s="87">
        <f t="shared" si="62"/>
        <v>0</v>
      </c>
      <c r="AA106" s="91">
        <f t="shared" si="65"/>
        <v>0</v>
      </c>
      <c r="AB106" s="91">
        <f t="shared" si="65"/>
        <v>0</v>
      </c>
      <c r="AC106" s="91">
        <f t="shared" si="65"/>
        <v>0</v>
      </c>
      <c r="AD106" s="86"/>
      <c r="AE106" s="86"/>
      <c r="AF106" s="87">
        <f t="shared" si="66"/>
        <v>0</v>
      </c>
      <c r="AG106" s="86"/>
      <c r="AH106" s="86"/>
      <c r="AI106" s="87">
        <f t="shared" si="63"/>
        <v>0</v>
      </c>
      <c r="AJ106" s="91">
        <f t="shared" si="69"/>
        <v>0</v>
      </c>
      <c r="AK106" s="91">
        <f t="shared" si="69"/>
        <v>0</v>
      </c>
      <c r="AL106" s="91">
        <f t="shared" si="69"/>
        <v>0</v>
      </c>
      <c r="AM106" s="91">
        <f t="shared" si="64"/>
        <v>0</v>
      </c>
      <c r="AN106" s="91">
        <f t="shared" si="64"/>
        <v>0</v>
      </c>
      <c r="AO106" s="91">
        <f t="shared" si="64"/>
        <v>0</v>
      </c>
    </row>
    <row r="107" spans="1:41" ht="11.25">
      <c r="A107" s="13">
        <v>96</v>
      </c>
      <c r="B107" s="14" t="s">
        <v>196</v>
      </c>
      <c r="C107" s="86"/>
      <c r="D107" s="86"/>
      <c r="E107" s="87">
        <f t="shared" si="55"/>
        <v>0</v>
      </c>
      <c r="F107" s="86"/>
      <c r="G107" s="86"/>
      <c r="H107" s="87">
        <f t="shared" si="56"/>
        <v>0</v>
      </c>
      <c r="I107" s="86"/>
      <c r="J107" s="86"/>
      <c r="K107" s="87">
        <f t="shared" si="57"/>
        <v>0</v>
      </c>
      <c r="L107" s="86"/>
      <c r="M107" s="86"/>
      <c r="N107" s="87">
        <f t="shared" si="58"/>
        <v>0</v>
      </c>
      <c r="O107" s="86"/>
      <c r="P107" s="86"/>
      <c r="Q107" s="87">
        <f t="shared" si="59"/>
        <v>0</v>
      </c>
      <c r="R107" s="86"/>
      <c r="S107" s="86"/>
      <c r="T107" s="87">
        <f t="shared" si="61"/>
        <v>0</v>
      </c>
      <c r="U107" s="91">
        <f t="shared" si="54"/>
        <v>0</v>
      </c>
      <c r="V107" s="91">
        <f t="shared" si="54"/>
        <v>0</v>
      </c>
      <c r="W107" s="91">
        <f t="shared" si="54"/>
        <v>0</v>
      </c>
      <c r="X107" s="86"/>
      <c r="Y107" s="86"/>
      <c r="Z107" s="87">
        <f t="shared" si="62"/>
        <v>0</v>
      </c>
      <c r="AA107" s="91">
        <f t="shared" si="65"/>
        <v>0</v>
      </c>
      <c r="AB107" s="91">
        <f t="shared" si="65"/>
        <v>0</v>
      </c>
      <c r="AC107" s="91">
        <f t="shared" si="65"/>
        <v>0</v>
      </c>
      <c r="AD107" s="86"/>
      <c r="AE107" s="86"/>
      <c r="AF107" s="87">
        <f t="shared" si="66"/>
        <v>0</v>
      </c>
      <c r="AG107" s="86"/>
      <c r="AH107" s="86"/>
      <c r="AI107" s="87">
        <f t="shared" si="63"/>
        <v>0</v>
      </c>
      <c r="AJ107" s="91">
        <f t="shared" si="69"/>
        <v>0</v>
      </c>
      <c r="AK107" s="91">
        <f t="shared" si="69"/>
        <v>0</v>
      </c>
      <c r="AL107" s="91">
        <f t="shared" si="69"/>
        <v>0</v>
      </c>
      <c r="AM107" s="91">
        <f t="shared" si="64"/>
        <v>0</v>
      </c>
      <c r="AN107" s="91">
        <f t="shared" si="64"/>
        <v>0</v>
      </c>
      <c r="AO107" s="91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workbookViewId="0">
      <pane xSplit="2" ySplit="8" topLeftCell="AM57" activePane="bottomRight" state="frozen"/>
      <selection pane="topRight" activeCell="C1" sqref="C1"/>
      <selection pane="bottomLeft" activeCell="A9" sqref="A9"/>
      <selection pane="bottomRight" activeCell="AG49" sqref="AG4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9" t="s">
        <v>287</v>
      </c>
      <c r="C3" s="439"/>
      <c r="D3" s="439"/>
      <c r="E3" s="439"/>
      <c r="F3" s="439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-785259357.40999997</v>
      </c>
    </row>
    <row r="5" spans="1:41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07" t="s">
        <v>166</v>
      </c>
      <c r="Y5" s="408"/>
      <c r="Z5" s="409"/>
      <c r="AA5" s="440" t="s">
        <v>164</v>
      </c>
      <c r="AB5" s="440"/>
      <c r="AC5" s="440"/>
      <c r="AD5" s="407" t="s">
        <v>262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7" t="s">
        <v>122</v>
      </c>
      <c r="B7" s="438"/>
      <c r="C7" s="83"/>
      <c r="D7" s="83">
        <f>SUM(C7+D79-D8)</f>
        <v>6908427.6599999964</v>
      </c>
      <c r="E7" s="87">
        <f>SUM(D7-C7)</f>
        <v>6908427.6599999964</v>
      </c>
      <c r="F7" s="83"/>
      <c r="G7" s="85">
        <f>SUM(F7+G79-G8)</f>
        <v>226472097.85999995</v>
      </c>
      <c r="H7" s="87">
        <f>SUM(G7-F7)</f>
        <v>226472097.85999995</v>
      </c>
      <c r="I7" s="83"/>
      <c r="J7" s="83">
        <f>SUM(I7+J79-J8)</f>
        <v>5471126.8599999994</v>
      </c>
      <c r="K7" s="87">
        <f>SUM(J7-I7)</f>
        <v>5471126.8599999994</v>
      </c>
      <c r="L7" s="83"/>
      <c r="M7" s="83">
        <f>SUM(L7+M79-M8)</f>
        <v>4082238.16</v>
      </c>
      <c r="N7" s="87">
        <f>SUM(M7-L7)</f>
        <v>4082238.16</v>
      </c>
      <c r="O7" s="83"/>
      <c r="P7" s="83">
        <f>SUM(O7+P79-P8)</f>
        <v>4226064.5100000054</v>
      </c>
      <c r="Q7" s="87">
        <f>SUM(P7-O7)</f>
        <v>4226064.5100000054</v>
      </c>
      <c r="R7" s="83"/>
      <c r="S7" s="83">
        <f>SUM(R7+S79-S8)</f>
        <v>2403702.3599999994</v>
      </c>
      <c r="T7" s="87">
        <f>SUM(S7-R7)</f>
        <v>2403702.3599999994</v>
      </c>
      <c r="U7" s="92">
        <f>SUM(C7+F7+I7+L7+O7+R7)</f>
        <v>0</v>
      </c>
      <c r="V7" s="92">
        <f t="shared" ref="V7:W22" si="1">SUM(D7+G7+J7+M7+P7+S7)</f>
        <v>249563657.40999997</v>
      </c>
      <c r="W7" s="92">
        <f t="shared" si="1"/>
        <v>249563657.40999997</v>
      </c>
      <c r="X7" s="83"/>
      <c r="Y7" s="83">
        <f>SUM(X7+Y79-Y8)</f>
        <v>98201409</v>
      </c>
      <c r="Z7" s="87">
        <v>0</v>
      </c>
      <c r="AA7" s="92">
        <f>SUM(X7)</f>
        <v>0</v>
      </c>
      <c r="AB7" s="92">
        <f>SUM(Y7)</f>
        <v>98201409</v>
      </c>
      <c r="AC7" s="92">
        <f t="shared" ref="AC7:AC11" si="2">SUM(Z7)</f>
        <v>0</v>
      </c>
      <c r="AD7" s="83"/>
      <c r="AE7" s="83">
        <f>SUM(AD7+AE79-AE8)</f>
        <v>63344343</v>
      </c>
      <c r="AF7" s="110">
        <v>0</v>
      </c>
      <c r="AG7" s="83"/>
      <c r="AH7" s="83">
        <f>SUM(AG7+AH79-AH8)</f>
        <v>31570810</v>
      </c>
      <c r="AI7" s="110">
        <v>0</v>
      </c>
      <c r="AJ7" s="92">
        <f t="shared" ref="AJ7:AL22" si="3">SUM(AD7+AG7)</f>
        <v>0</v>
      </c>
      <c r="AK7" s="92">
        <f t="shared" si="3"/>
        <v>94915153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442680219.40999997</v>
      </c>
      <c r="AO7" s="92">
        <f t="shared" si="4"/>
        <v>249563657.40999997</v>
      </c>
    </row>
    <row r="8" spans="1:41" ht="11.25">
      <c r="A8" s="57">
        <v>1</v>
      </c>
      <c r="B8" s="58" t="s">
        <v>4</v>
      </c>
      <c r="C8" s="88">
        <f>SUM(C9+C75)</f>
        <v>96964000</v>
      </c>
      <c r="D8" s="88">
        <f t="shared" ref="D8" si="5">SUM(D9+D75)</f>
        <v>83245572.340000004</v>
      </c>
      <c r="E8" s="87">
        <f t="shared" ref="E8:E72" si="6">SUM(D8-C8)</f>
        <v>-13718427.659999996</v>
      </c>
      <c r="F8" s="88">
        <f t="shared" ref="F8:G8" si="7">SUM(F9+F75)</f>
        <v>817369300</v>
      </c>
      <c r="G8" s="88">
        <f t="shared" si="7"/>
        <v>534402302.14000005</v>
      </c>
      <c r="H8" s="87">
        <f t="shared" ref="H8:H72" si="8">SUM(G8-F8)</f>
        <v>-282966997.85999995</v>
      </c>
      <c r="I8" s="88">
        <f t="shared" ref="I8:J8" si="9">SUM(I9+I75)</f>
        <v>52964600</v>
      </c>
      <c r="J8" s="88">
        <f t="shared" si="9"/>
        <v>47493473.140000001</v>
      </c>
      <c r="K8" s="87">
        <f t="shared" ref="K8:K72" si="10">SUM(J8-I8)</f>
        <v>-5471126.8599999994</v>
      </c>
      <c r="L8" s="88">
        <f t="shared" ref="L8:M8" si="11">SUM(L9+L75)</f>
        <v>28606300</v>
      </c>
      <c r="M8" s="88">
        <f t="shared" si="11"/>
        <v>24524061.84</v>
      </c>
      <c r="N8" s="87">
        <f t="shared" ref="N8:N72" si="12">SUM(M8-L8)</f>
        <v>-4082238.16</v>
      </c>
      <c r="O8" s="88">
        <f t="shared" ref="O8:P8" si="13">SUM(O9+O75)</f>
        <v>91399800</v>
      </c>
      <c r="P8" s="88">
        <f t="shared" si="13"/>
        <v>87173735.489999995</v>
      </c>
      <c r="Q8" s="87">
        <f t="shared" ref="Q8:Q72" si="14">SUM(P8-O8)</f>
        <v>-4226064.5100000054</v>
      </c>
      <c r="R8" s="88">
        <f t="shared" ref="R8:S8" si="15">SUM(R9+R75)</f>
        <v>19380400</v>
      </c>
      <c r="S8" s="88">
        <f t="shared" si="15"/>
        <v>16976697.640000001</v>
      </c>
      <c r="T8" s="87">
        <f t="shared" ref="T8:T74" si="16">SUM(S8-R8)</f>
        <v>-2403702.3599999994</v>
      </c>
      <c r="U8" s="90">
        <f t="shared" ref="U8:W50" si="17">SUM(C8+F8+I8+L8+O8+R8)</f>
        <v>1106684400</v>
      </c>
      <c r="V8" s="90">
        <f t="shared" si="1"/>
        <v>793815842.59000003</v>
      </c>
      <c r="W8" s="90">
        <f t="shared" si="1"/>
        <v>-312868557.41000003</v>
      </c>
      <c r="X8" s="88">
        <f t="shared" ref="X8:Y8" si="18">SUM(X9+X75)</f>
        <v>496722700</v>
      </c>
      <c r="Y8" s="88">
        <f t="shared" si="18"/>
        <v>99837000</v>
      </c>
      <c r="Z8" s="87">
        <f t="shared" ref="Z8:Z74" si="19">SUM(Y8-X8)</f>
        <v>-396885700</v>
      </c>
      <c r="AA8" s="90">
        <f t="shared" ref="AA8:AB11" si="20">SUM(X8)</f>
        <v>496722700</v>
      </c>
      <c r="AB8" s="90">
        <f t="shared" si="20"/>
        <v>99837000</v>
      </c>
      <c r="AC8" s="90">
        <f t="shared" si="2"/>
        <v>-396885700</v>
      </c>
      <c r="AD8" s="88">
        <f t="shared" ref="AD8:AE8" si="21">SUM(AD9+AD75)</f>
        <v>49426800</v>
      </c>
      <c r="AE8" s="88">
        <f t="shared" si="21"/>
        <v>292500</v>
      </c>
      <c r="AF8" s="87">
        <f t="shared" ref="AF8:AF72" si="22">SUM(AE8-AD8)</f>
        <v>-49134300</v>
      </c>
      <c r="AG8" s="88">
        <f t="shared" ref="AG8:AH8" si="23">SUM(AG9+AG75)</f>
        <v>26370800</v>
      </c>
      <c r="AH8" s="88">
        <f t="shared" si="23"/>
        <v>0</v>
      </c>
      <c r="AI8" s="87">
        <f t="shared" ref="AI8:AI74" si="24">SUM(AH8-AG8)</f>
        <v>-26370800</v>
      </c>
      <c r="AJ8" s="90">
        <f t="shared" si="3"/>
        <v>75797600</v>
      </c>
      <c r="AK8" s="90">
        <f t="shared" si="3"/>
        <v>292500</v>
      </c>
      <c r="AL8" s="90">
        <f t="shared" si="3"/>
        <v>-75505100</v>
      </c>
      <c r="AM8" s="163">
        <f t="shared" ref="AM8:AO74" si="25">SUM(U8+AA8+AJ8)</f>
        <v>1679204700</v>
      </c>
      <c r="AN8" s="163">
        <f t="shared" si="4"/>
        <v>893945342.59000003</v>
      </c>
      <c r="AO8" s="163">
        <f t="shared" si="4"/>
        <v>-785259357.41000009</v>
      </c>
    </row>
    <row r="9" spans="1:41" ht="11.25">
      <c r="A9" s="57">
        <v>2</v>
      </c>
      <c r="B9" s="58" t="s">
        <v>5</v>
      </c>
      <c r="C9" s="88">
        <f>SUM(C10+C63+C66)</f>
        <v>96964000</v>
      </c>
      <c r="D9" s="88">
        <f t="shared" ref="D9" si="26">SUM(D10+D63+D66)</f>
        <v>83245572.340000004</v>
      </c>
      <c r="E9" s="87">
        <f t="shared" si="6"/>
        <v>-13718427.659999996</v>
      </c>
      <c r="F9" s="88">
        <f t="shared" ref="F9:G9" si="27">SUM(F10+F63+F66)</f>
        <v>817369300</v>
      </c>
      <c r="G9" s="88">
        <f t="shared" si="27"/>
        <v>534402302.14000005</v>
      </c>
      <c r="H9" s="87">
        <f t="shared" si="8"/>
        <v>-282966997.85999995</v>
      </c>
      <c r="I9" s="88">
        <f t="shared" ref="I9:J9" si="28">SUM(I10+I63+I66)</f>
        <v>52964600</v>
      </c>
      <c r="J9" s="88">
        <f t="shared" si="28"/>
        <v>47493473.140000001</v>
      </c>
      <c r="K9" s="87">
        <f t="shared" si="10"/>
        <v>-5471126.8599999994</v>
      </c>
      <c r="L9" s="88">
        <f t="shared" ref="L9:M9" si="29">SUM(L10+L63+L66)</f>
        <v>28606300</v>
      </c>
      <c r="M9" s="88">
        <f t="shared" si="29"/>
        <v>24524061.84</v>
      </c>
      <c r="N9" s="87">
        <f t="shared" si="12"/>
        <v>-4082238.16</v>
      </c>
      <c r="O9" s="88">
        <f t="shared" ref="O9:P9" si="30">SUM(O10+O63+O66)</f>
        <v>91399800</v>
      </c>
      <c r="P9" s="88">
        <f t="shared" si="30"/>
        <v>87173735.489999995</v>
      </c>
      <c r="Q9" s="87">
        <f t="shared" si="14"/>
        <v>-4226064.5100000054</v>
      </c>
      <c r="R9" s="88">
        <f t="shared" ref="R9:S9" si="31">SUM(R10+R63+R66)</f>
        <v>19380400</v>
      </c>
      <c r="S9" s="88">
        <f t="shared" si="31"/>
        <v>16976697.640000001</v>
      </c>
      <c r="T9" s="87">
        <f t="shared" si="16"/>
        <v>-2403702.3599999994</v>
      </c>
      <c r="U9" s="90">
        <f t="shared" si="17"/>
        <v>1106684400</v>
      </c>
      <c r="V9" s="90">
        <f t="shared" si="1"/>
        <v>793815842.59000003</v>
      </c>
      <c r="W9" s="90">
        <f t="shared" si="1"/>
        <v>-312868557.41000003</v>
      </c>
      <c r="X9" s="88">
        <f t="shared" ref="X9:Y9" si="32">SUM(X10+X63+X66)</f>
        <v>496722700</v>
      </c>
      <c r="Y9" s="88">
        <f t="shared" si="32"/>
        <v>99837000</v>
      </c>
      <c r="Z9" s="87">
        <f t="shared" si="19"/>
        <v>-396885700</v>
      </c>
      <c r="AA9" s="90">
        <f t="shared" si="20"/>
        <v>496722700</v>
      </c>
      <c r="AB9" s="90">
        <f t="shared" si="20"/>
        <v>99837000</v>
      </c>
      <c r="AC9" s="90">
        <f t="shared" si="2"/>
        <v>-396885700</v>
      </c>
      <c r="AD9" s="88">
        <f t="shared" ref="AD9:AE9" si="33">SUM(AD10+AD63+AD66)</f>
        <v>49426800</v>
      </c>
      <c r="AE9" s="88">
        <f t="shared" si="33"/>
        <v>292500</v>
      </c>
      <c r="AF9" s="87">
        <f t="shared" si="22"/>
        <v>-49134300</v>
      </c>
      <c r="AG9" s="88">
        <f t="shared" ref="AG9:AH9" si="34">SUM(AG10+AG63+AG66)</f>
        <v>26370800</v>
      </c>
      <c r="AH9" s="88">
        <f t="shared" si="34"/>
        <v>0</v>
      </c>
      <c r="AI9" s="87">
        <f t="shared" si="24"/>
        <v>-26370800</v>
      </c>
      <c r="AJ9" s="90">
        <f t="shared" si="3"/>
        <v>75797600</v>
      </c>
      <c r="AK9" s="90">
        <f t="shared" si="3"/>
        <v>292500</v>
      </c>
      <c r="AL9" s="90">
        <f t="shared" si="3"/>
        <v>-75505100</v>
      </c>
      <c r="AM9" s="90">
        <f t="shared" si="25"/>
        <v>1679204700</v>
      </c>
      <c r="AN9" s="90">
        <f t="shared" si="4"/>
        <v>893945342.59000003</v>
      </c>
      <c r="AO9" s="90">
        <f t="shared" si="4"/>
        <v>-785259357.41000009</v>
      </c>
    </row>
    <row r="10" spans="1:41" ht="11.25">
      <c r="A10" s="57">
        <v>3</v>
      </c>
      <c r="B10" s="58" t="s">
        <v>6</v>
      </c>
      <c r="C10" s="88">
        <f>SUM(C11+C17+C23+C28+C35+C39+C44+C48+C58)</f>
        <v>96564000</v>
      </c>
      <c r="D10" s="88">
        <f t="shared" ref="D10" si="35">SUM(D11+D17+D23+D28+D35+D39+D44+D48+D58)</f>
        <v>82935572.340000004</v>
      </c>
      <c r="E10" s="87">
        <f t="shared" si="6"/>
        <v>-13628427.659999996</v>
      </c>
      <c r="F10" s="88">
        <f t="shared" ref="F10:G10" si="36">SUM(F11+F17+F23+F28+F35+F39+F44+F48+F58)</f>
        <v>814969300</v>
      </c>
      <c r="G10" s="88">
        <f t="shared" si="36"/>
        <v>534002302.14000005</v>
      </c>
      <c r="H10" s="87">
        <f t="shared" si="8"/>
        <v>-280966997.85999995</v>
      </c>
      <c r="I10" s="88">
        <f t="shared" ref="I10:J10" si="37">SUM(I11+I17+I23+I28+I35+I39+I44+I48+I58)</f>
        <v>52964600</v>
      </c>
      <c r="J10" s="88">
        <f t="shared" si="37"/>
        <v>47493473.140000001</v>
      </c>
      <c r="K10" s="87">
        <f t="shared" si="10"/>
        <v>-5471126.8599999994</v>
      </c>
      <c r="L10" s="88">
        <f t="shared" ref="L10:M10" si="38">SUM(L11+L17+L23+L28+L35+L39+L44+L48+L58)</f>
        <v>28606300</v>
      </c>
      <c r="M10" s="88">
        <f t="shared" si="38"/>
        <v>24524061.84</v>
      </c>
      <c r="N10" s="87">
        <f t="shared" si="12"/>
        <v>-4082238.16</v>
      </c>
      <c r="O10" s="88">
        <f t="shared" ref="O10:P10" si="39">SUM(O11+O17+O23+O28+O35+O39+O44+O48+O58)</f>
        <v>91399800</v>
      </c>
      <c r="P10" s="88">
        <f t="shared" si="39"/>
        <v>87173735.489999995</v>
      </c>
      <c r="Q10" s="87">
        <f t="shared" si="14"/>
        <v>-4226064.5100000054</v>
      </c>
      <c r="R10" s="88">
        <f t="shared" ref="R10:S10" si="40">SUM(R11+R17+R23+R28+R35+R39+R44+R48+R58)</f>
        <v>19380400</v>
      </c>
      <c r="S10" s="88">
        <f t="shared" si="40"/>
        <v>16976697.640000001</v>
      </c>
      <c r="T10" s="87">
        <f t="shared" si="16"/>
        <v>-2403702.3599999994</v>
      </c>
      <c r="U10" s="90">
        <f t="shared" si="17"/>
        <v>1103884400</v>
      </c>
      <c r="V10" s="90">
        <f t="shared" si="1"/>
        <v>793105842.59000003</v>
      </c>
      <c r="W10" s="90">
        <f t="shared" si="1"/>
        <v>-310778557.41000003</v>
      </c>
      <c r="X10" s="88">
        <f t="shared" ref="X10:Y10" si="41">SUM(X11+X17+X23+X28+X35+X39+X44+X48+X58)</f>
        <v>0</v>
      </c>
      <c r="Y10" s="88">
        <f t="shared" si="41"/>
        <v>0</v>
      </c>
      <c r="Z10" s="87">
        <f t="shared" si="19"/>
        <v>0</v>
      </c>
      <c r="AA10" s="90">
        <f t="shared" si="20"/>
        <v>0</v>
      </c>
      <c r="AB10" s="90">
        <f t="shared" si="20"/>
        <v>0</v>
      </c>
      <c r="AC10" s="90">
        <f t="shared" si="2"/>
        <v>0</v>
      </c>
      <c r="AD10" s="88">
        <f t="shared" ref="AD10:AE10" si="42">SUM(AD11+AD17+AD23+AD28+AD35+AD39+AD44+AD48+AD58)</f>
        <v>49426800</v>
      </c>
      <c r="AE10" s="88">
        <f t="shared" si="42"/>
        <v>292500</v>
      </c>
      <c r="AF10" s="87">
        <f t="shared" si="22"/>
        <v>-49134300</v>
      </c>
      <c r="AG10" s="88">
        <f t="shared" ref="AG10:AH10" si="43">SUM(AG11+AG17+AG23+AG28+AG35+AG39+AG44+AG48+AG58)</f>
        <v>26370800</v>
      </c>
      <c r="AH10" s="88">
        <f t="shared" si="43"/>
        <v>0</v>
      </c>
      <c r="AI10" s="87">
        <f t="shared" si="24"/>
        <v>-26370800</v>
      </c>
      <c r="AJ10" s="90">
        <f t="shared" si="3"/>
        <v>75797600</v>
      </c>
      <c r="AK10" s="90">
        <f t="shared" si="3"/>
        <v>292500</v>
      </c>
      <c r="AL10" s="90">
        <f t="shared" si="3"/>
        <v>-75505100</v>
      </c>
      <c r="AM10" s="90">
        <f t="shared" si="25"/>
        <v>1179682000</v>
      </c>
      <c r="AN10" s="90">
        <f t="shared" si="4"/>
        <v>793398342.59000003</v>
      </c>
      <c r="AO10" s="90">
        <f t="shared" si="4"/>
        <v>-386283657.41000003</v>
      </c>
    </row>
    <row r="11" spans="1:41" ht="11.25">
      <c r="A11" s="57">
        <v>4</v>
      </c>
      <c r="B11" s="58" t="s">
        <v>7</v>
      </c>
      <c r="C11" s="88">
        <f t="shared" ref="C11:D11" si="44">SUM(C12:C16)</f>
        <v>79509600</v>
      </c>
      <c r="D11" s="88">
        <f t="shared" si="44"/>
        <v>71630912.840000004</v>
      </c>
      <c r="E11" s="87">
        <f t="shared" si="6"/>
        <v>-7878687.1599999964</v>
      </c>
      <c r="F11" s="88">
        <f t="shared" ref="F11:G11" si="45">SUM(F12:F16)</f>
        <v>421734100</v>
      </c>
      <c r="G11" s="88">
        <f t="shared" si="45"/>
        <v>386852883.48000002</v>
      </c>
      <c r="H11" s="87">
        <f t="shared" si="8"/>
        <v>-34881216.519999981</v>
      </c>
      <c r="I11" s="88">
        <f t="shared" ref="I11:J11" si="46">SUM(I12:I16)</f>
        <v>0</v>
      </c>
      <c r="J11" s="88">
        <f t="shared" si="46"/>
        <v>0</v>
      </c>
      <c r="K11" s="87">
        <f t="shared" si="10"/>
        <v>0</v>
      </c>
      <c r="L11" s="88">
        <f t="shared" ref="L11:M11" si="47">SUM(L12:L16)</f>
        <v>0</v>
      </c>
      <c r="M11" s="88">
        <f t="shared" si="47"/>
        <v>0</v>
      </c>
      <c r="N11" s="87">
        <f t="shared" si="12"/>
        <v>0</v>
      </c>
      <c r="O11" s="88">
        <f t="shared" ref="O11:P11" si="48">SUM(O12:O16)</f>
        <v>0</v>
      </c>
      <c r="P11" s="88">
        <f t="shared" si="48"/>
        <v>0</v>
      </c>
      <c r="Q11" s="87">
        <f t="shared" si="14"/>
        <v>0</v>
      </c>
      <c r="R11" s="88">
        <f t="shared" ref="R11:S11" si="49">SUM(R12:R16)</f>
        <v>0</v>
      </c>
      <c r="S11" s="88">
        <f t="shared" si="49"/>
        <v>0</v>
      </c>
      <c r="T11" s="87">
        <f t="shared" si="16"/>
        <v>0</v>
      </c>
      <c r="U11" s="90">
        <f t="shared" si="17"/>
        <v>501243700</v>
      </c>
      <c r="V11" s="90">
        <f t="shared" si="1"/>
        <v>458483796.32000005</v>
      </c>
      <c r="W11" s="90">
        <f t="shared" si="1"/>
        <v>-42759903.679999977</v>
      </c>
      <c r="X11" s="88">
        <f t="shared" ref="X11:Y11" si="50">SUM(X12:X16)</f>
        <v>0</v>
      </c>
      <c r="Y11" s="88">
        <f t="shared" si="50"/>
        <v>0</v>
      </c>
      <c r="Z11" s="87">
        <f t="shared" si="19"/>
        <v>0</v>
      </c>
      <c r="AA11" s="90">
        <f t="shared" si="20"/>
        <v>0</v>
      </c>
      <c r="AB11" s="90">
        <f t="shared" si="20"/>
        <v>0</v>
      </c>
      <c r="AC11" s="90">
        <f t="shared" si="2"/>
        <v>0</v>
      </c>
      <c r="AD11" s="88">
        <f t="shared" ref="AD11:AE11" si="51">SUM(AD12:AD16)</f>
        <v>0</v>
      </c>
      <c r="AE11" s="88">
        <f t="shared" si="51"/>
        <v>0</v>
      </c>
      <c r="AF11" s="87">
        <f t="shared" si="22"/>
        <v>0</v>
      </c>
      <c r="AG11" s="88">
        <f t="shared" ref="AG11:AH11" si="52">SUM(AG12:AG16)</f>
        <v>0</v>
      </c>
      <c r="AH11" s="88">
        <f t="shared" si="52"/>
        <v>0</v>
      </c>
      <c r="AI11" s="87">
        <f t="shared" si="24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25"/>
        <v>501243700</v>
      </c>
      <c r="AN11" s="90">
        <f t="shared" si="4"/>
        <v>458483796.32000005</v>
      </c>
      <c r="AO11" s="90">
        <f t="shared" si="4"/>
        <v>-42759903.679999977</v>
      </c>
    </row>
    <row r="12" spans="1:41" ht="12.75">
      <c r="A12" s="13">
        <v>5</v>
      </c>
      <c r="B12" s="15" t="s">
        <v>8</v>
      </c>
      <c r="C12" s="101">
        <v>33460200</v>
      </c>
      <c r="D12" s="101">
        <v>29729670.34</v>
      </c>
      <c r="E12" s="87">
        <f t="shared" si="6"/>
        <v>-3730529.66</v>
      </c>
      <c r="F12" s="101">
        <v>183688200</v>
      </c>
      <c r="G12" s="101">
        <v>173290143.47999999</v>
      </c>
      <c r="H12" s="87">
        <f t="shared" si="8"/>
        <v>-10398056.520000011</v>
      </c>
      <c r="I12" s="366"/>
      <c r="J12" s="366"/>
      <c r="K12" s="87">
        <f t="shared" si="10"/>
        <v>0</v>
      </c>
      <c r="L12" s="366"/>
      <c r="M12" s="366"/>
      <c r="N12" s="87">
        <f t="shared" si="12"/>
        <v>0</v>
      </c>
      <c r="O12" s="366"/>
      <c r="P12" s="366"/>
      <c r="Q12" s="87">
        <f t="shared" si="14"/>
        <v>0</v>
      </c>
      <c r="R12" s="86"/>
      <c r="S12" s="86"/>
      <c r="T12" s="87">
        <f t="shared" si="16"/>
        <v>0</v>
      </c>
      <c r="U12" s="91">
        <f t="shared" si="17"/>
        <v>217148400</v>
      </c>
      <c r="V12" s="91">
        <f t="shared" si="1"/>
        <v>203019813.81999999</v>
      </c>
      <c r="W12" s="91">
        <f t="shared" si="1"/>
        <v>-14128586.180000011</v>
      </c>
      <c r="X12" s="86"/>
      <c r="Y12" s="86"/>
      <c r="Z12" s="87">
        <f t="shared" si="19"/>
        <v>0</v>
      </c>
      <c r="AA12" s="91">
        <f t="shared" ref="AA12:AC79" si="53">SUM(X12)</f>
        <v>0</v>
      </c>
      <c r="AB12" s="91">
        <f t="shared" si="53"/>
        <v>0</v>
      </c>
      <c r="AC12" s="91">
        <f t="shared" si="53"/>
        <v>0</v>
      </c>
      <c r="AD12" s="86"/>
      <c r="AE12" s="86"/>
      <c r="AF12" s="87">
        <f t="shared" si="22"/>
        <v>0</v>
      </c>
      <c r="AG12" s="86"/>
      <c r="AH12" s="86"/>
      <c r="AI12" s="87">
        <f t="shared" si="24"/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25"/>
        <v>217148400</v>
      </c>
      <c r="AN12" s="91">
        <f t="shared" si="4"/>
        <v>203019813.81999999</v>
      </c>
      <c r="AO12" s="91">
        <f t="shared" si="4"/>
        <v>-14128586.180000011</v>
      </c>
    </row>
    <row r="13" spans="1:41" ht="12.75">
      <c r="A13" s="13">
        <v>6</v>
      </c>
      <c r="B13" s="15" t="s">
        <v>10</v>
      </c>
      <c r="C13" s="101">
        <v>29371800</v>
      </c>
      <c r="D13" s="101">
        <v>37097492.5</v>
      </c>
      <c r="E13" s="87">
        <f t="shared" si="6"/>
        <v>7725692.5</v>
      </c>
      <c r="F13" s="101">
        <v>182768300</v>
      </c>
      <c r="G13" s="101">
        <v>174503770.40000001</v>
      </c>
      <c r="H13" s="87">
        <f t="shared" si="8"/>
        <v>-8264529.599999994</v>
      </c>
      <c r="I13" s="122"/>
      <c r="J13" s="122"/>
      <c r="K13" s="87">
        <f t="shared" si="10"/>
        <v>0</v>
      </c>
      <c r="L13" s="122"/>
      <c r="M13" s="122"/>
      <c r="N13" s="87">
        <f t="shared" si="12"/>
        <v>0</v>
      </c>
      <c r="O13" s="122"/>
      <c r="P13" s="122"/>
      <c r="Q13" s="87">
        <f t="shared" si="14"/>
        <v>0</v>
      </c>
      <c r="R13" s="86"/>
      <c r="S13" s="86"/>
      <c r="T13" s="87">
        <f t="shared" si="16"/>
        <v>0</v>
      </c>
      <c r="U13" s="91">
        <f t="shared" si="17"/>
        <v>212140100</v>
      </c>
      <c r="V13" s="91">
        <f t="shared" si="1"/>
        <v>211601262.90000001</v>
      </c>
      <c r="W13" s="91">
        <f t="shared" si="1"/>
        <v>-538837.09999999404</v>
      </c>
      <c r="X13" s="86"/>
      <c r="Y13" s="86"/>
      <c r="Z13" s="87">
        <f t="shared" si="19"/>
        <v>0</v>
      </c>
      <c r="AA13" s="91">
        <f t="shared" si="53"/>
        <v>0</v>
      </c>
      <c r="AB13" s="91">
        <f t="shared" si="53"/>
        <v>0</v>
      </c>
      <c r="AC13" s="91">
        <f t="shared" si="53"/>
        <v>0</v>
      </c>
      <c r="AD13" s="86"/>
      <c r="AE13" s="86"/>
      <c r="AF13" s="87">
        <f t="shared" si="22"/>
        <v>0</v>
      </c>
      <c r="AG13" s="86"/>
      <c r="AH13" s="86"/>
      <c r="AI13" s="87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25"/>
        <v>212140100</v>
      </c>
      <c r="AN13" s="91">
        <f t="shared" si="4"/>
        <v>211601262.90000001</v>
      </c>
      <c r="AO13" s="91">
        <f t="shared" si="4"/>
        <v>-538837.09999999404</v>
      </c>
    </row>
    <row r="14" spans="1:41" ht="12.75">
      <c r="A14" s="13">
        <v>7</v>
      </c>
      <c r="B14" s="15" t="s">
        <v>11</v>
      </c>
      <c r="C14" s="101">
        <v>3960000</v>
      </c>
      <c r="D14" s="101">
        <v>3750000</v>
      </c>
      <c r="E14" s="87">
        <f t="shared" si="6"/>
        <v>-210000</v>
      </c>
      <c r="F14" s="101">
        <v>33000000</v>
      </c>
      <c r="G14" s="101">
        <v>26780000</v>
      </c>
      <c r="H14" s="87">
        <f t="shared" si="8"/>
        <v>-6220000</v>
      </c>
      <c r="I14" s="122"/>
      <c r="J14" s="122"/>
      <c r="K14" s="87">
        <f t="shared" si="10"/>
        <v>0</v>
      </c>
      <c r="L14" s="122"/>
      <c r="M14" s="122"/>
      <c r="N14" s="87">
        <f t="shared" si="12"/>
        <v>0</v>
      </c>
      <c r="O14" s="122"/>
      <c r="P14" s="122"/>
      <c r="Q14" s="87">
        <f t="shared" si="14"/>
        <v>0</v>
      </c>
      <c r="R14" s="86"/>
      <c r="S14" s="86"/>
      <c r="T14" s="87">
        <f t="shared" si="16"/>
        <v>0</v>
      </c>
      <c r="U14" s="91">
        <f t="shared" si="17"/>
        <v>36960000</v>
      </c>
      <c r="V14" s="91">
        <f t="shared" si="1"/>
        <v>30530000</v>
      </c>
      <c r="W14" s="91">
        <f t="shared" si="1"/>
        <v>-6430000</v>
      </c>
      <c r="X14" s="86"/>
      <c r="Y14" s="86"/>
      <c r="Z14" s="87">
        <f t="shared" si="19"/>
        <v>0</v>
      </c>
      <c r="AA14" s="91">
        <f t="shared" si="53"/>
        <v>0</v>
      </c>
      <c r="AB14" s="91">
        <f t="shared" si="53"/>
        <v>0</v>
      </c>
      <c r="AC14" s="91">
        <f t="shared" si="53"/>
        <v>0</v>
      </c>
      <c r="AD14" s="86"/>
      <c r="AE14" s="86"/>
      <c r="AF14" s="87">
        <f t="shared" si="22"/>
        <v>0</v>
      </c>
      <c r="AG14" s="86"/>
      <c r="AH14" s="86"/>
      <c r="AI14" s="87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25"/>
        <v>36960000</v>
      </c>
      <c r="AN14" s="91">
        <f t="shared" si="4"/>
        <v>30530000</v>
      </c>
      <c r="AO14" s="91">
        <f t="shared" si="4"/>
        <v>-6430000</v>
      </c>
    </row>
    <row r="15" spans="1:41" ht="12.75">
      <c r="A15" s="13">
        <v>8</v>
      </c>
      <c r="B15" s="15" t="s">
        <v>12</v>
      </c>
      <c r="C15" s="101">
        <v>12717600</v>
      </c>
      <c r="D15" s="101">
        <v>504120</v>
      </c>
      <c r="E15" s="87">
        <f t="shared" si="6"/>
        <v>-12213480</v>
      </c>
      <c r="F15" s="101">
        <v>22277600</v>
      </c>
      <c r="G15" s="101">
        <v>12278969.6</v>
      </c>
      <c r="H15" s="87">
        <f t="shared" si="8"/>
        <v>-9998630.4000000004</v>
      </c>
      <c r="I15" s="122"/>
      <c r="J15" s="122"/>
      <c r="K15" s="87">
        <f t="shared" si="10"/>
        <v>0</v>
      </c>
      <c r="L15" s="122"/>
      <c r="M15" s="122"/>
      <c r="N15" s="87">
        <f t="shared" si="12"/>
        <v>0</v>
      </c>
      <c r="O15" s="122"/>
      <c r="P15" s="122"/>
      <c r="Q15" s="87">
        <f t="shared" si="14"/>
        <v>0</v>
      </c>
      <c r="R15" s="86"/>
      <c r="S15" s="86"/>
      <c r="T15" s="87">
        <f t="shared" si="16"/>
        <v>0</v>
      </c>
      <c r="U15" s="91">
        <f t="shared" si="17"/>
        <v>34995200</v>
      </c>
      <c r="V15" s="91">
        <f t="shared" si="1"/>
        <v>12783089.6</v>
      </c>
      <c r="W15" s="91">
        <f t="shared" si="1"/>
        <v>-22212110.399999999</v>
      </c>
      <c r="X15" s="86"/>
      <c r="Y15" s="86"/>
      <c r="Z15" s="87">
        <f t="shared" si="19"/>
        <v>0</v>
      </c>
      <c r="AA15" s="91">
        <f t="shared" si="53"/>
        <v>0</v>
      </c>
      <c r="AB15" s="91">
        <f t="shared" si="53"/>
        <v>0</v>
      </c>
      <c r="AC15" s="91">
        <f t="shared" si="53"/>
        <v>0</v>
      </c>
      <c r="AD15" s="86"/>
      <c r="AE15" s="86"/>
      <c r="AF15" s="87">
        <f t="shared" si="22"/>
        <v>0</v>
      </c>
      <c r="AG15" s="86"/>
      <c r="AH15" s="86"/>
      <c r="AI15" s="87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25"/>
        <v>34995200</v>
      </c>
      <c r="AN15" s="91">
        <f t="shared" si="4"/>
        <v>12783089.6</v>
      </c>
      <c r="AO15" s="91">
        <f t="shared" si="4"/>
        <v>-22212110.399999999</v>
      </c>
    </row>
    <row r="16" spans="1:41" ht="12.75">
      <c r="A16" s="13">
        <v>9</v>
      </c>
      <c r="B16" s="15" t="s">
        <v>9</v>
      </c>
      <c r="C16" s="101"/>
      <c r="D16" s="101">
        <v>549630</v>
      </c>
      <c r="E16" s="87">
        <f t="shared" si="6"/>
        <v>549630</v>
      </c>
      <c r="F16" s="101"/>
      <c r="G16" s="101"/>
      <c r="H16" s="87">
        <f t="shared" si="8"/>
        <v>0</v>
      </c>
      <c r="I16" s="122"/>
      <c r="J16" s="122"/>
      <c r="K16" s="87">
        <f t="shared" si="10"/>
        <v>0</v>
      </c>
      <c r="L16" s="122"/>
      <c r="M16" s="122"/>
      <c r="N16" s="87">
        <f t="shared" si="12"/>
        <v>0</v>
      </c>
      <c r="O16" s="122"/>
      <c r="P16" s="122"/>
      <c r="Q16" s="87">
        <f t="shared" si="14"/>
        <v>0</v>
      </c>
      <c r="R16" s="86"/>
      <c r="S16" s="86"/>
      <c r="T16" s="87">
        <f t="shared" si="16"/>
        <v>0</v>
      </c>
      <c r="U16" s="91">
        <f t="shared" si="17"/>
        <v>0</v>
      </c>
      <c r="V16" s="91">
        <f t="shared" si="1"/>
        <v>549630</v>
      </c>
      <c r="W16" s="91">
        <f t="shared" si="1"/>
        <v>549630</v>
      </c>
      <c r="X16" s="86"/>
      <c r="Y16" s="86"/>
      <c r="Z16" s="87">
        <f t="shared" si="19"/>
        <v>0</v>
      </c>
      <c r="AA16" s="91">
        <f t="shared" si="53"/>
        <v>0</v>
      </c>
      <c r="AB16" s="91">
        <f t="shared" si="53"/>
        <v>0</v>
      </c>
      <c r="AC16" s="91">
        <f t="shared" si="53"/>
        <v>0</v>
      </c>
      <c r="AD16" s="86"/>
      <c r="AE16" s="86"/>
      <c r="AF16" s="87">
        <f t="shared" si="22"/>
        <v>0</v>
      </c>
      <c r="AG16" s="86"/>
      <c r="AH16" s="86"/>
      <c r="AI16" s="87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25"/>
        <v>0</v>
      </c>
      <c r="AN16" s="91">
        <f t="shared" si="4"/>
        <v>549630</v>
      </c>
      <c r="AO16" s="91">
        <f t="shared" si="4"/>
        <v>549630</v>
      </c>
    </row>
    <row r="17" spans="1:41" ht="12.75">
      <c r="A17" s="57">
        <v>10</v>
      </c>
      <c r="B17" s="58" t="s">
        <v>16</v>
      </c>
      <c r="C17" s="102">
        <f>SUM(C18:C22)</f>
        <v>10178300</v>
      </c>
      <c r="D17" s="102">
        <f>SUM(D18:D22)</f>
        <v>9193466.5</v>
      </c>
      <c r="E17" s="87">
        <f t="shared" si="6"/>
        <v>-984833.5</v>
      </c>
      <c r="F17" s="102">
        <f>SUM(F18:F22)</f>
        <v>52878900</v>
      </c>
      <c r="G17" s="102">
        <f>SUM(G18:G22)</f>
        <v>49784013.349999994</v>
      </c>
      <c r="H17" s="87">
        <f t="shared" si="8"/>
        <v>-3094886.650000006</v>
      </c>
      <c r="I17" s="123">
        <f>SUM(I18:I22)</f>
        <v>0</v>
      </c>
      <c r="J17" s="123">
        <f>SUM(J18:J22)</f>
        <v>0</v>
      </c>
      <c r="K17" s="87">
        <f t="shared" si="10"/>
        <v>0</v>
      </c>
      <c r="L17" s="123">
        <f>SUM(L18:L22)</f>
        <v>0</v>
      </c>
      <c r="M17" s="123">
        <f>SUM(M18:M22)</f>
        <v>0</v>
      </c>
      <c r="N17" s="87">
        <f t="shared" si="12"/>
        <v>0</v>
      </c>
      <c r="O17" s="123">
        <f>SUM(O18:O22)</f>
        <v>0</v>
      </c>
      <c r="P17" s="123">
        <f>SUM(P18:P22)</f>
        <v>0</v>
      </c>
      <c r="Q17" s="87">
        <f t="shared" si="14"/>
        <v>0</v>
      </c>
      <c r="R17" s="88">
        <f>SUM(R18:R22)</f>
        <v>0</v>
      </c>
      <c r="S17" s="88">
        <f>SUM(S18:S22)</f>
        <v>0</v>
      </c>
      <c r="T17" s="87">
        <f t="shared" si="16"/>
        <v>0</v>
      </c>
      <c r="U17" s="90">
        <f t="shared" si="17"/>
        <v>63057200</v>
      </c>
      <c r="V17" s="90">
        <f t="shared" si="1"/>
        <v>58977479.849999994</v>
      </c>
      <c r="W17" s="90">
        <f t="shared" si="1"/>
        <v>-4079720.150000006</v>
      </c>
      <c r="X17" s="88">
        <f>SUM(X18:X22)</f>
        <v>0</v>
      </c>
      <c r="Y17" s="88">
        <f>SUM(Y18:Y22)</f>
        <v>0</v>
      </c>
      <c r="Z17" s="87">
        <f t="shared" si="19"/>
        <v>0</v>
      </c>
      <c r="AA17" s="90">
        <f t="shared" si="53"/>
        <v>0</v>
      </c>
      <c r="AB17" s="90">
        <f t="shared" si="53"/>
        <v>0</v>
      </c>
      <c r="AC17" s="90">
        <f t="shared" si="53"/>
        <v>0</v>
      </c>
      <c r="AD17" s="88">
        <f>SUM(AD18:AD22)</f>
        <v>0</v>
      </c>
      <c r="AE17" s="88">
        <f>SUM(AE18:AE22)</f>
        <v>0</v>
      </c>
      <c r="AF17" s="87">
        <f t="shared" si="22"/>
        <v>0</v>
      </c>
      <c r="AG17" s="88">
        <f>SUM(AG18:AG22)</f>
        <v>0</v>
      </c>
      <c r="AH17" s="88">
        <f>SUM(AH18:AH22)</f>
        <v>0</v>
      </c>
      <c r="AI17" s="87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25"/>
        <v>63057200</v>
      </c>
      <c r="AN17" s="90">
        <f t="shared" si="4"/>
        <v>58977479.849999994</v>
      </c>
      <c r="AO17" s="90">
        <f t="shared" si="4"/>
        <v>-4079720.150000006</v>
      </c>
    </row>
    <row r="18" spans="1:41" ht="12.75">
      <c r="A18" s="13">
        <v>11</v>
      </c>
      <c r="B18" s="15" t="s">
        <v>13</v>
      </c>
      <c r="C18" s="101">
        <v>6997800</v>
      </c>
      <c r="D18" s="101">
        <v>6512429.4400000004</v>
      </c>
      <c r="E18" s="87">
        <f t="shared" si="6"/>
        <v>-485370.55999999959</v>
      </c>
      <c r="F18" s="101">
        <v>36009800</v>
      </c>
      <c r="G18" s="101">
        <v>35588397.18</v>
      </c>
      <c r="H18" s="87">
        <f t="shared" si="8"/>
        <v>-421402.8200000003</v>
      </c>
      <c r="I18" s="122"/>
      <c r="J18" s="122"/>
      <c r="K18" s="87">
        <f t="shared" si="10"/>
        <v>0</v>
      </c>
      <c r="L18" s="122"/>
      <c r="M18" s="122"/>
      <c r="N18" s="87">
        <f t="shared" si="12"/>
        <v>0</v>
      </c>
      <c r="O18" s="122"/>
      <c r="P18" s="122"/>
      <c r="Q18" s="87">
        <f t="shared" si="14"/>
        <v>0</v>
      </c>
      <c r="R18" s="86"/>
      <c r="S18" s="86"/>
      <c r="T18" s="87">
        <f t="shared" si="16"/>
        <v>0</v>
      </c>
      <c r="U18" s="91">
        <f t="shared" si="17"/>
        <v>43007600</v>
      </c>
      <c r="V18" s="91">
        <f t="shared" si="1"/>
        <v>42100826.619999997</v>
      </c>
      <c r="W18" s="91">
        <f t="shared" si="1"/>
        <v>-906773.37999999989</v>
      </c>
      <c r="X18" s="86"/>
      <c r="Y18" s="86"/>
      <c r="Z18" s="87">
        <f t="shared" si="19"/>
        <v>0</v>
      </c>
      <c r="AA18" s="91">
        <f t="shared" si="53"/>
        <v>0</v>
      </c>
      <c r="AB18" s="91">
        <f t="shared" si="53"/>
        <v>0</v>
      </c>
      <c r="AC18" s="91">
        <f t="shared" si="53"/>
        <v>0</v>
      </c>
      <c r="AD18" s="86"/>
      <c r="AE18" s="86"/>
      <c r="AF18" s="87">
        <f t="shared" si="22"/>
        <v>0</v>
      </c>
      <c r="AG18" s="86"/>
      <c r="AH18" s="86"/>
      <c r="AI18" s="87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25"/>
        <v>43007600</v>
      </c>
      <c r="AN18" s="91">
        <f t="shared" si="4"/>
        <v>42100826.619999997</v>
      </c>
      <c r="AO18" s="91">
        <f t="shared" si="4"/>
        <v>-906773.37999999989</v>
      </c>
    </row>
    <row r="19" spans="1:41" ht="12.75">
      <c r="A19" s="13">
        <v>12</v>
      </c>
      <c r="B19" s="15" t="s">
        <v>14</v>
      </c>
      <c r="C19" s="101">
        <v>795000</v>
      </c>
      <c r="D19" s="101">
        <v>686893.64</v>
      </c>
      <c r="E19" s="87">
        <f t="shared" si="6"/>
        <v>-108106.35999999999</v>
      </c>
      <c r="F19" s="101">
        <v>4217000</v>
      </c>
      <c r="G19" s="101">
        <v>4095572.6</v>
      </c>
      <c r="H19" s="87">
        <f t="shared" si="8"/>
        <v>-121427.39999999991</v>
      </c>
      <c r="I19" s="122"/>
      <c r="J19" s="122"/>
      <c r="K19" s="87">
        <f t="shared" si="10"/>
        <v>0</v>
      </c>
      <c r="L19" s="122"/>
      <c r="M19" s="122"/>
      <c r="N19" s="87">
        <f t="shared" si="12"/>
        <v>0</v>
      </c>
      <c r="O19" s="122"/>
      <c r="P19" s="122"/>
      <c r="Q19" s="87">
        <f t="shared" si="14"/>
        <v>0</v>
      </c>
      <c r="R19" s="86"/>
      <c r="S19" s="86"/>
      <c r="T19" s="87">
        <f t="shared" si="16"/>
        <v>0</v>
      </c>
      <c r="U19" s="91">
        <f t="shared" si="17"/>
        <v>5012000</v>
      </c>
      <c r="V19" s="91">
        <f t="shared" si="1"/>
        <v>4782466.24</v>
      </c>
      <c r="W19" s="91">
        <f t="shared" si="1"/>
        <v>-229533.75999999989</v>
      </c>
      <c r="X19" s="86"/>
      <c r="Y19" s="86"/>
      <c r="Z19" s="87">
        <f t="shared" si="19"/>
        <v>0</v>
      </c>
      <c r="AA19" s="91">
        <f t="shared" si="53"/>
        <v>0</v>
      </c>
      <c r="AB19" s="91">
        <f t="shared" si="53"/>
        <v>0</v>
      </c>
      <c r="AC19" s="91">
        <f t="shared" si="53"/>
        <v>0</v>
      </c>
      <c r="AD19" s="86"/>
      <c r="AE19" s="86"/>
      <c r="AF19" s="87">
        <f t="shared" si="22"/>
        <v>0</v>
      </c>
      <c r="AG19" s="86"/>
      <c r="AH19" s="86"/>
      <c r="AI19" s="87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25"/>
        <v>5012000</v>
      </c>
      <c r="AN19" s="91">
        <f t="shared" si="4"/>
        <v>4782466.24</v>
      </c>
      <c r="AO19" s="91">
        <f t="shared" si="4"/>
        <v>-229533.75999999989</v>
      </c>
    </row>
    <row r="20" spans="1:41" ht="12.75">
      <c r="A20" s="13">
        <v>13</v>
      </c>
      <c r="B20" s="15" t="s">
        <v>15</v>
      </c>
      <c r="C20" s="101">
        <v>636300</v>
      </c>
      <c r="D20" s="101">
        <v>510696.82</v>
      </c>
      <c r="E20" s="87">
        <f t="shared" si="6"/>
        <v>-125603.18</v>
      </c>
      <c r="F20" s="101">
        <v>3373800</v>
      </c>
      <c r="G20" s="101">
        <v>2874199.44</v>
      </c>
      <c r="H20" s="87">
        <f t="shared" si="8"/>
        <v>-499600.56000000006</v>
      </c>
      <c r="I20" s="122"/>
      <c r="J20" s="122"/>
      <c r="K20" s="87">
        <f t="shared" si="10"/>
        <v>0</v>
      </c>
      <c r="L20" s="122"/>
      <c r="M20" s="122"/>
      <c r="N20" s="87">
        <f t="shared" si="12"/>
        <v>0</v>
      </c>
      <c r="O20" s="122"/>
      <c r="P20" s="122"/>
      <c r="Q20" s="87">
        <f t="shared" si="14"/>
        <v>0</v>
      </c>
      <c r="R20" s="86"/>
      <c r="S20" s="86"/>
      <c r="T20" s="87">
        <f t="shared" si="16"/>
        <v>0</v>
      </c>
      <c r="U20" s="91">
        <f t="shared" si="17"/>
        <v>4010100</v>
      </c>
      <c r="V20" s="91">
        <f t="shared" si="1"/>
        <v>3384896.26</v>
      </c>
      <c r="W20" s="91">
        <f t="shared" si="1"/>
        <v>-625203.74</v>
      </c>
      <c r="X20" s="86"/>
      <c r="Y20" s="86"/>
      <c r="Z20" s="87">
        <f t="shared" si="19"/>
        <v>0</v>
      </c>
      <c r="AA20" s="91">
        <f t="shared" si="53"/>
        <v>0</v>
      </c>
      <c r="AB20" s="91">
        <f t="shared" si="53"/>
        <v>0</v>
      </c>
      <c r="AC20" s="91">
        <f t="shared" si="53"/>
        <v>0</v>
      </c>
      <c r="AD20" s="86"/>
      <c r="AE20" s="86"/>
      <c r="AF20" s="87">
        <f t="shared" si="22"/>
        <v>0</v>
      </c>
      <c r="AG20" s="86"/>
      <c r="AH20" s="86"/>
      <c r="AI20" s="87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25"/>
        <v>4010100</v>
      </c>
      <c r="AN20" s="91">
        <f t="shared" si="4"/>
        <v>3384896.26</v>
      </c>
      <c r="AO20" s="91">
        <f t="shared" si="4"/>
        <v>-625203.74</v>
      </c>
    </row>
    <row r="21" spans="1:41" ht="12.75">
      <c r="A21" s="13">
        <v>14</v>
      </c>
      <c r="B21" s="15" t="s">
        <v>17</v>
      </c>
      <c r="C21" s="101">
        <v>159200</v>
      </c>
      <c r="D21" s="101">
        <v>236561</v>
      </c>
      <c r="E21" s="87">
        <f t="shared" si="6"/>
        <v>77361</v>
      </c>
      <c r="F21" s="101">
        <v>843200</v>
      </c>
      <c r="G21" s="101">
        <v>1118129.29</v>
      </c>
      <c r="H21" s="87">
        <f t="shared" si="8"/>
        <v>274929.29000000004</v>
      </c>
      <c r="I21" s="122"/>
      <c r="J21" s="122"/>
      <c r="K21" s="87">
        <f t="shared" si="10"/>
        <v>0</v>
      </c>
      <c r="L21" s="122"/>
      <c r="M21" s="122"/>
      <c r="N21" s="87">
        <f t="shared" si="12"/>
        <v>0</v>
      </c>
      <c r="O21" s="122"/>
      <c r="P21" s="122"/>
      <c r="Q21" s="87">
        <f t="shared" si="14"/>
        <v>0</v>
      </c>
      <c r="R21" s="86"/>
      <c r="S21" s="86"/>
      <c r="T21" s="87">
        <f t="shared" si="16"/>
        <v>0</v>
      </c>
      <c r="U21" s="91">
        <f t="shared" si="17"/>
        <v>1002400</v>
      </c>
      <c r="V21" s="91">
        <f t="shared" si="1"/>
        <v>1354690.29</v>
      </c>
      <c r="W21" s="91">
        <f t="shared" si="1"/>
        <v>352290.29000000004</v>
      </c>
      <c r="X21" s="86"/>
      <c r="Y21" s="86"/>
      <c r="Z21" s="87">
        <f t="shared" si="19"/>
        <v>0</v>
      </c>
      <c r="AA21" s="91">
        <f t="shared" si="53"/>
        <v>0</v>
      </c>
      <c r="AB21" s="91">
        <f t="shared" si="53"/>
        <v>0</v>
      </c>
      <c r="AC21" s="91">
        <f t="shared" si="53"/>
        <v>0</v>
      </c>
      <c r="AD21" s="86"/>
      <c r="AE21" s="86"/>
      <c r="AF21" s="87">
        <f t="shared" si="22"/>
        <v>0</v>
      </c>
      <c r="AG21" s="86"/>
      <c r="AH21" s="86"/>
      <c r="AI21" s="87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25"/>
        <v>1002400</v>
      </c>
      <c r="AN21" s="91">
        <f t="shared" si="4"/>
        <v>1354690.29</v>
      </c>
      <c r="AO21" s="91">
        <f t="shared" si="4"/>
        <v>352290.29000000004</v>
      </c>
    </row>
    <row r="22" spans="1:41" ht="12.75">
      <c r="A22" s="13">
        <v>15</v>
      </c>
      <c r="B22" s="15" t="s">
        <v>18</v>
      </c>
      <c r="C22" s="101">
        <v>1590000</v>
      </c>
      <c r="D22" s="101">
        <v>1246885.6000000001</v>
      </c>
      <c r="E22" s="87">
        <f t="shared" si="6"/>
        <v>-343114.39999999991</v>
      </c>
      <c r="F22" s="101">
        <v>8435100</v>
      </c>
      <c r="G22" s="101">
        <v>6107714.8399999999</v>
      </c>
      <c r="H22" s="87">
        <f t="shared" si="8"/>
        <v>-2327385.16</v>
      </c>
      <c r="I22" s="122"/>
      <c r="J22" s="122"/>
      <c r="K22" s="87">
        <f t="shared" si="10"/>
        <v>0</v>
      </c>
      <c r="L22" s="122"/>
      <c r="M22" s="122"/>
      <c r="N22" s="87">
        <f t="shared" si="12"/>
        <v>0</v>
      </c>
      <c r="O22" s="122"/>
      <c r="P22" s="122"/>
      <c r="Q22" s="87">
        <f t="shared" si="14"/>
        <v>0</v>
      </c>
      <c r="R22" s="86"/>
      <c r="S22" s="86"/>
      <c r="T22" s="87">
        <f t="shared" si="16"/>
        <v>0</v>
      </c>
      <c r="U22" s="91">
        <f t="shared" si="17"/>
        <v>10025100</v>
      </c>
      <c r="V22" s="91">
        <f t="shared" si="1"/>
        <v>7354600.4399999995</v>
      </c>
      <c r="W22" s="91">
        <f t="shared" si="1"/>
        <v>-2670499.56</v>
      </c>
      <c r="X22" s="86"/>
      <c r="Y22" s="86"/>
      <c r="Z22" s="87">
        <f t="shared" si="19"/>
        <v>0</v>
      </c>
      <c r="AA22" s="91">
        <f t="shared" si="53"/>
        <v>0</v>
      </c>
      <c r="AB22" s="91">
        <f t="shared" si="53"/>
        <v>0</v>
      </c>
      <c r="AC22" s="91">
        <f t="shared" si="53"/>
        <v>0</v>
      </c>
      <c r="AD22" s="86"/>
      <c r="AE22" s="86"/>
      <c r="AF22" s="87">
        <f t="shared" si="22"/>
        <v>0</v>
      </c>
      <c r="AG22" s="86"/>
      <c r="AH22" s="86"/>
      <c r="AI22" s="87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25"/>
        <v>10025100</v>
      </c>
      <c r="AN22" s="91">
        <f t="shared" si="4"/>
        <v>7354600.4399999995</v>
      </c>
      <c r="AO22" s="91">
        <f t="shared" si="4"/>
        <v>-2670499.56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6"/>
        <v>0</v>
      </c>
      <c r="F23" s="102">
        <f>SUM(F24:F27)</f>
        <v>30841400</v>
      </c>
      <c r="G23" s="102">
        <f>SUM(G24:G27)</f>
        <v>28671681.850000001</v>
      </c>
      <c r="H23" s="87">
        <f t="shared" si="8"/>
        <v>-2169718.1499999985</v>
      </c>
      <c r="I23" s="123">
        <f>SUM(I24:I27)</f>
        <v>50964600</v>
      </c>
      <c r="J23" s="123">
        <f>SUM(J24:J27)</f>
        <v>47188973.140000001</v>
      </c>
      <c r="K23" s="87">
        <f t="shared" si="10"/>
        <v>-3775626.8599999994</v>
      </c>
      <c r="L23" s="123">
        <f>SUM(L24:L27)</f>
        <v>25606300</v>
      </c>
      <c r="M23" s="123">
        <f>SUM(M24:M27)</f>
        <v>24286561.84</v>
      </c>
      <c r="N23" s="87">
        <f t="shared" si="12"/>
        <v>-1319738.1600000001</v>
      </c>
      <c r="O23" s="123">
        <f>SUM(O24:O27)</f>
        <v>88399800</v>
      </c>
      <c r="P23" s="123">
        <f>SUM(P24:P27)</f>
        <v>85848085.489999995</v>
      </c>
      <c r="Q23" s="87">
        <f t="shared" si="14"/>
        <v>-2551714.5100000054</v>
      </c>
      <c r="R23" s="88">
        <f>SUM(R24:R27)</f>
        <v>14380400</v>
      </c>
      <c r="S23" s="88">
        <f>SUM(S24:S27)</f>
        <v>12031987.640000001</v>
      </c>
      <c r="T23" s="87">
        <f t="shared" si="16"/>
        <v>-2348412.3599999994</v>
      </c>
      <c r="U23" s="90">
        <f t="shared" si="17"/>
        <v>210192500</v>
      </c>
      <c r="V23" s="90">
        <f t="shared" si="17"/>
        <v>198027289.95999998</v>
      </c>
      <c r="W23" s="90">
        <f t="shared" si="17"/>
        <v>-12165210.040000003</v>
      </c>
      <c r="X23" s="88">
        <f>SUM(X24:X27)</f>
        <v>0</v>
      </c>
      <c r="Y23" s="88">
        <f>SUM(Y24:Y27)</f>
        <v>0</v>
      </c>
      <c r="Z23" s="87">
        <f t="shared" si="19"/>
        <v>0</v>
      </c>
      <c r="AA23" s="90">
        <f t="shared" si="53"/>
        <v>0</v>
      </c>
      <c r="AB23" s="90">
        <f t="shared" si="53"/>
        <v>0</v>
      </c>
      <c r="AC23" s="90">
        <f t="shared" si="53"/>
        <v>0</v>
      </c>
      <c r="AD23" s="88">
        <f>SUM(AD24:AD27)</f>
        <v>0</v>
      </c>
      <c r="AE23" s="88">
        <f>SUM(AE24:AE27)</f>
        <v>0</v>
      </c>
      <c r="AF23" s="87">
        <f t="shared" si="22"/>
        <v>0</v>
      </c>
      <c r="AG23" s="88">
        <f>SUM(AG24:AG27)</f>
        <v>0</v>
      </c>
      <c r="AH23" s="88">
        <f>SUM(AH24:AH27)</f>
        <v>0</v>
      </c>
      <c r="AI23" s="87">
        <f t="shared" si="24"/>
        <v>0</v>
      </c>
      <c r="AJ23" s="90">
        <f t="shared" ref="AJ23:AL90" si="54">SUM(AD23+AG23)</f>
        <v>0</v>
      </c>
      <c r="AK23" s="90">
        <f t="shared" si="54"/>
        <v>0</v>
      </c>
      <c r="AL23" s="90">
        <f t="shared" si="54"/>
        <v>0</v>
      </c>
      <c r="AM23" s="90">
        <f t="shared" si="25"/>
        <v>210192500</v>
      </c>
      <c r="AN23" s="90">
        <f t="shared" si="25"/>
        <v>198027289.95999998</v>
      </c>
      <c r="AO23" s="90">
        <f t="shared" si="25"/>
        <v>-12165210.040000003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si="6"/>
        <v>0</v>
      </c>
      <c r="F24" s="101">
        <v>3745800</v>
      </c>
      <c r="G24" s="101">
        <v>6669626.8499999996</v>
      </c>
      <c r="H24" s="87">
        <f t="shared" si="8"/>
        <v>2923826.8499999996</v>
      </c>
      <c r="I24" s="101">
        <v>1920000</v>
      </c>
      <c r="J24" s="101">
        <v>907485.14</v>
      </c>
      <c r="K24" s="87">
        <f t="shared" si="10"/>
        <v>-1012514.86</v>
      </c>
      <c r="L24" s="101">
        <v>2200000</v>
      </c>
      <c r="M24" s="101">
        <v>1460493.84</v>
      </c>
      <c r="N24" s="87">
        <f t="shared" si="12"/>
        <v>-739506.15999999992</v>
      </c>
      <c r="O24" s="101">
        <v>3900000</v>
      </c>
      <c r="P24" s="101">
        <v>3556729.49</v>
      </c>
      <c r="Q24" s="87">
        <f t="shared" si="14"/>
        <v>-343270.50999999978</v>
      </c>
      <c r="R24" s="101">
        <v>1950000</v>
      </c>
      <c r="S24" s="101">
        <v>1483119.64</v>
      </c>
      <c r="T24" s="87">
        <f t="shared" si="16"/>
        <v>-466880.3600000001</v>
      </c>
      <c r="U24" s="91">
        <f t="shared" si="17"/>
        <v>13715800</v>
      </c>
      <c r="V24" s="91">
        <f t="shared" si="17"/>
        <v>14077454.960000001</v>
      </c>
      <c r="W24" s="91">
        <f t="shared" si="17"/>
        <v>361654.95999999996</v>
      </c>
      <c r="X24" s="89"/>
      <c r="Y24" s="89"/>
      <c r="Z24" s="87">
        <f t="shared" si="19"/>
        <v>0</v>
      </c>
      <c r="AA24" s="91">
        <f t="shared" si="53"/>
        <v>0</v>
      </c>
      <c r="AB24" s="91">
        <f t="shared" si="53"/>
        <v>0</v>
      </c>
      <c r="AC24" s="91">
        <f t="shared" si="53"/>
        <v>0</v>
      </c>
      <c r="AD24" s="89"/>
      <c r="AE24" s="89"/>
      <c r="AF24" s="87">
        <f t="shared" si="22"/>
        <v>0</v>
      </c>
      <c r="AG24" s="89"/>
      <c r="AH24" s="89"/>
      <c r="AI24" s="87">
        <f t="shared" si="24"/>
        <v>0</v>
      </c>
      <c r="AJ24" s="91">
        <f t="shared" si="54"/>
        <v>0</v>
      </c>
      <c r="AK24" s="91">
        <f t="shared" si="54"/>
        <v>0</v>
      </c>
      <c r="AL24" s="91">
        <f t="shared" si="54"/>
        <v>0</v>
      </c>
      <c r="AM24" s="91">
        <f t="shared" si="25"/>
        <v>13715800</v>
      </c>
      <c r="AN24" s="91">
        <f t="shared" si="25"/>
        <v>14077454.960000001</v>
      </c>
      <c r="AO24" s="91">
        <f t="shared" si="25"/>
        <v>361654.95999999996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6"/>
        <v>0</v>
      </c>
      <c r="F25" s="101">
        <v>25278800</v>
      </c>
      <c r="G25" s="101">
        <v>17817855</v>
      </c>
      <c r="H25" s="87">
        <f t="shared" si="8"/>
        <v>-7460945</v>
      </c>
      <c r="I25" s="101">
        <v>44184000</v>
      </c>
      <c r="J25" s="101">
        <v>44185020</v>
      </c>
      <c r="K25" s="87">
        <f t="shared" si="10"/>
        <v>1020</v>
      </c>
      <c r="L25" s="101">
        <v>19204000</v>
      </c>
      <c r="M25" s="101">
        <v>19205340</v>
      </c>
      <c r="N25" s="87">
        <f t="shared" si="12"/>
        <v>1340</v>
      </c>
      <c r="O25" s="101">
        <v>79679200</v>
      </c>
      <c r="P25" s="101">
        <v>79679380</v>
      </c>
      <c r="Q25" s="87">
        <f t="shared" si="14"/>
        <v>180</v>
      </c>
      <c r="R25" s="101">
        <v>9664400</v>
      </c>
      <c r="S25" s="101">
        <v>9664380</v>
      </c>
      <c r="T25" s="87">
        <f t="shared" si="16"/>
        <v>-20</v>
      </c>
      <c r="U25" s="91">
        <f t="shared" si="17"/>
        <v>178010400</v>
      </c>
      <c r="V25" s="91">
        <f t="shared" si="17"/>
        <v>170551975</v>
      </c>
      <c r="W25" s="91">
        <f t="shared" si="17"/>
        <v>-7458425</v>
      </c>
      <c r="X25" s="89"/>
      <c r="Y25" s="89"/>
      <c r="Z25" s="87">
        <f t="shared" si="19"/>
        <v>0</v>
      </c>
      <c r="AA25" s="91">
        <f t="shared" si="53"/>
        <v>0</v>
      </c>
      <c r="AB25" s="91">
        <f t="shared" si="53"/>
        <v>0</v>
      </c>
      <c r="AC25" s="91">
        <f t="shared" si="53"/>
        <v>0</v>
      </c>
      <c r="AD25" s="89"/>
      <c r="AE25" s="89"/>
      <c r="AF25" s="87">
        <f t="shared" si="22"/>
        <v>0</v>
      </c>
      <c r="AG25" s="89"/>
      <c r="AH25" s="89"/>
      <c r="AI25" s="87">
        <f t="shared" si="24"/>
        <v>0</v>
      </c>
      <c r="AJ25" s="91">
        <f t="shared" si="54"/>
        <v>0</v>
      </c>
      <c r="AK25" s="91">
        <f t="shared" si="54"/>
        <v>0</v>
      </c>
      <c r="AL25" s="91">
        <f t="shared" si="54"/>
        <v>0</v>
      </c>
      <c r="AM25" s="91">
        <f t="shared" si="25"/>
        <v>178010400</v>
      </c>
      <c r="AN25" s="91">
        <f t="shared" si="25"/>
        <v>170551975</v>
      </c>
      <c r="AO25" s="91">
        <f t="shared" si="25"/>
        <v>-7458425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6"/>
        <v>0</v>
      </c>
      <c r="F26" s="101">
        <v>1816800</v>
      </c>
      <c r="G26" s="101">
        <v>4184200</v>
      </c>
      <c r="H26" s="87">
        <f t="shared" si="8"/>
        <v>2367400</v>
      </c>
      <c r="I26" s="101">
        <v>4860600</v>
      </c>
      <c r="J26" s="101">
        <v>2096468</v>
      </c>
      <c r="K26" s="87">
        <f t="shared" si="10"/>
        <v>-2764132</v>
      </c>
      <c r="L26" s="101">
        <v>4202300</v>
      </c>
      <c r="M26" s="101">
        <v>3620728</v>
      </c>
      <c r="N26" s="87">
        <f t="shared" si="12"/>
        <v>-581572</v>
      </c>
      <c r="O26" s="101">
        <v>4820600</v>
      </c>
      <c r="P26" s="101">
        <v>2611976</v>
      </c>
      <c r="Q26" s="87">
        <f t="shared" si="14"/>
        <v>-2208624</v>
      </c>
      <c r="R26" s="101">
        <v>2766000</v>
      </c>
      <c r="S26" s="101">
        <v>884488</v>
      </c>
      <c r="T26" s="87">
        <f t="shared" si="16"/>
        <v>-1881512</v>
      </c>
      <c r="U26" s="91">
        <f t="shared" si="17"/>
        <v>18466300</v>
      </c>
      <c r="V26" s="91">
        <f t="shared" si="17"/>
        <v>13397860</v>
      </c>
      <c r="W26" s="91">
        <f t="shared" si="17"/>
        <v>-5068440</v>
      </c>
      <c r="X26" s="89"/>
      <c r="Y26" s="89"/>
      <c r="Z26" s="87">
        <f t="shared" si="19"/>
        <v>0</v>
      </c>
      <c r="AA26" s="91">
        <f t="shared" si="53"/>
        <v>0</v>
      </c>
      <c r="AB26" s="91">
        <f t="shared" si="53"/>
        <v>0</v>
      </c>
      <c r="AC26" s="91">
        <f t="shared" si="53"/>
        <v>0</v>
      </c>
      <c r="AD26" s="89"/>
      <c r="AE26" s="89"/>
      <c r="AF26" s="87">
        <f t="shared" si="22"/>
        <v>0</v>
      </c>
      <c r="AG26" s="89"/>
      <c r="AH26" s="89"/>
      <c r="AI26" s="87">
        <f t="shared" si="24"/>
        <v>0</v>
      </c>
      <c r="AJ26" s="91">
        <f t="shared" si="54"/>
        <v>0</v>
      </c>
      <c r="AK26" s="91">
        <f t="shared" si="54"/>
        <v>0</v>
      </c>
      <c r="AL26" s="91">
        <f t="shared" si="54"/>
        <v>0</v>
      </c>
      <c r="AM26" s="91">
        <f t="shared" si="25"/>
        <v>18466300</v>
      </c>
      <c r="AN26" s="91">
        <f t="shared" si="25"/>
        <v>13397860</v>
      </c>
      <c r="AO26" s="91">
        <f t="shared" si="25"/>
        <v>-5068440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6"/>
        <v>0</v>
      </c>
      <c r="F27" s="101"/>
      <c r="G27" s="101"/>
      <c r="H27" s="87">
        <f t="shared" si="8"/>
        <v>0</v>
      </c>
      <c r="I27" s="101"/>
      <c r="J27" s="101"/>
      <c r="K27" s="87">
        <f t="shared" si="10"/>
        <v>0</v>
      </c>
      <c r="L27" s="101"/>
      <c r="M27" s="101"/>
      <c r="N27" s="87">
        <f t="shared" si="12"/>
        <v>0</v>
      </c>
      <c r="O27" s="101"/>
      <c r="P27" s="101"/>
      <c r="Q27" s="87">
        <f t="shared" si="14"/>
        <v>0</v>
      </c>
      <c r="R27" s="101"/>
      <c r="S27" s="101"/>
      <c r="T27" s="87">
        <f t="shared" si="16"/>
        <v>0</v>
      </c>
      <c r="U27" s="91">
        <f t="shared" si="17"/>
        <v>0</v>
      </c>
      <c r="V27" s="91">
        <f t="shared" si="17"/>
        <v>0</v>
      </c>
      <c r="W27" s="91">
        <f t="shared" si="17"/>
        <v>0</v>
      </c>
      <c r="X27" s="89"/>
      <c r="Y27" s="89"/>
      <c r="Z27" s="87">
        <f t="shared" si="19"/>
        <v>0</v>
      </c>
      <c r="AA27" s="91">
        <f t="shared" si="53"/>
        <v>0</v>
      </c>
      <c r="AB27" s="91">
        <f t="shared" si="53"/>
        <v>0</v>
      </c>
      <c r="AC27" s="91">
        <f t="shared" si="53"/>
        <v>0</v>
      </c>
      <c r="AD27" s="89"/>
      <c r="AE27" s="89"/>
      <c r="AF27" s="87">
        <f t="shared" si="22"/>
        <v>0</v>
      </c>
      <c r="AG27" s="89"/>
      <c r="AH27" s="89"/>
      <c r="AI27" s="87">
        <f t="shared" si="24"/>
        <v>0</v>
      </c>
      <c r="AJ27" s="91">
        <f t="shared" si="54"/>
        <v>0</v>
      </c>
      <c r="AK27" s="91">
        <f t="shared" si="54"/>
        <v>0</v>
      </c>
      <c r="AL27" s="91">
        <f t="shared" si="54"/>
        <v>0</v>
      </c>
      <c r="AM27" s="91">
        <f t="shared" si="25"/>
        <v>0</v>
      </c>
      <c r="AN27" s="91">
        <f t="shared" si="25"/>
        <v>0</v>
      </c>
      <c r="AO27" s="91">
        <f t="shared" si="25"/>
        <v>0</v>
      </c>
    </row>
    <row r="28" spans="1:41" ht="12.75">
      <c r="A28" s="57">
        <v>21</v>
      </c>
      <c r="B28" s="58" t="s">
        <v>35</v>
      </c>
      <c r="C28" s="102">
        <f>SUM(C29:C34)</f>
        <v>2644500</v>
      </c>
      <c r="D28" s="102">
        <f>SUM(D29:D34)</f>
        <v>1529193</v>
      </c>
      <c r="E28" s="87">
        <f t="shared" si="6"/>
        <v>-1115307</v>
      </c>
      <c r="F28" s="102">
        <f>SUM(F29:F34)</f>
        <v>10730100</v>
      </c>
      <c r="G28" s="102">
        <f>SUM(G29:G34)</f>
        <v>10469002</v>
      </c>
      <c r="H28" s="87">
        <f t="shared" si="8"/>
        <v>-261098</v>
      </c>
      <c r="I28" s="102">
        <f>SUM(I29:I34)</f>
        <v>0</v>
      </c>
      <c r="J28" s="102">
        <f>SUM(J29:J34)</f>
        <v>0</v>
      </c>
      <c r="K28" s="87">
        <f t="shared" si="10"/>
        <v>0</v>
      </c>
      <c r="L28" s="102">
        <f>SUM(L29:L34)</f>
        <v>0</v>
      </c>
      <c r="M28" s="102">
        <f>SUM(M29:M34)</f>
        <v>0</v>
      </c>
      <c r="N28" s="87">
        <f t="shared" si="12"/>
        <v>0</v>
      </c>
      <c r="O28" s="102">
        <f>SUM(O29:O34)</f>
        <v>0</v>
      </c>
      <c r="P28" s="102">
        <f>SUM(P29:P34)</f>
        <v>0</v>
      </c>
      <c r="Q28" s="87">
        <f t="shared" si="14"/>
        <v>0</v>
      </c>
      <c r="R28" s="102">
        <f>SUM(R29:R34)</f>
        <v>0</v>
      </c>
      <c r="S28" s="102">
        <f>SUM(S29:S34)</f>
        <v>0</v>
      </c>
      <c r="T28" s="87">
        <f t="shared" si="16"/>
        <v>0</v>
      </c>
      <c r="U28" s="90">
        <f t="shared" si="17"/>
        <v>13374600</v>
      </c>
      <c r="V28" s="90">
        <f t="shared" si="17"/>
        <v>11998195</v>
      </c>
      <c r="W28" s="90">
        <f t="shared" si="17"/>
        <v>-1376405</v>
      </c>
      <c r="X28" s="88">
        <f>SUM(X29:X34)</f>
        <v>0</v>
      </c>
      <c r="Y28" s="88">
        <f>SUM(Y29:Y34)</f>
        <v>0</v>
      </c>
      <c r="Z28" s="87">
        <f t="shared" si="19"/>
        <v>0</v>
      </c>
      <c r="AA28" s="90">
        <f t="shared" si="53"/>
        <v>0</v>
      </c>
      <c r="AB28" s="90">
        <f t="shared" si="53"/>
        <v>0</v>
      </c>
      <c r="AC28" s="90">
        <f t="shared" si="53"/>
        <v>0</v>
      </c>
      <c r="AD28" s="88">
        <f>SUM(AD29:AD34)</f>
        <v>0</v>
      </c>
      <c r="AE28" s="88">
        <f>SUM(AE29:AE34)</f>
        <v>0</v>
      </c>
      <c r="AF28" s="87">
        <f t="shared" si="22"/>
        <v>0</v>
      </c>
      <c r="AG28" s="88">
        <f>SUM(AG29:AG34)</f>
        <v>0</v>
      </c>
      <c r="AH28" s="88">
        <f>SUM(AH29:AH34)</f>
        <v>0</v>
      </c>
      <c r="AI28" s="87">
        <f t="shared" si="24"/>
        <v>0</v>
      </c>
      <c r="AJ28" s="90">
        <f t="shared" si="54"/>
        <v>0</v>
      </c>
      <c r="AK28" s="90">
        <f t="shared" si="54"/>
        <v>0</v>
      </c>
      <c r="AL28" s="90">
        <f t="shared" si="54"/>
        <v>0</v>
      </c>
      <c r="AM28" s="90">
        <f t="shared" si="25"/>
        <v>13374600</v>
      </c>
      <c r="AN28" s="90">
        <f t="shared" si="25"/>
        <v>11998195</v>
      </c>
      <c r="AO28" s="90">
        <f t="shared" si="25"/>
        <v>-1376405</v>
      </c>
    </row>
    <row r="29" spans="1:41" ht="12.75">
      <c r="A29" s="13">
        <v>22</v>
      </c>
      <c r="B29" s="1" t="s">
        <v>22</v>
      </c>
      <c r="C29" s="101">
        <v>400200</v>
      </c>
      <c r="D29" s="101">
        <v>115900</v>
      </c>
      <c r="E29" s="87">
        <f t="shared" si="6"/>
        <v>-284300</v>
      </c>
      <c r="F29" s="101">
        <v>1185000</v>
      </c>
      <c r="G29" s="101">
        <v>808500</v>
      </c>
      <c r="H29" s="87">
        <f t="shared" si="8"/>
        <v>-376500</v>
      </c>
      <c r="I29" s="101"/>
      <c r="J29" s="101"/>
      <c r="K29" s="87">
        <f t="shared" si="10"/>
        <v>0</v>
      </c>
      <c r="L29" s="101"/>
      <c r="M29" s="101"/>
      <c r="N29" s="87">
        <f t="shared" si="12"/>
        <v>0</v>
      </c>
      <c r="O29" s="101"/>
      <c r="P29" s="101"/>
      <c r="Q29" s="87">
        <f t="shared" si="14"/>
        <v>0</v>
      </c>
      <c r="R29" s="101"/>
      <c r="S29" s="101"/>
      <c r="T29" s="87">
        <f t="shared" si="16"/>
        <v>0</v>
      </c>
      <c r="U29" s="91">
        <f t="shared" si="17"/>
        <v>1585200</v>
      </c>
      <c r="V29" s="91">
        <f t="shared" si="17"/>
        <v>924400</v>
      </c>
      <c r="W29" s="91">
        <f t="shared" si="17"/>
        <v>-660800</v>
      </c>
      <c r="X29" s="86"/>
      <c r="Y29" s="86"/>
      <c r="Z29" s="87">
        <f t="shared" si="19"/>
        <v>0</v>
      </c>
      <c r="AA29" s="91">
        <f t="shared" si="53"/>
        <v>0</v>
      </c>
      <c r="AB29" s="91">
        <f t="shared" si="53"/>
        <v>0</v>
      </c>
      <c r="AC29" s="91">
        <f t="shared" si="53"/>
        <v>0</v>
      </c>
      <c r="AD29" s="86"/>
      <c r="AE29" s="86"/>
      <c r="AF29" s="87">
        <f t="shared" si="22"/>
        <v>0</v>
      </c>
      <c r="AG29" s="86"/>
      <c r="AH29" s="86"/>
      <c r="AI29" s="87">
        <f t="shared" si="24"/>
        <v>0</v>
      </c>
      <c r="AJ29" s="91">
        <f t="shared" si="54"/>
        <v>0</v>
      </c>
      <c r="AK29" s="91">
        <f t="shared" si="54"/>
        <v>0</v>
      </c>
      <c r="AL29" s="91">
        <f t="shared" si="54"/>
        <v>0</v>
      </c>
      <c r="AM29" s="91">
        <f t="shared" si="25"/>
        <v>1585200</v>
      </c>
      <c r="AN29" s="91">
        <f t="shared" si="25"/>
        <v>924400</v>
      </c>
      <c r="AO29" s="91">
        <f t="shared" si="25"/>
        <v>-660800</v>
      </c>
    </row>
    <row r="30" spans="1:41" ht="12.75">
      <c r="A30" s="13">
        <v>23</v>
      </c>
      <c r="B30" s="1" t="s">
        <v>23</v>
      </c>
      <c r="C30" s="101">
        <v>1644300</v>
      </c>
      <c r="D30" s="101">
        <v>1369750</v>
      </c>
      <c r="E30" s="87">
        <f t="shared" si="6"/>
        <v>-274550</v>
      </c>
      <c r="F30" s="101">
        <v>7353900</v>
      </c>
      <c r="G30" s="101">
        <v>7318100</v>
      </c>
      <c r="H30" s="87">
        <f t="shared" si="8"/>
        <v>-35800</v>
      </c>
      <c r="I30" s="101"/>
      <c r="J30" s="101"/>
      <c r="K30" s="87">
        <f t="shared" si="10"/>
        <v>0</v>
      </c>
      <c r="L30" s="101"/>
      <c r="M30" s="101"/>
      <c r="N30" s="87">
        <f t="shared" si="12"/>
        <v>0</v>
      </c>
      <c r="O30" s="101"/>
      <c r="P30" s="101"/>
      <c r="Q30" s="87">
        <f t="shared" si="14"/>
        <v>0</v>
      </c>
      <c r="R30" s="101"/>
      <c r="S30" s="101"/>
      <c r="T30" s="87">
        <f t="shared" si="16"/>
        <v>0</v>
      </c>
      <c r="U30" s="91">
        <f t="shared" si="17"/>
        <v>8998200</v>
      </c>
      <c r="V30" s="91">
        <f t="shared" si="17"/>
        <v>8687850</v>
      </c>
      <c r="W30" s="91">
        <f t="shared" si="17"/>
        <v>-310350</v>
      </c>
      <c r="X30" s="86"/>
      <c r="Y30" s="86"/>
      <c r="Z30" s="87">
        <f t="shared" si="19"/>
        <v>0</v>
      </c>
      <c r="AA30" s="91">
        <f t="shared" si="53"/>
        <v>0</v>
      </c>
      <c r="AB30" s="91">
        <f t="shared" si="53"/>
        <v>0</v>
      </c>
      <c r="AC30" s="91">
        <f t="shared" si="53"/>
        <v>0</v>
      </c>
      <c r="AD30" s="86"/>
      <c r="AE30" s="86"/>
      <c r="AF30" s="87">
        <f t="shared" si="22"/>
        <v>0</v>
      </c>
      <c r="AG30" s="86"/>
      <c r="AH30" s="86"/>
      <c r="AI30" s="87">
        <f t="shared" si="24"/>
        <v>0</v>
      </c>
      <c r="AJ30" s="91">
        <f t="shared" si="54"/>
        <v>0</v>
      </c>
      <c r="AK30" s="91">
        <f t="shared" si="54"/>
        <v>0</v>
      </c>
      <c r="AL30" s="91">
        <f t="shared" si="54"/>
        <v>0</v>
      </c>
      <c r="AM30" s="91">
        <f t="shared" si="25"/>
        <v>8998200</v>
      </c>
      <c r="AN30" s="91">
        <f t="shared" si="25"/>
        <v>8687850</v>
      </c>
      <c r="AO30" s="91">
        <f t="shared" si="25"/>
        <v>-310350</v>
      </c>
    </row>
    <row r="31" spans="1:41" ht="12.75">
      <c r="A31" s="13">
        <v>24</v>
      </c>
      <c r="B31" s="1" t="s">
        <v>24</v>
      </c>
      <c r="C31" s="101">
        <v>300000</v>
      </c>
      <c r="D31" s="101">
        <v>43543</v>
      </c>
      <c r="E31" s="87">
        <f t="shared" si="6"/>
        <v>-256457</v>
      </c>
      <c r="F31" s="101">
        <v>1211200</v>
      </c>
      <c r="G31" s="101">
        <v>1742602</v>
      </c>
      <c r="H31" s="87">
        <f t="shared" si="8"/>
        <v>531402</v>
      </c>
      <c r="I31" s="101"/>
      <c r="J31" s="101"/>
      <c r="K31" s="87">
        <f t="shared" si="10"/>
        <v>0</v>
      </c>
      <c r="L31" s="101"/>
      <c r="M31" s="101"/>
      <c r="N31" s="87">
        <f t="shared" si="12"/>
        <v>0</v>
      </c>
      <c r="O31" s="101"/>
      <c r="P31" s="101"/>
      <c r="Q31" s="87">
        <f t="shared" si="14"/>
        <v>0</v>
      </c>
      <c r="R31" s="101"/>
      <c r="S31" s="101"/>
      <c r="T31" s="87">
        <f t="shared" si="16"/>
        <v>0</v>
      </c>
      <c r="U31" s="91">
        <f t="shared" si="17"/>
        <v>1511200</v>
      </c>
      <c r="V31" s="91">
        <f t="shared" si="17"/>
        <v>1786145</v>
      </c>
      <c r="W31" s="91">
        <f t="shared" si="17"/>
        <v>274945</v>
      </c>
      <c r="X31" s="86"/>
      <c r="Y31" s="86"/>
      <c r="Z31" s="87">
        <f t="shared" si="19"/>
        <v>0</v>
      </c>
      <c r="AA31" s="91">
        <f t="shared" si="53"/>
        <v>0</v>
      </c>
      <c r="AB31" s="91">
        <f t="shared" si="53"/>
        <v>0</v>
      </c>
      <c r="AC31" s="91">
        <f t="shared" si="53"/>
        <v>0</v>
      </c>
      <c r="AD31" s="86"/>
      <c r="AE31" s="86"/>
      <c r="AF31" s="87">
        <f t="shared" si="22"/>
        <v>0</v>
      </c>
      <c r="AG31" s="86"/>
      <c r="AH31" s="86"/>
      <c r="AI31" s="87">
        <f t="shared" si="24"/>
        <v>0</v>
      </c>
      <c r="AJ31" s="91">
        <f t="shared" si="54"/>
        <v>0</v>
      </c>
      <c r="AK31" s="91">
        <f t="shared" si="54"/>
        <v>0</v>
      </c>
      <c r="AL31" s="91">
        <f t="shared" si="54"/>
        <v>0</v>
      </c>
      <c r="AM31" s="91">
        <f t="shared" si="25"/>
        <v>1511200</v>
      </c>
      <c r="AN31" s="91">
        <f t="shared" si="25"/>
        <v>1786145</v>
      </c>
      <c r="AO31" s="91">
        <f t="shared" si="25"/>
        <v>274945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6"/>
        <v>0</v>
      </c>
      <c r="F32" s="101"/>
      <c r="G32" s="101"/>
      <c r="H32" s="87">
        <f t="shared" si="8"/>
        <v>0</v>
      </c>
      <c r="I32" s="101"/>
      <c r="J32" s="101"/>
      <c r="K32" s="87">
        <f t="shared" si="10"/>
        <v>0</v>
      </c>
      <c r="L32" s="101"/>
      <c r="M32" s="101"/>
      <c r="N32" s="87">
        <f t="shared" si="12"/>
        <v>0</v>
      </c>
      <c r="O32" s="101"/>
      <c r="P32" s="101"/>
      <c r="Q32" s="87">
        <f t="shared" si="14"/>
        <v>0</v>
      </c>
      <c r="R32" s="101"/>
      <c r="S32" s="101"/>
      <c r="T32" s="87">
        <f t="shared" si="16"/>
        <v>0</v>
      </c>
      <c r="U32" s="91">
        <f t="shared" si="17"/>
        <v>0</v>
      </c>
      <c r="V32" s="91">
        <f t="shared" si="17"/>
        <v>0</v>
      </c>
      <c r="W32" s="91">
        <f t="shared" si="17"/>
        <v>0</v>
      </c>
      <c r="X32" s="86"/>
      <c r="Y32" s="86"/>
      <c r="Z32" s="87">
        <f t="shared" si="19"/>
        <v>0</v>
      </c>
      <c r="AA32" s="91">
        <f t="shared" si="53"/>
        <v>0</v>
      </c>
      <c r="AB32" s="91">
        <f t="shared" si="53"/>
        <v>0</v>
      </c>
      <c r="AC32" s="91">
        <f t="shared" si="53"/>
        <v>0</v>
      </c>
      <c r="AD32" s="86"/>
      <c r="AE32" s="86"/>
      <c r="AF32" s="87">
        <f t="shared" si="22"/>
        <v>0</v>
      </c>
      <c r="AG32" s="86"/>
      <c r="AH32" s="86"/>
      <c r="AI32" s="87">
        <f t="shared" si="24"/>
        <v>0</v>
      </c>
      <c r="AJ32" s="91">
        <f t="shared" si="54"/>
        <v>0</v>
      </c>
      <c r="AK32" s="91">
        <f t="shared" si="54"/>
        <v>0</v>
      </c>
      <c r="AL32" s="91">
        <f t="shared" si="54"/>
        <v>0</v>
      </c>
      <c r="AM32" s="91">
        <f t="shared" si="25"/>
        <v>0</v>
      </c>
      <c r="AN32" s="91">
        <f t="shared" si="25"/>
        <v>0</v>
      </c>
      <c r="AO32" s="91">
        <f t="shared" si="25"/>
        <v>0</v>
      </c>
    </row>
    <row r="33" spans="1:41" ht="12.75">
      <c r="A33" s="13">
        <v>26</v>
      </c>
      <c r="B33" s="1" t="s">
        <v>26</v>
      </c>
      <c r="C33" s="101">
        <v>150000</v>
      </c>
      <c r="D33" s="101"/>
      <c r="E33" s="87">
        <f t="shared" si="6"/>
        <v>-150000</v>
      </c>
      <c r="F33" s="101">
        <v>80000</v>
      </c>
      <c r="G33" s="101">
        <v>40000</v>
      </c>
      <c r="H33" s="87">
        <f t="shared" si="8"/>
        <v>-40000</v>
      </c>
      <c r="I33" s="101"/>
      <c r="J33" s="101"/>
      <c r="K33" s="87">
        <f t="shared" si="10"/>
        <v>0</v>
      </c>
      <c r="L33" s="101"/>
      <c r="M33" s="101"/>
      <c r="N33" s="87">
        <f t="shared" si="12"/>
        <v>0</v>
      </c>
      <c r="O33" s="101"/>
      <c r="P33" s="101"/>
      <c r="Q33" s="87">
        <f t="shared" si="14"/>
        <v>0</v>
      </c>
      <c r="R33" s="101"/>
      <c r="S33" s="101"/>
      <c r="T33" s="87">
        <f t="shared" si="16"/>
        <v>0</v>
      </c>
      <c r="U33" s="91">
        <f t="shared" si="17"/>
        <v>230000</v>
      </c>
      <c r="V33" s="91">
        <f t="shared" si="17"/>
        <v>40000</v>
      </c>
      <c r="W33" s="91">
        <f t="shared" si="17"/>
        <v>-190000</v>
      </c>
      <c r="X33" s="86"/>
      <c r="Y33" s="86"/>
      <c r="Z33" s="87">
        <f t="shared" si="19"/>
        <v>0</v>
      </c>
      <c r="AA33" s="91">
        <f t="shared" si="53"/>
        <v>0</v>
      </c>
      <c r="AB33" s="91">
        <f t="shared" si="53"/>
        <v>0</v>
      </c>
      <c r="AC33" s="91">
        <f t="shared" si="53"/>
        <v>0</v>
      </c>
      <c r="AD33" s="86"/>
      <c r="AE33" s="86"/>
      <c r="AF33" s="87">
        <f t="shared" si="22"/>
        <v>0</v>
      </c>
      <c r="AG33" s="86"/>
      <c r="AH33" s="86"/>
      <c r="AI33" s="87">
        <f t="shared" si="24"/>
        <v>0</v>
      </c>
      <c r="AJ33" s="91">
        <f t="shared" si="54"/>
        <v>0</v>
      </c>
      <c r="AK33" s="91">
        <f t="shared" si="54"/>
        <v>0</v>
      </c>
      <c r="AL33" s="91">
        <f t="shared" si="54"/>
        <v>0</v>
      </c>
      <c r="AM33" s="91">
        <f t="shared" si="25"/>
        <v>230000</v>
      </c>
      <c r="AN33" s="91">
        <f t="shared" si="25"/>
        <v>40000</v>
      </c>
      <c r="AO33" s="91">
        <f t="shared" si="25"/>
        <v>-190000</v>
      </c>
    </row>
    <row r="34" spans="1:41" ht="12.75">
      <c r="A34" s="13">
        <v>27</v>
      </c>
      <c r="B34" s="1" t="s">
        <v>27</v>
      </c>
      <c r="C34" s="101">
        <v>150000</v>
      </c>
      <c r="D34" s="101">
        <v>0</v>
      </c>
      <c r="E34" s="87">
        <f t="shared" si="6"/>
        <v>-150000</v>
      </c>
      <c r="F34" s="101">
        <v>900000</v>
      </c>
      <c r="G34" s="101">
        <v>559800</v>
      </c>
      <c r="H34" s="87">
        <f t="shared" si="8"/>
        <v>-340200</v>
      </c>
      <c r="I34" s="101"/>
      <c r="J34" s="101"/>
      <c r="K34" s="87">
        <f t="shared" si="10"/>
        <v>0</v>
      </c>
      <c r="L34" s="101"/>
      <c r="M34" s="101"/>
      <c r="N34" s="87">
        <f t="shared" si="12"/>
        <v>0</v>
      </c>
      <c r="O34" s="101"/>
      <c r="P34" s="101"/>
      <c r="Q34" s="87">
        <f t="shared" si="14"/>
        <v>0</v>
      </c>
      <c r="R34" s="101"/>
      <c r="S34" s="101"/>
      <c r="T34" s="87">
        <f t="shared" si="16"/>
        <v>0</v>
      </c>
      <c r="U34" s="91">
        <f t="shared" si="17"/>
        <v>1050000</v>
      </c>
      <c r="V34" s="91">
        <f t="shared" si="17"/>
        <v>559800</v>
      </c>
      <c r="W34" s="91">
        <f t="shared" si="17"/>
        <v>-490200</v>
      </c>
      <c r="X34" s="86"/>
      <c r="Y34" s="86"/>
      <c r="Z34" s="87">
        <f t="shared" si="19"/>
        <v>0</v>
      </c>
      <c r="AA34" s="91">
        <f t="shared" si="53"/>
        <v>0</v>
      </c>
      <c r="AB34" s="91">
        <f t="shared" si="53"/>
        <v>0</v>
      </c>
      <c r="AC34" s="91">
        <f t="shared" si="53"/>
        <v>0</v>
      </c>
      <c r="AD34" s="86"/>
      <c r="AE34" s="86"/>
      <c r="AF34" s="87">
        <f t="shared" si="22"/>
        <v>0</v>
      </c>
      <c r="AG34" s="86"/>
      <c r="AH34" s="86"/>
      <c r="AI34" s="87">
        <f t="shared" si="24"/>
        <v>0</v>
      </c>
      <c r="AJ34" s="91">
        <f t="shared" si="54"/>
        <v>0</v>
      </c>
      <c r="AK34" s="91">
        <f t="shared" si="54"/>
        <v>0</v>
      </c>
      <c r="AL34" s="91">
        <f t="shared" si="54"/>
        <v>0</v>
      </c>
      <c r="AM34" s="91">
        <f t="shared" si="25"/>
        <v>1050000</v>
      </c>
      <c r="AN34" s="91">
        <f t="shared" si="25"/>
        <v>559800</v>
      </c>
      <c r="AO34" s="91">
        <f t="shared" si="25"/>
        <v>-490200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6"/>
        <v>0</v>
      </c>
      <c r="F35" s="102">
        <f>SUM(F36:F38)</f>
        <v>360000</v>
      </c>
      <c r="G35" s="102">
        <f>SUM(G36:G38)</f>
        <v>0</v>
      </c>
      <c r="H35" s="87">
        <f t="shared" si="8"/>
        <v>-360000</v>
      </c>
      <c r="I35" s="102">
        <f>SUM(I36:I38)</f>
        <v>0</v>
      </c>
      <c r="J35" s="102">
        <f>SUM(J36:J38)</f>
        <v>0</v>
      </c>
      <c r="K35" s="87">
        <f t="shared" si="10"/>
        <v>0</v>
      </c>
      <c r="L35" s="102">
        <f>SUM(L36:L38)</f>
        <v>0</v>
      </c>
      <c r="M35" s="102">
        <f>SUM(M36:M38)</f>
        <v>0</v>
      </c>
      <c r="N35" s="87">
        <f t="shared" si="12"/>
        <v>0</v>
      </c>
      <c r="O35" s="102">
        <f>SUM(O36:O38)</f>
        <v>0</v>
      </c>
      <c r="P35" s="102">
        <f>SUM(P36:P38)</f>
        <v>0</v>
      </c>
      <c r="Q35" s="87">
        <f t="shared" si="14"/>
        <v>0</v>
      </c>
      <c r="R35" s="102">
        <f>SUM(R36:R38)</f>
        <v>0</v>
      </c>
      <c r="S35" s="102">
        <f>SUM(S36:S38)</f>
        <v>0</v>
      </c>
      <c r="T35" s="87">
        <f t="shared" si="16"/>
        <v>0</v>
      </c>
      <c r="U35" s="90">
        <f t="shared" si="17"/>
        <v>360000</v>
      </c>
      <c r="V35" s="90">
        <f t="shared" si="17"/>
        <v>0</v>
      </c>
      <c r="W35" s="90">
        <f t="shared" si="17"/>
        <v>-360000</v>
      </c>
      <c r="X35" s="88">
        <f>SUM(X36:X38)</f>
        <v>0</v>
      </c>
      <c r="Y35" s="88">
        <f>SUM(Y36:Y38)</f>
        <v>0</v>
      </c>
      <c r="Z35" s="87">
        <f t="shared" si="19"/>
        <v>0</v>
      </c>
      <c r="AA35" s="90">
        <f t="shared" si="53"/>
        <v>0</v>
      </c>
      <c r="AB35" s="90">
        <f t="shared" si="53"/>
        <v>0</v>
      </c>
      <c r="AC35" s="90">
        <f t="shared" si="53"/>
        <v>0</v>
      </c>
      <c r="AD35" s="88">
        <f>SUM(AD36:AD38)</f>
        <v>0</v>
      </c>
      <c r="AE35" s="88">
        <f>SUM(AE36:AE38)</f>
        <v>0</v>
      </c>
      <c r="AF35" s="87">
        <f t="shared" si="22"/>
        <v>0</v>
      </c>
      <c r="AG35" s="88">
        <f>SUM(AG36:AG38)</f>
        <v>0</v>
      </c>
      <c r="AH35" s="88">
        <f>SUM(AH36:AH38)</f>
        <v>0</v>
      </c>
      <c r="AI35" s="87">
        <f t="shared" si="24"/>
        <v>0</v>
      </c>
      <c r="AJ35" s="90">
        <f t="shared" si="54"/>
        <v>0</v>
      </c>
      <c r="AK35" s="90">
        <f t="shared" si="54"/>
        <v>0</v>
      </c>
      <c r="AL35" s="90">
        <f t="shared" si="54"/>
        <v>0</v>
      </c>
      <c r="AM35" s="90">
        <f t="shared" si="25"/>
        <v>360000</v>
      </c>
      <c r="AN35" s="90">
        <f t="shared" si="25"/>
        <v>0</v>
      </c>
      <c r="AO35" s="90">
        <f t="shared" si="25"/>
        <v>-360000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6"/>
        <v>0</v>
      </c>
      <c r="F36" s="101"/>
      <c r="G36" s="101"/>
      <c r="H36" s="87">
        <f t="shared" si="8"/>
        <v>0</v>
      </c>
      <c r="I36" s="101"/>
      <c r="J36" s="101"/>
      <c r="K36" s="87">
        <f t="shared" si="10"/>
        <v>0</v>
      </c>
      <c r="L36" s="101"/>
      <c r="M36" s="101"/>
      <c r="N36" s="87">
        <f t="shared" si="12"/>
        <v>0</v>
      </c>
      <c r="O36" s="101"/>
      <c r="P36" s="101"/>
      <c r="Q36" s="87">
        <f t="shared" si="14"/>
        <v>0</v>
      </c>
      <c r="R36" s="101"/>
      <c r="S36" s="101"/>
      <c r="T36" s="87">
        <f t="shared" si="16"/>
        <v>0</v>
      </c>
      <c r="U36" s="91">
        <f t="shared" si="17"/>
        <v>0</v>
      </c>
      <c r="V36" s="91">
        <f t="shared" si="17"/>
        <v>0</v>
      </c>
      <c r="W36" s="91">
        <f t="shared" si="17"/>
        <v>0</v>
      </c>
      <c r="X36" s="86"/>
      <c r="Y36" s="86"/>
      <c r="Z36" s="87">
        <f t="shared" si="19"/>
        <v>0</v>
      </c>
      <c r="AA36" s="91">
        <f t="shared" si="53"/>
        <v>0</v>
      </c>
      <c r="AB36" s="91">
        <f t="shared" si="53"/>
        <v>0</v>
      </c>
      <c r="AC36" s="91">
        <f t="shared" si="53"/>
        <v>0</v>
      </c>
      <c r="AD36" s="86"/>
      <c r="AE36" s="86"/>
      <c r="AF36" s="87">
        <f t="shared" si="22"/>
        <v>0</v>
      </c>
      <c r="AG36" s="86"/>
      <c r="AH36" s="86"/>
      <c r="AI36" s="87">
        <f t="shared" si="24"/>
        <v>0</v>
      </c>
      <c r="AJ36" s="91">
        <f t="shared" si="54"/>
        <v>0</v>
      </c>
      <c r="AK36" s="91">
        <f t="shared" si="54"/>
        <v>0</v>
      </c>
      <c r="AL36" s="91">
        <f t="shared" si="54"/>
        <v>0</v>
      </c>
      <c r="AM36" s="91">
        <f t="shared" si="25"/>
        <v>0</v>
      </c>
      <c r="AN36" s="91">
        <f t="shared" si="25"/>
        <v>0</v>
      </c>
      <c r="AO36" s="91">
        <f t="shared" si="25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6"/>
        <v>0</v>
      </c>
      <c r="F37" s="101"/>
      <c r="G37" s="101"/>
      <c r="H37" s="87">
        <f t="shared" si="8"/>
        <v>0</v>
      </c>
      <c r="I37" s="101"/>
      <c r="J37" s="101"/>
      <c r="K37" s="87">
        <f t="shared" si="10"/>
        <v>0</v>
      </c>
      <c r="L37" s="101"/>
      <c r="M37" s="101"/>
      <c r="N37" s="87">
        <f t="shared" si="12"/>
        <v>0</v>
      </c>
      <c r="O37" s="101"/>
      <c r="P37" s="101"/>
      <c r="Q37" s="87">
        <f t="shared" si="14"/>
        <v>0</v>
      </c>
      <c r="R37" s="101"/>
      <c r="S37" s="101"/>
      <c r="T37" s="87">
        <f t="shared" si="16"/>
        <v>0</v>
      </c>
      <c r="U37" s="91">
        <f t="shared" si="17"/>
        <v>0</v>
      </c>
      <c r="V37" s="91">
        <f t="shared" si="17"/>
        <v>0</v>
      </c>
      <c r="W37" s="91">
        <f t="shared" si="17"/>
        <v>0</v>
      </c>
      <c r="X37" s="86"/>
      <c r="Y37" s="86"/>
      <c r="Z37" s="87">
        <f t="shared" si="19"/>
        <v>0</v>
      </c>
      <c r="AA37" s="91">
        <f t="shared" si="53"/>
        <v>0</v>
      </c>
      <c r="AB37" s="91">
        <f t="shared" si="53"/>
        <v>0</v>
      </c>
      <c r="AC37" s="91">
        <f t="shared" si="53"/>
        <v>0</v>
      </c>
      <c r="AD37" s="86"/>
      <c r="AE37" s="86"/>
      <c r="AF37" s="87">
        <f t="shared" si="22"/>
        <v>0</v>
      </c>
      <c r="AG37" s="86"/>
      <c r="AH37" s="86"/>
      <c r="AI37" s="87">
        <f t="shared" si="24"/>
        <v>0</v>
      </c>
      <c r="AJ37" s="91">
        <f t="shared" si="54"/>
        <v>0</v>
      </c>
      <c r="AK37" s="91">
        <f t="shared" si="54"/>
        <v>0</v>
      </c>
      <c r="AL37" s="91">
        <f t="shared" si="54"/>
        <v>0</v>
      </c>
      <c r="AM37" s="91">
        <f t="shared" si="25"/>
        <v>0</v>
      </c>
      <c r="AN37" s="91">
        <f t="shared" si="25"/>
        <v>0</v>
      </c>
      <c r="AO37" s="91">
        <f t="shared" si="25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6"/>
        <v>0</v>
      </c>
      <c r="F38" s="101">
        <v>360000</v>
      </c>
      <c r="G38" s="101">
        <v>0</v>
      </c>
      <c r="H38" s="87">
        <f t="shared" si="8"/>
        <v>-360000</v>
      </c>
      <c r="I38" s="101"/>
      <c r="J38" s="101"/>
      <c r="K38" s="87">
        <f t="shared" si="10"/>
        <v>0</v>
      </c>
      <c r="L38" s="101"/>
      <c r="M38" s="101"/>
      <c r="N38" s="87">
        <f t="shared" si="12"/>
        <v>0</v>
      </c>
      <c r="O38" s="101"/>
      <c r="P38" s="101"/>
      <c r="Q38" s="87">
        <f t="shared" si="14"/>
        <v>0</v>
      </c>
      <c r="R38" s="101"/>
      <c r="S38" s="101"/>
      <c r="T38" s="87">
        <f t="shared" si="16"/>
        <v>0</v>
      </c>
      <c r="U38" s="91">
        <f t="shared" si="17"/>
        <v>360000</v>
      </c>
      <c r="V38" s="91">
        <f t="shared" si="17"/>
        <v>0</v>
      </c>
      <c r="W38" s="91">
        <f t="shared" si="17"/>
        <v>-360000</v>
      </c>
      <c r="X38" s="86"/>
      <c r="Y38" s="86"/>
      <c r="Z38" s="87">
        <f t="shared" si="19"/>
        <v>0</v>
      </c>
      <c r="AA38" s="91">
        <f t="shared" si="53"/>
        <v>0</v>
      </c>
      <c r="AB38" s="91">
        <f t="shared" si="53"/>
        <v>0</v>
      </c>
      <c r="AC38" s="91">
        <f t="shared" si="53"/>
        <v>0</v>
      </c>
      <c r="AD38" s="86"/>
      <c r="AE38" s="86"/>
      <c r="AF38" s="87">
        <f t="shared" si="22"/>
        <v>0</v>
      </c>
      <c r="AG38" s="86"/>
      <c r="AH38" s="86"/>
      <c r="AI38" s="87">
        <f t="shared" si="24"/>
        <v>0</v>
      </c>
      <c r="AJ38" s="91">
        <f t="shared" si="54"/>
        <v>0</v>
      </c>
      <c r="AK38" s="91">
        <f t="shared" si="54"/>
        <v>0</v>
      </c>
      <c r="AL38" s="91">
        <f t="shared" si="54"/>
        <v>0</v>
      </c>
      <c r="AM38" s="91">
        <f t="shared" si="25"/>
        <v>360000</v>
      </c>
      <c r="AN38" s="91">
        <f t="shared" si="25"/>
        <v>0</v>
      </c>
      <c r="AO38" s="91">
        <f t="shared" si="25"/>
        <v>-360000</v>
      </c>
    </row>
    <row r="39" spans="1:41" ht="12.75">
      <c r="A39" s="57">
        <v>32</v>
      </c>
      <c r="B39" s="58" t="s">
        <v>37</v>
      </c>
      <c r="C39" s="102">
        <f>SUM(C40:C43)</f>
        <v>1250000</v>
      </c>
      <c r="D39" s="102">
        <f>SUM(D40:D43)</f>
        <v>0</v>
      </c>
      <c r="E39" s="87">
        <f t="shared" si="6"/>
        <v>-1250000</v>
      </c>
      <c r="F39" s="102">
        <f>SUM(F40:F43)</f>
        <v>10000000</v>
      </c>
      <c r="G39" s="102">
        <f>SUM(G40:G43)</f>
        <v>9338700</v>
      </c>
      <c r="H39" s="87">
        <f t="shared" si="8"/>
        <v>-661300</v>
      </c>
      <c r="I39" s="102">
        <f>SUM(I40:I43)</f>
        <v>2000000</v>
      </c>
      <c r="J39" s="102">
        <f>SUM(J40:J43)</f>
        <v>304500</v>
      </c>
      <c r="K39" s="87">
        <f t="shared" si="10"/>
        <v>-1695500</v>
      </c>
      <c r="L39" s="102">
        <f>SUM(L40:L43)</f>
        <v>3000000</v>
      </c>
      <c r="M39" s="102">
        <f>SUM(M40:M43)</f>
        <v>237500</v>
      </c>
      <c r="N39" s="87">
        <f t="shared" si="12"/>
        <v>-2762500</v>
      </c>
      <c r="O39" s="102">
        <f>SUM(O40:O43)</f>
        <v>3000000</v>
      </c>
      <c r="P39" s="102">
        <f>SUM(P40:P43)</f>
        <v>1325650</v>
      </c>
      <c r="Q39" s="87">
        <f t="shared" si="14"/>
        <v>-1674350</v>
      </c>
      <c r="R39" s="102">
        <f>SUM(R40:R43)</f>
        <v>5000000</v>
      </c>
      <c r="S39" s="102">
        <f>SUM(S40:S43)</f>
        <v>4944710</v>
      </c>
      <c r="T39" s="87">
        <f t="shared" si="16"/>
        <v>-55290</v>
      </c>
      <c r="U39" s="90">
        <f t="shared" si="17"/>
        <v>24250000</v>
      </c>
      <c r="V39" s="90">
        <f t="shared" si="17"/>
        <v>16151060</v>
      </c>
      <c r="W39" s="90">
        <f t="shared" si="17"/>
        <v>-8098940</v>
      </c>
      <c r="X39" s="88">
        <f>SUM(X40:X43)</f>
        <v>0</v>
      </c>
      <c r="Y39" s="88">
        <f>SUM(Y40:Y43)</f>
        <v>0</v>
      </c>
      <c r="Z39" s="87">
        <f t="shared" si="19"/>
        <v>0</v>
      </c>
      <c r="AA39" s="90">
        <f t="shared" si="53"/>
        <v>0</v>
      </c>
      <c r="AB39" s="90">
        <f t="shared" si="53"/>
        <v>0</v>
      </c>
      <c r="AC39" s="90">
        <f t="shared" si="53"/>
        <v>0</v>
      </c>
      <c r="AD39" s="88">
        <f>SUM(AD40:AD43)</f>
        <v>0</v>
      </c>
      <c r="AE39" s="88">
        <f>SUM(AE40:AE43)</f>
        <v>0</v>
      </c>
      <c r="AF39" s="87">
        <f t="shared" si="22"/>
        <v>0</v>
      </c>
      <c r="AG39" s="88">
        <f>SUM(AG40:AG43)</f>
        <v>0</v>
      </c>
      <c r="AH39" s="88">
        <f>SUM(AH40:AH43)</f>
        <v>0</v>
      </c>
      <c r="AI39" s="87">
        <f t="shared" si="24"/>
        <v>0</v>
      </c>
      <c r="AJ39" s="90">
        <f t="shared" si="54"/>
        <v>0</v>
      </c>
      <c r="AK39" s="90">
        <f t="shared" si="54"/>
        <v>0</v>
      </c>
      <c r="AL39" s="90">
        <f t="shared" si="54"/>
        <v>0</v>
      </c>
      <c r="AM39" s="90">
        <f t="shared" si="25"/>
        <v>24250000</v>
      </c>
      <c r="AN39" s="90">
        <f t="shared" si="25"/>
        <v>16151060</v>
      </c>
      <c r="AO39" s="90">
        <f t="shared" si="25"/>
        <v>-8098940</v>
      </c>
    </row>
    <row r="40" spans="1:41" ht="12.75">
      <c r="A40" s="13">
        <v>33</v>
      </c>
      <c r="B40" s="1" t="s">
        <v>31</v>
      </c>
      <c r="C40" s="101">
        <v>1000000</v>
      </c>
      <c r="D40" s="101"/>
      <c r="E40" s="87">
        <f t="shared" si="6"/>
        <v>-1000000</v>
      </c>
      <c r="F40" s="101">
        <v>2000000</v>
      </c>
      <c r="G40" s="101">
        <v>0</v>
      </c>
      <c r="H40" s="87">
        <f t="shared" si="8"/>
        <v>-2000000</v>
      </c>
      <c r="I40" s="101"/>
      <c r="J40" s="101"/>
      <c r="K40" s="87">
        <f t="shared" si="10"/>
        <v>0</v>
      </c>
      <c r="L40" s="101"/>
      <c r="M40" s="101"/>
      <c r="N40" s="87">
        <f t="shared" si="12"/>
        <v>0</v>
      </c>
      <c r="O40" s="101"/>
      <c r="P40" s="101"/>
      <c r="Q40" s="87">
        <f t="shared" si="14"/>
        <v>0</v>
      </c>
      <c r="R40" s="101"/>
      <c r="S40" s="101"/>
      <c r="T40" s="87">
        <f t="shared" si="16"/>
        <v>0</v>
      </c>
      <c r="U40" s="91">
        <f t="shared" si="17"/>
        <v>3000000</v>
      </c>
      <c r="V40" s="91">
        <f t="shared" si="17"/>
        <v>0</v>
      </c>
      <c r="W40" s="91">
        <f t="shared" si="17"/>
        <v>-3000000</v>
      </c>
      <c r="X40" s="86"/>
      <c r="Y40" s="86"/>
      <c r="Z40" s="87">
        <f t="shared" si="19"/>
        <v>0</v>
      </c>
      <c r="AA40" s="91">
        <f t="shared" si="53"/>
        <v>0</v>
      </c>
      <c r="AB40" s="91">
        <f t="shared" si="53"/>
        <v>0</v>
      </c>
      <c r="AC40" s="91">
        <f t="shared" si="53"/>
        <v>0</v>
      </c>
      <c r="AD40" s="86"/>
      <c r="AE40" s="86"/>
      <c r="AF40" s="87">
        <f t="shared" si="22"/>
        <v>0</v>
      </c>
      <c r="AG40" s="86"/>
      <c r="AH40" s="86"/>
      <c r="AI40" s="87">
        <f t="shared" si="24"/>
        <v>0</v>
      </c>
      <c r="AJ40" s="91">
        <f t="shared" si="54"/>
        <v>0</v>
      </c>
      <c r="AK40" s="91">
        <f t="shared" si="54"/>
        <v>0</v>
      </c>
      <c r="AL40" s="91">
        <f t="shared" si="54"/>
        <v>0</v>
      </c>
      <c r="AM40" s="91">
        <f t="shared" si="25"/>
        <v>3000000</v>
      </c>
      <c r="AN40" s="91">
        <f t="shared" si="25"/>
        <v>0</v>
      </c>
      <c r="AO40" s="91">
        <f t="shared" si="25"/>
        <v>-3000000</v>
      </c>
    </row>
    <row r="41" spans="1:41" ht="12.75">
      <c r="A41" s="13">
        <v>34</v>
      </c>
      <c r="B41" s="1" t="s">
        <v>32</v>
      </c>
      <c r="C41" s="101">
        <v>0</v>
      </c>
      <c r="D41" s="101"/>
      <c r="E41" s="87">
        <f t="shared" si="6"/>
        <v>0</v>
      </c>
      <c r="F41" s="101">
        <v>5000000</v>
      </c>
      <c r="G41" s="101">
        <v>0</v>
      </c>
      <c r="H41" s="87">
        <f t="shared" si="8"/>
        <v>-5000000</v>
      </c>
      <c r="I41" s="101"/>
      <c r="J41" s="101"/>
      <c r="K41" s="87">
        <f t="shared" si="10"/>
        <v>0</v>
      </c>
      <c r="L41" s="101"/>
      <c r="M41" s="101"/>
      <c r="N41" s="87">
        <f t="shared" si="12"/>
        <v>0</v>
      </c>
      <c r="O41" s="101"/>
      <c r="P41" s="101"/>
      <c r="Q41" s="87">
        <f t="shared" si="14"/>
        <v>0</v>
      </c>
      <c r="R41" s="101"/>
      <c r="S41" s="101"/>
      <c r="T41" s="87">
        <f t="shared" si="16"/>
        <v>0</v>
      </c>
      <c r="U41" s="91">
        <f t="shared" si="17"/>
        <v>5000000</v>
      </c>
      <c r="V41" s="91">
        <f t="shared" si="17"/>
        <v>0</v>
      </c>
      <c r="W41" s="91">
        <f t="shared" si="17"/>
        <v>-5000000</v>
      </c>
      <c r="X41" s="86"/>
      <c r="Y41" s="86"/>
      <c r="Z41" s="87">
        <f t="shared" si="19"/>
        <v>0</v>
      </c>
      <c r="AA41" s="91">
        <f t="shared" si="53"/>
        <v>0</v>
      </c>
      <c r="AB41" s="91">
        <f t="shared" si="53"/>
        <v>0</v>
      </c>
      <c r="AC41" s="91">
        <f t="shared" si="53"/>
        <v>0</v>
      </c>
      <c r="AD41" s="86"/>
      <c r="AE41" s="86"/>
      <c r="AF41" s="87">
        <f t="shared" si="22"/>
        <v>0</v>
      </c>
      <c r="AG41" s="86"/>
      <c r="AH41" s="86"/>
      <c r="AI41" s="87">
        <f t="shared" si="24"/>
        <v>0</v>
      </c>
      <c r="AJ41" s="91">
        <f t="shared" si="54"/>
        <v>0</v>
      </c>
      <c r="AK41" s="91">
        <f t="shared" si="54"/>
        <v>0</v>
      </c>
      <c r="AL41" s="91">
        <f t="shared" si="54"/>
        <v>0</v>
      </c>
      <c r="AM41" s="91">
        <f t="shared" si="25"/>
        <v>5000000</v>
      </c>
      <c r="AN41" s="91">
        <f t="shared" si="25"/>
        <v>0</v>
      </c>
      <c r="AO41" s="91">
        <f t="shared" si="25"/>
        <v>-5000000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6"/>
        <v>0</v>
      </c>
      <c r="F42" s="101"/>
      <c r="G42" s="101"/>
      <c r="H42" s="87">
        <f t="shared" si="8"/>
        <v>0</v>
      </c>
      <c r="I42" s="101"/>
      <c r="J42" s="101"/>
      <c r="K42" s="87">
        <f t="shared" si="10"/>
        <v>0</v>
      </c>
      <c r="L42" s="101"/>
      <c r="M42" s="101"/>
      <c r="N42" s="87">
        <f t="shared" si="12"/>
        <v>0</v>
      </c>
      <c r="O42" s="101"/>
      <c r="P42" s="101"/>
      <c r="Q42" s="87">
        <f t="shared" si="14"/>
        <v>0</v>
      </c>
      <c r="R42" s="101"/>
      <c r="S42" s="101"/>
      <c r="T42" s="87">
        <f t="shared" si="16"/>
        <v>0</v>
      </c>
      <c r="U42" s="91">
        <f t="shared" si="17"/>
        <v>0</v>
      </c>
      <c r="V42" s="91">
        <f t="shared" si="17"/>
        <v>0</v>
      </c>
      <c r="W42" s="91">
        <f t="shared" si="17"/>
        <v>0</v>
      </c>
      <c r="X42" s="86"/>
      <c r="Y42" s="86"/>
      <c r="Z42" s="87">
        <f t="shared" si="19"/>
        <v>0</v>
      </c>
      <c r="AA42" s="91">
        <f t="shared" si="53"/>
        <v>0</v>
      </c>
      <c r="AB42" s="91">
        <f t="shared" si="53"/>
        <v>0</v>
      </c>
      <c r="AC42" s="91">
        <f t="shared" si="53"/>
        <v>0</v>
      </c>
      <c r="AD42" s="86"/>
      <c r="AE42" s="86"/>
      <c r="AF42" s="87">
        <f t="shared" si="22"/>
        <v>0</v>
      </c>
      <c r="AG42" s="86"/>
      <c r="AH42" s="86"/>
      <c r="AI42" s="87">
        <f t="shared" si="24"/>
        <v>0</v>
      </c>
      <c r="AJ42" s="91">
        <f t="shared" si="54"/>
        <v>0</v>
      </c>
      <c r="AK42" s="91">
        <f t="shared" si="54"/>
        <v>0</v>
      </c>
      <c r="AL42" s="91">
        <f t="shared" si="54"/>
        <v>0</v>
      </c>
      <c r="AM42" s="91">
        <f t="shared" si="25"/>
        <v>0</v>
      </c>
      <c r="AN42" s="91">
        <f t="shared" si="25"/>
        <v>0</v>
      </c>
      <c r="AO42" s="91">
        <f t="shared" si="25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/>
      <c r="E43" s="87">
        <f t="shared" si="6"/>
        <v>-250000</v>
      </c>
      <c r="F43" s="101">
        <v>3000000</v>
      </c>
      <c r="G43" s="101">
        <v>9338700</v>
      </c>
      <c r="H43" s="87">
        <f t="shared" si="8"/>
        <v>6338700</v>
      </c>
      <c r="I43" s="101">
        <v>2000000</v>
      </c>
      <c r="J43" s="101">
        <v>304500</v>
      </c>
      <c r="K43" s="87">
        <f t="shared" si="10"/>
        <v>-1695500</v>
      </c>
      <c r="L43" s="101">
        <v>3000000</v>
      </c>
      <c r="M43" s="101">
        <v>237500</v>
      </c>
      <c r="N43" s="87">
        <f t="shared" si="12"/>
        <v>-2762500</v>
      </c>
      <c r="O43" s="101">
        <v>3000000</v>
      </c>
      <c r="P43" s="101">
        <v>1325650</v>
      </c>
      <c r="Q43" s="87">
        <f t="shared" si="14"/>
        <v>-1674350</v>
      </c>
      <c r="R43" s="101">
        <v>5000000</v>
      </c>
      <c r="S43" s="101">
        <v>4944710</v>
      </c>
      <c r="T43" s="87">
        <f t="shared" si="16"/>
        <v>-55290</v>
      </c>
      <c r="U43" s="91">
        <f t="shared" si="17"/>
        <v>16250000</v>
      </c>
      <c r="V43" s="91">
        <f t="shared" si="17"/>
        <v>16151060</v>
      </c>
      <c r="W43" s="91">
        <f t="shared" si="17"/>
        <v>-98940</v>
      </c>
      <c r="X43" s="89"/>
      <c r="Y43" s="89"/>
      <c r="Z43" s="87">
        <f t="shared" si="19"/>
        <v>0</v>
      </c>
      <c r="AA43" s="91">
        <f t="shared" si="53"/>
        <v>0</v>
      </c>
      <c r="AB43" s="91">
        <f t="shared" si="53"/>
        <v>0</v>
      </c>
      <c r="AC43" s="91">
        <f t="shared" si="53"/>
        <v>0</v>
      </c>
      <c r="AD43" s="89"/>
      <c r="AE43" s="89"/>
      <c r="AF43" s="87">
        <f t="shared" si="22"/>
        <v>0</v>
      </c>
      <c r="AG43" s="89"/>
      <c r="AH43" s="89"/>
      <c r="AI43" s="87">
        <f t="shared" si="24"/>
        <v>0</v>
      </c>
      <c r="AJ43" s="91">
        <f t="shared" si="54"/>
        <v>0</v>
      </c>
      <c r="AK43" s="91">
        <f t="shared" si="54"/>
        <v>0</v>
      </c>
      <c r="AL43" s="91">
        <f t="shared" si="54"/>
        <v>0</v>
      </c>
      <c r="AM43" s="91">
        <f t="shared" si="25"/>
        <v>16250000</v>
      </c>
      <c r="AN43" s="91">
        <f t="shared" si="25"/>
        <v>16151060</v>
      </c>
      <c r="AO43" s="91">
        <f t="shared" si="25"/>
        <v>-98940</v>
      </c>
    </row>
    <row r="44" spans="1:41" ht="12.75">
      <c r="A44" s="57">
        <v>37</v>
      </c>
      <c r="B44" s="58" t="s">
        <v>38</v>
      </c>
      <c r="C44" s="102">
        <f>SUM(C45:C47)</f>
        <v>536800</v>
      </c>
      <c r="D44" s="102">
        <f>SUM(D45:D47)</f>
        <v>112000</v>
      </c>
      <c r="E44" s="87">
        <f t="shared" si="6"/>
        <v>-424800</v>
      </c>
      <c r="F44" s="102">
        <f>SUM(F45:F47)</f>
        <v>3203200</v>
      </c>
      <c r="G44" s="102">
        <f>SUM(G45:G47)</f>
        <v>3105000</v>
      </c>
      <c r="H44" s="87">
        <f t="shared" si="8"/>
        <v>-98200</v>
      </c>
      <c r="I44" s="102">
        <f>SUM(I45:I47)</f>
        <v>0</v>
      </c>
      <c r="J44" s="102">
        <f>SUM(J45:J47)</f>
        <v>0</v>
      </c>
      <c r="K44" s="87">
        <f t="shared" si="10"/>
        <v>0</v>
      </c>
      <c r="L44" s="102">
        <f>SUM(L45:L47)</f>
        <v>0</v>
      </c>
      <c r="M44" s="102">
        <f>SUM(M45:M47)</f>
        <v>0</v>
      </c>
      <c r="N44" s="87">
        <f t="shared" si="12"/>
        <v>0</v>
      </c>
      <c r="O44" s="102">
        <f>SUM(O45:O47)</f>
        <v>0</v>
      </c>
      <c r="P44" s="102">
        <f>SUM(P45:P47)</f>
        <v>0</v>
      </c>
      <c r="Q44" s="87">
        <f t="shared" si="14"/>
        <v>0</v>
      </c>
      <c r="R44" s="102">
        <f>SUM(R45:R47)</f>
        <v>0</v>
      </c>
      <c r="S44" s="102">
        <f>SUM(S45:S47)</f>
        <v>0</v>
      </c>
      <c r="T44" s="87">
        <f t="shared" si="16"/>
        <v>0</v>
      </c>
      <c r="U44" s="90">
        <f t="shared" si="17"/>
        <v>3740000</v>
      </c>
      <c r="V44" s="90">
        <f t="shared" si="17"/>
        <v>3217000</v>
      </c>
      <c r="W44" s="90">
        <f t="shared" si="17"/>
        <v>-523000</v>
      </c>
      <c r="X44" s="88">
        <f>SUM(X45:X47)</f>
        <v>0</v>
      </c>
      <c r="Y44" s="88">
        <f>SUM(Y45:Y47)</f>
        <v>0</v>
      </c>
      <c r="Z44" s="87">
        <f t="shared" si="19"/>
        <v>0</v>
      </c>
      <c r="AA44" s="90">
        <f t="shared" si="53"/>
        <v>0</v>
      </c>
      <c r="AB44" s="90">
        <f t="shared" si="53"/>
        <v>0</v>
      </c>
      <c r="AC44" s="90">
        <f t="shared" si="53"/>
        <v>0</v>
      </c>
      <c r="AD44" s="88">
        <f>SUM(AD45:AD47)</f>
        <v>0</v>
      </c>
      <c r="AE44" s="88">
        <f>SUM(AE45:AE47)</f>
        <v>0</v>
      </c>
      <c r="AF44" s="87">
        <f t="shared" si="22"/>
        <v>0</v>
      </c>
      <c r="AG44" s="88">
        <f>SUM(AG45:AG47)</f>
        <v>0</v>
      </c>
      <c r="AH44" s="88">
        <f>SUM(AH45:AH47)</f>
        <v>0</v>
      </c>
      <c r="AI44" s="87">
        <f t="shared" si="24"/>
        <v>0</v>
      </c>
      <c r="AJ44" s="90">
        <f t="shared" si="54"/>
        <v>0</v>
      </c>
      <c r="AK44" s="90">
        <f t="shared" si="54"/>
        <v>0</v>
      </c>
      <c r="AL44" s="90">
        <f t="shared" si="54"/>
        <v>0</v>
      </c>
      <c r="AM44" s="90">
        <f t="shared" si="25"/>
        <v>3740000</v>
      </c>
      <c r="AN44" s="90">
        <f t="shared" si="25"/>
        <v>3217000</v>
      </c>
      <c r="AO44" s="90">
        <f t="shared" si="25"/>
        <v>-523000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6"/>
        <v>0</v>
      </c>
      <c r="F45" s="101"/>
      <c r="G45" s="101"/>
      <c r="H45" s="87">
        <f t="shared" si="8"/>
        <v>0</v>
      </c>
      <c r="I45" s="101"/>
      <c r="J45" s="101"/>
      <c r="K45" s="87">
        <f t="shared" si="10"/>
        <v>0</v>
      </c>
      <c r="L45" s="101"/>
      <c r="M45" s="101"/>
      <c r="N45" s="87">
        <f t="shared" si="12"/>
        <v>0</v>
      </c>
      <c r="O45" s="101"/>
      <c r="P45" s="101"/>
      <c r="Q45" s="87">
        <f t="shared" si="14"/>
        <v>0</v>
      </c>
      <c r="R45" s="101"/>
      <c r="S45" s="101"/>
      <c r="T45" s="87">
        <f t="shared" si="16"/>
        <v>0</v>
      </c>
      <c r="U45" s="91">
        <f t="shared" si="17"/>
        <v>0</v>
      </c>
      <c r="V45" s="91">
        <f t="shared" si="17"/>
        <v>0</v>
      </c>
      <c r="W45" s="91">
        <f t="shared" si="17"/>
        <v>0</v>
      </c>
      <c r="X45" s="86"/>
      <c r="Y45" s="86"/>
      <c r="Z45" s="87">
        <f t="shared" si="19"/>
        <v>0</v>
      </c>
      <c r="AA45" s="91">
        <f t="shared" si="53"/>
        <v>0</v>
      </c>
      <c r="AB45" s="91">
        <f t="shared" si="53"/>
        <v>0</v>
      </c>
      <c r="AC45" s="91">
        <f t="shared" si="53"/>
        <v>0</v>
      </c>
      <c r="AD45" s="86"/>
      <c r="AE45" s="86"/>
      <c r="AF45" s="87">
        <f t="shared" si="22"/>
        <v>0</v>
      </c>
      <c r="AG45" s="86"/>
      <c r="AH45" s="86"/>
      <c r="AI45" s="87">
        <f t="shared" si="24"/>
        <v>0</v>
      </c>
      <c r="AJ45" s="91">
        <f t="shared" si="54"/>
        <v>0</v>
      </c>
      <c r="AK45" s="91">
        <f t="shared" si="54"/>
        <v>0</v>
      </c>
      <c r="AL45" s="91">
        <f t="shared" si="54"/>
        <v>0</v>
      </c>
      <c r="AM45" s="91">
        <f t="shared" si="25"/>
        <v>0</v>
      </c>
      <c r="AN45" s="91">
        <f t="shared" si="25"/>
        <v>0</v>
      </c>
      <c r="AO45" s="91">
        <f t="shared" si="25"/>
        <v>0</v>
      </c>
    </row>
    <row r="46" spans="1:41" ht="12.75">
      <c r="A46" s="13">
        <v>39</v>
      </c>
      <c r="B46" s="15" t="s">
        <v>39</v>
      </c>
      <c r="C46" s="101">
        <v>536800</v>
      </c>
      <c r="D46" s="101">
        <v>112000</v>
      </c>
      <c r="E46" s="87">
        <f t="shared" si="6"/>
        <v>-424800</v>
      </c>
      <c r="F46" s="101">
        <v>3203200</v>
      </c>
      <c r="G46" s="101">
        <v>3105000</v>
      </c>
      <c r="H46" s="87">
        <f t="shared" si="8"/>
        <v>-98200</v>
      </c>
      <c r="I46" s="101"/>
      <c r="J46" s="101"/>
      <c r="K46" s="87">
        <f t="shared" si="10"/>
        <v>0</v>
      </c>
      <c r="L46" s="101"/>
      <c r="M46" s="101"/>
      <c r="N46" s="87">
        <f t="shared" si="12"/>
        <v>0</v>
      </c>
      <c r="O46" s="101"/>
      <c r="P46" s="101"/>
      <c r="Q46" s="87">
        <f t="shared" si="14"/>
        <v>0</v>
      </c>
      <c r="R46" s="101"/>
      <c r="S46" s="101"/>
      <c r="T46" s="87">
        <f t="shared" si="16"/>
        <v>0</v>
      </c>
      <c r="U46" s="91">
        <f t="shared" si="17"/>
        <v>3740000</v>
      </c>
      <c r="V46" s="91">
        <f t="shared" si="17"/>
        <v>3217000</v>
      </c>
      <c r="W46" s="91">
        <f t="shared" si="17"/>
        <v>-523000</v>
      </c>
      <c r="X46" s="86"/>
      <c r="Y46" s="86"/>
      <c r="Z46" s="87">
        <f t="shared" si="19"/>
        <v>0</v>
      </c>
      <c r="AA46" s="91">
        <f t="shared" si="53"/>
        <v>0</v>
      </c>
      <c r="AB46" s="91">
        <f t="shared" si="53"/>
        <v>0</v>
      </c>
      <c r="AC46" s="91">
        <f t="shared" si="53"/>
        <v>0</v>
      </c>
      <c r="AD46" s="86"/>
      <c r="AE46" s="86"/>
      <c r="AF46" s="87">
        <f t="shared" si="22"/>
        <v>0</v>
      </c>
      <c r="AG46" s="86"/>
      <c r="AH46" s="86"/>
      <c r="AI46" s="87">
        <f t="shared" si="24"/>
        <v>0</v>
      </c>
      <c r="AJ46" s="91">
        <f t="shared" si="54"/>
        <v>0</v>
      </c>
      <c r="AK46" s="91">
        <f t="shared" si="54"/>
        <v>0</v>
      </c>
      <c r="AL46" s="91">
        <f t="shared" si="54"/>
        <v>0</v>
      </c>
      <c r="AM46" s="91">
        <f t="shared" si="25"/>
        <v>3740000</v>
      </c>
      <c r="AN46" s="91">
        <f t="shared" si="25"/>
        <v>3217000</v>
      </c>
      <c r="AO46" s="91">
        <f t="shared" si="25"/>
        <v>-523000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6"/>
        <v>0</v>
      </c>
      <c r="F47" s="101"/>
      <c r="G47" s="101"/>
      <c r="H47" s="87">
        <f t="shared" si="8"/>
        <v>0</v>
      </c>
      <c r="I47" s="101"/>
      <c r="J47" s="101"/>
      <c r="K47" s="87">
        <f t="shared" si="10"/>
        <v>0</v>
      </c>
      <c r="L47" s="101"/>
      <c r="M47" s="101"/>
      <c r="N47" s="87">
        <f t="shared" si="12"/>
        <v>0</v>
      </c>
      <c r="O47" s="101"/>
      <c r="P47" s="101"/>
      <c r="Q47" s="87">
        <f t="shared" si="14"/>
        <v>0</v>
      </c>
      <c r="R47" s="101"/>
      <c r="S47" s="101"/>
      <c r="T47" s="87">
        <f t="shared" si="16"/>
        <v>0</v>
      </c>
      <c r="U47" s="91">
        <f t="shared" si="17"/>
        <v>0</v>
      </c>
      <c r="V47" s="91">
        <f t="shared" si="17"/>
        <v>0</v>
      </c>
      <c r="W47" s="91">
        <f t="shared" si="17"/>
        <v>0</v>
      </c>
      <c r="X47" s="86"/>
      <c r="Y47" s="86"/>
      <c r="Z47" s="87">
        <f t="shared" si="19"/>
        <v>0</v>
      </c>
      <c r="AA47" s="91">
        <f t="shared" si="53"/>
        <v>0</v>
      </c>
      <c r="AB47" s="91">
        <f t="shared" si="53"/>
        <v>0</v>
      </c>
      <c r="AC47" s="91">
        <f t="shared" si="53"/>
        <v>0</v>
      </c>
      <c r="AD47" s="86"/>
      <c r="AE47" s="86"/>
      <c r="AF47" s="87">
        <f t="shared" si="22"/>
        <v>0</v>
      </c>
      <c r="AG47" s="86"/>
      <c r="AH47" s="86"/>
      <c r="AI47" s="87">
        <f t="shared" si="24"/>
        <v>0</v>
      </c>
      <c r="AJ47" s="91">
        <f t="shared" si="54"/>
        <v>0</v>
      </c>
      <c r="AK47" s="91">
        <f t="shared" si="54"/>
        <v>0</v>
      </c>
      <c r="AL47" s="91">
        <f t="shared" si="54"/>
        <v>0</v>
      </c>
      <c r="AM47" s="91">
        <f t="shared" si="25"/>
        <v>0</v>
      </c>
      <c r="AN47" s="91">
        <f t="shared" si="25"/>
        <v>0</v>
      </c>
      <c r="AO47" s="91">
        <f t="shared" si="25"/>
        <v>0</v>
      </c>
    </row>
    <row r="48" spans="1:41" ht="12.75">
      <c r="A48" s="57">
        <v>41</v>
      </c>
      <c r="B48" s="58" t="s">
        <v>43</v>
      </c>
      <c r="C48" s="102">
        <f>SUM(C49:C57)</f>
        <v>1499800</v>
      </c>
      <c r="D48" s="102">
        <f>SUM(D49:D57)</f>
        <v>200000</v>
      </c>
      <c r="E48" s="87">
        <f t="shared" si="6"/>
        <v>-1299800</v>
      </c>
      <c r="F48" s="102">
        <f>SUM(F49:F57)</f>
        <v>278361600</v>
      </c>
      <c r="G48" s="102">
        <f>SUM(G49:G57)</f>
        <v>44623621.460000001</v>
      </c>
      <c r="H48" s="87">
        <f t="shared" si="8"/>
        <v>-233737978.53999999</v>
      </c>
      <c r="I48" s="102">
        <f>SUM(I49:I57)</f>
        <v>0</v>
      </c>
      <c r="J48" s="102">
        <f>SUM(J49:J57)</f>
        <v>0</v>
      </c>
      <c r="K48" s="87">
        <f t="shared" si="10"/>
        <v>0</v>
      </c>
      <c r="L48" s="102">
        <f>SUM(L49:L57)</f>
        <v>0</v>
      </c>
      <c r="M48" s="102">
        <f>SUM(M49:M57)</f>
        <v>0</v>
      </c>
      <c r="N48" s="87">
        <f t="shared" si="12"/>
        <v>0</v>
      </c>
      <c r="O48" s="102">
        <f>SUM(O49:O57)</f>
        <v>0</v>
      </c>
      <c r="P48" s="102">
        <f>SUM(P49:P57)</f>
        <v>0</v>
      </c>
      <c r="Q48" s="87">
        <f t="shared" si="14"/>
        <v>0</v>
      </c>
      <c r="R48" s="102">
        <f>SUM(R49:R57)</f>
        <v>0</v>
      </c>
      <c r="S48" s="102">
        <f>SUM(S49:S57)</f>
        <v>0</v>
      </c>
      <c r="T48" s="87">
        <f t="shared" si="16"/>
        <v>0</v>
      </c>
      <c r="U48" s="90">
        <f t="shared" si="17"/>
        <v>279861400</v>
      </c>
      <c r="V48" s="90">
        <f t="shared" si="17"/>
        <v>44823621.460000001</v>
      </c>
      <c r="W48" s="90">
        <f t="shared" si="17"/>
        <v>-235037778.53999999</v>
      </c>
      <c r="X48" s="88">
        <f>SUM(X49:X57)</f>
        <v>0</v>
      </c>
      <c r="Y48" s="88">
        <f>SUM(Y49:Y57)</f>
        <v>0</v>
      </c>
      <c r="Z48" s="87">
        <f t="shared" si="19"/>
        <v>0</v>
      </c>
      <c r="AA48" s="90">
        <f t="shared" si="53"/>
        <v>0</v>
      </c>
      <c r="AB48" s="90">
        <f t="shared" si="53"/>
        <v>0</v>
      </c>
      <c r="AC48" s="90">
        <f t="shared" si="53"/>
        <v>0</v>
      </c>
      <c r="AD48" s="88">
        <f>SUM(AD49:AD57)</f>
        <v>49426800</v>
      </c>
      <c r="AE48" s="88">
        <f>SUM(AE49:AE57)</f>
        <v>292500</v>
      </c>
      <c r="AF48" s="87">
        <f t="shared" si="22"/>
        <v>-49134300</v>
      </c>
      <c r="AG48" s="88">
        <f>SUM(AG49:AG57)</f>
        <v>26370800</v>
      </c>
      <c r="AH48" s="88">
        <f>SUM(AH49:AH57)</f>
        <v>0</v>
      </c>
      <c r="AI48" s="87">
        <f t="shared" si="24"/>
        <v>-26370800</v>
      </c>
      <c r="AJ48" s="90">
        <f t="shared" si="54"/>
        <v>75797600</v>
      </c>
      <c r="AK48" s="90">
        <f t="shared" si="54"/>
        <v>292500</v>
      </c>
      <c r="AL48" s="90">
        <f t="shared" si="54"/>
        <v>-75505100</v>
      </c>
      <c r="AM48" s="90">
        <f t="shared" si="25"/>
        <v>355659000</v>
      </c>
      <c r="AN48" s="90">
        <f t="shared" si="25"/>
        <v>45116121.460000001</v>
      </c>
      <c r="AO48" s="90">
        <f t="shared" si="25"/>
        <v>-310542878.53999996</v>
      </c>
    </row>
    <row r="49" spans="1:41" ht="12.75">
      <c r="A49" s="13">
        <v>42</v>
      </c>
      <c r="B49" s="1" t="s">
        <v>74</v>
      </c>
      <c r="C49" s="101">
        <v>1499800</v>
      </c>
      <c r="D49" s="101">
        <v>200000</v>
      </c>
      <c r="E49" s="87">
        <f t="shared" si="6"/>
        <v>-1299800</v>
      </c>
      <c r="F49" s="101">
        <v>276825200</v>
      </c>
      <c r="G49" s="101">
        <v>43647621.460000001</v>
      </c>
      <c r="H49" s="87">
        <f t="shared" si="8"/>
        <v>-233177578.53999999</v>
      </c>
      <c r="I49" s="101"/>
      <c r="J49" s="101"/>
      <c r="K49" s="87">
        <f t="shared" si="10"/>
        <v>0</v>
      </c>
      <c r="L49" s="101"/>
      <c r="M49" s="101"/>
      <c r="N49" s="87">
        <f t="shared" si="12"/>
        <v>0</v>
      </c>
      <c r="O49" s="101"/>
      <c r="P49" s="101"/>
      <c r="Q49" s="87">
        <f t="shared" si="14"/>
        <v>0</v>
      </c>
      <c r="R49" s="101"/>
      <c r="S49" s="101"/>
      <c r="T49" s="87">
        <f t="shared" si="16"/>
        <v>0</v>
      </c>
      <c r="U49" s="91">
        <f t="shared" si="17"/>
        <v>278325000</v>
      </c>
      <c r="V49" s="91">
        <f t="shared" si="17"/>
        <v>43847621.460000001</v>
      </c>
      <c r="W49" s="91">
        <f t="shared" si="17"/>
        <v>-234477378.53999999</v>
      </c>
      <c r="X49" s="86"/>
      <c r="Y49" s="86"/>
      <c r="Z49" s="87">
        <f t="shared" si="19"/>
        <v>0</v>
      </c>
      <c r="AA49" s="91">
        <f t="shared" si="53"/>
        <v>0</v>
      </c>
      <c r="AB49" s="91">
        <f t="shared" si="53"/>
        <v>0</v>
      </c>
      <c r="AC49" s="91">
        <f t="shared" si="53"/>
        <v>0</v>
      </c>
      <c r="AD49" s="86">
        <v>49426800</v>
      </c>
      <c r="AE49" s="86">
        <v>292500</v>
      </c>
      <c r="AF49" s="87">
        <f t="shared" si="22"/>
        <v>-49134300</v>
      </c>
      <c r="AG49" s="86">
        <v>26370800</v>
      </c>
      <c r="AH49" s="86"/>
      <c r="AI49" s="87">
        <f t="shared" si="24"/>
        <v>-26370800</v>
      </c>
      <c r="AJ49" s="91">
        <f t="shared" si="54"/>
        <v>75797600</v>
      </c>
      <c r="AK49" s="91">
        <f t="shared" si="54"/>
        <v>292500</v>
      </c>
      <c r="AL49" s="91">
        <f t="shared" si="54"/>
        <v>-75505100</v>
      </c>
      <c r="AM49" s="91">
        <f t="shared" si="25"/>
        <v>354122600</v>
      </c>
      <c r="AN49" s="91">
        <f t="shared" si="25"/>
        <v>44140121.460000001</v>
      </c>
      <c r="AO49" s="91">
        <f t="shared" si="25"/>
        <v>-309982478.53999996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6"/>
        <v>0</v>
      </c>
      <c r="F50" s="101">
        <v>330000</v>
      </c>
      <c r="G50" s="101">
        <v>0</v>
      </c>
      <c r="H50" s="87">
        <f t="shared" si="8"/>
        <v>-330000</v>
      </c>
      <c r="I50" s="101"/>
      <c r="J50" s="101"/>
      <c r="K50" s="87">
        <f t="shared" si="10"/>
        <v>0</v>
      </c>
      <c r="L50" s="101"/>
      <c r="M50" s="101"/>
      <c r="N50" s="87">
        <f t="shared" si="12"/>
        <v>0</v>
      </c>
      <c r="O50" s="101"/>
      <c r="P50" s="101"/>
      <c r="Q50" s="87">
        <f t="shared" si="14"/>
        <v>0</v>
      </c>
      <c r="R50" s="101"/>
      <c r="S50" s="101"/>
      <c r="T50" s="87">
        <f t="shared" si="16"/>
        <v>0</v>
      </c>
      <c r="U50" s="91">
        <f t="shared" si="17"/>
        <v>330000</v>
      </c>
      <c r="V50" s="91">
        <f t="shared" ref="U50:W74" si="55">SUM(D50+G50+J50+M50+P50+S50)</f>
        <v>0</v>
      </c>
      <c r="W50" s="91">
        <f t="shared" si="55"/>
        <v>-330000</v>
      </c>
      <c r="X50" s="86"/>
      <c r="Y50" s="86"/>
      <c r="Z50" s="87">
        <f t="shared" si="19"/>
        <v>0</v>
      </c>
      <c r="AA50" s="91">
        <f t="shared" si="53"/>
        <v>0</v>
      </c>
      <c r="AB50" s="91">
        <f t="shared" si="53"/>
        <v>0</v>
      </c>
      <c r="AC50" s="91">
        <f t="shared" si="53"/>
        <v>0</v>
      </c>
      <c r="AD50" s="86"/>
      <c r="AE50" s="86"/>
      <c r="AF50" s="87">
        <f t="shared" si="22"/>
        <v>0</v>
      </c>
      <c r="AG50" s="86"/>
      <c r="AH50" s="86"/>
      <c r="AI50" s="87">
        <f t="shared" si="24"/>
        <v>0</v>
      </c>
      <c r="AJ50" s="91">
        <f t="shared" si="54"/>
        <v>0</v>
      </c>
      <c r="AK50" s="91">
        <f t="shared" si="54"/>
        <v>0</v>
      </c>
      <c r="AL50" s="91">
        <f t="shared" si="54"/>
        <v>0</v>
      </c>
      <c r="AM50" s="91">
        <f t="shared" si="25"/>
        <v>330000</v>
      </c>
      <c r="AN50" s="91">
        <f t="shared" si="25"/>
        <v>0</v>
      </c>
      <c r="AO50" s="91">
        <f t="shared" si="25"/>
        <v>-330000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6"/>
        <v>0</v>
      </c>
      <c r="F51" s="101">
        <v>700000</v>
      </c>
      <c r="G51" s="101">
        <v>700000</v>
      </c>
      <c r="H51" s="87">
        <f t="shared" si="8"/>
        <v>0</v>
      </c>
      <c r="I51" s="101"/>
      <c r="J51" s="101"/>
      <c r="K51" s="87">
        <f t="shared" si="10"/>
        <v>0</v>
      </c>
      <c r="L51" s="101"/>
      <c r="M51" s="101"/>
      <c r="N51" s="87">
        <f t="shared" si="12"/>
        <v>0</v>
      </c>
      <c r="O51" s="101"/>
      <c r="P51" s="101"/>
      <c r="Q51" s="87">
        <f t="shared" si="14"/>
        <v>0</v>
      </c>
      <c r="R51" s="101"/>
      <c r="S51" s="101"/>
      <c r="T51" s="87">
        <f t="shared" si="16"/>
        <v>0</v>
      </c>
      <c r="U51" s="91">
        <f t="shared" si="55"/>
        <v>700000</v>
      </c>
      <c r="V51" s="91">
        <f t="shared" si="55"/>
        <v>700000</v>
      </c>
      <c r="W51" s="91">
        <f t="shared" si="55"/>
        <v>0</v>
      </c>
      <c r="X51" s="86"/>
      <c r="Y51" s="86"/>
      <c r="Z51" s="87">
        <f t="shared" si="19"/>
        <v>0</v>
      </c>
      <c r="AA51" s="91">
        <f t="shared" si="53"/>
        <v>0</v>
      </c>
      <c r="AB51" s="91">
        <f t="shared" si="53"/>
        <v>0</v>
      </c>
      <c r="AC51" s="91">
        <f t="shared" si="53"/>
        <v>0</v>
      </c>
      <c r="AD51" s="86"/>
      <c r="AE51" s="86"/>
      <c r="AF51" s="87">
        <f t="shared" si="22"/>
        <v>0</v>
      </c>
      <c r="AG51" s="86"/>
      <c r="AH51" s="86"/>
      <c r="AI51" s="87">
        <f t="shared" si="24"/>
        <v>0</v>
      </c>
      <c r="AJ51" s="91">
        <f t="shared" si="54"/>
        <v>0</v>
      </c>
      <c r="AK51" s="91">
        <f t="shared" si="54"/>
        <v>0</v>
      </c>
      <c r="AL51" s="91">
        <f t="shared" si="54"/>
        <v>0</v>
      </c>
      <c r="AM51" s="91">
        <f t="shared" si="25"/>
        <v>700000</v>
      </c>
      <c r="AN51" s="91">
        <f t="shared" si="25"/>
        <v>700000</v>
      </c>
      <c r="AO51" s="91">
        <f t="shared" si="25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6"/>
        <v>0</v>
      </c>
      <c r="F52" s="101">
        <v>276400</v>
      </c>
      <c r="G52" s="101">
        <v>273900</v>
      </c>
      <c r="H52" s="87">
        <f t="shared" si="8"/>
        <v>-2500</v>
      </c>
      <c r="I52" s="101"/>
      <c r="J52" s="101"/>
      <c r="K52" s="87">
        <f t="shared" si="10"/>
        <v>0</v>
      </c>
      <c r="L52" s="101"/>
      <c r="M52" s="101"/>
      <c r="N52" s="87">
        <f t="shared" si="12"/>
        <v>0</v>
      </c>
      <c r="O52" s="101"/>
      <c r="P52" s="101"/>
      <c r="Q52" s="87">
        <f t="shared" si="14"/>
        <v>0</v>
      </c>
      <c r="R52" s="101"/>
      <c r="S52" s="101"/>
      <c r="T52" s="87">
        <f t="shared" si="16"/>
        <v>0</v>
      </c>
      <c r="U52" s="91">
        <f t="shared" si="55"/>
        <v>276400</v>
      </c>
      <c r="V52" s="91">
        <f t="shared" si="55"/>
        <v>273900</v>
      </c>
      <c r="W52" s="91">
        <f t="shared" si="55"/>
        <v>-2500</v>
      </c>
      <c r="X52" s="86"/>
      <c r="Y52" s="86"/>
      <c r="Z52" s="87">
        <f t="shared" si="19"/>
        <v>0</v>
      </c>
      <c r="AA52" s="91">
        <f t="shared" si="53"/>
        <v>0</v>
      </c>
      <c r="AB52" s="91">
        <f t="shared" si="53"/>
        <v>0</v>
      </c>
      <c r="AC52" s="91">
        <f t="shared" si="53"/>
        <v>0</v>
      </c>
      <c r="AD52" s="86"/>
      <c r="AE52" s="86"/>
      <c r="AF52" s="87">
        <f t="shared" si="22"/>
        <v>0</v>
      </c>
      <c r="AG52" s="86"/>
      <c r="AH52" s="86"/>
      <c r="AI52" s="87">
        <f t="shared" si="24"/>
        <v>0</v>
      </c>
      <c r="AJ52" s="91">
        <f t="shared" si="54"/>
        <v>0</v>
      </c>
      <c r="AK52" s="91">
        <f t="shared" si="54"/>
        <v>0</v>
      </c>
      <c r="AL52" s="91">
        <f t="shared" si="54"/>
        <v>0</v>
      </c>
      <c r="AM52" s="91">
        <f t="shared" si="25"/>
        <v>276400</v>
      </c>
      <c r="AN52" s="91">
        <f t="shared" si="25"/>
        <v>273900</v>
      </c>
      <c r="AO52" s="91">
        <f t="shared" si="25"/>
        <v>-2500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6"/>
        <v>0</v>
      </c>
      <c r="F53" s="101">
        <v>230000</v>
      </c>
      <c r="G53" s="101">
        <v>2100</v>
      </c>
      <c r="H53" s="87">
        <f t="shared" si="8"/>
        <v>-227900</v>
      </c>
      <c r="I53" s="101"/>
      <c r="J53" s="101"/>
      <c r="K53" s="87">
        <f t="shared" si="10"/>
        <v>0</v>
      </c>
      <c r="L53" s="101"/>
      <c r="M53" s="101"/>
      <c r="N53" s="87">
        <f t="shared" si="12"/>
        <v>0</v>
      </c>
      <c r="O53" s="101"/>
      <c r="P53" s="101"/>
      <c r="Q53" s="87">
        <f t="shared" si="14"/>
        <v>0</v>
      </c>
      <c r="R53" s="101"/>
      <c r="S53" s="101"/>
      <c r="T53" s="87">
        <f t="shared" si="16"/>
        <v>0</v>
      </c>
      <c r="U53" s="91">
        <f t="shared" si="55"/>
        <v>230000</v>
      </c>
      <c r="V53" s="91">
        <f t="shared" si="55"/>
        <v>2100</v>
      </c>
      <c r="W53" s="91">
        <f t="shared" si="55"/>
        <v>-227900</v>
      </c>
      <c r="X53" s="86"/>
      <c r="Y53" s="86"/>
      <c r="Z53" s="87">
        <f t="shared" si="19"/>
        <v>0</v>
      </c>
      <c r="AA53" s="91">
        <f t="shared" si="53"/>
        <v>0</v>
      </c>
      <c r="AB53" s="91">
        <f t="shared" si="53"/>
        <v>0</v>
      </c>
      <c r="AC53" s="91">
        <f t="shared" si="53"/>
        <v>0</v>
      </c>
      <c r="AD53" s="86"/>
      <c r="AE53" s="86"/>
      <c r="AF53" s="87">
        <f t="shared" si="22"/>
        <v>0</v>
      </c>
      <c r="AG53" s="86"/>
      <c r="AH53" s="86"/>
      <c r="AI53" s="87">
        <f t="shared" si="24"/>
        <v>0</v>
      </c>
      <c r="AJ53" s="91">
        <f t="shared" si="54"/>
        <v>0</v>
      </c>
      <c r="AK53" s="91">
        <f t="shared" si="54"/>
        <v>0</v>
      </c>
      <c r="AL53" s="91">
        <f t="shared" si="54"/>
        <v>0</v>
      </c>
      <c r="AM53" s="91">
        <f t="shared" si="25"/>
        <v>230000</v>
      </c>
      <c r="AN53" s="91">
        <f t="shared" si="25"/>
        <v>2100</v>
      </c>
      <c r="AO53" s="91">
        <f t="shared" si="25"/>
        <v>-227900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6"/>
        <v>0</v>
      </c>
      <c r="F54" s="101"/>
      <c r="G54" s="101"/>
      <c r="H54" s="87">
        <f t="shared" si="8"/>
        <v>0</v>
      </c>
      <c r="I54" s="101"/>
      <c r="J54" s="101"/>
      <c r="K54" s="87">
        <f t="shared" si="10"/>
        <v>0</v>
      </c>
      <c r="L54" s="101"/>
      <c r="M54" s="101"/>
      <c r="N54" s="87">
        <f t="shared" si="12"/>
        <v>0</v>
      </c>
      <c r="O54" s="101"/>
      <c r="P54" s="101"/>
      <c r="Q54" s="87">
        <f t="shared" si="14"/>
        <v>0</v>
      </c>
      <c r="R54" s="101"/>
      <c r="S54" s="101"/>
      <c r="T54" s="87">
        <f t="shared" si="16"/>
        <v>0</v>
      </c>
      <c r="U54" s="91">
        <f t="shared" si="55"/>
        <v>0</v>
      </c>
      <c r="V54" s="91">
        <f t="shared" si="55"/>
        <v>0</v>
      </c>
      <c r="W54" s="91">
        <f t="shared" si="55"/>
        <v>0</v>
      </c>
      <c r="X54" s="86"/>
      <c r="Y54" s="86"/>
      <c r="Z54" s="87">
        <f t="shared" si="19"/>
        <v>0</v>
      </c>
      <c r="AA54" s="91">
        <f t="shared" si="53"/>
        <v>0</v>
      </c>
      <c r="AB54" s="91">
        <f t="shared" si="53"/>
        <v>0</v>
      </c>
      <c r="AC54" s="91">
        <f t="shared" si="53"/>
        <v>0</v>
      </c>
      <c r="AD54" s="86"/>
      <c r="AE54" s="86"/>
      <c r="AF54" s="87">
        <f t="shared" si="22"/>
        <v>0</v>
      </c>
      <c r="AG54" s="86"/>
      <c r="AH54" s="86"/>
      <c r="AI54" s="87">
        <f t="shared" si="24"/>
        <v>0</v>
      </c>
      <c r="AJ54" s="91">
        <f t="shared" si="54"/>
        <v>0</v>
      </c>
      <c r="AK54" s="91">
        <f t="shared" si="54"/>
        <v>0</v>
      </c>
      <c r="AL54" s="91">
        <f t="shared" si="54"/>
        <v>0</v>
      </c>
      <c r="AM54" s="91">
        <f t="shared" si="25"/>
        <v>0</v>
      </c>
      <c r="AN54" s="91">
        <f t="shared" si="25"/>
        <v>0</v>
      </c>
      <c r="AO54" s="91">
        <f t="shared" si="25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6"/>
        <v>0</v>
      </c>
      <c r="F55" s="101">
        <v>0</v>
      </c>
      <c r="G55" s="101">
        <v>0</v>
      </c>
      <c r="H55" s="87">
        <f t="shared" si="8"/>
        <v>0</v>
      </c>
      <c r="I55" s="101"/>
      <c r="J55" s="101"/>
      <c r="K55" s="87">
        <f t="shared" si="10"/>
        <v>0</v>
      </c>
      <c r="L55" s="101"/>
      <c r="M55" s="101"/>
      <c r="N55" s="87">
        <f t="shared" si="12"/>
        <v>0</v>
      </c>
      <c r="O55" s="101"/>
      <c r="P55" s="101"/>
      <c r="Q55" s="87">
        <f t="shared" si="14"/>
        <v>0</v>
      </c>
      <c r="R55" s="101"/>
      <c r="S55" s="101"/>
      <c r="T55" s="87">
        <f t="shared" si="16"/>
        <v>0</v>
      </c>
      <c r="U55" s="91">
        <f t="shared" si="55"/>
        <v>0</v>
      </c>
      <c r="V55" s="91">
        <f t="shared" si="55"/>
        <v>0</v>
      </c>
      <c r="W55" s="91">
        <f t="shared" si="55"/>
        <v>0</v>
      </c>
      <c r="X55" s="86"/>
      <c r="Y55" s="86"/>
      <c r="Z55" s="87">
        <f t="shared" si="19"/>
        <v>0</v>
      </c>
      <c r="AA55" s="91">
        <f t="shared" si="53"/>
        <v>0</v>
      </c>
      <c r="AB55" s="91">
        <f t="shared" si="53"/>
        <v>0</v>
      </c>
      <c r="AC55" s="91">
        <f t="shared" si="53"/>
        <v>0</v>
      </c>
      <c r="AD55" s="86"/>
      <c r="AE55" s="86"/>
      <c r="AF55" s="87">
        <f t="shared" si="22"/>
        <v>0</v>
      </c>
      <c r="AG55" s="86"/>
      <c r="AH55" s="86"/>
      <c r="AI55" s="87">
        <f t="shared" si="24"/>
        <v>0</v>
      </c>
      <c r="AJ55" s="91">
        <f t="shared" si="54"/>
        <v>0</v>
      </c>
      <c r="AK55" s="91">
        <f t="shared" si="54"/>
        <v>0</v>
      </c>
      <c r="AL55" s="91">
        <f t="shared" si="54"/>
        <v>0</v>
      </c>
      <c r="AM55" s="91">
        <f t="shared" si="25"/>
        <v>0</v>
      </c>
      <c r="AN55" s="91">
        <f t="shared" si="25"/>
        <v>0</v>
      </c>
      <c r="AO55" s="91">
        <f t="shared" si="25"/>
        <v>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6"/>
        <v>0</v>
      </c>
      <c r="F56" s="101"/>
      <c r="G56" s="101"/>
      <c r="H56" s="87">
        <f t="shared" si="8"/>
        <v>0</v>
      </c>
      <c r="I56" s="101"/>
      <c r="J56" s="101"/>
      <c r="K56" s="87">
        <f t="shared" si="10"/>
        <v>0</v>
      </c>
      <c r="L56" s="101"/>
      <c r="M56" s="101"/>
      <c r="N56" s="87">
        <f t="shared" si="12"/>
        <v>0</v>
      </c>
      <c r="O56" s="101"/>
      <c r="P56" s="101"/>
      <c r="Q56" s="87">
        <f t="shared" si="14"/>
        <v>0</v>
      </c>
      <c r="R56" s="101"/>
      <c r="S56" s="101"/>
      <c r="T56" s="87">
        <f t="shared" si="16"/>
        <v>0</v>
      </c>
      <c r="U56" s="91">
        <f t="shared" si="55"/>
        <v>0</v>
      </c>
      <c r="V56" s="91">
        <f t="shared" si="55"/>
        <v>0</v>
      </c>
      <c r="W56" s="91">
        <f t="shared" si="55"/>
        <v>0</v>
      </c>
      <c r="X56" s="86"/>
      <c r="Y56" s="86"/>
      <c r="Z56" s="87">
        <f t="shared" si="19"/>
        <v>0</v>
      </c>
      <c r="AA56" s="91">
        <f t="shared" si="53"/>
        <v>0</v>
      </c>
      <c r="AB56" s="91">
        <f t="shared" si="53"/>
        <v>0</v>
      </c>
      <c r="AC56" s="91">
        <f t="shared" si="53"/>
        <v>0</v>
      </c>
      <c r="AD56" s="86"/>
      <c r="AE56" s="86"/>
      <c r="AF56" s="87">
        <f t="shared" si="22"/>
        <v>0</v>
      </c>
      <c r="AG56" s="86"/>
      <c r="AH56" s="86"/>
      <c r="AI56" s="87">
        <f t="shared" si="24"/>
        <v>0</v>
      </c>
      <c r="AJ56" s="91">
        <f t="shared" si="54"/>
        <v>0</v>
      </c>
      <c r="AK56" s="91">
        <f t="shared" si="54"/>
        <v>0</v>
      </c>
      <c r="AL56" s="91">
        <f t="shared" si="54"/>
        <v>0</v>
      </c>
      <c r="AM56" s="91">
        <f t="shared" si="25"/>
        <v>0</v>
      </c>
      <c r="AN56" s="91">
        <f t="shared" si="25"/>
        <v>0</v>
      </c>
      <c r="AO56" s="91">
        <f t="shared" si="25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6"/>
        <v>0</v>
      </c>
      <c r="F57" s="101"/>
      <c r="G57" s="101"/>
      <c r="H57" s="87">
        <f t="shared" si="8"/>
        <v>0</v>
      </c>
      <c r="I57" s="101"/>
      <c r="J57" s="101"/>
      <c r="K57" s="87">
        <f t="shared" si="10"/>
        <v>0</v>
      </c>
      <c r="L57" s="101"/>
      <c r="M57" s="101"/>
      <c r="N57" s="87">
        <f t="shared" si="12"/>
        <v>0</v>
      </c>
      <c r="O57" s="101"/>
      <c r="P57" s="101"/>
      <c r="Q57" s="87">
        <f t="shared" si="14"/>
        <v>0</v>
      </c>
      <c r="R57" s="101"/>
      <c r="S57" s="101"/>
      <c r="T57" s="87">
        <f t="shared" si="16"/>
        <v>0</v>
      </c>
      <c r="U57" s="91">
        <f t="shared" si="55"/>
        <v>0</v>
      </c>
      <c r="V57" s="91">
        <f t="shared" si="55"/>
        <v>0</v>
      </c>
      <c r="W57" s="91">
        <f t="shared" si="55"/>
        <v>0</v>
      </c>
      <c r="X57" s="86"/>
      <c r="Y57" s="86"/>
      <c r="Z57" s="87">
        <f t="shared" si="19"/>
        <v>0</v>
      </c>
      <c r="AA57" s="91">
        <f t="shared" si="53"/>
        <v>0</v>
      </c>
      <c r="AB57" s="91">
        <f t="shared" si="53"/>
        <v>0</v>
      </c>
      <c r="AC57" s="91">
        <f t="shared" si="53"/>
        <v>0</v>
      </c>
      <c r="AD57" s="86"/>
      <c r="AE57" s="86"/>
      <c r="AF57" s="87">
        <f t="shared" si="22"/>
        <v>0</v>
      </c>
      <c r="AG57" s="86"/>
      <c r="AH57" s="86"/>
      <c r="AI57" s="87">
        <f t="shared" si="24"/>
        <v>0</v>
      </c>
      <c r="AJ57" s="91">
        <f t="shared" si="54"/>
        <v>0</v>
      </c>
      <c r="AK57" s="91">
        <f t="shared" si="54"/>
        <v>0</v>
      </c>
      <c r="AL57" s="91">
        <f t="shared" si="54"/>
        <v>0</v>
      </c>
      <c r="AM57" s="91">
        <f t="shared" si="25"/>
        <v>0</v>
      </c>
      <c r="AN57" s="91">
        <f t="shared" si="25"/>
        <v>0</v>
      </c>
      <c r="AO57" s="91">
        <f t="shared" si="25"/>
        <v>0</v>
      </c>
    </row>
    <row r="58" spans="1:41" ht="12.75">
      <c r="A58" s="57">
        <v>51</v>
      </c>
      <c r="B58" s="58" t="s">
        <v>52</v>
      </c>
      <c r="C58" s="102">
        <f>SUM(C59:C60)</f>
        <v>945000</v>
      </c>
      <c r="D58" s="102">
        <f>SUM(D59:D60)</f>
        <v>270000</v>
      </c>
      <c r="E58" s="87">
        <f t="shared" si="6"/>
        <v>-675000</v>
      </c>
      <c r="F58" s="102">
        <f>SUM(F59:F60)</f>
        <v>6860000</v>
      </c>
      <c r="G58" s="102">
        <f>SUM(G59:G60)</f>
        <v>1157400</v>
      </c>
      <c r="H58" s="87">
        <f t="shared" si="8"/>
        <v>-5702600</v>
      </c>
      <c r="I58" s="102">
        <f>SUM(I59:I60)</f>
        <v>0</v>
      </c>
      <c r="J58" s="102">
        <f>SUM(J59:J60)</f>
        <v>0</v>
      </c>
      <c r="K58" s="87">
        <f t="shared" si="10"/>
        <v>0</v>
      </c>
      <c r="L58" s="102">
        <f>SUM(L59:L60)</f>
        <v>0</v>
      </c>
      <c r="M58" s="102">
        <f>SUM(M59:M60)</f>
        <v>0</v>
      </c>
      <c r="N58" s="87">
        <f t="shared" si="12"/>
        <v>0</v>
      </c>
      <c r="O58" s="102">
        <f>SUM(O59:O60)</f>
        <v>0</v>
      </c>
      <c r="P58" s="102">
        <f>SUM(P59:P60)</f>
        <v>0</v>
      </c>
      <c r="Q58" s="87">
        <f t="shared" si="14"/>
        <v>0</v>
      </c>
      <c r="R58" s="102">
        <f>SUM(R59:R60)</f>
        <v>0</v>
      </c>
      <c r="S58" s="102">
        <f>SUM(S59:S60)</f>
        <v>0</v>
      </c>
      <c r="T58" s="87">
        <f t="shared" si="16"/>
        <v>0</v>
      </c>
      <c r="U58" s="90">
        <f t="shared" si="55"/>
        <v>7805000</v>
      </c>
      <c r="V58" s="90">
        <f t="shared" si="55"/>
        <v>1427400</v>
      </c>
      <c r="W58" s="90">
        <f t="shared" si="55"/>
        <v>-6377600</v>
      </c>
      <c r="X58" s="88">
        <f>SUM(X59:X60)</f>
        <v>0</v>
      </c>
      <c r="Y58" s="88">
        <f>SUM(Y59:Y60)</f>
        <v>0</v>
      </c>
      <c r="Z58" s="87">
        <f t="shared" si="19"/>
        <v>0</v>
      </c>
      <c r="AA58" s="90">
        <f t="shared" si="53"/>
        <v>0</v>
      </c>
      <c r="AB58" s="90">
        <f t="shared" si="53"/>
        <v>0</v>
      </c>
      <c r="AC58" s="90">
        <f t="shared" si="53"/>
        <v>0</v>
      </c>
      <c r="AD58" s="88">
        <f>SUM(AD59:AD60)</f>
        <v>0</v>
      </c>
      <c r="AE58" s="88">
        <f>SUM(AE59:AE60)</f>
        <v>0</v>
      </c>
      <c r="AF58" s="87">
        <f t="shared" si="22"/>
        <v>0</v>
      </c>
      <c r="AG58" s="162">
        <f>SUM(AG59:AG60)</f>
        <v>0</v>
      </c>
      <c r="AH58" s="88">
        <f>SUM(AH59:AH60)</f>
        <v>0</v>
      </c>
      <c r="AI58" s="87">
        <f t="shared" si="24"/>
        <v>0</v>
      </c>
      <c r="AJ58" s="90">
        <f t="shared" si="54"/>
        <v>0</v>
      </c>
      <c r="AK58" s="90">
        <f t="shared" si="54"/>
        <v>0</v>
      </c>
      <c r="AL58" s="90">
        <f t="shared" si="54"/>
        <v>0</v>
      </c>
      <c r="AM58" s="90">
        <f t="shared" si="25"/>
        <v>7805000</v>
      </c>
      <c r="AN58" s="90">
        <f t="shared" si="25"/>
        <v>1427400</v>
      </c>
      <c r="AO58" s="90">
        <f t="shared" si="25"/>
        <v>-6377600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87">
        <f t="shared" si="6"/>
        <v>0</v>
      </c>
      <c r="F59" s="101">
        <v>5500000</v>
      </c>
      <c r="G59" s="101">
        <v>0</v>
      </c>
      <c r="H59" s="87">
        <f t="shared" si="8"/>
        <v>-5500000</v>
      </c>
      <c r="I59" s="101"/>
      <c r="J59" s="101"/>
      <c r="K59" s="87">
        <f t="shared" si="10"/>
        <v>0</v>
      </c>
      <c r="L59" s="101"/>
      <c r="M59" s="101"/>
      <c r="N59" s="87">
        <f t="shared" si="12"/>
        <v>0</v>
      </c>
      <c r="O59" s="101"/>
      <c r="P59" s="101"/>
      <c r="Q59" s="87">
        <f t="shared" si="14"/>
        <v>0</v>
      </c>
      <c r="R59" s="101"/>
      <c r="S59" s="101"/>
      <c r="T59" s="87">
        <f t="shared" si="16"/>
        <v>0</v>
      </c>
      <c r="U59" s="91">
        <f t="shared" si="55"/>
        <v>5500000</v>
      </c>
      <c r="V59" s="91">
        <f t="shared" si="55"/>
        <v>0</v>
      </c>
      <c r="W59" s="91">
        <f t="shared" si="55"/>
        <v>-5500000</v>
      </c>
      <c r="X59" s="86"/>
      <c r="Y59" s="86"/>
      <c r="Z59" s="87">
        <f t="shared" si="19"/>
        <v>0</v>
      </c>
      <c r="AA59" s="91">
        <f t="shared" si="53"/>
        <v>0</v>
      </c>
      <c r="AB59" s="91">
        <f t="shared" si="53"/>
        <v>0</v>
      </c>
      <c r="AC59" s="91">
        <f t="shared" si="53"/>
        <v>0</v>
      </c>
      <c r="AD59" s="101">
        <v>0</v>
      </c>
      <c r="AE59" s="101">
        <v>0</v>
      </c>
      <c r="AF59" s="87">
        <f t="shared" si="22"/>
        <v>0</v>
      </c>
      <c r="AG59" s="101"/>
      <c r="AH59" s="101"/>
      <c r="AI59" s="87">
        <f t="shared" si="24"/>
        <v>0</v>
      </c>
      <c r="AJ59" s="91">
        <f t="shared" si="54"/>
        <v>0</v>
      </c>
      <c r="AK59" s="91">
        <f t="shared" si="54"/>
        <v>0</v>
      </c>
      <c r="AL59" s="91">
        <f t="shared" si="54"/>
        <v>0</v>
      </c>
      <c r="AM59" s="91">
        <f t="shared" si="25"/>
        <v>5500000</v>
      </c>
      <c r="AN59" s="91">
        <f t="shared" si="25"/>
        <v>0</v>
      </c>
      <c r="AO59" s="91">
        <f t="shared" si="25"/>
        <v>-5500000</v>
      </c>
    </row>
    <row r="60" spans="1:41" ht="12.75">
      <c r="A60" s="13">
        <v>53</v>
      </c>
      <c r="B60" s="2" t="s">
        <v>53</v>
      </c>
      <c r="C60" s="101">
        <v>945000</v>
      </c>
      <c r="D60" s="101">
        <v>270000</v>
      </c>
      <c r="E60" s="87">
        <f t="shared" si="6"/>
        <v>-675000</v>
      </c>
      <c r="F60" s="101">
        <v>1360000</v>
      </c>
      <c r="G60" s="101">
        <v>1157400</v>
      </c>
      <c r="H60" s="87">
        <f t="shared" si="8"/>
        <v>-202600</v>
      </c>
      <c r="I60" s="101"/>
      <c r="J60" s="101"/>
      <c r="K60" s="87">
        <f t="shared" si="10"/>
        <v>0</v>
      </c>
      <c r="L60" s="101"/>
      <c r="M60" s="101"/>
      <c r="N60" s="87">
        <f t="shared" si="12"/>
        <v>0</v>
      </c>
      <c r="O60" s="101"/>
      <c r="P60" s="101"/>
      <c r="Q60" s="87">
        <f t="shared" si="14"/>
        <v>0</v>
      </c>
      <c r="R60" s="101"/>
      <c r="S60" s="101"/>
      <c r="T60" s="87">
        <f t="shared" si="16"/>
        <v>0</v>
      </c>
      <c r="U60" s="91">
        <f t="shared" si="55"/>
        <v>2305000</v>
      </c>
      <c r="V60" s="91">
        <f t="shared" si="55"/>
        <v>1427400</v>
      </c>
      <c r="W60" s="91">
        <f t="shared" si="55"/>
        <v>-877600</v>
      </c>
      <c r="X60" s="86"/>
      <c r="Y60" s="86"/>
      <c r="Z60" s="87">
        <f t="shared" si="19"/>
        <v>0</v>
      </c>
      <c r="AA60" s="91">
        <f t="shared" si="53"/>
        <v>0</v>
      </c>
      <c r="AB60" s="91">
        <f t="shared" si="53"/>
        <v>0</v>
      </c>
      <c r="AC60" s="91">
        <f t="shared" si="53"/>
        <v>0</v>
      </c>
      <c r="AD60" s="101"/>
      <c r="AE60" s="101"/>
      <c r="AF60" s="87">
        <f t="shared" si="22"/>
        <v>0</v>
      </c>
      <c r="AG60" s="101"/>
      <c r="AH60" s="101"/>
      <c r="AI60" s="87">
        <f t="shared" si="24"/>
        <v>0</v>
      </c>
      <c r="AJ60" s="91">
        <f t="shared" si="54"/>
        <v>0</v>
      </c>
      <c r="AK60" s="91">
        <f t="shared" si="54"/>
        <v>0</v>
      </c>
      <c r="AL60" s="91">
        <f t="shared" si="54"/>
        <v>0</v>
      </c>
      <c r="AM60" s="91">
        <f t="shared" si="25"/>
        <v>2305000</v>
      </c>
      <c r="AN60" s="91">
        <f t="shared" si="25"/>
        <v>1427400</v>
      </c>
      <c r="AO60" s="91">
        <f t="shared" si="25"/>
        <v>-877600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6"/>
        <v>0</v>
      </c>
      <c r="F63" s="102">
        <f>SUM(F64:F65)</f>
        <v>0</v>
      </c>
      <c r="G63" s="102">
        <f>SUM(G64:G65)</f>
        <v>0</v>
      </c>
      <c r="H63" s="87">
        <f t="shared" si="8"/>
        <v>0</v>
      </c>
      <c r="I63" s="102">
        <f>SUM(I64:I65)</f>
        <v>0</v>
      </c>
      <c r="J63" s="102">
        <f>SUM(J64:J65)</f>
        <v>0</v>
      </c>
      <c r="K63" s="87">
        <f t="shared" si="10"/>
        <v>0</v>
      </c>
      <c r="L63" s="102">
        <f>SUM(L64:L65)</f>
        <v>0</v>
      </c>
      <c r="M63" s="102">
        <f>SUM(M64:M65)</f>
        <v>0</v>
      </c>
      <c r="N63" s="87">
        <f t="shared" si="12"/>
        <v>0</v>
      </c>
      <c r="O63" s="102">
        <f>SUM(O64:O65)</f>
        <v>0</v>
      </c>
      <c r="P63" s="102">
        <f>SUM(P64:P65)</f>
        <v>0</v>
      </c>
      <c r="Q63" s="87">
        <f t="shared" si="14"/>
        <v>0</v>
      </c>
      <c r="R63" s="102">
        <f>SUM(R64:R65)</f>
        <v>0</v>
      </c>
      <c r="S63" s="102">
        <f>SUM(S64:S65)</f>
        <v>0</v>
      </c>
      <c r="T63" s="87">
        <f t="shared" si="16"/>
        <v>0</v>
      </c>
      <c r="U63" s="90">
        <f t="shared" si="55"/>
        <v>0</v>
      </c>
      <c r="V63" s="90">
        <f t="shared" si="55"/>
        <v>0</v>
      </c>
      <c r="W63" s="90">
        <f t="shared" si="55"/>
        <v>0</v>
      </c>
      <c r="X63" s="88">
        <f>SUM(X64:X65)</f>
        <v>0</v>
      </c>
      <c r="Y63" s="88">
        <f>SUM(Y64:Y65)</f>
        <v>0</v>
      </c>
      <c r="Z63" s="87">
        <f t="shared" si="19"/>
        <v>0</v>
      </c>
      <c r="AA63" s="90">
        <f t="shared" si="53"/>
        <v>0</v>
      </c>
      <c r="AB63" s="90">
        <f t="shared" si="53"/>
        <v>0</v>
      </c>
      <c r="AC63" s="90">
        <f t="shared" si="53"/>
        <v>0</v>
      </c>
      <c r="AD63" s="102">
        <f>SUM(AD64:AD65)</f>
        <v>0</v>
      </c>
      <c r="AE63" s="102">
        <f>SUM(AE64:AE65)</f>
        <v>0</v>
      </c>
      <c r="AF63" s="87">
        <f t="shared" si="22"/>
        <v>0</v>
      </c>
      <c r="AG63" s="102">
        <f>SUM(AG64:AG65)</f>
        <v>0</v>
      </c>
      <c r="AH63" s="102">
        <f>SUM(AH64:AH65)</f>
        <v>0</v>
      </c>
      <c r="AI63" s="87">
        <f t="shared" si="24"/>
        <v>0</v>
      </c>
      <c r="AJ63" s="90">
        <f t="shared" si="54"/>
        <v>0</v>
      </c>
      <c r="AK63" s="90">
        <f t="shared" si="54"/>
        <v>0</v>
      </c>
      <c r="AL63" s="90">
        <f t="shared" si="54"/>
        <v>0</v>
      </c>
      <c r="AM63" s="90">
        <f t="shared" si="25"/>
        <v>0</v>
      </c>
      <c r="AN63" s="90">
        <f t="shared" si="25"/>
        <v>0</v>
      </c>
      <c r="AO63" s="90">
        <f t="shared" si="25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6"/>
        <v>0</v>
      </c>
      <c r="F64" s="101"/>
      <c r="G64" s="101"/>
      <c r="H64" s="87">
        <f t="shared" si="8"/>
        <v>0</v>
      </c>
      <c r="I64" s="101"/>
      <c r="J64" s="101"/>
      <c r="K64" s="87">
        <f t="shared" si="10"/>
        <v>0</v>
      </c>
      <c r="L64" s="101"/>
      <c r="M64" s="101"/>
      <c r="N64" s="87">
        <f t="shared" si="12"/>
        <v>0</v>
      </c>
      <c r="O64" s="101"/>
      <c r="P64" s="101"/>
      <c r="Q64" s="87">
        <f t="shared" si="14"/>
        <v>0</v>
      </c>
      <c r="R64" s="101"/>
      <c r="S64" s="101"/>
      <c r="T64" s="87">
        <f t="shared" si="16"/>
        <v>0</v>
      </c>
      <c r="U64" s="91">
        <f t="shared" si="55"/>
        <v>0</v>
      </c>
      <c r="V64" s="91">
        <f t="shared" si="55"/>
        <v>0</v>
      </c>
      <c r="W64" s="91">
        <f t="shared" si="55"/>
        <v>0</v>
      </c>
      <c r="X64" s="86"/>
      <c r="Y64" s="86"/>
      <c r="Z64" s="87">
        <f t="shared" si="19"/>
        <v>0</v>
      </c>
      <c r="AA64" s="91">
        <f t="shared" si="53"/>
        <v>0</v>
      </c>
      <c r="AB64" s="91">
        <f t="shared" si="53"/>
        <v>0</v>
      </c>
      <c r="AC64" s="91">
        <f t="shared" si="53"/>
        <v>0</v>
      </c>
      <c r="AD64" s="101"/>
      <c r="AE64" s="101"/>
      <c r="AF64" s="87">
        <f t="shared" si="22"/>
        <v>0</v>
      </c>
      <c r="AG64" s="101"/>
      <c r="AH64" s="101"/>
      <c r="AI64" s="87">
        <f t="shared" si="24"/>
        <v>0</v>
      </c>
      <c r="AJ64" s="91">
        <f t="shared" si="54"/>
        <v>0</v>
      </c>
      <c r="AK64" s="91">
        <f t="shared" si="54"/>
        <v>0</v>
      </c>
      <c r="AL64" s="91">
        <f t="shared" si="54"/>
        <v>0</v>
      </c>
      <c r="AM64" s="91">
        <f t="shared" si="25"/>
        <v>0</v>
      </c>
      <c r="AN64" s="91">
        <f t="shared" si="25"/>
        <v>0</v>
      </c>
      <c r="AO64" s="91">
        <f t="shared" si="25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6"/>
        <v>0</v>
      </c>
      <c r="F65" s="101"/>
      <c r="G65" s="101"/>
      <c r="H65" s="87">
        <f t="shared" si="8"/>
        <v>0</v>
      </c>
      <c r="I65" s="101"/>
      <c r="J65" s="101"/>
      <c r="K65" s="87">
        <f t="shared" si="10"/>
        <v>0</v>
      </c>
      <c r="L65" s="101"/>
      <c r="M65" s="101"/>
      <c r="N65" s="87">
        <f t="shared" si="12"/>
        <v>0</v>
      </c>
      <c r="O65" s="101"/>
      <c r="P65" s="101"/>
      <c r="Q65" s="87">
        <f t="shared" si="14"/>
        <v>0</v>
      </c>
      <c r="R65" s="101"/>
      <c r="S65" s="101"/>
      <c r="T65" s="87">
        <f t="shared" si="16"/>
        <v>0</v>
      </c>
      <c r="U65" s="91">
        <f t="shared" si="55"/>
        <v>0</v>
      </c>
      <c r="V65" s="91">
        <f t="shared" si="55"/>
        <v>0</v>
      </c>
      <c r="W65" s="91">
        <f t="shared" si="55"/>
        <v>0</v>
      </c>
      <c r="X65" s="86"/>
      <c r="Y65" s="86"/>
      <c r="Z65" s="87">
        <f t="shared" si="19"/>
        <v>0</v>
      </c>
      <c r="AA65" s="91">
        <f t="shared" si="53"/>
        <v>0</v>
      </c>
      <c r="AB65" s="91">
        <f t="shared" si="53"/>
        <v>0</v>
      </c>
      <c r="AC65" s="91">
        <f t="shared" si="53"/>
        <v>0</v>
      </c>
      <c r="AD65" s="101"/>
      <c r="AE65" s="101"/>
      <c r="AF65" s="87">
        <f t="shared" si="22"/>
        <v>0</v>
      </c>
      <c r="AG65" s="101"/>
      <c r="AH65" s="101"/>
      <c r="AI65" s="87">
        <f t="shared" si="24"/>
        <v>0</v>
      </c>
      <c r="AJ65" s="91">
        <f t="shared" si="54"/>
        <v>0</v>
      </c>
      <c r="AK65" s="91">
        <f t="shared" si="54"/>
        <v>0</v>
      </c>
      <c r="AL65" s="91">
        <f t="shared" si="54"/>
        <v>0</v>
      </c>
      <c r="AM65" s="91">
        <f t="shared" si="25"/>
        <v>0</v>
      </c>
      <c r="AN65" s="91">
        <f t="shared" si="25"/>
        <v>0</v>
      </c>
      <c r="AO65" s="91">
        <f t="shared" si="25"/>
        <v>0</v>
      </c>
    </row>
    <row r="66" spans="1:41" ht="12.75">
      <c r="A66" s="57">
        <v>57</v>
      </c>
      <c r="B66" s="58" t="s">
        <v>78</v>
      </c>
      <c r="C66" s="102">
        <f>SUM(C67:C74)</f>
        <v>400000</v>
      </c>
      <c r="D66" s="102">
        <f>SUM(D67:D74)</f>
        <v>310000</v>
      </c>
      <c r="E66" s="87">
        <f t="shared" si="6"/>
        <v>-90000</v>
      </c>
      <c r="F66" s="102">
        <f>SUM(F67:F74)</f>
        <v>2400000</v>
      </c>
      <c r="G66" s="102">
        <f>SUM(G67:G74)</f>
        <v>400000</v>
      </c>
      <c r="H66" s="87">
        <f t="shared" si="8"/>
        <v>-2000000</v>
      </c>
      <c r="I66" s="102">
        <f>SUM(I67:I74)</f>
        <v>0</v>
      </c>
      <c r="J66" s="102">
        <f>SUM(J67:J74)</f>
        <v>0</v>
      </c>
      <c r="K66" s="87">
        <f t="shared" si="10"/>
        <v>0</v>
      </c>
      <c r="L66" s="102">
        <f>SUM(L67:L74)</f>
        <v>0</v>
      </c>
      <c r="M66" s="102">
        <f>SUM(M67:M74)</f>
        <v>0</v>
      </c>
      <c r="N66" s="87">
        <f t="shared" si="12"/>
        <v>0</v>
      </c>
      <c r="O66" s="102">
        <f>SUM(O67:O74)</f>
        <v>0</v>
      </c>
      <c r="P66" s="102">
        <f>SUM(P67:P74)</f>
        <v>0</v>
      </c>
      <c r="Q66" s="87">
        <f t="shared" si="14"/>
        <v>0</v>
      </c>
      <c r="R66" s="102">
        <f>SUM(R67:R74)</f>
        <v>0</v>
      </c>
      <c r="S66" s="102">
        <f>SUM(S67:S74)</f>
        <v>0</v>
      </c>
      <c r="T66" s="87">
        <f t="shared" si="16"/>
        <v>0</v>
      </c>
      <c r="U66" s="90">
        <f t="shared" si="55"/>
        <v>2800000</v>
      </c>
      <c r="V66" s="90">
        <f t="shared" si="55"/>
        <v>710000</v>
      </c>
      <c r="W66" s="90">
        <f t="shared" si="55"/>
        <v>-2090000</v>
      </c>
      <c r="X66" s="88">
        <f>SUM(X67:X74)</f>
        <v>496722700</v>
      </c>
      <c r="Y66" s="88">
        <f>SUM(Y67:Y74)</f>
        <v>99837000</v>
      </c>
      <c r="Z66" s="87">
        <f t="shared" si="19"/>
        <v>-396885700</v>
      </c>
      <c r="AA66" s="90">
        <f t="shared" si="53"/>
        <v>496722700</v>
      </c>
      <c r="AB66" s="90">
        <f t="shared" si="53"/>
        <v>99837000</v>
      </c>
      <c r="AC66" s="90">
        <f t="shared" si="53"/>
        <v>-396885700</v>
      </c>
      <c r="AD66" s="102">
        <f>SUM(AD67:AD74)</f>
        <v>0</v>
      </c>
      <c r="AE66" s="102">
        <f>SUM(AE67:AE74)</f>
        <v>0</v>
      </c>
      <c r="AF66" s="87">
        <f t="shared" si="22"/>
        <v>0</v>
      </c>
      <c r="AG66" s="102">
        <f>SUM(AG67:AG74)</f>
        <v>0</v>
      </c>
      <c r="AH66" s="102">
        <f>SUM(AH67:AH74)</f>
        <v>0</v>
      </c>
      <c r="AI66" s="87">
        <f t="shared" si="24"/>
        <v>0</v>
      </c>
      <c r="AJ66" s="90">
        <f t="shared" si="54"/>
        <v>0</v>
      </c>
      <c r="AK66" s="90">
        <f t="shared" si="54"/>
        <v>0</v>
      </c>
      <c r="AL66" s="90">
        <f t="shared" si="54"/>
        <v>0</v>
      </c>
      <c r="AM66" s="90">
        <f t="shared" si="25"/>
        <v>499522700</v>
      </c>
      <c r="AN66" s="90">
        <f t="shared" si="25"/>
        <v>100547000</v>
      </c>
      <c r="AO66" s="90">
        <f t="shared" si="25"/>
        <v>-398975700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6"/>
        <v>0</v>
      </c>
      <c r="F67" s="292"/>
      <c r="G67" s="292"/>
      <c r="H67" s="87">
        <f t="shared" si="8"/>
        <v>0</v>
      </c>
      <c r="I67" s="101"/>
      <c r="J67" s="101"/>
      <c r="K67" s="87">
        <f t="shared" si="10"/>
        <v>0</v>
      </c>
      <c r="L67" s="101"/>
      <c r="M67" s="101"/>
      <c r="N67" s="87">
        <f t="shared" si="12"/>
        <v>0</v>
      </c>
      <c r="O67" s="101"/>
      <c r="P67" s="101"/>
      <c r="Q67" s="87">
        <f t="shared" si="14"/>
        <v>0</v>
      </c>
      <c r="R67" s="101"/>
      <c r="S67" s="101"/>
      <c r="T67" s="87">
        <f t="shared" si="16"/>
        <v>0</v>
      </c>
      <c r="U67" s="91">
        <f t="shared" si="55"/>
        <v>0</v>
      </c>
      <c r="V67" s="91">
        <f t="shared" si="55"/>
        <v>0</v>
      </c>
      <c r="W67" s="91">
        <f t="shared" si="55"/>
        <v>0</v>
      </c>
      <c r="X67" s="101">
        <v>496722700</v>
      </c>
      <c r="Y67" s="101">
        <v>99837000</v>
      </c>
      <c r="Z67" s="87">
        <f t="shared" si="19"/>
        <v>-396885700</v>
      </c>
      <c r="AA67" s="91">
        <f t="shared" si="53"/>
        <v>496722700</v>
      </c>
      <c r="AB67" s="91">
        <f t="shared" si="53"/>
        <v>99837000</v>
      </c>
      <c r="AC67" s="91">
        <f t="shared" si="53"/>
        <v>-396885700</v>
      </c>
      <c r="AD67" s="101"/>
      <c r="AE67" s="101"/>
      <c r="AF67" s="87">
        <f t="shared" si="22"/>
        <v>0</v>
      </c>
      <c r="AG67" s="101"/>
      <c r="AH67" s="101"/>
      <c r="AI67" s="87">
        <f t="shared" si="24"/>
        <v>0</v>
      </c>
      <c r="AJ67" s="91">
        <f t="shared" si="54"/>
        <v>0</v>
      </c>
      <c r="AK67" s="91">
        <f t="shared" si="54"/>
        <v>0</v>
      </c>
      <c r="AL67" s="91">
        <f t="shared" si="54"/>
        <v>0</v>
      </c>
      <c r="AM67" s="91">
        <f t="shared" si="25"/>
        <v>496722700</v>
      </c>
      <c r="AN67" s="91">
        <f t="shared" si="25"/>
        <v>99837000</v>
      </c>
      <c r="AO67" s="91">
        <f t="shared" si="25"/>
        <v>-396885700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6"/>
        <v>0</v>
      </c>
      <c r="F68" s="101"/>
      <c r="G68" s="101"/>
      <c r="H68" s="87">
        <f t="shared" si="8"/>
        <v>0</v>
      </c>
      <c r="I68" s="101"/>
      <c r="J68" s="101"/>
      <c r="K68" s="87">
        <f t="shared" si="10"/>
        <v>0</v>
      </c>
      <c r="L68" s="101"/>
      <c r="M68" s="101"/>
      <c r="N68" s="87">
        <f t="shared" si="12"/>
        <v>0</v>
      </c>
      <c r="O68" s="101"/>
      <c r="P68" s="101"/>
      <c r="Q68" s="87">
        <f t="shared" si="14"/>
        <v>0</v>
      </c>
      <c r="R68" s="101"/>
      <c r="S68" s="101"/>
      <c r="T68" s="87">
        <f t="shared" si="16"/>
        <v>0</v>
      </c>
      <c r="U68" s="91">
        <f t="shared" si="55"/>
        <v>0</v>
      </c>
      <c r="V68" s="91">
        <f t="shared" si="55"/>
        <v>0</v>
      </c>
      <c r="W68" s="91">
        <f t="shared" si="55"/>
        <v>0</v>
      </c>
      <c r="X68" s="101"/>
      <c r="Y68" s="101"/>
      <c r="Z68" s="87">
        <f t="shared" si="19"/>
        <v>0</v>
      </c>
      <c r="AA68" s="91">
        <f t="shared" si="53"/>
        <v>0</v>
      </c>
      <c r="AB68" s="91">
        <f t="shared" si="53"/>
        <v>0</v>
      </c>
      <c r="AC68" s="91">
        <f t="shared" si="53"/>
        <v>0</v>
      </c>
      <c r="AD68" s="101"/>
      <c r="AE68" s="101"/>
      <c r="AF68" s="87">
        <f t="shared" si="22"/>
        <v>0</v>
      </c>
      <c r="AG68" s="101"/>
      <c r="AH68" s="101"/>
      <c r="AI68" s="87">
        <f t="shared" si="24"/>
        <v>0</v>
      </c>
      <c r="AJ68" s="91">
        <f t="shared" si="54"/>
        <v>0</v>
      </c>
      <c r="AK68" s="91">
        <f t="shared" si="54"/>
        <v>0</v>
      </c>
      <c r="AL68" s="91">
        <f t="shared" si="54"/>
        <v>0</v>
      </c>
      <c r="AM68" s="91">
        <f t="shared" si="25"/>
        <v>0</v>
      </c>
      <c r="AN68" s="91">
        <f t="shared" si="25"/>
        <v>0</v>
      </c>
      <c r="AO68" s="91">
        <f t="shared" si="2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6"/>
        <v>0</v>
      </c>
      <c r="F70" s="101"/>
      <c r="G70" s="101"/>
      <c r="H70" s="87">
        <f t="shared" si="8"/>
        <v>0</v>
      </c>
      <c r="I70" s="101"/>
      <c r="J70" s="101"/>
      <c r="K70" s="87">
        <f t="shared" si="10"/>
        <v>0</v>
      </c>
      <c r="L70" s="101"/>
      <c r="M70" s="101"/>
      <c r="N70" s="87">
        <f t="shared" si="12"/>
        <v>0</v>
      </c>
      <c r="O70" s="101"/>
      <c r="P70" s="101"/>
      <c r="Q70" s="87">
        <f t="shared" si="14"/>
        <v>0</v>
      </c>
      <c r="R70" s="101"/>
      <c r="S70" s="101"/>
      <c r="T70" s="87">
        <f t="shared" si="16"/>
        <v>0</v>
      </c>
      <c r="U70" s="91">
        <f t="shared" si="55"/>
        <v>0</v>
      </c>
      <c r="V70" s="91">
        <f t="shared" si="55"/>
        <v>0</v>
      </c>
      <c r="W70" s="91">
        <f t="shared" si="55"/>
        <v>0</v>
      </c>
      <c r="X70" s="101"/>
      <c r="Y70" s="101"/>
      <c r="Z70" s="87">
        <f t="shared" si="19"/>
        <v>0</v>
      </c>
      <c r="AA70" s="91">
        <f t="shared" si="53"/>
        <v>0</v>
      </c>
      <c r="AB70" s="91">
        <f t="shared" si="53"/>
        <v>0</v>
      </c>
      <c r="AC70" s="91">
        <f t="shared" si="53"/>
        <v>0</v>
      </c>
      <c r="AD70" s="101"/>
      <c r="AE70" s="101"/>
      <c r="AF70" s="87">
        <f t="shared" si="22"/>
        <v>0</v>
      </c>
      <c r="AG70" s="101"/>
      <c r="AH70" s="101"/>
      <c r="AI70" s="87">
        <f t="shared" si="24"/>
        <v>0</v>
      </c>
      <c r="AJ70" s="91">
        <f t="shared" si="54"/>
        <v>0</v>
      </c>
      <c r="AK70" s="91">
        <f t="shared" si="54"/>
        <v>0</v>
      </c>
      <c r="AL70" s="91">
        <f t="shared" si="54"/>
        <v>0</v>
      </c>
      <c r="AM70" s="91">
        <f t="shared" si="25"/>
        <v>0</v>
      </c>
      <c r="AN70" s="91">
        <f t="shared" si="25"/>
        <v>0</v>
      </c>
      <c r="AO70" s="91">
        <f t="shared" si="25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6"/>
        <v>0</v>
      </c>
      <c r="F71" s="101"/>
      <c r="G71" s="101"/>
      <c r="H71" s="87">
        <f t="shared" si="8"/>
        <v>0</v>
      </c>
      <c r="I71" s="101"/>
      <c r="J71" s="101"/>
      <c r="K71" s="87">
        <f t="shared" si="10"/>
        <v>0</v>
      </c>
      <c r="L71" s="101"/>
      <c r="M71" s="101"/>
      <c r="N71" s="87">
        <f t="shared" si="12"/>
        <v>0</v>
      </c>
      <c r="O71" s="101"/>
      <c r="P71" s="101"/>
      <c r="Q71" s="87">
        <f t="shared" si="14"/>
        <v>0</v>
      </c>
      <c r="R71" s="101"/>
      <c r="S71" s="101"/>
      <c r="T71" s="87">
        <f t="shared" si="16"/>
        <v>0</v>
      </c>
      <c r="U71" s="91">
        <f t="shared" si="55"/>
        <v>0</v>
      </c>
      <c r="V71" s="91">
        <f t="shared" si="55"/>
        <v>0</v>
      </c>
      <c r="W71" s="91">
        <f t="shared" si="55"/>
        <v>0</v>
      </c>
      <c r="X71" s="101"/>
      <c r="Y71" s="101"/>
      <c r="Z71" s="87">
        <f t="shared" si="19"/>
        <v>0</v>
      </c>
      <c r="AA71" s="91">
        <f t="shared" si="53"/>
        <v>0</v>
      </c>
      <c r="AB71" s="91">
        <f t="shared" si="53"/>
        <v>0</v>
      </c>
      <c r="AC71" s="91">
        <f t="shared" si="53"/>
        <v>0</v>
      </c>
      <c r="AD71" s="101"/>
      <c r="AE71" s="101"/>
      <c r="AF71" s="87">
        <f t="shared" si="22"/>
        <v>0</v>
      </c>
      <c r="AG71" s="101"/>
      <c r="AH71" s="101"/>
      <c r="AI71" s="87">
        <f t="shared" si="24"/>
        <v>0</v>
      </c>
      <c r="AJ71" s="91">
        <f t="shared" si="54"/>
        <v>0</v>
      </c>
      <c r="AK71" s="91">
        <f t="shared" si="54"/>
        <v>0</v>
      </c>
      <c r="AL71" s="91">
        <f t="shared" si="54"/>
        <v>0</v>
      </c>
      <c r="AM71" s="91">
        <f t="shared" si="25"/>
        <v>0</v>
      </c>
      <c r="AN71" s="91">
        <f t="shared" si="25"/>
        <v>0</v>
      </c>
      <c r="AO71" s="91">
        <f t="shared" si="25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6"/>
        <v>0</v>
      </c>
      <c r="F72" s="101">
        <v>2400000</v>
      </c>
      <c r="G72" s="101">
        <v>400000</v>
      </c>
      <c r="H72" s="87">
        <f t="shared" si="8"/>
        <v>-2000000</v>
      </c>
      <c r="I72" s="101"/>
      <c r="J72" s="101"/>
      <c r="K72" s="87">
        <f t="shared" si="10"/>
        <v>0</v>
      </c>
      <c r="L72" s="101"/>
      <c r="M72" s="101"/>
      <c r="N72" s="87">
        <f t="shared" si="12"/>
        <v>0</v>
      </c>
      <c r="O72" s="101"/>
      <c r="P72" s="101"/>
      <c r="Q72" s="87">
        <f t="shared" si="14"/>
        <v>0</v>
      </c>
      <c r="R72" s="101"/>
      <c r="S72" s="101"/>
      <c r="T72" s="87">
        <f t="shared" si="16"/>
        <v>0</v>
      </c>
      <c r="U72" s="91">
        <f t="shared" si="55"/>
        <v>2400000</v>
      </c>
      <c r="V72" s="91">
        <f t="shared" si="55"/>
        <v>400000</v>
      </c>
      <c r="W72" s="91">
        <f t="shared" si="55"/>
        <v>-2000000</v>
      </c>
      <c r="X72" s="101"/>
      <c r="Y72" s="101"/>
      <c r="Z72" s="87">
        <f t="shared" si="19"/>
        <v>0</v>
      </c>
      <c r="AA72" s="91">
        <f t="shared" si="53"/>
        <v>0</v>
      </c>
      <c r="AB72" s="91">
        <f t="shared" si="53"/>
        <v>0</v>
      </c>
      <c r="AC72" s="91">
        <f t="shared" si="53"/>
        <v>0</v>
      </c>
      <c r="AD72" s="101"/>
      <c r="AE72" s="101"/>
      <c r="AF72" s="87">
        <f t="shared" si="22"/>
        <v>0</v>
      </c>
      <c r="AG72" s="101"/>
      <c r="AH72" s="101"/>
      <c r="AI72" s="87">
        <f t="shared" si="24"/>
        <v>0</v>
      </c>
      <c r="AJ72" s="91">
        <f t="shared" si="54"/>
        <v>0</v>
      </c>
      <c r="AK72" s="91">
        <f t="shared" si="54"/>
        <v>0</v>
      </c>
      <c r="AL72" s="91">
        <f t="shared" si="54"/>
        <v>0</v>
      </c>
      <c r="AM72" s="91">
        <f t="shared" si="25"/>
        <v>2400000</v>
      </c>
      <c r="AN72" s="91">
        <f t="shared" si="25"/>
        <v>400000</v>
      </c>
      <c r="AO72" s="91">
        <f t="shared" si="25"/>
        <v>-2000000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6">SUM(D73-C73)</f>
        <v>0</v>
      </c>
      <c r="F73" s="101"/>
      <c r="G73" s="101"/>
      <c r="H73" s="87">
        <f t="shared" ref="H73:H107" si="57">SUM(G73-F73)</f>
        <v>0</v>
      </c>
      <c r="I73" s="101"/>
      <c r="J73" s="101"/>
      <c r="K73" s="87">
        <f t="shared" ref="K73:K107" si="58">SUM(J73-I73)</f>
        <v>0</v>
      </c>
      <c r="L73" s="101"/>
      <c r="M73" s="101"/>
      <c r="N73" s="87">
        <f t="shared" ref="N73:N107" si="59">SUM(M73-L73)</f>
        <v>0</v>
      </c>
      <c r="O73" s="101"/>
      <c r="P73" s="101"/>
      <c r="Q73" s="87">
        <f t="shared" ref="Q73:Q107" si="60">SUM(P73-O73)</f>
        <v>0</v>
      </c>
      <c r="R73" s="101"/>
      <c r="S73" s="101"/>
      <c r="T73" s="87">
        <f t="shared" si="16"/>
        <v>0</v>
      </c>
      <c r="U73" s="91">
        <f t="shared" si="55"/>
        <v>0</v>
      </c>
      <c r="V73" s="91">
        <f t="shared" si="55"/>
        <v>0</v>
      </c>
      <c r="W73" s="91">
        <f t="shared" si="55"/>
        <v>0</v>
      </c>
      <c r="X73" s="101"/>
      <c r="Y73" s="101"/>
      <c r="Z73" s="87">
        <f t="shared" si="19"/>
        <v>0</v>
      </c>
      <c r="AA73" s="91">
        <f t="shared" si="53"/>
        <v>0</v>
      </c>
      <c r="AB73" s="91">
        <f t="shared" si="53"/>
        <v>0</v>
      </c>
      <c r="AC73" s="91">
        <f t="shared" si="53"/>
        <v>0</v>
      </c>
      <c r="AD73" s="101"/>
      <c r="AE73" s="101"/>
      <c r="AF73" s="87">
        <f t="shared" ref="AF73:AF85" si="61">SUM(AE73-AD73)</f>
        <v>0</v>
      </c>
      <c r="AG73" s="101"/>
      <c r="AH73" s="101"/>
      <c r="AI73" s="87">
        <f t="shared" si="24"/>
        <v>0</v>
      </c>
      <c r="AJ73" s="91">
        <f t="shared" si="54"/>
        <v>0</v>
      </c>
      <c r="AK73" s="91">
        <f t="shared" si="54"/>
        <v>0</v>
      </c>
      <c r="AL73" s="91">
        <f t="shared" si="54"/>
        <v>0</v>
      </c>
      <c r="AM73" s="91">
        <f t="shared" si="25"/>
        <v>0</v>
      </c>
      <c r="AN73" s="91">
        <f t="shared" si="25"/>
        <v>0</v>
      </c>
      <c r="AO73" s="91">
        <f t="shared" si="25"/>
        <v>0</v>
      </c>
    </row>
    <row r="74" spans="1:41" ht="12.75">
      <c r="A74" s="13">
        <v>64</v>
      </c>
      <c r="B74" s="15" t="s">
        <v>60</v>
      </c>
      <c r="C74" s="101">
        <v>400000</v>
      </c>
      <c r="D74" s="101">
        <v>310000</v>
      </c>
      <c r="E74" s="87">
        <f t="shared" si="56"/>
        <v>-90000</v>
      </c>
      <c r="F74" s="101">
        <v>0</v>
      </c>
      <c r="G74" s="101">
        <v>0</v>
      </c>
      <c r="H74" s="87">
        <f t="shared" si="57"/>
        <v>0</v>
      </c>
      <c r="I74" s="101"/>
      <c r="J74" s="101"/>
      <c r="K74" s="87">
        <f t="shared" si="58"/>
        <v>0</v>
      </c>
      <c r="L74" s="101"/>
      <c r="M74" s="101"/>
      <c r="N74" s="87">
        <f t="shared" si="59"/>
        <v>0</v>
      </c>
      <c r="O74" s="101"/>
      <c r="P74" s="101"/>
      <c r="Q74" s="87">
        <f t="shared" si="60"/>
        <v>0</v>
      </c>
      <c r="R74" s="101"/>
      <c r="S74" s="101"/>
      <c r="T74" s="87">
        <f t="shared" si="16"/>
        <v>0</v>
      </c>
      <c r="U74" s="91">
        <f t="shared" si="55"/>
        <v>400000</v>
      </c>
      <c r="V74" s="91">
        <f t="shared" si="55"/>
        <v>310000</v>
      </c>
      <c r="W74" s="91">
        <f t="shared" si="55"/>
        <v>-90000</v>
      </c>
      <c r="X74" s="101"/>
      <c r="Y74" s="101"/>
      <c r="Z74" s="87">
        <f t="shared" si="19"/>
        <v>0</v>
      </c>
      <c r="AA74" s="91">
        <f t="shared" si="53"/>
        <v>0</v>
      </c>
      <c r="AB74" s="91">
        <f t="shared" si="53"/>
        <v>0</v>
      </c>
      <c r="AC74" s="91">
        <f t="shared" si="53"/>
        <v>0</v>
      </c>
      <c r="AD74" s="101"/>
      <c r="AE74" s="101"/>
      <c r="AF74" s="87">
        <f t="shared" si="61"/>
        <v>0</v>
      </c>
      <c r="AG74" s="101"/>
      <c r="AH74" s="101"/>
      <c r="AI74" s="87">
        <f t="shared" si="24"/>
        <v>0</v>
      </c>
      <c r="AJ74" s="91">
        <f t="shared" si="54"/>
        <v>0</v>
      </c>
      <c r="AK74" s="91">
        <f t="shared" si="54"/>
        <v>0</v>
      </c>
      <c r="AL74" s="91">
        <f t="shared" si="54"/>
        <v>0</v>
      </c>
      <c r="AM74" s="91">
        <f t="shared" si="25"/>
        <v>400000</v>
      </c>
      <c r="AN74" s="91">
        <f t="shared" si="25"/>
        <v>310000</v>
      </c>
      <c r="AO74" s="91">
        <f t="shared" si="25"/>
        <v>-90000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6"/>
        <v>0</v>
      </c>
      <c r="F75" s="102">
        <f>SUM(F76:F77)</f>
        <v>0</v>
      </c>
      <c r="G75" s="102">
        <f>SUM(G76:G77)</f>
        <v>0</v>
      </c>
      <c r="H75" s="87">
        <f t="shared" si="57"/>
        <v>0</v>
      </c>
      <c r="I75" s="102">
        <f>SUM(I76:I77)</f>
        <v>0</v>
      </c>
      <c r="J75" s="102">
        <f>SUM(J76:J77)</f>
        <v>0</v>
      </c>
      <c r="K75" s="87">
        <f t="shared" si="58"/>
        <v>0</v>
      </c>
      <c r="L75" s="102">
        <f>SUM(L76:L77)</f>
        <v>0</v>
      </c>
      <c r="M75" s="102">
        <f>SUM(M76:M77)</f>
        <v>0</v>
      </c>
      <c r="N75" s="87">
        <f t="shared" si="59"/>
        <v>0</v>
      </c>
      <c r="O75" s="102">
        <f>SUM(O76:O77)</f>
        <v>0</v>
      </c>
      <c r="P75" s="102">
        <f>SUM(P76:P77)</f>
        <v>0</v>
      </c>
      <c r="Q75" s="87">
        <f t="shared" si="60"/>
        <v>0</v>
      </c>
      <c r="R75" s="102">
        <f>SUM(R76:R77)</f>
        <v>0</v>
      </c>
      <c r="S75" s="102">
        <f>SUM(S76:S77)</f>
        <v>0</v>
      </c>
      <c r="T75" s="87">
        <f t="shared" ref="T75:T107" si="62">SUM(S75-R75)</f>
        <v>0</v>
      </c>
      <c r="U75" s="90">
        <f t="shared" ref="U75:W107" si="63">SUM(C75+F75+I75+L75+O75+R75)</f>
        <v>0</v>
      </c>
      <c r="V75" s="90">
        <f t="shared" si="63"/>
        <v>0</v>
      </c>
      <c r="W75" s="90">
        <f t="shared" si="63"/>
        <v>0</v>
      </c>
      <c r="X75" s="102">
        <f>SUM(X76:X77)</f>
        <v>0</v>
      </c>
      <c r="Y75" s="102">
        <f>SUM(Y76:Y77)</f>
        <v>0</v>
      </c>
      <c r="Z75" s="87">
        <f t="shared" ref="Z75:Z107" si="64">SUM(Y75-X75)</f>
        <v>0</v>
      </c>
      <c r="AA75" s="90">
        <f t="shared" si="53"/>
        <v>0</v>
      </c>
      <c r="AB75" s="90">
        <f t="shared" si="53"/>
        <v>0</v>
      </c>
      <c r="AC75" s="90">
        <f t="shared" si="53"/>
        <v>0</v>
      </c>
      <c r="AD75" s="102">
        <f>SUM(AD76:AD77)</f>
        <v>0</v>
      </c>
      <c r="AE75" s="102">
        <f>SUM(AE76:AE77)</f>
        <v>0</v>
      </c>
      <c r="AF75" s="87">
        <f t="shared" si="61"/>
        <v>0</v>
      </c>
      <c r="AG75" s="102">
        <f>SUM(AG76:AG77)</f>
        <v>0</v>
      </c>
      <c r="AH75" s="102">
        <f>SUM(AH76:AH77)</f>
        <v>0</v>
      </c>
      <c r="AI75" s="87">
        <f t="shared" ref="AI75:AI107" si="65">SUM(AH75-AG75)</f>
        <v>0</v>
      </c>
      <c r="AJ75" s="90">
        <f t="shared" si="54"/>
        <v>0</v>
      </c>
      <c r="AK75" s="90">
        <f t="shared" si="54"/>
        <v>0</v>
      </c>
      <c r="AL75" s="90">
        <f t="shared" si="54"/>
        <v>0</v>
      </c>
      <c r="AM75" s="90">
        <f t="shared" ref="AM75:AO107" si="66">SUM(U75+AA75+AJ75)</f>
        <v>0</v>
      </c>
      <c r="AN75" s="90">
        <f t="shared" si="66"/>
        <v>0</v>
      </c>
      <c r="AO75" s="90">
        <f t="shared" si="66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6"/>
        <v>0</v>
      </c>
      <c r="F76" s="101"/>
      <c r="G76" s="101"/>
      <c r="H76" s="87">
        <f t="shared" si="57"/>
        <v>0</v>
      </c>
      <c r="I76" s="101"/>
      <c r="J76" s="101"/>
      <c r="K76" s="87">
        <f t="shared" si="58"/>
        <v>0</v>
      </c>
      <c r="L76" s="101"/>
      <c r="M76" s="101"/>
      <c r="N76" s="87">
        <f t="shared" si="59"/>
        <v>0</v>
      </c>
      <c r="O76" s="101"/>
      <c r="P76" s="101"/>
      <c r="Q76" s="87">
        <f t="shared" si="60"/>
        <v>0</v>
      </c>
      <c r="R76" s="101"/>
      <c r="S76" s="101"/>
      <c r="T76" s="87">
        <f t="shared" si="62"/>
        <v>0</v>
      </c>
      <c r="U76" s="91">
        <f t="shared" si="63"/>
        <v>0</v>
      </c>
      <c r="V76" s="91">
        <f t="shared" si="63"/>
        <v>0</v>
      </c>
      <c r="W76" s="91">
        <f t="shared" si="63"/>
        <v>0</v>
      </c>
      <c r="X76" s="101"/>
      <c r="Y76" s="101"/>
      <c r="Z76" s="87">
        <f t="shared" si="64"/>
        <v>0</v>
      </c>
      <c r="AA76" s="91">
        <f t="shared" si="53"/>
        <v>0</v>
      </c>
      <c r="AB76" s="91">
        <f t="shared" si="53"/>
        <v>0</v>
      </c>
      <c r="AC76" s="91">
        <f t="shared" si="53"/>
        <v>0</v>
      </c>
      <c r="AD76" s="101"/>
      <c r="AE76" s="101"/>
      <c r="AF76" s="87">
        <f t="shared" si="61"/>
        <v>0</v>
      </c>
      <c r="AG76" s="101"/>
      <c r="AH76" s="101"/>
      <c r="AI76" s="87">
        <f t="shared" si="65"/>
        <v>0</v>
      </c>
      <c r="AJ76" s="91">
        <f t="shared" si="54"/>
        <v>0</v>
      </c>
      <c r="AK76" s="91">
        <f t="shared" si="54"/>
        <v>0</v>
      </c>
      <c r="AL76" s="91">
        <f t="shared" si="54"/>
        <v>0</v>
      </c>
      <c r="AM76" s="91">
        <f t="shared" si="66"/>
        <v>0</v>
      </c>
      <c r="AN76" s="91">
        <f t="shared" si="66"/>
        <v>0</v>
      </c>
      <c r="AO76" s="91">
        <f t="shared" si="66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6"/>
        <v>0</v>
      </c>
      <c r="F77" s="101"/>
      <c r="G77" s="101"/>
      <c r="H77" s="87">
        <f t="shared" si="57"/>
        <v>0</v>
      </c>
      <c r="I77" s="101"/>
      <c r="J77" s="101"/>
      <c r="K77" s="87">
        <f t="shared" si="58"/>
        <v>0</v>
      </c>
      <c r="L77" s="101"/>
      <c r="M77" s="101"/>
      <c r="N77" s="87">
        <f t="shared" si="59"/>
        <v>0</v>
      </c>
      <c r="O77" s="101"/>
      <c r="P77" s="101"/>
      <c r="Q77" s="87">
        <f t="shared" si="60"/>
        <v>0</v>
      </c>
      <c r="R77" s="101"/>
      <c r="S77" s="101"/>
      <c r="T77" s="87">
        <f t="shared" si="62"/>
        <v>0</v>
      </c>
      <c r="U77" s="91">
        <f t="shared" si="63"/>
        <v>0</v>
      </c>
      <c r="V77" s="91">
        <f t="shared" si="63"/>
        <v>0</v>
      </c>
      <c r="W77" s="91">
        <f t="shared" si="63"/>
        <v>0</v>
      </c>
      <c r="X77" s="101"/>
      <c r="Y77" s="101"/>
      <c r="Z77" s="87">
        <f t="shared" si="64"/>
        <v>0</v>
      </c>
      <c r="AA77" s="91">
        <f t="shared" si="53"/>
        <v>0</v>
      </c>
      <c r="AB77" s="91">
        <f t="shared" si="53"/>
        <v>0</v>
      </c>
      <c r="AC77" s="91">
        <f t="shared" si="53"/>
        <v>0</v>
      </c>
      <c r="AD77" s="101"/>
      <c r="AE77" s="101"/>
      <c r="AF77" s="87">
        <f t="shared" si="61"/>
        <v>0</v>
      </c>
      <c r="AG77" s="101"/>
      <c r="AH77" s="101"/>
      <c r="AI77" s="87">
        <f t="shared" si="65"/>
        <v>0</v>
      </c>
      <c r="AJ77" s="91">
        <f t="shared" si="54"/>
        <v>0</v>
      </c>
      <c r="AK77" s="91">
        <f t="shared" si="54"/>
        <v>0</v>
      </c>
      <c r="AL77" s="91">
        <f t="shared" si="54"/>
        <v>0</v>
      </c>
      <c r="AM77" s="91">
        <f t="shared" si="66"/>
        <v>0</v>
      </c>
      <c r="AN77" s="91">
        <f t="shared" si="66"/>
        <v>0</v>
      </c>
      <c r="AO77" s="91">
        <f t="shared" si="66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96964000</v>
      </c>
      <c r="D79" s="102">
        <f>SUM(D80:D86)</f>
        <v>90154000</v>
      </c>
      <c r="E79" s="87">
        <f t="shared" si="56"/>
        <v>-6810000</v>
      </c>
      <c r="F79" s="102">
        <f>SUM(F80:F86)</f>
        <v>817369300</v>
      </c>
      <c r="G79" s="102">
        <f>SUM(G80:G86)</f>
        <v>760874400</v>
      </c>
      <c r="H79" s="87">
        <f t="shared" si="57"/>
        <v>-56494900</v>
      </c>
      <c r="I79" s="102">
        <f>SUM(I80:I86)</f>
        <v>52964600</v>
      </c>
      <c r="J79" s="102">
        <f>SUM(J80:J86)</f>
        <v>52964600</v>
      </c>
      <c r="K79" s="87">
        <f t="shared" si="58"/>
        <v>0</v>
      </c>
      <c r="L79" s="102">
        <f>SUM(L80:L86)</f>
        <v>28606300</v>
      </c>
      <c r="M79" s="102">
        <f>SUM(M80:M86)</f>
        <v>28606300</v>
      </c>
      <c r="N79" s="87">
        <f t="shared" si="59"/>
        <v>0</v>
      </c>
      <c r="O79" s="102">
        <f>SUM(O80:O86)</f>
        <v>91399800</v>
      </c>
      <c r="P79" s="102">
        <f>SUM(P80:P86)</f>
        <v>91399800</v>
      </c>
      <c r="Q79" s="87">
        <f t="shared" si="60"/>
        <v>0</v>
      </c>
      <c r="R79" s="102">
        <f>SUM(R80:R86)</f>
        <v>19380400</v>
      </c>
      <c r="S79" s="102">
        <f>SUM(S80:S86)</f>
        <v>19380400</v>
      </c>
      <c r="T79" s="87">
        <f t="shared" si="62"/>
        <v>0</v>
      </c>
      <c r="U79" s="90">
        <f t="shared" si="63"/>
        <v>1106684400</v>
      </c>
      <c r="V79" s="90">
        <f t="shared" si="63"/>
        <v>1043379500</v>
      </c>
      <c r="W79" s="90">
        <f t="shared" si="63"/>
        <v>-63304900</v>
      </c>
      <c r="X79" s="102">
        <f>SUM(X80:X86)</f>
        <v>496722700</v>
      </c>
      <c r="Y79" s="102">
        <f>SUM(Y80:Y86)</f>
        <v>198038409</v>
      </c>
      <c r="Z79" s="87">
        <f t="shared" si="64"/>
        <v>-298684291</v>
      </c>
      <c r="AA79" s="90">
        <f t="shared" si="53"/>
        <v>496722700</v>
      </c>
      <c r="AB79" s="90">
        <f t="shared" si="53"/>
        <v>198038409</v>
      </c>
      <c r="AC79" s="90">
        <f t="shared" si="53"/>
        <v>-298684291</v>
      </c>
      <c r="AD79" s="102">
        <f>SUM(AD80:AD86)</f>
        <v>49426800</v>
      </c>
      <c r="AE79" s="102">
        <f>SUM(AE80:AE86)</f>
        <v>63636843</v>
      </c>
      <c r="AF79" s="87">
        <f t="shared" si="61"/>
        <v>14210043</v>
      </c>
      <c r="AG79" s="102">
        <f>SUM(AG80:AG86)</f>
        <v>26370800</v>
      </c>
      <c r="AH79" s="102">
        <f>SUM(AH80:AH86)</f>
        <v>31570810</v>
      </c>
      <c r="AI79" s="87">
        <f t="shared" si="65"/>
        <v>5200010</v>
      </c>
      <c r="AJ79" s="90">
        <f t="shared" si="54"/>
        <v>75797600</v>
      </c>
      <c r="AK79" s="90">
        <f t="shared" si="54"/>
        <v>95207653</v>
      </c>
      <c r="AL79" s="90">
        <f t="shared" si="54"/>
        <v>19410053</v>
      </c>
      <c r="AM79" s="163">
        <f t="shared" si="66"/>
        <v>1679204700</v>
      </c>
      <c r="AN79" s="163">
        <f t="shared" si="66"/>
        <v>1336625562</v>
      </c>
      <c r="AO79" s="163">
        <f t="shared" si="66"/>
        <v>-342579138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6"/>
        <v>0</v>
      </c>
      <c r="F80" s="101"/>
      <c r="G80" s="101"/>
      <c r="H80" s="87">
        <f t="shared" si="57"/>
        <v>0</v>
      </c>
      <c r="I80" s="101"/>
      <c r="J80" s="101"/>
      <c r="K80" s="87">
        <f t="shared" si="58"/>
        <v>0</v>
      </c>
      <c r="L80" s="101"/>
      <c r="M80" s="101"/>
      <c r="N80" s="87">
        <f t="shared" si="59"/>
        <v>0</v>
      </c>
      <c r="O80" s="101"/>
      <c r="P80" s="101"/>
      <c r="Q80" s="87">
        <f t="shared" si="60"/>
        <v>0</v>
      </c>
      <c r="R80" s="101"/>
      <c r="S80" s="101"/>
      <c r="T80" s="87">
        <f t="shared" si="62"/>
        <v>0</v>
      </c>
      <c r="U80" s="91">
        <f t="shared" si="63"/>
        <v>0</v>
      </c>
      <c r="V80" s="91">
        <f t="shared" si="63"/>
        <v>0</v>
      </c>
      <c r="W80" s="91">
        <f t="shared" si="63"/>
        <v>0</v>
      </c>
      <c r="X80" s="101"/>
      <c r="Y80" s="101"/>
      <c r="Z80" s="87">
        <f t="shared" si="64"/>
        <v>0</v>
      </c>
      <c r="AA80" s="91">
        <f t="shared" ref="AA80:AC107" si="67">SUM(X80)</f>
        <v>0</v>
      </c>
      <c r="AB80" s="91">
        <f t="shared" si="67"/>
        <v>0</v>
      </c>
      <c r="AC80" s="91">
        <f t="shared" si="67"/>
        <v>0</v>
      </c>
      <c r="AD80" s="101">
        <v>10000000</v>
      </c>
      <c r="AE80" s="101">
        <v>23076997</v>
      </c>
      <c r="AF80" s="87">
        <f t="shared" si="61"/>
        <v>13076997</v>
      </c>
      <c r="AG80" s="101"/>
      <c r="AH80" s="101"/>
      <c r="AI80" s="87">
        <f t="shared" si="65"/>
        <v>0</v>
      </c>
      <c r="AJ80" s="91">
        <f t="shared" si="54"/>
        <v>10000000</v>
      </c>
      <c r="AK80" s="91">
        <f t="shared" si="54"/>
        <v>23076997</v>
      </c>
      <c r="AL80" s="91">
        <f t="shared" si="54"/>
        <v>13076997</v>
      </c>
      <c r="AM80" s="91">
        <f t="shared" si="66"/>
        <v>10000000</v>
      </c>
      <c r="AN80" s="91">
        <f t="shared" si="66"/>
        <v>23076997</v>
      </c>
      <c r="AO80" s="91">
        <f t="shared" si="66"/>
        <v>13076997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6"/>
        <v>0</v>
      </c>
      <c r="F81" s="101">
        <v>2499600</v>
      </c>
      <c r="G81" s="101">
        <v>2771000</v>
      </c>
      <c r="H81" s="87">
        <f t="shared" si="57"/>
        <v>271400</v>
      </c>
      <c r="I81" s="101"/>
      <c r="J81" s="101"/>
      <c r="K81" s="87">
        <f t="shared" si="58"/>
        <v>0</v>
      </c>
      <c r="L81" s="101"/>
      <c r="M81" s="101"/>
      <c r="N81" s="87">
        <f t="shared" si="59"/>
        <v>0</v>
      </c>
      <c r="O81" s="101"/>
      <c r="P81" s="101"/>
      <c r="Q81" s="87">
        <f t="shared" si="60"/>
        <v>0</v>
      </c>
      <c r="R81" s="101"/>
      <c r="S81" s="101"/>
      <c r="T81" s="87">
        <f t="shared" si="62"/>
        <v>0</v>
      </c>
      <c r="U81" s="91">
        <f t="shared" si="63"/>
        <v>2499600</v>
      </c>
      <c r="V81" s="91">
        <f t="shared" si="63"/>
        <v>2771000</v>
      </c>
      <c r="W81" s="91">
        <f t="shared" si="63"/>
        <v>271400</v>
      </c>
      <c r="X81" s="101"/>
      <c r="Y81" s="101"/>
      <c r="Z81" s="87">
        <f t="shared" si="64"/>
        <v>0</v>
      </c>
      <c r="AA81" s="91">
        <f t="shared" si="67"/>
        <v>0</v>
      </c>
      <c r="AB81" s="91">
        <f t="shared" si="67"/>
        <v>0</v>
      </c>
      <c r="AC81" s="91">
        <f t="shared" si="67"/>
        <v>0</v>
      </c>
      <c r="AD81" s="101"/>
      <c r="AE81" s="101"/>
      <c r="AF81" s="87">
        <f t="shared" si="61"/>
        <v>0</v>
      </c>
      <c r="AG81" s="101">
        <v>1500000</v>
      </c>
      <c r="AH81" s="101">
        <v>6200000</v>
      </c>
      <c r="AI81" s="87">
        <f t="shared" si="65"/>
        <v>4700000</v>
      </c>
      <c r="AJ81" s="91">
        <f t="shared" si="54"/>
        <v>1500000</v>
      </c>
      <c r="AK81" s="91">
        <f t="shared" si="54"/>
        <v>6200000</v>
      </c>
      <c r="AL81" s="91">
        <f t="shared" si="54"/>
        <v>4700000</v>
      </c>
      <c r="AM81" s="91">
        <f t="shared" si="66"/>
        <v>3999600</v>
      </c>
      <c r="AN81" s="91">
        <f t="shared" si="66"/>
        <v>8971000</v>
      </c>
      <c r="AO81" s="91">
        <f t="shared" si="66"/>
        <v>4971400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6"/>
        <v>0</v>
      </c>
      <c r="F82" s="101"/>
      <c r="G82" s="101"/>
      <c r="H82" s="87">
        <f t="shared" si="57"/>
        <v>0</v>
      </c>
      <c r="I82" s="101"/>
      <c r="J82" s="101"/>
      <c r="K82" s="87">
        <f t="shared" si="58"/>
        <v>0</v>
      </c>
      <c r="L82" s="101"/>
      <c r="M82" s="101"/>
      <c r="N82" s="87">
        <f t="shared" si="59"/>
        <v>0</v>
      </c>
      <c r="O82" s="101"/>
      <c r="P82" s="101"/>
      <c r="Q82" s="87">
        <f t="shared" si="60"/>
        <v>0</v>
      </c>
      <c r="R82" s="101"/>
      <c r="S82" s="101"/>
      <c r="T82" s="87">
        <f t="shared" si="62"/>
        <v>0</v>
      </c>
      <c r="U82" s="91">
        <f t="shared" si="63"/>
        <v>0</v>
      </c>
      <c r="V82" s="91">
        <f t="shared" si="63"/>
        <v>0</v>
      </c>
      <c r="W82" s="91">
        <f t="shared" si="63"/>
        <v>0</v>
      </c>
      <c r="X82" s="101">
        <v>103722700</v>
      </c>
      <c r="Y82" s="101">
        <v>76458609</v>
      </c>
      <c r="Z82" s="87">
        <f t="shared" si="64"/>
        <v>-27264091</v>
      </c>
      <c r="AA82" s="91">
        <f t="shared" si="67"/>
        <v>103722700</v>
      </c>
      <c r="AB82" s="91">
        <f t="shared" si="67"/>
        <v>76458609</v>
      </c>
      <c r="AC82" s="91">
        <f t="shared" si="67"/>
        <v>-27264091</v>
      </c>
      <c r="AD82" s="101">
        <v>39426800</v>
      </c>
      <c r="AE82" s="101">
        <v>40559846</v>
      </c>
      <c r="AF82" s="87">
        <f t="shared" si="61"/>
        <v>1133046</v>
      </c>
      <c r="AG82" s="101">
        <v>24870800</v>
      </c>
      <c r="AH82" s="101">
        <v>25370810</v>
      </c>
      <c r="AI82" s="87">
        <f t="shared" si="65"/>
        <v>500010</v>
      </c>
      <c r="AJ82" s="91">
        <f t="shared" si="54"/>
        <v>64297600</v>
      </c>
      <c r="AK82" s="91">
        <f t="shared" si="54"/>
        <v>65930656</v>
      </c>
      <c r="AL82" s="91">
        <f t="shared" si="54"/>
        <v>1633056</v>
      </c>
      <c r="AM82" s="91">
        <f t="shared" si="66"/>
        <v>168020300</v>
      </c>
      <c r="AN82" s="91">
        <f t="shared" si="66"/>
        <v>142389265</v>
      </c>
      <c r="AO82" s="91">
        <f t="shared" si="66"/>
        <v>-25631035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6"/>
        <v>0</v>
      </c>
      <c r="F83" s="101"/>
      <c r="G83" s="101"/>
      <c r="H83" s="87">
        <f t="shared" si="57"/>
        <v>0</v>
      </c>
      <c r="I83" s="101"/>
      <c r="J83" s="101"/>
      <c r="K83" s="87">
        <f t="shared" si="58"/>
        <v>0</v>
      </c>
      <c r="L83" s="101"/>
      <c r="M83" s="101"/>
      <c r="N83" s="87">
        <f t="shared" si="59"/>
        <v>0</v>
      </c>
      <c r="O83" s="101"/>
      <c r="P83" s="101"/>
      <c r="Q83" s="87">
        <f t="shared" si="60"/>
        <v>0</v>
      </c>
      <c r="R83" s="101"/>
      <c r="S83" s="101"/>
      <c r="T83" s="87">
        <f t="shared" si="62"/>
        <v>0</v>
      </c>
      <c r="U83" s="91">
        <f t="shared" si="63"/>
        <v>0</v>
      </c>
      <c r="V83" s="91">
        <f t="shared" si="63"/>
        <v>0</v>
      </c>
      <c r="W83" s="91">
        <f t="shared" si="63"/>
        <v>0</v>
      </c>
      <c r="X83" s="101"/>
      <c r="Y83" s="101"/>
      <c r="Z83" s="87">
        <f t="shared" si="64"/>
        <v>0</v>
      </c>
      <c r="AA83" s="91">
        <f t="shared" si="67"/>
        <v>0</v>
      </c>
      <c r="AB83" s="91">
        <f t="shared" si="67"/>
        <v>0</v>
      </c>
      <c r="AC83" s="91">
        <f t="shared" si="67"/>
        <v>0</v>
      </c>
      <c r="AD83" s="101"/>
      <c r="AE83" s="101"/>
      <c r="AF83" s="87">
        <f t="shared" si="61"/>
        <v>0</v>
      </c>
      <c r="AG83" s="101"/>
      <c r="AH83" s="101"/>
      <c r="AI83" s="87">
        <f t="shared" si="65"/>
        <v>0</v>
      </c>
      <c r="AJ83" s="91">
        <f t="shared" si="54"/>
        <v>0</v>
      </c>
      <c r="AK83" s="91">
        <f t="shared" si="54"/>
        <v>0</v>
      </c>
      <c r="AL83" s="91">
        <f t="shared" si="54"/>
        <v>0</v>
      </c>
      <c r="AM83" s="91">
        <f t="shared" si="66"/>
        <v>0</v>
      </c>
      <c r="AN83" s="91">
        <f t="shared" si="66"/>
        <v>0</v>
      </c>
      <c r="AO83" s="91">
        <f t="shared" si="66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6"/>
        <v>0</v>
      </c>
      <c r="F84" s="101"/>
      <c r="G84" s="101"/>
      <c r="H84" s="87">
        <f t="shared" si="57"/>
        <v>0</v>
      </c>
      <c r="I84" s="101"/>
      <c r="J84" s="101"/>
      <c r="K84" s="87">
        <f t="shared" si="58"/>
        <v>0</v>
      </c>
      <c r="L84" s="101"/>
      <c r="M84" s="101"/>
      <c r="N84" s="87">
        <f t="shared" si="59"/>
        <v>0</v>
      </c>
      <c r="O84" s="101"/>
      <c r="P84" s="101"/>
      <c r="Q84" s="87">
        <f t="shared" si="60"/>
        <v>0</v>
      </c>
      <c r="R84" s="101"/>
      <c r="S84" s="101"/>
      <c r="T84" s="87">
        <f t="shared" si="62"/>
        <v>0</v>
      </c>
      <c r="U84" s="91">
        <f t="shared" si="63"/>
        <v>0</v>
      </c>
      <c r="V84" s="91">
        <f t="shared" si="63"/>
        <v>0</v>
      </c>
      <c r="W84" s="91">
        <f t="shared" si="63"/>
        <v>0</v>
      </c>
      <c r="X84" s="101"/>
      <c r="Y84" s="101"/>
      <c r="Z84" s="87">
        <f t="shared" si="64"/>
        <v>0</v>
      </c>
      <c r="AA84" s="91">
        <f t="shared" si="67"/>
        <v>0</v>
      </c>
      <c r="AB84" s="91">
        <f t="shared" si="67"/>
        <v>0</v>
      </c>
      <c r="AC84" s="91">
        <f t="shared" si="67"/>
        <v>0</v>
      </c>
      <c r="AD84" s="101"/>
      <c r="AE84" s="101"/>
      <c r="AF84" s="87">
        <f t="shared" si="61"/>
        <v>0</v>
      </c>
      <c r="AG84" s="101"/>
      <c r="AH84" s="101"/>
      <c r="AI84" s="87">
        <f t="shared" si="65"/>
        <v>0</v>
      </c>
      <c r="AJ84" s="91">
        <f t="shared" si="54"/>
        <v>0</v>
      </c>
      <c r="AK84" s="91">
        <f t="shared" si="54"/>
        <v>0</v>
      </c>
      <c r="AL84" s="91">
        <f t="shared" si="54"/>
        <v>0</v>
      </c>
      <c r="AM84" s="91">
        <f t="shared" si="66"/>
        <v>0</v>
      </c>
      <c r="AN84" s="91">
        <f t="shared" si="66"/>
        <v>0</v>
      </c>
      <c r="AO84" s="91">
        <f t="shared" si="66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6"/>
        <v>0</v>
      </c>
      <c r="F85" s="101"/>
      <c r="G85" s="101"/>
      <c r="H85" s="87">
        <f t="shared" si="57"/>
        <v>0</v>
      </c>
      <c r="I85" s="101"/>
      <c r="J85" s="101"/>
      <c r="K85" s="87">
        <f t="shared" si="58"/>
        <v>0</v>
      </c>
      <c r="L85" s="101"/>
      <c r="M85" s="101"/>
      <c r="N85" s="87">
        <f t="shared" si="59"/>
        <v>0</v>
      </c>
      <c r="O85" s="101"/>
      <c r="P85" s="101"/>
      <c r="Q85" s="87">
        <f t="shared" si="60"/>
        <v>0</v>
      </c>
      <c r="R85" s="101"/>
      <c r="S85" s="101"/>
      <c r="T85" s="87">
        <f t="shared" si="62"/>
        <v>0</v>
      </c>
      <c r="U85" s="91">
        <f t="shared" si="63"/>
        <v>0</v>
      </c>
      <c r="V85" s="91">
        <f t="shared" si="63"/>
        <v>0</v>
      </c>
      <c r="W85" s="91">
        <f t="shared" si="63"/>
        <v>0</v>
      </c>
      <c r="X85" s="101">
        <v>303000000</v>
      </c>
      <c r="Y85" s="101">
        <v>110708400</v>
      </c>
      <c r="Z85" s="87">
        <f t="shared" si="64"/>
        <v>-192291600</v>
      </c>
      <c r="AA85" s="91">
        <f t="shared" si="67"/>
        <v>303000000</v>
      </c>
      <c r="AB85" s="91">
        <f t="shared" si="67"/>
        <v>110708400</v>
      </c>
      <c r="AC85" s="91">
        <f t="shared" si="67"/>
        <v>-192291600</v>
      </c>
      <c r="AD85" s="101"/>
      <c r="AE85" s="101"/>
      <c r="AF85" s="87">
        <f t="shared" si="61"/>
        <v>0</v>
      </c>
      <c r="AG85" s="101"/>
      <c r="AH85" s="101"/>
      <c r="AI85" s="87">
        <f t="shared" si="65"/>
        <v>0</v>
      </c>
      <c r="AJ85" s="91">
        <f t="shared" si="54"/>
        <v>0</v>
      </c>
      <c r="AK85" s="91">
        <f t="shared" si="54"/>
        <v>0</v>
      </c>
      <c r="AL85" s="91">
        <f t="shared" si="54"/>
        <v>0</v>
      </c>
      <c r="AM85" s="91">
        <f t="shared" si="66"/>
        <v>303000000</v>
      </c>
      <c r="AN85" s="91">
        <f t="shared" si="66"/>
        <v>110708400</v>
      </c>
      <c r="AO85" s="91">
        <f t="shared" si="66"/>
        <v>-192291600</v>
      </c>
    </row>
    <row r="86" spans="1:41" ht="12.75">
      <c r="A86" s="13">
        <v>75</v>
      </c>
      <c r="B86" s="15" t="s">
        <v>182</v>
      </c>
      <c r="C86" s="101">
        <v>96964000</v>
      </c>
      <c r="D86" s="101">
        <v>90154000</v>
      </c>
      <c r="E86" s="87">
        <f t="shared" si="56"/>
        <v>-6810000</v>
      </c>
      <c r="F86" s="101">
        <v>814869700</v>
      </c>
      <c r="G86" s="101">
        <v>758103400</v>
      </c>
      <c r="H86" s="87">
        <f t="shared" si="57"/>
        <v>-56766300</v>
      </c>
      <c r="I86" s="101">
        <v>52964600</v>
      </c>
      <c r="J86" s="101">
        <v>52964600</v>
      </c>
      <c r="K86" s="87">
        <f t="shared" si="58"/>
        <v>0</v>
      </c>
      <c r="L86" s="101">
        <v>28606300</v>
      </c>
      <c r="M86" s="101">
        <v>28606300</v>
      </c>
      <c r="N86" s="87">
        <f t="shared" si="59"/>
        <v>0</v>
      </c>
      <c r="O86" s="101">
        <v>91399800</v>
      </c>
      <c r="P86" s="101">
        <v>91399800</v>
      </c>
      <c r="Q86" s="87">
        <f t="shared" si="60"/>
        <v>0</v>
      </c>
      <c r="R86" s="101">
        <v>19380400</v>
      </c>
      <c r="S86" s="101">
        <v>19380400</v>
      </c>
      <c r="T86" s="87">
        <f t="shared" si="62"/>
        <v>0</v>
      </c>
      <c r="U86" s="91">
        <f t="shared" si="63"/>
        <v>1104184800</v>
      </c>
      <c r="V86" s="91">
        <f t="shared" si="63"/>
        <v>1040608500</v>
      </c>
      <c r="W86" s="91">
        <f t="shared" si="63"/>
        <v>-63576300</v>
      </c>
      <c r="X86" s="101">
        <v>90000000</v>
      </c>
      <c r="Y86" s="101">
        <v>10871400</v>
      </c>
      <c r="Z86" s="87">
        <f t="shared" si="64"/>
        <v>-79128600</v>
      </c>
      <c r="AA86" s="91">
        <f t="shared" si="67"/>
        <v>90000000</v>
      </c>
      <c r="AB86" s="91">
        <f t="shared" si="67"/>
        <v>10871400</v>
      </c>
      <c r="AC86" s="91">
        <f t="shared" si="67"/>
        <v>-79128600</v>
      </c>
      <c r="AD86" s="86"/>
      <c r="AE86" s="86"/>
      <c r="AF86" s="87">
        <f t="shared" ref="AF86" si="68">SUM(AE86-AD86)</f>
        <v>0</v>
      </c>
      <c r="AG86" s="86"/>
      <c r="AH86" s="86"/>
      <c r="AI86" s="87">
        <f t="shared" si="65"/>
        <v>0</v>
      </c>
      <c r="AJ86" s="91">
        <f t="shared" si="54"/>
        <v>0</v>
      </c>
      <c r="AK86" s="91">
        <f t="shared" si="54"/>
        <v>0</v>
      </c>
      <c r="AL86" s="91">
        <f t="shared" si="54"/>
        <v>0</v>
      </c>
      <c r="AM86" s="91">
        <f t="shared" si="66"/>
        <v>1194184800</v>
      </c>
      <c r="AN86" s="91">
        <f t="shared" si="66"/>
        <v>1051479900</v>
      </c>
      <c r="AO86" s="91">
        <f t="shared" si="66"/>
        <v>-142704900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6"/>
        <v>0</v>
      </c>
      <c r="F87" s="101">
        <v>5</v>
      </c>
      <c r="G87" s="101">
        <v>5</v>
      </c>
      <c r="H87" s="87">
        <f t="shared" si="57"/>
        <v>0</v>
      </c>
      <c r="I87" s="101"/>
      <c r="J87" s="101"/>
      <c r="K87" s="87">
        <f t="shared" si="58"/>
        <v>0</v>
      </c>
      <c r="L87" s="101"/>
      <c r="M87" s="101"/>
      <c r="N87" s="87">
        <f t="shared" si="59"/>
        <v>0</v>
      </c>
      <c r="O87" s="101"/>
      <c r="P87" s="101"/>
      <c r="Q87" s="87">
        <f t="shared" si="60"/>
        <v>0</v>
      </c>
      <c r="R87" s="101"/>
      <c r="S87" s="101"/>
      <c r="T87" s="87">
        <f t="shared" si="62"/>
        <v>0</v>
      </c>
      <c r="U87" s="91">
        <f t="shared" si="63"/>
        <v>6</v>
      </c>
      <c r="V87" s="91">
        <f t="shared" si="63"/>
        <v>6</v>
      </c>
      <c r="W87" s="91">
        <f t="shared" si="63"/>
        <v>0</v>
      </c>
      <c r="X87" s="101"/>
      <c r="Y87" s="101"/>
      <c r="Z87" s="87">
        <f t="shared" si="64"/>
        <v>0</v>
      </c>
      <c r="AA87" s="91">
        <f t="shared" si="67"/>
        <v>0</v>
      </c>
      <c r="AB87" s="91">
        <f t="shared" si="67"/>
        <v>0</v>
      </c>
      <c r="AC87" s="91">
        <f t="shared" si="67"/>
        <v>0</v>
      </c>
      <c r="AD87" s="86"/>
      <c r="AE87" s="86"/>
      <c r="AF87" s="87">
        <f t="shared" ref="AF87:AF107" si="69">SUM(AE87-AD87)</f>
        <v>0</v>
      </c>
      <c r="AG87" s="86"/>
      <c r="AH87" s="86"/>
      <c r="AI87" s="87">
        <f t="shared" si="65"/>
        <v>0</v>
      </c>
      <c r="AJ87" s="91">
        <f t="shared" si="54"/>
        <v>0</v>
      </c>
      <c r="AK87" s="91">
        <f t="shared" si="54"/>
        <v>0</v>
      </c>
      <c r="AL87" s="91">
        <f t="shared" si="54"/>
        <v>0</v>
      </c>
      <c r="AM87" s="91">
        <f t="shared" si="66"/>
        <v>6</v>
      </c>
      <c r="AN87" s="91">
        <f t="shared" si="66"/>
        <v>6</v>
      </c>
      <c r="AO87" s="91">
        <f t="shared" si="66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70">SUM(H89:H92)</f>
        <v>-1</v>
      </c>
      <c r="I88" s="102">
        <f t="shared" si="70"/>
        <v>2</v>
      </c>
      <c r="J88" s="102">
        <f t="shared" si="70"/>
        <v>2</v>
      </c>
      <c r="K88" s="88">
        <f t="shared" si="70"/>
        <v>0</v>
      </c>
      <c r="L88" s="102">
        <f t="shared" si="70"/>
        <v>6</v>
      </c>
      <c r="M88" s="102">
        <f t="shared" si="70"/>
        <v>6</v>
      </c>
      <c r="N88" s="88">
        <f t="shared" si="70"/>
        <v>0</v>
      </c>
      <c r="O88" s="102">
        <f t="shared" si="70"/>
        <v>15</v>
      </c>
      <c r="P88" s="102">
        <f t="shared" si="70"/>
        <v>15</v>
      </c>
      <c r="Q88" s="88">
        <f t="shared" si="70"/>
        <v>0</v>
      </c>
      <c r="R88" s="102">
        <f t="shared" si="70"/>
        <v>0</v>
      </c>
      <c r="S88" s="102">
        <f t="shared" si="70"/>
        <v>0</v>
      </c>
      <c r="T88" s="88">
        <f t="shared" si="70"/>
        <v>0</v>
      </c>
      <c r="U88" s="90">
        <f t="shared" si="63"/>
        <v>51</v>
      </c>
      <c r="V88" s="90">
        <f t="shared" si="63"/>
        <v>49</v>
      </c>
      <c r="W88" s="90">
        <f t="shared" si="63"/>
        <v>-2</v>
      </c>
      <c r="X88" s="88">
        <f>SUM(X89:X92)</f>
        <v>0</v>
      </c>
      <c r="Y88" s="88">
        <f>SUM(Y89:Y92)</f>
        <v>0</v>
      </c>
      <c r="Z88" s="87">
        <f t="shared" si="64"/>
        <v>0</v>
      </c>
      <c r="AA88" s="90">
        <f t="shared" si="67"/>
        <v>0</v>
      </c>
      <c r="AB88" s="90">
        <f t="shared" si="67"/>
        <v>0</v>
      </c>
      <c r="AC88" s="90">
        <f t="shared" si="67"/>
        <v>0</v>
      </c>
      <c r="AD88" s="88">
        <f>SUM(AD89:AD92)</f>
        <v>0</v>
      </c>
      <c r="AE88" s="88">
        <f>SUM(AE89:AE92)</f>
        <v>0</v>
      </c>
      <c r="AF88" s="87">
        <f t="shared" si="69"/>
        <v>0</v>
      </c>
      <c r="AG88" s="88">
        <f>SUM(AG89:AG92)</f>
        <v>0</v>
      </c>
      <c r="AH88" s="88">
        <f>SUM(AH89:AH92)</f>
        <v>0</v>
      </c>
      <c r="AI88" s="87">
        <f t="shared" si="65"/>
        <v>0</v>
      </c>
      <c r="AJ88" s="90">
        <f t="shared" si="54"/>
        <v>0</v>
      </c>
      <c r="AK88" s="90">
        <f t="shared" si="54"/>
        <v>0</v>
      </c>
      <c r="AL88" s="90">
        <f t="shared" si="54"/>
        <v>0</v>
      </c>
      <c r="AM88" s="90">
        <f t="shared" si="66"/>
        <v>51</v>
      </c>
      <c r="AN88" s="90">
        <f t="shared" si="66"/>
        <v>49</v>
      </c>
      <c r="AO88" s="90">
        <f t="shared" si="66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6"/>
        <v>0</v>
      </c>
      <c r="F89" s="101">
        <v>7</v>
      </c>
      <c r="G89" s="101">
        <v>7</v>
      </c>
      <c r="H89" s="87">
        <f t="shared" si="57"/>
        <v>0</v>
      </c>
      <c r="I89" s="101"/>
      <c r="J89" s="101"/>
      <c r="K89" s="87">
        <f t="shared" si="58"/>
        <v>0</v>
      </c>
      <c r="L89" s="101"/>
      <c r="M89" s="101"/>
      <c r="N89" s="87">
        <f t="shared" si="59"/>
        <v>0</v>
      </c>
      <c r="O89" s="101"/>
      <c r="P89" s="101"/>
      <c r="Q89" s="87">
        <f t="shared" si="60"/>
        <v>0</v>
      </c>
      <c r="R89" s="101"/>
      <c r="S89" s="101"/>
      <c r="T89" s="87">
        <f t="shared" si="62"/>
        <v>0</v>
      </c>
      <c r="U89" s="91">
        <f t="shared" si="63"/>
        <v>8</v>
      </c>
      <c r="V89" s="91">
        <f t="shared" si="63"/>
        <v>8</v>
      </c>
      <c r="W89" s="91">
        <f t="shared" si="63"/>
        <v>0</v>
      </c>
      <c r="X89" s="86"/>
      <c r="Y89" s="86"/>
      <c r="Z89" s="87">
        <f t="shared" si="64"/>
        <v>0</v>
      </c>
      <c r="AA89" s="91">
        <f t="shared" si="67"/>
        <v>0</v>
      </c>
      <c r="AB89" s="91">
        <f t="shared" si="67"/>
        <v>0</v>
      </c>
      <c r="AC89" s="91">
        <f t="shared" si="67"/>
        <v>0</v>
      </c>
      <c r="AD89" s="86"/>
      <c r="AE89" s="86"/>
      <c r="AF89" s="87">
        <f t="shared" si="69"/>
        <v>0</v>
      </c>
      <c r="AG89" s="86"/>
      <c r="AH89" s="86"/>
      <c r="AI89" s="87">
        <f t="shared" si="65"/>
        <v>0</v>
      </c>
      <c r="AJ89" s="91">
        <f t="shared" si="54"/>
        <v>0</v>
      </c>
      <c r="AK89" s="91">
        <f t="shared" si="54"/>
        <v>0</v>
      </c>
      <c r="AL89" s="91">
        <f t="shared" si="54"/>
        <v>0</v>
      </c>
      <c r="AM89" s="91">
        <f t="shared" si="66"/>
        <v>8</v>
      </c>
      <c r="AN89" s="91">
        <f t="shared" si="66"/>
        <v>8</v>
      </c>
      <c r="AO89" s="91">
        <f t="shared" si="66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6"/>
        <v>-1</v>
      </c>
      <c r="F90" s="101">
        <v>11</v>
      </c>
      <c r="G90" s="101">
        <v>10</v>
      </c>
      <c r="H90" s="87">
        <f t="shared" si="57"/>
        <v>-1</v>
      </c>
      <c r="I90" s="101"/>
      <c r="J90" s="101"/>
      <c r="K90" s="87">
        <f t="shared" si="58"/>
        <v>0</v>
      </c>
      <c r="L90" s="101"/>
      <c r="M90" s="101"/>
      <c r="N90" s="87">
        <f t="shared" si="59"/>
        <v>0</v>
      </c>
      <c r="O90" s="101"/>
      <c r="P90" s="101"/>
      <c r="Q90" s="87">
        <f t="shared" si="60"/>
        <v>0</v>
      </c>
      <c r="R90" s="101"/>
      <c r="S90" s="101"/>
      <c r="T90" s="87">
        <f t="shared" si="62"/>
        <v>0</v>
      </c>
      <c r="U90" s="91">
        <f t="shared" si="63"/>
        <v>13</v>
      </c>
      <c r="V90" s="91">
        <f t="shared" si="63"/>
        <v>11</v>
      </c>
      <c r="W90" s="91">
        <f t="shared" si="63"/>
        <v>-2</v>
      </c>
      <c r="X90" s="86"/>
      <c r="Y90" s="86"/>
      <c r="Z90" s="87">
        <f t="shared" si="64"/>
        <v>0</v>
      </c>
      <c r="AA90" s="91">
        <f t="shared" si="67"/>
        <v>0</v>
      </c>
      <c r="AB90" s="91">
        <f t="shared" si="67"/>
        <v>0</v>
      </c>
      <c r="AC90" s="91">
        <f t="shared" si="67"/>
        <v>0</v>
      </c>
      <c r="AD90" s="86"/>
      <c r="AE90" s="86"/>
      <c r="AF90" s="87">
        <f t="shared" si="69"/>
        <v>0</v>
      </c>
      <c r="AG90" s="86"/>
      <c r="AH90" s="86"/>
      <c r="AI90" s="87">
        <f t="shared" si="65"/>
        <v>0</v>
      </c>
      <c r="AJ90" s="91">
        <f t="shared" si="54"/>
        <v>0</v>
      </c>
      <c r="AK90" s="91">
        <f t="shared" si="54"/>
        <v>0</v>
      </c>
      <c r="AL90" s="91">
        <f t="shared" si="54"/>
        <v>0</v>
      </c>
      <c r="AM90" s="91">
        <f t="shared" si="66"/>
        <v>13</v>
      </c>
      <c r="AN90" s="91">
        <f t="shared" si="66"/>
        <v>11</v>
      </c>
      <c r="AO90" s="91">
        <f t="shared" si="66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6"/>
        <v>0</v>
      </c>
      <c r="F91" s="101">
        <v>7</v>
      </c>
      <c r="G91" s="101">
        <v>7</v>
      </c>
      <c r="H91" s="87">
        <f t="shared" si="57"/>
        <v>0</v>
      </c>
      <c r="I91" s="101">
        <v>2</v>
      </c>
      <c r="J91" s="101">
        <v>2</v>
      </c>
      <c r="K91" s="87">
        <f t="shared" si="58"/>
        <v>0</v>
      </c>
      <c r="L91" s="101">
        <v>6</v>
      </c>
      <c r="M91" s="101">
        <v>6</v>
      </c>
      <c r="N91" s="87">
        <f t="shared" si="59"/>
        <v>0</v>
      </c>
      <c r="O91" s="101">
        <v>15</v>
      </c>
      <c r="P91" s="101">
        <v>15</v>
      </c>
      <c r="Q91" s="87">
        <f t="shared" si="60"/>
        <v>0</v>
      </c>
      <c r="R91" s="101"/>
      <c r="S91" s="101"/>
      <c r="T91" s="87">
        <f t="shared" si="62"/>
        <v>0</v>
      </c>
      <c r="U91" s="91">
        <f t="shared" si="63"/>
        <v>30</v>
      </c>
      <c r="V91" s="91">
        <f t="shared" si="63"/>
        <v>30</v>
      </c>
      <c r="W91" s="91">
        <f t="shared" si="63"/>
        <v>0</v>
      </c>
      <c r="X91" s="86"/>
      <c r="Y91" s="86"/>
      <c r="Z91" s="87">
        <f t="shared" si="64"/>
        <v>0</v>
      </c>
      <c r="AA91" s="91">
        <f t="shared" si="67"/>
        <v>0</v>
      </c>
      <c r="AB91" s="91">
        <f t="shared" si="67"/>
        <v>0</v>
      </c>
      <c r="AC91" s="91">
        <f t="shared" si="67"/>
        <v>0</v>
      </c>
      <c r="AD91" s="86"/>
      <c r="AE91" s="86"/>
      <c r="AF91" s="87">
        <f t="shared" si="69"/>
        <v>0</v>
      </c>
      <c r="AG91" s="86"/>
      <c r="AH91" s="86"/>
      <c r="AI91" s="87">
        <f t="shared" si="65"/>
        <v>0</v>
      </c>
      <c r="AJ91" s="91">
        <f t="shared" ref="AJ91:AL107" si="71">SUM(AD91+AG91)</f>
        <v>0</v>
      </c>
      <c r="AK91" s="91">
        <f t="shared" si="71"/>
        <v>0</v>
      </c>
      <c r="AL91" s="91">
        <f t="shared" si="71"/>
        <v>0</v>
      </c>
      <c r="AM91" s="91">
        <f t="shared" si="66"/>
        <v>30</v>
      </c>
      <c r="AN91" s="91">
        <f t="shared" si="66"/>
        <v>30</v>
      </c>
      <c r="AO91" s="91">
        <f t="shared" si="66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6"/>
        <v>0</v>
      </c>
      <c r="F92" s="101"/>
      <c r="G92" s="101"/>
      <c r="H92" s="87">
        <f t="shared" si="57"/>
        <v>0</v>
      </c>
      <c r="I92" s="101"/>
      <c r="J92" s="101"/>
      <c r="K92" s="87">
        <f t="shared" si="58"/>
        <v>0</v>
      </c>
      <c r="L92" s="101"/>
      <c r="M92" s="101"/>
      <c r="N92" s="87">
        <f t="shared" si="59"/>
        <v>0</v>
      </c>
      <c r="O92" s="101"/>
      <c r="P92" s="101"/>
      <c r="Q92" s="87">
        <f t="shared" si="60"/>
        <v>0</v>
      </c>
      <c r="R92" s="101"/>
      <c r="S92" s="101"/>
      <c r="T92" s="87">
        <f t="shared" si="62"/>
        <v>0</v>
      </c>
      <c r="U92" s="91">
        <f t="shared" si="63"/>
        <v>0</v>
      </c>
      <c r="V92" s="91">
        <f t="shared" si="63"/>
        <v>0</v>
      </c>
      <c r="W92" s="91">
        <f t="shared" si="63"/>
        <v>0</v>
      </c>
      <c r="X92" s="86"/>
      <c r="Y92" s="86"/>
      <c r="Z92" s="87">
        <f t="shared" si="64"/>
        <v>0</v>
      </c>
      <c r="AA92" s="91">
        <f t="shared" si="67"/>
        <v>0</v>
      </c>
      <c r="AB92" s="91">
        <f t="shared" si="67"/>
        <v>0</v>
      </c>
      <c r="AC92" s="91">
        <f t="shared" si="67"/>
        <v>0</v>
      </c>
      <c r="AD92" s="86"/>
      <c r="AE92" s="86"/>
      <c r="AF92" s="87">
        <f t="shared" si="69"/>
        <v>0</v>
      </c>
      <c r="AG92" s="86"/>
      <c r="AH92" s="86"/>
      <c r="AI92" s="87">
        <f t="shared" si="65"/>
        <v>0</v>
      </c>
      <c r="AJ92" s="91">
        <f t="shared" si="71"/>
        <v>0</v>
      </c>
      <c r="AK92" s="91">
        <f t="shared" si="71"/>
        <v>0</v>
      </c>
      <c r="AL92" s="91">
        <f t="shared" si="71"/>
        <v>0</v>
      </c>
      <c r="AM92" s="91">
        <f t="shared" si="66"/>
        <v>0</v>
      </c>
      <c r="AN92" s="91">
        <f t="shared" si="66"/>
        <v>0</v>
      </c>
      <c r="AO92" s="91">
        <f t="shared" si="66"/>
        <v>0</v>
      </c>
    </row>
    <row r="93" spans="1:41" s="261" customFormat="1" ht="12.75">
      <c r="A93" s="256">
        <v>82</v>
      </c>
      <c r="B93" s="257" t="s">
        <v>123</v>
      </c>
      <c r="C93" s="101"/>
      <c r="D93" s="101"/>
      <c r="E93" s="258">
        <f t="shared" si="56"/>
        <v>0</v>
      </c>
      <c r="F93" s="101"/>
      <c r="G93" s="101"/>
      <c r="H93" s="258">
        <f t="shared" si="57"/>
        <v>0</v>
      </c>
      <c r="I93" s="101"/>
      <c r="J93" s="101"/>
      <c r="K93" s="258">
        <f t="shared" si="58"/>
        <v>0</v>
      </c>
      <c r="L93" s="101"/>
      <c r="M93" s="101"/>
      <c r="N93" s="258">
        <f t="shared" si="59"/>
        <v>0</v>
      </c>
      <c r="O93" s="101"/>
      <c r="P93" s="101"/>
      <c r="Q93" s="258">
        <f t="shared" si="60"/>
        <v>0</v>
      </c>
      <c r="R93" s="101"/>
      <c r="S93" s="101"/>
      <c r="T93" s="258">
        <f t="shared" si="62"/>
        <v>0</v>
      </c>
      <c r="U93" s="259">
        <f t="shared" si="63"/>
        <v>0</v>
      </c>
      <c r="V93" s="259">
        <f t="shared" si="63"/>
        <v>0</v>
      </c>
      <c r="W93" s="259">
        <f t="shared" si="63"/>
        <v>0</v>
      </c>
      <c r="X93" s="86"/>
      <c r="Y93" s="86"/>
      <c r="Z93" s="258">
        <f t="shared" si="64"/>
        <v>0</v>
      </c>
      <c r="AA93" s="259">
        <f t="shared" si="67"/>
        <v>0</v>
      </c>
      <c r="AB93" s="259">
        <f t="shared" si="67"/>
        <v>0</v>
      </c>
      <c r="AC93" s="259">
        <f t="shared" si="67"/>
        <v>0</v>
      </c>
      <c r="AD93" s="258"/>
      <c r="AE93" s="258"/>
      <c r="AF93" s="258">
        <f t="shared" si="69"/>
        <v>0</v>
      </c>
      <c r="AG93" s="258"/>
      <c r="AH93" s="258"/>
      <c r="AI93" s="258">
        <f t="shared" si="65"/>
        <v>0</v>
      </c>
      <c r="AJ93" s="260">
        <f t="shared" si="71"/>
        <v>0</v>
      </c>
      <c r="AK93" s="260">
        <f t="shared" si="71"/>
        <v>0</v>
      </c>
      <c r="AL93" s="260">
        <f t="shared" si="71"/>
        <v>0</v>
      </c>
      <c r="AM93" s="259">
        <f t="shared" si="66"/>
        <v>0</v>
      </c>
      <c r="AN93" s="259">
        <f t="shared" si="66"/>
        <v>0</v>
      </c>
      <c r="AO93" s="259">
        <f t="shared" si="66"/>
        <v>0</v>
      </c>
    </row>
    <row r="94" spans="1:41" s="261" customFormat="1" ht="12.75">
      <c r="A94" s="256">
        <v>83</v>
      </c>
      <c r="B94" s="257" t="s">
        <v>124</v>
      </c>
      <c r="C94" s="102">
        <f t="shared" ref="C94:S94" si="72">SUM(C95:C98)</f>
        <v>0</v>
      </c>
      <c r="D94" s="102">
        <f t="shared" si="72"/>
        <v>0</v>
      </c>
      <c r="E94" s="258">
        <f t="shared" si="72"/>
        <v>0</v>
      </c>
      <c r="F94" s="102">
        <f t="shared" si="72"/>
        <v>0</v>
      </c>
      <c r="G94" s="102">
        <f t="shared" si="72"/>
        <v>3309674</v>
      </c>
      <c r="H94" s="258">
        <f t="shared" si="72"/>
        <v>3309674</v>
      </c>
      <c r="I94" s="102">
        <f t="shared" si="72"/>
        <v>0</v>
      </c>
      <c r="J94" s="102">
        <f t="shared" si="72"/>
        <v>0</v>
      </c>
      <c r="K94" s="258">
        <f t="shared" si="72"/>
        <v>0</v>
      </c>
      <c r="L94" s="102">
        <f t="shared" si="72"/>
        <v>0</v>
      </c>
      <c r="M94" s="102">
        <f t="shared" si="72"/>
        <v>0</v>
      </c>
      <c r="N94" s="258">
        <f t="shared" si="72"/>
        <v>0</v>
      </c>
      <c r="O94" s="102">
        <f t="shared" si="72"/>
        <v>0</v>
      </c>
      <c r="P94" s="102">
        <f t="shared" si="72"/>
        <v>0</v>
      </c>
      <c r="Q94" s="258">
        <f t="shared" si="72"/>
        <v>0</v>
      </c>
      <c r="R94" s="102">
        <f t="shared" si="72"/>
        <v>0</v>
      </c>
      <c r="S94" s="102">
        <f t="shared" si="72"/>
        <v>0</v>
      </c>
      <c r="T94" s="258">
        <f t="shared" si="62"/>
        <v>0</v>
      </c>
      <c r="U94" s="259">
        <f t="shared" si="63"/>
        <v>0</v>
      </c>
      <c r="V94" s="259">
        <f t="shared" si="63"/>
        <v>3309674</v>
      </c>
      <c r="W94" s="259">
        <f t="shared" si="63"/>
        <v>3309674</v>
      </c>
      <c r="X94" s="88">
        <f>SUM(X95:X99)</f>
        <v>0</v>
      </c>
      <c r="Y94" s="88">
        <f>SUM(Y95:Y99)</f>
        <v>0</v>
      </c>
      <c r="Z94" s="258">
        <f t="shared" si="64"/>
        <v>0</v>
      </c>
      <c r="AA94" s="259">
        <f t="shared" si="67"/>
        <v>0</v>
      </c>
      <c r="AB94" s="259">
        <f t="shared" si="67"/>
        <v>0</v>
      </c>
      <c r="AC94" s="259">
        <f t="shared" si="67"/>
        <v>0</v>
      </c>
      <c r="AD94" s="258">
        <f>SUM(AD95:AD99)</f>
        <v>0</v>
      </c>
      <c r="AE94" s="258">
        <f>SUM(AE95:AE99)</f>
        <v>0</v>
      </c>
      <c r="AF94" s="258">
        <f t="shared" si="69"/>
        <v>0</v>
      </c>
      <c r="AG94" s="258">
        <f>SUM(AG95:AG99)</f>
        <v>0</v>
      </c>
      <c r="AH94" s="258">
        <f>SUM(AH95:AH99)</f>
        <v>0</v>
      </c>
      <c r="AI94" s="258">
        <f t="shared" si="65"/>
        <v>0</v>
      </c>
      <c r="AJ94" s="260">
        <f t="shared" si="71"/>
        <v>0</v>
      </c>
      <c r="AK94" s="260">
        <f t="shared" si="71"/>
        <v>0</v>
      </c>
      <c r="AL94" s="260">
        <f t="shared" si="71"/>
        <v>0</v>
      </c>
      <c r="AM94" s="259">
        <f t="shared" si="66"/>
        <v>0</v>
      </c>
      <c r="AN94" s="259">
        <f t="shared" si="66"/>
        <v>3309674</v>
      </c>
      <c r="AO94" s="259">
        <f t="shared" si="66"/>
        <v>3309674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6"/>
        <v>0</v>
      </c>
      <c r="F95" s="101"/>
      <c r="G95" s="101"/>
      <c r="H95" s="87">
        <f t="shared" si="57"/>
        <v>0</v>
      </c>
      <c r="I95" s="101"/>
      <c r="J95" s="101"/>
      <c r="K95" s="87"/>
      <c r="L95" s="101"/>
      <c r="M95" s="101">
        <v>0</v>
      </c>
      <c r="N95" s="87"/>
      <c r="O95" s="101"/>
      <c r="P95" s="101"/>
      <c r="Q95" s="87"/>
      <c r="R95" s="101"/>
      <c r="S95" s="101"/>
      <c r="T95" s="87"/>
      <c r="U95" s="91">
        <f t="shared" si="63"/>
        <v>0</v>
      </c>
      <c r="V95" s="91">
        <f t="shared" si="63"/>
        <v>0</v>
      </c>
      <c r="W95" s="91">
        <f t="shared" si="63"/>
        <v>0</v>
      </c>
      <c r="X95" s="86"/>
      <c r="Y95" s="86"/>
      <c r="Z95" s="87">
        <f t="shared" si="64"/>
        <v>0</v>
      </c>
      <c r="AA95" s="91">
        <f t="shared" si="67"/>
        <v>0</v>
      </c>
      <c r="AB95" s="91">
        <f t="shared" si="67"/>
        <v>0</v>
      </c>
      <c r="AC95" s="91">
        <f t="shared" si="67"/>
        <v>0</v>
      </c>
      <c r="AD95" s="86"/>
      <c r="AE95" s="86"/>
      <c r="AF95" s="87">
        <f t="shared" si="69"/>
        <v>0</v>
      </c>
      <c r="AG95" s="86"/>
      <c r="AH95" s="86"/>
      <c r="AI95" s="87">
        <f t="shared" si="65"/>
        <v>0</v>
      </c>
      <c r="AJ95" s="91">
        <f t="shared" si="71"/>
        <v>0</v>
      </c>
      <c r="AK95" s="91">
        <f t="shared" si="71"/>
        <v>0</v>
      </c>
      <c r="AL95" s="91">
        <f t="shared" si="71"/>
        <v>0</v>
      </c>
      <c r="AM95" s="91">
        <f t="shared" si="66"/>
        <v>0</v>
      </c>
      <c r="AN95" s="91">
        <f t="shared" si="66"/>
        <v>0</v>
      </c>
      <c r="AO95" s="91">
        <f t="shared" si="66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6"/>
        <v>0</v>
      </c>
      <c r="F96" s="101"/>
      <c r="G96" s="101"/>
      <c r="H96" s="87">
        <f t="shared" si="57"/>
        <v>0</v>
      </c>
      <c r="I96" s="101"/>
      <c r="J96" s="101"/>
      <c r="K96" s="87"/>
      <c r="L96" s="101"/>
      <c r="M96" s="101"/>
      <c r="N96" s="87">
        <f t="shared" si="59"/>
        <v>0</v>
      </c>
      <c r="O96" s="101"/>
      <c r="P96" s="101"/>
      <c r="Q96" s="87"/>
      <c r="R96" s="101"/>
      <c r="S96" s="101"/>
      <c r="T96" s="87"/>
      <c r="U96" s="91">
        <f t="shared" si="63"/>
        <v>0</v>
      </c>
      <c r="V96" s="91">
        <f t="shared" si="63"/>
        <v>0</v>
      </c>
      <c r="W96" s="91">
        <f t="shared" si="63"/>
        <v>0</v>
      </c>
      <c r="X96" s="86"/>
      <c r="Y96" s="86"/>
      <c r="Z96" s="87">
        <f t="shared" si="64"/>
        <v>0</v>
      </c>
      <c r="AA96" s="91">
        <f t="shared" si="67"/>
        <v>0</v>
      </c>
      <c r="AB96" s="91">
        <f t="shared" si="67"/>
        <v>0</v>
      </c>
      <c r="AC96" s="91">
        <f t="shared" si="67"/>
        <v>0</v>
      </c>
      <c r="AD96" s="86"/>
      <c r="AE96" s="86"/>
      <c r="AF96" s="87">
        <f t="shared" si="69"/>
        <v>0</v>
      </c>
      <c r="AG96" s="86"/>
      <c r="AH96" s="86"/>
      <c r="AI96" s="87">
        <f t="shared" si="65"/>
        <v>0</v>
      </c>
      <c r="AJ96" s="91">
        <f t="shared" si="71"/>
        <v>0</v>
      </c>
      <c r="AK96" s="91">
        <f t="shared" si="71"/>
        <v>0</v>
      </c>
      <c r="AL96" s="91">
        <f t="shared" si="71"/>
        <v>0</v>
      </c>
      <c r="AM96" s="91">
        <f t="shared" si="66"/>
        <v>0</v>
      </c>
      <c r="AN96" s="91">
        <f t="shared" si="66"/>
        <v>0</v>
      </c>
      <c r="AO96" s="91">
        <f t="shared" si="66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6"/>
        <v>0</v>
      </c>
      <c r="F97" s="101"/>
      <c r="G97" s="101">
        <v>3309674</v>
      </c>
      <c r="H97" s="87">
        <f t="shared" si="57"/>
        <v>3309674</v>
      </c>
      <c r="I97" s="101"/>
      <c r="J97" s="101"/>
      <c r="K97" s="87">
        <f t="shared" si="58"/>
        <v>0</v>
      </c>
      <c r="L97" s="101"/>
      <c r="M97" s="101"/>
      <c r="N97" s="87">
        <f t="shared" si="59"/>
        <v>0</v>
      </c>
      <c r="O97" s="101"/>
      <c r="P97" s="101"/>
      <c r="Q97" s="87"/>
      <c r="R97" s="101"/>
      <c r="S97" s="101"/>
      <c r="T97" s="87"/>
      <c r="U97" s="91">
        <f t="shared" si="63"/>
        <v>0</v>
      </c>
      <c r="V97" s="91">
        <f t="shared" si="63"/>
        <v>3309674</v>
      </c>
      <c r="W97" s="91">
        <f t="shared" si="63"/>
        <v>3309674</v>
      </c>
      <c r="X97" s="86"/>
      <c r="Y97" s="86"/>
      <c r="Z97" s="87">
        <f t="shared" si="64"/>
        <v>0</v>
      </c>
      <c r="AA97" s="91">
        <f t="shared" si="67"/>
        <v>0</v>
      </c>
      <c r="AB97" s="91">
        <f t="shared" si="67"/>
        <v>0</v>
      </c>
      <c r="AC97" s="91">
        <f t="shared" si="67"/>
        <v>0</v>
      </c>
      <c r="AD97" s="86"/>
      <c r="AE97" s="86"/>
      <c r="AF97" s="87">
        <f t="shared" si="69"/>
        <v>0</v>
      </c>
      <c r="AG97" s="86"/>
      <c r="AH97" s="86"/>
      <c r="AI97" s="87">
        <f t="shared" si="65"/>
        <v>0</v>
      </c>
      <c r="AJ97" s="91">
        <f t="shared" si="71"/>
        <v>0</v>
      </c>
      <c r="AK97" s="91">
        <f t="shared" si="71"/>
        <v>0</v>
      </c>
      <c r="AL97" s="91">
        <f t="shared" si="71"/>
        <v>0</v>
      </c>
      <c r="AM97" s="91">
        <f t="shared" si="66"/>
        <v>0</v>
      </c>
      <c r="AN97" s="91">
        <f t="shared" si="66"/>
        <v>3309674</v>
      </c>
      <c r="AO97" s="91">
        <f t="shared" si="66"/>
        <v>3309674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6"/>
        <v>0</v>
      </c>
      <c r="F98" s="101"/>
      <c r="G98" s="101"/>
      <c r="H98" s="87">
        <f t="shared" si="57"/>
        <v>0</v>
      </c>
      <c r="I98" s="101"/>
      <c r="J98" s="101"/>
      <c r="K98" s="87">
        <f t="shared" si="58"/>
        <v>0</v>
      </c>
      <c r="L98" s="101"/>
      <c r="M98" s="101"/>
      <c r="N98" s="87">
        <f t="shared" si="59"/>
        <v>0</v>
      </c>
      <c r="O98" s="101"/>
      <c r="P98" s="101"/>
      <c r="Q98" s="87"/>
      <c r="R98" s="101"/>
      <c r="S98" s="101"/>
      <c r="T98" s="87"/>
      <c r="U98" s="91">
        <f t="shared" si="63"/>
        <v>0</v>
      </c>
      <c r="V98" s="91">
        <f t="shared" si="63"/>
        <v>0</v>
      </c>
      <c r="W98" s="91">
        <f t="shared" si="63"/>
        <v>0</v>
      </c>
      <c r="X98" s="86"/>
      <c r="Y98" s="86"/>
      <c r="Z98" s="87">
        <f t="shared" si="64"/>
        <v>0</v>
      </c>
      <c r="AA98" s="91">
        <f t="shared" si="67"/>
        <v>0</v>
      </c>
      <c r="AB98" s="91">
        <f t="shared" si="67"/>
        <v>0</v>
      </c>
      <c r="AC98" s="91">
        <f t="shared" si="67"/>
        <v>0</v>
      </c>
      <c r="AD98" s="86"/>
      <c r="AE98" s="86"/>
      <c r="AF98" s="87">
        <f t="shared" si="69"/>
        <v>0</v>
      </c>
      <c r="AG98" s="86"/>
      <c r="AH98" s="86"/>
      <c r="AI98" s="87">
        <f t="shared" si="65"/>
        <v>0</v>
      </c>
      <c r="AJ98" s="91">
        <f t="shared" si="71"/>
        <v>0</v>
      </c>
      <c r="AK98" s="91">
        <f t="shared" si="71"/>
        <v>0</v>
      </c>
      <c r="AL98" s="91">
        <f t="shared" si="71"/>
        <v>0</v>
      </c>
      <c r="AM98" s="91">
        <f t="shared" si="66"/>
        <v>0</v>
      </c>
      <c r="AN98" s="91">
        <f t="shared" si="66"/>
        <v>0</v>
      </c>
      <c r="AO98" s="91">
        <f t="shared" si="66"/>
        <v>0</v>
      </c>
    </row>
    <row r="99" spans="1:41" s="261" customFormat="1" ht="12.75">
      <c r="A99" s="256">
        <v>88</v>
      </c>
      <c r="B99" s="262" t="s">
        <v>125</v>
      </c>
      <c r="C99" s="102">
        <f>SUM(C100:C107)</f>
        <v>0</v>
      </c>
      <c r="D99" s="102">
        <f>SUM(D100:D107)</f>
        <v>0</v>
      </c>
      <c r="E99" s="263">
        <f t="shared" si="56"/>
        <v>0</v>
      </c>
      <c r="F99" s="102">
        <f>SUM(F100:F107)</f>
        <v>0</v>
      </c>
      <c r="G99" s="102">
        <f>SUM(G100:G107)</f>
        <v>0</v>
      </c>
      <c r="H99" s="263">
        <f t="shared" si="57"/>
        <v>0</v>
      </c>
      <c r="I99" s="102">
        <f>SUM(I100:I107)</f>
        <v>0</v>
      </c>
      <c r="J99" s="102">
        <f>SUM(J100:J107)</f>
        <v>0</v>
      </c>
      <c r="K99" s="263">
        <f t="shared" si="58"/>
        <v>0</v>
      </c>
      <c r="L99" s="102">
        <f>SUM(L100:L107)</f>
        <v>0</v>
      </c>
      <c r="M99" s="102">
        <f>SUM(M100:M107)</f>
        <v>0</v>
      </c>
      <c r="N99" s="263">
        <f t="shared" si="59"/>
        <v>0</v>
      </c>
      <c r="O99" s="102">
        <f>SUM(O100:O107)</f>
        <v>0</v>
      </c>
      <c r="P99" s="102">
        <f>SUM(P100:P107)</f>
        <v>0</v>
      </c>
      <c r="Q99" s="263">
        <f t="shared" si="60"/>
        <v>0</v>
      </c>
      <c r="R99" s="102">
        <f>SUM(R100:R107)</f>
        <v>0</v>
      </c>
      <c r="S99" s="102">
        <f>SUM(S100:S107)</f>
        <v>0</v>
      </c>
      <c r="T99" s="263">
        <f t="shared" si="62"/>
        <v>0</v>
      </c>
      <c r="U99" s="259">
        <f t="shared" si="63"/>
        <v>0</v>
      </c>
      <c r="V99" s="259">
        <f t="shared" si="63"/>
        <v>0</v>
      </c>
      <c r="W99" s="259">
        <f t="shared" si="63"/>
        <v>0</v>
      </c>
      <c r="X99" s="88">
        <f>SUM(X100:X107)</f>
        <v>0</v>
      </c>
      <c r="Y99" s="88">
        <f>SUM(Y100:Y107)</f>
        <v>0</v>
      </c>
      <c r="Z99" s="263">
        <f t="shared" si="64"/>
        <v>0</v>
      </c>
      <c r="AA99" s="259">
        <f t="shared" si="67"/>
        <v>0</v>
      </c>
      <c r="AB99" s="259">
        <f t="shared" si="67"/>
        <v>0</v>
      </c>
      <c r="AC99" s="259">
        <f t="shared" si="67"/>
        <v>0</v>
      </c>
      <c r="AD99" s="258">
        <f>SUM(AD100:AD107)</f>
        <v>0</v>
      </c>
      <c r="AE99" s="258">
        <f>SUM(AE100:AE107)</f>
        <v>0</v>
      </c>
      <c r="AF99" s="263">
        <f t="shared" si="69"/>
        <v>0</v>
      </c>
      <c r="AG99" s="258">
        <f>SUM(AG100:AG107)</f>
        <v>0</v>
      </c>
      <c r="AH99" s="258">
        <f>SUM(AH100:AH107)</f>
        <v>0</v>
      </c>
      <c r="AI99" s="263">
        <f t="shared" si="65"/>
        <v>0</v>
      </c>
      <c r="AJ99" s="259">
        <f t="shared" si="71"/>
        <v>0</v>
      </c>
      <c r="AK99" s="259">
        <f t="shared" si="71"/>
        <v>0</v>
      </c>
      <c r="AL99" s="259">
        <f t="shared" si="71"/>
        <v>0</v>
      </c>
      <c r="AM99" s="259">
        <f t="shared" si="66"/>
        <v>0</v>
      </c>
      <c r="AN99" s="259">
        <f t="shared" si="66"/>
        <v>0</v>
      </c>
      <c r="AO99" s="259">
        <f t="shared" si="66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6"/>
        <v>0</v>
      </c>
      <c r="F100" s="101"/>
      <c r="G100" s="101"/>
      <c r="H100" s="87">
        <f t="shared" si="57"/>
        <v>0</v>
      </c>
      <c r="I100" s="101"/>
      <c r="J100" s="101"/>
      <c r="K100" s="87">
        <f t="shared" si="58"/>
        <v>0</v>
      </c>
      <c r="L100" s="101"/>
      <c r="M100" s="101"/>
      <c r="N100" s="87">
        <f t="shared" si="59"/>
        <v>0</v>
      </c>
      <c r="O100" s="101"/>
      <c r="P100" s="101"/>
      <c r="Q100" s="87">
        <f t="shared" si="60"/>
        <v>0</v>
      </c>
      <c r="R100" s="101"/>
      <c r="S100" s="101"/>
      <c r="T100" s="87">
        <f t="shared" si="62"/>
        <v>0</v>
      </c>
      <c r="U100" s="91">
        <f t="shared" si="63"/>
        <v>0</v>
      </c>
      <c r="V100" s="91">
        <f t="shared" si="63"/>
        <v>0</v>
      </c>
      <c r="W100" s="91">
        <f t="shared" si="63"/>
        <v>0</v>
      </c>
      <c r="X100" s="86"/>
      <c r="Y100" s="86"/>
      <c r="Z100" s="87">
        <f t="shared" si="64"/>
        <v>0</v>
      </c>
      <c r="AA100" s="91">
        <f t="shared" si="67"/>
        <v>0</v>
      </c>
      <c r="AB100" s="91">
        <f t="shared" si="67"/>
        <v>0</v>
      </c>
      <c r="AC100" s="91">
        <f t="shared" si="67"/>
        <v>0</v>
      </c>
      <c r="AD100" s="86"/>
      <c r="AE100" s="86"/>
      <c r="AF100" s="87">
        <f t="shared" si="69"/>
        <v>0</v>
      </c>
      <c r="AG100" s="86"/>
      <c r="AH100" s="86"/>
      <c r="AI100" s="87">
        <f t="shared" si="65"/>
        <v>0</v>
      </c>
      <c r="AJ100" s="91">
        <f t="shared" si="71"/>
        <v>0</v>
      </c>
      <c r="AK100" s="91">
        <f t="shared" si="71"/>
        <v>0</v>
      </c>
      <c r="AL100" s="91">
        <f t="shared" si="71"/>
        <v>0</v>
      </c>
      <c r="AM100" s="91">
        <f t="shared" si="66"/>
        <v>0</v>
      </c>
      <c r="AN100" s="91">
        <f t="shared" si="66"/>
        <v>0</v>
      </c>
      <c r="AO100" s="91">
        <f t="shared" si="66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6"/>
        <v>0</v>
      </c>
      <c r="F101" s="101"/>
      <c r="G101" s="101">
        <v>0</v>
      </c>
      <c r="H101" s="87">
        <f t="shared" si="57"/>
        <v>0</v>
      </c>
      <c r="I101" s="101"/>
      <c r="J101" s="101"/>
      <c r="K101" s="87">
        <f t="shared" si="58"/>
        <v>0</v>
      </c>
      <c r="L101" s="101"/>
      <c r="M101" s="101"/>
      <c r="N101" s="87">
        <f t="shared" si="59"/>
        <v>0</v>
      </c>
      <c r="O101" s="101"/>
      <c r="P101" s="101"/>
      <c r="Q101" s="87">
        <f t="shared" si="60"/>
        <v>0</v>
      </c>
      <c r="R101" s="101"/>
      <c r="S101" s="101"/>
      <c r="T101" s="87">
        <f t="shared" si="62"/>
        <v>0</v>
      </c>
      <c r="U101" s="91">
        <f t="shared" si="63"/>
        <v>0</v>
      </c>
      <c r="V101" s="91">
        <f t="shared" si="63"/>
        <v>0</v>
      </c>
      <c r="W101" s="91">
        <f t="shared" si="63"/>
        <v>0</v>
      </c>
      <c r="X101" s="86"/>
      <c r="Y101" s="86"/>
      <c r="Z101" s="87">
        <f t="shared" si="64"/>
        <v>0</v>
      </c>
      <c r="AA101" s="91">
        <f t="shared" si="67"/>
        <v>0</v>
      </c>
      <c r="AB101" s="91">
        <f t="shared" si="67"/>
        <v>0</v>
      </c>
      <c r="AC101" s="91">
        <f t="shared" si="67"/>
        <v>0</v>
      </c>
      <c r="AD101" s="86"/>
      <c r="AE101" s="86"/>
      <c r="AF101" s="87">
        <f t="shared" si="69"/>
        <v>0</v>
      </c>
      <c r="AG101" s="86"/>
      <c r="AH101" s="86"/>
      <c r="AI101" s="87">
        <f t="shared" si="65"/>
        <v>0</v>
      </c>
      <c r="AJ101" s="91">
        <f t="shared" si="71"/>
        <v>0</v>
      </c>
      <c r="AK101" s="91">
        <f t="shared" si="71"/>
        <v>0</v>
      </c>
      <c r="AL101" s="91">
        <f t="shared" si="71"/>
        <v>0</v>
      </c>
      <c r="AM101" s="91">
        <f t="shared" si="66"/>
        <v>0</v>
      </c>
      <c r="AN101" s="91">
        <f t="shared" si="66"/>
        <v>0</v>
      </c>
      <c r="AO101" s="91">
        <f t="shared" si="66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6"/>
        <v>0</v>
      </c>
      <c r="F102" s="101"/>
      <c r="G102" s="101"/>
      <c r="H102" s="87">
        <f t="shared" si="57"/>
        <v>0</v>
      </c>
      <c r="I102" s="101"/>
      <c r="J102" s="103"/>
      <c r="K102" s="87">
        <f t="shared" si="58"/>
        <v>0</v>
      </c>
      <c r="L102" s="103"/>
      <c r="M102" s="103">
        <v>0</v>
      </c>
      <c r="N102" s="87">
        <f t="shared" si="59"/>
        <v>0</v>
      </c>
      <c r="O102" s="103"/>
      <c r="P102" s="103"/>
      <c r="Q102" s="87">
        <f t="shared" si="60"/>
        <v>0</v>
      </c>
      <c r="R102" s="103"/>
      <c r="S102" s="101"/>
      <c r="T102" s="87">
        <f t="shared" si="62"/>
        <v>0</v>
      </c>
      <c r="U102" s="91">
        <f t="shared" si="63"/>
        <v>0</v>
      </c>
      <c r="V102" s="91">
        <f t="shared" si="63"/>
        <v>0</v>
      </c>
      <c r="W102" s="91">
        <f t="shared" si="63"/>
        <v>0</v>
      </c>
      <c r="X102" s="86"/>
      <c r="Y102" s="86"/>
      <c r="Z102" s="87">
        <f t="shared" si="64"/>
        <v>0</v>
      </c>
      <c r="AA102" s="91">
        <f t="shared" si="67"/>
        <v>0</v>
      </c>
      <c r="AB102" s="91">
        <f t="shared" si="67"/>
        <v>0</v>
      </c>
      <c r="AC102" s="91">
        <f t="shared" si="67"/>
        <v>0</v>
      </c>
      <c r="AD102" s="86"/>
      <c r="AE102" s="86"/>
      <c r="AF102" s="87">
        <f t="shared" si="69"/>
        <v>0</v>
      </c>
      <c r="AG102" s="86"/>
      <c r="AH102" s="86"/>
      <c r="AI102" s="87">
        <f t="shared" si="65"/>
        <v>0</v>
      </c>
      <c r="AJ102" s="91">
        <f t="shared" si="71"/>
        <v>0</v>
      </c>
      <c r="AK102" s="91">
        <f t="shared" si="71"/>
        <v>0</v>
      </c>
      <c r="AL102" s="91">
        <f t="shared" si="71"/>
        <v>0</v>
      </c>
      <c r="AM102" s="91">
        <f t="shared" si="66"/>
        <v>0</v>
      </c>
      <c r="AN102" s="91">
        <f t="shared" si="66"/>
        <v>0</v>
      </c>
      <c r="AO102" s="91">
        <f t="shared" si="66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6"/>
        <v>0</v>
      </c>
      <c r="F103" s="101"/>
      <c r="G103" s="101"/>
      <c r="H103" s="87">
        <f t="shared" si="57"/>
        <v>0</v>
      </c>
      <c r="I103" s="101"/>
      <c r="J103" s="101"/>
      <c r="K103" s="87">
        <f t="shared" si="58"/>
        <v>0</v>
      </c>
      <c r="L103" s="101"/>
      <c r="M103" s="101"/>
      <c r="N103" s="87">
        <f t="shared" si="59"/>
        <v>0</v>
      </c>
      <c r="O103" s="101"/>
      <c r="P103" s="101"/>
      <c r="Q103" s="87">
        <f t="shared" si="60"/>
        <v>0</v>
      </c>
      <c r="R103" s="101"/>
      <c r="S103" s="101"/>
      <c r="T103" s="87">
        <f t="shared" si="62"/>
        <v>0</v>
      </c>
      <c r="U103" s="91">
        <f t="shared" si="63"/>
        <v>0</v>
      </c>
      <c r="V103" s="91">
        <f t="shared" si="63"/>
        <v>0</v>
      </c>
      <c r="W103" s="91">
        <f t="shared" si="63"/>
        <v>0</v>
      </c>
      <c r="X103" s="86"/>
      <c r="Y103" s="86"/>
      <c r="Z103" s="87">
        <f t="shared" si="64"/>
        <v>0</v>
      </c>
      <c r="AA103" s="91">
        <f t="shared" si="67"/>
        <v>0</v>
      </c>
      <c r="AB103" s="91">
        <f t="shared" si="67"/>
        <v>0</v>
      </c>
      <c r="AC103" s="91">
        <f t="shared" si="67"/>
        <v>0</v>
      </c>
      <c r="AD103" s="86"/>
      <c r="AE103" s="86"/>
      <c r="AF103" s="87">
        <f t="shared" si="69"/>
        <v>0</v>
      </c>
      <c r="AG103" s="86"/>
      <c r="AH103" s="86"/>
      <c r="AI103" s="87">
        <f t="shared" si="65"/>
        <v>0</v>
      </c>
      <c r="AJ103" s="91">
        <f t="shared" si="71"/>
        <v>0</v>
      </c>
      <c r="AK103" s="91">
        <f t="shared" si="71"/>
        <v>0</v>
      </c>
      <c r="AL103" s="91">
        <f t="shared" si="71"/>
        <v>0</v>
      </c>
      <c r="AM103" s="91">
        <f t="shared" si="66"/>
        <v>0</v>
      </c>
      <c r="AN103" s="91">
        <f t="shared" si="66"/>
        <v>0</v>
      </c>
      <c r="AO103" s="91">
        <f t="shared" si="66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6"/>
        <v>0</v>
      </c>
      <c r="F104" s="101"/>
      <c r="G104" s="101">
        <v>0</v>
      </c>
      <c r="H104" s="87">
        <f t="shared" si="57"/>
        <v>0</v>
      </c>
      <c r="I104" s="101"/>
      <c r="J104" s="101"/>
      <c r="K104" s="87">
        <f t="shared" si="58"/>
        <v>0</v>
      </c>
      <c r="L104" s="101"/>
      <c r="M104" s="101"/>
      <c r="N104" s="87">
        <f t="shared" si="59"/>
        <v>0</v>
      </c>
      <c r="O104" s="101"/>
      <c r="P104" s="101"/>
      <c r="Q104" s="87">
        <f t="shared" si="60"/>
        <v>0</v>
      </c>
      <c r="R104" s="101"/>
      <c r="S104" s="101"/>
      <c r="T104" s="87">
        <f t="shared" si="62"/>
        <v>0</v>
      </c>
      <c r="U104" s="91">
        <f t="shared" si="63"/>
        <v>0</v>
      </c>
      <c r="V104" s="91">
        <f t="shared" si="63"/>
        <v>0</v>
      </c>
      <c r="W104" s="91">
        <f t="shared" si="63"/>
        <v>0</v>
      </c>
      <c r="X104" s="86"/>
      <c r="Y104" s="86"/>
      <c r="Z104" s="87">
        <f t="shared" si="64"/>
        <v>0</v>
      </c>
      <c r="AA104" s="91">
        <f t="shared" si="67"/>
        <v>0</v>
      </c>
      <c r="AB104" s="91">
        <f t="shared" si="67"/>
        <v>0</v>
      </c>
      <c r="AC104" s="91">
        <f t="shared" si="67"/>
        <v>0</v>
      </c>
      <c r="AD104" s="86"/>
      <c r="AE104" s="86"/>
      <c r="AF104" s="87">
        <f t="shared" si="69"/>
        <v>0</v>
      </c>
      <c r="AG104" s="86"/>
      <c r="AH104" s="86"/>
      <c r="AI104" s="87">
        <f t="shared" si="65"/>
        <v>0</v>
      </c>
      <c r="AJ104" s="91">
        <f t="shared" si="71"/>
        <v>0</v>
      </c>
      <c r="AK104" s="91">
        <f t="shared" si="71"/>
        <v>0</v>
      </c>
      <c r="AL104" s="91">
        <f t="shared" si="71"/>
        <v>0</v>
      </c>
      <c r="AM104" s="91">
        <f t="shared" si="66"/>
        <v>0</v>
      </c>
      <c r="AN104" s="91">
        <f t="shared" si="66"/>
        <v>0</v>
      </c>
      <c r="AO104" s="91">
        <f t="shared" si="66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6"/>
        <v>0</v>
      </c>
      <c r="F105" s="101"/>
      <c r="G105" s="101">
        <v>0</v>
      </c>
      <c r="H105" s="87">
        <f t="shared" si="57"/>
        <v>0</v>
      </c>
      <c r="I105" s="101"/>
      <c r="J105" s="101"/>
      <c r="K105" s="87">
        <f t="shared" si="58"/>
        <v>0</v>
      </c>
      <c r="L105" s="101"/>
      <c r="M105" s="101"/>
      <c r="N105" s="87">
        <f t="shared" si="59"/>
        <v>0</v>
      </c>
      <c r="O105" s="101"/>
      <c r="P105" s="101"/>
      <c r="Q105" s="87">
        <f t="shared" si="60"/>
        <v>0</v>
      </c>
      <c r="R105" s="101"/>
      <c r="S105" s="101"/>
      <c r="T105" s="87">
        <f t="shared" si="62"/>
        <v>0</v>
      </c>
      <c r="U105" s="91">
        <f t="shared" si="63"/>
        <v>0</v>
      </c>
      <c r="V105" s="91">
        <f t="shared" si="63"/>
        <v>0</v>
      </c>
      <c r="W105" s="91">
        <f t="shared" si="63"/>
        <v>0</v>
      </c>
      <c r="X105" s="86"/>
      <c r="Y105" s="86"/>
      <c r="Z105" s="87">
        <f t="shared" si="64"/>
        <v>0</v>
      </c>
      <c r="AA105" s="91">
        <f t="shared" si="67"/>
        <v>0</v>
      </c>
      <c r="AB105" s="91">
        <f t="shared" si="67"/>
        <v>0</v>
      </c>
      <c r="AC105" s="91">
        <f t="shared" si="67"/>
        <v>0</v>
      </c>
      <c r="AD105" s="86"/>
      <c r="AE105" s="86"/>
      <c r="AF105" s="87">
        <f t="shared" si="69"/>
        <v>0</v>
      </c>
      <c r="AG105" s="86"/>
      <c r="AH105" s="86"/>
      <c r="AI105" s="87">
        <f t="shared" si="65"/>
        <v>0</v>
      </c>
      <c r="AJ105" s="91">
        <f t="shared" si="71"/>
        <v>0</v>
      </c>
      <c r="AK105" s="91">
        <f t="shared" si="71"/>
        <v>0</v>
      </c>
      <c r="AL105" s="91">
        <f t="shared" si="71"/>
        <v>0</v>
      </c>
      <c r="AM105" s="91">
        <f t="shared" si="66"/>
        <v>0</v>
      </c>
      <c r="AN105" s="91">
        <f t="shared" si="66"/>
        <v>0</v>
      </c>
      <c r="AO105" s="91">
        <f t="shared" si="66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6"/>
        <v>0</v>
      </c>
      <c r="F106" s="101"/>
      <c r="G106" s="101">
        <v>0</v>
      </c>
      <c r="H106" s="87">
        <f t="shared" si="57"/>
        <v>0</v>
      </c>
      <c r="I106" s="101"/>
      <c r="J106" s="101"/>
      <c r="K106" s="87">
        <f t="shared" si="58"/>
        <v>0</v>
      </c>
      <c r="L106" s="101"/>
      <c r="M106" s="101"/>
      <c r="N106" s="87">
        <f t="shared" si="59"/>
        <v>0</v>
      </c>
      <c r="O106" s="101"/>
      <c r="P106" s="101"/>
      <c r="Q106" s="87">
        <f t="shared" si="60"/>
        <v>0</v>
      </c>
      <c r="R106" s="101"/>
      <c r="S106" s="101"/>
      <c r="T106" s="87">
        <f t="shared" si="62"/>
        <v>0</v>
      </c>
      <c r="U106" s="91">
        <f t="shared" si="63"/>
        <v>0</v>
      </c>
      <c r="V106" s="91">
        <f t="shared" si="63"/>
        <v>0</v>
      </c>
      <c r="W106" s="91">
        <f t="shared" si="63"/>
        <v>0</v>
      </c>
      <c r="X106" s="86"/>
      <c r="Y106" s="86"/>
      <c r="Z106" s="87">
        <f t="shared" si="64"/>
        <v>0</v>
      </c>
      <c r="AA106" s="91">
        <f t="shared" si="67"/>
        <v>0</v>
      </c>
      <c r="AB106" s="91">
        <f t="shared" si="67"/>
        <v>0</v>
      </c>
      <c r="AC106" s="91">
        <f t="shared" si="67"/>
        <v>0</v>
      </c>
      <c r="AD106" s="86"/>
      <c r="AE106" s="86"/>
      <c r="AF106" s="87">
        <f t="shared" si="69"/>
        <v>0</v>
      </c>
      <c r="AG106" s="86"/>
      <c r="AH106" s="86"/>
      <c r="AI106" s="87">
        <f t="shared" si="65"/>
        <v>0</v>
      </c>
      <c r="AJ106" s="91">
        <f t="shared" si="71"/>
        <v>0</v>
      </c>
      <c r="AK106" s="91">
        <f t="shared" si="71"/>
        <v>0</v>
      </c>
      <c r="AL106" s="91">
        <f t="shared" si="71"/>
        <v>0</v>
      </c>
      <c r="AM106" s="91">
        <f t="shared" si="66"/>
        <v>0</v>
      </c>
      <c r="AN106" s="91">
        <f t="shared" si="66"/>
        <v>0</v>
      </c>
      <c r="AO106" s="91">
        <f t="shared" si="66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6"/>
        <v>0</v>
      </c>
      <c r="F107" s="101"/>
      <c r="G107" s="101"/>
      <c r="H107" s="87">
        <f t="shared" si="57"/>
        <v>0</v>
      </c>
      <c r="I107" s="101"/>
      <c r="J107" s="101"/>
      <c r="K107" s="87">
        <f t="shared" si="58"/>
        <v>0</v>
      </c>
      <c r="L107" s="101"/>
      <c r="M107" s="101"/>
      <c r="N107" s="87">
        <f t="shared" si="59"/>
        <v>0</v>
      </c>
      <c r="O107" s="101"/>
      <c r="P107" s="101"/>
      <c r="Q107" s="87">
        <f t="shared" si="60"/>
        <v>0</v>
      </c>
      <c r="R107" s="101"/>
      <c r="S107" s="101"/>
      <c r="T107" s="87">
        <f t="shared" si="62"/>
        <v>0</v>
      </c>
      <c r="U107" s="91">
        <f t="shared" si="63"/>
        <v>0</v>
      </c>
      <c r="V107" s="91">
        <f t="shared" si="63"/>
        <v>0</v>
      </c>
      <c r="W107" s="91">
        <f t="shared" si="63"/>
        <v>0</v>
      </c>
      <c r="X107" s="86"/>
      <c r="Y107" s="86"/>
      <c r="Z107" s="87">
        <f t="shared" si="64"/>
        <v>0</v>
      </c>
      <c r="AA107" s="91">
        <f t="shared" si="67"/>
        <v>0</v>
      </c>
      <c r="AB107" s="91">
        <f t="shared" si="67"/>
        <v>0</v>
      </c>
      <c r="AC107" s="91">
        <f t="shared" si="67"/>
        <v>0</v>
      </c>
      <c r="AD107" s="86"/>
      <c r="AE107" s="86"/>
      <c r="AF107" s="87">
        <f t="shared" si="69"/>
        <v>0</v>
      </c>
      <c r="AG107" s="86"/>
      <c r="AH107" s="86"/>
      <c r="AI107" s="87">
        <f t="shared" si="65"/>
        <v>0</v>
      </c>
      <c r="AJ107" s="91">
        <f t="shared" si="71"/>
        <v>0</v>
      </c>
      <c r="AK107" s="91">
        <f t="shared" si="71"/>
        <v>0</v>
      </c>
      <c r="AL107" s="91">
        <f t="shared" si="71"/>
        <v>0</v>
      </c>
      <c r="AM107" s="91">
        <f t="shared" si="66"/>
        <v>0</v>
      </c>
      <c r="AN107" s="91">
        <f t="shared" si="66"/>
        <v>0</v>
      </c>
      <c r="AO107" s="91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workbookViewId="0">
      <pane xSplit="2" ySplit="8" topLeftCell="AM51" activePane="bottomRight" state="frozen"/>
      <selection pane="topRight" activeCell="C1" sqref="C1"/>
      <selection pane="bottomLeft" activeCell="A9" sqref="A9"/>
      <selection pane="bottomRight" activeCell="AG49" sqref="AG4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13" customWidth="1"/>
    <col min="7" max="7" width="14" style="205" customWidth="1"/>
    <col min="8" max="23" width="14" style="113" customWidth="1"/>
    <col min="24" max="26" width="14" style="182" customWidth="1"/>
    <col min="27" max="41" width="14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>
      <c r="I2" s="113">
        <f>I23+L23+O23+R23+I43+L43+O43+R43</f>
        <v>83867200</v>
      </c>
    </row>
    <row r="3" spans="1:41" ht="11.25">
      <c r="B3" s="439" t="s">
        <v>288</v>
      </c>
      <c r="C3" s="439"/>
      <c r="D3" s="439"/>
      <c r="E3" s="439"/>
      <c r="F3" s="439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-292928382.75999999</v>
      </c>
    </row>
    <row r="5" spans="1:41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53" t="s">
        <v>166</v>
      </c>
      <c r="Y5" s="454"/>
      <c r="Z5" s="455"/>
      <c r="AA5" s="440" t="s">
        <v>164</v>
      </c>
      <c r="AB5" s="440"/>
      <c r="AC5" s="440"/>
      <c r="AD5" s="407" t="s">
        <v>262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3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230" t="s">
        <v>114</v>
      </c>
      <c r="Y6" s="230" t="s">
        <v>115</v>
      </c>
      <c r="Z6" s="23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7" t="s">
        <v>122</v>
      </c>
      <c r="B7" s="438"/>
      <c r="C7" s="83"/>
      <c r="D7" s="83">
        <f>SUM(C7+D79-D8)</f>
        <v>11736700.25</v>
      </c>
      <c r="E7" s="87">
        <f>SUM(D7-C7)</f>
        <v>11736700.25</v>
      </c>
      <c r="F7" s="83"/>
      <c r="G7" s="301">
        <f>SUM(F7+G79-G8)</f>
        <v>-32833657.819999933</v>
      </c>
      <c r="H7" s="87">
        <f>SUM(G7-F7)</f>
        <v>-32833657.819999933</v>
      </c>
      <c r="I7" s="83"/>
      <c r="J7" s="83">
        <f>SUM(I7+J79-J8)</f>
        <v>7919138.1099999994</v>
      </c>
      <c r="K7" s="87">
        <f>SUM(J7-I7)</f>
        <v>7919138.1099999994</v>
      </c>
      <c r="L7" s="83"/>
      <c r="M7" s="83">
        <f>SUM(L7+M79-M8)</f>
        <v>7880751.6799999997</v>
      </c>
      <c r="N7" s="87">
        <f>SUM(M7-L7)</f>
        <v>7880751.6799999997</v>
      </c>
      <c r="O7" s="83"/>
      <c r="P7" s="83">
        <f>SUM(O7+P79-P8)</f>
        <v>17093276.5</v>
      </c>
      <c r="Q7" s="87">
        <f>SUM(P7-O7)</f>
        <v>17093276.5</v>
      </c>
      <c r="R7" s="83"/>
      <c r="S7" s="83">
        <f>SUM(R7+S79-S8)</f>
        <v>12695048.039999999</v>
      </c>
      <c r="T7" s="87">
        <f>SUM(S7-R7)</f>
        <v>12695048.039999999</v>
      </c>
      <c r="U7" s="92">
        <f>SUM(C7+F7+I7+L7+O7+R7)</f>
        <v>0</v>
      </c>
      <c r="V7" s="92">
        <f t="shared" ref="V7:W22" si="1">SUM(D7+G7+J7+M7+P7+S7)</f>
        <v>24491256.760000065</v>
      </c>
      <c r="W7" s="92">
        <f t="shared" si="1"/>
        <v>24491256.760000065</v>
      </c>
      <c r="X7" s="231"/>
      <c r="Y7" s="231">
        <f>SUM(X7+Y79-Y8)</f>
        <v>157544429.19999999</v>
      </c>
      <c r="Z7" s="232">
        <v>0</v>
      </c>
      <c r="AA7" s="92">
        <f>SUM(X7)</f>
        <v>0</v>
      </c>
      <c r="AB7" s="92">
        <f>SUM(Y7)</f>
        <v>157544429.19999999</v>
      </c>
      <c r="AC7" s="92">
        <v>0</v>
      </c>
      <c r="AD7" s="83"/>
      <c r="AE7" s="83">
        <f>SUM(AD7+AE79-AE8)</f>
        <v>50399059.700000003</v>
      </c>
      <c r="AF7" s="87">
        <v>0</v>
      </c>
      <c r="AG7" s="83"/>
      <c r="AH7" s="83">
        <f>SUM(AG7+AH79-AH8)</f>
        <v>64193974</v>
      </c>
      <c r="AI7" s="87">
        <v>0</v>
      </c>
      <c r="AJ7" s="92">
        <f t="shared" ref="AJ7:AL22" si="2">SUM(AD7+AG7)</f>
        <v>0</v>
      </c>
      <c r="AK7" s="92">
        <f t="shared" si="2"/>
        <v>114593033.7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296628719.66000003</v>
      </c>
      <c r="AO7" s="92">
        <f t="shared" si="3"/>
        <v>24491256.760000065</v>
      </c>
    </row>
    <row r="8" spans="1:41" ht="11.25">
      <c r="A8" s="57">
        <v>1</v>
      </c>
      <c r="B8" s="58" t="s">
        <v>4</v>
      </c>
      <c r="C8" s="88">
        <f>SUM(C9+C75)</f>
        <v>94936200</v>
      </c>
      <c r="D8" s="88">
        <f>SUM(D9+D75)</f>
        <v>79951999.75</v>
      </c>
      <c r="E8" s="87">
        <f t="shared" ref="E8:E72" si="4">SUM(D8-C8)</f>
        <v>-14984200.25</v>
      </c>
      <c r="F8" s="88">
        <f>SUM(F9+F75)</f>
        <v>449259900</v>
      </c>
      <c r="G8" s="179">
        <f>SUM(G9+G75)</f>
        <v>463561157.81999993</v>
      </c>
      <c r="H8" s="87">
        <f t="shared" ref="H8:H72" si="5">SUM(G8-F8)</f>
        <v>14301257.819999933</v>
      </c>
      <c r="I8" s="88">
        <f>SUM(I9+I75)</f>
        <v>11826800</v>
      </c>
      <c r="J8" s="88">
        <f>SUM(J9+J75)</f>
        <v>3907661.89</v>
      </c>
      <c r="K8" s="87">
        <f t="shared" ref="K8:K72" si="6">SUM(J8-I8)</f>
        <v>-7919138.1099999994</v>
      </c>
      <c r="L8" s="88">
        <f>SUM(L9+L75)</f>
        <v>21030000</v>
      </c>
      <c r="M8" s="88">
        <f>SUM(M9+M75)</f>
        <v>13149248.32</v>
      </c>
      <c r="N8" s="87">
        <f t="shared" ref="N8:N72" si="7">SUM(M8-L8)</f>
        <v>-7880751.6799999997</v>
      </c>
      <c r="O8" s="88">
        <f>SUM(O9+O75)</f>
        <v>35302000</v>
      </c>
      <c r="P8" s="88">
        <f>SUM(P9+P75)</f>
        <v>18208723.5</v>
      </c>
      <c r="Q8" s="87">
        <f t="shared" ref="Q8:Q72" si="8">SUM(P8-O8)</f>
        <v>-17093276.5</v>
      </c>
      <c r="R8" s="88">
        <f>SUM(R9+R75)</f>
        <v>15708400</v>
      </c>
      <c r="S8" s="88">
        <f>SUM(S9+S75)</f>
        <v>3013351.96</v>
      </c>
      <c r="T8" s="87">
        <f t="shared" ref="T8:T74" si="9">SUM(S8-R8)</f>
        <v>-12695048.039999999</v>
      </c>
      <c r="U8" s="90">
        <f t="shared" ref="U8:W50" si="10">SUM(C8+F8+I8+L8+O8+R8)</f>
        <v>628063300</v>
      </c>
      <c r="V8" s="90">
        <f t="shared" si="1"/>
        <v>581792143.24000001</v>
      </c>
      <c r="W8" s="90">
        <f t="shared" si="1"/>
        <v>-46271156.760000065</v>
      </c>
      <c r="X8" s="181">
        <f>SUM(X9+X75)</f>
        <v>305000000</v>
      </c>
      <c r="Y8" s="181">
        <f>SUM(Y9+Y75)</f>
        <v>189785674</v>
      </c>
      <c r="Z8" s="232">
        <f t="shared" ref="Z8:Z74" si="11">SUM(Y8-X8)</f>
        <v>-115214326</v>
      </c>
      <c r="AA8" s="90">
        <f t="shared" ref="AA8:AB11" si="12">SUM(X8)</f>
        <v>305000000</v>
      </c>
      <c r="AB8" s="90">
        <f t="shared" si="12"/>
        <v>189785674</v>
      </c>
      <c r="AC8" s="90">
        <f t="shared" ref="AC8:AC11" si="13">SUM(Z8)</f>
        <v>-115214326</v>
      </c>
      <c r="AD8" s="88">
        <f>SUM(AD9+AD75)</f>
        <v>73049000</v>
      </c>
      <c r="AE8" s="88">
        <f>SUM(AE9+AE75)</f>
        <v>150000</v>
      </c>
      <c r="AF8" s="87">
        <f t="shared" ref="AF8:AF72" si="14">SUM(AE8-AD8)</f>
        <v>-72899000</v>
      </c>
      <c r="AG8" s="88">
        <f>SUM(AG9+AG75)</f>
        <v>60293900</v>
      </c>
      <c r="AH8" s="88">
        <f>SUM(AH9+AH75)</f>
        <v>1750000</v>
      </c>
      <c r="AI8" s="87">
        <f t="shared" ref="AI8:AI74" si="15">SUM(AH8-AG8)</f>
        <v>-58543900</v>
      </c>
      <c r="AJ8" s="90">
        <f t="shared" si="2"/>
        <v>133342900</v>
      </c>
      <c r="AK8" s="90">
        <f t="shared" si="2"/>
        <v>1900000</v>
      </c>
      <c r="AL8" s="90">
        <f t="shared" si="2"/>
        <v>-131442900</v>
      </c>
      <c r="AM8" s="90">
        <f t="shared" ref="AM8:AO74" si="16">SUM(U8+AA8+AJ8)</f>
        <v>1066406200</v>
      </c>
      <c r="AN8" s="90">
        <f t="shared" si="3"/>
        <v>773477817.24000001</v>
      </c>
      <c r="AO8" s="90">
        <f t="shared" si="3"/>
        <v>-292928382.76000005</v>
      </c>
    </row>
    <row r="9" spans="1:41" ht="11.25">
      <c r="A9" s="57">
        <v>2</v>
      </c>
      <c r="B9" s="58" t="s">
        <v>5</v>
      </c>
      <c r="C9" s="88">
        <f>SUM(C10+C63+C66)</f>
        <v>94936200</v>
      </c>
      <c r="D9" s="88">
        <f t="shared" ref="D9" si="17">SUM(D10+D63+D66)</f>
        <v>79951999.75</v>
      </c>
      <c r="E9" s="87">
        <f t="shared" si="4"/>
        <v>-14984200.25</v>
      </c>
      <c r="F9" s="88">
        <f>SUM(F10+F63+F66)</f>
        <v>449259900</v>
      </c>
      <c r="G9" s="179">
        <f>SUM(G10+G63+G66)</f>
        <v>463561157.81999993</v>
      </c>
      <c r="H9" s="87">
        <f t="shared" si="5"/>
        <v>14301257.819999933</v>
      </c>
      <c r="I9" s="88">
        <f>SUM(I10+I63+I66)</f>
        <v>11826800</v>
      </c>
      <c r="J9" s="88">
        <f>SUM(J10+J63+J66)</f>
        <v>3907661.89</v>
      </c>
      <c r="K9" s="87">
        <f t="shared" si="6"/>
        <v>-7919138.1099999994</v>
      </c>
      <c r="L9" s="88">
        <f>SUM(L10+L63+L66)</f>
        <v>21030000</v>
      </c>
      <c r="M9" s="88">
        <f>SUM(M10+M63+M66)</f>
        <v>13149248.32</v>
      </c>
      <c r="N9" s="87">
        <f t="shared" si="7"/>
        <v>-7880751.6799999997</v>
      </c>
      <c r="O9" s="88">
        <f>SUM(O10+O63+O66)</f>
        <v>35302000</v>
      </c>
      <c r="P9" s="88">
        <f>SUM(P10+P63+P66)</f>
        <v>18208723.5</v>
      </c>
      <c r="Q9" s="87">
        <f t="shared" si="8"/>
        <v>-17093276.5</v>
      </c>
      <c r="R9" s="88">
        <f>SUM(R10+R63+R66)</f>
        <v>15708400</v>
      </c>
      <c r="S9" s="88">
        <f>SUM(S10+S63+S66)</f>
        <v>3013351.96</v>
      </c>
      <c r="T9" s="87">
        <f t="shared" si="9"/>
        <v>-12695048.039999999</v>
      </c>
      <c r="U9" s="90">
        <f t="shared" si="10"/>
        <v>628063300</v>
      </c>
      <c r="V9" s="90">
        <f t="shared" si="1"/>
        <v>581792143.24000001</v>
      </c>
      <c r="W9" s="90">
        <f t="shared" si="1"/>
        <v>-46271156.760000065</v>
      </c>
      <c r="X9" s="181">
        <f>SUM(X10+X63+X66)</f>
        <v>305000000</v>
      </c>
      <c r="Y9" s="181">
        <f>SUM(Y10+Y63+Y66)</f>
        <v>189785674</v>
      </c>
      <c r="Z9" s="232">
        <f t="shared" si="11"/>
        <v>-115214326</v>
      </c>
      <c r="AA9" s="90">
        <f t="shared" si="12"/>
        <v>305000000</v>
      </c>
      <c r="AB9" s="90">
        <f t="shared" si="12"/>
        <v>189785674</v>
      </c>
      <c r="AC9" s="90">
        <f t="shared" si="13"/>
        <v>-115214326</v>
      </c>
      <c r="AD9" s="88">
        <f>SUM(AD10+AD63+AD66)</f>
        <v>73049000</v>
      </c>
      <c r="AE9" s="88">
        <f>SUM(AE10+AE63+AE66)</f>
        <v>150000</v>
      </c>
      <c r="AF9" s="87">
        <f t="shared" si="14"/>
        <v>-72899000</v>
      </c>
      <c r="AG9" s="88">
        <f>SUM(AG10+AG63+AG66)</f>
        <v>60293900</v>
      </c>
      <c r="AH9" s="88">
        <f>SUM(AH10+AH63+AH66)</f>
        <v>1750000</v>
      </c>
      <c r="AI9" s="87">
        <f t="shared" si="15"/>
        <v>-58543900</v>
      </c>
      <c r="AJ9" s="90">
        <f t="shared" si="2"/>
        <v>133342900</v>
      </c>
      <c r="AK9" s="90">
        <f t="shared" si="2"/>
        <v>1900000</v>
      </c>
      <c r="AL9" s="90">
        <f t="shared" si="2"/>
        <v>-131442900</v>
      </c>
      <c r="AM9" s="90">
        <f t="shared" si="16"/>
        <v>1066406200</v>
      </c>
      <c r="AN9" s="90">
        <f t="shared" si="3"/>
        <v>773477817.24000001</v>
      </c>
      <c r="AO9" s="90">
        <f t="shared" si="3"/>
        <v>-292928382.76000005</v>
      </c>
    </row>
    <row r="10" spans="1:41" ht="11.25">
      <c r="A10" s="57">
        <v>3</v>
      </c>
      <c r="B10" s="58" t="s">
        <v>6</v>
      </c>
      <c r="C10" s="88">
        <f>SUM(C11+C17+C23+C28+C35+C39+C44+C48+C58)</f>
        <v>94736200</v>
      </c>
      <c r="D10" s="88">
        <f>SUM(D11+D17+D23+D28+D35+D39+D44+D48+D58)</f>
        <v>79951999.75</v>
      </c>
      <c r="E10" s="87">
        <f t="shared" si="4"/>
        <v>-14784200.25</v>
      </c>
      <c r="F10" s="88">
        <f>SUM(F11+F17+F23+F28+F35+F39+F44+F48+F58)</f>
        <v>449259900</v>
      </c>
      <c r="G10" s="179">
        <f>SUM(G11+G17+G23+G28+G35+G39+G44+G48+G58)</f>
        <v>463561157.81999993</v>
      </c>
      <c r="H10" s="87">
        <f t="shared" si="5"/>
        <v>14301257.819999933</v>
      </c>
      <c r="I10" s="88">
        <f>SUM(I11+I17+I23+I28+I35+I39+I44+I48+I58)</f>
        <v>11826800</v>
      </c>
      <c r="J10" s="88">
        <f>SUM(J11+J17+J23+J28+J35+J39+J44+J48+J58)</f>
        <v>3907661.89</v>
      </c>
      <c r="K10" s="87">
        <f t="shared" si="6"/>
        <v>-7919138.1099999994</v>
      </c>
      <c r="L10" s="88">
        <f>SUM(L11+L17+L23+L28+L35+L39+L44+L48+L58)</f>
        <v>21030000</v>
      </c>
      <c r="M10" s="88">
        <f>SUM(M11+M17+M23+M28+M35+M39+M44+M48+M58)</f>
        <v>13149248.32</v>
      </c>
      <c r="N10" s="87">
        <f t="shared" si="7"/>
        <v>-7880751.6799999997</v>
      </c>
      <c r="O10" s="88">
        <f>SUM(O11+O17+O23+O28+O35+O39+O44+O48+O58)</f>
        <v>35302000</v>
      </c>
      <c r="P10" s="88">
        <f>SUM(P11+P17+P23+P28+P35+P39+P44+P48+P58)</f>
        <v>18208723.5</v>
      </c>
      <c r="Q10" s="87">
        <f t="shared" si="8"/>
        <v>-17093276.5</v>
      </c>
      <c r="R10" s="88">
        <f>SUM(R11+R17+R23+R28+R35+R39+R44+R48+R58)</f>
        <v>15708400</v>
      </c>
      <c r="S10" s="88">
        <f>SUM(S11+S17+S23+S28+S35+S39+S44+S48+S58)</f>
        <v>3013351.96</v>
      </c>
      <c r="T10" s="87">
        <f t="shared" si="9"/>
        <v>-12695048.039999999</v>
      </c>
      <c r="U10" s="90">
        <f t="shared" si="10"/>
        <v>627863300</v>
      </c>
      <c r="V10" s="90">
        <f t="shared" si="1"/>
        <v>581792143.24000001</v>
      </c>
      <c r="W10" s="90">
        <f t="shared" si="1"/>
        <v>-46071156.760000065</v>
      </c>
      <c r="X10" s="181">
        <f>SUM(X11+X17+X23+X28+X35+X39+X44+X48+X58)</f>
        <v>0</v>
      </c>
      <c r="Y10" s="181">
        <f>SUM(Y11+Y17+Y23+Y28+Y35+Y39+Y44+Y48+Y58)</f>
        <v>0</v>
      </c>
      <c r="Z10" s="232">
        <f t="shared" si="11"/>
        <v>0</v>
      </c>
      <c r="AA10" s="90">
        <f t="shared" si="12"/>
        <v>0</v>
      </c>
      <c r="AB10" s="90">
        <f t="shared" si="12"/>
        <v>0</v>
      </c>
      <c r="AC10" s="90">
        <f t="shared" si="13"/>
        <v>0</v>
      </c>
      <c r="AD10" s="88">
        <f>SUM(AD11+AD17+AD23+AD28+AD35+AD39+AD44+AD48+AD58)</f>
        <v>73049000</v>
      </c>
      <c r="AE10" s="88">
        <f>SUM(AE11+AE17+AE23+AE28+AE35+AE39+AE44+AE48+AE58)</f>
        <v>150000</v>
      </c>
      <c r="AF10" s="87">
        <f t="shared" si="14"/>
        <v>-72899000</v>
      </c>
      <c r="AG10" s="88">
        <f>SUM(AG11+AG17+AG23+AG28+AG35+AG39+AG44+AG48+AG58)</f>
        <v>60293900</v>
      </c>
      <c r="AH10" s="88">
        <f>SUM(AH11+AH17+AH23+AH28+AH35+AH39+AH44+AH48+AH58)</f>
        <v>1750000</v>
      </c>
      <c r="AI10" s="87">
        <f t="shared" si="15"/>
        <v>-58543900</v>
      </c>
      <c r="AJ10" s="90">
        <f t="shared" si="2"/>
        <v>133342900</v>
      </c>
      <c r="AK10" s="90">
        <f t="shared" si="2"/>
        <v>1900000</v>
      </c>
      <c r="AL10" s="90">
        <f t="shared" si="2"/>
        <v>-131442900</v>
      </c>
      <c r="AM10" s="90">
        <f t="shared" si="16"/>
        <v>761206200</v>
      </c>
      <c r="AN10" s="90">
        <f t="shared" si="3"/>
        <v>583692143.24000001</v>
      </c>
      <c r="AO10" s="90">
        <f t="shared" si="3"/>
        <v>-177514056.76000005</v>
      </c>
    </row>
    <row r="11" spans="1:41" ht="11.25">
      <c r="A11" s="57">
        <v>4</v>
      </c>
      <c r="B11" s="58" t="s">
        <v>7</v>
      </c>
      <c r="C11" s="88">
        <f t="shared" ref="C11" si="18">SUM(C12:C16)</f>
        <v>71002300</v>
      </c>
      <c r="D11" s="88">
        <f>SUM(D12:D16)</f>
        <v>64315102</v>
      </c>
      <c r="E11" s="87">
        <f t="shared" si="4"/>
        <v>-6687198</v>
      </c>
      <c r="F11" s="88">
        <f>SUM(F12:F16)</f>
        <v>327294800</v>
      </c>
      <c r="G11" s="179">
        <f>SUM(G12:G16)</f>
        <v>327294799.77999997</v>
      </c>
      <c r="H11" s="87">
        <f t="shared" si="5"/>
        <v>-0.22000002861022949</v>
      </c>
      <c r="I11" s="88">
        <f>SUM(I12:I16)</f>
        <v>0</v>
      </c>
      <c r="J11" s="88">
        <f>SUM(J12:J16)</f>
        <v>0</v>
      </c>
      <c r="K11" s="87">
        <f t="shared" si="6"/>
        <v>0</v>
      </c>
      <c r="L11" s="88">
        <f>SUM(L12:L16)</f>
        <v>0</v>
      </c>
      <c r="M11" s="88">
        <f>SUM(M12:M16)</f>
        <v>0</v>
      </c>
      <c r="N11" s="87">
        <f t="shared" si="7"/>
        <v>0</v>
      </c>
      <c r="O11" s="88">
        <f>SUM(O12:O16)</f>
        <v>0</v>
      </c>
      <c r="P11" s="88">
        <f>SUM(P12:P16)</f>
        <v>0</v>
      </c>
      <c r="Q11" s="87">
        <f t="shared" si="8"/>
        <v>0</v>
      </c>
      <c r="R11" s="88">
        <f>SUM(R12:R16)</f>
        <v>0</v>
      </c>
      <c r="S11" s="88">
        <f>SUM(S12:S16)</f>
        <v>0</v>
      </c>
      <c r="T11" s="87">
        <f t="shared" si="9"/>
        <v>0</v>
      </c>
      <c r="U11" s="90">
        <f t="shared" si="10"/>
        <v>398297100</v>
      </c>
      <c r="V11" s="90">
        <f t="shared" si="1"/>
        <v>391609901.77999997</v>
      </c>
      <c r="W11" s="90">
        <f t="shared" si="1"/>
        <v>-6687198.2200000286</v>
      </c>
      <c r="X11" s="181">
        <f>SUM(X12:X16)</f>
        <v>0</v>
      </c>
      <c r="Y11" s="181">
        <f>SUM(Y12:Y16)</f>
        <v>0</v>
      </c>
      <c r="Z11" s="232">
        <f t="shared" si="11"/>
        <v>0</v>
      </c>
      <c r="AA11" s="90">
        <f t="shared" si="12"/>
        <v>0</v>
      </c>
      <c r="AB11" s="90">
        <f t="shared" si="12"/>
        <v>0</v>
      </c>
      <c r="AC11" s="90">
        <f t="shared" si="13"/>
        <v>0</v>
      </c>
      <c r="AD11" s="88">
        <f>SUM(AD12:AD16)</f>
        <v>0</v>
      </c>
      <c r="AE11" s="88">
        <f>SUM(AE12:AE16)</f>
        <v>0</v>
      </c>
      <c r="AF11" s="87">
        <f t="shared" si="14"/>
        <v>0</v>
      </c>
      <c r="AG11" s="88">
        <f>SUM(AG12:AG16)</f>
        <v>0</v>
      </c>
      <c r="AH11" s="88">
        <f>SUM(AH12:AH16)</f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398297100</v>
      </c>
      <c r="AN11" s="90">
        <f t="shared" si="3"/>
        <v>391609901.77999997</v>
      </c>
      <c r="AO11" s="90">
        <f t="shared" si="3"/>
        <v>-6687198.2200000286</v>
      </c>
    </row>
    <row r="12" spans="1:41" ht="12.75">
      <c r="A12" s="13">
        <v>5</v>
      </c>
      <c r="B12" s="15" t="s">
        <v>8</v>
      </c>
      <c r="C12" s="101">
        <v>27882000</v>
      </c>
      <c r="D12" s="101">
        <v>40761125.799999997</v>
      </c>
      <c r="E12" s="87">
        <f t="shared" si="4"/>
        <v>12879125.799999997</v>
      </c>
      <c r="F12" s="101">
        <v>167139600</v>
      </c>
      <c r="G12" s="101">
        <v>205754749.56</v>
      </c>
      <c r="H12" s="87">
        <f t="shared" si="5"/>
        <v>38615149.560000002</v>
      </c>
      <c r="I12" s="86"/>
      <c r="J12" s="86"/>
      <c r="K12" s="87">
        <f t="shared" si="6"/>
        <v>0</v>
      </c>
      <c r="L12" s="86"/>
      <c r="M12" s="86"/>
      <c r="N12" s="87">
        <f t="shared" si="7"/>
        <v>0</v>
      </c>
      <c r="O12" s="86"/>
      <c r="P12" s="86"/>
      <c r="Q12" s="87">
        <f t="shared" si="8"/>
        <v>0</v>
      </c>
      <c r="R12" s="86"/>
      <c r="S12" s="86"/>
      <c r="T12" s="87">
        <f t="shared" si="9"/>
        <v>0</v>
      </c>
      <c r="U12" s="91">
        <f t="shared" si="10"/>
        <v>195021600</v>
      </c>
      <c r="V12" s="91">
        <f t="shared" si="1"/>
        <v>246515875.36000001</v>
      </c>
      <c r="W12" s="91">
        <f t="shared" si="1"/>
        <v>51494275.359999999</v>
      </c>
      <c r="X12" s="233"/>
      <c r="Y12" s="233"/>
      <c r="Z12" s="232">
        <f t="shared" si="11"/>
        <v>0</v>
      </c>
      <c r="AA12" s="91">
        <f t="shared" ref="AA12:AC79" si="19">SUM(X12)</f>
        <v>0</v>
      </c>
      <c r="AB12" s="91">
        <f t="shared" si="19"/>
        <v>0</v>
      </c>
      <c r="AC12" s="91">
        <f t="shared" si="19"/>
        <v>0</v>
      </c>
      <c r="AD12" s="86"/>
      <c r="AE12" s="86"/>
      <c r="AF12" s="87">
        <f t="shared" si="14"/>
        <v>0</v>
      </c>
      <c r="AG12" s="86"/>
      <c r="AH12" s="86"/>
      <c r="AI12" s="87">
        <f t="shared" si="15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1">
        <f t="shared" si="16"/>
        <v>195021600</v>
      </c>
      <c r="AN12" s="91">
        <f t="shared" si="3"/>
        <v>246515875.36000001</v>
      </c>
      <c r="AO12" s="91">
        <f t="shared" si="3"/>
        <v>51494275.359999999</v>
      </c>
    </row>
    <row r="13" spans="1:41" ht="12.75">
      <c r="A13" s="13">
        <v>6</v>
      </c>
      <c r="B13" s="15" t="s">
        <v>10</v>
      </c>
      <c r="C13" s="101">
        <v>32958600</v>
      </c>
      <c r="D13" s="101">
        <v>20313176.199999999</v>
      </c>
      <c r="E13" s="87">
        <f t="shared" si="4"/>
        <v>-12645423.800000001</v>
      </c>
      <c r="F13" s="101">
        <v>128100800</v>
      </c>
      <c r="G13" s="101">
        <v>96520050.219999999</v>
      </c>
      <c r="H13" s="87">
        <f t="shared" si="5"/>
        <v>-31580749.780000001</v>
      </c>
      <c r="I13" s="86"/>
      <c r="J13" s="86"/>
      <c r="K13" s="87">
        <f t="shared" si="6"/>
        <v>0</v>
      </c>
      <c r="L13" s="86"/>
      <c r="M13" s="86"/>
      <c r="N13" s="87">
        <f t="shared" si="7"/>
        <v>0</v>
      </c>
      <c r="O13" s="86"/>
      <c r="P13" s="86"/>
      <c r="Q13" s="87">
        <f t="shared" si="8"/>
        <v>0</v>
      </c>
      <c r="R13" s="86"/>
      <c r="S13" s="86"/>
      <c r="T13" s="87">
        <f t="shared" si="9"/>
        <v>0</v>
      </c>
      <c r="U13" s="91">
        <f t="shared" si="10"/>
        <v>161059400</v>
      </c>
      <c r="V13" s="91">
        <f t="shared" si="1"/>
        <v>116833226.42</v>
      </c>
      <c r="W13" s="91">
        <f t="shared" si="1"/>
        <v>-44226173.579999998</v>
      </c>
      <c r="X13" s="233"/>
      <c r="Y13" s="233"/>
      <c r="Z13" s="232">
        <f t="shared" si="11"/>
        <v>0</v>
      </c>
      <c r="AA13" s="91">
        <f t="shared" si="19"/>
        <v>0</v>
      </c>
      <c r="AB13" s="91">
        <f t="shared" si="19"/>
        <v>0</v>
      </c>
      <c r="AC13" s="91">
        <f t="shared" si="19"/>
        <v>0</v>
      </c>
      <c r="AD13" s="86"/>
      <c r="AE13" s="86"/>
      <c r="AF13" s="87">
        <f t="shared" si="14"/>
        <v>0</v>
      </c>
      <c r="AG13" s="86"/>
      <c r="AH13" s="86"/>
      <c r="AI13" s="87">
        <f t="shared" si="15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1">
        <f t="shared" si="16"/>
        <v>161059400</v>
      </c>
      <c r="AN13" s="91">
        <f t="shared" si="3"/>
        <v>116833226.42</v>
      </c>
      <c r="AO13" s="91">
        <f t="shared" si="3"/>
        <v>-44226173.579999998</v>
      </c>
    </row>
    <row r="14" spans="1:41" ht="12.75">
      <c r="A14" s="13">
        <v>7</v>
      </c>
      <c r="B14" s="15" t="s">
        <v>11</v>
      </c>
      <c r="C14" s="101">
        <v>3720000</v>
      </c>
      <c r="D14" s="101">
        <v>2660000</v>
      </c>
      <c r="E14" s="87">
        <f t="shared" si="4"/>
        <v>-1060000</v>
      </c>
      <c r="F14" s="101">
        <v>22780400</v>
      </c>
      <c r="G14" s="101">
        <v>25020000</v>
      </c>
      <c r="H14" s="87">
        <f t="shared" si="5"/>
        <v>2239600</v>
      </c>
      <c r="I14" s="86"/>
      <c r="J14" s="86"/>
      <c r="K14" s="87">
        <f t="shared" si="6"/>
        <v>0</v>
      </c>
      <c r="L14" s="86"/>
      <c r="M14" s="86"/>
      <c r="N14" s="87">
        <f t="shared" si="7"/>
        <v>0</v>
      </c>
      <c r="O14" s="86"/>
      <c r="P14" s="86"/>
      <c r="Q14" s="87">
        <f t="shared" si="8"/>
        <v>0</v>
      </c>
      <c r="R14" s="86"/>
      <c r="S14" s="86"/>
      <c r="T14" s="87">
        <f t="shared" si="9"/>
        <v>0</v>
      </c>
      <c r="U14" s="91">
        <f t="shared" si="10"/>
        <v>26500400</v>
      </c>
      <c r="V14" s="91">
        <f t="shared" si="1"/>
        <v>27680000</v>
      </c>
      <c r="W14" s="91">
        <f t="shared" si="1"/>
        <v>1179600</v>
      </c>
      <c r="X14" s="233"/>
      <c r="Y14" s="233"/>
      <c r="Z14" s="232">
        <f t="shared" si="11"/>
        <v>0</v>
      </c>
      <c r="AA14" s="91">
        <f t="shared" si="19"/>
        <v>0</v>
      </c>
      <c r="AB14" s="91">
        <f t="shared" si="19"/>
        <v>0</v>
      </c>
      <c r="AC14" s="91">
        <f t="shared" si="19"/>
        <v>0</v>
      </c>
      <c r="AD14" s="86"/>
      <c r="AE14" s="86"/>
      <c r="AF14" s="87">
        <f t="shared" si="14"/>
        <v>0</v>
      </c>
      <c r="AG14" s="86"/>
      <c r="AH14" s="86"/>
      <c r="AI14" s="87">
        <f t="shared" si="15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1">
        <f t="shared" si="16"/>
        <v>26500400</v>
      </c>
      <c r="AN14" s="91">
        <f t="shared" si="3"/>
        <v>27680000</v>
      </c>
      <c r="AO14" s="91">
        <f t="shared" si="3"/>
        <v>1179600</v>
      </c>
    </row>
    <row r="15" spans="1:41" ht="12.75">
      <c r="A15" s="13">
        <v>8</v>
      </c>
      <c r="B15" s="15" t="s">
        <v>12</v>
      </c>
      <c r="C15" s="101">
        <v>6441700</v>
      </c>
      <c r="D15" s="101">
        <v>580800</v>
      </c>
      <c r="E15" s="87">
        <f t="shared" si="4"/>
        <v>-5860900</v>
      </c>
      <c r="F15" s="101">
        <v>9274000</v>
      </c>
      <c r="G15" s="101">
        <v>0</v>
      </c>
      <c r="H15" s="87">
        <f t="shared" si="5"/>
        <v>-9274000</v>
      </c>
      <c r="I15" s="86"/>
      <c r="J15" s="86"/>
      <c r="K15" s="87">
        <f t="shared" si="6"/>
        <v>0</v>
      </c>
      <c r="L15" s="86"/>
      <c r="M15" s="86"/>
      <c r="N15" s="87">
        <f t="shared" si="7"/>
        <v>0</v>
      </c>
      <c r="O15" s="86"/>
      <c r="P15" s="86"/>
      <c r="Q15" s="87">
        <f t="shared" si="8"/>
        <v>0</v>
      </c>
      <c r="R15" s="86"/>
      <c r="S15" s="86"/>
      <c r="T15" s="87">
        <f t="shared" si="9"/>
        <v>0</v>
      </c>
      <c r="U15" s="91">
        <f t="shared" si="10"/>
        <v>15715700</v>
      </c>
      <c r="V15" s="91">
        <f t="shared" si="1"/>
        <v>580800</v>
      </c>
      <c r="W15" s="91">
        <f t="shared" si="1"/>
        <v>-15134900</v>
      </c>
      <c r="X15" s="233"/>
      <c r="Y15" s="233"/>
      <c r="Z15" s="232">
        <f t="shared" si="11"/>
        <v>0</v>
      </c>
      <c r="AA15" s="91">
        <f t="shared" si="19"/>
        <v>0</v>
      </c>
      <c r="AB15" s="91">
        <f t="shared" si="19"/>
        <v>0</v>
      </c>
      <c r="AC15" s="91">
        <f t="shared" si="19"/>
        <v>0</v>
      </c>
      <c r="AD15" s="86"/>
      <c r="AE15" s="86"/>
      <c r="AF15" s="87">
        <f t="shared" si="14"/>
        <v>0</v>
      </c>
      <c r="AG15" s="86"/>
      <c r="AH15" s="86"/>
      <c r="AI15" s="87">
        <f t="shared" si="15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1">
        <f t="shared" si="16"/>
        <v>15715700</v>
      </c>
      <c r="AN15" s="91">
        <f t="shared" si="3"/>
        <v>580800</v>
      </c>
      <c r="AO15" s="91">
        <f t="shared" si="3"/>
        <v>-15134900</v>
      </c>
    </row>
    <row r="16" spans="1:41" ht="12.75">
      <c r="A16" s="13">
        <v>9</v>
      </c>
      <c r="B16" s="15" t="s">
        <v>9</v>
      </c>
      <c r="C16" s="101"/>
      <c r="D16" s="101"/>
      <c r="E16" s="87">
        <f t="shared" si="4"/>
        <v>0</v>
      </c>
      <c r="F16" s="101"/>
      <c r="G16" s="101"/>
      <c r="H16" s="87">
        <f t="shared" si="5"/>
        <v>0</v>
      </c>
      <c r="I16" s="86"/>
      <c r="J16" s="86"/>
      <c r="K16" s="87">
        <f t="shared" si="6"/>
        <v>0</v>
      </c>
      <c r="L16" s="86"/>
      <c r="M16" s="86"/>
      <c r="N16" s="87">
        <f t="shared" si="7"/>
        <v>0</v>
      </c>
      <c r="O16" s="86"/>
      <c r="P16" s="86"/>
      <c r="Q16" s="87">
        <f t="shared" si="8"/>
        <v>0</v>
      </c>
      <c r="R16" s="86"/>
      <c r="S16" s="86"/>
      <c r="T16" s="87">
        <f t="shared" si="9"/>
        <v>0</v>
      </c>
      <c r="U16" s="91">
        <f t="shared" si="10"/>
        <v>0</v>
      </c>
      <c r="V16" s="91">
        <f t="shared" si="1"/>
        <v>0</v>
      </c>
      <c r="W16" s="91">
        <f t="shared" si="1"/>
        <v>0</v>
      </c>
      <c r="X16" s="233"/>
      <c r="Y16" s="233"/>
      <c r="Z16" s="232">
        <f t="shared" si="11"/>
        <v>0</v>
      </c>
      <c r="AA16" s="91">
        <f t="shared" si="19"/>
        <v>0</v>
      </c>
      <c r="AB16" s="91">
        <f t="shared" si="19"/>
        <v>0</v>
      </c>
      <c r="AC16" s="91">
        <f t="shared" si="19"/>
        <v>0</v>
      </c>
      <c r="AD16" s="86"/>
      <c r="AE16" s="86"/>
      <c r="AF16" s="87">
        <f t="shared" si="14"/>
        <v>0</v>
      </c>
      <c r="AG16" s="86"/>
      <c r="AH16" s="86"/>
      <c r="AI16" s="87">
        <f t="shared" si="15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9110600</v>
      </c>
      <c r="D17" s="102">
        <f>SUM(D18:D22)</f>
        <v>7961688.75</v>
      </c>
      <c r="E17" s="87">
        <f t="shared" si="4"/>
        <v>-1148911.25</v>
      </c>
      <c r="F17" s="102">
        <f>SUM(F18:F22)</f>
        <v>41953000</v>
      </c>
      <c r="G17" s="102">
        <f>SUM(G18:G22)</f>
        <v>33428848.560000002</v>
      </c>
      <c r="H17" s="87">
        <f t="shared" si="5"/>
        <v>-8524151.4399999976</v>
      </c>
      <c r="I17" s="88">
        <f>SUM(I18:I22)</f>
        <v>0</v>
      </c>
      <c r="J17" s="88">
        <f>SUM(J18:J22)</f>
        <v>0</v>
      </c>
      <c r="K17" s="87">
        <f t="shared" si="6"/>
        <v>0</v>
      </c>
      <c r="L17" s="88">
        <f>SUM(L18:L22)</f>
        <v>0</v>
      </c>
      <c r="M17" s="88">
        <f>SUM(M18:M22)</f>
        <v>0</v>
      </c>
      <c r="N17" s="87">
        <f t="shared" si="7"/>
        <v>0</v>
      </c>
      <c r="O17" s="88">
        <f>SUM(O18:O22)</f>
        <v>0</v>
      </c>
      <c r="P17" s="88">
        <f>SUM(P18:P22)</f>
        <v>0</v>
      </c>
      <c r="Q17" s="87">
        <f t="shared" si="8"/>
        <v>0</v>
      </c>
      <c r="R17" s="88">
        <f>SUM(R18:R22)</f>
        <v>0</v>
      </c>
      <c r="S17" s="88">
        <f>SUM(S18:S22)</f>
        <v>0</v>
      </c>
      <c r="T17" s="87">
        <f t="shared" si="9"/>
        <v>0</v>
      </c>
      <c r="U17" s="90">
        <f t="shared" si="10"/>
        <v>51063600</v>
      </c>
      <c r="V17" s="90">
        <f t="shared" si="1"/>
        <v>41390537.310000002</v>
      </c>
      <c r="W17" s="90">
        <f t="shared" si="1"/>
        <v>-9673062.6899999976</v>
      </c>
      <c r="X17" s="181">
        <f>SUM(X18:X22)</f>
        <v>0</v>
      </c>
      <c r="Y17" s="181">
        <f>SUM(Y18:Y22)</f>
        <v>0</v>
      </c>
      <c r="Z17" s="232">
        <f t="shared" si="11"/>
        <v>0</v>
      </c>
      <c r="AA17" s="90">
        <f t="shared" si="19"/>
        <v>0</v>
      </c>
      <c r="AB17" s="90">
        <f t="shared" si="19"/>
        <v>0</v>
      </c>
      <c r="AC17" s="90">
        <f t="shared" si="19"/>
        <v>0</v>
      </c>
      <c r="AD17" s="88">
        <f>SUM(AD18:AD22)</f>
        <v>0</v>
      </c>
      <c r="AE17" s="88">
        <f>SUM(AE18:AE22)</f>
        <v>0</v>
      </c>
      <c r="AF17" s="87">
        <f t="shared" si="14"/>
        <v>0</v>
      </c>
      <c r="AG17" s="88">
        <f>SUM(AG18:AG22)</f>
        <v>0</v>
      </c>
      <c r="AH17" s="88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51063600</v>
      </c>
      <c r="AN17" s="90">
        <f t="shared" si="3"/>
        <v>41390537.310000002</v>
      </c>
      <c r="AO17" s="90">
        <f t="shared" si="3"/>
        <v>-9673062.6899999976</v>
      </c>
    </row>
    <row r="18" spans="1:41" ht="12.75">
      <c r="A18" s="13">
        <v>11</v>
      </c>
      <c r="B18" s="15" t="s">
        <v>13</v>
      </c>
      <c r="C18" s="101">
        <v>6270600</v>
      </c>
      <c r="D18" s="101">
        <v>5466783.6699999999</v>
      </c>
      <c r="E18" s="87">
        <f t="shared" si="4"/>
        <v>-803816.33000000007</v>
      </c>
      <c r="F18" s="101">
        <v>28860500</v>
      </c>
      <c r="G18" s="101">
        <v>24446311.640000001</v>
      </c>
      <c r="H18" s="87">
        <f t="shared" si="5"/>
        <v>-4414188.3599999994</v>
      </c>
      <c r="I18" s="86"/>
      <c r="J18" s="86"/>
      <c r="K18" s="87">
        <f t="shared" si="6"/>
        <v>0</v>
      </c>
      <c r="L18" s="86"/>
      <c r="M18" s="86"/>
      <c r="N18" s="87">
        <f t="shared" si="7"/>
        <v>0</v>
      </c>
      <c r="O18" s="86"/>
      <c r="P18" s="86"/>
      <c r="Q18" s="87">
        <f t="shared" si="8"/>
        <v>0</v>
      </c>
      <c r="R18" s="86"/>
      <c r="S18" s="86"/>
      <c r="T18" s="87">
        <f t="shared" si="9"/>
        <v>0</v>
      </c>
      <c r="U18" s="91">
        <f t="shared" si="10"/>
        <v>35131100</v>
      </c>
      <c r="V18" s="91">
        <f t="shared" si="1"/>
        <v>29913095.310000002</v>
      </c>
      <c r="W18" s="91">
        <f t="shared" si="1"/>
        <v>-5218004.6899999995</v>
      </c>
      <c r="X18" s="233"/>
      <c r="Y18" s="233"/>
      <c r="Z18" s="232">
        <f t="shared" si="11"/>
        <v>0</v>
      </c>
      <c r="AA18" s="91">
        <f t="shared" si="19"/>
        <v>0</v>
      </c>
      <c r="AB18" s="91">
        <f t="shared" si="19"/>
        <v>0</v>
      </c>
      <c r="AC18" s="91">
        <f t="shared" si="19"/>
        <v>0</v>
      </c>
      <c r="AD18" s="86"/>
      <c r="AE18" s="86"/>
      <c r="AF18" s="87">
        <f t="shared" si="14"/>
        <v>0</v>
      </c>
      <c r="AG18" s="86"/>
      <c r="AH18" s="86"/>
      <c r="AI18" s="87">
        <f t="shared" si="15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1">
        <f t="shared" si="16"/>
        <v>35131100</v>
      </c>
      <c r="AN18" s="91">
        <f t="shared" si="3"/>
        <v>29913095.310000002</v>
      </c>
      <c r="AO18" s="91">
        <f t="shared" si="3"/>
        <v>-5218004.6899999995</v>
      </c>
    </row>
    <row r="19" spans="1:41" ht="12.75">
      <c r="A19" s="13">
        <v>12</v>
      </c>
      <c r="B19" s="15" t="s">
        <v>14</v>
      </c>
      <c r="C19" s="101">
        <v>710000</v>
      </c>
      <c r="D19" s="101">
        <v>629951.02</v>
      </c>
      <c r="E19" s="87">
        <f t="shared" si="4"/>
        <v>-80048.979999999981</v>
      </c>
      <c r="F19" s="101">
        <v>3273100</v>
      </c>
      <c r="G19" s="101">
        <v>2763840.3</v>
      </c>
      <c r="H19" s="87">
        <f t="shared" si="5"/>
        <v>-509259.70000000019</v>
      </c>
      <c r="I19" s="86"/>
      <c r="J19" s="86"/>
      <c r="K19" s="87">
        <f t="shared" si="6"/>
        <v>0</v>
      </c>
      <c r="L19" s="86"/>
      <c r="M19" s="86"/>
      <c r="N19" s="87">
        <f t="shared" si="7"/>
        <v>0</v>
      </c>
      <c r="O19" s="86"/>
      <c r="P19" s="86"/>
      <c r="Q19" s="87">
        <f t="shared" si="8"/>
        <v>0</v>
      </c>
      <c r="R19" s="86"/>
      <c r="S19" s="86"/>
      <c r="T19" s="87">
        <f t="shared" si="9"/>
        <v>0</v>
      </c>
      <c r="U19" s="91">
        <f t="shared" si="10"/>
        <v>3983100</v>
      </c>
      <c r="V19" s="91">
        <f t="shared" si="1"/>
        <v>3393791.32</v>
      </c>
      <c r="W19" s="91">
        <f t="shared" si="1"/>
        <v>-589308.68000000017</v>
      </c>
      <c r="X19" s="233"/>
      <c r="Y19" s="233"/>
      <c r="Z19" s="232">
        <f t="shared" si="11"/>
        <v>0</v>
      </c>
      <c r="AA19" s="91">
        <f t="shared" si="19"/>
        <v>0</v>
      </c>
      <c r="AB19" s="91">
        <f t="shared" si="19"/>
        <v>0</v>
      </c>
      <c r="AC19" s="91">
        <f t="shared" si="19"/>
        <v>0</v>
      </c>
      <c r="AD19" s="86"/>
      <c r="AE19" s="86"/>
      <c r="AF19" s="87">
        <f t="shared" si="14"/>
        <v>0</v>
      </c>
      <c r="AG19" s="86"/>
      <c r="AH19" s="86"/>
      <c r="AI19" s="87">
        <f t="shared" si="15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1">
        <f t="shared" si="16"/>
        <v>3983100</v>
      </c>
      <c r="AN19" s="91">
        <f t="shared" si="3"/>
        <v>3393791.32</v>
      </c>
      <c r="AO19" s="91">
        <f t="shared" si="3"/>
        <v>-589308.68000000017</v>
      </c>
    </row>
    <row r="20" spans="1:41" ht="12.75">
      <c r="A20" s="13">
        <v>13</v>
      </c>
      <c r="B20" s="15" t="s">
        <v>15</v>
      </c>
      <c r="C20" s="101">
        <v>568100</v>
      </c>
      <c r="D20" s="101">
        <v>358337.61</v>
      </c>
      <c r="E20" s="87">
        <f t="shared" si="4"/>
        <v>-209762.39</v>
      </c>
      <c r="F20" s="101">
        <v>2618500</v>
      </c>
      <c r="G20" s="101">
        <v>1619266.59</v>
      </c>
      <c r="H20" s="87">
        <f t="shared" si="5"/>
        <v>-999233.40999999992</v>
      </c>
      <c r="I20" s="86"/>
      <c r="J20" s="86"/>
      <c r="K20" s="87">
        <f t="shared" si="6"/>
        <v>0</v>
      </c>
      <c r="L20" s="86"/>
      <c r="M20" s="86"/>
      <c r="N20" s="87">
        <f t="shared" si="7"/>
        <v>0</v>
      </c>
      <c r="O20" s="86"/>
      <c r="P20" s="86"/>
      <c r="Q20" s="87">
        <f t="shared" si="8"/>
        <v>0</v>
      </c>
      <c r="R20" s="86"/>
      <c r="S20" s="86"/>
      <c r="T20" s="87">
        <f t="shared" si="9"/>
        <v>0</v>
      </c>
      <c r="U20" s="91">
        <f t="shared" si="10"/>
        <v>3186600</v>
      </c>
      <c r="V20" s="91">
        <f t="shared" si="1"/>
        <v>1977604.2000000002</v>
      </c>
      <c r="W20" s="91">
        <f t="shared" si="1"/>
        <v>-1208995.7999999998</v>
      </c>
      <c r="X20" s="233"/>
      <c r="Y20" s="233"/>
      <c r="Z20" s="232">
        <f t="shared" si="11"/>
        <v>0</v>
      </c>
      <c r="AA20" s="91">
        <f t="shared" si="19"/>
        <v>0</v>
      </c>
      <c r="AB20" s="91">
        <f t="shared" si="19"/>
        <v>0</v>
      </c>
      <c r="AC20" s="91">
        <f t="shared" si="19"/>
        <v>0</v>
      </c>
      <c r="AD20" s="86"/>
      <c r="AE20" s="86"/>
      <c r="AF20" s="87">
        <f t="shared" si="14"/>
        <v>0</v>
      </c>
      <c r="AG20" s="86"/>
      <c r="AH20" s="86"/>
      <c r="AI20" s="87">
        <f t="shared" si="15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1">
        <f t="shared" si="16"/>
        <v>3186600</v>
      </c>
      <c r="AN20" s="91">
        <f t="shared" si="3"/>
        <v>1977604.2000000002</v>
      </c>
      <c r="AO20" s="91">
        <f t="shared" si="3"/>
        <v>-1208995.7999999998</v>
      </c>
    </row>
    <row r="21" spans="1:41" ht="12.75">
      <c r="A21" s="13">
        <v>14</v>
      </c>
      <c r="B21" s="15" t="s">
        <v>17</v>
      </c>
      <c r="C21" s="101">
        <v>141900</v>
      </c>
      <c r="D21" s="101">
        <v>259913.41</v>
      </c>
      <c r="E21" s="87">
        <f t="shared" si="4"/>
        <v>118013.41</v>
      </c>
      <c r="F21" s="101">
        <v>654600</v>
      </c>
      <c r="G21" s="101">
        <v>920990.89</v>
      </c>
      <c r="H21" s="87">
        <f t="shared" si="5"/>
        <v>266390.89</v>
      </c>
      <c r="I21" s="86"/>
      <c r="J21" s="86"/>
      <c r="K21" s="87">
        <f t="shared" si="6"/>
        <v>0</v>
      </c>
      <c r="L21" s="86"/>
      <c r="M21" s="86"/>
      <c r="N21" s="87">
        <f t="shared" si="7"/>
        <v>0</v>
      </c>
      <c r="O21" s="86"/>
      <c r="P21" s="86"/>
      <c r="Q21" s="87">
        <f t="shared" si="8"/>
        <v>0</v>
      </c>
      <c r="R21" s="86"/>
      <c r="S21" s="86"/>
      <c r="T21" s="87">
        <f t="shared" si="9"/>
        <v>0</v>
      </c>
      <c r="U21" s="91">
        <f t="shared" si="10"/>
        <v>796500</v>
      </c>
      <c r="V21" s="91">
        <f t="shared" si="1"/>
        <v>1180904.3</v>
      </c>
      <c r="W21" s="91">
        <f t="shared" si="1"/>
        <v>384404.30000000005</v>
      </c>
      <c r="X21" s="233"/>
      <c r="Y21" s="233"/>
      <c r="Z21" s="232">
        <f t="shared" si="11"/>
        <v>0</v>
      </c>
      <c r="AA21" s="91">
        <f t="shared" si="19"/>
        <v>0</v>
      </c>
      <c r="AB21" s="91">
        <f t="shared" si="19"/>
        <v>0</v>
      </c>
      <c r="AC21" s="91">
        <f t="shared" si="19"/>
        <v>0</v>
      </c>
      <c r="AD21" s="86"/>
      <c r="AE21" s="86"/>
      <c r="AF21" s="87">
        <f t="shared" si="14"/>
        <v>0</v>
      </c>
      <c r="AG21" s="86"/>
      <c r="AH21" s="86"/>
      <c r="AI21" s="87">
        <f t="shared" si="15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1">
        <f t="shared" si="16"/>
        <v>796500</v>
      </c>
      <c r="AN21" s="91">
        <f t="shared" si="3"/>
        <v>1180904.3</v>
      </c>
      <c r="AO21" s="91">
        <f t="shared" si="3"/>
        <v>384404.30000000005</v>
      </c>
    </row>
    <row r="22" spans="1:41" ht="12.75">
      <c r="A22" s="13">
        <v>15</v>
      </c>
      <c r="B22" s="15" t="s">
        <v>18</v>
      </c>
      <c r="C22" s="101">
        <v>1420000</v>
      </c>
      <c r="D22" s="101">
        <v>1246703.04</v>
      </c>
      <c r="E22" s="87">
        <f t="shared" si="4"/>
        <v>-173296.95999999996</v>
      </c>
      <c r="F22" s="101">
        <v>6546300</v>
      </c>
      <c r="G22" s="101">
        <v>3678439.14</v>
      </c>
      <c r="H22" s="87">
        <f t="shared" si="5"/>
        <v>-2867860.86</v>
      </c>
      <c r="I22" s="86"/>
      <c r="J22" s="86"/>
      <c r="K22" s="87">
        <f t="shared" si="6"/>
        <v>0</v>
      </c>
      <c r="L22" s="86"/>
      <c r="M22" s="86"/>
      <c r="N22" s="87">
        <f t="shared" si="7"/>
        <v>0</v>
      </c>
      <c r="O22" s="86"/>
      <c r="P22" s="86"/>
      <c r="Q22" s="87">
        <f t="shared" si="8"/>
        <v>0</v>
      </c>
      <c r="R22" s="86"/>
      <c r="S22" s="86"/>
      <c r="T22" s="87">
        <f t="shared" si="9"/>
        <v>0</v>
      </c>
      <c r="U22" s="91">
        <f t="shared" si="10"/>
        <v>7966300</v>
      </c>
      <c r="V22" s="91">
        <f t="shared" si="1"/>
        <v>4925142.18</v>
      </c>
      <c r="W22" s="91">
        <f t="shared" si="1"/>
        <v>-3041157.82</v>
      </c>
      <c r="X22" s="233"/>
      <c r="Y22" s="233"/>
      <c r="Z22" s="232">
        <f t="shared" si="11"/>
        <v>0</v>
      </c>
      <c r="AA22" s="91">
        <f t="shared" si="19"/>
        <v>0</v>
      </c>
      <c r="AB22" s="91">
        <f t="shared" si="19"/>
        <v>0</v>
      </c>
      <c r="AC22" s="91">
        <f t="shared" si="19"/>
        <v>0</v>
      </c>
      <c r="AD22" s="86"/>
      <c r="AE22" s="86"/>
      <c r="AF22" s="87">
        <f t="shared" si="14"/>
        <v>0</v>
      </c>
      <c r="AG22" s="86"/>
      <c r="AH22" s="86"/>
      <c r="AI22" s="87">
        <f t="shared" si="15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1">
        <f t="shared" si="16"/>
        <v>7966300</v>
      </c>
      <c r="AN22" s="91">
        <f t="shared" si="3"/>
        <v>4925142.18</v>
      </c>
      <c r="AO22" s="91">
        <f t="shared" si="3"/>
        <v>-3041157.82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4"/>
        <v>0</v>
      </c>
      <c r="F23" s="102">
        <f>SUM(F24:F27)</f>
        <v>14213300</v>
      </c>
      <c r="G23" s="102">
        <f>SUM(G24:G27)</f>
        <v>61081029.190000005</v>
      </c>
      <c r="H23" s="87">
        <f t="shared" si="5"/>
        <v>46867729.190000005</v>
      </c>
      <c r="I23" s="88">
        <f>SUM(I24:I27)</f>
        <v>9826800</v>
      </c>
      <c r="J23" s="88">
        <f>SUM(J24:J27)</f>
        <v>2705661.89</v>
      </c>
      <c r="K23" s="87">
        <f t="shared" si="6"/>
        <v>-7121138.1099999994</v>
      </c>
      <c r="L23" s="88">
        <f>SUM(L24:L27)</f>
        <v>18030000</v>
      </c>
      <c r="M23" s="88">
        <f>SUM(M24:M27)</f>
        <v>13149248.32</v>
      </c>
      <c r="N23" s="87">
        <f t="shared" si="7"/>
        <v>-4880751.68</v>
      </c>
      <c r="O23" s="88">
        <f>SUM(O24:O27)</f>
        <v>32302000</v>
      </c>
      <c r="P23" s="88">
        <f>SUM(P24:P27)</f>
        <v>18208723.5</v>
      </c>
      <c r="Q23" s="87">
        <f t="shared" si="8"/>
        <v>-14093276.5</v>
      </c>
      <c r="R23" s="88">
        <f>SUM(R24:R27)</f>
        <v>10708400</v>
      </c>
      <c r="S23" s="88">
        <f>SUM(S24:S27)</f>
        <v>3013351.96</v>
      </c>
      <c r="T23" s="87">
        <f t="shared" si="9"/>
        <v>-7695048.04</v>
      </c>
      <c r="U23" s="90">
        <f t="shared" si="10"/>
        <v>85080500</v>
      </c>
      <c r="V23" s="90">
        <f t="shared" si="10"/>
        <v>98158014.859999999</v>
      </c>
      <c r="W23" s="90">
        <f t="shared" si="10"/>
        <v>13077514.860000007</v>
      </c>
      <c r="X23" s="181">
        <f>SUM(X24:X27)</f>
        <v>0</v>
      </c>
      <c r="Y23" s="181">
        <f>SUM(Y24:Y27)</f>
        <v>0</v>
      </c>
      <c r="Z23" s="232">
        <f t="shared" si="11"/>
        <v>0</v>
      </c>
      <c r="AA23" s="90">
        <f t="shared" si="19"/>
        <v>0</v>
      </c>
      <c r="AB23" s="90">
        <f t="shared" si="19"/>
        <v>0</v>
      </c>
      <c r="AC23" s="90">
        <f t="shared" si="19"/>
        <v>0</v>
      </c>
      <c r="AD23" s="88">
        <f>SUM(AD24:AD27)</f>
        <v>0</v>
      </c>
      <c r="AE23" s="88">
        <f>SUM(AE24:AE27)</f>
        <v>0</v>
      </c>
      <c r="AF23" s="87">
        <f t="shared" si="14"/>
        <v>0</v>
      </c>
      <c r="AG23" s="88">
        <f>SUM(AG24:AG27)</f>
        <v>0</v>
      </c>
      <c r="AH23" s="88">
        <f>SUM(AH24:AH27)</f>
        <v>0</v>
      </c>
      <c r="AI23" s="87">
        <f t="shared" si="15"/>
        <v>0</v>
      </c>
      <c r="AJ23" s="90">
        <f t="shared" ref="AJ23:AL90" si="20">SUM(AD23+AG23)</f>
        <v>0</v>
      </c>
      <c r="AK23" s="90">
        <f t="shared" si="20"/>
        <v>0</v>
      </c>
      <c r="AL23" s="90">
        <f t="shared" si="20"/>
        <v>0</v>
      </c>
      <c r="AM23" s="90">
        <f t="shared" si="16"/>
        <v>85080500</v>
      </c>
      <c r="AN23" s="90">
        <f t="shared" si="16"/>
        <v>98158014.859999999</v>
      </c>
      <c r="AO23" s="90">
        <f t="shared" si="16"/>
        <v>13077514.860000007</v>
      </c>
    </row>
    <row r="24" spans="1:41" ht="12.75">
      <c r="A24" s="13">
        <v>17</v>
      </c>
      <c r="B24" s="1" t="s">
        <v>19</v>
      </c>
      <c r="C24" s="101">
        <v>0</v>
      </c>
      <c r="D24" s="101"/>
      <c r="E24" s="87">
        <f t="shared" si="4"/>
        <v>0</v>
      </c>
      <c r="F24" s="101">
        <v>5713300</v>
      </c>
      <c r="G24" s="101">
        <v>60655478.270000003</v>
      </c>
      <c r="H24" s="87">
        <f t="shared" si="5"/>
        <v>54942178.270000003</v>
      </c>
      <c r="I24" s="101">
        <v>2974800</v>
      </c>
      <c r="J24" s="101">
        <v>2705661.89</v>
      </c>
      <c r="K24" s="87">
        <f t="shared" si="6"/>
        <v>-269138.10999999987</v>
      </c>
      <c r="L24" s="101">
        <v>17400000</v>
      </c>
      <c r="M24" s="101">
        <v>13149248.32</v>
      </c>
      <c r="N24" s="87">
        <f t="shared" si="7"/>
        <v>-4250751.68</v>
      </c>
      <c r="O24" s="101">
        <v>15900000</v>
      </c>
      <c r="P24" s="101">
        <v>18158723.5</v>
      </c>
      <c r="Q24" s="87">
        <f t="shared" si="8"/>
        <v>2258723.5</v>
      </c>
      <c r="R24" s="101">
        <v>1880400</v>
      </c>
      <c r="S24" s="101">
        <v>1143351.96</v>
      </c>
      <c r="T24" s="87">
        <f t="shared" si="9"/>
        <v>-737048.04</v>
      </c>
      <c r="U24" s="91">
        <f t="shared" si="10"/>
        <v>43868500</v>
      </c>
      <c r="V24" s="91">
        <f t="shared" si="10"/>
        <v>95812463.939999998</v>
      </c>
      <c r="W24" s="91">
        <f t="shared" si="10"/>
        <v>51943963.940000005</v>
      </c>
      <c r="X24" s="233"/>
      <c r="Y24" s="233"/>
      <c r="Z24" s="232">
        <f t="shared" si="11"/>
        <v>0</v>
      </c>
      <c r="AA24" s="91">
        <f t="shared" si="19"/>
        <v>0</v>
      </c>
      <c r="AB24" s="91">
        <f t="shared" si="19"/>
        <v>0</v>
      </c>
      <c r="AC24" s="91">
        <f t="shared" si="19"/>
        <v>0</v>
      </c>
      <c r="AD24" s="89"/>
      <c r="AE24" s="89"/>
      <c r="AF24" s="87">
        <f t="shared" si="14"/>
        <v>0</v>
      </c>
      <c r="AG24" s="89"/>
      <c r="AH24" s="89"/>
      <c r="AI24" s="87">
        <f t="shared" si="15"/>
        <v>0</v>
      </c>
      <c r="AJ24" s="91">
        <f t="shared" si="20"/>
        <v>0</v>
      </c>
      <c r="AK24" s="91">
        <f t="shared" si="20"/>
        <v>0</v>
      </c>
      <c r="AL24" s="91">
        <f t="shared" si="20"/>
        <v>0</v>
      </c>
      <c r="AM24" s="91">
        <f t="shared" si="16"/>
        <v>43868500</v>
      </c>
      <c r="AN24" s="91">
        <f t="shared" si="16"/>
        <v>95812463.939999998</v>
      </c>
      <c r="AO24" s="91">
        <f t="shared" si="16"/>
        <v>51943963.940000005</v>
      </c>
    </row>
    <row r="25" spans="1:41" ht="12.75">
      <c r="A25" s="13">
        <v>18</v>
      </c>
      <c r="B25" s="1" t="s">
        <v>20</v>
      </c>
      <c r="C25" s="101">
        <v>0</v>
      </c>
      <c r="D25" s="101"/>
      <c r="E25" s="87">
        <f t="shared" si="4"/>
        <v>0</v>
      </c>
      <c r="F25" s="101">
        <v>8400000</v>
      </c>
      <c r="G25" s="101">
        <v>425550.92</v>
      </c>
      <c r="H25" s="87">
        <f t="shared" si="5"/>
        <v>-7974449.0800000001</v>
      </c>
      <c r="I25" s="101">
        <v>6252000</v>
      </c>
      <c r="J25" s="101">
        <v>0</v>
      </c>
      <c r="K25" s="87">
        <f t="shared" si="6"/>
        <v>-6252000</v>
      </c>
      <c r="L25" s="101"/>
      <c r="M25" s="101"/>
      <c r="N25" s="87">
        <f t="shared" si="7"/>
        <v>0</v>
      </c>
      <c r="O25" s="101">
        <v>15772000</v>
      </c>
      <c r="P25" s="101">
        <v>0</v>
      </c>
      <c r="Q25" s="87">
        <f t="shared" si="8"/>
        <v>-15772000</v>
      </c>
      <c r="R25" s="101">
        <v>8228000</v>
      </c>
      <c r="S25" s="101">
        <v>1800000</v>
      </c>
      <c r="T25" s="87">
        <f t="shared" si="9"/>
        <v>-6428000</v>
      </c>
      <c r="U25" s="91">
        <f t="shared" si="10"/>
        <v>38652000</v>
      </c>
      <c r="V25" s="91">
        <f t="shared" si="10"/>
        <v>2225550.92</v>
      </c>
      <c r="W25" s="91">
        <f t="shared" si="10"/>
        <v>-36426449.079999998</v>
      </c>
      <c r="X25" s="233"/>
      <c r="Y25" s="233"/>
      <c r="Z25" s="232">
        <f t="shared" si="11"/>
        <v>0</v>
      </c>
      <c r="AA25" s="91">
        <f t="shared" si="19"/>
        <v>0</v>
      </c>
      <c r="AB25" s="91">
        <f t="shared" si="19"/>
        <v>0</v>
      </c>
      <c r="AC25" s="91">
        <f t="shared" si="19"/>
        <v>0</v>
      </c>
      <c r="AD25" s="89"/>
      <c r="AE25" s="89"/>
      <c r="AF25" s="87">
        <f t="shared" si="14"/>
        <v>0</v>
      </c>
      <c r="AG25" s="89"/>
      <c r="AH25" s="89"/>
      <c r="AI25" s="87">
        <f t="shared" si="15"/>
        <v>0</v>
      </c>
      <c r="AJ25" s="91">
        <f t="shared" si="20"/>
        <v>0</v>
      </c>
      <c r="AK25" s="91">
        <f t="shared" si="20"/>
        <v>0</v>
      </c>
      <c r="AL25" s="91">
        <f t="shared" si="20"/>
        <v>0</v>
      </c>
      <c r="AM25" s="91">
        <f t="shared" si="16"/>
        <v>38652000</v>
      </c>
      <c r="AN25" s="91">
        <f t="shared" si="16"/>
        <v>2225550.92</v>
      </c>
      <c r="AO25" s="91">
        <f t="shared" si="16"/>
        <v>-36426449.079999998</v>
      </c>
    </row>
    <row r="26" spans="1:41" ht="12.75">
      <c r="A26" s="13">
        <v>19</v>
      </c>
      <c r="B26" s="1" t="s">
        <v>21</v>
      </c>
      <c r="C26" s="101">
        <v>0</v>
      </c>
      <c r="D26" s="101"/>
      <c r="E26" s="87">
        <f t="shared" si="4"/>
        <v>0</v>
      </c>
      <c r="F26" s="101">
        <v>100000</v>
      </c>
      <c r="G26" s="101">
        <v>0</v>
      </c>
      <c r="H26" s="87">
        <f t="shared" si="5"/>
        <v>-100000</v>
      </c>
      <c r="I26" s="101">
        <v>600000</v>
      </c>
      <c r="J26" s="101">
        <v>0</v>
      </c>
      <c r="K26" s="87">
        <f t="shared" si="6"/>
        <v>-600000</v>
      </c>
      <c r="L26" s="101">
        <v>630000</v>
      </c>
      <c r="M26" s="101">
        <v>0</v>
      </c>
      <c r="N26" s="87">
        <f t="shared" si="7"/>
        <v>-630000</v>
      </c>
      <c r="O26" s="101">
        <v>630000</v>
      </c>
      <c r="P26" s="101">
        <v>50000</v>
      </c>
      <c r="Q26" s="87">
        <f t="shared" si="8"/>
        <v>-580000</v>
      </c>
      <c r="R26" s="101">
        <v>600000</v>
      </c>
      <c r="S26" s="101">
        <v>70000</v>
      </c>
      <c r="T26" s="87">
        <f t="shared" si="9"/>
        <v>-530000</v>
      </c>
      <c r="U26" s="91">
        <f t="shared" si="10"/>
        <v>2560000</v>
      </c>
      <c r="V26" s="91">
        <f t="shared" si="10"/>
        <v>120000</v>
      </c>
      <c r="W26" s="91">
        <f t="shared" si="10"/>
        <v>-2440000</v>
      </c>
      <c r="X26" s="233"/>
      <c r="Y26" s="233"/>
      <c r="Z26" s="232">
        <f t="shared" si="11"/>
        <v>0</v>
      </c>
      <c r="AA26" s="91">
        <f t="shared" si="19"/>
        <v>0</v>
      </c>
      <c r="AB26" s="91">
        <f t="shared" si="19"/>
        <v>0</v>
      </c>
      <c r="AC26" s="91">
        <f t="shared" si="19"/>
        <v>0</v>
      </c>
      <c r="AD26" s="89"/>
      <c r="AE26" s="89"/>
      <c r="AF26" s="87">
        <f t="shared" si="14"/>
        <v>0</v>
      </c>
      <c r="AG26" s="89"/>
      <c r="AH26" s="89"/>
      <c r="AI26" s="87">
        <f t="shared" si="15"/>
        <v>0</v>
      </c>
      <c r="AJ26" s="91">
        <f t="shared" si="20"/>
        <v>0</v>
      </c>
      <c r="AK26" s="91">
        <f t="shared" si="20"/>
        <v>0</v>
      </c>
      <c r="AL26" s="91">
        <f t="shared" si="20"/>
        <v>0</v>
      </c>
      <c r="AM26" s="91">
        <f t="shared" si="16"/>
        <v>2560000</v>
      </c>
      <c r="AN26" s="91">
        <f t="shared" si="16"/>
        <v>120000</v>
      </c>
      <c r="AO26" s="91">
        <f t="shared" si="16"/>
        <v>-2440000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"/>
        <v>0</v>
      </c>
      <c r="F27" s="101"/>
      <c r="G27" s="101"/>
      <c r="H27" s="87">
        <f t="shared" si="5"/>
        <v>0</v>
      </c>
      <c r="I27" s="101"/>
      <c r="J27" s="101"/>
      <c r="K27" s="87">
        <f t="shared" si="6"/>
        <v>0</v>
      </c>
      <c r="L27" s="101"/>
      <c r="M27" s="101"/>
      <c r="N27" s="87">
        <f t="shared" si="7"/>
        <v>0</v>
      </c>
      <c r="O27" s="101"/>
      <c r="P27" s="101"/>
      <c r="Q27" s="87">
        <f t="shared" si="8"/>
        <v>0</v>
      </c>
      <c r="R27" s="101"/>
      <c r="S27" s="101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233"/>
      <c r="Y27" s="233"/>
      <c r="Z27" s="232">
        <f t="shared" si="11"/>
        <v>0</v>
      </c>
      <c r="AA27" s="91">
        <f t="shared" si="19"/>
        <v>0</v>
      </c>
      <c r="AB27" s="91">
        <f t="shared" si="19"/>
        <v>0</v>
      </c>
      <c r="AC27" s="91">
        <f t="shared" si="19"/>
        <v>0</v>
      </c>
      <c r="AD27" s="89"/>
      <c r="AE27" s="89"/>
      <c r="AF27" s="87">
        <f t="shared" si="14"/>
        <v>0</v>
      </c>
      <c r="AG27" s="89"/>
      <c r="AH27" s="89"/>
      <c r="AI27" s="87">
        <f t="shared" si="15"/>
        <v>0</v>
      </c>
      <c r="AJ27" s="91">
        <f t="shared" si="20"/>
        <v>0</v>
      </c>
      <c r="AK27" s="91">
        <f t="shared" si="20"/>
        <v>0</v>
      </c>
      <c r="AL27" s="91">
        <f t="shared" si="20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2003300</v>
      </c>
      <c r="D28" s="102">
        <f>SUM(D29:D34)</f>
        <v>1996926</v>
      </c>
      <c r="E28" s="87">
        <f t="shared" si="4"/>
        <v>-6374</v>
      </c>
      <c r="F28" s="102">
        <f>SUM(F29:F34)</f>
        <v>11439400</v>
      </c>
      <c r="G28" s="102">
        <f>SUM(G29:G34)</f>
        <v>10519320</v>
      </c>
      <c r="H28" s="87">
        <f t="shared" si="5"/>
        <v>-920080</v>
      </c>
      <c r="I28" s="102">
        <f>SUM(I29:I34)</f>
        <v>0</v>
      </c>
      <c r="J28" s="102">
        <f>SUM(J29:J34)</f>
        <v>0</v>
      </c>
      <c r="K28" s="87">
        <f t="shared" si="6"/>
        <v>0</v>
      </c>
      <c r="L28" s="102">
        <f>SUM(L29:L34)</f>
        <v>0</v>
      </c>
      <c r="M28" s="102">
        <f>SUM(M29:M34)</f>
        <v>0</v>
      </c>
      <c r="N28" s="87">
        <f t="shared" si="7"/>
        <v>0</v>
      </c>
      <c r="O28" s="102">
        <f>SUM(O29:O34)</f>
        <v>0</v>
      </c>
      <c r="P28" s="102">
        <f>SUM(P29:P34)</f>
        <v>0</v>
      </c>
      <c r="Q28" s="87">
        <f t="shared" si="8"/>
        <v>0</v>
      </c>
      <c r="R28" s="102">
        <f>SUM(R29:R34)</f>
        <v>0</v>
      </c>
      <c r="S28" s="102">
        <f>SUM(S29:S34)</f>
        <v>0</v>
      </c>
      <c r="T28" s="87">
        <f t="shared" si="9"/>
        <v>0</v>
      </c>
      <c r="U28" s="90">
        <f t="shared" si="10"/>
        <v>13442700</v>
      </c>
      <c r="V28" s="90">
        <f t="shared" si="10"/>
        <v>12516246</v>
      </c>
      <c r="W28" s="90">
        <f t="shared" si="10"/>
        <v>-926454</v>
      </c>
      <c r="X28" s="181">
        <f>SUM(X29:X34)</f>
        <v>0</v>
      </c>
      <c r="Y28" s="181">
        <f>SUM(Y29:Y34)</f>
        <v>0</v>
      </c>
      <c r="Z28" s="232">
        <f t="shared" si="11"/>
        <v>0</v>
      </c>
      <c r="AA28" s="90">
        <f t="shared" si="19"/>
        <v>0</v>
      </c>
      <c r="AB28" s="90">
        <f t="shared" si="19"/>
        <v>0</v>
      </c>
      <c r="AC28" s="90">
        <f t="shared" si="19"/>
        <v>0</v>
      </c>
      <c r="AD28" s="88">
        <f>SUM(AD29:AD34)</f>
        <v>0</v>
      </c>
      <c r="AE28" s="88">
        <f>SUM(AE29:AE34)</f>
        <v>0</v>
      </c>
      <c r="AF28" s="87">
        <f t="shared" si="14"/>
        <v>0</v>
      </c>
      <c r="AG28" s="88">
        <f>SUM(AG29:AG34)</f>
        <v>0</v>
      </c>
      <c r="AH28" s="88">
        <f>SUM(AH29:AH34)</f>
        <v>0</v>
      </c>
      <c r="AI28" s="87">
        <f t="shared" si="15"/>
        <v>0</v>
      </c>
      <c r="AJ28" s="90">
        <f t="shared" si="20"/>
        <v>0</v>
      </c>
      <c r="AK28" s="90">
        <f t="shared" si="20"/>
        <v>0</v>
      </c>
      <c r="AL28" s="90">
        <f t="shared" si="20"/>
        <v>0</v>
      </c>
      <c r="AM28" s="90">
        <f t="shared" si="16"/>
        <v>13442700</v>
      </c>
      <c r="AN28" s="90">
        <f t="shared" si="16"/>
        <v>12516246</v>
      </c>
      <c r="AO28" s="90">
        <f t="shared" si="16"/>
        <v>-926454</v>
      </c>
    </row>
    <row r="29" spans="1:41" ht="12.75">
      <c r="A29" s="13">
        <v>22</v>
      </c>
      <c r="B29" s="1" t="s">
        <v>22</v>
      </c>
      <c r="C29" s="101">
        <v>400000</v>
      </c>
      <c r="D29" s="101">
        <v>550600</v>
      </c>
      <c r="E29" s="87">
        <f t="shared" si="4"/>
        <v>150600</v>
      </c>
      <c r="F29" s="101">
        <v>1644600</v>
      </c>
      <c r="G29" s="101">
        <v>1681600</v>
      </c>
      <c r="H29" s="87">
        <f t="shared" si="5"/>
        <v>37000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2044600</v>
      </c>
      <c r="V29" s="91">
        <f t="shared" si="10"/>
        <v>2232200</v>
      </c>
      <c r="W29" s="91">
        <f t="shared" si="10"/>
        <v>187600</v>
      </c>
      <c r="X29" s="233"/>
      <c r="Y29" s="233"/>
      <c r="Z29" s="232">
        <f t="shared" si="11"/>
        <v>0</v>
      </c>
      <c r="AA29" s="91">
        <f t="shared" si="19"/>
        <v>0</v>
      </c>
      <c r="AB29" s="91">
        <f t="shared" si="19"/>
        <v>0</v>
      </c>
      <c r="AC29" s="91">
        <f t="shared" si="19"/>
        <v>0</v>
      </c>
      <c r="AD29" s="86"/>
      <c r="AE29" s="86"/>
      <c r="AF29" s="87">
        <f t="shared" si="14"/>
        <v>0</v>
      </c>
      <c r="AG29" s="86"/>
      <c r="AH29" s="86"/>
      <c r="AI29" s="87">
        <f t="shared" si="15"/>
        <v>0</v>
      </c>
      <c r="AJ29" s="91">
        <f t="shared" si="20"/>
        <v>0</v>
      </c>
      <c r="AK29" s="91">
        <f t="shared" si="20"/>
        <v>0</v>
      </c>
      <c r="AL29" s="91">
        <f t="shared" si="20"/>
        <v>0</v>
      </c>
      <c r="AM29" s="91">
        <f t="shared" si="16"/>
        <v>2044600</v>
      </c>
      <c r="AN29" s="91">
        <f t="shared" si="16"/>
        <v>2232200</v>
      </c>
      <c r="AO29" s="91">
        <f t="shared" si="16"/>
        <v>187600</v>
      </c>
    </row>
    <row r="30" spans="1:41" ht="12.75">
      <c r="A30" s="13">
        <v>23</v>
      </c>
      <c r="B30" s="1" t="s">
        <v>23</v>
      </c>
      <c r="C30" s="101">
        <v>1153300</v>
      </c>
      <c r="D30" s="101">
        <v>1155700</v>
      </c>
      <c r="E30" s="87">
        <f t="shared" si="4"/>
        <v>2400</v>
      </c>
      <c r="F30" s="101">
        <v>7130100</v>
      </c>
      <c r="G30" s="101">
        <v>6793140</v>
      </c>
      <c r="H30" s="87">
        <f t="shared" si="5"/>
        <v>-336960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8283400</v>
      </c>
      <c r="V30" s="91">
        <f t="shared" si="10"/>
        <v>7948840</v>
      </c>
      <c r="W30" s="91">
        <f t="shared" si="10"/>
        <v>-334560</v>
      </c>
      <c r="X30" s="233"/>
      <c r="Y30" s="233"/>
      <c r="Z30" s="232">
        <f t="shared" si="11"/>
        <v>0</v>
      </c>
      <c r="AA30" s="91">
        <f t="shared" si="19"/>
        <v>0</v>
      </c>
      <c r="AB30" s="91">
        <f t="shared" si="19"/>
        <v>0</v>
      </c>
      <c r="AC30" s="91">
        <f t="shared" si="19"/>
        <v>0</v>
      </c>
      <c r="AD30" s="86"/>
      <c r="AE30" s="86"/>
      <c r="AF30" s="87">
        <f t="shared" si="14"/>
        <v>0</v>
      </c>
      <c r="AG30" s="86"/>
      <c r="AH30" s="86"/>
      <c r="AI30" s="87">
        <f t="shared" si="15"/>
        <v>0</v>
      </c>
      <c r="AJ30" s="91">
        <f t="shared" si="20"/>
        <v>0</v>
      </c>
      <c r="AK30" s="91">
        <f t="shared" si="20"/>
        <v>0</v>
      </c>
      <c r="AL30" s="91">
        <f t="shared" si="20"/>
        <v>0</v>
      </c>
      <c r="AM30" s="91">
        <f t="shared" si="16"/>
        <v>8283400</v>
      </c>
      <c r="AN30" s="91">
        <f t="shared" si="16"/>
        <v>7948840</v>
      </c>
      <c r="AO30" s="91">
        <f t="shared" si="16"/>
        <v>-334560</v>
      </c>
    </row>
    <row r="31" spans="1:41" ht="12.75">
      <c r="A31" s="13">
        <v>24</v>
      </c>
      <c r="B31" s="1" t="s">
        <v>24</v>
      </c>
      <c r="C31" s="101">
        <v>300000</v>
      </c>
      <c r="D31" s="101">
        <v>150176</v>
      </c>
      <c r="E31" s="87">
        <f t="shared" si="4"/>
        <v>-149824</v>
      </c>
      <c r="F31" s="101">
        <v>1304700</v>
      </c>
      <c r="G31" s="101">
        <v>1327580</v>
      </c>
      <c r="H31" s="87">
        <f t="shared" si="5"/>
        <v>22880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1604700</v>
      </c>
      <c r="V31" s="91">
        <f t="shared" si="10"/>
        <v>1477756</v>
      </c>
      <c r="W31" s="91">
        <f t="shared" si="10"/>
        <v>-126944</v>
      </c>
      <c r="X31" s="233"/>
      <c r="Y31" s="233"/>
      <c r="Z31" s="232">
        <f t="shared" si="11"/>
        <v>0</v>
      </c>
      <c r="AA31" s="91">
        <f t="shared" si="19"/>
        <v>0</v>
      </c>
      <c r="AB31" s="91">
        <f t="shared" si="19"/>
        <v>0</v>
      </c>
      <c r="AC31" s="91">
        <f t="shared" si="19"/>
        <v>0</v>
      </c>
      <c r="AD31" s="86"/>
      <c r="AE31" s="86"/>
      <c r="AF31" s="87">
        <f t="shared" si="14"/>
        <v>0</v>
      </c>
      <c r="AG31" s="86"/>
      <c r="AH31" s="86"/>
      <c r="AI31" s="87">
        <f t="shared" si="15"/>
        <v>0</v>
      </c>
      <c r="AJ31" s="91">
        <f t="shared" si="20"/>
        <v>0</v>
      </c>
      <c r="AK31" s="91">
        <f t="shared" si="20"/>
        <v>0</v>
      </c>
      <c r="AL31" s="91">
        <f t="shared" si="20"/>
        <v>0</v>
      </c>
      <c r="AM31" s="91">
        <f t="shared" si="16"/>
        <v>1604700</v>
      </c>
      <c r="AN31" s="91">
        <f t="shared" si="16"/>
        <v>1477756</v>
      </c>
      <c r="AO31" s="91">
        <f t="shared" si="16"/>
        <v>-126944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233"/>
      <c r="Y32" s="233"/>
      <c r="Z32" s="232">
        <f t="shared" si="11"/>
        <v>0</v>
      </c>
      <c r="AA32" s="91">
        <f t="shared" si="19"/>
        <v>0</v>
      </c>
      <c r="AB32" s="91">
        <f t="shared" si="19"/>
        <v>0</v>
      </c>
      <c r="AC32" s="91">
        <f t="shared" si="19"/>
        <v>0</v>
      </c>
      <c r="AD32" s="86"/>
      <c r="AE32" s="86"/>
      <c r="AF32" s="87">
        <f t="shared" si="14"/>
        <v>0</v>
      </c>
      <c r="AG32" s="86"/>
      <c r="AH32" s="86"/>
      <c r="AI32" s="87">
        <f t="shared" si="15"/>
        <v>0</v>
      </c>
      <c r="AJ32" s="91">
        <f t="shared" si="20"/>
        <v>0</v>
      </c>
      <c r="AK32" s="91">
        <f t="shared" si="20"/>
        <v>0</v>
      </c>
      <c r="AL32" s="91">
        <f t="shared" si="20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>
        <v>0</v>
      </c>
      <c r="E33" s="87">
        <f t="shared" si="4"/>
        <v>0</v>
      </c>
      <c r="F33" s="101">
        <v>360000</v>
      </c>
      <c r="G33" s="101">
        <v>250500</v>
      </c>
      <c r="H33" s="87">
        <f t="shared" si="5"/>
        <v>-109500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360000</v>
      </c>
      <c r="V33" s="91">
        <f t="shared" si="10"/>
        <v>250500</v>
      </c>
      <c r="W33" s="91">
        <f t="shared" si="10"/>
        <v>-109500</v>
      </c>
      <c r="X33" s="233"/>
      <c r="Y33" s="233"/>
      <c r="Z33" s="232">
        <f t="shared" si="11"/>
        <v>0</v>
      </c>
      <c r="AA33" s="91">
        <f t="shared" si="19"/>
        <v>0</v>
      </c>
      <c r="AB33" s="91">
        <f t="shared" si="19"/>
        <v>0</v>
      </c>
      <c r="AC33" s="91">
        <f t="shared" si="19"/>
        <v>0</v>
      </c>
      <c r="AD33" s="86"/>
      <c r="AE33" s="86"/>
      <c r="AF33" s="87">
        <f t="shared" si="14"/>
        <v>0</v>
      </c>
      <c r="AG33" s="86"/>
      <c r="AH33" s="86"/>
      <c r="AI33" s="87">
        <f t="shared" si="15"/>
        <v>0</v>
      </c>
      <c r="AJ33" s="91">
        <f t="shared" si="20"/>
        <v>0</v>
      </c>
      <c r="AK33" s="91">
        <f t="shared" si="20"/>
        <v>0</v>
      </c>
      <c r="AL33" s="91">
        <f t="shared" si="20"/>
        <v>0</v>
      </c>
      <c r="AM33" s="91">
        <f t="shared" si="16"/>
        <v>360000</v>
      </c>
      <c r="AN33" s="91">
        <f t="shared" si="16"/>
        <v>250500</v>
      </c>
      <c r="AO33" s="91">
        <f t="shared" si="16"/>
        <v>-109500</v>
      </c>
    </row>
    <row r="34" spans="1:41" ht="12.75">
      <c r="A34" s="13">
        <v>27</v>
      </c>
      <c r="B34" s="1" t="s">
        <v>27</v>
      </c>
      <c r="C34" s="101">
        <v>150000</v>
      </c>
      <c r="D34" s="101">
        <v>140450</v>
      </c>
      <c r="E34" s="87">
        <f t="shared" si="4"/>
        <v>-9550</v>
      </c>
      <c r="F34" s="101">
        <v>1000000</v>
      </c>
      <c r="G34" s="101">
        <v>466500</v>
      </c>
      <c r="H34" s="87">
        <f t="shared" si="5"/>
        <v>-533500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1150000</v>
      </c>
      <c r="V34" s="91">
        <f t="shared" si="10"/>
        <v>606950</v>
      </c>
      <c r="W34" s="91">
        <f t="shared" si="10"/>
        <v>-543050</v>
      </c>
      <c r="X34" s="233"/>
      <c r="Y34" s="233"/>
      <c r="Z34" s="232">
        <f t="shared" si="11"/>
        <v>0</v>
      </c>
      <c r="AA34" s="91">
        <f t="shared" si="19"/>
        <v>0</v>
      </c>
      <c r="AB34" s="91">
        <f t="shared" si="19"/>
        <v>0</v>
      </c>
      <c r="AC34" s="91">
        <f t="shared" si="19"/>
        <v>0</v>
      </c>
      <c r="AD34" s="86"/>
      <c r="AE34" s="86"/>
      <c r="AF34" s="87">
        <f t="shared" si="14"/>
        <v>0</v>
      </c>
      <c r="AG34" s="86"/>
      <c r="AH34" s="86"/>
      <c r="AI34" s="87">
        <f t="shared" si="15"/>
        <v>0</v>
      </c>
      <c r="AJ34" s="91">
        <f t="shared" si="20"/>
        <v>0</v>
      </c>
      <c r="AK34" s="91">
        <f t="shared" si="20"/>
        <v>0</v>
      </c>
      <c r="AL34" s="91">
        <f t="shared" si="20"/>
        <v>0</v>
      </c>
      <c r="AM34" s="91">
        <f t="shared" si="16"/>
        <v>1150000</v>
      </c>
      <c r="AN34" s="91">
        <f t="shared" si="16"/>
        <v>606950</v>
      </c>
      <c r="AO34" s="91">
        <f t="shared" si="16"/>
        <v>-543050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4"/>
        <v>0</v>
      </c>
      <c r="F35" s="102">
        <f>SUM(F36:F38)</f>
        <v>0</v>
      </c>
      <c r="G35" s="102">
        <f>SUM(G36:G38)</f>
        <v>0</v>
      </c>
      <c r="H35" s="87">
        <f t="shared" si="5"/>
        <v>0</v>
      </c>
      <c r="I35" s="102">
        <f>SUM(I36:I38)</f>
        <v>0</v>
      </c>
      <c r="J35" s="102">
        <f>SUM(J36:J38)</f>
        <v>0</v>
      </c>
      <c r="K35" s="87">
        <f t="shared" si="6"/>
        <v>0</v>
      </c>
      <c r="L35" s="102">
        <f>SUM(L36:L38)</f>
        <v>0</v>
      </c>
      <c r="M35" s="102">
        <f>SUM(M36:M38)</f>
        <v>0</v>
      </c>
      <c r="N35" s="87">
        <f t="shared" si="7"/>
        <v>0</v>
      </c>
      <c r="O35" s="102">
        <f>SUM(O36:O38)</f>
        <v>0</v>
      </c>
      <c r="P35" s="102">
        <f>SUM(P36:P38)</f>
        <v>0</v>
      </c>
      <c r="Q35" s="87">
        <f t="shared" si="8"/>
        <v>0</v>
      </c>
      <c r="R35" s="102">
        <f>SUM(R36:R38)</f>
        <v>0</v>
      </c>
      <c r="S35" s="102">
        <f>SUM(S36:S38)</f>
        <v>0</v>
      </c>
      <c r="T35" s="8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181">
        <f>SUM(X36:X38)</f>
        <v>0</v>
      </c>
      <c r="Y35" s="181">
        <f>SUM(Y36:Y38)</f>
        <v>0</v>
      </c>
      <c r="Z35" s="232">
        <f t="shared" si="11"/>
        <v>0</v>
      </c>
      <c r="AA35" s="90">
        <f t="shared" si="19"/>
        <v>0</v>
      </c>
      <c r="AB35" s="90">
        <f t="shared" si="19"/>
        <v>0</v>
      </c>
      <c r="AC35" s="90">
        <f t="shared" si="19"/>
        <v>0</v>
      </c>
      <c r="AD35" s="88">
        <f>SUM(AD36:AD38)</f>
        <v>0</v>
      </c>
      <c r="AE35" s="88">
        <f>SUM(AE36:AE38)</f>
        <v>0</v>
      </c>
      <c r="AF35" s="87">
        <f t="shared" si="14"/>
        <v>0</v>
      </c>
      <c r="AG35" s="88">
        <f>SUM(AG36:AG38)</f>
        <v>0</v>
      </c>
      <c r="AH35" s="88">
        <f>SUM(AH36:AH38)</f>
        <v>0</v>
      </c>
      <c r="AI35" s="87">
        <f t="shared" si="15"/>
        <v>0</v>
      </c>
      <c r="AJ35" s="90">
        <f t="shared" si="20"/>
        <v>0</v>
      </c>
      <c r="AK35" s="90">
        <f t="shared" si="20"/>
        <v>0</v>
      </c>
      <c r="AL35" s="90">
        <f t="shared" si="20"/>
        <v>0</v>
      </c>
      <c r="AM35" s="90">
        <f t="shared" si="16"/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233"/>
      <c r="Y36" s="233"/>
      <c r="Z36" s="232">
        <f t="shared" si="11"/>
        <v>0</v>
      </c>
      <c r="AA36" s="91">
        <f t="shared" si="19"/>
        <v>0</v>
      </c>
      <c r="AB36" s="91">
        <f t="shared" si="19"/>
        <v>0</v>
      </c>
      <c r="AC36" s="91">
        <f t="shared" si="19"/>
        <v>0</v>
      </c>
      <c r="AD36" s="86"/>
      <c r="AE36" s="86"/>
      <c r="AF36" s="87">
        <f t="shared" si="14"/>
        <v>0</v>
      </c>
      <c r="AG36" s="86"/>
      <c r="AH36" s="86"/>
      <c r="AI36" s="87">
        <f t="shared" si="15"/>
        <v>0</v>
      </c>
      <c r="AJ36" s="91">
        <f t="shared" si="20"/>
        <v>0</v>
      </c>
      <c r="AK36" s="91">
        <f t="shared" si="20"/>
        <v>0</v>
      </c>
      <c r="AL36" s="91">
        <f t="shared" si="20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233"/>
      <c r="Y37" s="233"/>
      <c r="Z37" s="232">
        <f t="shared" si="11"/>
        <v>0</v>
      </c>
      <c r="AA37" s="91">
        <f t="shared" si="19"/>
        <v>0</v>
      </c>
      <c r="AB37" s="91">
        <f t="shared" si="19"/>
        <v>0</v>
      </c>
      <c r="AC37" s="91">
        <f t="shared" si="19"/>
        <v>0</v>
      </c>
      <c r="AD37" s="86"/>
      <c r="AE37" s="86"/>
      <c r="AF37" s="87">
        <f t="shared" si="14"/>
        <v>0</v>
      </c>
      <c r="AG37" s="86"/>
      <c r="AH37" s="86"/>
      <c r="AI37" s="87">
        <f t="shared" si="15"/>
        <v>0</v>
      </c>
      <c r="AJ37" s="91">
        <f t="shared" si="20"/>
        <v>0</v>
      </c>
      <c r="AK37" s="91">
        <f t="shared" si="20"/>
        <v>0</v>
      </c>
      <c r="AL37" s="91">
        <f t="shared" si="20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>
        <v>0</v>
      </c>
      <c r="E38" s="87">
        <f t="shared" si="4"/>
        <v>0</v>
      </c>
      <c r="F38" s="101">
        <v>0</v>
      </c>
      <c r="G38" s="101">
        <v>0</v>
      </c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233"/>
      <c r="Y38" s="233"/>
      <c r="Z38" s="232">
        <f t="shared" si="11"/>
        <v>0</v>
      </c>
      <c r="AA38" s="91">
        <f t="shared" si="19"/>
        <v>0</v>
      </c>
      <c r="AB38" s="91">
        <f t="shared" si="19"/>
        <v>0</v>
      </c>
      <c r="AC38" s="91">
        <f t="shared" si="19"/>
        <v>0</v>
      </c>
      <c r="AD38" s="86"/>
      <c r="AE38" s="86"/>
      <c r="AF38" s="87">
        <f t="shared" si="14"/>
        <v>0</v>
      </c>
      <c r="AG38" s="86"/>
      <c r="AH38" s="86"/>
      <c r="AI38" s="87">
        <f t="shared" si="15"/>
        <v>0</v>
      </c>
      <c r="AJ38" s="91">
        <f t="shared" si="20"/>
        <v>0</v>
      </c>
      <c r="AK38" s="91">
        <f t="shared" si="20"/>
        <v>0</v>
      </c>
      <c r="AL38" s="91">
        <f t="shared" si="20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2250000</v>
      </c>
      <c r="D39" s="102">
        <f>SUM(D40:D43)</f>
        <v>0</v>
      </c>
      <c r="E39" s="87">
        <f t="shared" si="4"/>
        <v>-2250000</v>
      </c>
      <c r="F39" s="102">
        <f>SUM(F40:F43)</f>
        <v>10000000</v>
      </c>
      <c r="G39" s="102">
        <f>SUM(G40:G43)</f>
        <v>3592000</v>
      </c>
      <c r="H39" s="87">
        <f t="shared" si="5"/>
        <v>-6408000</v>
      </c>
      <c r="I39" s="102">
        <f>SUM(I40:I43)</f>
        <v>2000000</v>
      </c>
      <c r="J39" s="102">
        <f>SUM(J40:J43)</f>
        <v>1202000</v>
      </c>
      <c r="K39" s="87">
        <f t="shared" si="6"/>
        <v>-798000</v>
      </c>
      <c r="L39" s="102">
        <f>SUM(L40:L43)</f>
        <v>3000000</v>
      </c>
      <c r="M39" s="102">
        <f>SUM(M40:M43)</f>
        <v>0</v>
      </c>
      <c r="N39" s="87">
        <f t="shared" si="7"/>
        <v>-3000000</v>
      </c>
      <c r="O39" s="102">
        <f>SUM(O40:O43)</f>
        <v>3000000</v>
      </c>
      <c r="P39" s="102">
        <f>SUM(P40:P43)</f>
        <v>0</v>
      </c>
      <c r="Q39" s="87">
        <f t="shared" si="8"/>
        <v>-3000000</v>
      </c>
      <c r="R39" s="102">
        <f>SUM(R40:R43)</f>
        <v>5000000</v>
      </c>
      <c r="S39" s="102">
        <f>SUM(S40:S43)</f>
        <v>0</v>
      </c>
      <c r="T39" s="87">
        <f t="shared" si="9"/>
        <v>-5000000</v>
      </c>
      <c r="U39" s="90">
        <f t="shared" si="10"/>
        <v>25250000</v>
      </c>
      <c r="V39" s="90">
        <f t="shared" si="10"/>
        <v>4794000</v>
      </c>
      <c r="W39" s="90">
        <f t="shared" si="10"/>
        <v>-20456000</v>
      </c>
      <c r="X39" s="181">
        <f>SUM(X40:X43)</f>
        <v>0</v>
      </c>
      <c r="Y39" s="181">
        <f>SUM(Y40:Y43)</f>
        <v>0</v>
      </c>
      <c r="Z39" s="232">
        <f t="shared" si="11"/>
        <v>0</v>
      </c>
      <c r="AA39" s="90">
        <f t="shared" si="19"/>
        <v>0</v>
      </c>
      <c r="AB39" s="90">
        <f t="shared" si="19"/>
        <v>0</v>
      </c>
      <c r="AC39" s="90">
        <f t="shared" si="19"/>
        <v>0</v>
      </c>
      <c r="AD39" s="88">
        <f>SUM(AD40:AD43)</f>
        <v>0</v>
      </c>
      <c r="AE39" s="88">
        <f>SUM(AE40:AE43)</f>
        <v>0</v>
      </c>
      <c r="AF39" s="87">
        <f t="shared" si="14"/>
        <v>0</v>
      </c>
      <c r="AG39" s="88">
        <f>SUM(AG40:AG43)</f>
        <v>0</v>
      </c>
      <c r="AH39" s="88">
        <f>SUM(AH40:AH43)</f>
        <v>0</v>
      </c>
      <c r="AI39" s="87">
        <f t="shared" si="15"/>
        <v>0</v>
      </c>
      <c r="AJ39" s="90">
        <f t="shared" si="20"/>
        <v>0</v>
      </c>
      <c r="AK39" s="90">
        <f t="shared" si="20"/>
        <v>0</v>
      </c>
      <c r="AL39" s="90">
        <f t="shared" si="20"/>
        <v>0</v>
      </c>
      <c r="AM39" s="90">
        <f t="shared" si="16"/>
        <v>25250000</v>
      </c>
      <c r="AN39" s="90">
        <f t="shared" si="16"/>
        <v>4794000</v>
      </c>
      <c r="AO39" s="90">
        <f t="shared" si="16"/>
        <v>-20456000</v>
      </c>
    </row>
    <row r="40" spans="1:41" ht="12.75">
      <c r="A40" s="13">
        <v>33</v>
      </c>
      <c r="B40" s="1" t="s">
        <v>31</v>
      </c>
      <c r="C40" s="101">
        <v>1000000</v>
      </c>
      <c r="D40" s="101">
        <v>0</v>
      </c>
      <c r="E40" s="87">
        <f t="shared" si="4"/>
        <v>-1000000</v>
      </c>
      <c r="F40" s="101">
        <v>0</v>
      </c>
      <c r="G40" s="101">
        <v>0</v>
      </c>
      <c r="H40" s="87">
        <f t="shared" si="5"/>
        <v>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1000000</v>
      </c>
      <c r="V40" s="91">
        <f t="shared" si="10"/>
        <v>0</v>
      </c>
      <c r="W40" s="91">
        <f t="shared" si="10"/>
        <v>-1000000</v>
      </c>
      <c r="X40" s="233"/>
      <c r="Y40" s="233"/>
      <c r="Z40" s="232">
        <f t="shared" si="11"/>
        <v>0</v>
      </c>
      <c r="AA40" s="91">
        <f t="shared" si="19"/>
        <v>0</v>
      </c>
      <c r="AB40" s="91">
        <f t="shared" si="19"/>
        <v>0</v>
      </c>
      <c r="AC40" s="91">
        <f t="shared" si="19"/>
        <v>0</v>
      </c>
      <c r="AD40" s="86"/>
      <c r="AE40" s="86"/>
      <c r="AF40" s="87">
        <f t="shared" si="14"/>
        <v>0</v>
      </c>
      <c r="AG40" s="86"/>
      <c r="AH40" s="86"/>
      <c r="AI40" s="87">
        <f t="shared" si="15"/>
        <v>0</v>
      </c>
      <c r="AJ40" s="91">
        <f t="shared" si="20"/>
        <v>0</v>
      </c>
      <c r="AK40" s="91">
        <f t="shared" si="20"/>
        <v>0</v>
      </c>
      <c r="AL40" s="91">
        <f t="shared" si="20"/>
        <v>0</v>
      </c>
      <c r="AM40" s="91">
        <f t="shared" si="16"/>
        <v>1000000</v>
      </c>
      <c r="AN40" s="91">
        <f t="shared" si="16"/>
        <v>0</v>
      </c>
      <c r="AO40" s="91">
        <f t="shared" si="16"/>
        <v>-1000000</v>
      </c>
    </row>
    <row r="41" spans="1:41" ht="12.75">
      <c r="A41" s="13">
        <v>34</v>
      </c>
      <c r="B41" s="1" t="s">
        <v>32</v>
      </c>
      <c r="C41" s="101">
        <v>1000000</v>
      </c>
      <c r="D41" s="101">
        <v>0</v>
      </c>
      <c r="E41" s="87">
        <f t="shared" si="4"/>
        <v>-1000000</v>
      </c>
      <c r="F41" s="101">
        <v>5000000</v>
      </c>
      <c r="G41" s="101">
        <v>0</v>
      </c>
      <c r="H41" s="87">
        <f t="shared" si="5"/>
        <v>-5000000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6000000</v>
      </c>
      <c r="V41" s="91">
        <f t="shared" si="10"/>
        <v>0</v>
      </c>
      <c r="W41" s="91">
        <f t="shared" si="10"/>
        <v>-6000000</v>
      </c>
      <c r="X41" s="233"/>
      <c r="Y41" s="233"/>
      <c r="Z41" s="232">
        <f t="shared" si="11"/>
        <v>0</v>
      </c>
      <c r="AA41" s="91">
        <f t="shared" si="19"/>
        <v>0</v>
      </c>
      <c r="AB41" s="91">
        <f t="shared" si="19"/>
        <v>0</v>
      </c>
      <c r="AC41" s="91">
        <f t="shared" si="19"/>
        <v>0</v>
      </c>
      <c r="AD41" s="86"/>
      <c r="AE41" s="86"/>
      <c r="AF41" s="87">
        <f t="shared" si="14"/>
        <v>0</v>
      </c>
      <c r="AG41" s="86"/>
      <c r="AH41" s="86"/>
      <c r="AI41" s="87">
        <f t="shared" si="15"/>
        <v>0</v>
      </c>
      <c r="AJ41" s="91">
        <f t="shared" si="20"/>
        <v>0</v>
      </c>
      <c r="AK41" s="91">
        <f t="shared" si="20"/>
        <v>0</v>
      </c>
      <c r="AL41" s="91">
        <f t="shared" si="20"/>
        <v>0</v>
      </c>
      <c r="AM41" s="91">
        <f t="shared" si="16"/>
        <v>6000000</v>
      </c>
      <c r="AN41" s="91">
        <f t="shared" si="16"/>
        <v>0</v>
      </c>
      <c r="AO41" s="91">
        <f t="shared" si="16"/>
        <v>-6000000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233"/>
      <c r="Y42" s="233"/>
      <c r="Z42" s="232">
        <f t="shared" si="11"/>
        <v>0</v>
      </c>
      <c r="AA42" s="91">
        <f t="shared" si="19"/>
        <v>0</v>
      </c>
      <c r="AB42" s="91">
        <f t="shared" si="19"/>
        <v>0</v>
      </c>
      <c r="AC42" s="91">
        <f t="shared" si="19"/>
        <v>0</v>
      </c>
      <c r="AD42" s="86"/>
      <c r="AE42" s="86"/>
      <c r="AF42" s="87">
        <f t="shared" si="14"/>
        <v>0</v>
      </c>
      <c r="AG42" s="86"/>
      <c r="AH42" s="86"/>
      <c r="AI42" s="87">
        <f t="shared" si="15"/>
        <v>0</v>
      </c>
      <c r="AJ42" s="91">
        <f t="shared" si="20"/>
        <v>0</v>
      </c>
      <c r="AK42" s="91">
        <f t="shared" si="20"/>
        <v>0</v>
      </c>
      <c r="AL42" s="91">
        <f t="shared" si="20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/>
      <c r="E43" s="87">
        <f t="shared" si="4"/>
        <v>-250000</v>
      </c>
      <c r="F43" s="101">
        <v>5000000</v>
      </c>
      <c r="G43" s="101">
        <v>3592000</v>
      </c>
      <c r="H43" s="87">
        <f t="shared" si="5"/>
        <v>-1408000</v>
      </c>
      <c r="I43" s="101">
        <v>2000000</v>
      </c>
      <c r="J43" s="101">
        <v>1202000</v>
      </c>
      <c r="K43" s="87">
        <f t="shared" si="6"/>
        <v>-798000</v>
      </c>
      <c r="L43" s="101">
        <v>3000000</v>
      </c>
      <c r="M43" s="101">
        <v>0</v>
      </c>
      <c r="N43" s="87">
        <f t="shared" si="7"/>
        <v>-3000000</v>
      </c>
      <c r="O43" s="101">
        <v>3000000</v>
      </c>
      <c r="P43" s="101">
        <v>0</v>
      </c>
      <c r="Q43" s="87">
        <f t="shared" si="8"/>
        <v>-3000000</v>
      </c>
      <c r="R43" s="101">
        <v>5000000</v>
      </c>
      <c r="S43" s="101">
        <v>0</v>
      </c>
      <c r="T43" s="87">
        <f t="shared" si="9"/>
        <v>-5000000</v>
      </c>
      <c r="U43" s="91">
        <f t="shared" si="10"/>
        <v>18250000</v>
      </c>
      <c r="V43" s="91">
        <f t="shared" si="10"/>
        <v>4794000</v>
      </c>
      <c r="W43" s="91">
        <f t="shared" si="10"/>
        <v>-13456000</v>
      </c>
      <c r="X43" s="233"/>
      <c r="Y43" s="233"/>
      <c r="Z43" s="232">
        <f t="shared" si="11"/>
        <v>0</v>
      </c>
      <c r="AA43" s="91">
        <f t="shared" si="19"/>
        <v>0</v>
      </c>
      <c r="AB43" s="91">
        <f t="shared" si="19"/>
        <v>0</v>
      </c>
      <c r="AC43" s="91">
        <f t="shared" si="19"/>
        <v>0</v>
      </c>
      <c r="AD43" s="89"/>
      <c r="AE43" s="89"/>
      <c r="AF43" s="87">
        <f t="shared" si="14"/>
        <v>0</v>
      </c>
      <c r="AG43" s="89"/>
      <c r="AH43" s="89"/>
      <c r="AI43" s="87">
        <f t="shared" si="15"/>
        <v>0</v>
      </c>
      <c r="AJ43" s="91">
        <f t="shared" si="20"/>
        <v>0</v>
      </c>
      <c r="AK43" s="91">
        <f t="shared" si="20"/>
        <v>0</v>
      </c>
      <c r="AL43" s="91">
        <f t="shared" si="20"/>
        <v>0</v>
      </c>
      <c r="AM43" s="91">
        <f t="shared" si="16"/>
        <v>18250000</v>
      </c>
      <c r="AN43" s="91">
        <f t="shared" si="16"/>
        <v>4794000</v>
      </c>
      <c r="AO43" s="91">
        <f t="shared" si="16"/>
        <v>-13456000</v>
      </c>
    </row>
    <row r="44" spans="1:41" ht="12.75">
      <c r="A44" s="57">
        <v>37</v>
      </c>
      <c r="B44" s="58" t="s">
        <v>38</v>
      </c>
      <c r="C44" s="102">
        <f>SUM(C45:C47)</f>
        <v>468000</v>
      </c>
      <c r="D44" s="102">
        <f>SUM(D45:D47)</f>
        <v>354000</v>
      </c>
      <c r="E44" s="87">
        <f t="shared" si="4"/>
        <v>-114000</v>
      </c>
      <c r="F44" s="102">
        <f>SUM(F45:F47)</f>
        <v>3509000</v>
      </c>
      <c r="G44" s="102">
        <f>SUM(G45:G47)</f>
        <v>3507300</v>
      </c>
      <c r="H44" s="87">
        <f t="shared" si="5"/>
        <v>-1700</v>
      </c>
      <c r="I44" s="102">
        <f>SUM(I45:I47)</f>
        <v>0</v>
      </c>
      <c r="J44" s="102">
        <f>SUM(J45:J47)</f>
        <v>0</v>
      </c>
      <c r="K44" s="87">
        <f t="shared" si="6"/>
        <v>0</v>
      </c>
      <c r="L44" s="102">
        <f>SUM(L45:L47)</f>
        <v>0</v>
      </c>
      <c r="M44" s="102">
        <f>SUM(M45:M47)</f>
        <v>0</v>
      </c>
      <c r="N44" s="87">
        <f t="shared" si="7"/>
        <v>0</v>
      </c>
      <c r="O44" s="102">
        <f>SUM(O45:O47)</f>
        <v>0</v>
      </c>
      <c r="P44" s="102">
        <f>SUM(P45:P47)</f>
        <v>0</v>
      </c>
      <c r="Q44" s="87">
        <f t="shared" si="8"/>
        <v>0</v>
      </c>
      <c r="R44" s="102">
        <f>SUM(R45:R47)</f>
        <v>0</v>
      </c>
      <c r="S44" s="102">
        <f>SUM(S45:S47)</f>
        <v>0</v>
      </c>
      <c r="T44" s="87">
        <f t="shared" si="9"/>
        <v>0</v>
      </c>
      <c r="U44" s="90">
        <f t="shared" si="10"/>
        <v>3977000</v>
      </c>
      <c r="V44" s="90">
        <f t="shared" si="10"/>
        <v>3861300</v>
      </c>
      <c r="W44" s="90">
        <f t="shared" si="10"/>
        <v>-115700</v>
      </c>
      <c r="X44" s="181">
        <f>SUM(X45:X47)</f>
        <v>0</v>
      </c>
      <c r="Y44" s="181">
        <f>SUM(Y45:Y47)</f>
        <v>0</v>
      </c>
      <c r="Z44" s="232">
        <f t="shared" si="11"/>
        <v>0</v>
      </c>
      <c r="AA44" s="90">
        <f t="shared" si="19"/>
        <v>0</v>
      </c>
      <c r="AB44" s="90">
        <f t="shared" si="19"/>
        <v>0</v>
      </c>
      <c r="AC44" s="90">
        <f t="shared" si="19"/>
        <v>0</v>
      </c>
      <c r="AD44" s="88">
        <f>SUM(AD45:AD47)</f>
        <v>0</v>
      </c>
      <c r="AE44" s="88">
        <f>SUM(AE45:AE47)</f>
        <v>0</v>
      </c>
      <c r="AF44" s="87">
        <f t="shared" si="14"/>
        <v>0</v>
      </c>
      <c r="AG44" s="88">
        <f>SUM(AG45:AG47)</f>
        <v>0</v>
      </c>
      <c r="AH44" s="88">
        <f>SUM(AH45:AH47)</f>
        <v>0</v>
      </c>
      <c r="AI44" s="87">
        <f t="shared" si="15"/>
        <v>0</v>
      </c>
      <c r="AJ44" s="90">
        <f t="shared" si="20"/>
        <v>0</v>
      </c>
      <c r="AK44" s="90">
        <f t="shared" si="20"/>
        <v>0</v>
      </c>
      <c r="AL44" s="90">
        <f t="shared" si="20"/>
        <v>0</v>
      </c>
      <c r="AM44" s="90">
        <f t="shared" si="16"/>
        <v>3977000</v>
      </c>
      <c r="AN44" s="90">
        <f t="shared" si="16"/>
        <v>3861300</v>
      </c>
      <c r="AO44" s="90">
        <f t="shared" si="16"/>
        <v>-115700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233"/>
      <c r="Y45" s="233"/>
      <c r="Z45" s="232">
        <f t="shared" si="11"/>
        <v>0</v>
      </c>
      <c r="AA45" s="91">
        <f t="shared" si="19"/>
        <v>0</v>
      </c>
      <c r="AB45" s="91">
        <f t="shared" si="19"/>
        <v>0</v>
      </c>
      <c r="AC45" s="91">
        <f t="shared" si="19"/>
        <v>0</v>
      </c>
      <c r="AD45" s="86"/>
      <c r="AE45" s="86"/>
      <c r="AF45" s="87">
        <f t="shared" si="14"/>
        <v>0</v>
      </c>
      <c r="AG45" s="86"/>
      <c r="AH45" s="86"/>
      <c r="AI45" s="87">
        <f t="shared" si="15"/>
        <v>0</v>
      </c>
      <c r="AJ45" s="91">
        <f t="shared" si="20"/>
        <v>0</v>
      </c>
      <c r="AK45" s="91">
        <f t="shared" si="20"/>
        <v>0</v>
      </c>
      <c r="AL45" s="91">
        <f t="shared" si="20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468000</v>
      </c>
      <c r="D46" s="101">
        <v>354000</v>
      </c>
      <c r="E46" s="87">
        <f t="shared" si="4"/>
        <v>-114000</v>
      </c>
      <c r="F46" s="101">
        <v>3509000</v>
      </c>
      <c r="G46" s="101">
        <v>3507300</v>
      </c>
      <c r="H46" s="87">
        <f t="shared" si="5"/>
        <v>-1700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3977000</v>
      </c>
      <c r="V46" s="91">
        <f t="shared" si="10"/>
        <v>3861300</v>
      </c>
      <c r="W46" s="91">
        <f t="shared" si="10"/>
        <v>-115700</v>
      </c>
      <c r="X46" s="233"/>
      <c r="Y46" s="233"/>
      <c r="Z46" s="232">
        <f t="shared" si="11"/>
        <v>0</v>
      </c>
      <c r="AA46" s="91">
        <f t="shared" si="19"/>
        <v>0</v>
      </c>
      <c r="AB46" s="91">
        <f t="shared" si="19"/>
        <v>0</v>
      </c>
      <c r="AC46" s="91">
        <f t="shared" si="19"/>
        <v>0</v>
      </c>
      <c r="AD46" s="86"/>
      <c r="AE46" s="86"/>
      <c r="AF46" s="87">
        <f t="shared" si="14"/>
        <v>0</v>
      </c>
      <c r="AG46" s="86"/>
      <c r="AH46" s="86"/>
      <c r="AI46" s="87">
        <f t="shared" si="15"/>
        <v>0</v>
      </c>
      <c r="AJ46" s="91">
        <f t="shared" si="20"/>
        <v>0</v>
      </c>
      <c r="AK46" s="91">
        <f t="shared" si="20"/>
        <v>0</v>
      </c>
      <c r="AL46" s="91">
        <f t="shared" si="20"/>
        <v>0</v>
      </c>
      <c r="AM46" s="91">
        <f t="shared" si="16"/>
        <v>3977000</v>
      </c>
      <c r="AN46" s="91">
        <f t="shared" si="16"/>
        <v>3861300</v>
      </c>
      <c r="AO46" s="91">
        <f t="shared" si="16"/>
        <v>-115700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233"/>
      <c r="Y47" s="233"/>
      <c r="Z47" s="232">
        <f t="shared" si="11"/>
        <v>0</v>
      </c>
      <c r="AA47" s="91">
        <f t="shared" si="19"/>
        <v>0</v>
      </c>
      <c r="AB47" s="91">
        <f t="shared" si="19"/>
        <v>0</v>
      </c>
      <c r="AC47" s="91">
        <f t="shared" si="19"/>
        <v>0</v>
      </c>
      <c r="AD47" s="86"/>
      <c r="AE47" s="86"/>
      <c r="AF47" s="87">
        <f t="shared" si="14"/>
        <v>0</v>
      </c>
      <c r="AG47" s="86"/>
      <c r="AH47" s="86"/>
      <c r="AI47" s="87">
        <f t="shared" si="15"/>
        <v>0</v>
      </c>
      <c r="AJ47" s="91">
        <f t="shared" si="20"/>
        <v>0</v>
      </c>
      <c r="AK47" s="91">
        <f t="shared" si="20"/>
        <v>0</v>
      </c>
      <c r="AL47" s="91">
        <f t="shared" si="20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8552000</v>
      </c>
      <c r="D48" s="102">
        <f>SUM(D49:D57)</f>
        <v>4251933</v>
      </c>
      <c r="E48" s="87">
        <f t="shared" si="4"/>
        <v>-4300067</v>
      </c>
      <c r="F48" s="102">
        <f>SUM(F49:F57)</f>
        <v>6550400</v>
      </c>
      <c r="G48" s="102">
        <f>SUM(G49:G57)</f>
        <v>1509037.4</v>
      </c>
      <c r="H48" s="87">
        <f t="shared" si="5"/>
        <v>-5041362.5999999996</v>
      </c>
      <c r="I48" s="102">
        <f>SUM(I49:I57)</f>
        <v>0</v>
      </c>
      <c r="J48" s="102">
        <f>SUM(J49:J57)</f>
        <v>0</v>
      </c>
      <c r="K48" s="87">
        <f t="shared" si="6"/>
        <v>0</v>
      </c>
      <c r="L48" s="102">
        <f>SUM(L49:L57)</f>
        <v>0</v>
      </c>
      <c r="M48" s="102">
        <f>SUM(M49:M57)</f>
        <v>0</v>
      </c>
      <c r="N48" s="87">
        <f t="shared" si="7"/>
        <v>0</v>
      </c>
      <c r="O48" s="102">
        <f>SUM(O49:O57)</f>
        <v>0</v>
      </c>
      <c r="P48" s="102">
        <f>SUM(P49:P57)</f>
        <v>0</v>
      </c>
      <c r="Q48" s="87">
        <f t="shared" si="8"/>
        <v>0</v>
      </c>
      <c r="R48" s="102">
        <f>SUM(R49:R57)</f>
        <v>0</v>
      </c>
      <c r="S48" s="102">
        <f>SUM(S49:S57)</f>
        <v>0</v>
      </c>
      <c r="T48" s="87">
        <f t="shared" si="9"/>
        <v>0</v>
      </c>
      <c r="U48" s="90">
        <f t="shared" si="10"/>
        <v>15102400</v>
      </c>
      <c r="V48" s="90">
        <f t="shared" si="10"/>
        <v>5760970.4000000004</v>
      </c>
      <c r="W48" s="90">
        <f t="shared" si="10"/>
        <v>-9341429.5999999996</v>
      </c>
      <c r="X48" s="181">
        <f>SUM(X49:X57)</f>
        <v>0</v>
      </c>
      <c r="Y48" s="181">
        <f>SUM(Y49:Y57)</f>
        <v>0</v>
      </c>
      <c r="Z48" s="232">
        <f t="shared" si="11"/>
        <v>0</v>
      </c>
      <c r="AA48" s="90">
        <f t="shared" si="19"/>
        <v>0</v>
      </c>
      <c r="AB48" s="90">
        <f t="shared" si="19"/>
        <v>0</v>
      </c>
      <c r="AC48" s="90">
        <f t="shared" si="19"/>
        <v>0</v>
      </c>
      <c r="AD48" s="88">
        <f>SUM(AD49:AD57)</f>
        <v>73049000</v>
      </c>
      <c r="AE48" s="88">
        <f>SUM(AE49:AE57)</f>
        <v>150000</v>
      </c>
      <c r="AF48" s="87">
        <f t="shared" si="14"/>
        <v>-72899000</v>
      </c>
      <c r="AG48" s="88">
        <f>SUM(AG49:AG57)</f>
        <v>60293900</v>
      </c>
      <c r="AH48" s="88">
        <f>SUM(AH49:AH57)</f>
        <v>1750000</v>
      </c>
      <c r="AI48" s="87">
        <f t="shared" si="15"/>
        <v>-58543900</v>
      </c>
      <c r="AJ48" s="90">
        <f t="shared" si="20"/>
        <v>133342900</v>
      </c>
      <c r="AK48" s="90">
        <f t="shared" si="20"/>
        <v>1900000</v>
      </c>
      <c r="AL48" s="90">
        <f t="shared" si="20"/>
        <v>-131442900</v>
      </c>
      <c r="AM48" s="90">
        <f t="shared" si="16"/>
        <v>148445300</v>
      </c>
      <c r="AN48" s="90">
        <f t="shared" si="16"/>
        <v>7660970.4000000004</v>
      </c>
      <c r="AO48" s="90">
        <f t="shared" si="16"/>
        <v>-140784329.59999999</v>
      </c>
    </row>
    <row r="49" spans="1:41" ht="12.75">
      <c r="A49" s="13">
        <v>42</v>
      </c>
      <c r="B49" s="1" t="s">
        <v>74</v>
      </c>
      <c r="C49" s="101">
        <v>8552000</v>
      </c>
      <c r="D49" s="101">
        <v>4251933</v>
      </c>
      <c r="E49" s="87">
        <f t="shared" si="4"/>
        <v>-4300067</v>
      </c>
      <c r="F49" s="101">
        <v>4570400</v>
      </c>
      <c r="G49" s="101">
        <v>323500</v>
      </c>
      <c r="H49" s="87">
        <f t="shared" si="5"/>
        <v>-4246900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13122400</v>
      </c>
      <c r="V49" s="91">
        <f t="shared" si="10"/>
        <v>4575433</v>
      </c>
      <c r="W49" s="91">
        <f t="shared" si="10"/>
        <v>-8546967</v>
      </c>
      <c r="X49" s="233"/>
      <c r="Y49" s="233"/>
      <c r="Z49" s="232">
        <f t="shared" si="11"/>
        <v>0</v>
      </c>
      <c r="AA49" s="91">
        <f t="shared" si="19"/>
        <v>0</v>
      </c>
      <c r="AB49" s="91">
        <f t="shared" si="19"/>
        <v>0</v>
      </c>
      <c r="AC49" s="91">
        <f t="shared" si="19"/>
        <v>0</v>
      </c>
      <c r="AD49" s="86">
        <v>73049000</v>
      </c>
      <c r="AE49" s="86">
        <v>150000</v>
      </c>
      <c r="AF49" s="87">
        <f t="shared" si="14"/>
        <v>-72899000</v>
      </c>
      <c r="AG49" s="86">
        <v>60293900</v>
      </c>
      <c r="AH49" s="86">
        <v>1750000</v>
      </c>
      <c r="AI49" s="87">
        <f t="shared" si="15"/>
        <v>-58543900</v>
      </c>
      <c r="AJ49" s="91">
        <f t="shared" si="20"/>
        <v>133342900</v>
      </c>
      <c r="AK49" s="91">
        <f t="shared" si="20"/>
        <v>1900000</v>
      </c>
      <c r="AL49" s="91">
        <f t="shared" si="20"/>
        <v>-131442900</v>
      </c>
      <c r="AM49" s="91">
        <f t="shared" si="16"/>
        <v>146465300</v>
      </c>
      <c r="AN49" s="91">
        <f t="shared" si="16"/>
        <v>6475433</v>
      </c>
      <c r="AO49" s="91">
        <f t="shared" si="16"/>
        <v>-139989867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330000</v>
      </c>
      <c r="G50" s="101"/>
      <c r="H50" s="87">
        <f t="shared" si="5"/>
        <v>-330000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330000</v>
      </c>
      <c r="V50" s="91">
        <f t="shared" ref="U50:W107" si="21">SUM(D50+G50+J50+M50+P50+S50)</f>
        <v>0</v>
      </c>
      <c r="W50" s="91">
        <f t="shared" si="21"/>
        <v>-330000</v>
      </c>
      <c r="X50" s="233"/>
      <c r="Y50" s="233"/>
      <c r="Z50" s="232">
        <f t="shared" si="11"/>
        <v>0</v>
      </c>
      <c r="AA50" s="91">
        <f t="shared" si="19"/>
        <v>0</v>
      </c>
      <c r="AB50" s="91">
        <f t="shared" si="19"/>
        <v>0</v>
      </c>
      <c r="AC50" s="91">
        <f t="shared" si="19"/>
        <v>0</v>
      </c>
      <c r="AD50" s="86"/>
      <c r="AE50" s="86"/>
      <c r="AF50" s="87">
        <f t="shared" si="14"/>
        <v>0</v>
      </c>
      <c r="AG50" s="86"/>
      <c r="AH50" s="86"/>
      <c r="AI50" s="87">
        <f t="shared" si="15"/>
        <v>0</v>
      </c>
      <c r="AJ50" s="91">
        <f t="shared" si="20"/>
        <v>0</v>
      </c>
      <c r="AK50" s="91">
        <f t="shared" si="20"/>
        <v>0</v>
      </c>
      <c r="AL50" s="91">
        <f t="shared" si="20"/>
        <v>0</v>
      </c>
      <c r="AM50" s="91">
        <f t="shared" si="16"/>
        <v>330000</v>
      </c>
      <c r="AN50" s="91">
        <f t="shared" si="16"/>
        <v>0</v>
      </c>
      <c r="AO50" s="91">
        <f t="shared" si="16"/>
        <v>-330000</v>
      </c>
    </row>
    <row r="51" spans="1:41" ht="12.75">
      <c r="A51" s="13">
        <v>44</v>
      </c>
      <c r="B51" s="15" t="s">
        <v>45</v>
      </c>
      <c r="C51" s="101"/>
      <c r="D51" s="101">
        <v>0</v>
      </c>
      <c r="E51" s="87">
        <f t="shared" si="4"/>
        <v>0</v>
      </c>
      <c r="F51" s="101">
        <v>870000</v>
      </c>
      <c r="G51" s="101">
        <v>846200</v>
      </c>
      <c r="H51" s="87">
        <f t="shared" si="5"/>
        <v>-23800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21"/>
        <v>870000</v>
      </c>
      <c r="V51" s="91">
        <f t="shared" si="21"/>
        <v>846200</v>
      </c>
      <c r="W51" s="91">
        <f t="shared" si="21"/>
        <v>-23800</v>
      </c>
      <c r="X51" s="233"/>
      <c r="Y51" s="233"/>
      <c r="Z51" s="232">
        <f t="shared" si="11"/>
        <v>0</v>
      </c>
      <c r="AA51" s="91">
        <f t="shared" si="19"/>
        <v>0</v>
      </c>
      <c r="AB51" s="91">
        <f t="shared" si="19"/>
        <v>0</v>
      </c>
      <c r="AC51" s="91">
        <f t="shared" si="19"/>
        <v>0</v>
      </c>
      <c r="AD51" s="86"/>
      <c r="AE51" s="86"/>
      <c r="AF51" s="87">
        <f t="shared" si="14"/>
        <v>0</v>
      </c>
      <c r="AG51" s="86"/>
      <c r="AH51" s="86"/>
      <c r="AI51" s="87">
        <f t="shared" si="15"/>
        <v>0</v>
      </c>
      <c r="AJ51" s="91">
        <f t="shared" si="20"/>
        <v>0</v>
      </c>
      <c r="AK51" s="91">
        <f t="shared" si="20"/>
        <v>0</v>
      </c>
      <c r="AL51" s="91">
        <f t="shared" si="20"/>
        <v>0</v>
      </c>
      <c r="AM51" s="91">
        <f t="shared" si="16"/>
        <v>870000</v>
      </c>
      <c r="AN51" s="91">
        <f t="shared" si="16"/>
        <v>846200</v>
      </c>
      <c r="AO51" s="91">
        <f t="shared" si="16"/>
        <v>-23800</v>
      </c>
    </row>
    <row r="52" spans="1:41" ht="12.75">
      <c r="A52" s="13">
        <v>45</v>
      </c>
      <c r="B52" s="15" t="s">
        <v>51</v>
      </c>
      <c r="C52" s="101"/>
      <c r="D52" s="101">
        <v>0</v>
      </c>
      <c r="E52" s="87">
        <f t="shared" si="4"/>
        <v>0</v>
      </c>
      <c r="F52" s="101">
        <v>450000</v>
      </c>
      <c r="G52" s="101">
        <v>251593.4</v>
      </c>
      <c r="H52" s="87">
        <f t="shared" si="5"/>
        <v>-198406.6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21"/>
        <v>450000</v>
      </c>
      <c r="V52" s="91">
        <f t="shared" si="21"/>
        <v>251593.4</v>
      </c>
      <c r="W52" s="91">
        <f t="shared" si="21"/>
        <v>-198406.6</v>
      </c>
      <c r="X52" s="233"/>
      <c r="Y52" s="233"/>
      <c r="Z52" s="232">
        <f t="shared" si="11"/>
        <v>0</v>
      </c>
      <c r="AA52" s="91">
        <f t="shared" si="19"/>
        <v>0</v>
      </c>
      <c r="AB52" s="91">
        <f t="shared" si="19"/>
        <v>0</v>
      </c>
      <c r="AC52" s="91">
        <f t="shared" si="19"/>
        <v>0</v>
      </c>
      <c r="AD52" s="86"/>
      <c r="AE52" s="86"/>
      <c r="AF52" s="87">
        <f t="shared" si="14"/>
        <v>0</v>
      </c>
      <c r="AG52" s="86"/>
      <c r="AH52" s="86"/>
      <c r="AI52" s="87">
        <f t="shared" si="15"/>
        <v>0</v>
      </c>
      <c r="AJ52" s="91">
        <f t="shared" si="20"/>
        <v>0</v>
      </c>
      <c r="AK52" s="91">
        <f t="shared" si="20"/>
        <v>0</v>
      </c>
      <c r="AL52" s="91">
        <f t="shared" si="20"/>
        <v>0</v>
      </c>
      <c r="AM52" s="91">
        <f t="shared" si="16"/>
        <v>450000</v>
      </c>
      <c r="AN52" s="91">
        <f t="shared" si="16"/>
        <v>251593.4</v>
      </c>
      <c r="AO52" s="91">
        <f t="shared" si="16"/>
        <v>-198406.6</v>
      </c>
    </row>
    <row r="53" spans="1:41" ht="12.75">
      <c r="A53" s="13">
        <v>46</v>
      </c>
      <c r="B53" s="15" t="s">
        <v>46</v>
      </c>
      <c r="C53" s="101"/>
      <c r="D53" s="101">
        <v>0</v>
      </c>
      <c r="E53" s="87">
        <f t="shared" si="4"/>
        <v>0</v>
      </c>
      <c r="F53" s="101">
        <v>80000</v>
      </c>
      <c r="G53" s="101">
        <v>50000</v>
      </c>
      <c r="H53" s="87">
        <f t="shared" si="5"/>
        <v>-30000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21"/>
        <v>80000</v>
      </c>
      <c r="V53" s="91">
        <f t="shared" si="21"/>
        <v>50000</v>
      </c>
      <c r="W53" s="91">
        <f t="shared" si="21"/>
        <v>-30000</v>
      </c>
      <c r="X53" s="233"/>
      <c r="Y53" s="233"/>
      <c r="Z53" s="232">
        <f t="shared" si="11"/>
        <v>0</v>
      </c>
      <c r="AA53" s="91">
        <f t="shared" si="19"/>
        <v>0</v>
      </c>
      <c r="AB53" s="91">
        <f t="shared" si="19"/>
        <v>0</v>
      </c>
      <c r="AC53" s="91">
        <f t="shared" si="19"/>
        <v>0</v>
      </c>
      <c r="AD53" s="86"/>
      <c r="AE53" s="86"/>
      <c r="AF53" s="87">
        <f t="shared" si="14"/>
        <v>0</v>
      </c>
      <c r="AG53" s="86"/>
      <c r="AH53" s="86"/>
      <c r="AI53" s="87">
        <f t="shared" si="15"/>
        <v>0</v>
      </c>
      <c r="AJ53" s="91">
        <f t="shared" si="20"/>
        <v>0</v>
      </c>
      <c r="AK53" s="91">
        <f t="shared" si="20"/>
        <v>0</v>
      </c>
      <c r="AL53" s="91">
        <f t="shared" si="20"/>
        <v>0</v>
      </c>
      <c r="AM53" s="91">
        <f t="shared" si="16"/>
        <v>80000</v>
      </c>
      <c r="AN53" s="91">
        <f t="shared" si="16"/>
        <v>50000</v>
      </c>
      <c r="AO53" s="91">
        <f t="shared" si="16"/>
        <v>-30000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21"/>
        <v>0</v>
      </c>
      <c r="V54" s="91">
        <f t="shared" si="21"/>
        <v>0</v>
      </c>
      <c r="W54" s="91">
        <f t="shared" si="21"/>
        <v>0</v>
      </c>
      <c r="X54" s="233"/>
      <c r="Y54" s="233"/>
      <c r="Z54" s="232">
        <f t="shared" si="11"/>
        <v>0</v>
      </c>
      <c r="AA54" s="91">
        <f t="shared" si="19"/>
        <v>0</v>
      </c>
      <c r="AB54" s="91">
        <f t="shared" si="19"/>
        <v>0</v>
      </c>
      <c r="AC54" s="91">
        <f t="shared" si="19"/>
        <v>0</v>
      </c>
      <c r="AD54" s="86"/>
      <c r="AE54" s="86"/>
      <c r="AF54" s="87">
        <f t="shared" si="14"/>
        <v>0</v>
      </c>
      <c r="AG54" s="86"/>
      <c r="AH54" s="86"/>
      <c r="AI54" s="87">
        <f t="shared" si="15"/>
        <v>0</v>
      </c>
      <c r="AJ54" s="91">
        <f t="shared" si="20"/>
        <v>0</v>
      </c>
      <c r="AK54" s="91">
        <f t="shared" si="20"/>
        <v>0</v>
      </c>
      <c r="AL54" s="91">
        <f t="shared" si="20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250000</v>
      </c>
      <c r="G55" s="101">
        <v>37744</v>
      </c>
      <c r="H55" s="87">
        <f t="shared" si="5"/>
        <v>-212256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21"/>
        <v>250000</v>
      </c>
      <c r="V55" s="91">
        <f t="shared" si="21"/>
        <v>37744</v>
      </c>
      <c r="W55" s="91">
        <f t="shared" si="21"/>
        <v>-212256</v>
      </c>
      <c r="X55" s="233"/>
      <c r="Y55" s="233"/>
      <c r="Z55" s="232">
        <f t="shared" si="11"/>
        <v>0</v>
      </c>
      <c r="AA55" s="91">
        <f t="shared" si="19"/>
        <v>0</v>
      </c>
      <c r="AB55" s="91">
        <f t="shared" si="19"/>
        <v>0</v>
      </c>
      <c r="AC55" s="91">
        <f t="shared" si="19"/>
        <v>0</v>
      </c>
      <c r="AD55" s="86"/>
      <c r="AE55" s="86"/>
      <c r="AF55" s="87">
        <f t="shared" si="14"/>
        <v>0</v>
      </c>
      <c r="AG55" s="86"/>
      <c r="AH55" s="86"/>
      <c r="AI55" s="87">
        <f t="shared" si="15"/>
        <v>0</v>
      </c>
      <c r="AJ55" s="91">
        <f t="shared" si="20"/>
        <v>0</v>
      </c>
      <c r="AK55" s="91">
        <f t="shared" si="20"/>
        <v>0</v>
      </c>
      <c r="AL55" s="91">
        <f t="shared" si="20"/>
        <v>0</v>
      </c>
      <c r="AM55" s="91">
        <f t="shared" si="16"/>
        <v>250000</v>
      </c>
      <c r="AN55" s="91">
        <f t="shared" si="16"/>
        <v>37744</v>
      </c>
      <c r="AO55" s="91">
        <f t="shared" si="16"/>
        <v>-212256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21"/>
        <v>0</v>
      </c>
      <c r="V56" s="91">
        <f t="shared" si="21"/>
        <v>0</v>
      </c>
      <c r="W56" s="91">
        <f t="shared" si="21"/>
        <v>0</v>
      </c>
      <c r="X56" s="233"/>
      <c r="Y56" s="233"/>
      <c r="Z56" s="232">
        <f t="shared" si="11"/>
        <v>0</v>
      </c>
      <c r="AA56" s="91">
        <f t="shared" si="19"/>
        <v>0</v>
      </c>
      <c r="AB56" s="91">
        <f t="shared" si="19"/>
        <v>0</v>
      </c>
      <c r="AC56" s="91">
        <f t="shared" si="19"/>
        <v>0</v>
      </c>
      <c r="AD56" s="86"/>
      <c r="AE56" s="86"/>
      <c r="AF56" s="87">
        <f t="shared" si="14"/>
        <v>0</v>
      </c>
      <c r="AG56" s="86"/>
      <c r="AH56" s="86"/>
      <c r="AI56" s="87">
        <f t="shared" si="15"/>
        <v>0</v>
      </c>
      <c r="AJ56" s="91">
        <f t="shared" si="20"/>
        <v>0</v>
      </c>
      <c r="AK56" s="91">
        <f t="shared" si="20"/>
        <v>0</v>
      </c>
      <c r="AL56" s="91">
        <f t="shared" si="20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21"/>
        <v>0</v>
      </c>
      <c r="V57" s="91">
        <f t="shared" si="21"/>
        <v>0</v>
      </c>
      <c r="W57" s="91">
        <f t="shared" si="21"/>
        <v>0</v>
      </c>
      <c r="X57" s="233"/>
      <c r="Y57" s="233"/>
      <c r="Z57" s="232">
        <f t="shared" si="11"/>
        <v>0</v>
      </c>
      <c r="AA57" s="91">
        <f t="shared" si="19"/>
        <v>0</v>
      </c>
      <c r="AB57" s="91">
        <f t="shared" si="19"/>
        <v>0</v>
      </c>
      <c r="AC57" s="91">
        <f t="shared" si="19"/>
        <v>0</v>
      </c>
      <c r="AD57" s="86"/>
      <c r="AE57" s="86"/>
      <c r="AF57" s="87">
        <f t="shared" si="14"/>
        <v>0</v>
      </c>
      <c r="AG57" s="86"/>
      <c r="AH57" s="86"/>
      <c r="AI57" s="87">
        <f t="shared" si="15"/>
        <v>0</v>
      </c>
      <c r="AJ57" s="91">
        <f t="shared" si="20"/>
        <v>0</v>
      </c>
      <c r="AK57" s="91">
        <f t="shared" si="20"/>
        <v>0</v>
      </c>
      <c r="AL57" s="91">
        <f t="shared" si="20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1350000</v>
      </c>
      <c r="D58" s="102">
        <f>SUM(D59:D60)</f>
        <v>1072350</v>
      </c>
      <c r="E58" s="87">
        <f t="shared" si="4"/>
        <v>-277650</v>
      </c>
      <c r="F58" s="102">
        <f>SUM(F59:F60)</f>
        <v>34300000</v>
      </c>
      <c r="G58" s="102">
        <f>SUM(G59:G60)</f>
        <v>22628822.890000001</v>
      </c>
      <c r="H58" s="87">
        <f t="shared" si="5"/>
        <v>-11671177.109999999</v>
      </c>
      <c r="I58" s="102">
        <f>SUM(I59:I60)</f>
        <v>0</v>
      </c>
      <c r="J58" s="102">
        <f>SUM(J59:J60)</f>
        <v>0</v>
      </c>
      <c r="K58" s="87">
        <f t="shared" si="6"/>
        <v>0</v>
      </c>
      <c r="L58" s="102">
        <f>SUM(L59:L60)</f>
        <v>0</v>
      </c>
      <c r="M58" s="102">
        <f>SUM(M59:M60)</f>
        <v>0</v>
      </c>
      <c r="N58" s="87">
        <f t="shared" si="7"/>
        <v>0</v>
      </c>
      <c r="O58" s="102">
        <f>SUM(O59:O60)</f>
        <v>0</v>
      </c>
      <c r="P58" s="102">
        <f>SUM(P59:P60)</f>
        <v>0</v>
      </c>
      <c r="Q58" s="87">
        <f t="shared" si="8"/>
        <v>0</v>
      </c>
      <c r="R58" s="102">
        <f>SUM(R59:R60)</f>
        <v>0</v>
      </c>
      <c r="S58" s="102">
        <f>SUM(S59:S60)</f>
        <v>0</v>
      </c>
      <c r="T58" s="87">
        <f t="shared" si="9"/>
        <v>0</v>
      </c>
      <c r="U58" s="90">
        <f t="shared" si="21"/>
        <v>35650000</v>
      </c>
      <c r="V58" s="90">
        <f t="shared" si="21"/>
        <v>23701172.890000001</v>
      </c>
      <c r="W58" s="90">
        <f t="shared" si="21"/>
        <v>-11948827.109999999</v>
      </c>
      <c r="X58" s="181">
        <f>SUM(X59:X60)</f>
        <v>0</v>
      </c>
      <c r="Y58" s="181">
        <f>SUM(Y59:Y60)</f>
        <v>0</v>
      </c>
      <c r="Z58" s="232">
        <f t="shared" si="11"/>
        <v>0</v>
      </c>
      <c r="AA58" s="90">
        <f t="shared" si="19"/>
        <v>0</v>
      </c>
      <c r="AB58" s="90">
        <f t="shared" si="19"/>
        <v>0</v>
      </c>
      <c r="AC58" s="90">
        <f t="shared" si="19"/>
        <v>0</v>
      </c>
      <c r="AD58" s="88">
        <f>SUM(AD59:AD60)</f>
        <v>0</v>
      </c>
      <c r="AE58" s="88">
        <f>SUM(AE59:AE60)</f>
        <v>0</v>
      </c>
      <c r="AF58" s="87">
        <f t="shared" si="14"/>
        <v>0</v>
      </c>
      <c r="AG58" s="88">
        <f>SUM(AG59:AG60)</f>
        <v>0</v>
      </c>
      <c r="AH58" s="88">
        <f>SUM(AH59:AH60)</f>
        <v>0</v>
      </c>
      <c r="AI58" s="87">
        <f t="shared" si="15"/>
        <v>0</v>
      </c>
      <c r="AJ58" s="90">
        <f t="shared" si="20"/>
        <v>0</v>
      </c>
      <c r="AK58" s="90">
        <f t="shared" si="20"/>
        <v>0</v>
      </c>
      <c r="AL58" s="90">
        <f t="shared" si="20"/>
        <v>0</v>
      </c>
      <c r="AM58" s="90">
        <f t="shared" si="16"/>
        <v>35650000</v>
      </c>
      <c r="AN58" s="90">
        <f t="shared" si="16"/>
        <v>23701172.890000001</v>
      </c>
      <c r="AO58" s="90">
        <f t="shared" si="16"/>
        <v>-11948827.109999999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33000000</v>
      </c>
      <c r="G59" s="101">
        <v>21428822.890000001</v>
      </c>
      <c r="H59" s="87">
        <f t="shared" si="5"/>
        <v>-11571177.109999999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21"/>
        <v>33000000</v>
      </c>
      <c r="V59" s="91">
        <f t="shared" si="21"/>
        <v>21428822.890000001</v>
      </c>
      <c r="W59" s="91">
        <f t="shared" si="21"/>
        <v>-11571177.109999999</v>
      </c>
      <c r="X59" s="233"/>
      <c r="Y59" s="233"/>
      <c r="Z59" s="232">
        <f t="shared" si="11"/>
        <v>0</v>
      </c>
      <c r="AA59" s="91">
        <f t="shared" si="19"/>
        <v>0</v>
      </c>
      <c r="AB59" s="91">
        <f t="shared" si="19"/>
        <v>0</v>
      </c>
      <c r="AC59" s="91">
        <f t="shared" si="19"/>
        <v>0</v>
      </c>
      <c r="AD59" s="101"/>
      <c r="AE59" s="101"/>
      <c r="AF59" s="87">
        <f t="shared" si="14"/>
        <v>0</v>
      </c>
      <c r="AG59" s="101">
        <v>0</v>
      </c>
      <c r="AH59" s="101"/>
      <c r="AI59" s="87">
        <f t="shared" si="15"/>
        <v>0</v>
      </c>
      <c r="AJ59" s="91">
        <f t="shared" si="20"/>
        <v>0</v>
      </c>
      <c r="AK59" s="91">
        <f t="shared" si="20"/>
        <v>0</v>
      </c>
      <c r="AL59" s="91">
        <f t="shared" si="20"/>
        <v>0</v>
      </c>
      <c r="AM59" s="91">
        <f t="shared" si="16"/>
        <v>33000000</v>
      </c>
      <c r="AN59" s="91">
        <f t="shared" si="16"/>
        <v>21428822.890000001</v>
      </c>
      <c r="AO59" s="91">
        <f t="shared" si="16"/>
        <v>-11571177.109999999</v>
      </c>
    </row>
    <row r="60" spans="1:41" ht="12.75">
      <c r="A60" s="13">
        <v>53</v>
      </c>
      <c r="B60" s="2" t="s">
        <v>53</v>
      </c>
      <c r="C60" s="101">
        <v>1350000</v>
      </c>
      <c r="D60" s="101">
        <v>1072350</v>
      </c>
      <c r="E60" s="87">
        <f t="shared" si="4"/>
        <v>-277650</v>
      </c>
      <c r="F60" s="101">
        <v>1300000</v>
      </c>
      <c r="G60" s="101">
        <v>1200000</v>
      </c>
      <c r="H60" s="87">
        <f t="shared" si="5"/>
        <v>-100000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21"/>
        <v>2650000</v>
      </c>
      <c r="V60" s="91">
        <f t="shared" si="21"/>
        <v>2272350</v>
      </c>
      <c r="W60" s="91">
        <f t="shared" si="21"/>
        <v>-377650</v>
      </c>
      <c r="X60" s="233"/>
      <c r="Y60" s="233"/>
      <c r="Z60" s="232">
        <f t="shared" si="11"/>
        <v>0</v>
      </c>
      <c r="AA60" s="91">
        <f t="shared" si="19"/>
        <v>0</v>
      </c>
      <c r="AB60" s="91">
        <f t="shared" si="19"/>
        <v>0</v>
      </c>
      <c r="AC60" s="91">
        <f t="shared" si="19"/>
        <v>0</v>
      </c>
      <c r="AD60" s="101"/>
      <c r="AE60" s="101"/>
      <c r="AF60" s="87">
        <f t="shared" si="14"/>
        <v>0</v>
      </c>
      <c r="AG60" s="101"/>
      <c r="AH60" s="101"/>
      <c r="AI60" s="87">
        <f t="shared" si="15"/>
        <v>0</v>
      </c>
      <c r="AJ60" s="91">
        <f t="shared" si="20"/>
        <v>0</v>
      </c>
      <c r="AK60" s="91">
        <f t="shared" si="20"/>
        <v>0</v>
      </c>
      <c r="AL60" s="91">
        <f t="shared" si="20"/>
        <v>0</v>
      </c>
      <c r="AM60" s="91">
        <f t="shared" si="16"/>
        <v>2650000</v>
      </c>
      <c r="AN60" s="91">
        <f t="shared" si="16"/>
        <v>2272350</v>
      </c>
      <c r="AO60" s="91">
        <f t="shared" si="16"/>
        <v>-377650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233"/>
      <c r="Y61" s="233"/>
      <c r="Z61" s="232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233"/>
      <c r="Y62" s="233"/>
      <c r="Z62" s="232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4"/>
        <v>0</v>
      </c>
      <c r="F63" s="102">
        <f>SUM(F64:F65)</f>
        <v>0</v>
      </c>
      <c r="G63" s="102">
        <f>SUM(G64:G65)</f>
        <v>0</v>
      </c>
      <c r="H63" s="87">
        <f t="shared" si="5"/>
        <v>0</v>
      </c>
      <c r="I63" s="102">
        <f>SUM(I64:I65)</f>
        <v>0</v>
      </c>
      <c r="J63" s="102">
        <f>SUM(J64:J65)</f>
        <v>0</v>
      </c>
      <c r="K63" s="87">
        <f t="shared" si="6"/>
        <v>0</v>
      </c>
      <c r="L63" s="102">
        <f>SUM(L64:L65)</f>
        <v>0</v>
      </c>
      <c r="M63" s="102">
        <f>SUM(M64:M65)</f>
        <v>0</v>
      </c>
      <c r="N63" s="87">
        <f t="shared" si="7"/>
        <v>0</v>
      </c>
      <c r="O63" s="102">
        <f>SUM(O64:O65)</f>
        <v>0</v>
      </c>
      <c r="P63" s="102">
        <f>SUM(P64:P65)</f>
        <v>0</v>
      </c>
      <c r="Q63" s="87">
        <f t="shared" si="8"/>
        <v>0</v>
      </c>
      <c r="R63" s="102">
        <f>SUM(R64:R65)</f>
        <v>0</v>
      </c>
      <c r="S63" s="102">
        <f>SUM(S64:S65)</f>
        <v>0</v>
      </c>
      <c r="T63" s="87">
        <f t="shared" si="9"/>
        <v>0</v>
      </c>
      <c r="U63" s="90">
        <f t="shared" si="21"/>
        <v>0</v>
      </c>
      <c r="V63" s="90">
        <f t="shared" si="21"/>
        <v>0</v>
      </c>
      <c r="W63" s="90">
        <f t="shared" si="21"/>
        <v>0</v>
      </c>
      <c r="X63" s="181">
        <f>SUM(X64:X65)</f>
        <v>0</v>
      </c>
      <c r="Y63" s="181">
        <f>SUM(Y64:Y65)</f>
        <v>0</v>
      </c>
      <c r="Z63" s="232">
        <f t="shared" si="11"/>
        <v>0</v>
      </c>
      <c r="AA63" s="90">
        <f t="shared" si="19"/>
        <v>0</v>
      </c>
      <c r="AB63" s="90">
        <f t="shared" si="19"/>
        <v>0</v>
      </c>
      <c r="AC63" s="90">
        <f t="shared" si="19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20"/>
        <v>0</v>
      </c>
      <c r="AK63" s="90">
        <f t="shared" si="20"/>
        <v>0</v>
      </c>
      <c r="AL63" s="90">
        <f t="shared" si="20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87">
        <f t="shared" si="4"/>
        <v>0</v>
      </c>
      <c r="F64" s="101"/>
      <c r="G64" s="101"/>
      <c r="H64" s="87">
        <f t="shared" si="5"/>
        <v>0</v>
      </c>
      <c r="I64" s="101"/>
      <c r="J64" s="101"/>
      <c r="K64" s="87">
        <f t="shared" si="6"/>
        <v>0</v>
      </c>
      <c r="L64" s="101"/>
      <c r="M64" s="101"/>
      <c r="N64" s="87">
        <f t="shared" si="7"/>
        <v>0</v>
      </c>
      <c r="O64" s="101"/>
      <c r="P64" s="101"/>
      <c r="Q64" s="87">
        <f t="shared" si="8"/>
        <v>0</v>
      </c>
      <c r="R64" s="101"/>
      <c r="S64" s="101"/>
      <c r="T64" s="87">
        <f t="shared" si="9"/>
        <v>0</v>
      </c>
      <c r="U64" s="91">
        <f t="shared" si="21"/>
        <v>0</v>
      </c>
      <c r="V64" s="91">
        <f t="shared" si="21"/>
        <v>0</v>
      </c>
      <c r="W64" s="91">
        <f t="shared" si="21"/>
        <v>0</v>
      </c>
      <c r="X64" s="233"/>
      <c r="Y64" s="233"/>
      <c r="Z64" s="232">
        <f t="shared" si="11"/>
        <v>0</v>
      </c>
      <c r="AA64" s="91">
        <f t="shared" si="19"/>
        <v>0</v>
      </c>
      <c r="AB64" s="91">
        <f t="shared" si="19"/>
        <v>0</v>
      </c>
      <c r="AC64" s="91">
        <f t="shared" si="19"/>
        <v>0</v>
      </c>
      <c r="AD64" s="101"/>
      <c r="AE64" s="101"/>
      <c r="AF64" s="87">
        <f t="shared" si="14"/>
        <v>0</v>
      </c>
      <c r="AG64" s="101"/>
      <c r="AH64" s="101"/>
      <c r="AI64" s="87">
        <f t="shared" si="15"/>
        <v>0</v>
      </c>
      <c r="AJ64" s="91">
        <f t="shared" si="20"/>
        <v>0</v>
      </c>
      <c r="AK64" s="91">
        <f t="shared" si="20"/>
        <v>0</v>
      </c>
      <c r="AL64" s="91">
        <f t="shared" si="20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87">
        <f t="shared" si="4"/>
        <v>0</v>
      </c>
      <c r="F65" s="101"/>
      <c r="G65" s="101"/>
      <c r="H65" s="87">
        <f t="shared" si="5"/>
        <v>0</v>
      </c>
      <c r="I65" s="101"/>
      <c r="J65" s="101"/>
      <c r="K65" s="87">
        <f t="shared" si="6"/>
        <v>0</v>
      </c>
      <c r="L65" s="101"/>
      <c r="M65" s="101"/>
      <c r="N65" s="87">
        <f t="shared" si="7"/>
        <v>0</v>
      </c>
      <c r="O65" s="101"/>
      <c r="P65" s="101"/>
      <c r="Q65" s="87">
        <f t="shared" si="8"/>
        <v>0</v>
      </c>
      <c r="R65" s="101"/>
      <c r="S65" s="101"/>
      <c r="T65" s="87">
        <f t="shared" si="9"/>
        <v>0</v>
      </c>
      <c r="U65" s="91">
        <f t="shared" si="21"/>
        <v>0</v>
      </c>
      <c r="V65" s="91">
        <f t="shared" si="21"/>
        <v>0</v>
      </c>
      <c r="W65" s="91">
        <f t="shared" si="21"/>
        <v>0</v>
      </c>
      <c r="X65" s="233"/>
      <c r="Y65" s="233"/>
      <c r="Z65" s="232">
        <f t="shared" si="11"/>
        <v>0</v>
      </c>
      <c r="AA65" s="91">
        <f t="shared" si="19"/>
        <v>0</v>
      </c>
      <c r="AB65" s="91">
        <f t="shared" si="19"/>
        <v>0</v>
      </c>
      <c r="AC65" s="91">
        <f t="shared" si="19"/>
        <v>0</v>
      </c>
      <c r="AD65" s="101"/>
      <c r="AE65" s="101"/>
      <c r="AF65" s="87">
        <f t="shared" si="14"/>
        <v>0</v>
      </c>
      <c r="AG65" s="101"/>
      <c r="AH65" s="101"/>
      <c r="AI65" s="87">
        <f t="shared" si="15"/>
        <v>0</v>
      </c>
      <c r="AJ65" s="91">
        <f t="shared" si="20"/>
        <v>0</v>
      </c>
      <c r="AK65" s="91">
        <f t="shared" si="20"/>
        <v>0</v>
      </c>
      <c r="AL65" s="91">
        <f t="shared" si="20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200000</v>
      </c>
      <c r="D66" s="102">
        <f>SUM(D67:D74)</f>
        <v>0</v>
      </c>
      <c r="E66" s="87">
        <f t="shared" si="4"/>
        <v>-200000</v>
      </c>
      <c r="F66" s="102">
        <f>SUM(F67:F74)</f>
        <v>0</v>
      </c>
      <c r="G66" s="102">
        <f>SUM(G67:G74)</f>
        <v>0</v>
      </c>
      <c r="H66" s="87">
        <f t="shared" si="5"/>
        <v>0</v>
      </c>
      <c r="I66" s="102">
        <f>SUM(I67:I74)</f>
        <v>0</v>
      </c>
      <c r="J66" s="102">
        <f>SUM(J67:J74)</f>
        <v>0</v>
      </c>
      <c r="K66" s="87">
        <f t="shared" si="6"/>
        <v>0</v>
      </c>
      <c r="L66" s="102">
        <f>SUM(L67:L74)</f>
        <v>0</v>
      </c>
      <c r="M66" s="102">
        <f>SUM(M67:M74)</f>
        <v>0</v>
      </c>
      <c r="N66" s="87">
        <f t="shared" si="7"/>
        <v>0</v>
      </c>
      <c r="O66" s="102">
        <f>SUM(O67:O74)</f>
        <v>0</v>
      </c>
      <c r="P66" s="102">
        <f>SUM(P67:P74)</f>
        <v>0</v>
      </c>
      <c r="Q66" s="87">
        <f t="shared" si="8"/>
        <v>0</v>
      </c>
      <c r="R66" s="102">
        <f>SUM(R67:R74)</f>
        <v>0</v>
      </c>
      <c r="S66" s="102">
        <f>SUM(S67:S74)</f>
        <v>0</v>
      </c>
      <c r="T66" s="87">
        <f t="shared" si="9"/>
        <v>0</v>
      </c>
      <c r="U66" s="90">
        <f t="shared" si="21"/>
        <v>200000</v>
      </c>
      <c r="V66" s="90">
        <f t="shared" si="21"/>
        <v>0</v>
      </c>
      <c r="W66" s="90">
        <f t="shared" si="21"/>
        <v>-200000</v>
      </c>
      <c r="X66" s="181">
        <f>SUM(X67:X74)</f>
        <v>305000000</v>
      </c>
      <c r="Y66" s="181">
        <f>SUM(Y67:Y74)</f>
        <v>189785674</v>
      </c>
      <c r="Z66" s="232">
        <f t="shared" si="11"/>
        <v>-115214326</v>
      </c>
      <c r="AA66" s="90">
        <f t="shared" si="19"/>
        <v>305000000</v>
      </c>
      <c r="AB66" s="90">
        <f t="shared" si="19"/>
        <v>189785674</v>
      </c>
      <c r="AC66" s="90">
        <f t="shared" si="19"/>
        <v>-115214326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20"/>
        <v>0</v>
      </c>
      <c r="AK66" s="90">
        <f t="shared" si="20"/>
        <v>0</v>
      </c>
      <c r="AL66" s="90">
        <f t="shared" si="20"/>
        <v>0</v>
      </c>
      <c r="AM66" s="90">
        <f t="shared" si="16"/>
        <v>305200000</v>
      </c>
      <c r="AN66" s="90">
        <f t="shared" si="16"/>
        <v>189785674</v>
      </c>
      <c r="AO66" s="90">
        <f t="shared" si="16"/>
        <v>-115414326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21"/>
        <v>0</v>
      </c>
      <c r="V67" s="91">
        <f t="shared" si="21"/>
        <v>0</v>
      </c>
      <c r="W67" s="91">
        <f t="shared" si="21"/>
        <v>0</v>
      </c>
      <c r="X67" s="233">
        <v>305000000</v>
      </c>
      <c r="Y67" s="233">
        <v>189785674</v>
      </c>
      <c r="Z67" s="232">
        <f t="shared" si="11"/>
        <v>-115214326</v>
      </c>
      <c r="AA67" s="91">
        <f t="shared" si="19"/>
        <v>305000000</v>
      </c>
      <c r="AB67" s="91">
        <f t="shared" si="19"/>
        <v>189785674</v>
      </c>
      <c r="AC67" s="91">
        <f t="shared" si="19"/>
        <v>-115214326</v>
      </c>
      <c r="AD67" s="101"/>
      <c r="AE67" s="101"/>
      <c r="AF67" s="87">
        <f t="shared" si="14"/>
        <v>0</v>
      </c>
      <c r="AG67" s="101"/>
      <c r="AH67" s="101"/>
      <c r="AI67" s="87">
        <f t="shared" si="15"/>
        <v>0</v>
      </c>
      <c r="AJ67" s="91">
        <f t="shared" si="20"/>
        <v>0</v>
      </c>
      <c r="AK67" s="91">
        <f t="shared" si="20"/>
        <v>0</v>
      </c>
      <c r="AL67" s="91">
        <f t="shared" si="20"/>
        <v>0</v>
      </c>
      <c r="AM67" s="91">
        <f t="shared" si="16"/>
        <v>305000000</v>
      </c>
      <c r="AN67" s="91">
        <f t="shared" si="16"/>
        <v>189785674</v>
      </c>
      <c r="AO67" s="91">
        <f t="shared" si="16"/>
        <v>-115214326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21"/>
        <v>0</v>
      </c>
      <c r="V68" s="91">
        <f t="shared" si="21"/>
        <v>0</v>
      </c>
      <c r="W68" s="91">
        <f t="shared" si="21"/>
        <v>0</v>
      </c>
      <c r="X68" s="233"/>
      <c r="Y68" s="233"/>
      <c r="Z68" s="232">
        <f t="shared" si="11"/>
        <v>0</v>
      </c>
      <c r="AA68" s="91">
        <f t="shared" si="19"/>
        <v>0</v>
      </c>
      <c r="AB68" s="91">
        <f t="shared" si="19"/>
        <v>0</v>
      </c>
      <c r="AC68" s="91">
        <f t="shared" si="19"/>
        <v>0</v>
      </c>
      <c r="AD68" s="101"/>
      <c r="AE68" s="101"/>
      <c r="AF68" s="87">
        <f t="shared" si="14"/>
        <v>0</v>
      </c>
      <c r="AG68" s="101"/>
      <c r="AH68" s="101"/>
      <c r="AI68" s="87">
        <f t="shared" si="15"/>
        <v>0</v>
      </c>
      <c r="AJ68" s="91">
        <f t="shared" si="20"/>
        <v>0</v>
      </c>
      <c r="AK68" s="91">
        <f t="shared" si="20"/>
        <v>0</v>
      </c>
      <c r="AL68" s="91">
        <f t="shared" si="20"/>
        <v>0</v>
      </c>
      <c r="AM68" s="9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21"/>
        <v>0</v>
      </c>
      <c r="V70" s="91">
        <f t="shared" si="21"/>
        <v>0</v>
      </c>
      <c r="W70" s="91">
        <f t="shared" si="21"/>
        <v>0</v>
      </c>
      <c r="X70" s="233"/>
      <c r="Y70" s="233"/>
      <c r="Z70" s="232">
        <f t="shared" si="11"/>
        <v>0</v>
      </c>
      <c r="AA70" s="91">
        <f t="shared" si="19"/>
        <v>0</v>
      </c>
      <c r="AB70" s="91">
        <f t="shared" si="19"/>
        <v>0</v>
      </c>
      <c r="AC70" s="91">
        <f t="shared" si="19"/>
        <v>0</v>
      </c>
      <c r="AD70" s="101"/>
      <c r="AE70" s="101"/>
      <c r="AF70" s="87">
        <f t="shared" si="14"/>
        <v>0</v>
      </c>
      <c r="AG70" s="101"/>
      <c r="AH70" s="101"/>
      <c r="AI70" s="87">
        <f t="shared" si="15"/>
        <v>0</v>
      </c>
      <c r="AJ70" s="91">
        <f t="shared" si="20"/>
        <v>0</v>
      </c>
      <c r="AK70" s="91">
        <f t="shared" si="20"/>
        <v>0</v>
      </c>
      <c r="AL70" s="91">
        <f t="shared" si="20"/>
        <v>0</v>
      </c>
      <c r="AM70" s="9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21"/>
        <v>0</v>
      </c>
      <c r="V71" s="91">
        <f t="shared" si="21"/>
        <v>0</v>
      </c>
      <c r="W71" s="91">
        <f t="shared" si="21"/>
        <v>0</v>
      </c>
      <c r="X71" s="233"/>
      <c r="Y71" s="233"/>
      <c r="Z71" s="232">
        <f t="shared" si="11"/>
        <v>0</v>
      </c>
      <c r="AA71" s="91">
        <f t="shared" si="19"/>
        <v>0</v>
      </c>
      <c r="AB71" s="91">
        <f t="shared" si="19"/>
        <v>0</v>
      </c>
      <c r="AC71" s="91">
        <f t="shared" si="19"/>
        <v>0</v>
      </c>
      <c r="AD71" s="101"/>
      <c r="AE71" s="101"/>
      <c r="AF71" s="87">
        <f t="shared" si="14"/>
        <v>0</v>
      </c>
      <c r="AG71" s="101"/>
      <c r="AH71" s="101"/>
      <c r="AI71" s="87">
        <f t="shared" si="15"/>
        <v>0</v>
      </c>
      <c r="AJ71" s="91">
        <f t="shared" si="20"/>
        <v>0</v>
      </c>
      <c r="AK71" s="91">
        <f t="shared" si="20"/>
        <v>0</v>
      </c>
      <c r="AL71" s="91">
        <f t="shared" si="20"/>
        <v>0</v>
      </c>
      <c r="AM71" s="9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21"/>
        <v>0</v>
      </c>
      <c r="V72" s="91">
        <f t="shared" si="21"/>
        <v>0</v>
      </c>
      <c r="W72" s="91">
        <f t="shared" si="21"/>
        <v>0</v>
      </c>
      <c r="X72" s="233"/>
      <c r="Y72" s="233"/>
      <c r="Z72" s="232">
        <f t="shared" si="11"/>
        <v>0</v>
      </c>
      <c r="AA72" s="91">
        <f t="shared" si="19"/>
        <v>0</v>
      </c>
      <c r="AB72" s="91">
        <f t="shared" si="19"/>
        <v>0</v>
      </c>
      <c r="AC72" s="91">
        <f t="shared" si="19"/>
        <v>0</v>
      </c>
      <c r="AD72" s="101"/>
      <c r="AE72" s="101"/>
      <c r="AF72" s="87">
        <f t="shared" si="14"/>
        <v>0</v>
      </c>
      <c r="AG72" s="101"/>
      <c r="AH72" s="101"/>
      <c r="AI72" s="87">
        <f t="shared" si="15"/>
        <v>0</v>
      </c>
      <c r="AJ72" s="91">
        <f t="shared" si="20"/>
        <v>0</v>
      </c>
      <c r="AK72" s="91">
        <f t="shared" si="20"/>
        <v>0</v>
      </c>
      <c r="AL72" s="91">
        <f t="shared" si="20"/>
        <v>0</v>
      </c>
      <c r="AM72" s="9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22">SUM(D73-C73)</f>
        <v>0</v>
      </c>
      <c r="F73" s="101"/>
      <c r="G73" s="101"/>
      <c r="H73" s="87">
        <f t="shared" ref="H73:H107" si="23">SUM(G73-F73)</f>
        <v>0</v>
      </c>
      <c r="I73" s="101"/>
      <c r="J73" s="101"/>
      <c r="K73" s="87">
        <f t="shared" ref="K73:K107" si="24">SUM(J73-I73)</f>
        <v>0</v>
      </c>
      <c r="L73" s="101"/>
      <c r="M73" s="101"/>
      <c r="N73" s="87">
        <f t="shared" ref="N73:N107" si="25">SUM(M73-L73)</f>
        <v>0</v>
      </c>
      <c r="O73" s="101"/>
      <c r="P73" s="101"/>
      <c r="Q73" s="87">
        <f t="shared" ref="Q73:Q107" si="26">SUM(P73-O73)</f>
        <v>0</v>
      </c>
      <c r="R73" s="101"/>
      <c r="S73" s="101"/>
      <c r="T73" s="87">
        <f t="shared" si="9"/>
        <v>0</v>
      </c>
      <c r="U73" s="91">
        <f t="shared" si="21"/>
        <v>0</v>
      </c>
      <c r="V73" s="91">
        <f t="shared" si="21"/>
        <v>0</v>
      </c>
      <c r="W73" s="91">
        <f t="shared" si="21"/>
        <v>0</v>
      </c>
      <c r="X73" s="233"/>
      <c r="Y73" s="233"/>
      <c r="Z73" s="232">
        <f t="shared" si="11"/>
        <v>0</v>
      </c>
      <c r="AA73" s="91">
        <f t="shared" si="19"/>
        <v>0</v>
      </c>
      <c r="AB73" s="91">
        <f t="shared" si="19"/>
        <v>0</v>
      </c>
      <c r="AC73" s="91">
        <f t="shared" si="19"/>
        <v>0</v>
      </c>
      <c r="AD73" s="101"/>
      <c r="AE73" s="101"/>
      <c r="AF73" s="87">
        <f t="shared" ref="AF73:AF84" si="27">SUM(AE73-AD73)</f>
        <v>0</v>
      </c>
      <c r="AG73" s="101"/>
      <c r="AH73" s="101"/>
      <c r="AI73" s="87">
        <f t="shared" si="15"/>
        <v>0</v>
      </c>
      <c r="AJ73" s="91">
        <f t="shared" si="20"/>
        <v>0</v>
      </c>
      <c r="AK73" s="91">
        <f t="shared" si="20"/>
        <v>0</v>
      </c>
      <c r="AL73" s="91">
        <f t="shared" si="20"/>
        <v>0</v>
      </c>
      <c r="AM73" s="9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200000</v>
      </c>
      <c r="D74" s="101">
        <v>0</v>
      </c>
      <c r="E74" s="87">
        <f t="shared" si="22"/>
        <v>-200000</v>
      </c>
      <c r="F74" s="101">
        <v>0</v>
      </c>
      <c r="G74" s="101">
        <v>0</v>
      </c>
      <c r="H74" s="87">
        <f t="shared" si="23"/>
        <v>0</v>
      </c>
      <c r="I74" s="101"/>
      <c r="J74" s="101"/>
      <c r="K74" s="87">
        <f t="shared" si="24"/>
        <v>0</v>
      </c>
      <c r="L74" s="101"/>
      <c r="M74" s="101"/>
      <c r="N74" s="87">
        <f t="shared" si="25"/>
        <v>0</v>
      </c>
      <c r="O74" s="101"/>
      <c r="P74" s="101"/>
      <c r="Q74" s="87">
        <f t="shared" si="26"/>
        <v>0</v>
      </c>
      <c r="R74" s="101"/>
      <c r="S74" s="101"/>
      <c r="T74" s="87">
        <f t="shared" si="9"/>
        <v>0</v>
      </c>
      <c r="U74" s="91">
        <f t="shared" si="21"/>
        <v>200000</v>
      </c>
      <c r="V74" s="91">
        <f t="shared" si="21"/>
        <v>0</v>
      </c>
      <c r="W74" s="91">
        <f t="shared" si="21"/>
        <v>-200000</v>
      </c>
      <c r="X74" s="233"/>
      <c r="Y74" s="233"/>
      <c r="Z74" s="232">
        <f t="shared" si="11"/>
        <v>0</v>
      </c>
      <c r="AA74" s="91">
        <f t="shared" si="19"/>
        <v>0</v>
      </c>
      <c r="AB74" s="91">
        <f t="shared" si="19"/>
        <v>0</v>
      </c>
      <c r="AC74" s="91">
        <f t="shared" si="19"/>
        <v>0</v>
      </c>
      <c r="AD74" s="101"/>
      <c r="AE74" s="101"/>
      <c r="AF74" s="87">
        <f t="shared" si="27"/>
        <v>0</v>
      </c>
      <c r="AG74" s="101"/>
      <c r="AH74" s="101"/>
      <c r="AI74" s="87">
        <f t="shared" si="15"/>
        <v>0</v>
      </c>
      <c r="AJ74" s="91">
        <f t="shared" si="20"/>
        <v>0</v>
      </c>
      <c r="AK74" s="91">
        <f t="shared" si="20"/>
        <v>0</v>
      </c>
      <c r="AL74" s="91">
        <f t="shared" si="20"/>
        <v>0</v>
      </c>
      <c r="AM74" s="91">
        <f t="shared" si="16"/>
        <v>200000</v>
      </c>
      <c r="AN74" s="91">
        <f t="shared" si="16"/>
        <v>0</v>
      </c>
      <c r="AO74" s="91">
        <f t="shared" si="16"/>
        <v>-200000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22"/>
        <v>0</v>
      </c>
      <c r="F75" s="102">
        <f>SUM(F76:F77)</f>
        <v>0</v>
      </c>
      <c r="G75" s="102">
        <f>SUM(G76:G77)</f>
        <v>0</v>
      </c>
      <c r="H75" s="87">
        <f t="shared" si="23"/>
        <v>0</v>
      </c>
      <c r="I75" s="102">
        <f>SUM(I76:I77)</f>
        <v>0</v>
      </c>
      <c r="J75" s="102">
        <f>SUM(J76:J77)</f>
        <v>0</v>
      </c>
      <c r="K75" s="87">
        <f t="shared" si="24"/>
        <v>0</v>
      </c>
      <c r="L75" s="102">
        <f>SUM(L76:L77)</f>
        <v>0</v>
      </c>
      <c r="M75" s="102">
        <f>SUM(M76:M77)</f>
        <v>0</v>
      </c>
      <c r="N75" s="87">
        <f t="shared" si="25"/>
        <v>0</v>
      </c>
      <c r="O75" s="102">
        <f>SUM(O76:O77)</f>
        <v>0</v>
      </c>
      <c r="P75" s="102">
        <f>SUM(P76:P77)</f>
        <v>0</v>
      </c>
      <c r="Q75" s="87">
        <f t="shared" si="26"/>
        <v>0</v>
      </c>
      <c r="R75" s="102">
        <f>SUM(R76:R77)</f>
        <v>0</v>
      </c>
      <c r="S75" s="102">
        <f>SUM(S76:S77)</f>
        <v>0</v>
      </c>
      <c r="T75" s="87">
        <f t="shared" ref="T75:T107" si="28">SUM(S75-R75)</f>
        <v>0</v>
      </c>
      <c r="U75" s="90">
        <f t="shared" si="21"/>
        <v>0</v>
      </c>
      <c r="V75" s="90">
        <f t="shared" si="21"/>
        <v>0</v>
      </c>
      <c r="W75" s="90">
        <f t="shared" si="21"/>
        <v>0</v>
      </c>
      <c r="X75" s="181">
        <f>SUM(X76:X77)</f>
        <v>0</v>
      </c>
      <c r="Y75" s="181">
        <f>SUM(Y76:Y77)</f>
        <v>0</v>
      </c>
      <c r="Z75" s="232">
        <f t="shared" ref="Z75:Z107" si="29">SUM(Y75-X75)</f>
        <v>0</v>
      </c>
      <c r="AA75" s="90">
        <f t="shared" si="19"/>
        <v>0</v>
      </c>
      <c r="AB75" s="90">
        <f t="shared" si="19"/>
        <v>0</v>
      </c>
      <c r="AC75" s="90">
        <f t="shared" si="19"/>
        <v>0</v>
      </c>
      <c r="AD75" s="102">
        <f>SUM(AD76:AD77)</f>
        <v>0</v>
      </c>
      <c r="AE75" s="102">
        <f>SUM(AE76:AE77)</f>
        <v>0</v>
      </c>
      <c r="AF75" s="87">
        <f t="shared" si="27"/>
        <v>0</v>
      </c>
      <c r="AG75" s="102">
        <f>SUM(AG76:AG77)</f>
        <v>0</v>
      </c>
      <c r="AH75" s="102">
        <f>SUM(AH76:AH77)</f>
        <v>0</v>
      </c>
      <c r="AI75" s="87">
        <f t="shared" ref="AI75:AI107" si="30">SUM(AH75-AG75)</f>
        <v>0</v>
      </c>
      <c r="AJ75" s="90">
        <f t="shared" si="20"/>
        <v>0</v>
      </c>
      <c r="AK75" s="90">
        <f t="shared" si="20"/>
        <v>0</v>
      </c>
      <c r="AL75" s="90">
        <f t="shared" si="20"/>
        <v>0</v>
      </c>
      <c r="AM75" s="90">
        <f t="shared" ref="AM75:AO107" si="31">SUM(U75+AA75+AJ75)</f>
        <v>0</v>
      </c>
      <c r="AN75" s="90">
        <f t="shared" si="31"/>
        <v>0</v>
      </c>
      <c r="AO75" s="90">
        <f t="shared" si="31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22"/>
        <v>0</v>
      </c>
      <c r="F76" s="101"/>
      <c r="G76" s="101"/>
      <c r="H76" s="87">
        <f t="shared" si="23"/>
        <v>0</v>
      </c>
      <c r="I76" s="101"/>
      <c r="J76" s="101"/>
      <c r="K76" s="87">
        <f t="shared" si="24"/>
        <v>0</v>
      </c>
      <c r="L76" s="101"/>
      <c r="M76" s="101"/>
      <c r="N76" s="87">
        <f t="shared" si="25"/>
        <v>0</v>
      </c>
      <c r="O76" s="101"/>
      <c r="P76" s="101"/>
      <c r="Q76" s="87">
        <f t="shared" si="26"/>
        <v>0</v>
      </c>
      <c r="R76" s="101"/>
      <c r="S76" s="101"/>
      <c r="T76" s="87">
        <f t="shared" si="28"/>
        <v>0</v>
      </c>
      <c r="U76" s="91">
        <f t="shared" si="21"/>
        <v>0</v>
      </c>
      <c r="V76" s="91">
        <f t="shared" si="21"/>
        <v>0</v>
      </c>
      <c r="W76" s="91">
        <f t="shared" si="21"/>
        <v>0</v>
      </c>
      <c r="X76" s="233"/>
      <c r="Y76" s="233"/>
      <c r="Z76" s="232">
        <f t="shared" si="29"/>
        <v>0</v>
      </c>
      <c r="AA76" s="91">
        <f t="shared" si="19"/>
        <v>0</v>
      </c>
      <c r="AB76" s="91">
        <f t="shared" si="19"/>
        <v>0</v>
      </c>
      <c r="AC76" s="91">
        <f t="shared" si="19"/>
        <v>0</v>
      </c>
      <c r="AD76" s="101"/>
      <c r="AE76" s="101"/>
      <c r="AF76" s="87">
        <f t="shared" si="27"/>
        <v>0</v>
      </c>
      <c r="AG76" s="101"/>
      <c r="AH76" s="101"/>
      <c r="AI76" s="87">
        <f t="shared" si="30"/>
        <v>0</v>
      </c>
      <c r="AJ76" s="91">
        <f t="shared" si="20"/>
        <v>0</v>
      </c>
      <c r="AK76" s="91">
        <f t="shared" si="20"/>
        <v>0</v>
      </c>
      <c r="AL76" s="91">
        <f t="shared" si="20"/>
        <v>0</v>
      </c>
      <c r="AM76" s="91">
        <f t="shared" si="31"/>
        <v>0</v>
      </c>
      <c r="AN76" s="91">
        <f t="shared" si="31"/>
        <v>0</v>
      </c>
      <c r="AO76" s="91">
        <f t="shared" si="31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22"/>
        <v>0</v>
      </c>
      <c r="F77" s="101"/>
      <c r="G77" s="101"/>
      <c r="H77" s="87">
        <f t="shared" si="23"/>
        <v>0</v>
      </c>
      <c r="I77" s="101"/>
      <c r="J77" s="101"/>
      <c r="K77" s="87">
        <f t="shared" si="24"/>
        <v>0</v>
      </c>
      <c r="L77" s="101"/>
      <c r="M77" s="101"/>
      <c r="N77" s="87">
        <f t="shared" si="25"/>
        <v>0</v>
      </c>
      <c r="O77" s="101"/>
      <c r="P77" s="101"/>
      <c r="Q77" s="87">
        <f t="shared" si="26"/>
        <v>0</v>
      </c>
      <c r="R77" s="101"/>
      <c r="S77" s="101"/>
      <c r="T77" s="87">
        <f t="shared" si="28"/>
        <v>0</v>
      </c>
      <c r="U77" s="91">
        <f t="shared" si="21"/>
        <v>0</v>
      </c>
      <c r="V77" s="91">
        <f t="shared" si="21"/>
        <v>0</v>
      </c>
      <c r="W77" s="91">
        <f t="shared" si="21"/>
        <v>0</v>
      </c>
      <c r="X77" s="233"/>
      <c r="Y77" s="233"/>
      <c r="Z77" s="232">
        <f t="shared" si="29"/>
        <v>0</v>
      </c>
      <c r="AA77" s="91">
        <f t="shared" si="19"/>
        <v>0</v>
      </c>
      <c r="AB77" s="91">
        <f t="shared" si="19"/>
        <v>0</v>
      </c>
      <c r="AC77" s="91">
        <f t="shared" si="19"/>
        <v>0</v>
      </c>
      <c r="AD77" s="101"/>
      <c r="AE77" s="101"/>
      <c r="AF77" s="87">
        <f t="shared" si="27"/>
        <v>0</v>
      </c>
      <c r="AG77" s="101"/>
      <c r="AH77" s="101"/>
      <c r="AI77" s="87">
        <f t="shared" si="30"/>
        <v>0</v>
      </c>
      <c r="AJ77" s="91">
        <f t="shared" si="20"/>
        <v>0</v>
      </c>
      <c r="AK77" s="91">
        <f t="shared" si="20"/>
        <v>0</v>
      </c>
      <c r="AL77" s="91">
        <f t="shared" si="20"/>
        <v>0</v>
      </c>
      <c r="AM77" s="91">
        <f t="shared" si="31"/>
        <v>0</v>
      </c>
      <c r="AN77" s="91">
        <f t="shared" si="31"/>
        <v>0</v>
      </c>
      <c r="AO77" s="91">
        <f t="shared" si="3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83">
        <f>SUM(C80:C86)</f>
        <v>94936200</v>
      </c>
      <c r="D79" s="183">
        <f>SUM(D80:D86)</f>
        <v>91688700</v>
      </c>
      <c r="E79" s="87">
        <f t="shared" si="22"/>
        <v>-3247500</v>
      </c>
      <c r="F79" s="183">
        <f>SUM(F80:F86)</f>
        <v>449259900</v>
      </c>
      <c r="G79" s="183">
        <f>SUM(G80:G86)</f>
        <v>430727500</v>
      </c>
      <c r="H79" s="87">
        <f t="shared" si="23"/>
        <v>-18532400</v>
      </c>
      <c r="I79" s="183">
        <f>SUM(I80:I86)</f>
        <v>11826800</v>
      </c>
      <c r="J79" s="183">
        <f>SUM(J80:J86)</f>
        <v>11826800</v>
      </c>
      <c r="K79" s="87">
        <f t="shared" si="24"/>
        <v>0</v>
      </c>
      <c r="L79" s="183">
        <f>SUM(L80:L86)</f>
        <v>21030000</v>
      </c>
      <c r="M79" s="183">
        <f>SUM(M80:M86)</f>
        <v>21030000</v>
      </c>
      <c r="N79" s="87">
        <f t="shared" si="25"/>
        <v>0</v>
      </c>
      <c r="O79" s="183">
        <f>SUM(O80:O86)</f>
        <v>35302000</v>
      </c>
      <c r="P79" s="183">
        <f>SUM(P80:P86)</f>
        <v>35302000</v>
      </c>
      <c r="Q79" s="87">
        <f t="shared" si="26"/>
        <v>0</v>
      </c>
      <c r="R79" s="183">
        <f>SUM(R80:R86)</f>
        <v>15708400</v>
      </c>
      <c r="S79" s="183">
        <f>SUM(S80:S86)</f>
        <v>15708400</v>
      </c>
      <c r="T79" s="87">
        <f t="shared" si="28"/>
        <v>0</v>
      </c>
      <c r="U79" s="90">
        <f t="shared" si="21"/>
        <v>628063300</v>
      </c>
      <c r="V79" s="90">
        <f t="shared" si="21"/>
        <v>606283400</v>
      </c>
      <c r="W79" s="90">
        <f t="shared" si="21"/>
        <v>-21779900</v>
      </c>
      <c r="X79" s="368">
        <f>SUM(X80:X86)</f>
        <v>305000000</v>
      </c>
      <c r="Y79" s="368">
        <f>SUM(Y80:Y86)</f>
        <v>347330103.19999999</v>
      </c>
      <c r="Z79" s="232">
        <f t="shared" si="29"/>
        <v>42330103.199999988</v>
      </c>
      <c r="AA79" s="90">
        <f t="shared" si="19"/>
        <v>305000000</v>
      </c>
      <c r="AB79" s="90">
        <f t="shared" si="19"/>
        <v>347330103.19999999</v>
      </c>
      <c r="AC79" s="90">
        <f t="shared" si="19"/>
        <v>42330103.199999988</v>
      </c>
      <c r="AD79" s="183">
        <f>SUM(AD80:AD86)</f>
        <v>73049000</v>
      </c>
      <c r="AE79" s="183">
        <f>SUM(AE80:AE86)</f>
        <v>50549059.700000003</v>
      </c>
      <c r="AF79" s="87">
        <f t="shared" si="27"/>
        <v>-22499940.299999997</v>
      </c>
      <c r="AG79" s="183">
        <f>SUM(AG80:AG86)</f>
        <v>60293900</v>
      </c>
      <c r="AH79" s="183">
        <f>SUM(AH80:AH86)</f>
        <v>65943974</v>
      </c>
      <c r="AI79" s="87">
        <f t="shared" si="30"/>
        <v>5650074</v>
      </c>
      <c r="AJ79" s="90">
        <f t="shared" si="20"/>
        <v>133342900</v>
      </c>
      <c r="AK79" s="90">
        <f t="shared" si="20"/>
        <v>116493033.7</v>
      </c>
      <c r="AL79" s="90">
        <f t="shared" si="20"/>
        <v>-16849866.299999997</v>
      </c>
      <c r="AM79" s="90">
        <f t="shared" si="31"/>
        <v>1066406200</v>
      </c>
      <c r="AN79" s="90">
        <f t="shared" si="31"/>
        <v>1070106536.9000001</v>
      </c>
      <c r="AO79" s="90">
        <f t="shared" si="31"/>
        <v>3700336.8999999911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22"/>
        <v>0</v>
      </c>
      <c r="F80" s="101"/>
      <c r="G80" s="101"/>
      <c r="H80" s="87">
        <f t="shared" si="23"/>
        <v>0</v>
      </c>
      <c r="I80" s="101"/>
      <c r="J80" s="101"/>
      <c r="K80" s="87">
        <f t="shared" si="24"/>
        <v>0</v>
      </c>
      <c r="L80" s="101"/>
      <c r="M80" s="101"/>
      <c r="N80" s="87">
        <f t="shared" si="25"/>
        <v>0</v>
      </c>
      <c r="O80" s="101"/>
      <c r="P80" s="101"/>
      <c r="Q80" s="87">
        <f t="shared" si="26"/>
        <v>0</v>
      </c>
      <c r="R80" s="101"/>
      <c r="S80" s="101"/>
      <c r="T80" s="87">
        <f t="shared" si="28"/>
        <v>0</v>
      </c>
      <c r="U80" s="91">
        <f t="shared" si="21"/>
        <v>0</v>
      </c>
      <c r="V80" s="91">
        <f t="shared" si="21"/>
        <v>0</v>
      </c>
      <c r="W80" s="91">
        <f t="shared" si="21"/>
        <v>0</v>
      </c>
      <c r="X80" s="233"/>
      <c r="Y80" s="233"/>
      <c r="Z80" s="232">
        <f t="shared" si="29"/>
        <v>0</v>
      </c>
      <c r="AA80" s="91">
        <f t="shared" ref="AA80:AC107" si="32">SUM(X80)</f>
        <v>0</v>
      </c>
      <c r="AB80" s="91">
        <f t="shared" si="32"/>
        <v>0</v>
      </c>
      <c r="AC80" s="91">
        <f t="shared" si="32"/>
        <v>0</v>
      </c>
      <c r="AD80" s="101">
        <v>22500000</v>
      </c>
      <c r="AE80" s="101"/>
      <c r="AF80" s="87">
        <f t="shared" si="27"/>
        <v>-22500000</v>
      </c>
      <c r="AG80" s="101"/>
      <c r="AH80" s="101">
        <v>0</v>
      </c>
      <c r="AI80" s="87">
        <f t="shared" si="30"/>
        <v>0</v>
      </c>
      <c r="AJ80" s="91">
        <f t="shared" si="20"/>
        <v>22500000</v>
      </c>
      <c r="AK80" s="91">
        <f t="shared" si="20"/>
        <v>0</v>
      </c>
      <c r="AL80" s="91">
        <f t="shared" si="20"/>
        <v>-22500000</v>
      </c>
      <c r="AM80" s="91">
        <f t="shared" si="31"/>
        <v>22500000</v>
      </c>
      <c r="AN80" s="91">
        <f t="shared" si="31"/>
        <v>0</v>
      </c>
      <c r="AO80" s="91">
        <f t="shared" si="31"/>
        <v>-22500000</v>
      </c>
    </row>
    <row r="81" spans="1:41" ht="12.75">
      <c r="A81" s="13">
        <v>70</v>
      </c>
      <c r="B81" s="15" t="s">
        <v>63</v>
      </c>
      <c r="C81" s="101"/>
      <c r="D81" s="101">
        <v>0</v>
      </c>
      <c r="E81" s="87">
        <f t="shared" si="22"/>
        <v>0</v>
      </c>
      <c r="F81" s="101">
        <v>600000</v>
      </c>
      <c r="G81" s="101">
        <v>0</v>
      </c>
      <c r="H81" s="87">
        <f t="shared" si="23"/>
        <v>-600000</v>
      </c>
      <c r="I81" s="101"/>
      <c r="J81" s="101"/>
      <c r="K81" s="87">
        <f t="shared" si="24"/>
        <v>0</v>
      </c>
      <c r="L81" s="101"/>
      <c r="M81" s="101"/>
      <c r="N81" s="87">
        <f t="shared" si="25"/>
        <v>0</v>
      </c>
      <c r="O81" s="101"/>
      <c r="P81" s="101"/>
      <c r="Q81" s="87">
        <f t="shared" si="26"/>
        <v>0</v>
      </c>
      <c r="R81" s="101"/>
      <c r="S81" s="101"/>
      <c r="T81" s="87">
        <f t="shared" si="28"/>
        <v>0</v>
      </c>
      <c r="U81" s="91">
        <f t="shared" si="21"/>
        <v>600000</v>
      </c>
      <c r="V81" s="91">
        <f t="shared" si="21"/>
        <v>0</v>
      </c>
      <c r="W81" s="91">
        <f t="shared" si="21"/>
        <v>-600000</v>
      </c>
      <c r="X81" s="233"/>
      <c r="Y81" s="233"/>
      <c r="Z81" s="232">
        <f t="shared" si="29"/>
        <v>0</v>
      </c>
      <c r="AA81" s="91">
        <f t="shared" si="32"/>
        <v>0</v>
      </c>
      <c r="AB81" s="91">
        <f t="shared" si="32"/>
        <v>0</v>
      </c>
      <c r="AC81" s="91">
        <f t="shared" si="32"/>
        <v>0</v>
      </c>
      <c r="AD81" s="101"/>
      <c r="AE81" s="101"/>
      <c r="AF81" s="87">
        <f t="shared" si="27"/>
        <v>0</v>
      </c>
      <c r="AG81" s="101">
        <v>4000000</v>
      </c>
      <c r="AH81" s="369">
        <v>0</v>
      </c>
      <c r="AI81" s="87">
        <f>SUM(AH81-AG81)</f>
        <v>-4000000</v>
      </c>
      <c r="AJ81" s="91">
        <f t="shared" si="20"/>
        <v>4000000</v>
      </c>
      <c r="AK81" s="91">
        <f t="shared" si="20"/>
        <v>0</v>
      </c>
      <c r="AL81" s="91">
        <f t="shared" si="20"/>
        <v>-4000000</v>
      </c>
      <c r="AM81" s="91">
        <f t="shared" si="31"/>
        <v>4600000</v>
      </c>
      <c r="AN81" s="91">
        <f t="shared" si="31"/>
        <v>0</v>
      </c>
      <c r="AO81" s="91">
        <f t="shared" si="31"/>
        <v>-4600000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22"/>
        <v>0</v>
      </c>
      <c r="F82" s="101"/>
      <c r="G82" s="101"/>
      <c r="H82" s="87">
        <f t="shared" si="23"/>
        <v>0</v>
      </c>
      <c r="I82" s="101"/>
      <c r="J82" s="101"/>
      <c r="K82" s="87">
        <f t="shared" si="24"/>
        <v>0</v>
      </c>
      <c r="L82" s="101"/>
      <c r="M82" s="101"/>
      <c r="N82" s="87">
        <f t="shared" si="25"/>
        <v>0</v>
      </c>
      <c r="O82" s="101"/>
      <c r="P82" s="101"/>
      <c r="Q82" s="87">
        <f t="shared" si="26"/>
        <v>0</v>
      </c>
      <c r="R82" s="101"/>
      <c r="S82" s="101"/>
      <c r="T82" s="87">
        <f t="shared" si="28"/>
        <v>0</v>
      </c>
      <c r="U82" s="91">
        <f t="shared" si="21"/>
        <v>0</v>
      </c>
      <c r="V82" s="91">
        <f t="shared" si="21"/>
        <v>0</v>
      </c>
      <c r="W82" s="91">
        <f t="shared" si="21"/>
        <v>0</v>
      </c>
      <c r="X82" s="233">
        <v>0</v>
      </c>
      <c r="Y82" s="233">
        <v>46955405.200000003</v>
      </c>
      <c r="Z82" s="232">
        <f t="shared" si="29"/>
        <v>46955405.200000003</v>
      </c>
      <c r="AA82" s="91">
        <f t="shared" si="32"/>
        <v>0</v>
      </c>
      <c r="AB82" s="91">
        <f t="shared" si="32"/>
        <v>46955405.200000003</v>
      </c>
      <c r="AC82" s="91">
        <f t="shared" si="32"/>
        <v>46955405.200000003</v>
      </c>
      <c r="AD82" s="101">
        <v>50549000</v>
      </c>
      <c r="AE82" s="101">
        <v>50549059.700000003</v>
      </c>
      <c r="AF82" s="87">
        <f t="shared" si="27"/>
        <v>59.700000002980232</v>
      </c>
      <c r="AG82" s="101">
        <v>56293900</v>
      </c>
      <c r="AH82" s="101">
        <v>65943974</v>
      </c>
      <c r="AI82" s="87">
        <f>SUM(AH82-AG82)</f>
        <v>9650074</v>
      </c>
      <c r="AJ82" s="91">
        <f t="shared" si="20"/>
        <v>106842900</v>
      </c>
      <c r="AK82" s="91">
        <f t="shared" si="20"/>
        <v>116493033.7</v>
      </c>
      <c r="AL82" s="91">
        <f t="shared" si="20"/>
        <v>9650133.700000003</v>
      </c>
      <c r="AM82" s="91">
        <f t="shared" si="31"/>
        <v>106842900</v>
      </c>
      <c r="AN82" s="91">
        <f t="shared" si="31"/>
        <v>163448438.90000001</v>
      </c>
      <c r="AO82" s="91">
        <f t="shared" si="31"/>
        <v>56605538.900000006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22"/>
        <v>0</v>
      </c>
      <c r="F83" s="101"/>
      <c r="G83" s="101"/>
      <c r="H83" s="87">
        <f t="shared" si="23"/>
        <v>0</v>
      </c>
      <c r="I83" s="101"/>
      <c r="J83" s="101"/>
      <c r="K83" s="87">
        <f t="shared" si="24"/>
        <v>0</v>
      </c>
      <c r="L83" s="101"/>
      <c r="M83" s="101"/>
      <c r="N83" s="87">
        <f t="shared" si="25"/>
        <v>0</v>
      </c>
      <c r="O83" s="101"/>
      <c r="P83" s="101"/>
      <c r="Q83" s="87">
        <f t="shared" si="26"/>
        <v>0</v>
      </c>
      <c r="R83" s="101"/>
      <c r="S83" s="101"/>
      <c r="T83" s="87">
        <f t="shared" si="28"/>
        <v>0</v>
      </c>
      <c r="U83" s="91">
        <f t="shared" si="21"/>
        <v>0</v>
      </c>
      <c r="V83" s="91">
        <f t="shared" si="21"/>
        <v>0</v>
      </c>
      <c r="W83" s="91">
        <f t="shared" si="21"/>
        <v>0</v>
      </c>
      <c r="X83" s="233"/>
      <c r="Y83" s="233"/>
      <c r="Z83" s="232">
        <f t="shared" si="29"/>
        <v>0</v>
      </c>
      <c r="AA83" s="91">
        <f t="shared" si="32"/>
        <v>0</v>
      </c>
      <c r="AB83" s="91">
        <f t="shared" si="32"/>
        <v>0</v>
      </c>
      <c r="AC83" s="91">
        <f t="shared" si="32"/>
        <v>0</v>
      </c>
      <c r="AD83" s="101"/>
      <c r="AE83" s="101"/>
      <c r="AF83" s="87">
        <f t="shared" si="27"/>
        <v>0</v>
      </c>
      <c r="AG83" s="101"/>
      <c r="AH83" s="101"/>
      <c r="AI83" s="87">
        <f t="shared" si="30"/>
        <v>0</v>
      </c>
      <c r="AJ83" s="91">
        <f t="shared" si="20"/>
        <v>0</v>
      </c>
      <c r="AK83" s="91">
        <f t="shared" si="20"/>
        <v>0</v>
      </c>
      <c r="AL83" s="91">
        <f t="shared" si="20"/>
        <v>0</v>
      </c>
      <c r="AM83" s="91">
        <f t="shared" si="31"/>
        <v>0</v>
      </c>
      <c r="AN83" s="91">
        <f t="shared" si="31"/>
        <v>0</v>
      </c>
      <c r="AO83" s="91">
        <f t="shared" si="3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22"/>
        <v>0</v>
      </c>
      <c r="F84" s="101"/>
      <c r="G84" s="101"/>
      <c r="H84" s="87">
        <f t="shared" si="23"/>
        <v>0</v>
      </c>
      <c r="I84" s="101"/>
      <c r="J84" s="101"/>
      <c r="K84" s="87">
        <f t="shared" si="24"/>
        <v>0</v>
      </c>
      <c r="L84" s="101"/>
      <c r="M84" s="101"/>
      <c r="N84" s="87">
        <f t="shared" si="25"/>
        <v>0</v>
      </c>
      <c r="O84" s="101"/>
      <c r="P84" s="101"/>
      <c r="Q84" s="87">
        <f t="shared" si="26"/>
        <v>0</v>
      </c>
      <c r="R84" s="101"/>
      <c r="S84" s="101"/>
      <c r="T84" s="87">
        <f t="shared" si="28"/>
        <v>0</v>
      </c>
      <c r="U84" s="91">
        <f t="shared" si="21"/>
        <v>0</v>
      </c>
      <c r="V84" s="91">
        <f t="shared" si="21"/>
        <v>0</v>
      </c>
      <c r="W84" s="91">
        <f t="shared" si="21"/>
        <v>0</v>
      </c>
      <c r="X84" s="233"/>
      <c r="Y84" s="233"/>
      <c r="Z84" s="232">
        <f t="shared" si="29"/>
        <v>0</v>
      </c>
      <c r="AA84" s="91">
        <f t="shared" si="32"/>
        <v>0</v>
      </c>
      <c r="AB84" s="91">
        <f t="shared" si="32"/>
        <v>0</v>
      </c>
      <c r="AC84" s="91">
        <f t="shared" si="32"/>
        <v>0</v>
      </c>
      <c r="AD84" s="101"/>
      <c r="AE84" s="101"/>
      <c r="AF84" s="87">
        <f t="shared" si="27"/>
        <v>0</v>
      </c>
      <c r="AG84" s="101"/>
      <c r="AH84" s="101"/>
      <c r="AI84" s="87">
        <f t="shared" si="30"/>
        <v>0</v>
      </c>
      <c r="AJ84" s="91">
        <f t="shared" si="20"/>
        <v>0</v>
      </c>
      <c r="AK84" s="91">
        <f t="shared" si="20"/>
        <v>0</v>
      </c>
      <c r="AL84" s="91">
        <f t="shared" si="20"/>
        <v>0</v>
      </c>
      <c r="AM84" s="91">
        <f t="shared" si="31"/>
        <v>0</v>
      </c>
      <c r="AN84" s="91">
        <f t="shared" si="31"/>
        <v>0</v>
      </c>
      <c r="AO84" s="91">
        <f t="shared" si="3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22"/>
        <v>0</v>
      </c>
      <c r="F85" s="101"/>
      <c r="G85" s="101"/>
      <c r="H85" s="87">
        <f t="shared" si="23"/>
        <v>0</v>
      </c>
      <c r="I85" s="101"/>
      <c r="J85" s="101"/>
      <c r="K85" s="87">
        <f t="shared" si="24"/>
        <v>0</v>
      </c>
      <c r="L85" s="101"/>
      <c r="M85" s="101"/>
      <c r="N85" s="87">
        <f t="shared" si="25"/>
        <v>0</v>
      </c>
      <c r="O85" s="101"/>
      <c r="P85" s="101"/>
      <c r="Q85" s="87">
        <f t="shared" si="26"/>
        <v>0</v>
      </c>
      <c r="R85" s="101"/>
      <c r="S85" s="101"/>
      <c r="T85" s="87">
        <f t="shared" si="28"/>
        <v>0</v>
      </c>
      <c r="U85" s="91">
        <f t="shared" si="21"/>
        <v>0</v>
      </c>
      <c r="V85" s="91">
        <f t="shared" si="21"/>
        <v>0</v>
      </c>
      <c r="W85" s="91">
        <f t="shared" si="21"/>
        <v>0</v>
      </c>
      <c r="X85" s="233">
        <v>305000000</v>
      </c>
      <c r="Y85" s="233">
        <v>300374698</v>
      </c>
      <c r="Z85" s="232">
        <f t="shared" si="29"/>
        <v>-4625302</v>
      </c>
      <c r="AA85" s="91">
        <f t="shared" si="32"/>
        <v>305000000</v>
      </c>
      <c r="AB85" s="91">
        <f t="shared" si="32"/>
        <v>300374698</v>
      </c>
      <c r="AC85" s="91">
        <f t="shared" si="32"/>
        <v>-4625302</v>
      </c>
      <c r="AD85" s="86"/>
      <c r="AE85" s="86"/>
      <c r="AF85" s="87">
        <f t="shared" ref="AF85:AF87" si="33">SUM(AE85-AD85)</f>
        <v>0</v>
      </c>
      <c r="AG85" s="86"/>
      <c r="AH85" s="86"/>
      <c r="AI85" s="87">
        <f t="shared" si="30"/>
        <v>0</v>
      </c>
      <c r="AJ85" s="91">
        <f t="shared" si="20"/>
        <v>0</v>
      </c>
      <c r="AK85" s="91">
        <f t="shared" si="20"/>
        <v>0</v>
      </c>
      <c r="AL85" s="91">
        <f t="shared" si="20"/>
        <v>0</v>
      </c>
      <c r="AM85" s="91">
        <f t="shared" si="31"/>
        <v>305000000</v>
      </c>
      <c r="AN85" s="91">
        <f t="shared" si="31"/>
        <v>300374698</v>
      </c>
      <c r="AO85" s="91">
        <f t="shared" si="31"/>
        <v>-4625302</v>
      </c>
    </row>
    <row r="86" spans="1:41" ht="12.75">
      <c r="A86" s="13">
        <v>75</v>
      </c>
      <c r="B86" s="15" t="s">
        <v>182</v>
      </c>
      <c r="C86" s="183">
        <v>94936200</v>
      </c>
      <c r="D86" s="183">
        <v>91688700</v>
      </c>
      <c r="E86" s="87">
        <f t="shared" si="22"/>
        <v>-3247500</v>
      </c>
      <c r="F86" s="183">
        <v>448659900</v>
      </c>
      <c r="G86" s="183">
        <v>430727500</v>
      </c>
      <c r="H86" s="87">
        <f t="shared" si="23"/>
        <v>-17932400</v>
      </c>
      <c r="I86" s="183">
        <v>11826800</v>
      </c>
      <c r="J86" s="183">
        <v>11826800</v>
      </c>
      <c r="K86" s="87">
        <f t="shared" si="24"/>
        <v>0</v>
      </c>
      <c r="L86" s="183">
        <v>21030000</v>
      </c>
      <c r="M86" s="183">
        <v>21030000</v>
      </c>
      <c r="N86" s="87">
        <f t="shared" si="25"/>
        <v>0</v>
      </c>
      <c r="O86" s="183">
        <v>35302000</v>
      </c>
      <c r="P86" s="183">
        <v>35302000</v>
      </c>
      <c r="Q86" s="87">
        <f t="shared" si="26"/>
        <v>0</v>
      </c>
      <c r="R86" s="183">
        <v>15708400</v>
      </c>
      <c r="S86" s="183">
        <v>15708400</v>
      </c>
      <c r="T86" s="87">
        <f t="shared" si="28"/>
        <v>0</v>
      </c>
      <c r="U86" s="91">
        <f t="shared" si="21"/>
        <v>627463300</v>
      </c>
      <c r="V86" s="91">
        <f t="shared" si="21"/>
        <v>606283400</v>
      </c>
      <c r="W86" s="91">
        <f t="shared" si="21"/>
        <v>-21179900</v>
      </c>
      <c r="X86" s="368">
        <v>0</v>
      </c>
      <c r="Y86" s="368">
        <v>0</v>
      </c>
      <c r="Z86" s="232">
        <f t="shared" si="29"/>
        <v>0</v>
      </c>
      <c r="AA86" s="91">
        <f t="shared" si="32"/>
        <v>0</v>
      </c>
      <c r="AB86" s="91">
        <f t="shared" si="32"/>
        <v>0</v>
      </c>
      <c r="AC86" s="91">
        <f t="shared" si="32"/>
        <v>0</v>
      </c>
      <c r="AD86" s="118"/>
      <c r="AE86" s="118"/>
      <c r="AF86" s="87">
        <f t="shared" si="33"/>
        <v>0</v>
      </c>
      <c r="AG86" s="118"/>
      <c r="AH86" s="118"/>
      <c r="AI86" s="87">
        <f t="shared" si="30"/>
        <v>0</v>
      </c>
      <c r="AJ86" s="91">
        <f t="shared" si="20"/>
        <v>0</v>
      </c>
      <c r="AK86" s="91">
        <f t="shared" si="20"/>
        <v>0</v>
      </c>
      <c r="AL86" s="91">
        <f t="shared" si="20"/>
        <v>0</v>
      </c>
      <c r="AM86" s="91">
        <f t="shared" si="31"/>
        <v>627463300</v>
      </c>
      <c r="AN86" s="91">
        <f t="shared" si="31"/>
        <v>606283400</v>
      </c>
      <c r="AO86" s="91">
        <f t="shared" si="31"/>
        <v>-21179900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22"/>
        <v>0</v>
      </c>
      <c r="F87" s="101">
        <v>1</v>
      </c>
      <c r="G87" s="101">
        <v>1</v>
      </c>
      <c r="H87" s="87">
        <f t="shared" si="23"/>
        <v>0</v>
      </c>
      <c r="I87" s="101">
        <v>1</v>
      </c>
      <c r="J87" s="101">
        <v>1</v>
      </c>
      <c r="K87" s="87">
        <f t="shared" si="24"/>
        <v>0</v>
      </c>
      <c r="L87" s="101">
        <v>1</v>
      </c>
      <c r="M87" s="101">
        <v>1</v>
      </c>
      <c r="N87" s="87">
        <f t="shared" si="25"/>
        <v>0</v>
      </c>
      <c r="O87" s="101">
        <v>1</v>
      </c>
      <c r="P87" s="101">
        <v>1</v>
      </c>
      <c r="Q87" s="87">
        <f t="shared" si="26"/>
        <v>0</v>
      </c>
      <c r="R87" s="101"/>
      <c r="S87" s="101"/>
      <c r="T87" s="87">
        <f t="shared" si="28"/>
        <v>0</v>
      </c>
      <c r="U87" s="91">
        <f t="shared" si="21"/>
        <v>5</v>
      </c>
      <c r="V87" s="91">
        <f t="shared" si="21"/>
        <v>5</v>
      </c>
      <c r="W87" s="91">
        <f t="shared" si="21"/>
        <v>0</v>
      </c>
      <c r="X87" s="233"/>
      <c r="Y87" s="233"/>
      <c r="Z87" s="232">
        <f t="shared" si="29"/>
        <v>0</v>
      </c>
      <c r="AA87" s="91">
        <f t="shared" si="32"/>
        <v>0</v>
      </c>
      <c r="AB87" s="91">
        <f t="shared" si="32"/>
        <v>0</v>
      </c>
      <c r="AC87" s="91">
        <f t="shared" si="32"/>
        <v>0</v>
      </c>
      <c r="AD87" s="86"/>
      <c r="AE87" s="86"/>
      <c r="AF87" s="87">
        <f t="shared" si="33"/>
        <v>0</v>
      </c>
      <c r="AG87" s="86"/>
      <c r="AH87" s="86"/>
      <c r="AI87" s="87">
        <f t="shared" si="30"/>
        <v>0</v>
      </c>
      <c r="AJ87" s="91">
        <f t="shared" si="20"/>
        <v>0</v>
      </c>
      <c r="AK87" s="91">
        <f t="shared" si="20"/>
        <v>0</v>
      </c>
      <c r="AL87" s="91">
        <f t="shared" si="20"/>
        <v>0</v>
      </c>
      <c r="AM87" s="91">
        <f t="shared" si="31"/>
        <v>5</v>
      </c>
      <c r="AN87" s="91">
        <f t="shared" si="31"/>
        <v>5</v>
      </c>
      <c r="AO87" s="91">
        <f t="shared" si="3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v>19</v>
      </c>
      <c r="E88" s="88">
        <f>D88-C88</f>
        <v>16</v>
      </c>
      <c r="F88" s="102">
        <f>SUM(F89:F92)</f>
        <v>25</v>
      </c>
      <c r="G88" s="102">
        <v>19</v>
      </c>
      <c r="H88" s="88">
        <f>SUM(H89:H92)</f>
        <v>-6</v>
      </c>
      <c r="I88" s="102">
        <v>6</v>
      </c>
      <c r="J88" s="102">
        <v>6</v>
      </c>
      <c r="K88" s="88">
        <f>SUM(K89:K92)</f>
        <v>0</v>
      </c>
      <c r="L88" s="102">
        <v>15</v>
      </c>
      <c r="M88" s="102">
        <v>11</v>
      </c>
      <c r="N88" s="88">
        <f>SUM(N89:N92)</f>
        <v>-4</v>
      </c>
      <c r="O88" s="102">
        <v>26</v>
      </c>
      <c r="P88" s="102">
        <f>SUM(P89:P92)</f>
        <v>25</v>
      </c>
      <c r="Q88" s="88">
        <f>SUM(Q89:Q92)</f>
        <v>-1</v>
      </c>
      <c r="R88" s="102">
        <f>SUM(R89:R92)</f>
        <v>0</v>
      </c>
      <c r="S88" s="102">
        <f>SUM(S89:S92)</f>
        <v>0</v>
      </c>
      <c r="T88" s="88">
        <f>SUM(T89:T92)</f>
        <v>0</v>
      </c>
      <c r="U88" s="90">
        <f t="shared" si="21"/>
        <v>75</v>
      </c>
      <c r="V88" s="90">
        <f t="shared" si="21"/>
        <v>80</v>
      </c>
      <c r="W88" s="90">
        <f t="shared" si="21"/>
        <v>5</v>
      </c>
      <c r="X88" s="181">
        <f>SUM(X89:X92)</f>
        <v>0</v>
      </c>
      <c r="Y88" s="181">
        <f>SUM(Y89:Y92)</f>
        <v>0</v>
      </c>
      <c r="Z88" s="232">
        <f t="shared" si="29"/>
        <v>0</v>
      </c>
      <c r="AA88" s="90">
        <f t="shared" si="32"/>
        <v>0</v>
      </c>
      <c r="AB88" s="90">
        <f t="shared" si="32"/>
        <v>0</v>
      </c>
      <c r="AC88" s="90">
        <f t="shared" si="32"/>
        <v>0</v>
      </c>
      <c r="AD88" s="88">
        <f>SUM(AD89:AD92)</f>
        <v>0</v>
      </c>
      <c r="AE88" s="88">
        <f>SUM(AE89:AE92)</f>
        <v>0</v>
      </c>
      <c r="AF88" s="87">
        <f t="shared" ref="AF88:AF107" si="34">SUM(AE88-AD88)</f>
        <v>0</v>
      </c>
      <c r="AG88" s="88">
        <f>SUM(AG89:AG92)</f>
        <v>0</v>
      </c>
      <c r="AH88" s="88">
        <f>SUM(AH89:AH92)</f>
        <v>0</v>
      </c>
      <c r="AI88" s="87">
        <f t="shared" si="30"/>
        <v>0</v>
      </c>
      <c r="AJ88" s="90">
        <f t="shared" si="20"/>
        <v>0</v>
      </c>
      <c r="AK88" s="90">
        <f t="shared" si="20"/>
        <v>0</v>
      </c>
      <c r="AL88" s="90">
        <f t="shared" si="20"/>
        <v>0</v>
      </c>
      <c r="AM88" s="90">
        <f t="shared" si="31"/>
        <v>75</v>
      </c>
      <c r="AN88" s="90">
        <f t="shared" si="31"/>
        <v>80</v>
      </c>
      <c r="AO88" s="90">
        <f t="shared" si="31"/>
        <v>5</v>
      </c>
    </row>
    <row r="89" spans="1:41" ht="12.75">
      <c r="A89" s="13">
        <v>78</v>
      </c>
      <c r="B89" s="14" t="s">
        <v>69</v>
      </c>
      <c r="C89" s="101">
        <v>1</v>
      </c>
      <c r="D89" s="101">
        <v>6</v>
      </c>
      <c r="E89" s="87">
        <f t="shared" si="22"/>
        <v>5</v>
      </c>
      <c r="F89" s="101">
        <v>7</v>
      </c>
      <c r="G89" s="101">
        <v>6</v>
      </c>
      <c r="H89" s="87">
        <f t="shared" si="23"/>
        <v>-1</v>
      </c>
      <c r="I89" s="101">
        <v>1</v>
      </c>
      <c r="J89" s="101">
        <v>1</v>
      </c>
      <c r="K89" s="87">
        <f t="shared" si="24"/>
        <v>0</v>
      </c>
      <c r="L89" s="101">
        <v>1</v>
      </c>
      <c r="M89" s="101">
        <v>1</v>
      </c>
      <c r="N89" s="87">
        <f t="shared" si="25"/>
        <v>0</v>
      </c>
      <c r="O89" s="101">
        <v>1</v>
      </c>
      <c r="P89" s="101">
        <v>1</v>
      </c>
      <c r="Q89" s="87">
        <f t="shared" si="26"/>
        <v>0</v>
      </c>
      <c r="R89" s="101"/>
      <c r="S89" s="101"/>
      <c r="T89" s="87">
        <f t="shared" si="28"/>
        <v>0</v>
      </c>
      <c r="U89" s="91">
        <f t="shared" si="21"/>
        <v>11</v>
      </c>
      <c r="V89" s="91">
        <f t="shared" si="21"/>
        <v>15</v>
      </c>
      <c r="W89" s="91">
        <f t="shared" si="21"/>
        <v>4</v>
      </c>
      <c r="X89" s="233"/>
      <c r="Y89" s="233"/>
      <c r="Z89" s="232">
        <f t="shared" si="29"/>
        <v>0</v>
      </c>
      <c r="AA89" s="91">
        <f t="shared" si="32"/>
        <v>0</v>
      </c>
      <c r="AB89" s="91">
        <f t="shared" si="32"/>
        <v>0</v>
      </c>
      <c r="AC89" s="91">
        <f t="shared" si="32"/>
        <v>0</v>
      </c>
      <c r="AD89" s="86"/>
      <c r="AE89" s="86"/>
      <c r="AF89" s="87">
        <f t="shared" si="34"/>
        <v>0</v>
      </c>
      <c r="AG89" s="86"/>
      <c r="AH89" s="86"/>
      <c r="AI89" s="87">
        <f t="shared" si="30"/>
        <v>0</v>
      </c>
      <c r="AJ89" s="91">
        <f t="shared" si="20"/>
        <v>0</v>
      </c>
      <c r="AK89" s="91">
        <f t="shared" si="20"/>
        <v>0</v>
      </c>
      <c r="AL89" s="91">
        <f t="shared" si="20"/>
        <v>0</v>
      </c>
      <c r="AM89" s="91">
        <f t="shared" si="31"/>
        <v>11</v>
      </c>
      <c r="AN89" s="91">
        <f t="shared" si="31"/>
        <v>15</v>
      </c>
      <c r="AO89" s="91">
        <f t="shared" si="31"/>
        <v>4</v>
      </c>
    </row>
    <row r="90" spans="1:41" ht="12.75">
      <c r="A90" s="13">
        <v>79</v>
      </c>
      <c r="B90" s="14" t="s">
        <v>70</v>
      </c>
      <c r="C90" s="101">
        <v>2</v>
      </c>
      <c r="D90" s="101">
        <v>6</v>
      </c>
      <c r="E90" s="87">
        <f t="shared" si="22"/>
        <v>4</v>
      </c>
      <c r="F90" s="101">
        <v>10</v>
      </c>
      <c r="G90" s="101">
        <v>6</v>
      </c>
      <c r="H90" s="87">
        <f t="shared" si="23"/>
        <v>-4</v>
      </c>
      <c r="I90" s="101">
        <v>3</v>
      </c>
      <c r="J90" s="101">
        <v>3</v>
      </c>
      <c r="K90" s="87">
        <f t="shared" si="24"/>
        <v>0</v>
      </c>
      <c r="L90" s="101">
        <v>6</v>
      </c>
      <c r="M90" s="101">
        <v>5</v>
      </c>
      <c r="N90" s="87">
        <f t="shared" si="25"/>
        <v>-1</v>
      </c>
      <c r="O90" s="101">
        <v>16</v>
      </c>
      <c r="P90" s="101">
        <v>15</v>
      </c>
      <c r="Q90" s="87">
        <f t="shared" si="26"/>
        <v>-1</v>
      </c>
      <c r="R90" s="101"/>
      <c r="S90" s="101"/>
      <c r="T90" s="87">
        <f t="shared" si="28"/>
        <v>0</v>
      </c>
      <c r="U90" s="91">
        <f t="shared" si="21"/>
        <v>37</v>
      </c>
      <c r="V90" s="91">
        <f t="shared" si="21"/>
        <v>35</v>
      </c>
      <c r="W90" s="91">
        <f t="shared" si="21"/>
        <v>-2</v>
      </c>
      <c r="X90" s="233"/>
      <c r="Y90" s="233"/>
      <c r="Z90" s="232">
        <f t="shared" si="29"/>
        <v>0</v>
      </c>
      <c r="AA90" s="91">
        <f t="shared" si="32"/>
        <v>0</v>
      </c>
      <c r="AB90" s="91">
        <f t="shared" si="32"/>
        <v>0</v>
      </c>
      <c r="AC90" s="91">
        <f t="shared" si="32"/>
        <v>0</v>
      </c>
      <c r="AD90" s="86"/>
      <c r="AE90" s="86"/>
      <c r="AF90" s="87">
        <f t="shared" si="34"/>
        <v>0</v>
      </c>
      <c r="AG90" s="86"/>
      <c r="AH90" s="86"/>
      <c r="AI90" s="87">
        <f t="shared" si="30"/>
        <v>0</v>
      </c>
      <c r="AJ90" s="91">
        <f t="shared" si="20"/>
        <v>0</v>
      </c>
      <c r="AK90" s="91">
        <f t="shared" si="20"/>
        <v>0</v>
      </c>
      <c r="AL90" s="91">
        <f t="shared" si="20"/>
        <v>0</v>
      </c>
      <c r="AM90" s="91">
        <f t="shared" si="31"/>
        <v>37</v>
      </c>
      <c r="AN90" s="91">
        <f t="shared" si="31"/>
        <v>35</v>
      </c>
      <c r="AO90" s="91">
        <f t="shared" si="31"/>
        <v>-2</v>
      </c>
    </row>
    <row r="91" spans="1:41" ht="12.75">
      <c r="A91" s="13">
        <v>80</v>
      </c>
      <c r="B91" s="14" t="s">
        <v>71</v>
      </c>
      <c r="C91" s="101"/>
      <c r="D91" s="101">
        <v>7</v>
      </c>
      <c r="E91" s="87">
        <f t="shared" si="22"/>
        <v>7</v>
      </c>
      <c r="F91" s="101">
        <v>8</v>
      </c>
      <c r="G91" s="101">
        <v>7</v>
      </c>
      <c r="H91" s="87">
        <f t="shared" si="23"/>
        <v>-1</v>
      </c>
      <c r="I91" s="101">
        <v>2</v>
      </c>
      <c r="J91" s="101">
        <v>2</v>
      </c>
      <c r="K91" s="87">
        <f t="shared" si="24"/>
        <v>0</v>
      </c>
      <c r="L91" s="101">
        <v>8</v>
      </c>
      <c r="M91" s="101">
        <v>5</v>
      </c>
      <c r="N91" s="87">
        <f t="shared" si="25"/>
        <v>-3</v>
      </c>
      <c r="O91" s="101">
        <v>9</v>
      </c>
      <c r="P91" s="101">
        <v>9</v>
      </c>
      <c r="Q91" s="87">
        <f t="shared" si="26"/>
        <v>0</v>
      </c>
      <c r="R91" s="101"/>
      <c r="S91" s="101"/>
      <c r="T91" s="87">
        <f t="shared" si="28"/>
        <v>0</v>
      </c>
      <c r="U91" s="91">
        <f t="shared" si="21"/>
        <v>27</v>
      </c>
      <c r="V91" s="91">
        <f t="shared" si="21"/>
        <v>30</v>
      </c>
      <c r="W91" s="91">
        <f t="shared" si="21"/>
        <v>3</v>
      </c>
      <c r="X91" s="233"/>
      <c r="Y91" s="233"/>
      <c r="Z91" s="232">
        <f t="shared" si="29"/>
        <v>0</v>
      </c>
      <c r="AA91" s="91">
        <f t="shared" si="32"/>
        <v>0</v>
      </c>
      <c r="AB91" s="91">
        <f t="shared" si="32"/>
        <v>0</v>
      </c>
      <c r="AC91" s="91">
        <f t="shared" si="32"/>
        <v>0</v>
      </c>
      <c r="AD91" s="86"/>
      <c r="AE91" s="86"/>
      <c r="AF91" s="87">
        <f t="shared" si="34"/>
        <v>0</v>
      </c>
      <c r="AG91" s="86"/>
      <c r="AH91" s="86"/>
      <c r="AI91" s="87">
        <f t="shared" si="30"/>
        <v>0</v>
      </c>
      <c r="AJ91" s="91">
        <f t="shared" ref="AJ91:AL107" si="35">SUM(AD91+AG91)</f>
        <v>0</v>
      </c>
      <c r="AK91" s="91">
        <f t="shared" si="35"/>
        <v>0</v>
      </c>
      <c r="AL91" s="91">
        <f t="shared" si="35"/>
        <v>0</v>
      </c>
      <c r="AM91" s="91">
        <f t="shared" si="31"/>
        <v>27</v>
      </c>
      <c r="AN91" s="91">
        <f t="shared" si="31"/>
        <v>30</v>
      </c>
      <c r="AO91" s="91">
        <f t="shared" si="31"/>
        <v>3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22"/>
        <v>0</v>
      </c>
      <c r="F92" s="101"/>
      <c r="G92" s="101"/>
      <c r="H92" s="87">
        <f t="shared" si="23"/>
        <v>0</v>
      </c>
      <c r="I92" s="101"/>
      <c r="J92" s="101"/>
      <c r="K92" s="87">
        <f t="shared" si="24"/>
        <v>0</v>
      </c>
      <c r="L92" s="101"/>
      <c r="M92" s="101"/>
      <c r="N92" s="87">
        <f t="shared" si="25"/>
        <v>0</v>
      </c>
      <c r="O92" s="101"/>
      <c r="P92" s="101"/>
      <c r="Q92" s="87">
        <f t="shared" si="26"/>
        <v>0</v>
      </c>
      <c r="R92" s="101"/>
      <c r="S92" s="101"/>
      <c r="T92" s="87">
        <f t="shared" si="28"/>
        <v>0</v>
      </c>
      <c r="U92" s="91">
        <f t="shared" si="21"/>
        <v>0</v>
      </c>
      <c r="V92" s="91">
        <f t="shared" si="21"/>
        <v>0</v>
      </c>
      <c r="W92" s="91">
        <f t="shared" si="21"/>
        <v>0</v>
      </c>
      <c r="X92" s="233"/>
      <c r="Y92" s="233"/>
      <c r="Z92" s="232">
        <f t="shared" si="29"/>
        <v>0</v>
      </c>
      <c r="AA92" s="91">
        <f t="shared" si="32"/>
        <v>0</v>
      </c>
      <c r="AB92" s="91">
        <f t="shared" si="32"/>
        <v>0</v>
      </c>
      <c r="AC92" s="91">
        <f t="shared" si="32"/>
        <v>0</v>
      </c>
      <c r="AD92" s="86"/>
      <c r="AE92" s="86"/>
      <c r="AF92" s="87">
        <f t="shared" si="34"/>
        <v>0</v>
      </c>
      <c r="AG92" s="86"/>
      <c r="AH92" s="86"/>
      <c r="AI92" s="87">
        <f t="shared" si="30"/>
        <v>0</v>
      </c>
      <c r="AJ92" s="91">
        <f t="shared" si="35"/>
        <v>0</v>
      </c>
      <c r="AK92" s="91">
        <f t="shared" si="35"/>
        <v>0</v>
      </c>
      <c r="AL92" s="91">
        <f t="shared" si="35"/>
        <v>0</v>
      </c>
      <c r="AM92" s="91">
        <f t="shared" si="31"/>
        <v>0</v>
      </c>
      <c r="AN92" s="91">
        <f t="shared" si="31"/>
        <v>0</v>
      </c>
      <c r="AO92" s="91">
        <f t="shared" si="3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22"/>
        <v>0</v>
      </c>
      <c r="F93" s="101"/>
      <c r="G93" s="101"/>
      <c r="H93" s="84">
        <f t="shared" si="23"/>
        <v>0</v>
      </c>
      <c r="I93" s="101"/>
      <c r="J93" s="101"/>
      <c r="K93" s="84">
        <f t="shared" si="24"/>
        <v>0</v>
      </c>
      <c r="L93" s="101"/>
      <c r="M93" s="101"/>
      <c r="N93" s="84">
        <f t="shared" si="25"/>
        <v>0</v>
      </c>
      <c r="O93" s="101"/>
      <c r="P93" s="101"/>
      <c r="Q93" s="84">
        <f t="shared" si="26"/>
        <v>0</v>
      </c>
      <c r="R93" s="101"/>
      <c r="S93" s="101"/>
      <c r="T93" s="84">
        <f t="shared" si="28"/>
        <v>0</v>
      </c>
      <c r="U93" s="91">
        <f t="shared" si="21"/>
        <v>0</v>
      </c>
      <c r="V93" s="91">
        <f t="shared" si="21"/>
        <v>0</v>
      </c>
      <c r="W93" s="91">
        <f t="shared" si="21"/>
        <v>0</v>
      </c>
      <c r="X93" s="233"/>
      <c r="Y93" s="233"/>
      <c r="Z93" s="180">
        <f t="shared" si="29"/>
        <v>0</v>
      </c>
      <c r="AA93" s="91">
        <f t="shared" si="32"/>
        <v>0</v>
      </c>
      <c r="AB93" s="91">
        <f t="shared" si="32"/>
        <v>0</v>
      </c>
      <c r="AC93" s="91">
        <f t="shared" si="32"/>
        <v>0</v>
      </c>
      <c r="AD93" s="86"/>
      <c r="AE93" s="86"/>
      <c r="AF93" s="84">
        <f t="shared" si="34"/>
        <v>0</v>
      </c>
      <c r="AG93" s="86"/>
      <c r="AH93" s="86"/>
      <c r="AI93" s="84">
        <f t="shared" si="30"/>
        <v>0</v>
      </c>
      <c r="AJ93" s="92">
        <f t="shared" si="35"/>
        <v>0</v>
      </c>
      <c r="AK93" s="92">
        <f t="shared" si="35"/>
        <v>0</v>
      </c>
      <c r="AL93" s="92">
        <f t="shared" si="35"/>
        <v>0</v>
      </c>
      <c r="AM93" s="91">
        <f t="shared" si="31"/>
        <v>0</v>
      </c>
      <c r="AN93" s="91">
        <f t="shared" si="31"/>
        <v>0</v>
      </c>
      <c r="AO93" s="91">
        <f t="shared" si="31"/>
        <v>0</v>
      </c>
    </row>
    <row r="94" spans="1:41" ht="12.75">
      <c r="A94" s="57">
        <v>83</v>
      </c>
      <c r="B94" s="77" t="s">
        <v>124</v>
      </c>
      <c r="C94" s="102">
        <f t="shared" ref="C94:S94" si="36">SUM(C95:C98)</f>
        <v>0</v>
      </c>
      <c r="D94" s="102">
        <f t="shared" ref="D94" si="37">SUM(D95:D98)</f>
        <v>0</v>
      </c>
      <c r="E94" s="88">
        <f t="shared" si="36"/>
        <v>0</v>
      </c>
      <c r="F94" s="102">
        <f t="shared" si="36"/>
        <v>0</v>
      </c>
      <c r="G94" s="102">
        <f t="shared" si="36"/>
        <v>0</v>
      </c>
      <c r="H94" s="88">
        <f t="shared" si="36"/>
        <v>0</v>
      </c>
      <c r="I94" s="102">
        <f t="shared" si="36"/>
        <v>0</v>
      </c>
      <c r="J94" s="102">
        <f t="shared" si="36"/>
        <v>0</v>
      </c>
      <c r="K94" s="88">
        <f t="shared" si="36"/>
        <v>0</v>
      </c>
      <c r="L94" s="102">
        <f t="shared" si="36"/>
        <v>0</v>
      </c>
      <c r="M94" s="102">
        <f t="shared" si="36"/>
        <v>0</v>
      </c>
      <c r="N94" s="88">
        <f t="shared" si="36"/>
        <v>0</v>
      </c>
      <c r="O94" s="102">
        <f t="shared" si="36"/>
        <v>0</v>
      </c>
      <c r="P94" s="102">
        <f t="shared" si="36"/>
        <v>0</v>
      </c>
      <c r="Q94" s="88">
        <f t="shared" si="36"/>
        <v>0</v>
      </c>
      <c r="R94" s="102">
        <f t="shared" si="36"/>
        <v>0</v>
      </c>
      <c r="S94" s="102">
        <f t="shared" si="36"/>
        <v>0</v>
      </c>
      <c r="T94" s="88">
        <f t="shared" si="28"/>
        <v>0</v>
      </c>
      <c r="U94" s="90">
        <f t="shared" si="21"/>
        <v>0</v>
      </c>
      <c r="V94" s="90">
        <f t="shared" si="21"/>
        <v>0</v>
      </c>
      <c r="W94" s="90">
        <f t="shared" si="21"/>
        <v>0</v>
      </c>
      <c r="X94" s="181">
        <f>SUM(X95:X99)</f>
        <v>0</v>
      </c>
      <c r="Y94" s="181">
        <f>SUM(Y95:Y99)</f>
        <v>0</v>
      </c>
      <c r="Z94" s="181">
        <f t="shared" si="29"/>
        <v>0</v>
      </c>
      <c r="AA94" s="90">
        <f t="shared" si="32"/>
        <v>0</v>
      </c>
      <c r="AB94" s="90">
        <f t="shared" si="32"/>
        <v>0</v>
      </c>
      <c r="AC94" s="90">
        <f t="shared" si="32"/>
        <v>0</v>
      </c>
      <c r="AD94" s="88">
        <f>SUM(AD95:AD99)</f>
        <v>0</v>
      </c>
      <c r="AE94" s="88">
        <f>SUM(AE95:AE99)</f>
        <v>0</v>
      </c>
      <c r="AF94" s="88">
        <f t="shared" si="34"/>
        <v>0</v>
      </c>
      <c r="AG94" s="88">
        <f>SUM(AG95:AG99)</f>
        <v>0</v>
      </c>
      <c r="AH94" s="88">
        <f>SUM(AH95:AH99)</f>
        <v>0</v>
      </c>
      <c r="AI94" s="88">
        <f t="shared" si="30"/>
        <v>0</v>
      </c>
      <c r="AJ94" s="93">
        <f t="shared" si="35"/>
        <v>0</v>
      </c>
      <c r="AK94" s="93">
        <f t="shared" si="35"/>
        <v>0</v>
      </c>
      <c r="AL94" s="93">
        <f t="shared" si="35"/>
        <v>0</v>
      </c>
      <c r="AM94" s="90">
        <f t="shared" si="31"/>
        <v>0</v>
      </c>
      <c r="AN94" s="90">
        <f t="shared" si="31"/>
        <v>0</v>
      </c>
      <c r="AO94" s="90">
        <f t="shared" si="3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22"/>
        <v>0</v>
      </c>
      <c r="F95" s="101"/>
      <c r="G95" s="101"/>
      <c r="H95" s="87">
        <f t="shared" si="23"/>
        <v>0</v>
      </c>
      <c r="I95" s="101"/>
      <c r="J95" s="101"/>
      <c r="K95" s="87">
        <f t="shared" si="24"/>
        <v>0</v>
      </c>
      <c r="L95" s="101"/>
      <c r="M95" s="101">
        <v>0</v>
      </c>
      <c r="N95" s="87">
        <f t="shared" si="25"/>
        <v>0</v>
      </c>
      <c r="O95" s="101"/>
      <c r="P95" s="101"/>
      <c r="Q95" s="87">
        <f t="shared" si="26"/>
        <v>0</v>
      </c>
      <c r="R95" s="101"/>
      <c r="S95" s="101"/>
      <c r="T95" s="87">
        <f t="shared" si="28"/>
        <v>0</v>
      </c>
      <c r="U95" s="357">
        <v>0</v>
      </c>
      <c r="V95" s="91">
        <f t="shared" si="21"/>
        <v>0</v>
      </c>
      <c r="W95" s="91">
        <f t="shared" si="21"/>
        <v>0</v>
      </c>
      <c r="X95" s="233"/>
      <c r="Y95" s="233"/>
      <c r="Z95" s="232">
        <f t="shared" si="29"/>
        <v>0</v>
      </c>
      <c r="AA95" s="91">
        <f t="shared" si="32"/>
        <v>0</v>
      </c>
      <c r="AB95" s="91">
        <f t="shared" si="32"/>
        <v>0</v>
      </c>
      <c r="AC95" s="91">
        <f t="shared" si="32"/>
        <v>0</v>
      </c>
      <c r="AD95" s="86"/>
      <c r="AE95" s="86"/>
      <c r="AF95" s="87">
        <f t="shared" si="34"/>
        <v>0</v>
      </c>
      <c r="AG95" s="86"/>
      <c r="AH95" s="86"/>
      <c r="AI95" s="87">
        <f t="shared" si="30"/>
        <v>0</v>
      </c>
      <c r="AJ95" s="91">
        <f t="shared" si="35"/>
        <v>0</v>
      </c>
      <c r="AK95" s="91">
        <f t="shared" si="35"/>
        <v>0</v>
      </c>
      <c r="AL95" s="91">
        <f t="shared" si="35"/>
        <v>0</v>
      </c>
      <c r="AM95" s="91">
        <f t="shared" si="31"/>
        <v>0</v>
      </c>
      <c r="AN95" s="91">
        <f t="shared" si="31"/>
        <v>0</v>
      </c>
      <c r="AO95" s="91">
        <f t="shared" si="3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22"/>
        <v>0</v>
      </c>
      <c r="F96" s="101"/>
      <c r="G96" s="101"/>
      <c r="H96" s="87">
        <f t="shared" si="23"/>
        <v>0</v>
      </c>
      <c r="I96" s="101"/>
      <c r="J96" s="101"/>
      <c r="K96" s="87">
        <f t="shared" si="24"/>
        <v>0</v>
      </c>
      <c r="L96" s="101"/>
      <c r="M96" s="101"/>
      <c r="N96" s="87">
        <f t="shared" si="25"/>
        <v>0</v>
      </c>
      <c r="O96" s="101"/>
      <c r="P96" s="101"/>
      <c r="Q96" s="87">
        <f t="shared" si="26"/>
        <v>0</v>
      </c>
      <c r="R96" s="101"/>
      <c r="S96" s="101"/>
      <c r="T96" s="87">
        <f t="shared" si="28"/>
        <v>0</v>
      </c>
      <c r="U96" s="357">
        <v>0</v>
      </c>
      <c r="V96" s="91">
        <f t="shared" si="21"/>
        <v>0</v>
      </c>
      <c r="W96" s="91">
        <f t="shared" si="21"/>
        <v>0</v>
      </c>
      <c r="X96" s="233"/>
      <c r="Y96" s="233"/>
      <c r="Z96" s="232">
        <f t="shared" si="29"/>
        <v>0</v>
      </c>
      <c r="AA96" s="91">
        <f t="shared" si="32"/>
        <v>0</v>
      </c>
      <c r="AB96" s="91">
        <f t="shared" si="32"/>
        <v>0</v>
      </c>
      <c r="AC96" s="91">
        <f t="shared" si="32"/>
        <v>0</v>
      </c>
      <c r="AD96" s="86"/>
      <c r="AE96" s="86"/>
      <c r="AF96" s="87">
        <f t="shared" si="34"/>
        <v>0</v>
      </c>
      <c r="AG96" s="86"/>
      <c r="AH96" s="86"/>
      <c r="AI96" s="87">
        <f t="shared" si="30"/>
        <v>0</v>
      </c>
      <c r="AJ96" s="91">
        <f t="shared" si="35"/>
        <v>0</v>
      </c>
      <c r="AK96" s="91">
        <f t="shared" si="35"/>
        <v>0</v>
      </c>
      <c r="AL96" s="91">
        <f t="shared" si="35"/>
        <v>0</v>
      </c>
      <c r="AM96" s="91">
        <f t="shared" si="31"/>
        <v>0</v>
      </c>
      <c r="AN96" s="91">
        <f t="shared" si="31"/>
        <v>0</v>
      </c>
      <c r="AO96" s="91">
        <f t="shared" si="3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22"/>
        <v>0</v>
      </c>
      <c r="F97" s="101"/>
      <c r="G97" s="101"/>
      <c r="H97" s="87">
        <f t="shared" si="23"/>
        <v>0</v>
      </c>
      <c r="I97" s="101"/>
      <c r="J97" s="101"/>
      <c r="K97" s="87">
        <f t="shared" si="24"/>
        <v>0</v>
      </c>
      <c r="L97" s="101"/>
      <c r="M97" s="101"/>
      <c r="N97" s="87">
        <f t="shared" si="25"/>
        <v>0</v>
      </c>
      <c r="O97" s="101"/>
      <c r="P97" s="101"/>
      <c r="Q97" s="87">
        <f t="shared" si="26"/>
        <v>0</v>
      </c>
      <c r="R97" s="101"/>
      <c r="S97" s="101"/>
      <c r="T97" s="87">
        <f t="shared" si="28"/>
        <v>0</v>
      </c>
      <c r="U97" s="357">
        <v>0</v>
      </c>
      <c r="V97" s="91">
        <f t="shared" si="21"/>
        <v>0</v>
      </c>
      <c r="W97" s="91">
        <f t="shared" si="21"/>
        <v>0</v>
      </c>
      <c r="X97" s="233"/>
      <c r="Y97" s="233"/>
      <c r="Z97" s="232">
        <f t="shared" si="29"/>
        <v>0</v>
      </c>
      <c r="AA97" s="91">
        <f t="shared" si="32"/>
        <v>0</v>
      </c>
      <c r="AB97" s="91">
        <f t="shared" si="32"/>
        <v>0</v>
      </c>
      <c r="AC97" s="91">
        <f t="shared" si="32"/>
        <v>0</v>
      </c>
      <c r="AD97" s="86"/>
      <c r="AE97" s="86"/>
      <c r="AF97" s="87">
        <f t="shared" si="34"/>
        <v>0</v>
      </c>
      <c r="AG97" s="86"/>
      <c r="AH97" s="86"/>
      <c r="AI97" s="87">
        <f t="shared" si="30"/>
        <v>0</v>
      </c>
      <c r="AJ97" s="91">
        <f t="shared" si="35"/>
        <v>0</v>
      </c>
      <c r="AK97" s="91">
        <f t="shared" si="35"/>
        <v>0</v>
      </c>
      <c r="AL97" s="91">
        <f t="shared" si="35"/>
        <v>0</v>
      </c>
      <c r="AM97" s="91">
        <f t="shared" si="31"/>
        <v>0</v>
      </c>
      <c r="AN97" s="91">
        <f t="shared" si="31"/>
        <v>0</v>
      </c>
      <c r="AO97" s="91">
        <f t="shared" si="3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22"/>
        <v>0</v>
      </c>
      <c r="F98" s="101"/>
      <c r="G98" s="101"/>
      <c r="H98" s="87">
        <f t="shared" si="23"/>
        <v>0</v>
      </c>
      <c r="I98" s="101"/>
      <c r="J98" s="101"/>
      <c r="K98" s="87">
        <f t="shared" si="24"/>
        <v>0</v>
      </c>
      <c r="L98" s="101"/>
      <c r="M98" s="101"/>
      <c r="N98" s="87">
        <f t="shared" si="25"/>
        <v>0</v>
      </c>
      <c r="O98" s="101"/>
      <c r="P98" s="101"/>
      <c r="Q98" s="87">
        <f t="shared" si="26"/>
        <v>0</v>
      </c>
      <c r="R98" s="101"/>
      <c r="S98" s="101"/>
      <c r="T98" s="87">
        <f t="shared" si="28"/>
        <v>0</v>
      </c>
      <c r="U98" s="357">
        <v>0</v>
      </c>
      <c r="V98" s="91">
        <f t="shared" si="21"/>
        <v>0</v>
      </c>
      <c r="W98" s="91">
        <f t="shared" si="21"/>
        <v>0</v>
      </c>
      <c r="X98" s="233"/>
      <c r="Y98" s="233"/>
      <c r="Z98" s="232">
        <f t="shared" si="29"/>
        <v>0</v>
      </c>
      <c r="AA98" s="91">
        <f t="shared" si="32"/>
        <v>0</v>
      </c>
      <c r="AB98" s="91">
        <f t="shared" si="32"/>
        <v>0</v>
      </c>
      <c r="AC98" s="91">
        <f t="shared" si="32"/>
        <v>0</v>
      </c>
      <c r="AD98" s="86"/>
      <c r="AE98" s="86"/>
      <c r="AF98" s="87">
        <f t="shared" si="34"/>
        <v>0</v>
      </c>
      <c r="AG98" s="86"/>
      <c r="AH98" s="86"/>
      <c r="AI98" s="87">
        <f t="shared" si="30"/>
        <v>0</v>
      </c>
      <c r="AJ98" s="91">
        <f t="shared" si="35"/>
        <v>0</v>
      </c>
      <c r="AK98" s="91">
        <f t="shared" si="35"/>
        <v>0</v>
      </c>
      <c r="AL98" s="91">
        <f t="shared" si="35"/>
        <v>0</v>
      </c>
      <c r="AM98" s="91">
        <f t="shared" si="31"/>
        <v>0</v>
      </c>
      <c r="AN98" s="91">
        <f t="shared" si="31"/>
        <v>0</v>
      </c>
      <c r="AO98" s="91">
        <f t="shared" si="3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22"/>
        <v>0</v>
      </c>
      <c r="F99" s="102">
        <f>SUM(F100:F107)</f>
        <v>0</v>
      </c>
      <c r="G99" s="102">
        <f>SUM(G100:G107)</f>
        <v>0</v>
      </c>
      <c r="H99" s="87">
        <f t="shared" si="23"/>
        <v>0</v>
      </c>
      <c r="I99" s="102">
        <f>SUM(I100:I107)</f>
        <v>0</v>
      </c>
      <c r="J99" s="102">
        <f>SUM(J100:J107)</f>
        <v>0</v>
      </c>
      <c r="K99" s="87">
        <f t="shared" si="24"/>
        <v>0</v>
      </c>
      <c r="L99" s="102">
        <f>SUM(L100:L107)</f>
        <v>0</v>
      </c>
      <c r="M99" s="102">
        <f>SUM(M100:M107)</f>
        <v>0</v>
      </c>
      <c r="N99" s="87">
        <f t="shared" si="25"/>
        <v>0</v>
      </c>
      <c r="O99" s="102">
        <f>SUM(O100:O107)</f>
        <v>0</v>
      </c>
      <c r="P99" s="102">
        <f>SUM(P100:P107)</f>
        <v>0</v>
      </c>
      <c r="Q99" s="87">
        <f t="shared" si="26"/>
        <v>0</v>
      </c>
      <c r="R99" s="102">
        <f>SUM(R100:R107)</f>
        <v>0</v>
      </c>
      <c r="S99" s="102">
        <f>SUM(S100:S107)</f>
        <v>0</v>
      </c>
      <c r="T99" s="87">
        <f t="shared" si="28"/>
        <v>0</v>
      </c>
      <c r="U99" s="356">
        <v>0</v>
      </c>
      <c r="V99" s="90">
        <f t="shared" si="21"/>
        <v>0</v>
      </c>
      <c r="W99" s="90">
        <f t="shared" si="21"/>
        <v>0</v>
      </c>
      <c r="X99" s="181">
        <f>SUM(X100:X107)</f>
        <v>0</v>
      </c>
      <c r="Y99" s="181">
        <f>SUM(Y100:Y107)</f>
        <v>0</v>
      </c>
      <c r="Z99" s="232">
        <f t="shared" si="29"/>
        <v>0</v>
      </c>
      <c r="AA99" s="90">
        <f t="shared" si="32"/>
        <v>0</v>
      </c>
      <c r="AB99" s="90">
        <f t="shared" si="32"/>
        <v>0</v>
      </c>
      <c r="AC99" s="90">
        <f t="shared" si="32"/>
        <v>0</v>
      </c>
      <c r="AD99" s="88">
        <f>SUM(AD100:AD107)</f>
        <v>0</v>
      </c>
      <c r="AE99" s="88">
        <f>SUM(AE100:AE107)</f>
        <v>0</v>
      </c>
      <c r="AF99" s="87">
        <f t="shared" si="34"/>
        <v>0</v>
      </c>
      <c r="AG99" s="88">
        <f>SUM(AG100:AG107)</f>
        <v>0</v>
      </c>
      <c r="AH99" s="88">
        <f>SUM(AH100:AH107)</f>
        <v>0</v>
      </c>
      <c r="AI99" s="87">
        <f t="shared" si="30"/>
        <v>0</v>
      </c>
      <c r="AJ99" s="90">
        <f t="shared" si="35"/>
        <v>0</v>
      </c>
      <c r="AK99" s="90">
        <f t="shared" si="35"/>
        <v>0</v>
      </c>
      <c r="AL99" s="90">
        <f t="shared" si="35"/>
        <v>0</v>
      </c>
      <c r="AM99" s="90">
        <f t="shared" si="31"/>
        <v>0</v>
      </c>
      <c r="AN99" s="90">
        <f t="shared" si="31"/>
        <v>0</v>
      </c>
      <c r="AO99" s="90">
        <f t="shared" si="31"/>
        <v>0</v>
      </c>
    </row>
    <row r="100" spans="1:41" ht="12.75">
      <c r="A100" s="13">
        <v>89</v>
      </c>
      <c r="B100" s="14" t="s">
        <v>189</v>
      </c>
      <c r="C100" s="101"/>
      <c r="D100" s="101">
        <v>0</v>
      </c>
      <c r="E100" s="87">
        <f t="shared" si="22"/>
        <v>0</v>
      </c>
      <c r="F100" s="101"/>
      <c r="G100" s="101">
        <v>0</v>
      </c>
      <c r="H100" s="87">
        <f t="shared" si="23"/>
        <v>0</v>
      </c>
      <c r="I100" s="101"/>
      <c r="J100" s="101"/>
      <c r="K100" s="87">
        <f t="shared" si="24"/>
        <v>0</v>
      </c>
      <c r="L100" s="101"/>
      <c r="M100" s="101"/>
      <c r="N100" s="87">
        <f t="shared" si="25"/>
        <v>0</v>
      </c>
      <c r="O100" s="101"/>
      <c r="P100" s="101"/>
      <c r="Q100" s="87">
        <f t="shared" si="26"/>
        <v>0</v>
      </c>
      <c r="R100" s="101"/>
      <c r="S100" s="101"/>
      <c r="T100" s="87">
        <f t="shared" si="28"/>
        <v>0</v>
      </c>
      <c r="U100" s="357">
        <v>0</v>
      </c>
      <c r="V100" s="91">
        <f t="shared" si="21"/>
        <v>0</v>
      </c>
      <c r="W100" s="91">
        <f t="shared" si="21"/>
        <v>0</v>
      </c>
      <c r="X100" s="233"/>
      <c r="Y100" s="233"/>
      <c r="Z100" s="232">
        <f t="shared" si="29"/>
        <v>0</v>
      </c>
      <c r="AA100" s="91">
        <f t="shared" si="32"/>
        <v>0</v>
      </c>
      <c r="AB100" s="91">
        <f t="shared" si="32"/>
        <v>0</v>
      </c>
      <c r="AC100" s="91">
        <f t="shared" si="32"/>
        <v>0</v>
      </c>
      <c r="AD100" s="86"/>
      <c r="AE100" s="86"/>
      <c r="AF100" s="87">
        <f t="shared" si="34"/>
        <v>0</v>
      </c>
      <c r="AG100" s="86"/>
      <c r="AH100" s="86"/>
      <c r="AI100" s="87">
        <f t="shared" si="30"/>
        <v>0</v>
      </c>
      <c r="AJ100" s="91">
        <f t="shared" si="35"/>
        <v>0</v>
      </c>
      <c r="AK100" s="91">
        <f t="shared" si="35"/>
        <v>0</v>
      </c>
      <c r="AL100" s="91">
        <f t="shared" si="35"/>
        <v>0</v>
      </c>
      <c r="AM100" s="91">
        <f t="shared" si="31"/>
        <v>0</v>
      </c>
      <c r="AN100" s="91">
        <f t="shared" si="31"/>
        <v>0</v>
      </c>
      <c r="AO100" s="91">
        <f t="shared" si="3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22"/>
        <v>0</v>
      </c>
      <c r="F101" s="101"/>
      <c r="G101" s="101">
        <v>0</v>
      </c>
      <c r="H101" s="87">
        <f t="shared" si="23"/>
        <v>0</v>
      </c>
      <c r="I101" s="101"/>
      <c r="J101" s="101"/>
      <c r="K101" s="87">
        <f t="shared" si="24"/>
        <v>0</v>
      </c>
      <c r="L101" s="101"/>
      <c r="M101" s="101"/>
      <c r="N101" s="87">
        <f t="shared" si="25"/>
        <v>0</v>
      </c>
      <c r="O101" s="101"/>
      <c r="P101" s="101"/>
      <c r="Q101" s="87">
        <f t="shared" si="26"/>
        <v>0</v>
      </c>
      <c r="R101" s="101"/>
      <c r="S101" s="101"/>
      <c r="T101" s="87">
        <f t="shared" si="28"/>
        <v>0</v>
      </c>
      <c r="U101" s="357">
        <v>0</v>
      </c>
      <c r="V101" s="91">
        <f t="shared" si="21"/>
        <v>0</v>
      </c>
      <c r="W101" s="91">
        <f t="shared" si="21"/>
        <v>0</v>
      </c>
      <c r="X101" s="233"/>
      <c r="Y101" s="233"/>
      <c r="Z101" s="232">
        <f t="shared" si="29"/>
        <v>0</v>
      </c>
      <c r="AA101" s="91">
        <f t="shared" si="32"/>
        <v>0</v>
      </c>
      <c r="AB101" s="91">
        <f t="shared" si="32"/>
        <v>0</v>
      </c>
      <c r="AC101" s="91">
        <f t="shared" si="32"/>
        <v>0</v>
      </c>
      <c r="AD101" s="86"/>
      <c r="AE101" s="86"/>
      <c r="AF101" s="87">
        <f t="shared" si="34"/>
        <v>0</v>
      </c>
      <c r="AG101" s="86"/>
      <c r="AH101" s="86"/>
      <c r="AI101" s="87">
        <f t="shared" si="30"/>
        <v>0</v>
      </c>
      <c r="AJ101" s="91">
        <f t="shared" si="35"/>
        <v>0</v>
      </c>
      <c r="AK101" s="91">
        <f t="shared" si="35"/>
        <v>0</v>
      </c>
      <c r="AL101" s="91">
        <f t="shared" si="35"/>
        <v>0</v>
      </c>
      <c r="AM101" s="91">
        <f t="shared" si="31"/>
        <v>0</v>
      </c>
      <c r="AN101" s="91">
        <f t="shared" si="31"/>
        <v>0</v>
      </c>
      <c r="AO101" s="91">
        <f t="shared" si="31"/>
        <v>0</v>
      </c>
    </row>
    <row r="102" spans="1:41" ht="12.75">
      <c r="A102" s="13">
        <v>91</v>
      </c>
      <c r="B102" s="14" t="s">
        <v>191</v>
      </c>
      <c r="C102" s="101"/>
      <c r="D102" s="101">
        <v>0</v>
      </c>
      <c r="E102" s="87">
        <f t="shared" si="22"/>
        <v>0</v>
      </c>
      <c r="F102" s="101"/>
      <c r="G102" s="101">
        <v>0</v>
      </c>
      <c r="H102" s="87">
        <f t="shared" si="23"/>
        <v>0</v>
      </c>
      <c r="I102" s="101"/>
      <c r="J102" s="103">
        <v>0</v>
      </c>
      <c r="K102" s="87">
        <f t="shared" si="24"/>
        <v>0</v>
      </c>
      <c r="L102" s="103"/>
      <c r="M102" s="103"/>
      <c r="N102" s="87">
        <f t="shared" si="25"/>
        <v>0</v>
      </c>
      <c r="O102" s="103"/>
      <c r="P102" s="103">
        <v>0</v>
      </c>
      <c r="Q102" s="87">
        <f t="shared" si="26"/>
        <v>0</v>
      </c>
      <c r="R102" s="103"/>
      <c r="S102" s="101">
        <v>0</v>
      </c>
      <c r="T102" s="87">
        <f t="shared" si="28"/>
        <v>0</v>
      </c>
      <c r="U102" s="357">
        <v>0</v>
      </c>
      <c r="V102" s="91">
        <f t="shared" si="21"/>
        <v>0</v>
      </c>
      <c r="W102" s="91">
        <f t="shared" si="21"/>
        <v>0</v>
      </c>
      <c r="X102" s="233"/>
      <c r="Y102" s="233"/>
      <c r="Z102" s="232">
        <f t="shared" si="29"/>
        <v>0</v>
      </c>
      <c r="AA102" s="91">
        <f t="shared" si="32"/>
        <v>0</v>
      </c>
      <c r="AB102" s="91">
        <f t="shared" si="32"/>
        <v>0</v>
      </c>
      <c r="AC102" s="91">
        <f t="shared" si="32"/>
        <v>0</v>
      </c>
      <c r="AD102" s="86"/>
      <c r="AE102" s="86"/>
      <c r="AF102" s="87">
        <f t="shared" si="34"/>
        <v>0</v>
      </c>
      <c r="AG102" s="86"/>
      <c r="AH102" s="86"/>
      <c r="AI102" s="87">
        <f t="shared" si="30"/>
        <v>0</v>
      </c>
      <c r="AJ102" s="91">
        <f t="shared" si="35"/>
        <v>0</v>
      </c>
      <c r="AK102" s="91">
        <f t="shared" si="35"/>
        <v>0</v>
      </c>
      <c r="AL102" s="91">
        <f t="shared" si="35"/>
        <v>0</v>
      </c>
      <c r="AM102" s="91">
        <f t="shared" si="31"/>
        <v>0</v>
      </c>
      <c r="AN102" s="91">
        <f t="shared" si="31"/>
        <v>0</v>
      </c>
      <c r="AO102" s="91">
        <f t="shared" si="3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22"/>
        <v>0</v>
      </c>
      <c r="F103" s="101"/>
      <c r="G103" s="101">
        <v>0</v>
      </c>
      <c r="H103" s="87">
        <f t="shared" si="23"/>
        <v>0</v>
      </c>
      <c r="I103" s="101"/>
      <c r="J103" s="101"/>
      <c r="K103" s="87">
        <f t="shared" si="24"/>
        <v>0</v>
      </c>
      <c r="L103" s="101"/>
      <c r="M103" s="101"/>
      <c r="N103" s="87">
        <f t="shared" si="25"/>
        <v>0</v>
      </c>
      <c r="O103" s="101"/>
      <c r="P103" s="101"/>
      <c r="Q103" s="87">
        <f t="shared" si="26"/>
        <v>0</v>
      </c>
      <c r="R103" s="101"/>
      <c r="S103" s="101"/>
      <c r="T103" s="87">
        <f t="shared" si="28"/>
        <v>0</v>
      </c>
      <c r="U103" s="357">
        <v>0</v>
      </c>
      <c r="V103" s="91">
        <f t="shared" si="21"/>
        <v>0</v>
      </c>
      <c r="W103" s="91">
        <f t="shared" si="21"/>
        <v>0</v>
      </c>
      <c r="X103" s="233"/>
      <c r="Y103" s="233"/>
      <c r="Z103" s="232">
        <f t="shared" si="29"/>
        <v>0</v>
      </c>
      <c r="AA103" s="91">
        <f t="shared" si="32"/>
        <v>0</v>
      </c>
      <c r="AB103" s="91">
        <f t="shared" si="32"/>
        <v>0</v>
      </c>
      <c r="AC103" s="91">
        <f t="shared" si="32"/>
        <v>0</v>
      </c>
      <c r="AD103" s="86"/>
      <c r="AE103" s="86"/>
      <c r="AF103" s="87">
        <f t="shared" si="34"/>
        <v>0</v>
      </c>
      <c r="AG103" s="86"/>
      <c r="AH103" s="86"/>
      <c r="AI103" s="87">
        <f t="shared" si="30"/>
        <v>0</v>
      </c>
      <c r="AJ103" s="91">
        <f t="shared" si="35"/>
        <v>0</v>
      </c>
      <c r="AK103" s="91">
        <f t="shared" si="35"/>
        <v>0</v>
      </c>
      <c r="AL103" s="91">
        <f t="shared" si="35"/>
        <v>0</v>
      </c>
      <c r="AM103" s="91">
        <f t="shared" si="31"/>
        <v>0</v>
      </c>
      <c r="AN103" s="91">
        <f t="shared" si="31"/>
        <v>0</v>
      </c>
      <c r="AO103" s="91">
        <f t="shared" si="31"/>
        <v>0</v>
      </c>
    </row>
    <row r="104" spans="1:41" ht="12.75">
      <c r="A104" s="13">
        <v>93</v>
      </c>
      <c r="B104" s="14" t="s">
        <v>193</v>
      </c>
      <c r="C104" s="101"/>
      <c r="D104" s="101">
        <v>0</v>
      </c>
      <c r="E104" s="87">
        <f t="shared" si="22"/>
        <v>0</v>
      </c>
      <c r="F104" s="101"/>
      <c r="G104" s="101">
        <v>0</v>
      </c>
      <c r="H104" s="87">
        <f t="shared" si="23"/>
        <v>0</v>
      </c>
      <c r="I104" s="101"/>
      <c r="J104" s="101"/>
      <c r="K104" s="87">
        <f t="shared" si="24"/>
        <v>0</v>
      </c>
      <c r="L104" s="101"/>
      <c r="M104" s="101"/>
      <c r="N104" s="87">
        <f t="shared" si="25"/>
        <v>0</v>
      </c>
      <c r="O104" s="101"/>
      <c r="P104" s="101"/>
      <c r="Q104" s="87">
        <f t="shared" si="26"/>
        <v>0</v>
      </c>
      <c r="R104" s="101"/>
      <c r="S104" s="101"/>
      <c r="T104" s="87">
        <f t="shared" si="28"/>
        <v>0</v>
      </c>
      <c r="U104" s="357">
        <v>0</v>
      </c>
      <c r="V104" s="91">
        <f t="shared" si="21"/>
        <v>0</v>
      </c>
      <c r="W104" s="91">
        <f t="shared" si="21"/>
        <v>0</v>
      </c>
      <c r="X104" s="233"/>
      <c r="Y104" s="233"/>
      <c r="Z104" s="232">
        <f t="shared" si="29"/>
        <v>0</v>
      </c>
      <c r="AA104" s="91">
        <f t="shared" si="32"/>
        <v>0</v>
      </c>
      <c r="AB104" s="91">
        <f t="shared" si="32"/>
        <v>0</v>
      </c>
      <c r="AC104" s="91">
        <f t="shared" si="32"/>
        <v>0</v>
      </c>
      <c r="AD104" s="86"/>
      <c r="AE104" s="86"/>
      <c r="AF104" s="87">
        <f t="shared" si="34"/>
        <v>0</v>
      </c>
      <c r="AG104" s="86"/>
      <c r="AH104" s="86"/>
      <c r="AI104" s="87">
        <f t="shared" si="30"/>
        <v>0</v>
      </c>
      <c r="AJ104" s="91">
        <f t="shared" si="35"/>
        <v>0</v>
      </c>
      <c r="AK104" s="91">
        <f t="shared" si="35"/>
        <v>0</v>
      </c>
      <c r="AL104" s="91">
        <f t="shared" si="35"/>
        <v>0</v>
      </c>
      <c r="AM104" s="91">
        <f t="shared" si="31"/>
        <v>0</v>
      </c>
      <c r="AN104" s="91">
        <f t="shared" si="31"/>
        <v>0</v>
      </c>
      <c r="AO104" s="91">
        <f t="shared" si="31"/>
        <v>0</v>
      </c>
    </row>
    <row r="105" spans="1:41" ht="12.75">
      <c r="A105" s="13">
        <v>94</v>
      </c>
      <c r="B105" s="14" t="s">
        <v>194</v>
      </c>
      <c r="C105" s="101"/>
      <c r="D105" s="101">
        <v>0</v>
      </c>
      <c r="E105" s="87">
        <f t="shared" si="22"/>
        <v>0</v>
      </c>
      <c r="F105" s="101"/>
      <c r="G105" s="101">
        <v>0</v>
      </c>
      <c r="H105" s="87">
        <f t="shared" si="23"/>
        <v>0</v>
      </c>
      <c r="I105" s="101"/>
      <c r="J105" s="101"/>
      <c r="K105" s="87">
        <f t="shared" si="24"/>
        <v>0</v>
      </c>
      <c r="L105" s="101"/>
      <c r="M105" s="101"/>
      <c r="N105" s="87">
        <f t="shared" si="25"/>
        <v>0</v>
      </c>
      <c r="O105" s="101"/>
      <c r="P105" s="101"/>
      <c r="Q105" s="87">
        <f t="shared" si="26"/>
        <v>0</v>
      </c>
      <c r="R105" s="101"/>
      <c r="S105" s="101"/>
      <c r="T105" s="87">
        <f t="shared" si="28"/>
        <v>0</v>
      </c>
      <c r="U105" s="357">
        <v>0</v>
      </c>
      <c r="V105" s="91">
        <f t="shared" si="21"/>
        <v>0</v>
      </c>
      <c r="W105" s="91">
        <f t="shared" si="21"/>
        <v>0</v>
      </c>
      <c r="X105" s="233"/>
      <c r="Y105" s="233"/>
      <c r="Z105" s="232">
        <f t="shared" si="29"/>
        <v>0</v>
      </c>
      <c r="AA105" s="91">
        <f t="shared" si="32"/>
        <v>0</v>
      </c>
      <c r="AB105" s="91">
        <f t="shared" si="32"/>
        <v>0</v>
      </c>
      <c r="AC105" s="91">
        <f t="shared" si="32"/>
        <v>0</v>
      </c>
      <c r="AD105" s="86"/>
      <c r="AE105" s="86"/>
      <c r="AF105" s="87">
        <f t="shared" si="34"/>
        <v>0</v>
      </c>
      <c r="AG105" s="86"/>
      <c r="AH105" s="86"/>
      <c r="AI105" s="87">
        <f t="shared" si="30"/>
        <v>0</v>
      </c>
      <c r="AJ105" s="91">
        <f t="shared" si="35"/>
        <v>0</v>
      </c>
      <c r="AK105" s="91">
        <f t="shared" si="35"/>
        <v>0</v>
      </c>
      <c r="AL105" s="91">
        <f t="shared" si="35"/>
        <v>0</v>
      </c>
      <c r="AM105" s="91">
        <f t="shared" si="31"/>
        <v>0</v>
      </c>
      <c r="AN105" s="91">
        <f t="shared" si="31"/>
        <v>0</v>
      </c>
      <c r="AO105" s="91">
        <f t="shared" si="31"/>
        <v>0</v>
      </c>
    </row>
    <row r="106" spans="1:41" ht="12.75">
      <c r="A106" s="13">
        <v>95</v>
      </c>
      <c r="B106" s="14" t="s">
        <v>195</v>
      </c>
      <c r="C106" s="101"/>
      <c r="D106" s="367">
        <v>0</v>
      </c>
      <c r="E106" s="87">
        <f t="shared" si="22"/>
        <v>0</v>
      </c>
      <c r="F106" s="101"/>
      <c r="G106" s="367">
        <v>0</v>
      </c>
      <c r="H106" s="87">
        <f t="shared" si="23"/>
        <v>0</v>
      </c>
      <c r="I106" s="101"/>
      <c r="J106" s="101"/>
      <c r="K106" s="87">
        <f t="shared" si="24"/>
        <v>0</v>
      </c>
      <c r="L106" s="101"/>
      <c r="M106" s="101"/>
      <c r="N106" s="87">
        <f t="shared" si="25"/>
        <v>0</v>
      </c>
      <c r="O106" s="101"/>
      <c r="P106" s="101"/>
      <c r="Q106" s="87">
        <f t="shared" si="26"/>
        <v>0</v>
      </c>
      <c r="R106" s="101"/>
      <c r="S106" s="101"/>
      <c r="T106" s="87">
        <f t="shared" si="28"/>
        <v>0</v>
      </c>
      <c r="U106" s="357">
        <v>0</v>
      </c>
      <c r="V106" s="91">
        <f t="shared" si="21"/>
        <v>0</v>
      </c>
      <c r="W106" s="91">
        <f t="shared" si="21"/>
        <v>0</v>
      </c>
      <c r="X106" s="233"/>
      <c r="Y106" s="233"/>
      <c r="Z106" s="232">
        <f t="shared" si="29"/>
        <v>0</v>
      </c>
      <c r="AA106" s="91">
        <f t="shared" si="32"/>
        <v>0</v>
      </c>
      <c r="AB106" s="91">
        <f t="shared" si="32"/>
        <v>0</v>
      </c>
      <c r="AC106" s="91">
        <f t="shared" si="32"/>
        <v>0</v>
      </c>
      <c r="AD106" s="86"/>
      <c r="AE106" s="86"/>
      <c r="AF106" s="87">
        <f t="shared" si="34"/>
        <v>0</v>
      </c>
      <c r="AG106" s="86"/>
      <c r="AH106" s="86"/>
      <c r="AI106" s="87">
        <f t="shared" si="30"/>
        <v>0</v>
      </c>
      <c r="AJ106" s="91">
        <f t="shared" si="35"/>
        <v>0</v>
      </c>
      <c r="AK106" s="91">
        <f t="shared" si="35"/>
        <v>0</v>
      </c>
      <c r="AL106" s="91">
        <f t="shared" si="35"/>
        <v>0</v>
      </c>
      <c r="AM106" s="91">
        <f t="shared" si="31"/>
        <v>0</v>
      </c>
      <c r="AN106" s="91">
        <f t="shared" si="31"/>
        <v>0</v>
      </c>
      <c r="AO106" s="91">
        <f t="shared" si="31"/>
        <v>0</v>
      </c>
    </row>
    <row r="107" spans="1:41" ht="12.75">
      <c r="A107" s="13">
        <v>96</v>
      </c>
      <c r="B107" s="14" t="s">
        <v>196</v>
      </c>
      <c r="C107" s="101"/>
      <c r="D107" s="367">
        <v>0</v>
      </c>
      <c r="E107" s="87">
        <f t="shared" si="22"/>
        <v>0</v>
      </c>
      <c r="F107" s="101"/>
      <c r="G107" s="367">
        <v>0</v>
      </c>
      <c r="H107" s="87">
        <f t="shared" si="23"/>
        <v>0</v>
      </c>
      <c r="I107" s="101"/>
      <c r="J107" s="101"/>
      <c r="K107" s="87">
        <f t="shared" si="24"/>
        <v>0</v>
      </c>
      <c r="L107" s="101"/>
      <c r="M107" s="101"/>
      <c r="N107" s="87">
        <f t="shared" si="25"/>
        <v>0</v>
      </c>
      <c r="O107" s="101"/>
      <c r="P107" s="101"/>
      <c r="Q107" s="87">
        <f t="shared" si="26"/>
        <v>0</v>
      </c>
      <c r="R107" s="86"/>
      <c r="S107" s="86"/>
      <c r="T107" s="87">
        <f t="shared" si="28"/>
        <v>0</v>
      </c>
      <c r="U107" s="357">
        <v>0</v>
      </c>
      <c r="V107" s="91">
        <f t="shared" si="21"/>
        <v>0</v>
      </c>
      <c r="W107" s="91">
        <f t="shared" si="21"/>
        <v>0</v>
      </c>
      <c r="X107" s="233"/>
      <c r="Y107" s="233"/>
      <c r="Z107" s="232">
        <f t="shared" si="29"/>
        <v>0</v>
      </c>
      <c r="AA107" s="91">
        <f t="shared" si="32"/>
        <v>0</v>
      </c>
      <c r="AB107" s="91">
        <f t="shared" si="32"/>
        <v>0</v>
      </c>
      <c r="AC107" s="91">
        <f t="shared" si="32"/>
        <v>0</v>
      </c>
      <c r="AD107" s="86"/>
      <c r="AE107" s="86"/>
      <c r="AF107" s="87">
        <f t="shared" si="34"/>
        <v>0</v>
      </c>
      <c r="AG107" s="86"/>
      <c r="AH107" s="86"/>
      <c r="AI107" s="87">
        <f t="shared" si="30"/>
        <v>0</v>
      </c>
      <c r="AJ107" s="91">
        <f t="shared" si="35"/>
        <v>0</v>
      </c>
      <c r="AK107" s="91">
        <f t="shared" si="35"/>
        <v>0</v>
      </c>
      <c r="AL107" s="91">
        <f t="shared" si="35"/>
        <v>0</v>
      </c>
      <c r="AM107" s="91">
        <f t="shared" si="31"/>
        <v>0</v>
      </c>
      <c r="AN107" s="91">
        <f t="shared" si="31"/>
        <v>0</v>
      </c>
      <c r="AO107" s="91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M51" activePane="bottomRight" state="frozen"/>
      <selection pane="topRight" activeCell="C1" sqref="C1"/>
      <selection pane="bottomLeft" activeCell="A9" sqref="A9"/>
      <selection pane="bottomRight" activeCell="AG81" sqref="AG8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13" customWidth="1"/>
    <col min="42" max="16384" width="9.140625" style="32"/>
  </cols>
  <sheetData>
    <row r="1" spans="1:42" ht="12.75">
      <c r="A1" s="4"/>
      <c r="B1" s="4"/>
      <c r="C1" s="112"/>
      <c r="D1" s="112"/>
      <c r="I1" s="113">
        <f>I23+L23+O23+R23+F23</f>
        <v>187475600</v>
      </c>
    </row>
    <row r="2" spans="1:42" ht="11.25"/>
    <row r="3" spans="1:42" ht="11.25">
      <c r="B3" s="439" t="s">
        <v>289</v>
      </c>
      <c r="C3" s="439"/>
      <c r="D3" s="439"/>
      <c r="E3" s="439"/>
      <c r="F3" s="439"/>
    </row>
    <row r="4" spans="1:42" ht="11.25">
      <c r="C4" s="113">
        <f t="shared" ref="C4:AN4" si="0">SUM(C12+C13+C14+C15+C16+C17+C24+C25+C26+C27+C29+C30+C31+C32+C33+C34+C36+C37+C38+C40+C41+C42+C43+C45+C46+C47+C49+C50+C51+C52+C53+C54+C55+C56+C57+C59+C60+C67+C68+C70+C71+C72+C73+C74+C76+C77)</f>
        <v>109191600</v>
      </c>
      <c r="D4" s="113">
        <f t="shared" si="0"/>
        <v>93867851.890000001</v>
      </c>
      <c r="E4" s="113">
        <f t="shared" si="0"/>
        <v>-15323748.109999999</v>
      </c>
      <c r="F4" s="113">
        <f t="shared" si="0"/>
        <v>582704500</v>
      </c>
      <c r="G4" s="113">
        <f t="shared" si="0"/>
        <v>474071322.04000002</v>
      </c>
      <c r="H4" s="113">
        <f t="shared" si="0"/>
        <v>-108633177.95999998</v>
      </c>
      <c r="I4" s="113">
        <f t="shared" si="0"/>
        <v>73020600</v>
      </c>
      <c r="J4" s="113">
        <f t="shared" si="0"/>
        <v>58229295.799999997</v>
      </c>
      <c r="K4" s="113">
        <f t="shared" si="0"/>
        <v>-14791304.199999999</v>
      </c>
      <c r="L4" s="113">
        <f t="shared" si="0"/>
        <v>24460000</v>
      </c>
      <c r="M4" s="113">
        <f t="shared" si="0"/>
        <v>20058228.009999998</v>
      </c>
      <c r="N4" s="113">
        <f t="shared" si="0"/>
        <v>-4401771.99</v>
      </c>
      <c r="O4" s="113">
        <f t="shared" si="0"/>
        <v>62120000</v>
      </c>
      <c r="P4" s="113">
        <f t="shared" si="0"/>
        <v>56230085.530000001</v>
      </c>
      <c r="Q4" s="113">
        <f t="shared" si="0"/>
        <v>-5889914.4700000007</v>
      </c>
      <c r="R4" s="113">
        <f t="shared" si="0"/>
        <v>19373000</v>
      </c>
      <c r="S4" s="113">
        <f t="shared" si="0"/>
        <v>16023380.129999999</v>
      </c>
      <c r="T4" s="113">
        <f t="shared" si="0"/>
        <v>-3349619.87</v>
      </c>
      <c r="U4" s="113">
        <f t="shared" si="0"/>
        <v>870869700</v>
      </c>
      <c r="V4" s="113">
        <f t="shared" si="0"/>
        <v>718480163.39999998</v>
      </c>
      <c r="W4" s="113">
        <f t="shared" si="0"/>
        <v>-152389536.59999996</v>
      </c>
      <c r="X4" s="113">
        <f t="shared" si="0"/>
        <v>647878400</v>
      </c>
      <c r="Y4" s="113">
        <f t="shared" si="0"/>
        <v>609295358</v>
      </c>
      <c r="Z4" s="113">
        <f t="shared" si="0"/>
        <v>-38583042</v>
      </c>
      <c r="AA4" s="113">
        <f t="shared" si="0"/>
        <v>647878400</v>
      </c>
      <c r="AB4" s="113">
        <f t="shared" si="0"/>
        <v>609295358</v>
      </c>
      <c r="AC4" s="113">
        <f t="shared" si="0"/>
        <v>-38583042</v>
      </c>
      <c r="AD4" s="113">
        <f t="shared" si="0"/>
        <v>202400000</v>
      </c>
      <c r="AE4" s="113">
        <f t="shared" si="0"/>
        <v>150000</v>
      </c>
      <c r="AF4" s="113">
        <f t="shared" si="0"/>
        <v>-202250000</v>
      </c>
      <c r="AG4" s="113">
        <f t="shared" si="0"/>
        <v>10362000</v>
      </c>
      <c r="AH4" s="113">
        <f t="shared" si="0"/>
        <v>0</v>
      </c>
      <c r="AI4" s="113">
        <f t="shared" si="0"/>
        <v>-10362000</v>
      </c>
      <c r="AJ4" s="113">
        <f t="shared" si="0"/>
        <v>212762000</v>
      </c>
      <c r="AK4" s="113">
        <f t="shared" si="0"/>
        <v>150000</v>
      </c>
      <c r="AL4" s="113">
        <f t="shared" si="0"/>
        <v>-212612000</v>
      </c>
      <c r="AM4" s="113">
        <f t="shared" si="0"/>
        <v>1731510100</v>
      </c>
      <c r="AN4" s="113">
        <f t="shared" si="0"/>
        <v>1327925521.4000001</v>
      </c>
      <c r="AO4" s="113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-403584578.59999996</v>
      </c>
    </row>
    <row r="5" spans="1:42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07" t="s">
        <v>166</v>
      </c>
      <c r="Y5" s="408"/>
      <c r="Z5" s="409"/>
      <c r="AA5" s="440" t="s">
        <v>164</v>
      </c>
      <c r="AB5" s="440"/>
      <c r="AC5" s="440"/>
      <c r="AD5" s="407" t="s">
        <v>262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2" s="82" customFormat="1" ht="11.25">
      <c r="A6" s="430"/>
      <c r="B6" s="79" t="s">
        <v>79</v>
      </c>
      <c r="C6" s="114" t="s">
        <v>114</v>
      </c>
      <c r="D6" s="114" t="s">
        <v>115</v>
      </c>
      <c r="E6" s="114" t="s">
        <v>116</v>
      </c>
      <c r="F6" s="114" t="s">
        <v>114</v>
      </c>
      <c r="G6" s="114" t="s">
        <v>115</v>
      </c>
      <c r="H6" s="114" t="s">
        <v>116</v>
      </c>
      <c r="I6" s="114" t="s">
        <v>114</v>
      </c>
      <c r="J6" s="114" t="s">
        <v>115</v>
      </c>
      <c r="K6" s="114" t="s">
        <v>116</v>
      </c>
      <c r="L6" s="114" t="s">
        <v>114</v>
      </c>
      <c r="M6" s="114" t="s">
        <v>115</v>
      </c>
      <c r="N6" s="114" t="s">
        <v>116</v>
      </c>
      <c r="O6" s="114" t="s">
        <v>114</v>
      </c>
      <c r="P6" s="114" t="s">
        <v>115</v>
      </c>
      <c r="Q6" s="114" t="s">
        <v>116</v>
      </c>
      <c r="R6" s="114" t="s">
        <v>114</v>
      </c>
      <c r="S6" s="114" t="s">
        <v>115</v>
      </c>
      <c r="T6" s="114" t="s">
        <v>116</v>
      </c>
      <c r="U6" s="115" t="s">
        <v>114</v>
      </c>
      <c r="V6" s="115" t="s">
        <v>115</v>
      </c>
      <c r="W6" s="115" t="s">
        <v>116</v>
      </c>
      <c r="X6" s="114" t="s">
        <v>114</v>
      </c>
      <c r="Y6" s="114" t="s">
        <v>115</v>
      </c>
      <c r="Z6" s="114" t="s">
        <v>116</v>
      </c>
      <c r="AA6" s="115" t="s">
        <v>114</v>
      </c>
      <c r="AB6" s="115" t="s">
        <v>115</v>
      </c>
      <c r="AC6" s="115" t="s">
        <v>116</v>
      </c>
      <c r="AD6" s="114" t="s">
        <v>114</v>
      </c>
      <c r="AE6" s="114" t="s">
        <v>115</v>
      </c>
      <c r="AF6" s="114" t="s">
        <v>116</v>
      </c>
      <c r="AG6" s="114" t="s">
        <v>114</v>
      </c>
      <c r="AH6" s="114" t="s">
        <v>115</v>
      </c>
      <c r="AI6" s="114" t="s">
        <v>116</v>
      </c>
      <c r="AJ6" s="114" t="s">
        <v>114</v>
      </c>
      <c r="AK6" s="114" t="s">
        <v>115</v>
      </c>
      <c r="AL6" s="114" t="s">
        <v>116</v>
      </c>
      <c r="AM6" s="114" t="s">
        <v>114</v>
      </c>
      <c r="AN6" s="114" t="s">
        <v>115</v>
      </c>
      <c r="AO6" s="114" t="s">
        <v>116</v>
      </c>
    </row>
    <row r="7" spans="1:42" s="52" customFormat="1" ht="11.25">
      <c r="A7" s="437" t="s">
        <v>122</v>
      </c>
      <c r="B7" s="438"/>
      <c r="C7" s="83"/>
      <c r="D7" s="83">
        <f>SUM(C7+D79-D8)</f>
        <v>15323748.109999999</v>
      </c>
      <c r="E7" s="87">
        <f>SUM(D7-C7)</f>
        <v>15323748.109999999</v>
      </c>
      <c r="F7" s="83"/>
      <c r="G7" s="83">
        <f>SUM(F7+G79-G8)</f>
        <v>87800816.959999979</v>
      </c>
      <c r="H7" s="87">
        <f>SUM(G7-F7)</f>
        <v>87800816.959999979</v>
      </c>
      <c r="I7" s="83"/>
      <c r="J7" s="83">
        <f>SUM(I7+J79-J8)</f>
        <v>14791304.200000003</v>
      </c>
      <c r="K7" s="87">
        <f>SUM(J7-I7)</f>
        <v>14791304.200000003</v>
      </c>
      <c r="L7" s="83"/>
      <c r="M7" s="83">
        <f>SUM(L7+M79-M8)</f>
        <v>4401771.9900000021</v>
      </c>
      <c r="N7" s="87">
        <f>SUM(M7-L7)</f>
        <v>4401771.9900000021</v>
      </c>
      <c r="O7" s="83"/>
      <c r="P7" s="83">
        <f>SUM(O7+P79-P8)</f>
        <v>5889914.4699999988</v>
      </c>
      <c r="Q7" s="87">
        <f>SUM(P7-O7)</f>
        <v>5889914.4699999988</v>
      </c>
      <c r="R7" s="83"/>
      <c r="S7" s="83">
        <f>SUM(R7+S79-S8)</f>
        <v>3349619.870000001</v>
      </c>
      <c r="T7" s="87">
        <f>SUM(S7-R7)</f>
        <v>3349619.870000001</v>
      </c>
      <c r="U7" s="92">
        <f>SUM(C7+F7+I7+L7+O7+R7)</f>
        <v>0</v>
      </c>
      <c r="V7" s="92">
        <f t="shared" ref="V7:W22" si="2">SUM(D7+G7+J7+M7+P7+S7)</f>
        <v>131557175.59999999</v>
      </c>
      <c r="W7" s="92">
        <f t="shared" si="2"/>
        <v>131557175.59999999</v>
      </c>
      <c r="X7" s="83"/>
      <c r="Y7" s="83">
        <f>+X7+Y79-Y67</f>
        <v>61692577</v>
      </c>
      <c r="Z7" s="87">
        <v>0</v>
      </c>
      <c r="AA7" s="92">
        <f>SUM(X7)</f>
        <v>0</v>
      </c>
      <c r="AB7" s="92">
        <f>SUM(Y7)</f>
        <v>61692577</v>
      </c>
      <c r="AC7" s="92">
        <f t="shared" ref="AC7:AC11" si="3">SUM(Z7)</f>
        <v>0</v>
      </c>
      <c r="AD7" s="83"/>
      <c r="AE7" s="83">
        <f>SUM(AD7+AE79-AE8)</f>
        <v>208729421.63000003</v>
      </c>
      <c r="AF7" s="87">
        <v>0</v>
      </c>
      <c r="AG7" s="83"/>
      <c r="AH7" s="83">
        <f>+AG7+AH79-AH8</f>
        <v>12902030.619999999</v>
      </c>
      <c r="AI7" s="87">
        <v>0</v>
      </c>
      <c r="AJ7" s="92">
        <f t="shared" ref="AJ7:AL22" si="4">SUM(AD7+AG7)</f>
        <v>0</v>
      </c>
      <c r="AK7" s="92">
        <f t="shared" si="4"/>
        <v>221631452.25000003</v>
      </c>
      <c r="AL7" s="92">
        <f t="shared" si="4"/>
        <v>0</v>
      </c>
      <c r="AM7" s="92">
        <f>SUM(U7+AA7+AJ7)</f>
        <v>0</v>
      </c>
      <c r="AN7" s="92">
        <f>+D7+G7+J7+M7+P7+S7+Y7+AE7+AH7</f>
        <v>414881204.85000002</v>
      </c>
      <c r="AO7" s="92">
        <f t="shared" ref="AN7:AO22" si="5">SUM(W7+AC7+AL7)</f>
        <v>131557175.59999999</v>
      </c>
    </row>
    <row r="8" spans="1:42" ht="11.25">
      <c r="A8" s="57">
        <v>1</v>
      </c>
      <c r="B8" s="58" t="s">
        <v>4</v>
      </c>
      <c r="C8" s="88">
        <f>SUM(C9+C75)</f>
        <v>109191600</v>
      </c>
      <c r="D8" s="88">
        <f t="shared" ref="D8" si="6">SUM(D9+D75)</f>
        <v>93867851.890000001</v>
      </c>
      <c r="E8" s="87">
        <f t="shared" ref="E8:E72" si="7">SUM(D8-C8)</f>
        <v>-15323748.109999999</v>
      </c>
      <c r="F8" s="88">
        <f t="shared" ref="F8:G8" si="8">SUM(F9+F75)</f>
        <v>582704500</v>
      </c>
      <c r="G8" s="88">
        <f t="shared" si="8"/>
        <v>474071322.04000002</v>
      </c>
      <c r="H8" s="87">
        <f t="shared" ref="H8:H72" si="9">SUM(G8-F8)</f>
        <v>-108633177.95999998</v>
      </c>
      <c r="I8" s="88">
        <f t="shared" ref="I8:J8" si="10">SUM(I9+I75)</f>
        <v>73020600</v>
      </c>
      <c r="J8" s="88">
        <f t="shared" si="10"/>
        <v>58229295.799999997</v>
      </c>
      <c r="K8" s="87">
        <f t="shared" ref="K8:K72" si="11">SUM(J8-I8)</f>
        <v>-14791304.200000003</v>
      </c>
      <c r="L8" s="88">
        <f t="shared" ref="L8:M8" si="12">SUM(L9+L75)</f>
        <v>24460000</v>
      </c>
      <c r="M8" s="88">
        <f t="shared" si="12"/>
        <v>20058228.009999998</v>
      </c>
      <c r="N8" s="87">
        <f t="shared" ref="N8:N72" si="13">SUM(M8-L8)</f>
        <v>-4401771.9900000021</v>
      </c>
      <c r="O8" s="88">
        <f t="shared" ref="O8:P8" si="14">SUM(O9+O75)</f>
        <v>62120000</v>
      </c>
      <c r="P8" s="88">
        <f t="shared" si="14"/>
        <v>56230085.530000001</v>
      </c>
      <c r="Q8" s="87">
        <f t="shared" ref="Q8:Q72" si="15">SUM(P8-O8)</f>
        <v>-5889914.4699999988</v>
      </c>
      <c r="R8" s="88">
        <f t="shared" ref="R8:S8" si="16">SUM(R9+R75)</f>
        <v>19373000</v>
      </c>
      <c r="S8" s="88">
        <f t="shared" si="16"/>
        <v>16023380.129999999</v>
      </c>
      <c r="T8" s="87">
        <f t="shared" ref="T8:T74" si="17">SUM(S8-R8)</f>
        <v>-3349619.870000001</v>
      </c>
      <c r="U8" s="90">
        <f t="shared" ref="U8:W50" si="18">SUM(C8+F8+I8+L8+O8+R8)</f>
        <v>870869700</v>
      </c>
      <c r="V8" s="90">
        <f t="shared" si="2"/>
        <v>718480163.39999998</v>
      </c>
      <c r="W8" s="90">
        <f t="shared" si="2"/>
        <v>-152389536.59999999</v>
      </c>
      <c r="X8" s="88">
        <f t="shared" ref="X8:Y8" si="19">SUM(X9+X75)</f>
        <v>647878400</v>
      </c>
      <c r="Y8" s="88">
        <f t="shared" si="19"/>
        <v>609295358</v>
      </c>
      <c r="Z8" s="87">
        <f t="shared" ref="Z8:Z74" si="20">SUM(Y8-X8)</f>
        <v>-38583042</v>
      </c>
      <c r="AA8" s="90">
        <f t="shared" ref="AA8:AB11" si="21">SUM(X8)</f>
        <v>647878400</v>
      </c>
      <c r="AB8" s="90">
        <f t="shared" si="21"/>
        <v>609295358</v>
      </c>
      <c r="AC8" s="90">
        <f t="shared" si="3"/>
        <v>-38583042</v>
      </c>
      <c r="AD8" s="88">
        <f t="shared" ref="AD8:AE8" si="22">SUM(AD9+AD75)</f>
        <v>202400000</v>
      </c>
      <c r="AE8" s="88">
        <f t="shared" si="22"/>
        <v>150000</v>
      </c>
      <c r="AF8" s="87">
        <f t="shared" ref="AF8:AF72" si="23">SUM(AE8-AD8)</f>
        <v>-202250000</v>
      </c>
      <c r="AG8" s="88">
        <f t="shared" ref="AG8:AH8" si="24">SUM(AG9+AG75)</f>
        <v>10362000</v>
      </c>
      <c r="AH8" s="88">
        <f t="shared" si="24"/>
        <v>0</v>
      </c>
      <c r="AI8" s="87">
        <f t="shared" ref="AI8:AI74" si="25">SUM(AH8-AG8)</f>
        <v>-10362000</v>
      </c>
      <c r="AJ8" s="90">
        <f t="shared" si="4"/>
        <v>212762000</v>
      </c>
      <c r="AK8" s="90">
        <f t="shared" si="4"/>
        <v>150000</v>
      </c>
      <c r="AL8" s="90">
        <f t="shared" si="4"/>
        <v>-212612000</v>
      </c>
      <c r="AM8" s="90">
        <f t="shared" ref="AM8:AO74" si="26">SUM(U8+AA8+AJ8)</f>
        <v>1731510100</v>
      </c>
      <c r="AN8" s="90">
        <f t="shared" si="5"/>
        <v>1327925521.4000001</v>
      </c>
      <c r="AO8" s="90">
        <f t="shared" si="5"/>
        <v>-403584578.60000002</v>
      </c>
    </row>
    <row r="9" spans="1:42" ht="11.25">
      <c r="A9" s="57">
        <v>2</v>
      </c>
      <c r="B9" s="58" t="s">
        <v>5</v>
      </c>
      <c r="C9" s="88">
        <f>SUM(C10+C63+C66)</f>
        <v>109191600</v>
      </c>
      <c r="D9" s="88">
        <f t="shared" ref="D9" si="27">SUM(D10+D63+D66)</f>
        <v>93867851.890000001</v>
      </c>
      <c r="E9" s="87">
        <f t="shared" si="7"/>
        <v>-15323748.109999999</v>
      </c>
      <c r="F9" s="88">
        <f t="shared" ref="F9:G9" si="28">SUM(F10+F63+F66)</f>
        <v>582704500</v>
      </c>
      <c r="G9" s="88">
        <f t="shared" si="28"/>
        <v>474071322.04000002</v>
      </c>
      <c r="H9" s="87">
        <f t="shared" si="9"/>
        <v>-108633177.95999998</v>
      </c>
      <c r="I9" s="88">
        <f t="shared" ref="I9:J9" si="29">SUM(I10+I63+I66)</f>
        <v>73020600</v>
      </c>
      <c r="J9" s="88">
        <f t="shared" si="29"/>
        <v>58229295.799999997</v>
      </c>
      <c r="K9" s="87">
        <f t="shared" si="11"/>
        <v>-14791304.200000003</v>
      </c>
      <c r="L9" s="88">
        <f t="shared" ref="L9:M9" si="30">SUM(L10+L63+L66)</f>
        <v>24460000</v>
      </c>
      <c r="M9" s="88">
        <f t="shared" si="30"/>
        <v>20058228.009999998</v>
      </c>
      <c r="N9" s="87">
        <f t="shared" si="13"/>
        <v>-4401771.9900000021</v>
      </c>
      <c r="O9" s="88">
        <f t="shared" ref="O9:P9" si="31">SUM(O10+O63+O66)</f>
        <v>62120000</v>
      </c>
      <c r="P9" s="88">
        <f t="shared" si="31"/>
        <v>56230085.530000001</v>
      </c>
      <c r="Q9" s="87">
        <f t="shared" si="15"/>
        <v>-5889914.4699999988</v>
      </c>
      <c r="R9" s="88">
        <f t="shared" ref="R9:S9" si="32">SUM(R10+R63+R66)</f>
        <v>19373000</v>
      </c>
      <c r="S9" s="88">
        <f t="shared" si="32"/>
        <v>16023380.129999999</v>
      </c>
      <c r="T9" s="87">
        <f t="shared" si="17"/>
        <v>-3349619.870000001</v>
      </c>
      <c r="U9" s="90">
        <f t="shared" si="18"/>
        <v>870869700</v>
      </c>
      <c r="V9" s="90">
        <f t="shared" si="2"/>
        <v>718480163.39999998</v>
      </c>
      <c r="W9" s="90">
        <f t="shared" si="2"/>
        <v>-152389536.59999999</v>
      </c>
      <c r="X9" s="88">
        <f t="shared" ref="X9:Y9" si="33">SUM(X10+X63+X66)</f>
        <v>647878400</v>
      </c>
      <c r="Y9" s="88">
        <f t="shared" si="33"/>
        <v>609295358</v>
      </c>
      <c r="Z9" s="87">
        <f t="shared" si="20"/>
        <v>-38583042</v>
      </c>
      <c r="AA9" s="90">
        <f t="shared" si="21"/>
        <v>647878400</v>
      </c>
      <c r="AB9" s="90">
        <f t="shared" si="21"/>
        <v>609295358</v>
      </c>
      <c r="AC9" s="90">
        <f t="shared" si="3"/>
        <v>-38583042</v>
      </c>
      <c r="AD9" s="88">
        <f t="shared" ref="AD9:AE9" si="34">SUM(AD10+AD63+AD66)</f>
        <v>202400000</v>
      </c>
      <c r="AE9" s="88">
        <f t="shared" si="34"/>
        <v>150000</v>
      </c>
      <c r="AF9" s="87">
        <f t="shared" si="23"/>
        <v>-202250000</v>
      </c>
      <c r="AG9" s="88">
        <f t="shared" ref="AG9:AH9" si="35">SUM(AG10+AG63+AG66)</f>
        <v>10362000</v>
      </c>
      <c r="AH9" s="88">
        <f t="shared" si="35"/>
        <v>0</v>
      </c>
      <c r="AI9" s="87">
        <f t="shared" si="25"/>
        <v>-10362000</v>
      </c>
      <c r="AJ9" s="90">
        <f t="shared" si="4"/>
        <v>212762000</v>
      </c>
      <c r="AK9" s="90">
        <f t="shared" si="4"/>
        <v>150000</v>
      </c>
      <c r="AL9" s="90">
        <f t="shared" si="4"/>
        <v>-212612000</v>
      </c>
      <c r="AM9" s="90">
        <f t="shared" si="26"/>
        <v>1731510100</v>
      </c>
      <c r="AN9" s="90">
        <f t="shared" si="5"/>
        <v>1327925521.4000001</v>
      </c>
      <c r="AO9" s="90">
        <f t="shared" si="5"/>
        <v>-403584578.60000002</v>
      </c>
    </row>
    <row r="10" spans="1:42" ht="11.25">
      <c r="A10" s="57">
        <v>3</v>
      </c>
      <c r="B10" s="58" t="s">
        <v>6</v>
      </c>
      <c r="C10" s="88">
        <f>SUM(C11+C17+C23+C28+C35+C39+C44+C48+C58)</f>
        <v>108691600</v>
      </c>
      <c r="D10" s="88">
        <f t="shared" ref="D10" si="36">SUM(D11+D17+D23+D28+D35+D39+D44+D48+D58)</f>
        <v>93867851.890000001</v>
      </c>
      <c r="E10" s="87">
        <f t="shared" si="7"/>
        <v>-14823748.109999999</v>
      </c>
      <c r="F10" s="88">
        <f t="shared" ref="F10:G10" si="37">SUM(F11+F17+F23+F28+F35+F39+F44+F48+F58)</f>
        <v>581704500</v>
      </c>
      <c r="G10" s="88">
        <f t="shared" si="37"/>
        <v>474071322.04000002</v>
      </c>
      <c r="H10" s="87">
        <f t="shared" si="9"/>
        <v>-107633177.95999998</v>
      </c>
      <c r="I10" s="88">
        <f t="shared" ref="I10:J10" si="38">SUM(I11+I17+I23+I28+I35+I39+I44+I48+I58)</f>
        <v>73020600</v>
      </c>
      <c r="J10" s="88">
        <f t="shared" si="38"/>
        <v>58229295.799999997</v>
      </c>
      <c r="K10" s="87">
        <f t="shared" si="11"/>
        <v>-14791304.200000003</v>
      </c>
      <c r="L10" s="88">
        <f t="shared" ref="L10:M10" si="39">SUM(L11+L17+L23+L28+L35+L39+L44+L48+L58)</f>
        <v>24460000</v>
      </c>
      <c r="M10" s="88">
        <f t="shared" si="39"/>
        <v>20058228.009999998</v>
      </c>
      <c r="N10" s="87">
        <f t="shared" si="13"/>
        <v>-4401771.9900000021</v>
      </c>
      <c r="O10" s="88">
        <f t="shared" ref="O10:P10" si="40">SUM(O11+O17+O23+O28+O35+O39+O44+O48+O58)</f>
        <v>62120000</v>
      </c>
      <c r="P10" s="88">
        <f t="shared" si="40"/>
        <v>56230085.530000001</v>
      </c>
      <c r="Q10" s="87">
        <f t="shared" si="15"/>
        <v>-5889914.4699999988</v>
      </c>
      <c r="R10" s="88">
        <f t="shared" ref="R10:S10" si="41">SUM(R11+R17+R23+R28+R35+R39+R44+R48+R58)</f>
        <v>19373000</v>
      </c>
      <c r="S10" s="88">
        <f t="shared" si="41"/>
        <v>16023380.129999999</v>
      </c>
      <c r="T10" s="87">
        <f t="shared" si="17"/>
        <v>-3349619.870000001</v>
      </c>
      <c r="U10" s="90">
        <f t="shared" si="18"/>
        <v>869369700</v>
      </c>
      <c r="V10" s="90">
        <f t="shared" si="2"/>
        <v>718480163.39999998</v>
      </c>
      <c r="W10" s="90">
        <f t="shared" si="2"/>
        <v>-150889536.59999999</v>
      </c>
      <c r="X10" s="88">
        <f t="shared" ref="X10:Y10" si="42">SUM(X11+X17+X23+X28+X35+X39+X44+X48+X58)</f>
        <v>0</v>
      </c>
      <c r="Y10" s="88">
        <f t="shared" si="42"/>
        <v>0</v>
      </c>
      <c r="Z10" s="87">
        <f t="shared" si="20"/>
        <v>0</v>
      </c>
      <c r="AA10" s="90">
        <f t="shared" si="21"/>
        <v>0</v>
      </c>
      <c r="AB10" s="90">
        <f t="shared" si="21"/>
        <v>0</v>
      </c>
      <c r="AC10" s="90">
        <f t="shared" si="3"/>
        <v>0</v>
      </c>
      <c r="AD10" s="88">
        <f t="shared" ref="AD10:AE10" si="43">SUM(AD11+AD17+AD23+AD28+AD35+AD39+AD44+AD48+AD58)</f>
        <v>202400000</v>
      </c>
      <c r="AE10" s="88">
        <f t="shared" si="43"/>
        <v>150000</v>
      </c>
      <c r="AF10" s="87">
        <f t="shared" si="23"/>
        <v>-202250000</v>
      </c>
      <c r="AG10" s="88">
        <f t="shared" ref="AG10:AH10" si="44">SUM(AG11+AG17+AG23+AG28+AG35+AG39+AG44+AG48+AG58)</f>
        <v>10362000</v>
      </c>
      <c r="AH10" s="88">
        <f t="shared" si="44"/>
        <v>0</v>
      </c>
      <c r="AI10" s="87">
        <f t="shared" si="25"/>
        <v>-10362000</v>
      </c>
      <c r="AJ10" s="90">
        <f t="shared" si="4"/>
        <v>212762000</v>
      </c>
      <c r="AK10" s="90">
        <f t="shared" si="4"/>
        <v>150000</v>
      </c>
      <c r="AL10" s="90">
        <f t="shared" si="4"/>
        <v>-212612000</v>
      </c>
      <c r="AM10" s="90">
        <f t="shared" si="26"/>
        <v>1082131700</v>
      </c>
      <c r="AN10" s="90">
        <f t="shared" si="5"/>
        <v>718630163.39999998</v>
      </c>
      <c r="AO10" s="90">
        <f t="shared" si="5"/>
        <v>-363501536.60000002</v>
      </c>
    </row>
    <row r="11" spans="1:42" ht="11.25">
      <c r="A11" s="57">
        <v>4</v>
      </c>
      <c r="B11" s="58" t="s">
        <v>7</v>
      </c>
      <c r="C11" s="88">
        <f t="shared" ref="C11:D11" si="45">SUM(C12:C16)</f>
        <v>77015200</v>
      </c>
      <c r="D11" s="88">
        <f t="shared" si="45"/>
        <v>75629460.890000001</v>
      </c>
      <c r="E11" s="87">
        <f t="shared" si="7"/>
        <v>-1385739.1099999994</v>
      </c>
      <c r="F11" s="88">
        <f t="shared" ref="F11:G11" si="46">SUM(F12:F16)</f>
        <v>395870000</v>
      </c>
      <c r="G11" s="88">
        <f t="shared" si="46"/>
        <v>352340084.36000001</v>
      </c>
      <c r="H11" s="87">
        <f t="shared" si="9"/>
        <v>-43529915.639999986</v>
      </c>
      <c r="I11" s="88">
        <f t="shared" ref="I11:J11" si="47">SUM(I12:I16)</f>
        <v>0</v>
      </c>
      <c r="J11" s="88">
        <f t="shared" si="47"/>
        <v>0</v>
      </c>
      <c r="K11" s="87">
        <f t="shared" si="11"/>
        <v>0</v>
      </c>
      <c r="L11" s="88">
        <f>SUM(L12:L16)</f>
        <v>0</v>
      </c>
      <c r="M11" s="88">
        <f t="shared" ref="M11" si="48">SUM(M12:M16)</f>
        <v>0</v>
      </c>
      <c r="N11" s="87">
        <f t="shared" si="13"/>
        <v>0</v>
      </c>
      <c r="O11" s="88">
        <f t="shared" ref="O11:P11" si="49">SUM(O12:O16)</f>
        <v>0</v>
      </c>
      <c r="P11" s="88">
        <f t="shared" si="49"/>
        <v>0</v>
      </c>
      <c r="Q11" s="87">
        <f t="shared" si="15"/>
        <v>0</v>
      </c>
      <c r="R11" s="88">
        <f t="shared" ref="R11:S11" si="50">SUM(R12:R16)</f>
        <v>0</v>
      </c>
      <c r="S11" s="88">
        <f t="shared" si="50"/>
        <v>0</v>
      </c>
      <c r="T11" s="87">
        <f t="shared" si="17"/>
        <v>0</v>
      </c>
      <c r="U11" s="90">
        <f t="shared" si="18"/>
        <v>472885200</v>
      </c>
      <c r="V11" s="90">
        <f t="shared" si="2"/>
        <v>427969545.25</v>
      </c>
      <c r="W11" s="90">
        <f t="shared" si="2"/>
        <v>-44915654.749999985</v>
      </c>
      <c r="X11" s="88">
        <f t="shared" ref="X11:Y11" si="51">SUM(X12:X16)</f>
        <v>0</v>
      </c>
      <c r="Y11" s="88">
        <f t="shared" si="51"/>
        <v>0</v>
      </c>
      <c r="Z11" s="87">
        <f t="shared" si="20"/>
        <v>0</v>
      </c>
      <c r="AA11" s="90">
        <f t="shared" si="21"/>
        <v>0</v>
      </c>
      <c r="AB11" s="90">
        <f t="shared" si="21"/>
        <v>0</v>
      </c>
      <c r="AC11" s="90">
        <f t="shared" si="3"/>
        <v>0</v>
      </c>
      <c r="AD11" s="88">
        <f t="shared" ref="AD11:AE11" si="52">SUM(AD12:AD16)</f>
        <v>0</v>
      </c>
      <c r="AE11" s="88">
        <f t="shared" si="52"/>
        <v>0</v>
      </c>
      <c r="AF11" s="87">
        <f t="shared" si="23"/>
        <v>0</v>
      </c>
      <c r="AG11" s="88">
        <f t="shared" ref="AG11:AH11" si="53">SUM(AG12:AG16)</f>
        <v>0</v>
      </c>
      <c r="AH11" s="88">
        <f t="shared" si="53"/>
        <v>0</v>
      </c>
      <c r="AI11" s="87">
        <f t="shared" si="25"/>
        <v>0</v>
      </c>
      <c r="AJ11" s="90">
        <f t="shared" si="4"/>
        <v>0</v>
      </c>
      <c r="AK11" s="90">
        <f t="shared" si="4"/>
        <v>0</v>
      </c>
      <c r="AL11" s="90">
        <f t="shared" si="4"/>
        <v>0</v>
      </c>
      <c r="AM11" s="90">
        <f t="shared" si="26"/>
        <v>472885200</v>
      </c>
      <c r="AN11" s="90">
        <f t="shared" si="5"/>
        <v>427969545.25</v>
      </c>
      <c r="AO11" s="90">
        <f t="shared" si="5"/>
        <v>-44915654.749999985</v>
      </c>
    </row>
    <row r="12" spans="1:42" ht="12.75">
      <c r="A12" s="13">
        <v>5</v>
      </c>
      <c r="B12" s="15" t="s">
        <v>8</v>
      </c>
      <c r="C12" s="101">
        <v>27882000</v>
      </c>
      <c r="D12" s="101">
        <v>28720630.5</v>
      </c>
      <c r="E12" s="87">
        <f t="shared" si="7"/>
        <v>838630.5</v>
      </c>
      <c r="F12" s="101">
        <v>198292000</v>
      </c>
      <c r="G12" s="101">
        <v>166417022.40000001</v>
      </c>
      <c r="H12" s="87">
        <f t="shared" si="9"/>
        <v>-31874977.599999994</v>
      </c>
      <c r="I12" s="86"/>
      <c r="J12" s="86"/>
      <c r="K12" s="87">
        <f t="shared" si="11"/>
        <v>0</v>
      </c>
      <c r="L12" s="86"/>
      <c r="M12" s="86"/>
      <c r="N12" s="87">
        <f t="shared" si="13"/>
        <v>0</v>
      </c>
      <c r="O12" s="86"/>
      <c r="P12" s="86"/>
      <c r="Q12" s="87">
        <f t="shared" si="15"/>
        <v>0</v>
      </c>
      <c r="R12" s="86"/>
      <c r="S12" s="86"/>
      <c r="T12" s="87">
        <f t="shared" si="17"/>
        <v>0</v>
      </c>
      <c r="U12" s="91">
        <f t="shared" si="18"/>
        <v>226174000</v>
      </c>
      <c r="V12" s="91">
        <f t="shared" si="2"/>
        <v>195137652.90000001</v>
      </c>
      <c r="W12" s="91">
        <f t="shared" si="2"/>
        <v>-31036347.099999994</v>
      </c>
      <c r="X12" s="86"/>
      <c r="Y12" s="86"/>
      <c r="Z12" s="87">
        <f t="shared" si="20"/>
        <v>0</v>
      </c>
      <c r="AA12" s="91">
        <f t="shared" ref="AA12:AC74" si="54">SUM(X12)</f>
        <v>0</v>
      </c>
      <c r="AB12" s="91">
        <f t="shared" si="54"/>
        <v>0</v>
      </c>
      <c r="AC12" s="91">
        <f t="shared" si="54"/>
        <v>0</v>
      </c>
      <c r="AD12" s="86"/>
      <c r="AE12" s="86"/>
      <c r="AF12" s="87">
        <f t="shared" si="23"/>
        <v>0</v>
      </c>
      <c r="AG12" s="86"/>
      <c r="AH12" s="86"/>
      <c r="AI12" s="87">
        <f t="shared" si="25"/>
        <v>0</v>
      </c>
      <c r="AJ12" s="91">
        <f t="shared" si="4"/>
        <v>0</v>
      </c>
      <c r="AK12" s="91">
        <f t="shared" si="4"/>
        <v>0</v>
      </c>
      <c r="AL12" s="91">
        <f t="shared" si="4"/>
        <v>0</v>
      </c>
      <c r="AM12" s="91">
        <f t="shared" si="26"/>
        <v>226174000</v>
      </c>
      <c r="AN12" s="91">
        <f t="shared" si="5"/>
        <v>195137652.90000001</v>
      </c>
      <c r="AO12" s="91">
        <f t="shared" si="5"/>
        <v>-31036347.099999994</v>
      </c>
    </row>
    <row r="13" spans="1:42" ht="12.75">
      <c r="A13" s="13">
        <v>6</v>
      </c>
      <c r="B13" s="15" t="s">
        <v>10</v>
      </c>
      <c r="C13" s="101">
        <v>30773200</v>
      </c>
      <c r="D13" s="101">
        <v>29904542.390000001</v>
      </c>
      <c r="E13" s="87">
        <f t="shared" si="7"/>
        <v>-868657.6099999994</v>
      </c>
      <c r="F13" s="101">
        <v>144075000</v>
      </c>
      <c r="G13" s="101">
        <v>137082941.96000001</v>
      </c>
      <c r="H13" s="87">
        <f t="shared" si="9"/>
        <v>-6992058.0399999917</v>
      </c>
      <c r="I13" s="86"/>
      <c r="J13" s="86"/>
      <c r="K13" s="87">
        <f t="shared" si="11"/>
        <v>0</v>
      </c>
      <c r="L13" s="86"/>
      <c r="M13" s="86"/>
      <c r="N13" s="87">
        <f t="shared" si="13"/>
        <v>0</v>
      </c>
      <c r="O13" s="86"/>
      <c r="P13" s="86"/>
      <c r="Q13" s="87">
        <f t="shared" si="15"/>
        <v>0</v>
      </c>
      <c r="R13" s="86"/>
      <c r="S13" s="86"/>
      <c r="T13" s="87">
        <f t="shared" si="17"/>
        <v>0</v>
      </c>
      <c r="U13" s="91">
        <f t="shared" si="18"/>
        <v>174848200</v>
      </c>
      <c r="V13" s="91">
        <f t="shared" si="2"/>
        <v>166987484.35000002</v>
      </c>
      <c r="W13" s="91">
        <f t="shared" si="2"/>
        <v>-7860715.6499999911</v>
      </c>
      <c r="X13" s="86"/>
      <c r="Y13" s="86"/>
      <c r="Z13" s="87">
        <f t="shared" si="20"/>
        <v>0</v>
      </c>
      <c r="AA13" s="91">
        <f t="shared" si="54"/>
        <v>0</v>
      </c>
      <c r="AB13" s="91">
        <f t="shared" si="54"/>
        <v>0</v>
      </c>
      <c r="AC13" s="91">
        <f t="shared" si="54"/>
        <v>0</v>
      </c>
      <c r="AD13" s="86"/>
      <c r="AE13" s="86"/>
      <c r="AF13" s="87">
        <f t="shared" si="23"/>
        <v>0</v>
      </c>
      <c r="AG13" s="86"/>
      <c r="AH13" s="86"/>
      <c r="AI13" s="87">
        <f t="shared" si="25"/>
        <v>0</v>
      </c>
      <c r="AJ13" s="91">
        <f t="shared" si="4"/>
        <v>0</v>
      </c>
      <c r="AK13" s="91">
        <f t="shared" si="4"/>
        <v>0</v>
      </c>
      <c r="AL13" s="91">
        <f t="shared" si="4"/>
        <v>0</v>
      </c>
      <c r="AM13" s="91">
        <f t="shared" si="26"/>
        <v>174848200</v>
      </c>
      <c r="AN13" s="91">
        <f t="shared" si="5"/>
        <v>166987484.35000002</v>
      </c>
      <c r="AO13" s="91">
        <f t="shared" si="5"/>
        <v>-7860715.6499999911</v>
      </c>
    </row>
    <row r="14" spans="1:42" ht="12.75">
      <c r="A14" s="13">
        <v>7</v>
      </c>
      <c r="B14" s="15" t="s">
        <v>11</v>
      </c>
      <c r="C14" s="101">
        <v>5400000</v>
      </c>
      <c r="D14" s="101">
        <v>5400000</v>
      </c>
      <c r="E14" s="87">
        <f t="shared" si="7"/>
        <v>0</v>
      </c>
      <c r="F14" s="101">
        <v>39600000</v>
      </c>
      <c r="G14" s="101">
        <v>36927500</v>
      </c>
      <c r="H14" s="87">
        <f t="shared" si="9"/>
        <v>-2672500</v>
      </c>
      <c r="I14" s="86"/>
      <c r="J14" s="86"/>
      <c r="K14" s="87">
        <f t="shared" si="11"/>
        <v>0</v>
      </c>
      <c r="L14" s="86"/>
      <c r="M14" s="86"/>
      <c r="N14" s="87">
        <f t="shared" si="13"/>
        <v>0</v>
      </c>
      <c r="O14" s="86"/>
      <c r="P14" s="86"/>
      <c r="Q14" s="87">
        <f t="shared" si="15"/>
        <v>0</v>
      </c>
      <c r="R14" s="86"/>
      <c r="S14" s="86"/>
      <c r="T14" s="87">
        <f t="shared" si="17"/>
        <v>0</v>
      </c>
      <c r="U14" s="91">
        <f t="shared" si="18"/>
        <v>45000000</v>
      </c>
      <c r="V14" s="91">
        <f t="shared" si="2"/>
        <v>42327500</v>
      </c>
      <c r="W14" s="91">
        <f t="shared" si="2"/>
        <v>-2672500</v>
      </c>
      <c r="X14" s="86"/>
      <c r="Y14" s="86"/>
      <c r="Z14" s="87">
        <f t="shared" si="20"/>
        <v>0</v>
      </c>
      <c r="AA14" s="91">
        <f t="shared" si="54"/>
        <v>0</v>
      </c>
      <c r="AB14" s="91">
        <f t="shared" si="54"/>
        <v>0</v>
      </c>
      <c r="AC14" s="91">
        <f t="shared" si="54"/>
        <v>0</v>
      </c>
      <c r="AD14" s="86"/>
      <c r="AE14" s="86"/>
      <c r="AF14" s="87">
        <f t="shared" si="23"/>
        <v>0</v>
      </c>
      <c r="AG14" s="86"/>
      <c r="AH14" s="86"/>
      <c r="AI14" s="87">
        <f t="shared" si="25"/>
        <v>0</v>
      </c>
      <c r="AJ14" s="91">
        <f t="shared" si="4"/>
        <v>0</v>
      </c>
      <c r="AK14" s="91">
        <f t="shared" si="4"/>
        <v>0</v>
      </c>
      <c r="AL14" s="91">
        <f t="shared" si="4"/>
        <v>0</v>
      </c>
      <c r="AM14" s="91">
        <f t="shared" si="26"/>
        <v>45000000</v>
      </c>
      <c r="AN14" s="91">
        <f t="shared" si="5"/>
        <v>42327500</v>
      </c>
      <c r="AO14" s="91">
        <f t="shared" si="5"/>
        <v>-2672500</v>
      </c>
    </row>
    <row r="15" spans="1:42" ht="12.75">
      <c r="A15" s="13">
        <v>8</v>
      </c>
      <c r="B15" s="15" t="s">
        <v>12</v>
      </c>
      <c r="C15" s="101">
        <v>12960000</v>
      </c>
      <c r="D15" s="101">
        <v>11604288</v>
      </c>
      <c r="E15" s="87">
        <f t="shared" si="7"/>
        <v>-1355712</v>
      </c>
      <c r="F15" s="101">
        <v>13903000</v>
      </c>
      <c r="G15" s="101">
        <v>11912620</v>
      </c>
      <c r="H15" s="87">
        <f t="shared" si="9"/>
        <v>-1990380</v>
      </c>
      <c r="I15" s="86"/>
      <c r="J15" s="86"/>
      <c r="K15" s="87">
        <f t="shared" si="11"/>
        <v>0</v>
      </c>
      <c r="L15" s="86">
        <v>0</v>
      </c>
      <c r="M15" s="86"/>
      <c r="N15" s="87">
        <f t="shared" si="13"/>
        <v>0</v>
      </c>
      <c r="O15" s="86"/>
      <c r="P15" s="86"/>
      <c r="Q15" s="87">
        <f t="shared" si="15"/>
        <v>0</v>
      </c>
      <c r="R15" s="86"/>
      <c r="S15" s="86"/>
      <c r="T15" s="87">
        <f t="shared" si="17"/>
        <v>0</v>
      </c>
      <c r="U15" s="91">
        <f t="shared" si="18"/>
        <v>26863000</v>
      </c>
      <c r="V15" s="91">
        <f t="shared" si="2"/>
        <v>23516908</v>
      </c>
      <c r="W15" s="91">
        <f t="shared" si="2"/>
        <v>-3346092</v>
      </c>
      <c r="X15" s="86"/>
      <c r="Y15" s="86"/>
      <c r="Z15" s="87">
        <f t="shared" si="20"/>
        <v>0</v>
      </c>
      <c r="AA15" s="91">
        <f t="shared" si="54"/>
        <v>0</v>
      </c>
      <c r="AB15" s="91">
        <f t="shared" si="54"/>
        <v>0</v>
      </c>
      <c r="AC15" s="91">
        <f t="shared" si="54"/>
        <v>0</v>
      </c>
      <c r="AD15" s="86"/>
      <c r="AE15" s="86"/>
      <c r="AF15" s="87">
        <f t="shared" si="23"/>
        <v>0</v>
      </c>
      <c r="AG15" s="86"/>
      <c r="AH15" s="86"/>
      <c r="AI15" s="87">
        <f t="shared" si="25"/>
        <v>0</v>
      </c>
      <c r="AJ15" s="91">
        <f t="shared" si="4"/>
        <v>0</v>
      </c>
      <c r="AK15" s="91">
        <f t="shared" si="4"/>
        <v>0</v>
      </c>
      <c r="AL15" s="91">
        <f t="shared" si="4"/>
        <v>0</v>
      </c>
      <c r="AM15" s="91">
        <f t="shared" si="26"/>
        <v>26863000</v>
      </c>
      <c r="AN15" s="91">
        <f t="shared" si="5"/>
        <v>23516908</v>
      </c>
      <c r="AO15" s="91">
        <f t="shared" si="5"/>
        <v>-3346092</v>
      </c>
      <c r="AP15" s="34"/>
    </row>
    <row r="16" spans="1:42" ht="12.75">
      <c r="A16" s="13">
        <v>9</v>
      </c>
      <c r="B16" s="15" t="s">
        <v>9</v>
      </c>
      <c r="C16" s="101"/>
      <c r="D16" s="101">
        <v>0</v>
      </c>
      <c r="E16" s="87">
        <f t="shared" si="7"/>
        <v>0</v>
      </c>
      <c r="F16" s="101"/>
      <c r="G16" s="101">
        <v>0</v>
      </c>
      <c r="H16" s="87">
        <f t="shared" si="9"/>
        <v>0</v>
      </c>
      <c r="I16" s="86"/>
      <c r="J16" s="86"/>
      <c r="K16" s="87">
        <f t="shared" si="11"/>
        <v>0</v>
      </c>
      <c r="L16" s="86"/>
      <c r="M16" s="86"/>
      <c r="N16" s="87">
        <f t="shared" si="13"/>
        <v>0</v>
      </c>
      <c r="O16" s="86"/>
      <c r="P16" s="86"/>
      <c r="Q16" s="87">
        <f t="shared" si="15"/>
        <v>0</v>
      </c>
      <c r="R16" s="86"/>
      <c r="S16" s="86"/>
      <c r="T16" s="87">
        <f t="shared" si="17"/>
        <v>0</v>
      </c>
      <c r="U16" s="91">
        <f t="shared" si="18"/>
        <v>0</v>
      </c>
      <c r="V16" s="91">
        <f t="shared" si="2"/>
        <v>0</v>
      </c>
      <c r="W16" s="91">
        <f t="shared" si="2"/>
        <v>0</v>
      </c>
      <c r="X16" s="86"/>
      <c r="Y16" s="86"/>
      <c r="Z16" s="87">
        <f t="shared" si="20"/>
        <v>0</v>
      </c>
      <c r="AA16" s="91">
        <f t="shared" si="54"/>
        <v>0</v>
      </c>
      <c r="AB16" s="91">
        <f t="shared" si="54"/>
        <v>0</v>
      </c>
      <c r="AC16" s="91">
        <f t="shared" si="54"/>
        <v>0</v>
      </c>
      <c r="AD16" s="86"/>
      <c r="AE16" s="86"/>
      <c r="AF16" s="87">
        <f t="shared" si="23"/>
        <v>0</v>
      </c>
      <c r="AG16" s="86"/>
      <c r="AH16" s="86"/>
      <c r="AI16" s="87">
        <f t="shared" si="25"/>
        <v>0</v>
      </c>
      <c r="AJ16" s="91">
        <f t="shared" si="4"/>
        <v>0</v>
      </c>
      <c r="AK16" s="91">
        <f t="shared" si="4"/>
        <v>0</v>
      </c>
      <c r="AL16" s="91">
        <f t="shared" si="4"/>
        <v>0</v>
      </c>
      <c r="AM16" s="91">
        <f t="shared" si="26"/>
        <v>0</v>
      </c>
      <c r="AN16" s="91">
        <f t="shared" si="5"/>
        <v>0</v>
      </c>
      <c r="AO16" s="91">
        <f t="shared" si="5"/>
        <v>0</v>
      </c>
    </row>
    <row r="17" spans="1:41" ht="12.75">
      <c r="A17" s="57">
        <v>10</v>
      </c>
      <c r="B17" s="58" t="s">
        <v>16</v>
      </c>
      <c r="C17" s="102">
        <f>SUM(C18:C22)</f>
        <v>8696800</v>
      </c>
      <c r="D17" s="102">
        <f>SUM(D18:D22)</f>
        <v>8222741</v>
      </c>
      <c r="E17" s="87">
        <f t="shared" si="7"/>
        <v>-474059</v>
      </c>
      <c r="F17" s="102">
        <f>SUM(F18:F22)</f>
        <v>44494800</v>
      </c>
      <c r="G17" s="102">
        <f>SUM(G18:G22)</f>
        <v>41971631</v>
      </c>
      <c r="H17" s="87">
        <f t="shared" si="9"/>
        <v>-2523169</v>
      </c>
      <c r="I17" s="88">
        <f>SUM(I18:I22)</f>
        <v>0</v>
      </c>
      <c r="J17" s="88">
        <f>SUM(J18:J22)</f>
        <v>0</v>
      </c>
      <c r="K17" s="87">
        <f t="shared" si="11"/>
        <v>0</v>
      </c>
      <c r="L17" s="88">
        <f>SUM(L18:L22)</f>
        <v>0</v>
      </c>
      <c r="M17" s="88">
        <f>SUM(M18:M22)</f>
        <v>0</v>
      </c>
      <c r="N17" s="87">
        <f t="shared" si="13"/>
        <v>0</v>
      </c>
      <c r="O17" s="88">
        <f>SUM(O18:O22)</f>
        <v>0</v>
      </c>
      <c r="P17" s="88">
        <f>SUM(P18:P22)</f>
        <v>0</v>
      </c>
      <c r="Q17" s="87">
        <f t="shared" si="15"/>
        <v>0</v>
      </c>
      <c r="R17" s="88">
        <f>SUM(R18:R22)</f>
        <v>0</v>
      </c>
      <c r="S17" s="88">
        <f>SUM(S18:S22)</f>
        <v>0</v>
      </c>
      <c r="T17" s="87">
        <f t="shared" si="17"/>
        <v>0</v>
      </c>
      <c r="U17" s="90">
        <f t="shared" si="18"/>
        <v>53191600</v>
      </c>
      <c r="V17" s="90">
        <f t="shared" si="2"/>
        <v>50194372</v>
      </c>
      <c r="W17" s="90">
        <f t="shared" si="2"/>
        <v>-2997228</v>
      </c>
      <c r="X17" s="88">
        <f>SUM(X18:X22)</f>
        <v>0</v>
      </c>
      <c r="Y17" s="88">
        <f>SUM(Y18:Y22)</f>
        <v>0</v>
      </c>
      <c r="Z17" s="87">
        <f t="shared" si="20"/>
        <v>0</v>
      </c>
      <c r="AA17" s="90">
        <f t="shared" si="54"/>
        <v>0</v>
      </c>
      <c r="AB17" s="90">
        <f t="shared" si="54"/>
        <v>0</v>
      </c>
      <c r="AC17" s="90">
        <f t="shared" si="54"/>
        <v>0</v>
      </c>
      <c r="AD17" s="88">
        <f>SUM(AD18:AD22)</f>
        <v>0</v>
      </c>
      <c r="AE17" s="88">
        <f>SUM(AE18:AE22)</f>
        <v>0</v>
      </c>
      <c r="AF17" s="87">
        <f t="shared" si="23"/>
        <v>0</v>
      </c>
      <c r="AG17" s="88">
        <f>SUM(AG18:AG22)</f>
        <v>0</v>
      </c>
      <c r="AH17" s="88">
        <f>SUM(AH18:AH22)</f>
        <v>0</v>
      </c>
      <c r="AI17" s="87">
        <f t="shared" si="25"/>
        <v>0</v>
      </c>
      <c r="AJ17" s="90">
        <f t="shared" si="4"/>
        <v>0</v>
      </c>
      <c r="AK17" s="90">
        <f t="shared" si="4"/>
        <v>0</v>
      </c>
      <c r="AL17" s="90">
        <f t="shared" si="4"/>
        <v>0</v>
      </c>
      <c r="AM17" s="90">
        <f t="shared" si="26"/>
        <v>53191600</v>
      </c>
      <c r="AN17" s="90">
        <f t="shared" si="5"/>
        <v>50194372</v>
      </c>
      <c r="AO17" s="90">
        <f t="shared" si="5"/>
        <v>-2997228</v>
      </c>
    </row>
    <row r="18" spans="1:41" ht="12.75">
      <c r="A18" s="13">
        <v>11</v>
      </c>
      <c r="B18" s="15" t="s">
        <v>13</v>
      </c>
      <c r="C18" s="101">
        <v>5616100</v>
      </c>
      <c r="D18" s="101">
        <v>5502041</v>
      </c>
      <c r="E18" s="87">
        <f t="shared" si="7"/>
        <v>-114059</v>
      </c>
      <c r="F18" s="101">
        <v>28660100</v>
      </c>
      <c r="G18" s="101">
        <v>28660100</v>
      </c>
      <c r="H18" s="87">
        <f t="shared" si="9"/>
        <v>0</v>
      </c>
      <c r="I18" s="86"/>
      <c r="J18" s="86"/>
      <c r="K18" s="87">
        <f t="shared" si="11"/>
        <v>0</v>
      </c>
      <c r="L18" s="86"/>
      <c r="M18" s="86"/>
      <c r="N18" s="87">
        <f t="shared" si="13"/>
        <v>0</v>
      </c>
      <c r="O18" s="86"/>
      <c r="P18" s="86"/>
      <c r="Q18" s="87">
        <f t="shared" si="15"/>
        <v>0</v>
      </c>
      <c r="R18" s="86"/>
      <c r="S18" s="86"/>
      <c r="T18" s="87">
        <f t="shared" si="17"/>
        <v>0</v>
      </c>
      <c r="U18" s="91">
        <f t="shared" si="18"/>
        <v>34276200</v>
      </c>
      <c r="V18" s="91">
        <f t="shared" si="2"/>
        <v>34162141</v>
      </c>
      <c r="W18" s="91">
        <f t="shared" si="2"/>
        <v>-114059</v>
      </c>
      <c r="X18" s="86"/>
      <c r="Y18" s="86"/>
      <c r="Z18" s="87">
        <f t="shared" si="20"/>
        <v>0</v>
      </c>
      <c r="AA18" s="91">
        <f t="shared" si="54"/>
        <v>0</v>
      </c>
      <c r="AB18" s="91">
        <f t="shared" si="54"/>
        <v>0</v>
      </c>
      <c r="AC18" s="91">
        <f t="shared" si="54"/>
        <v>0</v>
      </c>
      <c r="AD18" s="86"/>
      <c r="AE18" s="86"/>
      <c r="AF18" s="87">
        <f t="shared" si="23"/>
        <v>0</v>
      </c>
      <c r="AG18" s="86"/>
      <c r="AH18" s="86"/>
      <c r="AI18" s="87">
        <f t="shared" si="25"/>
        <v>0</v>
      </c>
      <c r="AJ18" s="91">
        <f t="shared" si="4"/>
        <v>0</v>
      </c>
      <c r="AK18" s="91">
        <f t="shared" si="4"/>
        <v>0</v>
      </c>
      <c r="AL18" s="91">
        <f t="shared" si="4"/>
        <v>0</v>
      </c>
      <c r="AM18" s="91">
        <f t="shared" si="26"/>
        <v>34276200</v>
      </c>
      <c r="AN18" s="91">
        <f t="shared" si="5"/>
        <v>34162141</v>
      </c>
      <c r="AO18" s="91">
        <f t="shared" si="5"/>
        <v>-114059</v>
      </c>
    </row>
    <row r="19" spans="1:41" ht="12.75">
      <c r="A19" s="13">
        <v>12</v>
      </c>
      <c r="B19" s="15" t="s">
        <v>14</v>
      </c>
      <c r="C19" s="101">
        <v>770300</v>
      </c>
      <c r="D19" s="101">
        <v>680300</v>
      </c>
      <c r="E19" s="87">
        <f t="shared" si="7"/>
        <v>-90000</v>
      </c>
      <c r="F19" s="101">
        <v>3958500</v>
      </c>
      <c r="G19" s="101">
        <v>3348731</v>
      </c>
      <c r="H19" s="87">
        <f t="shared" si="9"/>
        <v>-609769</v>
      </c>
      <c r="I19" s="86"/>
      <c r="J19" s="86"/>
      <c r="K19" s="87">
        <f t="shared" si="11"/>
        <v>0</v>
      </c>
      <c r="L19" s="86"/>
      <c r="M19" s="86"/>
      <c r="N19" s="87">
        <f t="shared" si="13"/>
        <v>0</v>
      </c>
      <c r="O19" s="86"/>
      <c r="P19" s="86"/>
      <c r="Q19" s="87">
        <f t="shared" si="15"/>
        <v>0</v>
      </c>
      <c r="R19" s="86"/>
      <c r="S19" s="86"/>
      <c r="T19" s="87">
        <f t="shared" si="17"/>
        <v>0</v>
      </c>
      <c r="U19" s="91">
        <f t="shared" si="18"/>
        <v>4728800</v>
      </c>
      <c r="V19" s="91">
        <f t="shared" si="2"/>
        <v>4029031</v>
      </c>
      <c r="W19" s="91">
        <f t="shared" si="2"/>
        <v>-699769</v>
      </c>
      <c r="X19" s="86"/>
      <c r="Y19" s="86"/>
      <c r="Z19" s="87">
        <f t="shared" si="20"/>
        <v>0</v>
      </c>
      <c r="AA19" s="91">
        <f t="shared" si="54"/>
        <v>0</v>
      </c>
      <c r="AB19" s="91">
        <f t="shared" si="54"/>
        <v>0</v>
      </c>
      <c r="AC19" s="91">
        <f t="shared" si="54"/>
        <v>0</v>
      </c>
      <c r="AD19" s="86"/>
      <c r="AE19" s="86"/>
      <c r="AF19" s="87">
        <f t="shared" si="23"/>
        <v>0</v>
      </c>
      <c r="AG19" s="86"/>
      <c r="AH19" s="86"/>
      <c r="AI19" s="87">
        <f t="shared" si="25"/>
        <v>0</v>
      </c>
      <c r="AJ19" s="91">
        <f t="shared" si="4"/>
        <v>0</v>
      </c>
      <c r="AK19" s="91">
        <f t="shared" si="4"/>
        <v>0</v>
      </c>
      <c r="AL19" s="91">
        <f t="shared" si="4"/>
        <v>0</v>
      </c>
      <c r="AM19" s="91">
        <f t="shared" si="26"/>
        <v>4728800</v>
      </c>
      <c r="AN19" s="91">
        <f t="shared" si="5"/>
        <v>4029031</v>
      </c>
      <c r="AO19" s="91">
        <f t="shared" si="5"/>
        <v>-699769</v>
      </c>
    </row>
    <row r="20" spans="1:41" ht="12.75">
      <c r="A20" s="13">
        <v>13</v>
      </c>
      <c r="B20" s="15" t="s">
        <v>15</v>
      </c>
      <c r="C20" s="101">
        <v>616300</v>
      </c>
      <c r="D20" s="101">
        <v>544300</v>
      </c>
      <c r="E20" s="87">
        <f t="shared" si="7"/>
        <v>-72000</v>
      </c>
      <c r="F20" s="101">
        <v>3166900</v>
      </c>
      <c r="G20" s="101">
        <v>2656700</v>
      </c>
      <c r="H20" s="87">
        <f t="shared" si="9"/>
        <v>-510200</v>
      </c>
      <c r="I20" s="86"/>
      <c r="J20" s="86"/>
      <c r="K20" s="87">
        <f t="shared" si="11"/>
        <v>0</v>
      </c>
      <c r="L20" s="86"/>
      <c r="M20" s="86"/>
      <c r="N20" s="87">
        <f t="shared" si="13"/>
        <v>0</v>
      </c>
      <c r="O20" s="86"/>
      <c r="P20" s="86"/>
      <c r="Q20" s="87">
        <f t="shared" si="15"/>
        <v>0</v>
      </c>
      <c r="R20" s="86"/>
      <c r="S20" s="86"/>
      <c r="T20" s="87">
        <f t="shared" si="17"/>
        <v>0</v>
      </c>
      <c r="U20" s="91">
        <f t="shared" si="18"/>
        <v>3783200</v>
      </c>
      <c r="V20" s="91">
        <f t="shared" si="2"/>
        <v>3201000</v>
      </c>
      <c r="W20" s="91">
        <f t="shared" si="2"/>
        <v>-582200</v>
      </c>
      <c r="X20" s="86"/>
      <c r="Y20" s="86"/>
      <c r="Z20" s="87">
        <f t="shared" si="20"/>
        <v>0</v>
      </c>
      <c r="AA20" s="91">
        <f t="shared" si="54"/>
        <v>0</v>
      </c>
      <c r="AB20" s="91">
        <f t="shared" si="54"/>
        <v>0</v>
      </c>
      <c r="AC20" s="91">
        <f t="shared" si="54"/>
        <v>0</v>
      </c>
      <c r="AD20" s="86"/>
      <c r="AE20" s="86"/>
      <c r="AF20" s="87">
        <f t="shared" si="23"/>
        <v>0</v>
      </c>
      <c r="AG20" s="86"/>
      <c r="AH20" s="86"/>
      <c r="AI20" s="87">
        <f t="shared" si="25"/>
        <v>0</v>
      </c>
      <c r="AJ20" s="91">
        <f t="shared" si="4"/>
        <v>0</v>
      </c>
      <c r="AK20" s="91">
        <f t="shared" si="4"/>
        <v>0</v>
      </c>
      <c r="AL20" s="91">
        <f t="shared" si="4"/>
        <v>0</v>
      </c>
      <c r="AM20" s="91">
        <f t="shared" si="26"/>
        <v>3783200</v>
      </c>
      <c r="AN20" s="91">
        <f t="shared" si="5"/>
        <v>3201000</v>
      </c>
      <c r="AO20" s="91">
        <f t="shared" si="5"/>
        <v>-582200</v>
      </c>
    </row>
    <row r="21" spans="1:41" ht="12.75">
      <c r="A21" s="13">
        <v>14</v>
      </c>
      <c r="B21" s="15" t="s">
        <v>17</v>
      </c>
      <c r="C21" s="101">
        <v>154000</v>
      </c>
      <c r="D21" s="101">
        <v>136000</v>
      </c>
      <c r="E21" s="87">
        <f t="shared" si="7"/>
        <v>-18000</v>
      </c>
      <c r="F21" s="101">
        <v>791600</v>
      </c>
      <c r="G21" s="101">
        <v>664200</v>
      </c>
      <c r="H21" s="87">
        <f t="shared" si="9"/>
        <v>-127400</v>
      </c>
      <c r="I21" s="86"/>
      <c r="J21" s="86"/>
      <c r="K21" s="87">
        <f t="shared" si="11"/>
        <v>0</v>
      </c>
      <c r="L21" s="86"/>
      <c r="M21" s="86"/>
      <c r="N21" s="87">
        <f t="shared" si="13"/>
        <v>0</v>
      </c>
      <c r="O21" s="86"/>
      <c r="P21" s="86"/>
      <c r="Q21" s="87">
        <f t="shared" si="15"/>
        <v>0</v>
      </c>
      <c r="R21" s="86"/>
      <c r="S21" s="86"/>
      <c r="T21" s="87">
        <f t="shared" si="17"/>
        <v>0</v>
      </c>
      <c r="U21" s="91">
        <f t="shared" si="18"/>
        <v>945600</v>
      </c>
      <c r="V21" s="91">
        <f t="shared" si="2"/>
        <v>800200</v>
      </c>
      <c r="W21" s="91">
        <f t="shared" si="2"/>
        <v>-145400</v>
      </c>
      <c r="X21" s="86"/>
      <c r="Y21" s="86"/>
      <c r="Z21" s="87">
        <f t="shared" si="20"/>
        <v>0</v>
      </c>
      <c r="AA21" s="91">
        <f t="shared" si="54"/>
        <v>0</v>
      </c>
      <c r="AB21" s="91">
        <f t="shared" si="54"/>
        <v>0</v>
      </c>
      <c r="AC21" s="91">
        <f t="shared" si="54"/>
        <v>0</v>
      </c>
      <c r="AD21" s="86"/>
      <c r="AE21" s="86"/>
      <c r="AF21" s="87">
        <f t="shared" si="23"/>
        <v>0</v>
      </c>
      <c r="AG21" s="86"/>
      <c r="AH21" s="86"/>
      <c r="AI21" s="87">
        <f t="shared" si="25"/>
        <v>0</v>
      </c>
      <c r="AJ21" s="91">
        <f t="shared" si="4"/>
        <v>0</v>
      </c>
      <c r="AK21" s="91">
        <f t="shared" si="4"/>
        <v>0</v>
      </c>
      <c r="AL21" s="91">
        <f t="shared" si="4"/>
        <v>0</v>
      </c>
      <c r="AM21" s="91">
        <f t="shared" si="26"/>
        <v>945600</v>
      </c>
      <c r="AN21" s="91">
        <f t="shared" si="5"/>
        <v>800200</v>
      </c>
      <c r="AO21" s="91">
        <f t="shared" si="5"/>
        <v>-145400</v>
      </c>
    </row>
    <row r="22" spans="1:41" ht="12.75">
      <c r="A22" s="13">
        <v>15</v>
      </c>
      <c r="B22" s="15" t="s">
        <v>18</v>
      </c>
      <c r="C22" s="101">
        <v>1540100</v>
      </c>
      <c r="D22" s="101">
        <v>1360100</v>
      </c>
      <c r="E22" s="87">
        <f t="shared" si="7"/>
        <v>-180000</v>
      </c>
      <c r="F22" s="101">
        <v>7917700</v>
      </c>
      <c r="G22" s="101">
        <v>6641900</v>
      </c>
      <c r="H22" s="87">
        <f t="shared" si="9"/>
        <v>-1275800</v>
      </c>
      <c r="I22" s="86"/>
      <c r="J22" s="86"/>
      <c r="K22" s="87">
        <f t="shared" si="11"/>
        <v>0</v>
      </c>
      <c r="L22" s="86"/>
      <c r="M22" s="86"/>
      <c r="N22" s="87">
        <f t="shared" si="13"/>
        <v>0</v>
      </c>
      <c r="O22" s="86"/>
      <c r="P22" s="86"/>
      <c r="Q22" s="87">
        <f t="shared" si="15"/>
        <v>0</v>
      </c>
      <c r="R22" s="86"/>
      <c r="S22" s="86"/>
      <c r="T22" s="87">
        <f t="shared" si="17"/>
        <v>0</v>
      </c>
      <c r="U22" s="91">
        <f t="shared" si="18"/>
        <v>9457800</v>
      </c>
      <c r="V22" s="91">
        <f t="shared" si="2"/>
        <v>8002000</v>
      </c>
      <c r="W22" s="91">
        <f t="shared" si="2"/>
        <v>-1455800</v>
      </c>
      <c r="X22" s="86"/>
      <c r="Y22" s="86"/>
      <c r="Z22" s="87">
        <f t="shared" si="20"/>
        <v>0</v>
      </c>
      <c r="AA22" s="91">
        <f t="shared" si="54"/>
        <v>0</v>
      </c>
      <c r="AB22" s="91">
        <f t="shared" si="54"/>
        <v>0</v>
      </c>
      <c r="AC22" s="91">
        <f t="shared" si="54"/>
        <v>0</v>
      </c>
      <c r="AD22" s="86"/>
      <c r="AE22" s="86"/>
      <c r="AF22" s="87">
        <f t="shared" si="23"/>
        <v>0</v>
      </c>
      <c r="AG22" s="86"/>
      <c r="AH22" s="86"/>
      <c r="AI22" s="87">
        <f t="shared" si="25"/>
        <v>0</v>
      </c>
      <c r="AJ22" s="91">
        <f t="shared" si="4"/>
        <v>0</v>
      </c>
      <c r="AK22" s="91">
        <f t="shared" si="4"/>
        <v>0</v>
      </c>
      <c r="AL22" s="91">
        <f t="shared" si="4"/>
        <v>0</v>
      </c>
      <c r="AM22" s="91">
        <f t="shared" si="26"/>
        <v>9457800</v>
      </c>
      <c r="AN22" s="91">
        <f t="shared" si="5"/>
        <v>8002000</v>
      </c>
      <c r="AO22" s="91">
        <f t="shared" si="5"/>
        <v>-1455800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87">
        <f t="shared" si="7"/>
        <v>0</v>
      </c>
      <c r="F23" s="102">
        <f>SUM(F24:F27)</f>
        <v>21502000</v>
      </c>
      <c r="G23" s="102">
        <f>SUM(G24:G27)</f>
        <v>18525411.25</v>
      </c>
      <c r="H23" s="87">
        <f t="shared" si="9"/>
        <v>-2976588.75</v>
      </c>
      <c r="I23" s="88">
        <f>SUM(I24:I27)</f>
        <v>71020600</v>
      </c>
      <c r="J23" s="88">
        <f>SUM(J24:J27)</f>
        <v>58229295.799999997</v>
      </c>
      <c r="K23" s="87">
        <f t="shared" si="11"/>
        <v>-12791304.200000003</v>
      </c>
      <c r="L23" s="88">
        <f>SUM(L24:L27)</f>
        <v>21460000</v>
      </c>
      <c r="M23" s="88">
        <f>SUM(M24:M27)</f>
        <v>20058228.009999998</v>
      </c>
      <c r="N23" s="87">
        <f t="shared" si="13"/>
        <v>-1401771.9900000021</v>
      </c>
      <c r="O23" s="88">
        <f>SUM(O24:O27)</f>
        <v>59120000</v>
      </c>
      <c r="P23" s="88">
        <f>SUM(P24:P27)</f>
        <v>55832085.530000001</v>
      </c>
      <c r="Q23" s="87">
        <f t="shared" si="15"/>
        <v>-3287914.4699999988</v>
      </c>
      <c r="R23" s="88">
        <f>SUM(R24:R27)</f>
        <v>14373000</v>
      </c>
      <c r="S23" s="88">
        <f>SUM(S24:S27)</f>
        <v>13392180.129999999</v>
      </c>
      <c r="T23" s="87">
        <f t="shared" si="17"/>
        <v>-980819.87000000104</v>
      </c>
      <c r="U23" s="90">
        <f t="shared" si="18"/>
        <v>187475600</v>
      </c>
      <c r="V23" s="90">
        <f t="shared" si="18"/>
        <v>166037200.72</v>
      </c>
      <c r="W23" s="90">
        <f t="shared" si="18"/>
        <v>-21438399.280000005</v>
      </c>
      <c r="X23" s="88">
        <f>SUM(X24:X27)</f>
        <v>0</v>
      </c>
      <c r="Y23" s="88">
        <f>SUM(Y24:Y27)</f>
        <v>0</v>
      </c>
      <c r="Z23" s="87">
        <f t="shared" si="20"/>
        <v>0</v>
      </c>
      <c r="AA23" s="90">
        <f t="shared" si="54"/>
        <v>0</v>
      </c>
      <c r="AB23" s="90">
        <f t="shared" si="54"/>
        <v>0</v>
      </c>
      <c r="AC23" s="90">
        <f t="shared" si="54"/>
        <v>0</v>
      </c>
      <c r="AD23" s="88">
        <f>SUM(AD24:AD27)</f>
        <v>0</v>
      </c>
      <c r="AE23" s="88">
        <f>SUM(AE24:AE27)</f>
        <v>0</v>
      </c>
      <c r="AF23" s="87">
        <f t="shared" si="23"/>
        <v>0</v>
      </c>
      <c r="AG23" s="88">
        <f>SUM(AG24:AG27)</f>
        <v>0</v>
      </c>
      <c r="AH23" s="88">
        <f>SUM(AH24:AH27)</f>
        <v>0</v>
      </c>
      <c r="AI23" s="87">
        <f t="shared" si="25"/>
        <v>0</v>
      </c>
      <c r="AJ23" s="90">
        <f t="shared" ref="AJ23:AL90" si="55">SUM(AD23+AG23)</f>
        <v>0</v>
      </c>
      <c r="AK23" s="90">
        <f t="shared" si="55"/>
        <v>0</v>
      </c>
      <c r="AL23" s="90">
        <f t="shared" si="55"/>
        <v>0</v>
      </c>
      <c r="AM23" s="90">
        <f t="shared" si="26"/>
        <v>187475600</v>
      </c>
      <c r="AN23" s="90">
        <f t="shared" si="26"/>
        <v>166037200.72</v>
      </c>
      <c r="AO23" s="90">
        <f t="shared" si="26"/>
        <v>-21438399.280000005</v>
      </c>
    </row>
    <row r="24" spans="1:41" ht="12.75">
      <c r="A24" s="13">
        <v>17</v>
      </c>
      <c r="B24" s="1" t="s">
        <v>19</v>
      </c>
      <c r="C24" s="103">
        <v>0</v>
      </c>
      <c r="D24" s="103">
        <v>0</v>
      </c>
      <c r="E24" s="87">
        <f t="shared" si="7"/>
        <v>0</v>
      </c>
      <c r="F24" s="103">
        <v>3072000</v>
      </c>
      <c r="G24" s="103">
        <v>3852651.25</v>
      </c>
      <c r="H24" s="87">
        <f t="shared" si="9"/>
        <v>780651.25</v>
      </c>
      <c r="I24" s="103">
        <v>1500000</v>
      </c>
      <c r="J24" s="103">
        <v>990255.8</v>
      </c>
      <c r="K24" s="87">
        <f t="shared" si="11"/>
        <v>-509744.19999999995</v>
      </c>
      <c r="L24" s="103">
        <v>2700000</v>
      </c>
      <c r="M24" s="103">
        <v>2177594.0099999998</v>
      </c>
      <c r="N24" s="87">
        <f t="shared" si="13"/>
        <v>-522405.99000000022</v>
      </c>
      <c r="O24" s="103">
        <v>5620000</v>
      </c>
      <c r="P24" s="103">
        <v>3381525.53</v>
      </c>
      <c r="Q24" s="87">
        <f t="shared" si="15"/>
        <v>-2238474.4700000002</v>
      </c>
      <c r="R24" s="103">
        <v>1859400</v>
      </c>
      <c r="S24" s="103">
        <v>1449470.13</v>
      </c>
      <c r="T24" s="87">
        <f t="shared" si="17"/>
        <v>-409929.87000000011</v>
      </c>
      <c r="U24" s="91">
        <f t="shared" si="18"/>
        <v>14751400</v>
      </c>
      <c r="V24" s="91">
        <f t="shared" si="18"/>
        <v>11851496.719999999</v>
      </c>
      <c r="W24" s="91">
        <f t="shared" si="18"/>
        <v>-2899903.2800000003</v>
      </c>
      <c r="X24" s="89"/>
      <c r="Y24" s="89"/>
      <c r="Z24" s="87">
        <f t="shared" si="20"/>
        <v>0</v>
      </c>
      <c r="AA24" s="91">
        <f t="shared" si="54"/>
        <v>0</v>
      </c>
      <c r="AB24" s="91">
        <f t="shared" si="54"/>
        <v>0</v>
      </c>
      <c r="AC24" s="91">
        <f t="shared" si="54"/>
        <v>0</v>
      </c>
      <c r="AD24" s="89"/>
      <c r="AE24" s="89"/>
      <c r="AF24" s="87">
        <f t="shared" si="23"/>
        <v>0</v>
      </c>
      <c r="AG24" s="89"/>
      <c r="AH24" s="89"/>
      <c r="AI24" s="87">
        <f t="shared" si="25"/>
        <v>0</v>
      </c>
      <c r="AJ24" s="91">
        <f t="shared" si="55"/>
        <v>0</v>
      </c>
      <c r="AK24" s="91">
        <f t="shared" si="55"/>
        <v>0</v>
      </c>
      <c r="AL24" s="91">
        <f t="shared" si="55"/>
        <v>0</v>
      </c>
      <c r="AM24" s="91">
        <f t="shared" si="26"/>
        <v>14751400</v>
      </c>
      <c r="AN24" s="91">
        <f t="shared" si="26"/>
        <v>11851496.719999999</v>
      </c>
      <c r="AO24" s="91">
        <f t="shared" si="26"/>
        <v>-2899903.2800000003</v>
      </c>
    </row>
    <row r="25" spans="1:41" ht="12.75">
      <c r="A25" s="13">
        <v>18</v>
      </c>
      <c r="B25" s="1" t="s">
        <v>20</v>
      </c>
      <c r="C25" s="103">
        <v>0</v>
      </c>
      <c r="D25" s="103">
        <v>0</v>
      </c>
      <c r="E25" s="87">
        <f t="shared" si="7"/>
        <v>0</v>
      </c>
      <c r="F25" s="103">
        <v>18250000</v>
      </c>
      <c r="G25" s="103">
        <v>14637760</v>
      </c>
      <c r="H25" s="87">
        <f t="shared" si="9"/>
        <v>-3612240</v>
      </c>
      <c r="I25" s="103">
        <v>68795200</v>
      </c>
      <c r="J25" s="103">
        <v>57239040</v>
      </c>
      <c r="K25" s="87">
        <f t="shared" si="11"/>
        <v>-11556160</v>
      </c>
      <c r="L25" s="103">
        <v>17160000</v>
      </c>
      <c r="M25" s="103">
        <v>17395634</v>
      </c>
      <c r="N25" s="87">
        <f t="shared" si="13"/>
        <v>235634</v>
      </c>
      <c r="O25" s="103">
        <v>52040000</v>
      </c>
      <c r="P25" s="103">
        <v>51940560</v>
      </c>
      <c r="Q25" s="87">
        <f t="shared" si="15"/>
        <v>-99440</v>
      </c>
      <c r="R25" s="103">
        <v>11568000</v>
      </c>
      <c r="S25" s="103">
        <v>11556480</v>
      </c>
      <c r="T25" s="87">
        <f t="shared" si="17"/>
        <v>-11520</v>
      </c>
      <c r="U25" s="91">
        <f t="shared" si="18"/>
        <v>167813200</v>
      </c>
      <c r="V25" s="91">
        <f t="shared" si="18"/>
        <v>152769474</v>
      </c>
      <c r="W25" s="91">
        <f t="shared" si="18"/>
        <v>-15043726</v>
      </c>
      <c r="X25" s="89"/>
      <c r="Y25" s="89"/>
      <c r="Z25" s="87">
        <f t="shared" si="20"/>
        <v>0</v>
      </c>
      <c r="AA25" s="91">
        <f t="shared" si="54"/>
        <v>0</v>
      </c>
      <c r="AB25" s="91">
        <f t="shared" si="54"/>
        <v>0</v>
      </c>
      <c r="AC25" s="91">
        <f t="shared" si="54"/>
        <v>0</v>
      </c>
      <c r="AD25" s="89"/>
      <c r="AE25" s="89"/>
      <c r="AF25" s="87">
        <f t="shared" si="23"/>
        <v>0</v>
      </c>
      <c r="AG25" s="89"/>
      <c r="AH25" s="89"/>
      <c r="AI25" s="87">
        <f t="shared" si="25"/>
        <v>0</v>
      </c>
      <c r="AJ25" s="91">
        <f t="shared" si="55"/>
        <v>0</v>
      </c>
      <c r="AK25" s="91">
        <f t="shared" si="55"/>
        <v>0</v>
      </c>
      <c r="AL25" s="91">
        <f t="shared" si="55"/>
        <v>0</v>
      </c>
      <c r="AM25" s="91">
        <f t="shared" si="26"/>
        <v>167813200</v>
      </c>
      <c r="AN25" s="91">
        <f t="shared" si="26"/>
        <v>152769474</v>
      </c>
      <c r="AO25" s="91">
        <f t="shared" si="26"/>
        <v>-15043726</v>
      </c>
    </row>
    <row r="26" spans="1:41" ht="12.75">
      <c r="A26" s="13">
        <v>19</v>
      </c>
      <c r="B26" s="1" t="s">
        <v>21</v>
      </c>
      <c r="C26" s="103">
        <v>0</v>
      </c>
      <c r="D26" s="103">
        <v>0</v>
      </c>
      <c r="E26" s="87">
        <f t="shared" si="7"/>
        <v>0</v>
      </c>
      <c r="F26" s="103">
        <v>180000</v>
      </c>
      <c r="G26" s="103">
        <v>35000</v>
      </c>
      <c r="H26" s="87">
        <f t="shared" si="9"/>
        <v>-145000</v>
      </c>
      <c r="I26" s="103">
        <v>725400</v>
      </c>
      <c r="J26" s="103">
        <v>0</v>
      </c>
      <c r="K26" s="87">
        <f t="shared" si="11"/>
        <v>-725400</v>
      </c>
      <c r="L26" s="103">
        <v>1600000</v>
      </c>
      <c r="M26" s="103">
        <v>485000</v>
      </c>
      <c r="N26" s="87">
        <f t="shared" si="13"/>
        <v>-1115000</v>
      </c>
      <c r="O26" s="103">
        <v>1460000</v>
      </c>
      <c r="P26" s="103">
        <v>510000</v>
      </c>
      <c r="Q26" s="87">
        <f t="shared" si="15"/>
        <v>-950000</v>
      </c>
      <c r="R26" s="103">
        <v>945600</v>
      </c>
      <c r="S26" s="103">
        <v>386230</v>
      </c>
      <c r="T26" s="87">
        <f t="shared" si="17"/>
        <v>-559370</v>
      </c>
      <c r="U26" s="91">
        <f t="shared" si="18"/>
        <v>4911000</v>
      </c>
      <c r="V26" s="91">
        <f t="shared" si="18"/>
        <v>1416230</v>
      </c>
      <c r="W26" s="91">
        <f t="shared" si="18"/>
        <v>-3494770</v>
      </c>
      <c r="X26" s="89"/>
      <c r="Y26" s="89"/>
      <c r="Z26" s="87">
        <f t="shared" si="20"/>
        <v>0</v>
      </c>
      <c r="AA26" s="91">
        <f t="shared" si="54"/>
        <v>0</v>
      </c>
      <c r="AB26" s="91">
        <f t="shared" si="54"/>
        <v>0</v>
      </c>
      <c r="AC26" s="91">
        <f t="shared" si="54"/>
        <v>0</v>
      </c>
      <c r="AD26" s="89"/>
      <c r="AE26" s="89"/>
      <c r="AF26" s="87">
        <f t="shared" si="23"/>
        <v>0</v>
      </c>
      <c r="AG26" s="89"/>
      <c r="AH26" s="89"/>
      <c r="AI26" s="87">
        <f t="shared" si="25"/>
        <v>0</v>
      </c>
      <c r="AJ26" s="91">
        <f t="shared" si="55"/>
        <v>0</v>
      </c>
      <c r="AK26" s="91">
        <f t="shared" si="55"/>
        <v>0</v>
      </c>
      <c r="AL26" s="91">
        <f t="shared" si="55"/>
        <v>0</v>
      </c>
      <c r="AM26" s="91">
        <f t="shared" si="26"/>
        <v>4911000</v>
      </c>
      <c r="AN26" s="91">
        <f t="shared" si="26"/>
        <v>1416230</v>
      </c>
      <c r="AO26" s="91">
        <f t="shared" si="26"/>
        <v>-3494770</v>
      </c>
    </row>
    <row r="27" spans="1:41" ht="12.75">
      <c r="A27" s="13">
        <v>20</v>
      </c>
      <c r="B27" s="1" t="s">
        <v>73</v>
      </c>
      <c r="C27" s="101">
        <v>0</v>
      </c>
      <c r="D27" s="101">
        <v>0</v>
      </c>
      <c r="E27" s="87">
        <f t="shared" si="7"/>
        <v>0</v>
      </c>
      <c r="F27" s="101">
        <v>0</v>
      </c>
      <c r="G27" s="101">
        <v>0</v>
      </c>
      <c r="H27" s="87">
        <f t="shared" si="9"/>
        <v>0</v>
      </c>
      <c r="I27" s="101"/>
      <c r="J27" s="101"/>
      <c r="K27" s="87">
        <f t="shared" si="11"/>
        <v>0</v>
      </c>
      <c r="L27" s="103"/>
      <c r="M27" s="103"/>
      <c r="N27" s="87">
        <f t="shared" si="13"/>
        <v>0</v>
      </c>
      <c r="O27" s="101"/>
      <c r="P27" s="101"/>
      <c r="Q27" s="87">
        <f t="shared" si="15"/>
        <v>0</v>
      </c>
      <c r="R27" s="101"/>
      <c r="S27" s="101"/>
      <c r="T27" s="87">
        <f t="shared" si="17"/>
        <v>0</v>
      </c>
      <c r="U27" s="91">
        <f t="shared" si="18"/>
        <v>0</v>
      </c>
      <c r="V27" s="91">
        <f t="shared" si="18"/>
        <v>0</v>
      </c>
      <c r="W27" s="91">
        <f t="shared" si="18"/>
        <v>0</v>
      </c>
      <c r="X27" s="89"/>
      <c r="Y27" s="89"/>
      <c r="Z27" s="87">
        <f t="shared" si="20"/>
        <v>0</v>
      </c>
      <c r="AA27" s="91">
        <f t="shared" si="54"/>
        <v>0</v>
      </c>
      <c r="AB27" s="91">
        <f t="shared" si="54"/>
        <v>0</v>
      </c>
      <c r="AC27" s="91">
        <f t="shared" si="54"/>
        <v>0</v>
      </c>
      <c r="AD27" s="89"/>
      <c r="AE27" s="89"/>
      <c r="AF27" s="87">
        <f t="shared" si="23"/>
        <v>0</v>
      </c>
      <c r="AG27" s="89"/>
      <c r="AH27" s="89"/>
      <c r="AI27" s="87">
        <f t="shared" si="25"/>
        <v>0</v>
      </c>
      <c r="AJ27" s="91">
        <f t="shared" si="55"/>
        <v>0</v>
      </c>
      <c r="AK27" s="91">
        <f t="shared" si="55"/>
        <v>0</v>
      </c>
      <c r="AL27" s="91">
        <f t="shared" si="55"/>
        <v>0</v>
      </c>
      <c r="AM27" s="91">
        <f t="shared" si="26"/>
        <v>0</v>
      </c>
      <c r="AN27" s="91">
        <f t="shared" si="26"/>
        <v>0</v>
      </c>
      <c r="AO27" s="91">
        <f t="shared" si="26"/>
        <v>0</v>
      </c>
    </row>
    <row r="28" spans="1:41" ht="12.75">
      <c r="A28" s="57">
        <v>21</v>
      </c>
      <c r="B28" s="58" t="s">
        <v>35</v>
      </c>
      <c r="C28" s="102">
        <f>SUM(C29:C34)</f>
        <v>3812800</v>
      </c>
      <c r="D28" s="102">
        <f>SUM(D29:D34)</f>
        <v>2549650</v>
      </c>
      <c r="E28" s="87">
        <f t="shared" si="7"/>
        <v>-1263150</v>
      </c>
      <c r="F28" s="102">
        <f>SUM(F29:F34)</f>
        <v>22542000</v>
      </c>
      <c r="G28" s="102">
        <f>SUM(G29:G34)</f>
        <v>16950313.43</v>
      </c>
      <c r="H28" s="87">
        <f t="shared" si="9"/>
        <v>-5591686.5700000003</v>
      </c>
      <c r="I28" s="102">
        <f>SUM(I29:I34)</f>
        <v>0</v>
      </c>
      <c r="J28" s="102">
        <f>SUM(J29:J34)</f>
        <v>0</v>
      </c>
      <c r="K28" s="87">
        <f t="shared" si="11"/>
        <v>0</v>
      </c>
      <c r="L28" s="102">
        <f>SUM(L29:L34)</f>
        <v>0</v>
      </c>
      <c r="M28" s="102">
        <f>SUM(M29:M34)</f>
        <v>0</v>
      </c>
      <c r="N28" s="87">
        <f t="shared" si="13"/>
        <v>0</v>
      </c>
      <c r="O28" s="102">
        <f>SUM(O29:O34)</f>
        <v>0</v>
      </c>
      <c r="P28" s="102">
        <f>SUM(P29:P34)</f>
        <v>0</v>
      </c>
      <c r="Q28" s="87">
        <f t="shared" si="15"/>
        <v>0</v>
      </c>
      <c r="R28" s="102">
        <f>SUM(R29:R34)</f>
        <v>0</v>
      </c>
      <c r="S28" s="102">
        <f>SUM(S29:S34)</f>
        <v>0</v>
      </c>
      <c r="T28" s="87">
        <f t="shared" si="17"/>
        <v>0</v>
      </c>
      <c r="U28" s="90">
        <f t="shared" si="18"/>
        <v>26354800</v>
      </c>
      <c r="V28" s="90">
        <f t="shared" si="18"/>
        <v>19499963.43</v>
      </c>
      <c r="W28" s="90">
        <f t="shared" si="18"/>
        <v>-6854836.5700000003</v>
      </c>
      <c r="X28" s="88">
        <f>SUM(X29:X34)</f>
        <v>0</v>
      </c>
      <c r="Y28" s="88">
        <f>SUM(Y29:Y34)</f>
        <v>0</v>
      </c>
      <c r="Z28" s="87">
        <f t="shared" si="20"/>
        <v>0</v>
      </c>
      <c r="AA28" s="90">
        <f t="shared" si="54"/>
        <v>0</v>
      </c>
      <c r="AB28" s="90">
        <f t="shared" si="54"/>
        <v>0</v>
      </c>
      <c r="AC28" s="90">
        <f t="shared" si="54"/>
        <v>0</v>
      </c>
      <c r="AD28" s="88">
        <f>SUM(AD29:AD34)</f>
        <v>0</v>
      </c>
      <c r="AE28" s="88">
        <f>SUM(AE29:AE34)</f>
        <v>0</v>
      </c>
      <c r="AF28" s="87">
        <f t="shared" si="23"/>
        <v>0</v>
      </c>
      <c r="AG28" s="88">
        <f>SUM(AG29:AG34)</f>
        <v>0</v>
      </c>
      <c r="AH28" s="88">
        <f>SUM(AH29:AH34)</f>
        <v>0</v>
      </c>
      <c r="AI28" s="87">
        <f t="shared" si="25"/>
        <v>0</v>
      </c>
      <c r="AJ28" s="90">
        <f t="shared" si="55"/>
        <v>0</v>
      </c>
      <c r="AK28" s="90">
        <f t="shared" si="55"/>
        <v>0</v>
      </c>
      <c r="AL28" s="90">
        <f t="shared" si="55"/>
        <v>0</v>
      </c>
      <c r="AM28" s="90">
        <f t="shared" si="26"/>
        <v>26354800</v>
      </c>
      <c r="AN28" s="90">
        <f t="shared" si="26"/>
        <v>19499963.43</v>
      </c>
      <c r="AO28" s="90">
        <f t="shared" si="26"/>
        <v>-6854836.5700000003</v>
      </c>
    </row>
    <row r="29" spans="1:41" ht="12.75">
      <c r="A29" s="13">
        <v>22</v>
      </c>
      <c r="B29" s="1" t="s">
        <v>22</v>
      </c>
      <c r="C29" s="101">
        <v>800000</v>
      </c>
      <c r="D29" s="101">
        <v>582900</v>
      </c>
      <c r="E29" s="87">
        <f t="shared" si="7"/>
        <v>-217100</v>
      </c>
      <c r="F29" s="101">
        <v>1320000</v>
      </c>
      <c r="G29" s="101">
        <v>977903.43</v>
      </c>
      <c r="H29" s="87">
        <f t="shared" si="9"/>
        <v>-342096.56999999995</v>
      </c>
      <c r="I29" s="101"/>
      <c r="J29" s="101"/>
      <c r="K29" s="87">
        <f t="shared" si="11"/>
        <v>0</v>
      </c>
      <c r="L29" s="103"/>
      <c r="M29" s="103"/>
      <c r="N29" s="87">
        <f t="shared" si="13"/>
        <v>0</v>
      </c>
      <c r="O29" s="101"/>
      <c r="P29" s="101"/>
      <c r="Q29" s="87">
        <f t="shared" si="15"/>
        <v>0</v>
      </c>
      <c r="R29" s="101">
        <v>0</v>
      </c>
      <c r="S29" s="101">
        <v>0</v>
      </c>
      <c r="T29" s="87">
        <f t="shared" si="17"/>
        <v>0</v>
      </c>
      <c r="U29" s="91">
        <f t="shared" si="18"/>
        <v>2120000</v>
      </c>
      <c r="V29" s="91">
        <f t="shared" si="18"/>
        <v>1560803.4300000002</v>
      </c>
      <c r="W29" s="91">
        <f t="shared" si="18"/>
        <v>-559196.56999999995</v>
      </c>
      <c r="X29" s="86"/>
      <c r="Y29" s="86"/>
      <c r="Z29" s="87">
        <f t="shared" si="20"/>
        <v>0</v>
      </c>
      <c r="AA29" s="91">
        <f t="shared" si="54"/>
        <v>0</v>
      </c>
      <c r="AB29" s="91">
        <f t="shared" si="54"/>
        <v>0</v>
      </c>
      <c r="AC29" s="91">
        <f t="shared" si="54"/>
        <v>0</v>
      </c>
      <c r="AD29" s="86"/>
      <c r="AE29" s="86"/>
      <c r="AF29" s="87">
        <f t="shared" si="23"/>
        <v>0</v>
      </c>
      <c r="AG29" s="86"/>
      <c r="AH29" s="86"/>
      <c r="AI29" s="87">
        <f t="shared" si="25"/>
        <v>0</v>
      </c>
      <c r="AJ29" s="91">
        <f t="shared" si="55"/>
        <v>0</v>
      </c>
      <c r="AK29" s="91">
        <f t="shared" si="55"/>
        <v>0</v>
      </c>
      <c r="AL29" s="91">
        <f t="shared" si="55"/>
        <v>0</v>
      </c>
      <c r="AM29" s="91">
        <f t="shared" si="26"/>
        <v>2120000</v>
      </c>
      <c r="AN29" s="91">
        <f t="shared" si="26"/>
        <v>1560803.4300000002</v>
      </c>
      <c r="AO29" s="91">
        <f t="shared" si="26"/>
        <v>-559196.56999999995</v>
      </c>
    </row>
    <row r="30" spans="1:41" ht="12.75">
      <c r="A30" s="13">
        <v>23</v>
      </c>
      <c r="B30" s="1" t="s">
        <v>23</v>
      </c>
      <c r="C30" s="101">
        <v>2162800</v>
      </c>
      <c r="D30" s="101">
        <v>1294000</v>
      </c>
      <c r="E30" s="87">
        <f t="shared" si="7"/>
        <v>-868800</v>
      </c>
      <c r="F30" s="101">
        <v>12456400</v>
      </c>
      <c r="G30" s="101">
        <v>10071160</v>
      </c>
      <c r="H30" s="87">
        <f t="shared" si="9"/>
        <v>-2385240</v>
      </c>
      <c r="I30" s="101"/>
      <c r="J30" s="101"/>
      <c r="K30" s="87">
        <f t="shared" si="11"/>
        <v>0</v>
      </c>
      <c r="L30" s="103"/>
      <c r="M30" s="103"/>
      <c r="N30" s="87">
        <f t="shared" si="13"/>
        <v>0</v>
      </c>
      <c r="O30" s="101"/>
      <c r="P30" s="101"/>
      <c r="Q30" s="87">
        <f t="shared" si="15"/>
        <v>0</v>
      </c>
      <c r="R30" s="101">
        <v>0</v>
      </c>
      <c r="S30" s="101">
        <v>0</v>
      </c>
      <c r="T30" s="87">
        <f t="shared" si="17"/>
        <v>0</v>
      </c>
      <c r="U30" s="91">
        <f t="shared" si="18"/>
        <v>14619200</v>
      </c>
      <c r="V30" s="91">
        <f t="shared" si="18"/>
        <v>11365160</v>
      </c>
      <c r="W30" s="91">
        <f t="shared" si="18"/>
        <v>-3254040</v>
      </c>
      <c r="X30" s="86"/>
      <c r="Y30" s="86"/>
      <c r="Z30" s="87">
        <f t="shared" si="20"/>
        <v>0</v>
      </c>
      <c r="AA30" s="91">
        <f t="shared" si="54"/>
        <v>0</v>
      </c>
      <c r="AB30" s="91">
        <f t="shared" si="54"/>
        <v>0</v>
      </c>
      <c r="AC30" s="91">
        <f t="shared" si="54"/>
        <v>0</v>
      </c>
      <c r="AD30" s="86"/>
      <c r="AE30" s="86"/>
      <c r="AF30" s="87">
        <f t="shared" si="23"/>
        <v>0</v>
      </c>
      <c r="AG30" s="86"/>
      <c r="AH30" s="86"/>
      <c r="AI30" s="87">
        <f t="shared" si="25"/>
        <v>0</v>
      </c>
      <c r="AJ30" s="91">
        <f t="shared" si="55"/>
        <v>0</v>
      </c>
      <c r="AK30" s="91">
        <f t="shared" si="55"/>
        <v>0</v>
      </c>
      <c r="AL30" s="91">
        <f t="shared" si="55"/>
        <v>0</v>
      </c>
      <c r="AM30" s="91">
        <f t="shared" si="26"/>
        <v>14619200</v>
      </c>
      <c r="AN30" s="91">
        <f t="shared" si="26"/>
        <v>11365160</v>
      </c>
      <c r="AO30" s="91">
        <f t="shared" si="26"/>
        <v>-3254040</v>
      </c>
    </row>
    <row r="31" spans="1:41" ht="12.75">
      <c r="A31" s="13">
        <v>24</v>
      </c>
      <c r="B31" s="1" t="s">
        <v>24</v>
      </c>
      <c r="C31" s="101">
        <v>300000</v>
      </c>
      <c r="D31" s="101">
        <v>122750</v>
      </c>
      <c r="E31" s="87">
        <f t="shared" si="7"/>
        <v>-177250</v>
      </c>
      <c r="F31" s="101">
        <v>2325600</v>
      </c>
      <c r="G31" s="101">
        <v>1448850</v>
      </c>
      <c r="H31" s="87">
        <f t="shared" si="9"/>
        <v>-876750</v>
      </c>
      <c r="I31" s="101"/>
      <c r="J31" s="101"/>
      <c r="K31" s="87">
        <f t="shared" si="11"/>
        <v>0</v>
      </c>
      <c r="L31" s="103"/>
      <c r="M31" s="103"/>
      <c r="N31" s="87">
        <f t="shared" si="13"/>
        <v>0</v>
      </c>
      <c r="O31" s="101"/>
      <c r="P31" s="101"/>
      <c r="Q31" s="87">
        <f t="shared" si="15"/>
        <v>0</v>
      </c>
      <c r="R31" s="101">
        <v>0</v>
      </c>
      <c r="S31" s="101">
        <v>0</v>
      </c>
      <c r="T31" s="87">
        <f t="shared" si="17"/>
        <v>0</v>
      </c>
      <c r="U31" s="91">
        <f t="shared" si="18"/>
        <v>2625600</v>
      </c>
      <c r="V31" s="91">
        <f t="shared" si="18"/>
        <v>1571600</v>
      </c>
      <c r="W31" s="91">
        <f t="shared" si="18"/>
        <v>-1054000</v>
      </c>
      <c r="X31" s="86"/>
      <c r="Y31" s="86"/>
      <c r="Z31" s="87">
        <f t="shared" si="20"/>
        <v>0</v>
      </c>
      <c r="AA31" s="91">
        <f t="shared" si="54"/>
        <v>0</v>
      </c>
      <c r="AB31" s="91">
        <f t="shared" si="54"/>
        <v>0</v>
      </c>
      <c r="AC31" s="91">
        <f t="shared" si="54"/>
        <v>0</v>
      </c>
      <c r="AD31" s="86"/>
      <c r="AE31" s="86"/>
      <c r="AF31" s="87">
        <f t="shared" si="23"/>
        <v>0</v>
      </c>
      <c r="AG31" s="86"/>
      <c r="AH31" s="86"/>
      <c r="AI31" s="87">
        <f t="shared" si="25"/>
        <v>0</v>
      </c>
      <c r="AJ31" s="91">
        <f t="shared" si="55"/>
        <v>0</v>
      </c>
      <c r="AK31" s="91">
        <f t="shared" si="55"/>
        <v>0</v>
      </c>
      <c r="AL31" s="91">
        <f t="shared" si="55"/>
        <v>0</v>
      </c>
      <c r="AM31" s="91">
        <f t="shared" si="26"/>
        <v>2625600</v>
      </c>
      <c r="AN31" s="91">
        <f t="shared" si="26"/>
        <v>1571600</v>
      </c>
      <c r="AO31" s="91">
        <f t="shared" si="26"/>
        <v>-1054000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7"/>
        <v>0</v>
      </c>
      <c r="F32" s="101">
        <v>0</v>
      </c>
      <c r="G32" s="101">
        <v>0</v>
      </c>
      <c r="H32" s="87">
        <f t="shared" si="9"/>
        <v>0</v>
      </c>
      <c r="I32" s="101"/>
      <c r="J32" s="101"/>
      <c r="K32" s="87">
        <f t="shared" si="11"/>
        <v>0</v>
      </c>
      <c r="L32" s="103"/>
      <c r="M32" s="103"/>
      <c r="N32" s="87">
        <f t="shared" si="13"/>
        <v>0</v>
      </c>
      <c r="O32" s="101"/>
      <c r="P32" s="101"/>
      <c r="Q32" s="87">
        <f t="shared" si="15"/>
        <v>0</v>
      </c>
      <c r="R32" s="101">
        <v>0</v>
      </c>
      <c r="S32" s="101">
        <v>0</v>
      </c>
      <c r="T32" s="87">
        <f t="shared" si="17"/>
        <v>0</v>
      </c>
      <c r="U32" s="91">
        <f t="shared" si="18"/>
        <v>0</v>
      </c>
      <c r="V32" s="91">
        <f t="shared" si="18"/>
        <v>0</v>
      </c>
      <c r="W32" s="91">
        <f t="shared" si="18"/>
        <v>0</v>
      </c>
      <c r="X32" s="86"/>
      <c r="Y32" s="86"/>
      <c r="Z32" s="87">
        <f t="shared" si="20"/>
        <v>0</v>
      </c>
      <c r="AA32" s="91">
        <f t="shared" si="54"/>
        <v>0</v>
      </c>
      <c r="AB32" s="91">
        <f t="shared" si="54"/>
        <v>0</v>
      </c>
      <c r="AC32" s="91">
        <f t="shared" si="54"/>
        <v>0</v>
      </c>
      <c r="AD32" s="86"/>
      <c r="AE32" s="86"/>
      <c r="AF32" s="87">
        <f t="shared" si="23"/>
        <v>0</v>
      </c>
      <c r="AG32" s="86"/>
      <c r="AH32" s="86"/>
      <c r="AI32" s="87">
        <f t="shared" si="25"/>
        <v>0</v>
      </c>
      <c r="AJ32" s="91">
        <f t="shared" si="55"/>
        <v>0</v>
      </c>
      <c r="AK32" s="91">
        <f t="shared" si="55"/>
        <v>0</v>
      </c>
      <c r="AL32" s="91">
        <f t="shared" si="55"/>
        <v>0</v>
      </c>
      <c r="AM32" s="91">
        <f t="shared" si="26"/>
        <v>0</v>
      </c>
      <c r="AN32" s="91">
        <f t="shared" si="26"/>
        <v>0</v>
      </c>
      <c r="AO32" s="91">
        <f t="shared" si="26"/>
        <v>0</v>
      </c>
    </row>
    <row r="33" spans="1:41" ht="12.75">
      <c r="A33" s="13">
        <v>26</v>
      </c>
      <c r="B33" s="1" t="s">
        <v>26</v>
      </c>
      <c r="C33" s="101">
        <v>350000</v>
      </c>
      <c r="D33" s="101">
        <v>350000</v>
      </c>
      <c r="E33" s="87">
        <f t="shared" si="7"/>
        <v>0</v>
      </c>
      <c r="F33" s="101">
        <v>140000</v>
      </c>
      <c r="G33" s="101">
        <v>79500</v>
      </c>
      <c r="H33" s="87">
        <f t="shared" si="9"/>
        <v>-60500</v>
      </c>
      <c r="I33" s="101"/>
      <c r="J33" s="101"/>
      <c r="K33" s="87">
        <f t="shared" si="11"/>
        <v>0</v>
      </c>
      <c r="L33" s="103"/>
      <c r="M33" s="103"/>
      <c r="N33" s="87">
        <f t="shared" si="13"/>
        <v>0</v>
      </c>
      <c r="O33" s="101"/>
      <c r="P33" s="101"/>
      <c r="Q33" s="87">
        <f t="shared" si="15"/>
        <v>0</v>
      </c>
      <c r="R33" s="101">
        <v>0</v>
      </c>
      <c r="S33" s="101">
        <v>0</v>
      </c>
      <c r="T33" s="87">
        <f t="shared" si="17"/>
        <v>0</v>
      </c>
      <c r="U33" s="91">
        <f t="shared" si="18"/>
        <v>490000</v>
      </c>
      <c r="V33" s="91">
        <f t="shared" si="18"/>
        <v>429500</v>
      </c>
      <c r="W33" s="91">
        <f t="shared" si="18"/>
        <v>-60500</v>
      </c>
      <c r="X33" s="86"/>
      <c r="Y33" s="86"/>
      <c r="Z33" s="87">
        <f t="shared" si="20"/>
        <v>0</v>
      </c>
      <c r="AA33" s="91">
        <f t="shared" si="54"/>
        <v>0</v>
      </c>
      <c r="AB33" s="91">
        <f t="shared" si="54"/>
        <v>0</v>
      </c>
      <c r="AC33" s="91">
        <f t="shared" si="54"/>
        <v>0</v>
      </c>
      <c r="AD33" s="86"/>
      <c r="AE33" s="86"/>
      <c r="AF33" s="87">
        <f t="shared" si="23"/>
        <v>0</v>
      </c>
      <c r="AG33" s="86"/>
      <c r="AH33" s="86"/>
      <c r="AI33" s="87">
        <f t="shared" si="25"/>
        <v>0</v>
      </c>
      <c r="AJ33" s="91">
        <f t="shared" si="55"/>
        <v>0</v>
      </c>
      <c r="AK33" s="91">
        <f t="shared" si="55"/>
        <v>0</v>
      </c>
      <c r="AL33" s="91">
        <f t="shared" si="55"/>
        <v>0</v>
      </c>
      <c r="AM33" s="91">
        <f t="shared" si="26"/>
        <v>490000</v>
      </c>
      <c r="AN33" s="91">
        <f t="shared" si="26"/>
        <v>429500</v>
      </c>
      <c r="AO33" s="91">
        <f t="shared" si="26"/>
        <v>-60500</v>
      </c>
    </row>
    <row r="34" spans="1:41" ht="12.75">
      <c r="A34" s="13">
        <v>27</v>
      </c>
      <c r="B34" s="1" t="s">
        <v>27</v>
      </c>
      <c r="C34" s="101">
        <v>200000</v>
      </c>
      <c r="D34" s="101">
        <v>200000</v>
      </c>
      <c r="E34" s="87">
        <f t="shared" si="7"/>
        <v>0</v>
      </c>
      <c r="F34" s="101">
        <v>6300000</v>
      </c>
      <c r="G34" s="101">
        <v>4372900</v>
      </c>
      <c r="H34" s="87">
        <f t="shared" si="9"/>
        <v>-1927100</v>
      </c>
      <c r="I34" s="101"/>
      <c r="J34" s="101"/>
      <c r="K34" s="87">
        <f t="shared" si="11"/>
        <v>0</v>
      </c>
      <c r="L34" s="103"/>
      <c r="M34" s="103"/>
      <c r="N34" s="87">
        <f t="shared" si="13"/>
        <v>0</v>
      </c>
      <c r="O34" s="101"/>
      <c r="P34" s="101"/>
      <c r="Q34" s="87">
        <f t="shared" si="15"/>
        <v>0</v>
      </c>
      <c r="R34" s="101">
        <v>0</v>
      </c>
      <c r="S34" s="101">
        <v>0</v>
      </c>
      <c r="T34" s="87">
        <f t="shared" si="17"/>
        <v>0</v>
      </c>
      <c r="U34" s="91">
        <f t="shared" si="18"/>
        <v>6500000</v>
      </c>
      <c r="V34" s="91">
        <f t="shared" si="18"/>
        <v>4572900</v>
      </c>
      <c r="W34" s="91">
        <f t="shared" si="18"/>
        <v>-1927100</v>
      </c>
      <c r="X34" s="86"/>
      <c r="Y34" s="86"/>
      <c r="Z34" s="87">
        <f t="shared" si="20"/>
        <v>0</v>
      </c>
      <c r="AA34" s="91">
        <f t="shared" si="54"/>
        <v>0</v>
      </c>
      <c r="AB34" s="91">
        <f t="shared" si="54"/>
        <v>0</v>
      </c>
      <c r="AC34" s="91">
        <f t="shared" si="54"/>
        <v>0</v>
      </c>
      <c r="AD34" s="86"/>
      <c r="AE34" s="86"/>
      <c r="AF34" s="87">
        <f t="shared" si="23"/>
        <v>0</v>
      </c>
      <c r="AG34" s="86"/>
      <c r="AH34" s="86"/>
      <c r="AI34" s="87">
        <f t="shared" si="25"/>
        <v>0</v>
      </c>
      <c r="AJ34" s="91">
        <f t="shared" si="55"/>
        <v>0</v>
      </c>
      <c r="AK34" s="91">
        <f t="shared" si="55"/>
        <v>0</v>
      </c>
      <c r="AL34" s="91">
        <f t="shared" si="55"/>
        <v>0</v>
      </c>
      <c r="AM34" s="91">
        <f t="shared" si="26"/>
        <v>6500000</v>
      </c>
      <c r="AN34" s="91">
        <f t="shared" si="26"/>
        <v>4572900</v>
      </c>
      <c r="AO34" s="91">
        <f t="shared" si="26"/>
        <v>-1927100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87">
        <f t="shared" si="7"/>
        <v>0</v>
      </c>
      <c r="F35" s="102">
        <f>SUM(F36:F38)</f>
        <v>0</v>
      </c>
      <c r="G35" s="102">
        <f>SUM(G36:G38)</f>
        <v>0</v>
      </c>
      <c r="H35" s="87">
        <f t="shared" si="9"/>
        <v>0</v>
      </c>
      <c r="I35" s="102">
        <f>SUM(I36:I38)</f>
        <v>0</v>
      </c>
      <c r="J35" s="102">
        <f>SUM(J36:J38)</f>
        <v>0</v>
      </c>
      <c r="K35" s="87">
        <f t="shared" si="11"/>
        <v>0</v>
      </c>
      <c r="L35" s="102">
        <f>SUM(L36:L38)</f>
        <v>0</v>
      </c>
      <c r="M35" s="102">
        <f>SUM(M36:M38)</f>
        <v>0</v>
      </c>
      <c r="N35" s="87">
        <f t="shared" si="13"/>
        <v>0</v>
      </c>
      <c r="O35" s="102">
        <f>SUM(O36:O38)</f>
        <v>0</v>
      </c>
      <c r="P35" s="102">
        <f>SUM(P36:P38)</f>
        <v>0</v>
      </c>
      <c r="Q35" s="87">
        <f t="shared" si="15"/>
        <v>0</v>
      </c>
      <c r="R35" s="102">
        <f>SUM(R36:R38)</f>
        <v>0</v>
      </c>
      <c r="S35" s="102">
        <f>SUM(S36:S38)</f>
        <v>0</v>
      </c>
      <c r="T35" s="87">
        <f t="shared" si="17"/>
        <v>0</v>
      </c>
      <c r="U35" s="90">
        <f t="shared" si="18"/>
        <v>0</v>
      </c>
      <c r="V35" s="90">
        <f t="shared" si="18"/>
        <v>0</v>
      </c>
      <c r="W35" s="90">
        <f t="shared" si="18"/>
        <v>0</v>
      </c>
      <c r="X35" s="88">
        <f>SUM(X36:X38)</f>
        <v>0</v>
      </c>
      <c r="Y35" s="88">
        <f>SUM(Y36:Y38)</f>
        <v>0</v>
      </c>
      <c r="Z35" s="87">
        <f t="shared" si="20"/>
        <v>0</v>
      </c>
      <c r="AA35" s="90">
        <f t="shared" si="54"/>
        <v>0</v>
      </c>
      <c r="AB35" s="90">
        <f t="shared" si="54"/>
        <v>0</v>
      </c>
      <c r="AC35" s="90">
        <f t="shared" si="54"/>
        <v>0</v>
      </c>
      <c r="AD35" s="88">
        <f>SUM(AD36:AD38)</f>
        <v>0</v>
      </c>
      <c r="AE35" s="88">
        <f>SUM(AE36:AE38)</f>
        <v>0</v>
      </c>
      <c r="AF35" s="87">
        <f t="shared" si="23"/>
        <v>0</v>
      </c>
      <c r="AG35" s="88">
        <f>SUM(AG36:AG38)</f>
        <v>0</v>
      </c>
      <c r="AH35" s="88">
        <f>SUM(AH36:AH38)</f>
        <v>0</v>
      </c>
      <c r="AI35" s="87">
        <f t="shared" si="25"/>
        <v>0</v>
      </c>
      <c r="AJ35" s="90">
        <f t="shared" si="55"/>
        <v>0</v>
      </c>
      <c r="AK35" s="90">
        <f t="shared" si="55"/>
        <v>0</v>
      </c>
      <c r="AL35" s="90">
        <f t="shared" si="55"/>
        <v>0</v>
      </c>
      <c r="AM35" s="90">
        <f t="shared" si="26"/>
        <v>0</v>
      </c>
      <c r="AN35" s="90">
        <f t="shared" si="26"/>
        <v>0</v>
      </c>
      <c r="AO35" s="90">
        <f t="shared" si="26"/>
        <v>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si="7"/>
        <v>0</v>
      </c>
      <c r="F36" s="101">
        <v>0</v>
      </c>
      <c r="G36" s="101">
        <v>0</v>
      </c>
      <c r="H36" s="87">
        <f t="shared" si="9"/>
        <v>0</v>
      </c>
      <c r="I36" s="101"/>
      <c r="J36" s="101"/>
      <c r="K36" s="87">
        <f t="shared" si="11"/>
        <v>0</v>
      </c>
      <c r="L36" s="103"/>
      <c r="M36" s="103"/>
      <c r="N36" s="87">
        <f t="shared" si="13"/>
        <v>0</v>
      </c>
      <c r="O36" s="101"/>
      <c r="P36" s="101"/>
      <c r="Q36" s="87">
        <f t="shared" si="15"/>
        <v>0</v>
      </c>
      <c r="R36" s="101">
        <v>0</v>
      </c>
      <c r="S36" s="101">
        <v>0</v>
      </c>
      <c r="T36" s="87">
        <f t="shared" si="17"/>
        <v>0</v>
      </c>
      <c r="U36" s="91">
        <f t="shared" si="18"/>
        <v>0</v>
      </c>
      <c r="V36" s="91">
        <f t="shared" si="18"/>
        <v>0</v>
      </c>
      <c r="W36" s="91">
        <f t="shared" si="18"/>
        <v>0</v>
      </c>
      <c r="X36" s="86"/>
      <c r="Y36" s="86"/>
      <c r="Z36" s="87">
        <f t="shared" si="20"/>
        <v>0</v>
      </c>
      <c r="AA36" s="91">
        <f t="shared" si="54"/>
        <v>0</v>
      </c>
      <c r="AB36" s="91">
        <f t="shared" si="54"/>
        <v>0</v>
      </c>
      <c r="AC36" s="91">
        <f t="shared" si="54"/>
        <v>0</v>
      </c>
      <c r="AD36" s="86"/>
      <c r="AE36" s="86"/>
      <c r="AF36" s="87">
        <f t="shared" si="23"/>
        <v>0</v>
      </c>
      <c r="AG36" s="86"/>
      <c r="AH36" s="86"/>
      <c r="AI36" s="87">
        <f t="shared" si="25"/>
        <v>0</v>
      </c>
      <c r="AJ36" s="91">
        <f t="shared" si="55"/>
        <v>0</v>
      </c>
      <c r="AK36" s="91">
        <f t="shared" si="55"/>
        <v>0</v>
      </c>
      <c r="AL36" s="91">
        <f t="shared" si="55"/>
        <v>0</v>
      </c>
      <c r="AM36" s="91">
        <f t="shared" si="26"/>
        <v>0</v>
      </c>
      <c r="AN36" s="91">
        <f t="shared" si="26"/>
        <v>0</v>
      </c>
      <c r="AO36" s="91">
        <f t="shared" si="26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7"/>
        <v>0</v>
      </c>
      <c r="F37" s="101">
        <v>0</v>
      </c>
      <c r="G37" s="101">
        <v>0</v>
      </c>
      <c r="H37" s="87">
        <f t="shared" si="9"/>
        <v>0</v>
      </c>
      <c r="I37" s="101"/>
      <c r="J37" s="101"/>
      <c r="K37" s="87">
        <f t="shared" si="11"/>
        <v>0</v>
      </c>
      <c r="L37" s="103"/>
      <c r="M37" s="103"/>
      <c r="N37" s="87">
        <f t="shared" si="13"/>
        <v>0</v>
      </c>
      <c r="O37" s="101"/>
      <c r="P37" s="101"/>
      <c r="Q37" s="87">
        <f t="shared" si="15"/>
        <v>0</v>
      </c>
      <c r="R37" s="101">
        <v>0</v>
      </c>
      <c r="S37" s="101">
        <v>0</v>
      </c>
      <c r="T37" s="87">
        <f t="shared" si="17"/>
        <v>0</v>
      </c>
      <c r="U37" s="91">
        <f t="shared" si="18"/>
        <v>0</v>
      </c>
      <c r="V37" s="91">
        <f t="shared" si="18"/>
        <v>0</v>
      </c>
      <c r="W37" s="91">
        <f t="shared" si="18"/>
        <v>0</v>
      </c>
      <c r="X37" s="86"/>
      <c r="Y37" s="86"/>
      <c r="Z37" s="87">
        <f t="shared" si="20"/>
        <v>0</v>
      </c>
      <c r="AA37" s="91">
        <f t="shared" si="54"/>
        <v>0</v>
      </c>
      <c r="AB37" s="91">
        <f t="shared" si="54"/>
        <v>0</v>
      </c>
      <c r="AC37" s="91">
        <f t="shared" si="54"/>
        <v>0</v>
      </c>
      <c r="AD37" s="86"/>
      <c r="AE37" s="86"/>
      <c r="AF37" s="87">
        <f t="shared" si="23"/>
        <v>0</v>
      </c>
      <c r="AG37" s="86"/>
      <c r="AH37" s="86"/>
      <c r="AI37" s="87">
        <f t="shared" si="25"/>
        <v>0</v>
      </c>
      <c r="AJ37" s="91">
        <f t="shared" si="55"/>
        <v>0</v>
      </c>
      <c r="AK37" s="91">
        <f t="shared" si="55"/>
        <v>0</v>
      </c>
      <c r="AL37" s="91">
        <f t="shared" si="55"/>
        <v>0</v>
      </c>
      <c r="AM37" s="91">
        <f t="shared" si="26"/>
        <v>0</v>
      </c>
      <c r="AN37" s="91">
        <f t="shared" si="26"/>
        <v>0</v>
      </c>
      <c r="AO37" s="91">
        <f t="shared" si="26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7"/>
        <v>0</v>
      </c>
      <c r="F38" s="101">
        <v>0</v>
      </c>
      <c r="G38" s="101">
        <v>0</v>
      </c>
      <c r="H38" s="87">
        <f t="shared" si="9"/>
        <v>0</v>
      </c>
      <c r="I38" s="101"/>
      <c r="J38" s="101"/>
      <c r="K38" s="87">
        <f t="shared" si="11"/>
        <v>0</v>
      </c>
      <c r="L38" s="103"/>
      <c r="M38" s="103"/>
      <c r="N38" s="87">
        <f t="shared" si="13"/>
        <v>0</v>
      </c>
      <c r="O38" s="101"/>
      <c r="P38" s="101"/>
      <c r="Q38" s="87">
        <f t="shared" si="15"/>
        <v>0</v>
      </c>
      <c r="R38" s="101">
        <v>0</v>
      </c>
      <c r="S38" s="101">
        <v>0</v>
      </c>
      <c r="T38" s="87">
        <f t="shared" si="17"/>
        <v>0</v>
      </c>
      <c r="U38" s="91">
        <f t="shared" si="18"/>
        <v>0</v>
      </c>
      <c r="V38" s="91">
        <f t="shared" si="18"/>
        <v>0</v>
      </c>
      <c r="W38" s="91">
        <f t="shared" si="18"/>
        <v>0</v>
      </c>
      <c r="X38" s="86"/>
      <c r="Y38" s="86"/>
      <c r="Z38" s="87">
        <f t="shared" si="20"/>
        <v>0</v>
      </c>
      <c r="AA38" s="91">
        <f t="shared" si="54"/>
        <v>0</v>
      </c>
      <c r="AB38" s="91">
        <f t="shared" si="54"/>
        <v>0</v>
      </c>
      <c r="AC38" s="91">
        <f t="shared" si="54"/>
        <v>0</v>
      </c>
      <c r="AD38" s="86"/>
      <c r="AE38" s="86"/>
      <c r="AF38" s="87">
        <f t="shared" si="23"/>
        <v>0</v>
      </c>
      <c r="AG38" s="86"/>
      <c r="AH38" s="86"/>
      <c r="AI38" s="87">
        <f t="shared" si="25"/>
        <v>0</v>
      </c>
      <c r="AJ38" s="91">
        <f t="shared" si="55"/>
        <v>0</v>
      </c>
      <c r="AK38" s="91">
        <f t="shared" si="55"/>
        <v>0</v>
      </c>
      <c r="AL38" s="91">
        <f t="shared" si="55"/>
        <v>0</v>
      </c>
      <c r="AM38" s="91">
        <f t="shared" si="26"/>
        <v>0</v>
      </c>
      <c r="AN38" s="91">
        <f t="shared" si="26"/>
        <v>0</v>
      </c>
      <c r="AO38" s="91">
        <f t="shared" si="26"/>
        <v>0</v>
      </c>
    </row>
    <row r="39" spans="1:41" ht="12.75">
      <c r="A39" s="57">
        <v>32</v>
      </c>
      <c r="B39" s="58" t="s">
        <v>37</v>
      </c>
      <c r="C39" s="102">
        <f>SUM(C40:C43)</f>
        <v>6000000</v>
      </c>
      <c r="D39" s="102">
        <f>SUM(D40:D43)</f>
        <v>6000000</v>
      </c>
      <c r="E39" s="87">
        <f t="shared" si="7"/>
        <v>0</v>
      </c>
      <c r="F39" s="102">
        <f>SUM(F40:F43)</f>
        <v>32600000</v>
      </c>
      <c r="G39" s="102">
        <f>SUM(G40:G43)</f>
        <v>19273400</v>
      </c>
      <c r="H39" s="87">
        <f t="shared" si="9"/>
        <v>-13326600</v>
      </c>
      <c r="I39" s="102">
        <f>SUM(I40:I43)</f>
        <v>2000000</v>
      </c>
      <c r="J39" s="102">
        <f>SUM(J40:J43)</f>
        <v>0</v>
      </c>
      <c r="K39" s="87">
        <f t="shared" si="11"/>
        <v>-2000000</v>
      </c>
      <c r="L39" s="102">
        <f>SUM(L40:L43)</f>
        <v>3000000</v>
      </c>
      <c r="M39" s="102">
        <f>SUM(M40:M43)</f>
        <v>0</v>
      </c>
      <c r="N39" s="87">
        <f t="shared" si="13"/>
        <v>-3000000</v>
      </c>
      <c r="O39" s="102">
        <f>SUM(O40:O43)</f>
        <v>3000000</v>
      </c>
      <c r="P39" s="102">
        <f>SUM(P40:P43)</f>
        <v>398000</v>
      </c>
      <c r="Q39" s="87">
        <f t="shared" si="15"/>
        <v>-2602000</v>
      </c>
      <c r="R39" s="102">
        <f>SUM(R40:R43)</f>
        <v>5000000</v>
      </c>
      <c r="S39" s="102">
        <f>SUM(S40:S43)</f>
        <v>2631200</v>
      </c>
      <c r="T39" s="87">
        <f t="shared" si="17"/>
        <v>-2368800</v>
      </c>
      <c r="U39" s="90">
        <f t="shared" si="18"/>
        <v>51600000</v>
      </c>
      <c r="V39" s="90">
        <f t="shared" si="18"/>
        <v>28302600</v>
      </c>
      <c r="W39" s="90">
        <f t="shared" si="18"/>
        <v>-23297400</v>
      </c>
      <c r="X39" s="88">
        <f>SUM(X40:X43)</f>
        <v>0</v>
      </c>
      <c r="Y39" s="88">
        <f>SUM(Y40:Y43)</f>
        <v>0</v>
      </c>
      <c r="Z39" s="87">
        <f t="shared" si="20"/>
        <v>0</v>
      </c>
      <c r="AA39" s="90">
        <f t="shared" si="54"/>
        <v>0</v>
      </c>
      <c r="AB39" s="90">
        <f t="shared" si="54"/>
        <v>0</v>
      </c>
      <c r="AC39" s="90">
        <f t="shared" si="54"/>
        <v>0</v>
      </c>
      <c r="AD39" s="88">
        <f>SUM(AD40:AD43)</f>
        <v>0</v>
      </c>
      <c r="AE39" s="88">
        <f>SUM(AE40:AE43)</f>
        <v>0</v>
      </c>
      <c r="AF39" s="87">
        <f t="shared" si="23"/>
        <v>0</v>
      </c>
      <c r="AG39" s="88">
        <f>SUM(AG40:AG43)</f>
        <v>0</v>
      </c>
      <c r="AH39" s="88">
        <f>SUM(AH40:AH43)</f>
        <v>0</v>
      </c>
      <c r="AI39" s="87">
        <f t="shared" si="25"/>
        <v>0</v>
      </c>
      <c r="AJ39" s="90">
        <f t="shared" si="55"/>
        <v>0</v>
      </c>
      <c r="AK39" s="90">
        <f t="shared" si="55"/>
        <v>0</v>
      </c>
      <c r="AL39" s="90">
        <f t="shared" si="55"/>
        <v>0</v>
      </c>
      <c r="AM39" s="90">
        <f t="shared" si="26"/>
        <v>51600000</v>
      </c>
      <c r="AN39" s="90">
        <f t="shared" si="26"/>
        <v>28302600</v>
      </c>
      <c r="AO39" s="90">
        <f t="shared" si="26"/>
        <v>-23297400</v>
      </c>
    </row>
    <row r="40" spans="1:41" ht="12.75">
      <c r="A40" s="13">
        <v>33</v>
      </c>
      <c r="B40" s="1" t="s">
        <v>31</v>
      </c>
      <c r="C40" s="101">
        <v>1000000</v>
      </c>
      <c r="D40" s="101">
        <v>1000000</v>
      </c>
      <c r="E40" s="87">
        <f t="shared" si="7"/>
        <v>0</v>
      </c>
      <c r="F40" s="101">
        <v>2000000</v>
      </c>
      <c r="G40" s="101">
        <v>2000000</v>
      </c>
      <c r="H40" s="87">
        <f t="shared" si="9"/>
        <v>0</v>
      </c>
      <c r="I40" s="101"/>
      <c r="J40" s="101"/>
      <c r="K40" s="87">
        <f t="shared" si="11"/>
        <v>0</v>
      </c>
      <c r="L40" s="103"/>
      <c r="M40" s="103"/>
      <c r="N40" s="87">
        <f t="shared" si="13"/>
        <v>0</v>
      </c>
      <c r="O40" s="101"/>
      <c r="P40" s="101"/>
      <c r="Q40" s="87">
        <f t="shared" si="15"/>
        <v>0</v>
      </c>
      <c r="R40" s="101">
        <v>0</v>
      </c>
      <c r="S40" s="101">
        <v>0</v>
      </c>
      <c r="T40" s="87">
        <f t="shared" si="17"/>
        <v>0</v>
      </c>
      <c r="U40" s="91">
        <f t="shared" si="18"/>
        <v>3000000</v>
      </c>
      <c r="V40" s="91">
        <f t="shared" si="18"/>
        <v>3000000</v>
      </c>
      <c r="W40" s="91">
        <f t="shared" si="18"/>
        <v>0</v>
      </c>
      <c r="X40" s="86"/>
      <c r="Y40" s="86"/>
      <c r="Z40" s="87">
        <f t="shared" si="20"/>
        <v>0</v>
      </c>
      <c r="AA40" s="91">
        <f t="shared" si="54"/>
        <v>0</v>
      </c>
      <c r="AB40" s="91">
        <f t="shared" si="54"/>
        <v>0</v>
      </c>
      <c r="AC40" s="91">
        <f t="shared" si="54"/>
        <v>0</v>
      </c>
      <c r="AD40" s="86"/>
      <c r="AE40" s="86"/>
      <c r="AF40" s="87">
        <f t="shared" si="23"/>
        <v>0</v>
      </c>
      <c r="AG40" s="86"/>
      <c r="AH40" s="86"/>
      <c r="AI40" s="87">
        <f t="shared" si="25"/>
        <v>0</v>
      </c>
      <c r="AJ40" s="91">
        <f t="shared" si="55"/>
        <v>0</v>
      </c>
      <c r="AK40" s="91">
        <f t="shared" si="55"/>
        <v>0</v>
      </c>
      <c r="AL40" s="91">
        <f t="shared" si="55"/>
        <v>0</v>
      </c>
      <c r="AM40" s="91">
        <f t="shared" si="26"/>
        <v>3000000</v>
      </c>
      <c r="AN40" s="91">
        <f t="shared" si="26"/>
        <v>3000000</v>
      </c>
      <c r="AO40" s="91">
        <f t="shared" si="26"/>
        <v>0</v>
      </c>
    </row>
    <row r="41" spans="1:41" ht="12.75">
      <c r="A41" s="13">
        <v>34</v>
      </c>
      <c r="B41" s="1" t="s">
        <v>32</v>
      </c>
      <c r="C41" s="101">
        <v>2000000</v>
      </c>
      <c r="D41" s="101">
        <v>2000000</v>
      </c>
      <c r="E41" s="87">
        <f t="shared" si="7"/>
        <v>0</v>
      </c>
      <c r="F41" s="101">
        <v>5000000</v>
      </c>
      <c r="G41" s="101">
        <v>5000000</v>
      </c>
      <c r="H41" s="87">
        <f t="shared" si="9"/>
        <v>0</v>
      </c>
      <c r="I41" s="101"/>
      <c r="J41" s="101"/>
      <c r="K41" s="87">
        <f t="shared" si="11"/>
        <v>0</v>
      </c>
      <c r="L41" s="103"/>
      <c r="M41" s="103"/>
      <c r="N41" s="87">
        <f t="shared" si="13"/>
        <v>0</v>
      </c>
      <c r="O41" s="101"/>
      <c r="P41" s="101"/>
      <c r="Q41" s="87">
        <f t="shared" si="15"/>
        <v>0</v>
      </c>
      <c r="R41" s="101">
        <v>0</v>
      </c>
      <c r="S41" s="101">
        <v>0</v>
      </c>
      <c r="T41" s="87">
        <f t="shared" si="17"/>
        <v>0</v>
      </c>
      <c r="U41" s="91">
        <f t="shared" si="18"/>
        <v>7000000</v>
      </c>
      <c r="V41" s="91">
        <f t="shared" si="18"/>
        <v>7000000</v>
      </c>
      <c r="W41" s="91">
        <f t="shared" si="18"/>
        <v>0</v>
      </c>
      <c r="X41" s="86"/>
      <c r="Y41" s="86"/>
      <c r="Z41" s="87">
        <f t="shared" si="20"/>
        <v>0</v>
      </c>
      <c r="AA41" s="91">
        <f t="shared" si="54"/>
        <v>0</v>
      </c>
      <c r="AB41" s="91">
        <f t="shared" si="54"/>
        <v>0</v>
      </c>
      <c r="AC41" s="91">
        <f t="shared" si="54"/>
        <v>0</v>
      </c>
      <c r="AD41" s="86"/>
      <c r="AE41" s="86"/>
      <c r="AF41" s="87">
        <f t="shared" si="23"/>
        <v>0</v>
      </c>
      <c r="AG41" s="86"/>
      <c r="AH41" s="86"/>
      <c r="AI41" s="87">
        <f t="shared" si="25"/>
        <v>0</v>
      </c>
      <c r="AJ41" s="91">
        <f t="shared" si="55"/>
        <v>0</v>
      </c>
      <c r="AK41" s="91">
        <f t="shared" si="55"/>
        <v>0</v>
      </c>
      <c r="AL41" s="91">
        <f t="shared" si="55"/>
        <v>0</v>
      </c>
      <c r="AM41" s="91">
        <f t="shared" si="26"/>
        <v>7000000</v>
      </c>
      <c r="AN41" s="91">
        <f t="shared" si="26"/>
        <v>7000000</v>
      </c>
      <c r="AO41" s="91">
        <f t="shared" si="26"/>
        <v>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"/>
        <v>0</v>
      </c>
      <c r="F42" s="101">
        <v>0</v>
      </c>
      <c r="G42" s="101">
        <v>0</v>
      </c>
      <c r="H42" s="87">
        <f t="shared" si="9"/>
        <v>0</v>
      </c>
      <c r="I42" s="101"/>
      <c r="J42" s="101"/>
      <c r="K42" s="87">
        <f t="shared" si="11"/>
        <v>0</v>
      </c>
      <c r="L42" s="103"/>
      <c r="M42" s="103"/>
      <c r="N42" s="87">
        <f t="shared" si="13"/>
        <v>0</v>
      </c>
      <c r="O42" s="101"/>
      <c r="P42" s="101"/>
      <c r="Q42" s="87">
        <f t="shared" si="15"/>
        <v>0</v>
      </c>
      <c r="R42" s="101">
        <v>0</v>
      </c>
      <c r="S42" s="101">
        <v>0</v>
      </c>
      <c r="T42" s="87">
        <f t="shared" si="17"/>
        <v>0</v>
      </c>
      <c r="U42" s="91">
        <f t="shared" si="18"/>
        <v>0</v>
      </c>
      <c r="V42" s="91">
        <f t="shared" si="18"/>
        <v>0</v>
      </c>
      <c r="W42" s="91">
        <f t="shared" si="18"/>
        <v>0</v>
      </c>
      <c r="X42" s="86"/>
      <c r="Y42" s="86"/>
      <c r="Z42" s="87">
        <f t="shared" si="20"/>
        <v>0</v>
      </c>
      <c r="AA42" s="91">
        <f t="shared" si="54"/>
        <v>0</v>
      </c>
      <c r="AB42" s="91">
        <f t="shared" si="54"/>
        <v>0</v>
      </c>
      <c r="AC42" s="91">
        <f t="shared" si="54"/>
        <v>0</v>
      </c>
      <c r="AD42" s="86"/>
      <c r="AE42" s="86"/>
      <c r="AF42" s="87">
        <f t="shared" si="23"/>
        <v>0</v>
      </c>
      <c r="AG42" s="86"/>
      <c r="AH42" s="86"/>
      <c r="AI42" s="87">
        <f t="shared" si="25"/>
        <v>0</v>
      </c>
      <c r="AJ42" s="91">
        <f t="shared" si="55"/>
        <v>0</v>
      </c>
      <c r="AK42" s="91">
        <f t="shared" si="55"/>
        <v>0</v>
      </c>
      <c r="AL42" s="91">
        <f t="shared" si="55"/>
        <v>0</v>
      </c>
      <c r="AM42" s="91">
        <f t="shared" si="26"/>
        <v>0</v>
      </c>
      <c r="AN42" s="91">
        <f t="shared" si="26"/>
        <v>0</v>
      </c>
      <c r="AO42" s="91">
        <f t="shared" si="26"/>
        <v>0</v>
      </c>
    </row>
    <row r="43" spans="1:41" ht="12.75">
      <c r="A43" s="13">
        <v>36</v>
      </c>
      <c r="B43" s="15" t="s">
        <v>33</v>
      </c>
      <c r="C43" s="101">
        <v>3000000</v>
      </c>
      <c r="D43" s="101">
        <v>3000000</v>
      </c>
      <c r="E43" s="87">
        <f t="shared" si="7"/>
        <v>0</v>
      </c>
      <c r="F43" s="101">
        <v>25600000</v>
      </c>
      <c r="G43" s="101">
        <v>12273400</v>
      </c>
      <c r="H43" s="87">
        <f t="shared" si="9"/>
        <v>-13326600</v>
      </c>
      <c r="I43" s="101">
        <v>2000000</v>
      </c>
      <c r="J43" s="101">
        <v>0</v>
      </c>
      <c r="K43" s="87">
        <f t="shared" si="11"/>
        <v>-2000000</v>
      </c>
      <c r="L43" s="103">
        <v>3000000</v>
      </c>
      <c r="M43" s="103">
        <v>0</v>
      </c>
      <c r="N43" s="87">
        <f t="shared" si="13"/>
        <v>-3000000</v>
      </c>
      <c r="O43" s="101">
        <v>3000000</v>
      </c>
      <c r="P43" s="101">
        <v>398000</v>
      </c>
      <c r="Q43" s="87">
        <f t="shared" si="15"/>
        <v>-2602000</v>
      </c>
      <c r="R43" s="101">
        <v>5000000</v>
      </c>
      <c r="S43" s="101">
        <v>2631200</v>
      </c>
      <c r="T43" s="87">
        <f t="shared" si="17"/>
        <v>-2368800</v>
      </c>
      <c r="U43" s="91">
        <f t="shared" si="18"/>
        <v>41600000</v>
      </c>
      <c r="V43" s="91">
        <f t="shared" si="18"/>
        <v>18302600</v>
      </c>
      <c r="W43" s="91">
        <f t="shared" si="18"/>
        <v>-23297400</v>
      </c>
      <c r="X43" s="89"/>
      <c r="Y43" s="89"/>
      <c r="Z43" s="87">
        <f t="shared" si="20"/>
        <v>0</v>
      </c>
      <c r="AA43" s="91">
        <f t="shared" si="54"/>
        <v>0</v>
      </c>
      <c r="AB43" s="91">
        <f t="shared" si="54"/>
        <v>0</v>
      </c>
      <c r="AC43" s="91">
        <f t="shared" si="54"/>
        <v>0</v>
      </c>
      <c r="AD43" s="89"/>
      <c r="AE43" s="89"/>
      <c r="AF43" s="87">
        <f t="shared" si="23"/>
        <v>0</v>
      </c>
      <c r="AG43" s="89"/>
      <c r="AH43" s="89"/>
      <c r="AI43" s="87">
        <f t="shared" si="25"/>
        <v>0</v>
      </c>
      <c r="AJ43" s="91">
        <f t="shared" si="55"/>
        <v>0</v>
      </c>
      <c r="AK43" s="91">
        <f t="shared" si="55"/>
        <v>0</v>
      </c>
      <c r="AL43" s="91">
        <f t="shared" si="55"/>
        <v>0</v>
      </c>
      <c r="AM43" s="91">
        <f t="shared" si="26"/>
        <v>41600000</v>
      </c>
      <c r="AN43" s="91">
        <f t="shared" si="26"/>
        <v>18302600</v>
      </c>
      <c r="AO43" s="91">
        <f t="shared" si="26"/>
        <v>-23297400</v>
      </c>
    </row>
    <row r="44" spans="1:41" ht="12.75">
      <c r="A44" s="57">
        <v>37</v>
      </c>
      <c r="B44" s="58" t="s">
        <v>38</v>
      </c>
      <c r="C44" s="102">
        <f>SUM(C45:C47)</f>
        <v>1016800</v>
      </c>
      <c r="D44" s="102">
        <f>SUM(D45:D47)</f>
        <v>508000</v>
      </c>
      <c r="E44" s="87">
        <f t="shared" si="7"/>
        <v>-508800</v>
      </c>
      <c r="F44" s="102">
        <f>SUM(F45:F47)</f>
        <v>6256100</v>
      </c>
      <c r="G44" s="102">
        <f>SUM(G45:G47)</f>
        <v>6120000</v>
      </c>
      <c r="H44" s="87">
        <f t="shared" si="9"/>
        <v>-136100</v>
      </c>
      <c r="I44" s="102">
        <f>SUM(I45:I47)</f>
        <v>0</v>
      </c>
      <c r="J44" s="102">
        <f>SUM(J45:J47)</f>
        <v>0</v>
      </c>
      <c r="K44" s="87">
        <f t="shared" si="11"/>
        <v>0</v>
      </c>
      <c r="L44" s="102">
        <f>SUM(L45:L47)</f>
        <v>0</v>
      </c>
      <c r="M44" s="102">
        <f>SUM(M45:M47)</f>
        <v>0</v>
      </c>
      <c r="N44" s="87">
        <f t="shared" si="13"/>
        <v>0</v>
      </c>
      <c r="O44" s="102">
        <f>SUM(O45:O47)</f>
        <v>0</v>
      </c>
      <c r="P44" s="102">
        <f>SUM(P45:P47)</f>
        <v>0</v>
      </c>
      <c r="Q44" s="87">
        <f t="shared" si="15"/>
        <v>0</v>
      </c>
      <c r="R44" s="102">
        <f>SUM(R45:R47)</f>
        <v>0</v>
      </c>
      <c r="S44" s="102">
        <f>SUM(S45:S47)</f>
        <v>0</v>
      </c>
      <c r="T44" s="87">
        <f t="shared" si="17"/>
        <v>0</v>
      </c>
      <c r="U44" s="90">
        <f t="shared" si="18"/>
        <v>7272900</v>
      </c>
      <c r="V44" s="90">
        <f t="shared" si="18"/>
        <v>6628000</v>
      </c>
      <c r="W44" s="90">
        <f t="shared" si="18"/>
        <v>-644900</v>
      </c>
      <c r="X44" s="88">
        <f>SUM(X45:X47)</f>
        <v>0</v>
      </c>
      <c r="Y44" s="88">
        <f>SUM(Y45:Y47)</f>
        <v>0</v>
      </c>
      <c r="Z44" s="87">
        <f t="shared" si="20"/>
        <v>0</v>
      </c>
      <c r="AA44" s="90">
        <f t="shared" si="54"/>
        <v>0</v>
      </c>
      <c r="AB44" s="90">
        <f t="shared" si="54"/>
        <v>0</v>
      </c>
      <c r="AC44" s="90">
        <f t="shared" si="54"/>
        <v>0</v>
      </c>
      <c r="AD44" s="88">
        <f>SUM(AD45:AD47)</f>
        <v>0</v>
      </c>
      <c r="AE44" s="88">
        <f>SUM(AE45:AE47)</f>
        <v>0</v>
      </c>
      <c r="AF44" s="87">
        <f t="shared" si="23"/>
        <v>0</v>
      </c>
      <c r="AG44" s="88">
        <f>SUM(AG45:AG47)</f>
        <v>0</v>
      </c>
      <c r="AH44" s="88">
        <f>SUM(AH45:AH47)</f>
        <v>0</v>
      </c>
      <c r="AI44" s="87">
        <f t="shared" si="25"/>
        <v>0</v>
      </c>
      <c r="AJ44" s="90">
        <f t="shared" si="55"/>
        <v>0</v>
      </c>
      <c r="AK44" s="90">
        <f t="shared" si="55"/>
        <v>0</v>
      </c>
      <c r="AL44" s="90">
        <f t="shared" si="55"/>
        <v>0</v>
      </c>
      <c r="AM44" s="90">
        <f t="shared" si="26"/>
        <v>7272900</v>
      </c>
      <c r="AN44" s="90">
        <f t="shared" si="26"/>
        <v>6628000</v>
      </c>
      <c r="AO44" s="90">
        <f t="shared" si="26"/>
        <v>-644900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si="7"/>
        <v>0</v>
      </c>
      <c r="F45" s="101">
        <v>0</v>
      </c>
      <c r="G45" s="101">
        <v>0</v>
      </c>
      <c r="H45" s="87">
        <f t="shared" si="9"/>
        <v>0</v>
      </c>
      <c r="I45" s="101"/>
      <c r="J45" s="101"/>
      <c r="K45" s="87">
        <f t="shared" si="11"/>
        <v>0</v>
      </c>
      <c r="L45" s="103"/>
      <c r="M45" s="103"/>
      <c r="N45" s="87">
        <f t="shared" si="13"/>
        <v>0</v>
      </c>
      <c r="O45" s="101"/>
      <c r="P45" s="101"/>
      <c r="Q45" s="87">
        <f t="shared" si="15"/>
        <v>0</v>
      </c>
      <c r="R45" s="101">
        <v>0</v>
      </c>
      <c r="S45" s="101">
        <v>0</v>
      </c>
      <c r="T45" s="87">
        <f t="shared" si="17"/>
        <v>0</v>
      </c>
      <c r="U45" s="91">
        <f t="shared" si="18"/>
        <v>0</v>
      </c>
      <c r="V45" s="91">
        <f t="shared" si="18"/>
        <v>0</v>
      </c>
      <c r="W45" s="91">
        <f t="shared" si="18"/>
        <v>0</v>
      </c>
      <c r="X45" s="86"/>
      <c r="Y45" s="86"/>
      <c r="Z45" s="87">
        <f t="shared" si="20"/>
        <v>0</v>
      </c>
      <c r="AA45" s="91">
        <f t="shared" si="54"/>
        <v>0</v>
      </c>
      <c r="AB45" s="91">
        <f t="shared" si="54"/>
        <v>0</v>
      </c>
      <c r="AC45" s="91">
        <f t="shared" si="54"/>
        <v>0</v>
      </c>
      <c r="AD45" s="86"/>
      <c r="AE45" s="86"/>
      <c r="AF45" s="87">
        <f t="shared" si="23"/>
        <v>0</v>
      </c>
      <c r="AG45" s="86"/>
      <c r="AH45" s="86"/>
      <c r="AI45" s="87">
        <f t="shared" si="25"/>
        <v>0</v>
      </c>
      <c r="AJ45" s="91">
        <f t="shared" si="55"/>
        <v>0</v>
      </c>
      <c r="AK45" s="91">
        <f t="shared" si="55"/>
        <v>0</v>
      </c>
      <c r="AL45" s="91">
        <f t="shared" si="55"/>
        <v>0</v>
      </c>
      <c r="AM45" s="91">
        <f t="shared" si="26"/>
        <v>0</v>
      </c>
      <c r="AN45" s="91">
        <f t="shared" si="26"/>
        <v>0</v>
      </c>
      <c r="AO45" s="91">
        <f t="shared" si="26"/>
        <v>0</v>
      </c>
    </row>
    <row r="46" spans="1:41" ht="12.75">
      <c r="A46" s="13">
        <v>39</v>
      </c>
      <c r="B46" s="15" t="s">
        <v>39</v>
      </c>
      <c r="C46" s="101">
        <v>1016800</v>
      </c>
      <c r="D46" s="101">
        <v>508000</v>
      </c>
      <c r="E46" s="87">
        <f t="shared" si="7"/>
        <v>-508800</v>
      </c>
      <c r="F46" s="101">
        <v>6256100</v>
      </c>
      <c r="G46" s="101">
        <v>6120000</v>
      </c>
      <c r="H46" s="87">
        <f t="shared" si="9"/>
        <v>-136100</v>
      </c>
      <c r="I46" s="101"/>
      <c r="J46" s="101"/>
      <c r="K46" s="87">
        <f t="shared" si="11"/>
        <v>0</v>
      </c>
      <c r="L46" s="103"/>
      <c r="M46" s="103"/>
      <c r="N46" s="87">
        <f t="shared" si="13"/>
        <v>0</v>
      </c>
      <c r="O46" s="101"/>
      <c r="P46" s="101"/>
      <c r="Q46" s="87">
        <f t="shared" si="15"/>
        <v>0</v>
      </c>
      <c r="R46" s="101">
        <v>0</v>
      </c>
      <c r="S46" s="101">
        <v>0</v>
      </c>
      <c r="T46" s="87">
        <f t="shared" si="17"/>
        <v>0</v>
      </c>
      <c r="U46" s="91">
        <f t="shared" si="18"/>
        <v>7272900</v>
      </c>
      <c r="V46" s="91">
        <f t="shared" si="18"/>
        <v>6628000</v>
      </c>
      <c r="W46" s="91">
        <f t="shared" si="18"/>
        <v>-644900</v>
      </c>
      <c r="X46" s="86"/>
      <c r="Y46" s="86"/>
      <c r="Z46" s="87">
        <f t="shared" si="20"/>
        <v>0</v>
      </c>
      <c r="AA46" s="91">
        <f t="shared" si="54"/>
        <v>0</v>
      </c>
      <c r="AB46" s="91">
        <f t="shared" si="54"/>
        <v>0</v>
      </c>
      <c r="AC46" s="91">
        <f t="shared" si="54"/>
        <v>0</v>
      </c>
      <c r="AD46" s="86"/>
      <c r="AE46" s="86"/>
      <c r="AF46" s="87">
        <f t="shared" si="23"/>
        <v>0</v>
      </c>
      <c r="AG46" s="86"/>
      <c r="AH46" s="86"/>
      <c r="AI46" s="87">
        <f t="shared" si="25"/>
        <v>0</v>
      </c>
      <c r="AJ46" s="91">
        <f t="shared" si="55"/>
        <v>0</v>
      </c>
      <c r="AK46" s="91">
        <f t="shared" si="55"/>
        <v>0</v>
      </c>
      <c r="AL46" s="91">
        <f t="shared" si="55"/>
        <v>0</v>
      </c>
      <c r="AM46" s="91">
        <f t="shared" si="26"/>
        <v>7272900</v>
      </c>
      <c r="AN46" s="91">
        <f t="shared" si="26"/>
        <v>6628000</v>
      </c>
      <c r="AO46" s="91">
        <f t="shared" si="26"/>
        <v>-644900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7"/>
        <v>0</v>
      </c>
      <c r="F47" s="101">
        <v>0</v>
      </c>
      <c r="G47" s="101">
        <v>0</v>
      </c>
      <c r="H47" s="87">
        <f t="shared" si="9"/>
        <v>0</v>
      </c>
      <c r="I47" s="101"/>
      <c r="J47" s="101"/>
      <c r="K47" s="87">
        <f t="shared" si="11"/>
        <v>0</v>
      </c>
      <c r="L47" s="103"/>
      <c r="M47" s="103"/>
      <c r="N47" s="87">
        <f t="shared" si="13"/>
        <v>0</v>
      </c>
      <c r="O47" s="101"/>
      <c r="P47" s="101"/>
      <c r="Q47" s="87">
        <f t="shared" si="15"/>
        <v>0</v>
      </c>
      <c r="R47" s="101">
        <v>0</v>
      </c>
      <c r="S47" s="101">
        <v>0</v>
      </c>
      <c r="T47" s="87">
        <f t="shared" si="17"/>
        <v>0</v>
      </c>
      <c r="U47" s="91">
        <f t="shared" si="18"/>
        <v>0</v>
      </c>
      <c r="V47" s="91">
        <f t="shared" si="18"/>
        <v>0</v>
      </c>
      <c r="W47" s="91">
        <f t="shared" si="18"/>
        <v>0</v>
      </c>
      <c r="X47" s="86"/>
      <c r="Y47" s="86"/>
      <c r="Z47" s="87">
        <f t="shared" si="20"/>
        <v>0</v>
      </c>
      <c r="AA47" s="91">
        <f t="shared" si="54"/>
        <v>0</v>
      </c>
      <c r="AB47" s="91">
        <f t="shared" si="54"/>
        <v>0</v>
      </c>
      <c r="AC47" s="91">
        <f t="shared" si="54"/>
        <v>0</v>
      </c>
      <c r="AD47" s="86"/>
      <c r="AE47" s="86"/>
      <c r="AF47" s="87">
        <f t="shared" si="23"/>
        <v>0</v>
      </c>
      <c r="AG47" s="86"/>
      <c r="AH47" s="86"/>
      <c r="AI47" s="87">
        <f t="shared" si="25"/>
        <v>0</v>
      </c>
      <c r="AJ47" s="91">
        <f t="shared" si="55"/>
        <v>0</v>
      </c>
      <c r="AK47" s="91">
        <f t="shared" si="55"/>
        <v>0</v>
      </c>
      <c r="AL47" s="91">
        <f t="shared" si="55"/>
        <v>0</v>
      </c>
      <c r="AM47" s="91">
        <f t="shared" si="26"/>
        <v>0</v>
      </c>
      <c r="AN47" s="91">
        <f t="shared" si="26"/>
        <v>0</v>
      </c>
      <c r="AO47" s="91">
        <f t="shared" si="26"/>
        <v>0</v>
      </c>
    </row>
    <row r="48" spans="1:41" ht="12.75">
      <c r="A48" s="57">
        <v>41</v>
      </c>
      <c r="B48" s="58" t="s">
        <v>43</v>
      </c>
      <c r="C48" s="102">
        <f>SUM(C49:C57)</f>
        <v>11150000</v>
      </c>
      <c r="D48" s="102">
        <f>SUM(D49:D57)</f>
        <v>479000</v>
      </c>
      <c r="E48" s="87">
        <f t="shared" si="7"/>
        <v>-10671000</v>
      </c>
      <c r="F48" s="102">
        <f>SUM(F49:F57)</f>
        <v>40239600</v>
      </c>
      <c r="G48" s="102">
        <f>SUM(G49:G57)</f>
        <v>16375682</v>
      </c>
      <c r="H48" s="87">
        <f t="shared" si="9"/>
        <v>-23863918</v>
      </c>
      <c r="I48" s="102">
        <f>SUM(I49:I57)</f>
        <v>0</v>
      </c>
      <c r="J48" s="102">
        <f>SUM(J49:J57)</f>
        <v>0</v>
      </c>
      <c r="K48" s="87">
        <f t="shared" si="11"/>
        <v>0</v>
      </c>
      <c r="L48" s="102">
        <f>SUM(L49:L57)</f>
        <v>0</v>
      </c>
      <c r="M48" s="102">
        <f>SUM(M49:M57)</f>
        <v>0</v>
      </c>
      <c r="N48" s="87">
        <f t="shared" si="13"/>
        <v>0</v>
      </c>
      <c r="O48" s="102">
        <f>SUM(O49:O57)</f>
        <v>0</v>
      </c>
      <c r="P48" s="102">
        <f>SUM(P49:P57)</f>
        <v>0</v>
      </c>
      <c r="Q48" s="87">
        <f t="shared" si="15"/>
        <v>0</v>
      </c>
      <c r="R48" s="102">
        <f>SUM(R49:R57)</f>
        <v>0</v>
      </c>
      <c r="S48" s="102">
        <f>SUM(S49:S57)</f>
        <v>0</v>
      </c>
      <c r="T48" s="87">
        <f t="shared" si="17"/>
        <v>0</v>
      </c>
      <c r="U48" s="90">
        <f t="shared" si="18"/>
        <v>51389600</v>
      </c>
      <c r="V48" s="90">
        <f t="shared" si="18"/>
        <v>16854682</v>
      </c>
      <c r="W48" s="90">
        <f t="shared" si="18"/>
        <v>-34534918</v>
      </c>
      <c r="X48" s="88">
        <f>SUM(X49:X57)</f>
        <v>0</v>
      </c>
      <c r="Y48" s="88">
        <f>SUM(Y49:Y57)</f>
        <v>0</v>
      </c>
      <c r="Z48" s="87">
        <f t="shared" si="20"/>
        <v>0</v>
      </c>
      <c r="AA48" s="90">
        <f t="shared" si="54"/>
        <v>0</v>
      </c>
      <c r="AB48" s="90">
        <f t="shared" si="54"/>
        <v>0</v>
      </c>
      <c r="AC48" s="90">
        <f t="shared" si="54"/>
        <v>0</v>
      </c>
      <c r="AD48" s="88">
        <f>SUM(AD49:AD57)</f>
        <v>202400000</v>
      </c>
      <c r="AE48" s="88">
        <f>SUM(AE49:AE57)</f>
        <v>150000</v>
      </c>
      <c r="AF48" s="87">
        <f t="shared" si="23"/>
        <v>-202250000</v>
      </c>
      <c r="AG48" s="88">
        <f>SUM(AG49:AG57)</f>
        <v>10362000</v>
      </c>
      <c r="AH48" s="88">
        <f>SUM(AH49:AH57)</f>
        <v>0</v>
      </c>
      <c r="AI48" s="87">
        <f t="shared" si="25"/>
        <v>-10362000</v>
      </c>
      <c r="AJ48" s="90">
        <f t="shared" si="55"/>
        <v>212762000</v>
      </c>
      <c r="AK48" s="90">
        <f t="shared" si="55"/>
        <v>150000</v>
      </c>
      <c r="AL48" s="90">
        <f t="shared" si="55"/>
        <v>-212612000</v>
      </c>
      <c r="AM48" s="90">
        <f t="shared" si="26"/>
        <v>264151600</v>
      </c>
      <c r="AN48" s="90">
        <f t="shared" si="26"/>
        <v>17004682</v>
      </c>
      <c r="AO48" s="90">
        <f t="shared" si="26"/>
        <v>-247146918</v>
      </c>
    </row>
    <row r="49" spans="1:43" ht="12.75">
      <c r="A49" s="13">
        <v>42</v>
      </c>
      <c r="B49" s="1" t="s">
        <v>74</v>
      </c>
      <c r="C49" s="101">
        <v>11150000</v>
      </c>
      <c r="D49" s="101">
        <v>479000</v>
      </c>
      <c r="E49" s="87">
        <f t="shared" si="7"/>
        <v>-10671000</v>
      </c>
      <c r="F49" s="101">
        <v>38444600</v>
      </c>
      <c r="G49" s="101">
        <v>15380633</v>
      </c>
      <c r="H49" s="87">
        <f t="shared" si="9"/>
        <v>-23063967</v>
      </c>
      <c r="I49" s="101"/>
      <c r="J49" s="101"/>
      <c r="K49" s="87">
        <f t="shared" si="11"/>
        <v>0</v>
      </c>
      <c r="L49" s="103"/>
      <c r="M49" s="103"/>
      <c r="N49" s="87">
        <f t="shared" si="13"/>
        <v>0</v>
      </c>
      <c r="O49" s="101"/>
      <c r="P49" s="101"/>
      <c r="Q49" s="87">
        <f t="shared" si="15"/>
        <v>0</v>
      </c>
      <c r="R49" s="101">
        <v>0</v>
      </c>
      <c r="S49" s="101">
        <v>0</v>
      </c>
      <c r="T49" s="87">
        <f t="shared" si="17"/>
        <v>0</v>
      </c>
      <c r="U49" s="91">
        <f t="shared" si="18"/>
        <v>49594600</v>
      </c>
      <c r="V49" s="91">
        <f t="shared" si="18"/>
        <v>15859633</v>
      </c>
      <c r="W49" s="91">
        <f t="shared" si="18"/>
        <v>-33734967</v>
      </c>
      <c r="X49" s="86"/>
      <c r="Y49" s="86"/>
      <c r="Z49" s="87">
        <f t="shared" si="20"/>
        <v>0</v>
      </c>
      <c r="AA49" s="91">
        <f t="shared" si="54"/>
        <v>0</v>
      </c>
      <c r="AB49" s="91">
        <f t="shared" si="54"/>
        <v>0</v>
      </c>
      <c r="AC49" s="91">
        <f t="shared" si="54"/>
        <v>0</v>
      </c>
      <c r="AD49" s="86">
        <v>202400000</v>
      </c>
      <c r="AE49" s="86">
        <v>150000</v>
      </c>
      <c r="AF49" s="87">
        <f t="shared" si="23"/>
        <v>-202250000</v>
      </c>
      <c r="AG49" s="86">
        <v>10362000</v>
      </c>
      <c r="AH49" s="86">
        <v>0</v>
      </c>
      <c r="AI49" s="87">
        <f t="shared" si="25"/>
        <v>-10362000</v>
      </c>
      <c r="AJ49" s="91">
        <f t="shared" si="55"/>
        <v>212762000</v>
      </c>
      <c r="AK49" s="91">
        <f t="shared" si="55"/>
        <v>150000</v>
      </c>
      <c r="AL49" s="91">
        <f t="shared" si="55"/>
        <v>-212612000</v>
      </c>
      <c r="AM49" s="91">
        <f t="shared" si="26"/>
        <v>262356600</v>
      </c>
      <c r="AN49" s="91">
        <f t="shared" si="26"/>
        <v>16009633</v>
      </c>
      <c r="AO49" s="91">
        <f t="shared" si="26"/>
        <v>-246346967</v>
      </c>
    </row>
    <row r="50" spans="1:43" ht="12.75">
      <c r="A50" s="13">
        <v>43</v>
      </c>
      <c r="B50" s="15" t="s">
        <v>44</v>
      </c>
      <c r="C50" s="101"/>
      <c r="D50" s="101"/>
      <c r="E50" s="87">
        <f t="shared" si="7"/>
        <v>0</v>
      </c>
      <c r="F50" s="101">
        <v>330000</v>
      </c>
      <c r="G50" s="101"/>
      <c r="H50" s="87">
        <f t="shared" si="9"/>
        <v>-330000</v>
      </c>
      <c r="I50" s="101"/>
      <c r="J50" s="101"/>
      <c r="K50" s="87">
        <f t="shared" si="11"/>
        <v>0</v>
      </c>
      <c r="L50" s="103"/>
      <c r="M50" s="103"/>
      <c r="N50" s="87">
        <f t="shared" si="13"/>
        <v>0</v>
      </c>
      <c r="O50" s="101"/>
      <c r="P50" s="101"/>
      <c r="Q50" s="87">
        <f t="shared" si="15"/>
        <v>0</v>
      </c>
      <c r="R50" s="101">
        <v>0</v>
      </c>
      <c r="S50" s="101">
        <v>0</v>
      </c>
      <c r="T50" s="87">
        <f t="shared" si="17"/>
        <v>0</v>
      </c>
      <c r="U50" s="91">
        <f t="shared" si="18"/>
        <v>330000</v>
      </c>
      <c r="V50" s="91">
        <f t="shared" ref="U50:W74" si="56">SUM(D50+G50+J50+M50+P50+S50)</f>
        <v>0</v>
      </c>
      <c r="W50" s="91">
        <f t="shared" si="56"/>
        <v>-330000</v>
      </c>
      <c r="X50" s="86"/>
      <c r="Y50" s="86"/>
      <c r="Z50" s="87">
        <f t="shared" si="20"/>
        <v>0</v>
      </c>
      <c r="AA50" s="91">
        <f t="shared" si="54"/>
        <v>0</v>
      </c>
      <c r="AB50" s="91">
        <f t="shared" si="54"/>
        <v>0</v>
      </c>
      <c r="AC50" s="91">
        <f t="shared" si="54"/>
        <v>0</v>
      </c>
      <c r="AD50" s="86"/>
      <c r="AE50" s="86"/>
      <c r="AF50" s="87">
        <f t="shared" si="23"/>
        <v>0</v>
      </c>
      <c r="AG50" s="86"/>
      <c r="AH50" s="86"/>
      <c r="AI50" s="87">
        <f t="shared" si="25"/>
        <v>0</v>
      </c>
      <c r="AJ50" s="91">
        <f t="shared" si="55"/>
        <v>0</v>
      </c>
      <c r="AK50" s="91">
        <f t="shared" si="55"/>
        <v>0</v>
      </c>
      <c r="AL50" s="91">
        <f t="shared" si="55"/>
        <v>0</v>
      </c>
      <c r="AM50" s="91">
        <f t="shared" si="26"/>
        <v>330000</v>
      </c>
      <c r="AN50" s="91">
        <f t="shared" si="26"/>
        <v>0</v>
      </c>
      <c r="AO50" s="91">
        <f t="shared" si="26"/>
        <v>-330000</v>
      </c>
    </row>
    <row r="51" spans="1:43" ht="12.75">
      <c r="A51" s="13">
        <v>44</v>
      </c>
      <c r="B51" s="15" t="s">
        <v>45</v>
      </c>
      <c r="C51" s="101">
        <v>0</v>
      </c>
      <c r="D51" s="101">
        <v>0</v>
      </c>
      <c r="E51" s="87">
        <f t="shared" si="7"/>
        <v>0</v>
      </c>
      <c r="F51" s="101">
        <v>850000</v>
      </c>
      <c r="G51" s="101">
        <v>477349</v>
      </c>
      <c r="H51" s="87">
        <f t="shared" si="9"/>
        <v>-372651</v>
      </c>
      <c r="I51" s="101"/>
      <c r="J51" s="101"/>
      <c r="K51" s="87">
        <f t="shared" si="11"/>
        <v>0</v>
      </c>
      <c r="L51" s="103"/>
      <c r="M51" s="103"/>
      <c r="N51" s="87">
        <f t="shared" si="13"/>
        <v>0</v>
      </c>
      <c r="O51" s="101"/>
      <c r="P51" s="101"/>
      <c r="Q51" s="87">
        <f t="shared" si="15"/>
        <v>0</v>
      </c>
      <c r="R51" s="101">
        <v>0</v>
      </c>
      <c r="S51" s="101">
        <v>0</v>
      </c>
      <c r="T51" s="87">
        <f t="shared" si="17"/>
        <v>0</v>
      </c>
      <c r="U51" s="91">
        <f t="shared" si="56"/>
        <v>850000</v>
      </c>
      <c r="V51" s="91">
        <f t="shared" si="56"/>
        <v>477349</v>
      </c>
      <c r="W51" s="91">
        <f t="shared" si="56"/>
        <v>-372651</v>
      </c>
      <c r="X51" s="86"/>
      <c r="Y51" s="86"/>
      <c r="Z51" s="87">
        <f t="shared" si="20"/>
        <v>0</v>
      </c>
      <c r="AA51" s="91">
        <f t="shared" si="54"/>
        <v>0</v>
      </c>
      <c r="AB51" s="91">
        <f t="shared" si="54"/>
        <v>0</v>
      </c>
      <c r="AC51" s="91">
        <f t="shared" si="54"/>
        <v>0</v>
      </c>
      <c r="AD51" s="86"/>
      <c r="AE51" s="86"/>
      <c r="AF51" s="87">
        <f t="shared" si="23"/>
        <v>0</v>
      </c>
      <c r="AG51" s="86"/>
      <c r="AH51" s="86"/>
      <c r="AI51" s="87">
        <f t="shared" si="25"/>
        <v>0</v>
      </c>
      <c r="AJ51" s="91">
        <f t="shared" si="55"/>
        <v>0</v>
      </c>
      <c r="AK51" s="91">
        <f t="shared" si="55"/>
        <v>0</v>
      </c>
      <c r="AL51" s="91">
        <f t="shared" si="55"/>
        <v>0</v>
      </c>
      <c r="AM51" s="91">
        <f t="shared" si="26"/>
        <v>850000</v>
      </c>
      <c r="AN51" s="91">
        <f t="shared" si="26"/>
        <v>477349</v>
      </c>
      <c r="AO51" s="91">
        <f t="shared" si="26"/>
        <v>-372651</v>
      </c>
    </row>
    <row r="52" spans="1:43" ht="12.75">
      <c r="A52" s="13">
        <v>45</v>
      </c>
      <c r="B52" s="15" t="s">
        <v>51</v>
      </c>
      <c r="C52" s="101">
        <v>0</v>
      </c>
      <c r="D52" s="101">
        <v>0</v>
      </c>
      <c r="E52" s="87">
        <f t="shared" si="7"/>
        <v>0</v>
      </c>
      <c r="F52" s="101">
        <v>345000</v>
      </c>
      <c r="G52" s="101">
        <v>326400</v>
      </c>
      <c r="H52" s="87">
        <f t="shared" si="9"/>
        <v>-18600</v>
      </c>
      <c r="I52" s="101"/>
      <c r="J52" s="101"/>
      <c r="K52" s="87">
        <f t="shared" si="11"/>
        <v>0</v>
      </c>
      <c r="L52" s="103"/>
      <c r="M52" s="103"/>
      <c r="N52" s="87">
        <f t="shared" si="13"/>
        <v>0</v>
      </c>
      <c r="O52" s="101"/>
      <c r="P52" s="101"/>
      <c r="Q52" s="87">
        <f t="shared" si="15"/>
        <v>0</v>
      </c>
      <c r="R52" s="101">
        <v>0</v>
      </c>
      <c r="S52" s="101">
        <v>0</v>
      </c>
      <c r="T52" s="87">
        <f t="shared" si="17"/>
        <v>0</v>
      </c>
      <c r="U52" s="91">
        <f t="shared" si="56"/>
        <v>345000</v>
      </c>
      <c r="V52" s="91">
        <f t="shared" si="56"/>
        <v>326400</v>
      </c>
      <c r="W52" s="91">
        <f t="shared" si="56"/>
        <v>-18600</v>
      </c>
      <c r="X52" s="86"/>
      <c r="Y52" s="86"/>
      <c r="Z52" s="87">
        <f t="shared" si="20"/>
        <v>0</v>
      </c>
      <c r="AA52" s="91">
        <f t="shared" si="54"/>
        <v>0</v>
      </c>
      <c r="AB52" s="91">
        <f t="shared" si="54"/>
        <v>0</v>
      </c>
      <c r="AC52" s="91">
        <f t="shared" si="54"/>
        <v>0</v>
      </c>
      <c r="AD52" s="86"/>
      <c r="AE52" s="86"/>
      <c r="AF52" s="87">
        <f t="shared" si="23"/>
        <v>0</v>
      </c>
      <c r="AG52" s="86"/>
      <c r="AH52" s="86"/>
      <c r="AI52" s="87">
        <f t="shared" si="25"/>
        <v>0</v>
      </c>
      <c r="AJ52" s="91">
        <f t="shared" si="55"/>
        <v>0</v>
      </c>
      <c r="AK52" s="91">
        <f t="shared" si="55"/>
        <v>0</v>
      </c>
      <c r="AL52" s="91">
        <f t="shared" si="55"/>
        <v>0</v>
      </c>
      <c r="AM52" s="91">
        <f t="shared" si="26"/>
        <v>345000</v>
      </c>
      <c r="AN52" s="91">
        <f t="shared" si="26"/>
        <v>326400</v>
      </c>
      <c r="AO52" s="91">
        <f t="shared" si="26"/>
        <v>-18600</v>
      </c>
    </row>
    <row r="53" spans="1:43" ht="12.75">
      <c r="A53" s="13">
        <v>46</v>
      </c>
      <c r="B53" s="15" t="s">
        <v>46</v>
      </c>
      <c r="C53" s="101"/>
      <c r="D53" s="101"/>
      <c r="E53" s="87">
        <f t="shared" si="7"/>
        <v>0</v>
      </c>
      <c r="F53" s="101">
        <v>270000</v>
      </c>
      <c r="G53" s="101">
        <v>191300</v>
      </c>
      <c r="H53" s="87">
        <f t="shared" si="9"/>
        <v>-78700</v>
      </c>
      <c r="I53" s="101"/>
      <c r="J53" s="101"/>
      <c r="K53" s="87">
        <f t="shared" si="11"/>
        <v>0</v>
      </c>
      <c r="L53" s="103"/>
      <c r="M53" s="103"/>
      <c r="N53" s="87">
        <f t="shared" si="13"/>
        <v>0</v>
      </c>
      <c r="O53" s="101"/>
      <c r="P53" s="101"/>
      <c r="Q53" s="87">
        <f t="shared" si="15"/>
        <v>0</v>
      </c>
      <c r="R53" s="101">
        <v>0</v>
      </c>
      <c r="S53" s="101">
        <v>0</v>
      </c>
      <c r="T53" s="87">
        <f t="shared" si="17"/>
        <v>0</v>
      </c>
      <c r="U53" s="91">
        <f t="shared" si="56"/>
        <v>270000</v>
      </c>
      <c r="V53" s="91">
        <f t="shared" si="56"/>
        <v>191300</v>
      </c>
      <c r="W53" s="91">
        <f t="shared" si="56"/>
        <v>-78700</v>
      </c>
      <c r="X53" s="86"/>
      <c r="Y53" s="86"/>
      <c r="Z53" s="87">
        <f t="shared" si="20"/>
        <v>0</v>
      </c>
      <c r="AA53" s="91">
        <f t="shared" si="54"/>
        <v>0</v>
      </c>
      <c r="AB53" s="91">
        <f t="shared" si="54"/>
        <v>0</v>
      </c>
      <c r="AC53" s="91">
        <f t="shared" si="54"/>
        <v>0</v>
      </c>
      <c r="AD53" s="86"/>
      <c r="AE53" s="86"/>
      <c r="AF53" s="87">
        <f t="shared" si="23"/>
        <v>0</v>
      </c>
      <c r="AG53" s="86"/>
      <c r="AH53" s="86"/>
      <c r="AI53" s="87">
        <f t="shared" si="25"/>
        <v>0</v>
      </c>
      <c r="AJ53" s="91">
        <f t="shared" si="55"/>
        <v>0</v>
      </c>
      <c r="AK53" s="91">
        <f t="shared" si="55"/>
        <v>0</v>
      </c>
      <c r="AL53" s="91">
        <f t="shared" si="55"/>
        <v>0</v>
      </c>
      <c r="AM53" s="91">
        <f t="shared" si="26"/>
        <v>270000</v>
      </c>
      <c r="AN53" s="91">
        <f t="shared" si="26"/>
        <v>191300</v>
      </c>
      <c r="AO53" s="91">
        <f t="shared" si="26"/>
        <v>-78700</v>
      </c>
    </row>
    <row r="54" spans="1:43" ht="12.75">
      <c r="A54" s="13">
        <v>47</v>
      </c>
      <c r="B54" s="15" t="s">
        <v>47</v>
      </c>
      <c r="C54" s="101"/>
      <c r="D54" s="101"/>
      <c r="E54" s="87">
        <f t="shared" si="7"/>
        <v>0</v>
      </c>
      <c r="F54" s="101"/>
      <c r="G54" s="101"/>
      <c r="H54" s="87">
        <f t="shared" si="9"/>
        <v>0</v>
      </c>
      <c r="I54" s="101"/>
      <c r="J54" s="101"/>
      <c r="K54" s="87">
        <f t="shared" si="11"/>
        <v>0</v>
      </c>
      <c r="L54" s="103"/>
      <c r="M54" s="103"/>
      <c r="N54" s="87">
        <f t="shared" si="13"/>
        <v>0</v>
      </c>
      <c r="O54" s="101"/>
      <c r="P54" s="101"/>
      <c r="Q54" s="87">
        <f t="shared" si="15"/>
        <v>0</v>
      </c>
      <c r="R54" s="101">
        <v>0</v>
      </c>
      <c r="S54" s="101">
        <v>0</v>
      </c>
      <c r="T54" s="87">
        <f t="shared" si="17"/>
        <v>0</v>
      </c>
      <c r="U54" s="91">
        <f t="shared" si="56"/>
        <v>0</v>
      </c>
      <c r="V54" s="91">
        <f t="shared" si="56"/>
        <v>0</v>
      </c>
      <c r="W54" s="91">
        <f t="shared" si="56"/>
        <v>0</v>
      </c>
      <c r="X54" s="86"/>
      <c r="Y54" s="86"/>
      <c r="Z54" s="87">
        <f t="shared" si="20"/>
        <v>0</v>
      </c>
      <c r="AA54" s="91">
        <f t="shared" si="54"/>
        <v>0</v>
      </c>
      <c r="AB54" s="91">
        <f t="shared" si="54"/>
        <v>0</v>
      </c>
      <c r="AC54" s="91">
        <f t="shared" si="54"/>
        <v>0</v>
      </c>
      <c r="AD54" s="86"/>
      <c r="AE54" s="86"/>
      <c r="AF54" s="87">
        <f t="shared" si="23"/>
        <v>0</v>
      </c>
      <c r="AG54" s="86"/>
      <c r="AH54" s="86"/>
      <c r="AI54" s="87">
        <f t="shared" si="25"/>
        <v>0</v>
      </c>
      <c r="AJ54" s="91">
        <f t="shared" si="55"/>
        <v>0</v>
      </c>
      <c r="AK54" s="91">
        <f t="shared" si="55"/>
        <v>0</v>
      </c>
      <c r="AL54" s="91">
        <f t="shared" si="55"/>
        <v>0</v>
      </c>
      <c r="AM54" s="91">
        <f t="shared" si="26"/>
        <v>0</v>
      </c>
      <c r="AN54" s="91">
        <f t="shared" si="26"/>
        <v>0</v>
      </c>
      <c r="AO54" s="91">
        <f t="shared" si="26"/>
        <v>0</v>
      </c>
    </row>
    <row r="55" spans="1:43" ht="12.75">
      <c r="A55" s="13">
        <v>48</v>
      </c>
      <c r="B55" s="15" t="s">
        <v>48</v>
      </c>
      <c r="C55" s="101"/>
      <c r="D55" s="101"/>
      <c r="E55" s="87">
        <f t="shared" si="7"/>
        <v>0</v>
      </c>
      <c r="F55" s="101">
        <v>0</v>
      </c>
      <c r="G55" s="101">
        <v>0</v>
      </c>
      <c r="H55" s="87">
        <f t="shared" si="9"/>
        <v>0</v>
      </c>
      <c r="I55" s="101"/>
      <c r="J55" s="101"/>
      <c r="K55" s="87">
        <f t="shared" si="11"/>
        <v>0</v>
      </c>
      <c r="L55" s="103"/>
      <c r="M55" s="103"/>
      <c r="N55" s="87">
        <f t="shared" si="13"/>
        <v>0</v>
      </c>
      <c r="O55" s="101"/>
      <c r="P55" s="101"/>
      <c r="Q55" s="87">
        <f t="shared" si="15"/>
        <v>0</v>
      </c>
      <c r="R55" s="101">
        <v>0</v>
      </c>
      <c r="S55" s="101">
        <v>0</v>
      </c>
      <c r="T55" s="87">
        <f t="shared" si="17"/>
        <v>0</v>
      </c>
      <c r="U55" s="91">
        <f t="shared" si="56"/>
        <v>0</v>
      </c>
      <c r="V55" s="91">
        <f t="shared" si="56"/>
        <v>0</v>
      </c>
      <c r="W55" s="91">
        <f t="shared" si="56"/>
        <v>0</v>
      </c>
      <c r="X55" s="86"/>
      <c r="Y55" s="86"/>
      <c r="Z55" s="87">
        <f t="shared" si="20"/>
        <v>0</v>
      </c>
      <c r="AA55" s="91">
        <f t="shared" si="54"/>
        <v>0</v>
      </c>
      <c r="AB55" s="91">
        <f t="shared" si="54"/>
        <v>0</v>
      </c>
      <c r="AC55" s="91">
        <f t="shared" si="54"/>
        <v>0</v>
      </c>
      <c r="AD55" s="86"/>
      <c r="AE55" s="86"/>
      <c r="AF55" s="87">
        <f t="shared" si="23"/>
        <v>0</v>
      </c>
      <c r="AG55" s="86"/>
      <c r="AH55" s="86"/>
      <c r="AI55" s="87">
        <f t="shared" si="25"/>
        <v>0</v>
      </c>
      <c r="AJ55" s="91">
        <f t="shared" si="55"/>
        <v>0</v>
      </c>
      <c r="AK55" s="91">
        <f t="shared" si="55"/>
        <v>0</v>
      </c>
      <c r="AL55" s="91">
        <f t="shared" si="55"/>
        <v>0</v>
      </c>
      <c r="AM55" s="91">
        <f t="shared" si="26"/>
        <v>0</v>
      </c>
      <c r="AN55" s="91">
        <f t="shared" si="26"/>
        <v>0</v>
      </c>
      <c r="AO55" s="91">
        <f t="shared" si="26"/>
        <v>0</v>
      </c>
    </row>
    <row r="56" spans="1:43" ht="12.75">
      <c r="A56" s="13">
        <v>49</v>
      </c>
      <c r="B56" s="15" t="s">
        <v>49</v>
      </c>
      <c r="C56" s="101"/>
      <c r="D56" s="101"/>
      <c r="E56" s="87">
        <f t="shared" si="7"/>
        <v>0</v>
      </c>
      <c r="F56" s="101"/>
      <c r="G56" s="101"/>
      <c r="H56" s="87">
        <f t="shared" si="9"/>
        <v>0</v>
      </c>
      <c r="I56" s="101"/>
      <c r="J56" s="101"/>
      <c r="K56" s="87">
        <f t="shared" si="11"/>
        <v>0</v>
      </c>
      <c r="L56" s="103"/>
      <c r="M56" s="103"/>
      <c r="N56" s="87">
        <f t="shared" si="13"/>
        <v>0</v>
      </c>
      <c r="O56" s="101"/>
      <c r="P56" s="101"/>
      <c r="Q56" s="87">
        <f t="shared" si="15"/>
        <v>0</v>
      </c>
      <c r="R56" s="101">
        <v>0</v>
      </c>
      <c r="S56" s="101">
        <v>0</v>
      </c>
      <c r="T56" s="87">
        <f t="shared" si="17"/>
        <v>0</v>
      </c>
      <c r="U56" s="91">
        <f t="shared" si="56"/>
        <v>0</v>
      </c>
      <c r="V56" s="91">
        <f t="shared" si="56"/>
        <v>0</v>
      </c>
      <c r="W56" s="91">
        <f t="shared" si="56"/>
        <v>0</v>
      </c>
      <c r="X56" s="86"/>
      <c r="Y56" s="86"/>
      <c r="Z56" s="87">
        <f t="shared" si="20"/>
        <v>0</v>
      </c>
      <c r="AA56" s="91">
        <f t="shared" si="54"/>
        <v>0</v>
      </c>
      <c r="AB56" s="91">
        <f t="shared" si="54"/>
        <v>0</v>
      </c>
      <c r="AC56" s="91">
        <f t="shared" si="54"/>
        <v>0</v>
      </c>
      <c r="AD56" s="86"/>
      <c r="AE56" s="86"/>
      <c r="AF56" s="87">
        <f t="shared" si="23"/>
        <v>0</v>
      </c>
      <c r="AG56" s="86"/>
      <c r="AH56" s="86"/>
      <c r="AI56" s="87">
        <f t="shared" si="25"/>
        <v>0</v>
      </c>
      <c r="AJ56" s="91">
        <f t="shared" si="55"/>
        <v>0</v>
      </c>
      <c r="AK56" s="91">
        <f t="shared" si="55"/>
        <v>0</v>
      </c>
      <c r="AL56" s="91">
        <f t="shared" si="55"/>
        <v>0</v>
      </c>
      <c r="AM56" s="91">
        <f t="shared" si="26"/>
        <v>0</v>
      </c>
      <c r="AN56" s="91">
        <f t="shared" si="26"/>
        <v>0</v>
      </c>
      <c r="AO56" s="91">
        <f t="shared" si="26"/>
        <v>0</v>
      </c>
    </row>
    <row r="57" spans="1:43" ht="12.75">
      <c r="A57" s="13">
        <v>50</v>
      </c>
      <c r="B57" s="15" t="s">
        <v>50</v>
      </c>
      <c r="C57" s="101"/>
      <c r="D57" s="101"/>
      <c r="E57" s="87">
        <f t="shared" si="7"/>
        <v>0</v>
      </c>
      <c r="F57" s="101"/>
      <c r="G57" s="101"/>
      <c r="H57" s="87">
        <f t="shared" si="9"/>
        <v>0</v>
      </c>
      <c r="I57" s="101"/>
      <c r="J57" s="101"/>
      <c r="K57" s="87">
        <f t="shared" si="11"/>
        <v>0</v>
      </c>
      <c r="L57" s="103"/>
      <c r="M57" s="103"/>
      <c r="N57" s="87">
        <f t="shared" si="13"/>
        <v>0</v>
      </c>
      <c r="O57" s="101"/>
      <c r="P57" s="101"/>
      <c r="Q57" s="87">
        <f t="shared" si="15"/>
        <v>0</v>
      </c>
      <c r="R57" s="101">
        <v>0</v>
      </c>
      <c r="S57" s="101">
        <v>0</v>
      </c>
      <c r="T57" s="87">
        <f t="shared" si="17"/>
        <v>0</v>
      </c>
      <c r="U57" s="91">
        <f t="shared" si="56"/>
        <v>0</v>
      </c>
      <c r="V57" s="91">
        <f t="shared" si="56"/>
        <v>0</v>
      </c>
      <c r="W57" s="91">
        <f t="shared" si="56"/>
        <v>0</v>
      </c>
      <c r="X57" s="86"/>
      <c r="Y57" s="86"/>
      <c r="Z57" s="87">
        <f t="shared" si="20"/>
        <v>0</v>
      </c>
      <c r="AA57" s="91">
        <f t="shared" si="54"/>
        <v>0</v>
      </c>
      <c r="AB57" s="91">
        <f t="shared" si="54"/>
        <v>0</v>
      </c>
      <c r="AC57" s="91">
        <f t="shared" si="54"/>
        <v>0</v>
      </c>
      <c r="AD57" s="86"/>
      <c r="AE57" s="86"/>
      <c r="AF57" s="87">
        <f t="shared" si="23"/>
        <v>0</v>
      </c>
      <c r="AG57" s="86"/>
      <c r="AH57" s="86"/>
      <c r="AI57" s="87">
        <f t="shared" si="25"/>
        <v>0</v>
      </c>
      <c r="AJ57" s="91">
        <f t="shared" si="55"/>
        <v>0</v>
      </c>
      <c r="AK57" s="91">
        <f t="shared" si="55"/>
        <v>0</v>
      </c>
      <c r="AL57" s="91">
        <f t="shared" si="55"/>
        <v>0</v>
      </c>
      <c r="AM57" s="91">
        <f t="shared" si="26"/>
        <v>0</v>
      </c>
      <c r="AN57" s="91">
        <f t="shared" si="26"/>
        <v>0</v>
      </c>
      <c r="AO57" s="91">
        <f t="shared" si="26"/>
        <v>0</v>
      </c>
    </row>
    <row r="58" spans="1:43" ht="12.75">
      <c r="A58" s="57">
        <v>51</v>
      </c>
      <c r="B58" s="58" t="s">
        <v>52</v>
      </c>
      <c r="C58" s="102">
        <f>SUM(C59:C60)</f>
        <v>1000000</v>
      </c>
      <c r="D58" s="102">
        <f>SUM(D59:D60)</f>
        <v>479000</v>
      </c>
      <c r="E58" s="87">
        <f t="shared" si="7"/>
        <v>-521000</v>
      </c>
      <c r="F58" s="102">
        <f>SUM(F59:F60)</f>
        <v>18200000</v>
      </c>
      <c r="G58" s="102">
        <f>SUM(G59:G60)</f>
        <v>2514800</v>
      </c>
      <c r="H58" s="87">
        <f t="shared" si="9"/>
        <v>-15685200</v>
      </c>
      <c r="I58" s="102">
        <f>SUM(I59:I60)</f>
        <v>0</v>
      </c>
      <c r="J58" s="102">
        <f>SUM(J59:J60)</f>
        <v>0</v>
      </c>
      <c r="K58" s="87">
        <f t="shared" si="11"/>
        <v>0</v>
      </c>
      <c r="L58" s="102">
        <f>SUM(L59:L60)</f>
        <v>0</v>
      </c>
      <c r="M58" s="102">
        <f>SUM(M59:M60)</f>
        <v>0</v>
      </c>
      <c r="N58" s="87">
        <f t="shared" si="13"/>
        <v>0</v>
      </c>
      <c r="O58" s="102">
        <f>SUM(O59:O60)</f>
        <v>0</v>
      </c>
      <c r="P58" s="102">
        <f>SUM(P59:P60)</f>
        <v>0</v>
      </c>
      <c r="Q58" s="87">
        <f t="shared" si="15"/>
        <v>0</v>
      </c>
      <c r="R58" s="102">
        <f>SUM(R59:R60)</f>
        <v>0</v>
      </c>
      <c r="S58" s="102">
        <v>0</v>
      </c>
      <c r="T58" s="87">
        <f t="shared" si="17"/>
        <v>0</v>
      </c>
      <c r="U58" s="90">
        <f t="shared" si="56"/>
        <v>19200000</v>
      </c>
      <c r="V58" s="90">
        <f t="shared" si="56"/>
        <v>2993800</v>
      </c>
      <c r="W58" s="90">
        <f t="shared" si="56"/>
        <v>-16206200</v>
      </c>
      <c r="X58" s="88">
        <f>SUM(X59:X60)</f>
        <v>0</v>
      </c>
      <c r="Y58" s="88">
        <f>SUM(Y59:Y60)</f>
        <v>0</v>
      </c>
      <c r="Z58" s="87">
        <f t="shared" si="20"/>
        <v>0</v>
      </c>
      <c r="AA58" s="90">
        <f t="shared" si="54"/>
        <v>0</v>
      </c>
      <c r="AB58" s="90">
        <f t="shared" si="54"/>
        <v>0</v>
      </c>
      <c r="AC58" s="90">
        <f t="shared" si="54"/>
        <v>0</v>
      </c>
      <c r="AD58" s="88">
        <f>SUM(AD59:AD60)</f>
        <v>0</v>
      </c>
      <c r="AE58" s="88">
        <f>SUM(AE59:AE60)</f>
        <v>0</v>
      </c>
      <c r="AF58" s="87">
        <f t="shared" si="23"/>
        <v>0</v>
      </c>
      <c r="AG58" s="88">
        <f>SUM(AG59:AG60)</f>
        <v>0</v>
      </c>
      <c r="AH58" s="88">
        <f>SUM(AH59:AH60)</f>
        <v>0</v>
      </c>
      <c r="AI58" s="87">
        <f t="shared" si="25"/>
        <v>0</v>
      </c>
      <c r="AJ58" s="90">
        <f t="shared" si="55"/>
        <v>0</v>
      </c>
      <c r="AK58" s="90">
        <f t="shared" si="55"/>
        <v>0</v>
      </c>
      <c r="AL58" s="90">
        <f t="shared" si="55"/>
        <v>0</v>
      </c>
      <c r="AM58" s="90">
        <f t="shared" si="26"/>
        <v>19200000</v>
      </c>
      <c r="AN58" s="90">
        <f t="shared" si="26"/>
        <v>2993800</v>
      </c>
      <c r="AO58" s="90">
        <f t="shared" si="26"/>
        <v>-16206200</v>
      </c>
    </row>
    <row r="59" spans="1:43" ht="12.75">
      <c r="A59" s="13">
        <v>52</v>
      </c>
      <c r="B59" s="2" t="s">
        <v>75</v>
      </c>
      <c r="C59" s="101"/>
      <c r="D59" s="101"/>
      <c r="E59" s="87">
        <f t="shared" si="7"/>
        <v>0</v>
      </c>
      <c r="F59" s="101">
        <v>5500000</v>
      </c>
      <c r="G59" s="101">
        <v>240000</v>
      </c>
      <c r="H59" s="87">
        <f t="shared" si="9"/>
        <v>-5260000</v>
      </c>
      <c r="I59" s="101"/>
      <c r="J59" s="101"/>
      <c r="K59" s="87">
        <f t="shared" si="11"/>
        <v>0</v>
      </c>
      <c r="L59" s="103"/>
      <c r="M59" s="103"/>
      <c r="N59" s="87">
        <f t="shared" si="13"/>
        <v>0</v>
      </c>
      <c r="O59" s="101"/>
      <c r="P59" s="101"/>
      <c r="Q59" s="87">
        <f t="shared" si="15"/>
        <v>0</v>
      </c>
      <c r="R59" s="101"/>
      <c r="S59" s="101">
        <v>0</v>
      </c>
      <c r="T59" s="87">
        <f t="shared" si="17"/>
        <v>0</v>
      </c>
      <c r="U59" s="91">
        <f t="shared" si="56"/>
        <v>5500000</v>
      </c>
      <c r="V59" s="91">
        <f t="shared" si="56"/>
        <v>240000</v>
      </c>
      <c r="W59" s="91">
        <f t="shared" si="56"/>
        <v>-5260000</v>
      </c>
      <c r="X59" s="86"/>
      <c r="Y59" s="86"/>
      <c r="Z59" s="87">
        <f t="shared" si="20"/>
        <v>0</v>
      </c>
      <c r="AA59" s="91">
        <f t="shared" si="54"/>
        <v>0</v>
      </c>
      <c r="AB59" s="91">
        <f t="shared" si="54"/>
        <v>0</v>
      </c>
      <c r="AC59" s="91">
        <f t="shared" si="54"/>
        <v>0</v>
      </c>
      <c r="AD59" s="101">
        <v>0</v>
      </c>
      <c r="AE59" s="101"/>
      <c r="AF59" s="87">
        <f t="shared" si="23"/>
        <v>0</v>
      </c>
      <c r="AG59" s="101">
        <v>0</v>
      </c>
      <c r="AH59" s="101"/>
      <c r="AI59" s="87">
        <f t="shared" si="25"/>
        <v>0</v>
      </c>
      <c r="AJ59" s="91">
        <f t="shared" si="55"/>
        <v>0</v>
      </c>
      <c r="AK59" s="91">
        <f t="shared" si="55"/>
        <v>0</v>
      </c>
      <c r="AL59" s="91">
        <f t="shared" si="55"/>
        <v>0</v>
      </c>
      <c r="AM59" s="91">
        <f t="shared" si="26"/>
        <v>5500000</v>
      </c>
      <c r="AN59" s="91">
        <f t="shared" si="26"/>
        <v>240000</v>
      </c>
      <c r="AO59" s="91">
        <f t="shared" si="26"/>
        <v>-5260000</v>
      </c>
    </row>
    <row r="60" spans="1:43" ht="12.75">
      <c r="A60" s="13">
        <v>53</v>
      </c>
      <c r="B60" s="2" t="s">
        <v>53</v>
      </c>
      <c r="C60" s="101">
        <v>1000000</v>
      </c>
      <c r="D60" s="101">
        <v>479000</v>
      </c>
      <c r="E60" s="87">
        <f t="shared" si="7"/>
        <v>-521000</v>
      </c>
      <c r="F60" s="101">
        <v>12700000</v>
      </c>
      <c r="G60" s="101">
        <v>2274800</v>
      </c>
      <c r="H60" s="87">
        <f t="shared" si="9"/>
        <v>-10425200</v>
      </c>
      <c r="I60" s="101"/>
      <c r="J60" s="101"/>
      <c r="K60" s="87">
        <f t="shared" si="11"/>
        <v>0</v>
      </c>
      <c r="L60" s="103"/>
      <c r="M60" s="103"/>
      <c r="N60" s="87">
        <f t="shared" si="13"/>
        <v>0</v>
      </c>
      <c r="O60" s="101"/>
      <c r="P60" s="101"/>
      <c r="Q60" s="87">
        <f t="shared" si="15"/>
        <v>0</v>
      </c>
      <c r="R60" s="101"/>
      <c r="S60" s="101">
        <v>0</v>
      </c>
      <c r="T60" s="87">
        <f t="shared" si="17"/>
        <v>0</v>
      </c>
      <c r="U60" s="91">
        <f t="shared" si="56"/>
        <v>13700000</v>
      </c>
      <c r="V60" s="91">
        <f t="shared" si="56"/>
        <v>2753800</v>
      </c>
      <c r="W60" s="91">
        <f t="shared" si="56"/>
        <v>-10946200</v>
      </c>
      <c r="X60" s="86"/>
      <c r="Y60" s="86"/>
      <c r="Z60" s="87">
        <f t="shared" si="20"/>
        <v>0</v>
      </c>
      <c r="AA60" s="91">
        <f t="shared" si="54"/>
        <v>0</v>
      </c>
      <c r="AB60" s="91">
        <f t="shared" si="54"/>
        <v>0</v>
      </c>
      <c r="AC60" s="91">
        <f t="shared" si="54"/>
        <v>0</v>
      </c>
      <c r="AD60" s="101"/>
      <c r="AE60" s="101"/>
      <c r="AF60" s="87">
        <f t="shared" si="23"/>
        <v>0</v>
      </c>
      <c r="AG60" s="101"/>
      <c r="AH60" s="101"/>
      <c r="AI60" s="87">
        <f t="shared" si="25"/>
        <v>0</v>
      </c>
      <c r="AJ60" s="91">
        <f t="shared" si="55"/>
        <v>0</v>
      </c>
      <c r="AK60" s="91">
        <f t="shared" si="55"/>
        <v>0</v>
      </c>
      <c r="AL60" s="91">
        <f t="shared" si="55"/>
        <v>0</v>
      </c>
      <c r="AM60" s="91">
        <f t="shared" si="26"/>
        <v>13700000</v>
      </c>
      <c r="AN60" s="91">
        <f t="shared" si="26"/>
        <v>2753800</v>
      </c>
      <c r="AO60" s="91">
        <f t="shared" si="26"/>
        <v>-10946200</v>
      </c>
    </row>
    <row r="61" spans="1:43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86"/>
      <c r="Y61" s="86"/>
      <c r="Z61" s="87"/>
      <c r="AA61" s="91"/>
      <c r="AB61" s="91"/>
      <c r="AC61" s="91"/>
      <c r="AD61" s="102">
        <f>+AD62</f>
        <v>0</v>
      </c>
      <c r="AE61" s="102">
        <f>+AE62</f>
        <v>0</v>
      </c>
      <c r="AF61" s="87"/>
      <c r="AG61" s="102">
        <f>+AG62</f>
        <v>0</v>
      </c>
      <c r="AH61" s="102">
        <f>+AH62</f>
        <v>0</v>
      </c>
      <c r="AI61" s="87"/>
      <c r="AJ61" s="91"/>
      <c r="AK61" s="91"/>
      <c r="AL61" s="91"/>
      <c r="AM61" s="91"/>
      <c r="AN61" s="91"/>
      <c r="AO61" s="91"/>
    </row>
    <row r="62" spans="1:43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3"/>
      <c r="M62" s="103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87"/>
      <c r="AA62" s="91"/>
      <c r="AB62" s="91"/>
      <c r="AC62" s="91"/>
      <c r="AD62" s="101"/>
      <c r="AE62" s="101"/>
      <c r="AF62" s="87"/>
      <c r="AG62" s="101"/>
      <c r="AH62" s="101"/>
      <c r="AI62" s="87"/>
      <c r="AJ62" s="91"/>
      <c r="AK62" s="91"/>
      <c r="AL62" s="91"/>
      <c r="AM62" s="91"/>
      <c r="AN62" s="91"/>
      <c r="AO62" s="91"/>
    </row>
    <row r="63" spans="1:43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87">
        <f t="shared" si="7"/>
        <v>0</v>
      </c>
      <c r="F63" s="102">
        <f>SUM(F64:F65)</f>
        <v>0</v>
      </c>
      <c r="G63" s="102">
        <f>SUM(G64:G65)</f>
        <v>0</v>
      </c>
      <c r="H63" s="87">
        <f t="shared" si="9"/>
        <v>0</v>
      </c>
      <c r="I63" s="102">
        <f>SUM(I64:I65)</f>
        <v>0</v>
      </c>
      <c r="J63" s="102">
        <f>SUM(J64:J65)</f>
        <v>0</v>
      </c>
      <c r="K63" s="87">
        <f t="shared" si="11"/>
        <v>0</v>
      </c>
      <c r="L63" s="102">
        <f>SUM(L64:L65)</f>
        <v>0</v>
      </c>
      <c r="M63" s="102">
        <f>SUM(M64:M65)</f>
        <v>0</v>
      </c>
      <c r="N63" s="87">
        <f t="shared" si="13"/>
        <v>0</v>
      </c>
      <c r="O63" s="102">
        <f>SUM(O64:O65)</f>
        <v>0</v>
      </c>
      <c r="P63" s="102">
        <f>SUM(P64:P65)</f>
        <v>0</v>
      </c>
      <c r="Q63" s="87">
        <f t="shared" si="15"/>
        <v>0</v>
      </c>
      <c r="R63" s="102">
        <f>SUM(R64:R65)</f>
        <v>0</v>
      </c>
      <c r="S63" s="102">
        <f>SUM(S64:S65)</f>
        <v>0</v>
      </c>
      <c r="T63" s="87">
        <f t="shared" si="17"/>
        <v>0</v>
      </c>
      <c r="U63" s="90">
        <f t="shared" si="56"/>
        <v>0</v>
      </c>
      <c r="V63" s="90">
        <f t="shared" si="56"/>
        <v>0</v>
      </c>
      <c r="W63" s="90">
        <f t="shared" si="56"/>
        <v>0</v>
      </c>
      <c r="X63" s="88">
        <f>SUM(X64:X65)</f>
        <v>0</v>
      </c>
      <c r="Y63" s="88">
        <f>SUM(Y64:Y65)</f>
        <v>0</v>
      </c>
      <c r="Z63" s="87">
        <f t="shared" si="20"/>
        <v>0</v>
      </c>
      <c r="AA63" s="90">
        <f t="shared" si="54"/>
        <v>0</v>
      </c>
      <c r="AB63" s="90">
        <f t="shared" si="54"/>
        <v>0</v>
      </c>
      <c r="AC63" s="90">
        <f t="shared" si="54"/>
        <v>0</v>
      </c>
      <c r="AD63" s="102">
        <f>SUM(AD64:AD65)</f>
        <v>0</v>
      </c>
      <c r="AE63" s="102">
        <f>SUM(AE64:AE65)</f>
        <v>0</v>
      </c>
      <c r="AF63" s="87">
        <f t="shared" si="23"/>
        <v>0</v>
      </c>
      <c r="AG63" s="102">
        <f>SUM(AG64:AG65)</f>
        <v>0</v>
      </c>
      <c r="AH63" s="102">
        <f>SUM(AH64:AH65)</f>
        <v>0</v>
      </c>
      <c r="AI63" s="87">
        <f t="shared" si="25"/>
        <v>0</v>
      </c>
      <c r="AJ63" s="90">
        <f t="shared" si="55"/>
        <v>0</v>
      </c>
      <c r="AK63" s="90">
        <f t="shared" si="55"/>
        <v>0</v>
      </c>
      <c r="AL63" s="90">
        <f t="shared" si="55"/>
        <v>0</v>
      </c>
      <c r="AM63" s="90">
        <f t="shared" si="26"/>
        <v>0</v>
      </c>
      <c r="AN63" s="90">
        <f t="shared" si="26"/>
        <v>0</v>
      </c>
      <c r="AO63" s="90">
        <f t="shared" si="26"/>
        <v>0</v>
      </c>
    </row>
    <row r="64" spans="1:43" ht="12.75">
      <c r="A64" s="13">
        <v>55</v>
      </c>
      <c r="B64" s="2" t="s">
        <v>54</v>
      </c>
      <c r="C64" s="101"/>
      <c r="D64" s="101"/>
      <c r="E64" s="87">
        <f t="shared" si="7"/>
        <v>0</v>
      </c>
      <c r="F64" s="101"/>
      <c r="G64" s="101"/>
      <c r="H64" s="87">
        <f t="shared" si="9"/>
        <v>0</v>
      </c>
      <c r="I64" s="101"/>
      <c r="J64" s="101"/>
      <c r="K64" s="87">
        <f t="shared" si="11"/>
        <v>0</v>
      </c>
      <c r="L64" s="103"/>
      <c r="M64" s="103"/>
      <c r="N64" s="87">
        <f t="shared" si="13"/>
        <v>0</v>
      </c>
      <c r="O64" s="101"/>
      <c r="P64" s="101"/>
      <c r="Q64" s="87">
        <f t="shared" si="15"/>
        <v>0</v>
      </c>
      <c r="R64" s="101"/>
      <c r="S64" s="101"/>
      <c r="T64" s="87">
        <f t="shared" si="17"/>
        <v>0</v>
      </c>
      <c r="U64" s="91">
        <f t="shared" si="56"/>
        <v>0</v>
      </c>
      <c r="V64" s="91">
        <f t="shared" si="56"/>
        <v>0</v>
      </c>
      <c r="W64" s="91">
        <f t="shared" si="56"/>
        <v>0</v>
      </c>
      <c r="X64" s="86"/>
      <c r="Y64" s="86"/>
      <c r="Z64" s="87">
        <f t="shared" si="20"/>
        <v>0</v>
      </c>
      <c r="AA64" s="91">
        <f t="shared" si="54"/>
        <v>0</v>
      </c>
      <c r="AB64" s="91">
        <f t="shared" si="54"/>
        <v>0</v>
      </c>
      <c r="AC64" s="91">
        <f t="shared" si="54"/>
        <v>0</v>
      </c>
      <c r="AD64" s="101"/>
      <c r="AE64" s="101"/>
      <c r="AF64" s="87">
        <f t="shared" si="23"/>
        <v>0</v>
      </c>
      <c r="AG64" s="101"/>
      <c r="AH64" s="101"/>
      <c r="AI64" s="87">
        <f t="shared" si="25"/>
        <v>0</v>
      </c>
      <c r="AJ64" s="91">
        <f t="shared" si="55"/>
        <v>0</v>
      </c>
      <c r="AK64" s="91">
        <f t="shared" si="55"/>
        <v>0</v>
      </c>
      <c r="AL64" s="91">
        <f t="shared" si="55"/>
        <v>0</v>
      </c>
      <c r="AM64" s="91">
        <f t="shared" si="26"/>
        <v>0</v>
      </c>
      <c r="AN64" s="91">
        <f t="shared" si="26"/>
        <v>0</v>
      </c>
      <c r="AO64" s="91">
        <f t="shared" si="26"/>
        <v>0</v>
      </c>
      <c r="AQ64" s="34"/>
    </row>
    <row r="65" spans="1:41" ht="12.75">
      <c r="A65" s="13">
        <v>56</v>
      </c>
      <c r="B65" s="2" t="s">
        <v>55</v>
      </c>
      <c r="C65" s="101"/>
      <c r="D65" s="101"/>
      <c r="E65" s="87">
        <f t="shared" si="7"/>
        <v>0</v>
      </c>
      <c r="F65" s="101"/>
      <c r="G65" s="101"/>
      <c r="H65" s="87">
        <f t="shared" si="9"/>
        <v>0</v>
      </c>
      <c r="I65" s="101"/>
      <c r="J65" s="101"/>
      <c r="K65" s="87">
        <f t="shared" si="11"/>
        <v>0</v>
      </c>
      <c r="L65" s="103"/>
      <c r="M65" s="103"/>
      <c r="N65" s="87">
        <f t="shared" si="13"/>
        <v>0</v>
      </c>
      <c r="O65" s="101"/>
      <c r="P65" s="101"/>
      <c r="Q65" s="87">
        <f t="shared" si="15"/>
        <v>0</v>
      </c>
      <c r="R65" s="101"/>
      <c r="S65" s="101"/>
      <c r="T65" s="87">
        <f t="shared" si="17"/>
        <v>0</v>
      </c>
      <c r="U65" s="91">
        <f t="shared" si="56"/>
        <v>0</v>
      </c>
      <c r="V65" s="91">
        <f t="shared" si="56"/>
        <v>0</v>
      </c>
      <c r="W65" s="91">
        <f t="shared" si="56"/>
        <v>0</v>
      </c>
      <c r="X65" s="86"/>
      <c r="Y65" s="86"/>
      <c r="Z65" s="87">
        <f t="shared" si="20"/>
        <v>0</v>
      </c>
      <c r="AA65" s="91">
        <f t="shared" si="54"/>
        <v>0</v>
      </c>
      <c r="AB65" s="91">
        <f t="shared" si="54"/>
        <v>0</v>
      </c>
      <c r="AC65" s="91">
        <f t="shared" si="54"/>
        <v>0</v>
      </c>
      <c r="AD65" s="101"/>
      <c r="AE65" s="101"/>
      <c r="AF65" s="87">
        <f t="shared" si="23"/>
        <v>0</v>
      </c>
      <c r="AG65" s="101"/>
      <c r="AH65" s="101"/>
      <c r="AI65" s="87">
        <f t="shared" si="25"/>
        <v>0</v>
      </c>
      <c r="AJ65" s="91">
        <f t="shared" si="55"/>
        <v>0</v>
      </c>
      <c r="AK65" s="91">
        <f t="shared" si="55"/>
        <v>0</v>
      </c>
      <c r="AL65" s="91">
        <f t="shared" si="55"/>
        <v>0</v>
      </c>
      <c r="AM65" s="91">
        <f t="shared" si="26"/>
        <v>0</v>
      </c>
      <c r="AN65" s="91">
        <f t="shared" si="26"/>
        <v>0</v>
      </c>
      <c r="AO65" s="91">
        <f t="shared" si="26"/>
        <v>0</v>
      </c>
    </row>
    <row r="66" spans="1:41" ht="12.75">
      <c r="A66" s="57">
        <v>57</v>
      </c>
      <c r="B66" s="58" t="s">
        <v>78</v>
      </c>
      <c r="C66" s="102">
        <f>SUM(C67:C74)</f>
        <v>500000</v>
      </c>
      <c r="D66" s="102">
        <f>SUM(D67:D74)</f>
        <v>0</v>
      </c>
      <c r="E66" s="87">
        <f t="shared" si="7"/>
        <v>-500000</v>
      </c>
      <c r="F66" s="102">
        <f>SUM(F67:F74)</f>
        <v>1000000</v>
      </c>
      <c r="G66" s="102">
        <f>SUM(G67:G74)</f>
        <v>0</v>
      </c>
      <c r="H66" s="87">
        <f t="shared" si="9"/>
        <v>-1000000</v>
      </c>
      <c r="I66" s="102">
        <f>SUM(I67:I74)</f>
        <v>0</v>
      </c>
      <c r="J66" s="102">
        <f>SUM(J67:J74)</f>
        <v>0</v>
      </c>
      <c r="K66" s="87">
        <f t="shared" si="11"/>
        <v>0</v>
      </c>
      <c r="L66" s="102">
        <f>SUM(L67:L74)</f>
        <v>0</v>
      </c>
      <c r="M66" s="102">
        <f>SUM(M67:M74)</f>
        <v>0</v>
      </c>
      <c r="N66" s="87">
        <f t="shared" si="13"/>
        <v>0</v>
      </c>
      <c r="O66" s="102">
        <f>SUM(O67:O74)</f>
        <v>0</v>
      </c>
      <c r="P66" s="102">
        <f>SUM(P67:P74)</f>
        <v>0</v>
      </c>
      <c r="Q66" s="87">
        <f t="shared" si="15"/>
        <v>0</v>
      </c>
      <c r="R66" s="102">
        <f>SUM(R67:R74)</f>
        <v>0</v>
      </c>
      <c r="S66" s="102">
        <f>SUM(S67:S74)</f>
        <v>0</v>
      </c>
      <c r="T66" s="87">
        <f t="shared" si="17"/>
        <v>0</v>
      </c>
      <c r="U66" s="90">
        <f t="shared" si="56"/>
        <v>1500000</v>
      </c>
      <c r="V66" s="90">
        <f t="shared" si="56"/>
        <v>0</v>
      </c>
      <c r="W66" s="90">
        <f t="shared" si="56"/>
        <v>-1500000</v>
      </c>
      <c r="X66" s="88">
        <f>SUM(X67:X74)</f>
        <v>647878400</v>
      </c>
      <c r="Y66" s="88">
        <f>SUM(Y67:Y74)</f>
        <v>609295358</v>
      </c>
      <c r="Z66" s="87">
        <f t="shared" si="20"/>
        <v>-38583042</v>
      </c>
      <c r="AA66" s="90">
        <f t="shared" si="54"/>
        <v>647878400</v>
      </c>
      <c r="AB66" s="90">
        <f t="shared" si="54"/>
        <v>609295358</v>
      </c>
      <c r="AC66" s="90">
        <f t="shared" si="54"/>
        <v>-38583042</v>
      </c>
      <c r="AD66" s="102">
        <f>SUM(AD67:AD74)</f>
        <v>0</v>
      </c>
      <c r="AE66" s="102">
        <f>SUM(AE67:AE74)</f>
        <v>0</v>
      </c>
      <c r="AF66" s="87">
        <f t="shared" si="23"/>
        <v>0</v>
      </c>
      <c r="AG66" s="102">
        <f>SUM(AG67:AG74)</f>
        <v>0</v>
      </c>
      <c r="AH66" s="102">
        <f>SUM(AH67:AH74)</f>
        <v>0</v>
      </c>
      <c r="AI66" s="87">
        <f t="shared" si="25"/>
        <v>0</v>
      </c>
      <c r="AJ66" s="90">
        <f t="shared" si="55"/>
        <v>0</v>
      </c>
      <c r="AK66" s="90">
        <f t="shared" si="55"/>
        <v>0</v>
      </c>
      <c r="AL66" s="90">
        <f t="shared" si="55"/>
        <v>0</v>
      </c>
      <c r="AM66" s="90">
        <f t="shared" si="26"/>
        <v>649378400</v>
      </c>
      <c r="AN66" s="90">
        <f t="shared" si="26"/>
        <v>609295358</v>
      </c>
      <c r="AO66" s="90">
        <f t="shared" si="26"/>
        <v>-40083042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7"/>
        <v>0</v>
      </c>
      <c r="F67" s="292"/>
      <c r="G67" s="292"/>
      <c r="H67" s="87">
        <f t="shared" si="9"/>
        <v>0</v>
      </c>
      <c r="I67" s="101"/>
      <c r="J67" s="101"/>
      <c r="K67" s="87">
        <f t="shared" si="11"/>
        <v>0</v>
      </c>
      <c r="L67" s="103"/>
      <c r="M67" s="103"/>
      <c r="N67" s="87">
        <f t="shared" si="13"/>
        <v>0</v>
      </c>
      <c r="O67" s="101"/>
      <c r="P67" s="101"/>
      <c r="Q67" s="87">
        <f t="shared" si="15"/>
        <v>0</v>
      </c>
      <c r="R67" s="101"/>
      <c r="S67" s="101"/>
      <c r="T67" s="87">
        <f t="shared" si="17"/>
        <v>0</v>
      </c>
      <c r="U67" s="91">
        <f t="shared" si="56"/>
        <v>0</v>
      </c>
      <c r="V67" s="91">
        <f t="shared" si="56"/>
        <v>0</v>
      </c>
      <c r="W67" s="91">
        <f t="shared" si="56"/>
        <v>0</v>
      </c>
      <c r="X67" s="101">
        <v>647878400</v>
      </c>
      <c r="Y67" s="101">
        <v>609295358</v>
      </c>
      <c r="Z67" s="87">
        <f>SUM(Y67-X67)</f>
        <v>-38583042</v>
      </c>
      <c r="AA67" s="91">
        <f t="shared" si="54"/>
        <v>647878400</v>
      </c>
      <c r="AB67" s="91">
        <f t="shared" si="54"/>
        <v>609295358</v>
      </c>
      <c r="AC67" s="91">
        <f t="shared" si="54"/>
        <v>-38583042</v>
      </c>
      <c r="AD67" s="101"/>
      <c r="AE67" s="101"/>
      <c r="AF67" s="87">
        <f t="shared" si="23"/>
        <v>0</v>
      </c>
      <c r="AG67" s="101"/>
      <c r="AH67" s="101">
        <v>0</v>
      </c>
      <c r="AI67" s="87">
        <f t="shared" si="25"/>
        <v>0</v>
      </c>
      <c r="AJ67" s="91">
        <f t="shared" si="55"/>
        <v>0</v>
      </c>
      <c r="AK67" s="91">
        <f t="shared" si="55"/>
        <v>0</v>
      </c>
      <c r="AL67" s="91">
        <f t="shared" si="55"/>
        <v>0</v>
      </c>
      <c r="AM67" s="91">
        <f t="shared" si="26"/>
        <v>647878400</v>
      </c>
      <c r="AN67" s="91">
        <f t="shared" si="26"/>
        <v>609295358</v>
      </c>
      <c r="AO67" s="91">
        <f t="shared" si="26"/>
        <v>-38583042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7"/>
        <v>0</v>
      </c>
      <c r="F68" s="101"/>
      <c r="G68" s="101"/>
      <c r="H68" s="87">
        <f t="shared" si="9"/>
        <v>0</v>
      </c>
      <c r="I68" s="101"/>
      <c r="J68" s="101"/>
      <c r="K68" s="87">
        <f t="shared" si="11"/>
        <v>0</v>
      </c>
      <c r="L68" s="103"/>
      <c r="M68" s="103"/>
      <c r="N68" s="87">
        <f t="shared" si="13"/>
        <v>0</v>
      </c>
      <c r="O68" s="101"/>
      <c r="P68" s="101"/>
      <c r="Q68" s="87">
        <f t="shared" si="15"/>
        <v>0</v>
      </c>
      <c r="R68" s="101"/>
      <c r="S68" s="101"/>
      <c r="T68" s="87">
        <f t="shared" si="17"/>
        <v>0</v>
      </c>
      <c r="U68" s="91">
        <f t="shared" si="56"/>
        <v>0</v>
      </c>
      <c r="V68" s="91">
        <f t="shared" si="56"/>
        <v>0</v>
      </c>
      <c r="W68" s="91">
        <f t="shared" si="56"/>
        <v>0</v>
      </c>
      <c r="X68" s="101"/>
      <c r="Y68" s="101"/>
      <c r="Z68" s="87">
        <f t="shared" si="20"/>
        <v>0</v>
      </c>
      <c r="AA68" s="91">
        <f t="shared" si="54"/>
        <v>0</v>
      </c>
      <c r="AB68" s="91">
        <f t="shared" si="54"/>
        <v>0</v>
      </c>
      <c r="AC68" s="91">
        <f t="shared" si="54"/>
        <v>0</v>
      </c>
      <c r="AD68" s="101"/>
      <c r="AE68" s="101"/>
      <c r="AF68" s="87">
        <f t="shared" si="23"/>
        <v>0</v>
      </c>
      <c r="AG68" s="101"/>
      <c r="AH68" s="101"/>
      <c r="AI68" s="87">
        <f t="shared" si="25"/>
        <v>0</v>
      </c>
      <c r="AJ68" s="91">
        <f t="shared" si="55"/>
        <v>0</v>
      </c>
      <c r="AK68" s="91">
        <f t="shared" si="55"/>
        <v>0</v>
      </c>
      <c r="AL68" s="91">
        <f t="shared" si="55"/>
        <v>0</v>
      </c>
      <c r="AM68" s="91">
        <f t="shared" si="26"/>
        <v>0</v>
      </c>
      <c r="AN68" s="91">
        <f t="shared" si="26"/>
        <v>0</v>
      </c>
      <c r="AO68" s="91">
        <f t="shared" si="2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7"/>
        <v>0</v>
      </c>
      <c r="F70" s="101"/>
      <c r="G70" s="101"/>
      <c r="H70" s="87">
        <f t="shared" si="9"/>
        <v>0</v>
      </c>
      <c r="I70" s="101"/>
      <c r="J70" s="101"/>
      <c r="K70" s="87">
        <f t="shared" si="11"/>
        <v>0</v>
      </c>
      <c r="L70" s="103"/>
      <c r="M70" s="103"/>
      <c r="N70" s="87">
        <f t="shared" si="13"/>
        <v>0</v>
      </c>
      <c r="O70" s="101"/>
      <c r="P70" s="101"/>
      <c r="Q70" s="87">
        <f t="shared" si="15"/>
        <v>0</v>
      </c>
      <c r="R70" s="101"/>
      <c r="S70" s="101"/>
      <c r="T70" s="87">
        <f t="shared" si="17"/>
        <v>0</v>
      </c>
      <c r="U70" s="91">
        <f t="shared" si="56"/>
        <v>0</v>
      </c>
      <c r="V70" s="91">
        <f t="shared" si="56"/>
        <v>0</v>
      </c>
      <c r="W70" s="91">
        <f t="shared" si="56"/>
        <v>0</v>
      </c>
      <c r="X70" s="101"/>
      <c r="Y70" s="101"/>
      <c r="Z70" s="87">
        <f t="shared" si="20"/>
        <v>0</v>
      </c>
      <c r="AA70" s="91">
        <f t="shared" si="54"/>
        <v>0</v>
      </c>
      <c r="AB70" s="91">
        <f t="shared" si="54"/>
        <v>0</v>
      </c>
      <c r="AC70" s="91">
        <f t="shared" si="54"/>
        <v>0</v>
      </c>
      <c r="AD70" s="101"/>
      <c r="AE70" s="101"/>
      <c r="AF70" s="87">
        <f t="shared" si="23"/>
        <v>0</v>
      </c>
      <c r="AG70" s="101"/>
      <c r="AH70" s="101"/>
      <c r="AI70" s="87">
        <f t="shared" si="25"/>
        <v>0</v>
      </c>
      <c r="AJ70" s="91">
        <f t="shared" si="55"/>
        <v>0</v>
      </c>
      <c r="AK70" s="91">
        <f t="shared" si="55"/>
        <v>0</v>
      </c>
      <c r="AL70" s="91">
        <f t="shared" si="55"/>
        <v>0</v>
      </c>
      <c r="AM70" s="91">
        <f t="shared" si="26"/>
        <v>0</v>
      </c>
      <c r="AN70" s="91">
        <f t="shared" si="26"/>
        <v>0</v>
      </c>
      <c r="AO70" s="91">
        <f t="shared" si="2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7"/>
        <v>0</v>
      </c>
      <c r="F71" s="101"/>
      <c r="G71" s="101"/>
      <c r="H71" s="87">
        <f t="shared" si="9"/>
        <v>0</v>
      </c>
      <c r="I71" s="101"/>
      <c r="J71" s="101"/>
      <c r="K71" s="87">
        <f t="shared" si="11"/>
        <v>0</v>
      </c>
      <c r="L71" s="103"/>
      <c r="M71" s="103"/>
      <c r="N71" s="87">
        <f t="shared" si="13"/>
        <v>0</v>
      </c>
      <c r="O71" s="101"/>
      <c r="P71" s="101"/>
      <c r="Q71" s="87">
        <f t="shared" si="15"/>
        <v>0</v>
      </c>
      <c r="R71" s="101"/>
      <c r="S71" s="101"/>
      <c r="T71" s="87">
        <f t="shared" si="17"/>
        <v>0</v>
      </c>
      <c r="U71" s="91">
        <f t="shared" si="56"/>
        <v>0</v>
      </c>
      <c r="V71" s="91">
        <f t="shared" si="56"/>
        <v>0</v>
      </c>
      <c r="W71" s="91">
        <f t="shared" si="56"/>
        <v>0</v>
      </c>
      <c r="X71" s="101"/>
      <c r="Y71" s="101"/>
      <c r="Z71" s="87">
        <f t="shared" si="20"/>
        <v>0</v>
      </c>
      <c r="AA71" s="91">
        <f t="shared" si="54"/>
        <v>0</v>
      </c>
      <c r="AB71" s="91">
        <f t="shared" si="54"/>
        <v>0</v>
      </c>
      <c r="AC71" s="91">
        <f t="shared" si="54"/>
        <v>0</v>
      </c>
      <c r="AD71" s="101"/>
      <c r="AE71" s="101"/>
      <c r="AF71" s="87">
        <f t="shared" si="23"/>
        <v>0</v>
      </c>
      <c r="AG71" s="101"/>
      <c r="AH71" s="101"/>
      <c r="AI71" s="87">
        <f t="shared" si="25"/>
        <v>0</v>
      </c>
      <c r="AJ71" s="91">
        <f t="shared" si="55"/>
        <v>0</v>
      </c>
      <c r="AK71" s="91">
        <f t="shared" si="55"/>
        <v>0</v>
      </c>
      <c r="AL71" s="91">
        <f t="shared" si="55"/>
        <v>0</v>
      </c>
      <c r="AM71" s="91">
        <f t="shared" si="26"/>
        <v>0</v>
      </c>
      <c r="AN71" s="91">
        <f t="shared" si="26"/>
        <v>0</v>
      </c>
      <c r="AO71" s="91">
        <f t="shared" si="2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7"/>
        <v>0</v>
      </c>
      <c r="F72" s="101"/>
      <c r="G72" s="101"/>
      <c r="H72" s="87">
        <f t="shared" si="9"/>
        <v>0</v>
      </c>
      <c r="I72" s="101"/>
      <c r="J72" s="101"/>
      <c r="K72" s="87">
        <f t="shared" si="11"/>
        <v>0</v>
      </c>
      <c r="L72" s="103"/>
      <c r="M72" s="103"/>
      <c r="N72" s="87">
        <f t="shared" si="13"/>
        <v>0</v>
      </c>
      <c r="O72" s="101"/>
      <c r="P72" s="101"/>
      <c r="Q72" s="87">
        <f t="shared" si="15"/>
        <v>0</v>
      </c>
      <c r="R72" s="101"/>
      <c r="S72" s="101"/>
      <c r="T72" s="87">
        <f t="shared" si="17"/>
        <v>0</v>
      </c>
      <c r="U72" s="91">
        <f t="shared" si="56"/>
        <v>0</v>
      </c>
      <c r="V72" s="91">
        <f t="shared" si="56"/>
        <v>0</v>
      </c>
      <c r="W72" s="91">
        <f t="shared" si="56"/>
        <v>0</v>
      </c>
      <c r="X72" s="101"/>
      <c r="Y72" s="101"/>
      <c r="Z72" s="87">
        <f t="shared" si="20"/>
        <v>0</v>
      </c>
      <c r="AA72" s="91">
        <f t="shared" si="54"/>
        <v>0</v>
      </c>
      <c r="AB72" s="91">
        <f t="shared" si="54"/>
        <v>0</v>
      </c>
      <c r="AC72" s="91">
        <f t="shared" si="54"/>
        <v>0</v>
      </c>
      <c r="AD72" s="101"/>
      <c r="AE72" s="101"/>
      <c r="AF72" s="87">
        <f t="shared" si="23"/>
        <v>0</v>
      </c>
      <c r="AG72" s="101"/>
      <c r="AH72" s="101"/>
      <c r="AI72" s="87">
        <f t="shared" si="25"/>
        <v>0</v>
      </c>
      <c r="AJ72" s="91">
        <f t="shared" si="55"/>
        <v>0</v>
      </c>
      <c r="AK72" s="91">
        <f t="shared" si="55"/>
        <v>0</v>
      </c>
      <c r="AL72" s="91">
        <f t="shared" si="55"/>
        <v>0</v>
      </c>
      <c r="AM72" s="91">
        <f t="shared" si="26"/>
        <v>0</v>
      </c>
      <c r="AN72" s="91">
        <f t="shared" si="26"/>
        <v>0</v>
      </c>
      <c r="AO72" s="91">
        <f t="shared" si="2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57">SUM(D73-C73)</f>
        <v>0</v>
      </c>
      <c r="F73" s="101"/>
      <c r="G73" s="101"/>
      <c r="H73" s="87">
        <f t="shared" ref="H73:H107" si="58">SUM(G73-F73)</f>
        <v>0</v>
      </c>
      <c r="I73" s="101"/>
      <c r="J73" s="101"/>
      <c r="K73" s="87">
        <f t="shared" ref="K73:K107" si="59">SUM(J73-I73)</f>
        <v>0</v>
      </c>
      <c r="L73" s="103"/>
      <c r="M73" s="103"/>
      <c r="N73" s="87">
        <f t="shared" ref="N73:N107" si="60">SUM(M73-L73)</f>
        <v>0</v>
      </c>
      <c r="O73" s="101"/>
      <c r="P73" s="101"/>
      <c r="Q73" s="87">
        <f t="shared" ref="Q73:Q107" si="61">SUM(P73-O73)</f>
        <v>0</v>
      </c>
      <c r="R73" s="101"/>
      <c r="S73" s="101"/>
      <c r="T73" s="87">
        <f t="shared" si="17"/>
        <v>0</v>
      </c>
      <c r="U73" s="91">
        <f t="shared" si="56"/>
        <v>0</v>
      </c>
      <c r="V73" s="91">
        <f t="shared" si="56"/>
        <v>0</v>
      </c>
      <c r="W73" s="91">
        <f t="shared" si="56"/>
        <v>0</v>
      </c>
      <c r="X73" s="101"/>
      <c r="Y73" s="101"/>
      <c r="Z73" s="87">
        <f t="shared" si="20"/>
        <v>0</v>
      </c>
      <c r="AA73" s="91">
        <f t="shared" si="54"/>
        <v>0</v>
      </c>
      <c r="AB73" s="91">
        <f t="shared" si="54"/>
        <v>0</v>
      </c>
      <c r="AC73" s="91">
        <f t="shared" si="54"/>
        <v>0</v>
      </c>
      <c r="AD73" s="101"/>
      <c r="AE73" s="101"/>
      <c r="AF73" s="87">
        <f t="shared" ref="AF73:AF85" si="62">SUM(AE73-AD73)</f>
        <v>0</v>
      </c>
      <c r="AG73" s="101"/>
      <c r="AH73" s="101"/>
      <c r="AI73" s="87">
        <f t="shared" si="25"/>
        <v>0</v>
      </c>
      <c r="AJ73" s="91">
        <f t="shared" si="55"/>
        <v>0</v>
      </c>
      <c r="AK73" s="91">
        <f t="shared" si="55"/>
        <v>0</v>
      </c>
      <c r="AL73" s="91">
        <f t="shared" si="55"/>
        <v>0</v>
      </c>
      <c r="AM73" s="91">
        <f t="shared" si="26"/>
        <v>0</v>
      </c>
      <c r="AN73" s="91">
        <f t="shared" si="26"/>
        <v>0</v>
      </c>
      <c r="AO73" s="91">
        <f t="shared" si="26"/>
        <v>0</v>
      </c>
    </row>
    <row r="74" spans="1:41" ht="12.75">
      <c r="A74" s="13">
        <v>64</v>
      </c>
      <c r="B74" s="15" t="s">
        <v>60</v>
      </c>
      <c r="C74" s="101">
        <v>500000</v>
      </c>
      <c r="D74" s="101">
        <v>0</v>
      </c>
      <c r="E74" s="87">
        <f t="shared" si="57"/>
        <v>-500000</v>
      </c>
      <c r="F74" s="101">
        <v>1000000</v>
      </c>
      <c r="G74" s="101">
        <v>0</v>
      </c>
      <c r="H74" s="87">
        <f t="shared" si="58"/>
        <v>-1000000</v>
      </c>
      <c r="I74" s="101"/>
      <c r="J74" s="101"/>
      <c r="K74" s="87">
        <f t="shared" si="59"/>
        <v>0</v>
      </c>
      <c r="L74" s="103"/>
      <c r="M74" s="103"/>
      <c r="N74" s="87">
        <f t="shared" si="60"/>
        <v>0</v>
      </c>
      <c r="O74" s="101"/>
      <c r="P74" s="101"/>
      <c r="Q74" s="87">
        <f t="shared" si="61"/>
        <v>0</v>
      </c>
      <c r="R74" s="101"/>
      <c r="S74" s="101"/>
      <c r="T74" s="87">
        <f t="shared" si="17"/>
        <v>0</v>
      </c>
      <c r="U74" s="91">
        <f t="shared" si="56"/>
        <v>1500000</v>
      </c>
      <c r="V74" s="91">
        <f t="shared" si="56"/>
        <v>0</v>
      </c>
      <c r="W74" s="91">
        <f t="shared" si="56"/>
        <v>-1500000</v>
      </c>
      <c r="X74" s="101"/>
      <c r="Y74" s="101"/>
      <c r="Z74" s="87">
        <f t="shared" si="20"/>
        <v>0</v>
      </c>
      <c r="AA74" s="91">
        <f t="shared" si="54"/>
        <v>0</v>
      </c>
      <c r="AB74" s="91">
        <f t="shared" si="54"/>
        <v>0</v>
      </c>
      <c r="AC74" s="91">
        <f t="shared" si="54"/>
        <v>0</v>
      </c>
      <c r="AD74" s="101"/>
      <c r="AE74" s="101"/>
      <c r="AF74" s="87">
        <f t="shared" si="62"/>
        <v>0</v>
      </c>
      <c r="AG74" s="101"/>
      <c r="AH74" s="101"/>
      <c r="AI74" s="87">
        <f t="shared" si="25"/>
        <v>0</v>
      </c>
      <c r="AJ74" s="91">
        <f t="shared" si="55"/>
        <v>0</v>
      </c>
      <c r="AK74" s="91">
        <f t="shared" si="55"/>
        <v>0</v>
      </c>
      <c r="AL74" s="91">
        <f t="shared" si="55"/>
        <v>0</v>
      </c>
      <c r="AM74" s="91">
        <f t="shared" si="26"/>
        <v>1500000</v>
      </c>
      <c r="AN74" s="91">
        <f t="shared" si="26"/>
        <v>0</v>
      </c>
      <c r="AO74" s="91">
        <f t="shared" si="26"/>
        <v>-1500000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87">
        <f t="shared" si="57"/>
        <v>0</v>
      </c>
      <c r="F75" s="102">
        <f>SUM(F76:F77)</f>
        <v>0</v>
      </c>
      <c r="G75" s="102">
        <f>SUM(G76:G77)</f>
        <v>0</v>
      </c>
      <c r="H75" s="87">
        <f t="shared" si="58"/>
        <v>0</v>
      </c>
      <c r="I75" s="102">
        <f>SUM(I76:I77)</f>
        <v>0</v>
      </c>
      <c r="J75" s="102">
        <f>SUM(J76:J77)</f>
        <v>0</v>
      </c>
      <c r="K75" s="87">
        <f t="shared" si="59"/>
        <v>0</v>
      </c>
      <c r="L75" s="102">
        <f>SUM(L76:L77)</f>
        <v>0</v>
      </c>
      <c r="M75" s="102">
        <f>SUM(M76:M77)</f>
        <v>0</v>
      </c>
      <c r="N75" s="87">
        <f t="shared" si="60"/>
        <v>0</v>
      </c>
      <c r="O75" s="102">
        <f>SUM(O76:O77)</f>
        <v>0</v>
      </c>
      <c r="P75" s="102">
        <f>SUM(P76:P77)</f>
        <v>0</v>
      </c>
      <c r="Q75" s="87">
        <f t="shared" si="61"/>
        <v>0</v>
      </c>
      <c r="R75" s="102">
        <f>SUM(R76:R77)</f>
        <v>0</v>
      </c>
      <c r="S75" s="102">
        <f>SUM(S76:S77)</f>
        <v>0</v>
      </c>
      <c r="T75" s="87">
        <f t="shared" ref="T75:T107" si="63">SUM(S75-R75)</f>
        <v>0</v>
      </c>
      <c r="U75" s="90">
        <f t="shared" ref="U75:W107" si="64">SUM(C75+F75+I75+L75+O75+R75)</f>
        <v>0</v>
      </c>
      <c r="V75" s="90">
        <f t="shared" si="64"/>
        <v>0</v>
      </c>
      <c r="W75" s="90">
        <f t="shared" si="64"/>
        <v>0</v>
      </c>
      <c r="X75" s="102">
        <f>SUM(X76:X77)</f>
        <v>0</v>
      </c>
      <c r="Y75" s="102">
        <f>SUM(Y76:Y77)</f>
        <v>0</v>
      </c>
      <c r="Z75" s="87">
        <f t="shared" ref="Z75:Z107" si="65">SUM(Y75-X75)</f>
        <v>0</v>
      </c>
      <c r="AA75" s="90">
        <f t="shared" ref="AA75:AC107" si="66">SUM(X75)</f>
        <v>0</v>
      </c>
      <c r="AB75" s="90">
        <f t="shared" si="66"/>
        <v>0</v>
      </c>
      <c r="AC75" s="90">
        <f t="shared" si="66"/>
        <v>0</v>
      </c>
      <c r="AD75" s="102">
        <f>SUM(AD76:AD77)</f>
        <v>0</v>
      </c>
      <c r="AE75" s="102">
        <f>SUM(AE76:AE77)</f>
        <v>0</v>
      </c>
      <c r="AF75" s="87">
        <f t="shared" si="62"/>
        <v>0</v>
      </c>
      <c r="AG75" s="102">
        <f>SUM(AG76:AG77)</f>
        <v>0</v>
      </c>
      <c r="AH75" s="102">
        <f>SUM(AH76:AH77)</f>
        <v>0</v>
      </c>
      <c r="AI75" s="87">
        <f t="shared" ref="AI75:AI107" si="67">SUM(AH75-AG75)</f>
        <v>0</v>
      </c>
      <c r="AJ75" s="90">
        <f t="shared" si="55"/>
        <v>0</v>
      </c>
      <c r="AK75" s="90">
        <f t="shared" si="55"/>
        <v>0</v>
      </c>
      <c r="AL75" s="90">
        <f t="shared" si="55"/>
        <v>0</v>
      </c>
      <c r="AM75" s="90">
        <f t="shared" ref="AM75:AO107" si="68">SUM(U75+AA75+AJ75)</f>
        <v>0</v>
      </c>
      <c r="AN75" s="90">
        <f t="shared" si="68"/>
        <v>0</v>
      </c>
      <c r="AO75" s="90">
        <f t="shared" si="68"/>
        <v>0</v>
      </c>
    </row>
    <row r="76" spans="1:41" ht="12.75">
      <c r="A76" s="13">
        <v>66</v>
      </c>
      <c r="B76" s="2" t="s">
        <v>260</v>
      </c>
      <c r="C76" s="101"/>
      <c r="D76" s="101"/>
      <c r="E76" s="87">
        <f t="shared" si="57"/>
        <v>0</v>
      </c>
      <c r="F76" s="101"/>
      <c r="G76" s="101"/>
      <c r="H76" s="87">
        <f t="shared" si="58"/>
        <v>0</v>
      </c>
      <c r="I76" s="101"/>
      <c r="J76" s="101"/>
      <c r="K76" s="87">
        <f t="shared" si="59"/>
        <v>0</v>
      </c>
      <c r="L76" s="103"/>
      <c r="M76" s="103"/>
      <c r="N76" s="87">
        <f t="shared" si="60"/>
        <v>0</v>
      </c>
      <c r="O76" s="101"/>
      <c r="P76" s="101"/>
      <c r="Q76" s="87">
        <f t="shared" si="61"/>
        <v>0</v>
      </c>
      <c r="R76" s="101"/>
      <c r="S76" s="101"/>
      <c r="T76" s="87">
        <f t="shared" si="63"/>
        <v>0</v>
      </c>
      <c r="U76" s="91">
        <f t="shared" si="64"/>
        <v>0</v>
      </c>
      <c r="V76" s="91">
        <f t="shared" si="64"/>
        <v>0</v>
      </c>
      <c r="W76" s="91">
        <f t="shared" si="64"/>
        <v>0</v>
      </c>
      <c r="X76" s="101"/>
      <c r="Y76" s="101"/>
      <c r="Z76" s="87">
        <f t="shared" si="65"/>
        <v>0</v>
      </c>
      <c r="AA76" s="91">
        <f t="shared" si="66"/>
        <v>0</v>
      </c>
      <c r="AB76" s="91">
        <f t="shared" si="66"/>
        <v>0</v>
      </c>
      <c r="AC76" s="91">
        <f t="shared" si="66"/>
        <v>0</v>
      </c>
      <c r="AD76" s="101"/>
      <c r="AE76" s="101"/>
      <c r="AF76" s="87">
        <f t="shared" si="62"/>
        <v>0</v>
      </c>
      <c r="AG76" s="101"/>
      <c r="AH76" s="101"/>
      <c r="AI76" s="87">
        <f t="shared" si="67"/>
        <v>0</v>
      </c>
      <c r="AJ76" s="91">
        <f t="shared" si="55"/>
        <v>0</v>
      </c>
      <c r="AK76" s="91">
        <f t="shared" si="55"/>
        <v>0</v>
      </c>
      <c r="AL76" s="91">
        <f t="shared" si="55"/>
        <v>0</v>
      </c>
      <c r="AM76" s="91">
        <f t="shared" si="68"/>
        <v>0</v>
      </c>
      <c r="AN76" s="91">
        <f t="shared" si="68"/>
        <v>0</v>
      </c>
      <c r="AO76" s="91">
        <f t="shared" si="68"/>
        <v>0</v>
      </c>
    </row>
    <row r="77" spans="1:41" ht="12.75">
      <c r="A77" s="13">
        <v>67</v>
      </c>
      <c r="B77" s="2" t="s">
        <v>261</v>
      </c>
      <c r="C77" s="101"/>
      <c r="D77" s="101"/>
      <c r="E77" s="87">
        <f t="shared" si="57"/>
        <v>0</v>
      </c>
      <c r="F77" s="101"/>
      <c r="G77" s="101"/>
      <c r="H77" s="87">
        <f t="shared" si="58"/>
        <v>0</v>
      </c>
      <c r="I77" s="101"/>
      <c r="J77" s="101"/>
      <c r="K77" s="87">
        <f t="shared" si="59"/>
        <v>0</v>
      </c>
      <c r="L77" s="103"/>
      <c r="M77" s="103"/>
      <c r="N77" s="87">
        <f t="shared" si="60"/>
        <v>0</v>
      </c>
      <c r="O77" s="101"/>
      <c r="P77" s="101"/>
      <c r="Q77" s="87">
        <f t="shared" si="61"/>
        <v>0</v>
      </c>
      <c r="R77" s="101"/>
      <c r="S77" s="101"/>
      <c r="T77" s="87">
        <f t="shared" si="63"/>
        <v>0</v>
      </c>
      <c r="U77" s="91">
        <f t="shared" si="64"/>
        <v>0</v>
      </c>
      <c r="V77" s="91">
        <f t="shared" si="64"/>
        <v>0</v>
      </c>
      <c r="W77" s="91">
        <f t="shared" si="64"/>
        <v>0</v>
      </c>
      <c r="X77" s="101"/>
      <c r="Y77" s="101"/>
      <c r="Z77" s="87">
        <f t="shared" si="65"/>
        <v>0</v>
      </c>
      <c r="AA77" s="91">
        <f t="shared" si="66"/>
        <v>0</v>
      </c>
      <c r="AB77" s="91">
        <f t="shared" si="66"/>
        <v>0</v>
      </c>
      <c r="AC77" s="91">
        <f t="shared" si="66"/>
        <v>0</v>
      </c>
      <c r="AD77" s="101"/>
      <c r="AE77" s="101"/>
      <c r="AF77" s="87">
        <f t="shared" si="62"/>
        <v>0</v>
      </c>
      <c r="AG77" s="101"/>
      <c r="AH77" s="101"/>
      <c r="AI77" s="87">
        <f t="shared" si="67"/>
        <v>0</v>
      </c>
      <c r="AJ77" s="91">
        <f t="shared" si="55"/>
        <v>0</v>
      </c>
      <c r="AK77" s="91">
        <f t="shared" si="55"/>
        <v>0</v>
      </c>
      <c r="AL77" s="91">
        <f t="shared" si="55"/>
        <v>0</v>
      </c>
      <c r="AM77" s="91">
        <f t="shared" si="68"/>
        <v>0</v>
      </c>
      <c r="AN77" s="91">
        <f t="shared" si="68"/>
        <v>0</v>
      </c>
      <c r="AO77" s="91">
        <f t="shared" si="68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109191600</v>
      </c>
      <c r="D79" s="102">
        <f>SUM(D80:D86)</f>
        <v>109191600</v>
      </c>
      <c r="E79" s="87">
        <f t="shared" si="57"/>
        <v>0</v>
      </c>
      <c r="F79" s="102">
        <f>SUM(F80:F86)</f>
        <v>582704500</v>
      </c>
      <c r="G79" s="102">
        <f>SUM(G80:G86)</f>
        <v>561872139</v>
      </c>
      <c r="H79" s="87">
        <f t="shared" si="58"/>
        <v>-20832361</v>
      </c>
      <c r="I79" s="102">
        <f>SUM(I80:I86)</f>
        <v>73020600</v>
      </c>
      <c r="J79" s="102">
        <f>SUM(J80:J86)</f>
        <v>73020600</v>
      </c>
      <c r="K79" s="87">
        <f t="shared" si="59"/>
        <v>0</v>
      </c>
      <c r="L79" s="102">
        <f>SUM(L80:L86)</f>
        <v>24460000</v>
      </c>
      <c r="M79" s="102">
        <f>SUM(M80:M86)</f>
        <v>24460000</v>
      </c>
      <c r="N79" s="87">
        <f t="shared" si="60"/>
        <v>0</v>
      </c>
      <c r="O79" s="102">
        <f>SUM(O80:O86)</f>
        <v>62120000</v>
      </c>
      <c r="P79" s="102">
        <f>SUM(P80:P86)</f>
        <v>62120000</v>
      </c>
      <c r="Q79" s="87">
        <f t="shared" si="61"/>
        <v>0</v>
      </c>
      <c r="R79" s="102">
        <f>SUM(R80:R86)</f>
        <v>19373000</v>
      </c>
      <c r="S79" s="102">
        <f>SUM(S80:S86)</f>
        <v>19373000</v>
      </c>
      <c r="T79" s="87">
        <f t="shared" si="63"/>
        <v>0</v>
      </c>
      <c r="U79" s="90">
        <f t="shared" si="64"/>
        <v>870869700</v>
      </c>
      <c r="V79" s="90">
        <f t="shared" si="64"/>
        <v>850037339</v>
      </c>
      <c r="W79" s="90">
        <f t="shared" si="64"/>
        <v>-20832361</v>
      </c>
      <c r="X79" s="102">
        <f>SUM(X80:X86)</f>
        <v>647878400</v>
      </c>
      <c r="Y79" s="102">
        <f>SUM(Y80:Y86)</f>
        <v>670987935</v>
      </c>
      <c r="Z79" s="87">
        <f t="shared" si="65"/>
        <v>23109535</v>
      </c>
      <c r="AA79" s="90">
        <f>SUM(X79)</f>
        <v>647878400</v>
      </c>
      <c r="AB79" s="90">
        <f>SUM(Y79)</f>
        <v>670987935</v>
      </c>
      <c r="AC79" s="90">
        <f t="shared" si="66"/>
        <v>23109535</v>
      </c>
      <c r="AD79" s="183">
        <f>SUM(AD80:AD86)</f>
        <v>202400000</v>
      </c>
      <c r="AE79" s="102">
        <f>SUM(AE80:AE86)</f>
        <v>208879421.63000003</v>
      </c>
      <c r="AF79" s="87">
        <f t="shared" si="62"/>
        <v>6479421.630000025</v>
      </c>
      <c r="AG79" s="102">
        <f>SUM(AG80:AG86)</f>
        <v>10362000</v>
      </c>
      <c r="AH79" s="102">
        <f>SUM(AH80:AH86)</f>
        <v>12902030.619999999</v>
      </c>
      <c r="AI79" s="87">
        <f t="shared" si="67"/>
        <v>2540030.6199999992</v>
      </c>
      <c r="AJ79" s="90">
        <f t="shared" si="55"/>
        <v>212762000</v>
      </c>
      <c r="AK79" s="90">
        <f t="shared" si="55"/>
        <v>221781452.25000003</v>
      </c>
      <c r="AL79" s="90">
        <f t="shared" si="55"/>
        <v>9019452.2500000242</v>
      </c>
      <c r="AM79" s="90">
        <f>SUM(U79+AA79+AJ79)</f>
        <v>1731510100</v>
      </c>
      <c r="AN79" s="90">
        <f>SUM(V79+AB79+AK79)</f>
        <v>1742806726.25</v>
      </c>
      <c r="AO79" s="90">
        <f t="shared" si="68"/>
        <v>11296626.250000024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57"/>
        <v>0</v>
      </c>
      <c r="F80" s="101"/>
      <c r="G80" s="101"/>
      <c r="H80" s="87">
        <f t="shared" si="58"/>
        <v>0</v>
      </c>
      <c r="I80" s="101"/>
      <c r="J80" s="101"/>
      <c r="K80" s="87">
        <f t="shared" si="59"/>
        <v>0</v>
      </c>
      <c r="L80" s="103"/>
      <c r="M80" s="103"/>
      <c r="N80" s="87">
        <f t="shared" si="60"/>
        <v>0</v>
      </c>
      <c r="O80" s="101"/>
      <c r="P80" s="101"/>
      <c r="Q80" s="87">
        <f t="shared" si="61"/>
        <v>0</v>
      </c>
      <c r="R80" s="101"/>
      <c r="S80" s="101"/>
      <c r="T80" s="87">
        <f t="shared" si="63"/>
        <v>0</v>
      </c>
      <c r="U80" s="91">
        <f t="shared" si="64"/>
        <v>0</v>
      </c>
      <c r="V80" s="91">
        <f t="shared" si="64"/>
        <v>0</v>
      </c>
      <c r="W80" s="91">
        <f t="shared" si="64"/>
        <v>0</v>
      </c>
      <c r="X80" s="101"/>
      <c r="Y80" s="101"/>
      <c r="Z80" s="87">
        <f t="shared" si="65"/>
        <v>0</v>
      </c>
      <c r="AA80" s="90">
        <f t="shared" ref="AA80:AB86" si="69">SUM(X80)</f>
        <v>0</v>
      </c>
      <c r="AB80" s="91">
        <f>SUM(Y80)</f>
        <v>0</v>
      </c>
      <c r="AC80" s="91">
        <f t="shared" si="66"/>
        <v>0</v>
      </c>
      <c r="AD80" s="101">
        <v>12500000</v>
      </c>
      <c r="AE80" s="101">
        <v>14787659.58</v>
      </c>
      <c r="AF80" s="87">
        <f t="shared" si="62"/>
        <v>2287659.58</v>
      </c>
      <c r="AG80" s="101"/>
      <c r="AH80" s="101"/>
      <c r="AI80" s="87">
        <f t="shared" si="67"/>
        <v>0</v>
      </c>
      <c r="AJ80" s="91">
        <f t="shared" si="55"/>
        <v>12500000</v>
      </c>
      <c r="AK80" s="91">
        <f t="shared" si="55"/>
        <v>14787659.58</v>
      </c>
      <c r="AL80" s="91">
        <f t="shared" si="55"/>
        <v>2287659.58</v>
      </c>
      <c r="AM80" s="91">
        <f t="shared" si="68"/>
        <v>12500000</v>
      </c>
      <c r="AN80" s="91">
        <f t="shared" si="68"/>
        <v>14787659.58</v>
      </c>
      <c r="AO80" s="91">
        <f t="shared" si="68"/>
        <v>2287659.58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57"/>
        <v>0</v>
      </c>
      <c r="F81" s="101">
        <v>3000000</v>
      </c>
      <c r="G81" s="101">
        <v>2742000</v>
      </c>
      <c r="H81" s="87">
        <f t="shared" si="58"/>
        <v>-258000</v>
      </c>
      <c r="I81" s="101"/>
      <c r="J81" s="101"/>
      <c r="K81" s="87">
        <f t="shared" si="59"/>
        <v>0</v>
      </c>
      <c r="L81" s="103"/>
      <c r="M81" s="103"/>
      <c r="N81" s="87">
        <f t="shared" si="60"/>
        <v>0</v>
      </c>
      <c r="O81" s="101"/>
      <c r="P81" s="101"/>
      <c r="Q81" s="87">
        <f t="shared" si="61"/>
        <v>0</v>
      </c>
      <c r="R81" s="101"/>
      <c r="S81" s="101"/>
      <c r="T81" s="87">
        <f t="shared" si="63"/>
        <v>0</v>
      </c>
      <c r="U81" s="91">
        <f t="shared" si="64"/>
        <v>3000000</v>
      </c>
      <c r="V81" s="91">
        <f t="shared" si="64"/>
        <v>2742000</v>
      </c>
      <c r="W81" s="91">
        <f t="shared" si="64"/>
        <v>-258000</v>
      </c>
      <c r="X81" s="101"/>
      <c r="Y81" s="101"/>
      <c r="Z81" s="87">
        <f t="shared" si="65"/>
        <v>0</v>
      </c>
      <c r="AA81" s="90">
        <f t="shared" si="69"/>
        <v>0</v>
      </c>
      <c r="AB81" s="91">
        <f t="shared" si="69"/>
        <v>0</v>
      </c>
      <c r="AC81" s="91">
        <f t="shared" si="66"/>
        <v>0</v>
      </c>
      <c r="AD81" s="101"/>
      <c r="AE81" s="101"/>
      <c r="AF81" s="87">
        <f t="shared" si="62"/>
        <v>0</v>
      </c>
      <c r="AG81" s="101">
        <v>1000000</v>
      </c>
      <c r="AH81" s="101">
        <v>3540000</v>
      </c>
      <c r="AI81" s="87">
        <f t="shared" si="67"/>
        <v>2540000</v>
      </c>
      <c r="AJ81" s="91">
        <f t="shared" si="55"/>
        <v>1000000</v>
      </c>
      <c r="AK81" s="91">
        <f t="shared" si="55"/>
        <v>3540000</v>
      </c>
      <c r="AL81" s="91">
        <f t="shared" si="55"/>
        <v>2540000</v>
      </c>
      <c r="AM81" s="91">
        <f t="shared" si="68"/>
        <v>4000000</v>
      </c>
      <c r="AN81" s="91">
        <f t="shared" si="68"/>
        <v>6282000</v>
      </c>
      <c r="AO81" s="91">
        <f t="shared" si="68"/>
        <v>2282000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57"/>
        <v>0</v>
      </c>
      <c r="F82" s="101"/>
      <c r="G82" s="101"/>
      <c r="H82" s="87">
        <f t="shared" si="58"/>
        <v>0</v>
      </c>
      <c r="I82" s="101"/>
      <c r="J82" s="101"/>
      <c r="K82" s="87">
        <f t="shared" si="59"/>
        <v>0</v>
      </c>
      <c r="L82" s="103"/>
      <c r="M82" s="103"/>
      <c r="N82" s="87">
        <f t="shared" si="60"/>
        <v>0</v>
      </c>
      <c r="O82" s="101"/>
      <c r="P82" s="101"/>
      <c r="Q82" s="87">
        <f t="shared" si="61"/>
        <v>0</v>
      </c>
      <c r="R82" s="101"/>
      <c r="S82" s="101"/>
      <c r="T82" s="87">
        <f t="shared" si="63"/>
        <v>0</v>
      </c>
      <c r="U82" s="91">
        <f t="shared" si="64"/>
        <v>0</v>
      </c>
      <c r="V82" s="91">
        <f t="shared" si="64"/>
        <v>0</v>
      </c>
      <c r="W82" s="91">
        <f t="shared" si="64"/>
        <v>0</v>
      </c>
      <c r="X82" s="101">
        <v>84878400</v>
      </c>
      <c r="Y82" s="101">
        <v>64954226</v>
      </c>
      <c r="Z82" s="87">
        <f t="shared" si="65"/>
        <v>-19924174</v>
      </c>
      <c r="AA82" s="90">
        <f t="shared" si="69"/>
        <v>84878400</v>
      </c>
      <c r="AB82" s="91">
        <f t="shared" si="69"/>
        <v>64954226</v>
      </c>
      <c r="AC82" s="91">
        <f t="shared" si="66"/>
        <v>-19924174</v>
      </c>
      <c r="AD82" s="101">
        <v>189900000</v>
      </c>
      <c r="AE82" s="101">
        <v>194091762.05000001</v>
      </c>
      <c r="AF82" s="87">
        <f t="shared" si="62"/>
        <v>4191762.0500000119</v>
      </c>
      <c r="AG82" s="101">
        <v>9362000</v>
      </c>
      <c r="AH82" s="101">
        <v>9362030.6199999992</v>
      </c>
      <c r="AI82" s="87">
        <f t="shared" si="67"/>
        <v>30.619999999180436</v>
      </c>
      <c r="AJ82" s="91">
        <f t="shared" si="55"/>
        <v>199262000</v>
      </c>
      <c r="AK82" s="91">
        <f t="shared" si="55"/>
        <v>203453792.67000002</v>
      </c>
      <c r="AL82" s="91">
        <f t="shared" si="55"/>
        <v>4191792.6700000111</v>
      </c>
      <c r="AM82" s="91">
        <f t="shared" si="68"/>
        <v>284140400</v>
      </c>
      <c r="AN82" s="91">
        <f t="shared" si="68"/>
        <v>268408018.67000002</v>
      </c>
      <c r="AO82" s="91">
        <f t="shared" si="68"/>
        <v>-15732381.329999989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57"/>
        <v>0</v>
      </c>
      <c r="F83" s="101"/>
      <c r="G83" s="101"/>
      <c r="H83" s="87">
        <f t="shared" si="58"/>
        <v>0</v>
      </c>
      <c r="I83" s="101"/>
      <c r="J83" s="101"/>
      <c r="K83" s="87">
        <f t="shared" si="59"/>
        <v>0</v>
      </c>
      <c r="L83" s="103"/>
      <c r="M83" s="103"/>
      <c r="N83" s="87">
        <f t="shared" si="60"/>
        <v>0</v>
      </c>
      <c r="O83" s="101"/>
      <c r="P83" s="101"/>
      <c r="Q83" s="87">
        <f t="shared" si="61"/>
        <v>0</v>
      </c>
      <c r="R83" s="101"/>
      <c r="S83" s="101"/>
      <c r="T83" s="87">
        <f t="shared" si="63"/>
        <v>0</v>
      </c>
      <c r="U83" s="91">
        <f t="shared" si="64"/>
        <v>0</v>
      </c>
      <c r="V83" s="91">
        <f t="shared" si="64"/>
        <v>0</v>
      </c>
      <c r="W83" s="91">
        <f t="shared" si="64"/>
        <v>0</v>
      </c>
      <c r="X83" s="101"/>
      <c r="Y83" s="101"/>
      <c r="Z83" s="87">
        <f t="shared" si="65"/>
        <v>0</v>
      </c>
      <c r="AA83" s="90">
        <f t="shared" si="69"/>
        <v>0</v>
      </c>
      <c r="AB83" s="91">
        <f t="shared" si="69"/>
        <v>0</v>
      </c>
      <c r="AC83" s="91">
        <f t="shared" si="66"/>
        <v>0</v>
      </c>
      <c r="AD83" s="101"/>
      <c r="AE83" s="101"/>
      <c r="AF83" s="87">
        <f t="shared" si="62"/>
        <v>0</v>
      </c>
      <c r="AG83" s="101"/>
      <c r="AH83" s="101"/>
      <c r="AI83" s="87">
        <f t="shared" si="67"/>
        <v>0</v>
      </c>
      <c r="AJ83" s="91">
        <f t="shared" si="55"/>
        <v>0</v>
      </c>
      <c r="AK83" s="91">
        <f t="shared" si="55"/>
        <v>0</v>
      </c>
      <c r="AL83" s="91">
        <f t="shared" si="55"/>
        <v>0</v>
      </c>
      <c r="AM83" s="91">
        <f t="shared" si="68"/>
        <v>0</v>
      </c>
      <c r="AN83" s="91">
        <f t="shared" si="68"/>
        <v>0</v>
      </c>
      <c r="AO83" s="91">
        <f t="shared" si="68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57"/>
        <v>0</v>
      </c>
      <c r="F84" s="101"/>
      <c r="G84" s="101"/>
      <c r="H84" s="87">
        <f t="shared" si="58"/>
        <v>0</v>
      </c>
      <c r="I84" s="101"/>
      <c r="J84" s="101"/>
      <c r="K84" s="87">
        <f t="shared" si="59"/>
        <v>0</v>
      </c>
      <c r="L84" s="103"/>
      <c r="M84" s="103"/>
      <c r="N84" s="87">
        <f t="shared" si="60"/>
        <v>0</v>
      </c>
      <c r="O84" s="101"/>
      <c r="P84" s="101"/>
      <c r="Q84" s="87">
        <f t="shared" si="61"/>
        <v>0</v>
      </c>
      <c r="R84" s="101"/>
      <c r="S84" s="101"/>
      <c r="T84" s="87">
        <f t="shared" si="63"/>
        <v>0</v>
      </c>
      <c r="U84" s="91">
        <f t="shared" si="64"/>
        <v>0</v>
      </c>
      <c r="V84" s="91">
        <f t="shared" si="64"/>
        <v>0</v>
      </c>
      <c r="W84" s="91">
        <f t="shared" si="64"/>
        <v>0</v>
      </c>
      <c r="X84" s="101"/>
      <c r="Y84" s="101"/>
      <c r="Z84" s="87">
        <f t="shared" si="65"/>
        <v>0</v>
      </c>
      <c r="AA84" s="90">
        <f t="shared" si="69"/>
        <v>0</v>
      </c>
      <c r="AB84" s="91">
        <f t="shared" si="69"/>
        <v>0</v>
      </c>
      <c r="AC84" s="91">
        <f t="shared" si="66"/>
        <v>0</v>
      </c>
      <c r="AD84" s="101"/>
      <c r="AE84" s="101"/>
      <c r="AF84" s="87">
        <f t="shared" si="62"/>
        <v>0</v>
      </c>
      <c r="AG84" s="101"/>
      <c r="AH84" s="101"/>
      <c r="AI84" s="87">
        <f t="shared" si="67"/>
        <v>0</v>
      </c>
      <c r="AJ84" s="91">
        <f t="shared" si="55"/>
        <v>0</v>
      </c>
      <c r="AK84" s="91">
        <f t="shared" si="55"/>
        <v>0</v>
      </c>
      <c r="AL84" s="91">
        <f t="shared" si="55"/>
        <v>0</v>
      </c>
      <c r="AM84" s="91">
        <f t="shared" si="68"/>
        <v>0</v>
      </c>
      <c r="AN84" s="91">
        <f t="shared" si="68"/>
        <v>0</v>
      </c>
      <c r="AO84" s="91">
        <f t="shared" si="68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57"/>
        <v>0</v>
      </c>
      <c r="F85" s="101"/>
      <c r="G85" s="101"/>
      <c r="H85" s="87">
        <f t="shared" si="58"/>
        <v>0</v>
      </c>
      <c r="I85" s="101"/>
      <c r="J85" s="101"/>
      <c r="K85" s="87">
        <f t="shared" si="59"/>
        <v>0</v>
      </c>
      <c r="L85" s="103"/>
      <c r="M85" s="103"/>
      <c r="N85" s="87">
        <f t="shared" si="60"/>
        <v>0</v>
      </c>
      <c r="O85" s="101"/>
      <c r="P85" s="101"/>
      <c r="Q85" s="87">
        <f t="shared" si="61"/>
        <v>0</v>
      </c>
      <c r="R85" s="101"/>
      <c r="S85" s="101"/>
      <c r="T85" s="87">
        <f t="shared" si="63"/>
        <v>0</v>
      </c>
      <c r="U85" s="91">
        <f t="shared" si="64"/>
        <v>0</v>
      </c>
      <c r="V85" s="91">
        <f t="shared" si="64"/>
        <v>0</v>
      </c>
      <c r="W85" s="91">
        <f t="shared" si="64"/>
        <v>0</v>
      </c>
      <c r="X85" s="101">
        <v>547000000</v>
      </c>
      <c r="Y85" s="101">
        <v>591898609</v>
      </c>
      <c r="Z85" s="87">
        <f t="shared" si="65"/>
        <v>44898609</v>
      </c>
      <c r="AA85" s="90">
        <f t="shared" si="69"/>
        <v>547000000</v>
      </c>
      <c r="AB85" s="91">
        <f t="shared" si="69"/>
        <v>591898609</v>
      </c>
      <c r="AC85" s="91">
        <f t="shared" si="66"/>
        <v>44898609</v>
      </c>
      <c r="AD85" s="86"/>
      <c r="AE85" s="86"/>
      <c r="AF85" s="87">
        <f t="shared" si="62"/>
        <v>0</v>
      </c>
      <c r="AG85" s="101"/>
      <c r="AH85" s="101"/>
      <c r="AI85" s="87">
        <f t="shared" si="67"/>
        <v>0</v>
      </c>
      <c r="AJ85" s="91">
        <f t="shared" si="55"/>
        <v>0</v>
      </c>
      <c r="AK85" s="91">
        <f t="shared" si="55"/>
        <v>0</v>
      </c>
      <c r="AL85" s="91">
        <f t="shared" si="55"/>
        <v>0</v>
      </c>
      <c r="AM85" s="91">
        <f t="shared" si="68"/>
        <v>547000000</v>
      </c>
      <c r="AN85" s="91">
        <f t="shared" si="68"/>
        <v>591898609</v>
      </c>
      <c r="AO85" s="91">
        <f t="shared" si="68"/>
        <v>44898609</v>
      </c>
    </row>
    <row r="86" spans="1:41" ht="12.75">
      <c r="A86" s="13">
        <v>75</v>
      </c>
      <c r="B86" s="15" t="s">
        <v>182</v>
      </c>
      <c r="C86" s="101">
        <v>109191600</v>
      </c>
      <c r="D86" s="101">
        <v>109191600</v>
      </c>
      <c r="E86" s="87">
        <f t="shared" si="57"/>
        <v>0</v>
      </c>
      <c r="F86" s="101">
        <v>579704500</v>
      </c>
      <c r="G86" s="101">
        <v>559130139</v>
      </c>
      <c r="H86" s="87">
        <f t="shared" si="58"/>
        <v>-20574361</v>
      </c>
      <c r="I86" s="101">
        <v>73020600</v>
      </c>
      <c r="J86" s="101">
        <v>73020600</v>
      </c>
      <c r="K86" s="87">
        <f t="shared" si="59"/>
        <v>0</v>
      </c>
      <c r="L86" s="103">
        <v>24460000</v>
      </c>
      <c r="M86" s="103">
        <v>24460000</v>
      </c>
      <c r="N86" s="87">
        <f t="shared" si="60"/>
        <v>0</v>
      </c>
      <c r="O86" s="101">
        <v>62120000</v>
      </c>
      <c r="P86" s="101">
        <v>62120000</v>
      </c>
      <c r="Q86" s="87">
        <f t="shared" si="61"/>
        <v>0</v>
      </c>
      <c r="R86" s="101">
        <v>19373000</v>
      </c>
      <c r="S86" s="101">
        <v>19373000</v>
      </c>
      <c r="T86" s="87">
        <f t="shared" si="63"/>
        <v>0</v>
      </c>
      <c r="U86" s="91">
        <f>SUM(C86+F86+I86+L86+O86+R86)</f>
        <v>867869700</v>
      </c>
      <c r="V86" s="91">
        <f t="shared" si="64"/>
        <v>847295339</v>
      </c>
      <c r="W86" s="91">
        <f t="shared" si="64"/>
        <v>-20574361</v>
      </c>
      <c r="X86" s="103">
        <v>16000000</v>
      </c>
      <c r="Y86" s="103">
        <v>14135100</v>
      </c>
      <c r="Z86" s="87">
        <f t="shared" si="65"/>
        <v>-1864900</v>
      </c>
      <c r="AA86" s="90">
        <f t="shared" si="69"/>
        <v>16000000</v>
      </c>
      <c r="AB86" s="91">
        <f t="shared" si="69"/>
        <v>14135100</v>
      </c>
      <c r="AC86" s="91">
        <f t="shared" si="66"/>
        <v>-1864900</v>
      </c>
      <c r="AD86" s="86"/>
      <c r="AE86" s="86"/>
      <c r="AF86" s="87">
        <f t="shared" ref="AF86" si="70">SUM(AE86-AD86)</f>
        <v>0</v>
      </c>
      <c r="AG86" s="103"/>
      <c r="AH86" s="103"/>
      <c r="AI86" s="87">
        <f t="shared" si="67"/>
        <v>0</v>
      </c>
      <c r="AJ86" s="91">
        <f t="shared" si="55"/>
        <v>0</v>
      </c>
      <c r="AK86" s="91">
        <f t="shared" si="55"/>
        <v>0</v>
      </c>
      <c r="AL86" s="91">
        <f t="shared" si="55"/>
        <v>0</v>
      </c>
      <c r="AM86" s="91">
        <f t="shared" si="68"/>
        <v>883869700</v>
      </c>
      <c r="AN86" s="91">
        <f t="shared" si="68"/>
        <v>861430439</v>
      </c>
      <c r="AO86" s="91">
        <f t="shared" si="68"/>
        <v>-22439261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87">
        <f t="shared" si="57"/>
        <v>0</v>
      </c>
      <c r="F87" s="101">
        <v>5</v>
      </c>
      <c r="G87" s="101">
        <v>5</v>
      </c>
      <c r="H87" s="87">
        <f t="shared" si="58"/>
        <v>0</v>
      </c>
      <c r="I87" s="101"/>
      <c r="J87" s="101"/>
      <c r="K87" s="87">
        <f t="shared" si="59"/>
        <v>0</v>
      </c>
      <c r="L87" s="103"/>
      <c r="M87" s="103"/>
      <c r="N87" s="87">
        <f t="shared" si="60"/>
        <v>0</v>
      </c>
      <c r="O87" s="101"/>
      <c r="P87" s="101"/>
      <c r="Q87" s="87">
        <f t="shared" si="61"/>
        <v>0</v>
      </c>
      <c r="R87" s="101"/>
      <c r="S87" s="101"/>
      <c r="T87" s="87">
        <f t="shared" si="63"/>
        <v>0</v>
      </c>
      <c r="U87" s="91">
        <f t="shared" si="64"/>
        <v>6</v>
      </c>
      <c r="V87" s="91">
        <f t="shared" si="64"/>
        <v>6</v>
      </c>
      <c r="W87" s="91">
        <f t="shared" si="64"/>
        <v>0</v>
      </c>
      <c r="X87" s="84"/>
      <c r="Y87" s="84"/>
      <c r="Z87" s="87">
        <f t="shared" si="65"/>
        <v>0</v>
      </c>
      <c r="AA87" s="91">
        <f t="shared" si="66"/>
        <v>0</v>
      </c>
      <c r="AB87" s="91">
        <f t="shared" si="66"/>
        <v>0</v>
      </c>
      <c r="AC87" s="91">
        <f t="shared" si="66"/>
        <v>0</v>
      </c>
      <c r="AD87" s="86"/>
      <c r="AE87" s="86"/>
      <c r="AF87" s="87">
        <f t="shared" ref="AF87:AF107" si="71">SUM(AE87-AD87)</f>
        <v>0</v>
      </c>
      <c r="AG87" s="86"/>
      <c r="AH87" s="86"/>
      <c r="AI87" s="87">
        <f t="shared" si="67"/>
        <v>0</v>
      </c>
      <c r="AJ87" s="91">
        <f t="shared" si="55"/>
        <v>0</v>
      </c>
      <c r="AK87" s="91">
        <f t="shared" si="55"/>
        <v>0</v>
      </c>
      <c r="AL87" s="91">
        <f t="shared" si="55"/>
        <v>0</v>
      </c>
      <c r="AM87" s="91">
        <f t="shared" si="68"/>
        <v>6</v>
      </c>
      <c r="AN87" s="91">
        <f t="shared" si="68"/>
        <v>6</v>
      </c>
      <c r="AO87" s="91">
        <f t="shared" si="68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88">
        <f>D88-C88</f>
        <v>-1</v>
      </c>
      <c r="F88" s="102">
        <f>SUM(F89:F92)</f>
        <v>25</v>
      </c>
      <c r="G88" s="102">
        <f>SUM(G89:G92)</f>
        <v>24</v>
      </c>
      <c r="H88" s="88">
        <f t="shared" ref="H88:T88" si="72">SUM(H89:H92)</f>
        <v>-1</v>
      </c>
      <c r="I88" s="102">
        <f t="shared" si="72"/>
        <v>2</v>
      </c>
      <c r="J88" s="102">
        <f t="shared" si="72"/>
        <v>2</v>
      </c>
      <c r="K88" s="88">
        <f t="shared" si="72"/>
        <v>0</v>
      </c>
      <c r="L88" s="102">
        <f t="shared" si="72"/>
        <v>6</v>
      </c>
      <c r="M88" s="102">
        <f t="shared" si="72"/>
        <v>6</v>
      </c>
      <c r="N88" s="88">
        <f t="shared" si="72"/>
        <v>0</v>
      </c>
      <c r="O88" s="102">
        <f t="shared" si="72"/>
        <v>15</v>
      </c>
      <c r="P88" s="102">
        <f t="shared" si="72"/>
        <v>15</v>
      </c>
      <c r="Q88" s="88">
        <f t="shared" si="72"/>
        <v>0</v>
      </c>
      <c r="R88" s="102">
        <f t="shared" si="72"/>
        <v>0</v>
      </c>
      <c r="S88" s="102">
        <f t="shared" si="72"/>
        <v>0</v>
      </c>
      <c r="T88" s="88">
        <f t="shared" si="72"/>
        <v>0</v>
      </c>
      <c r="U88" s="90">
        <f t="shared" si="64"/>
        <v>51</v>
      </c>
      <c r="V88" s="90">
        <f t="shared" si="64"/>
        <v>49</v>
      </c>
      <c r="W88" s="90">
        <f t="shared" si="64"/>
        <v>-2</v>
      </c>
      <c r="X88" s="84">
        <f>SUM(X89:X92)</f>
        <v>0</v>
      </c>
      <c r="Y88" s="84">
        <f>SUM(Y89:Y92)</f>
        <v>0</v>
      </c>
      <c r="Z88" s="87">
        <f t="shared" si="65"/>
        <v>0</v>
      </c>
      <c r="AA88" s="90">
        <f t="shared" si="66"/>
        <v>0</v>
      </c>
      <c r="AB88" s="90">
        <f t="shared" si="66"/>
        <v>0</v>
      </c>
      <c r="AC88" s="90">
        <f t="shared" si="66"/>
        <v>0</v>
      </c>
      <c r="AD88" s="88">
        <f>SUM(AD89:AD92)</f>
        <v>0</v>
      </c>
      <c r="AE88" s="88">
        <f>SUM(AE89:AE92)</f>
        <v>0</v>
      </c>
      <c r="AF88" s="87">
        <f t="shared" si="71"/>
        <v>0</v>
      </c>
      <c r="AG88" s="88">
        <f>SUM(AG89:AG92)</f>
        <v>0</v>
      </c>
      <c r="AH88" s="88">
        <f>SUM(AH89:AH92)</f>
        <v>0</v>
      </c>
      <c r="AI88" s="87">
        <f t="shared" si="67"/>
        <v>0</v>
      </c>
      <c r="AJ88" s="90">
        <f t="shared" si="55"/>
        <v>0</v>
      </c>
      <c r="AK88" s="90">
        <f t="shared" si="55"/>
        <v>0</v>
      </c>
      <c r="AL88" s="90">
        <f t="shared" si="55"/>
        <v>0</v>
      </c>
      <c r="AM88" s="90">
        <f t="shared" si="68"/>
        <v>51</v>
      </c>
      <c r="AN88" s="90">
        <f t="shared" si="68"/>
        <v>49</v>
      </c>
      <c r="AO88" s="90">
        <f t="shared" si="68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 t="shared" si="57"/>
        <v>0</v>
      </c>
      <c r="F89" s="101">
        <v>7</v>
      </c>
      <c r="G89" s="101">
        <v>7</v>
      </c>
      <c r="H89" s="87">
        <f t="shared" si="58"/>
        <v>0</v>
      </c>
      <c r="I89" s="101"/>
      <c r="J89" s="101"/>
      <c r="K89" s="87">
        <f t="shared" si="59"/>
        <v>0</v>
      </c>
      <c r="L89" s="103"/>
      <c r="M89" s="103"/>
      <c r="N89" s="87">
        <f t="shared" si="60"/>
        <v>0</v>
      </c>
      <c r="O89" s="101"/>
      <c r="P89" s="101"/>
      <c r="Q89" s="87">
        <f t="shared" si="61"/>
        <v>0</v>
      </c>
      <c r="R89" s="101"/>
      <c r="S89" s="101"/>
      <c r="T89" s="87">
        <f t="shared" si="63"/>
        <v>0</v>
      </c>
      <c r="U89" s="91">
        <f t="shared" si="64"/>
        <v>8</v>
      </c>
      <c r="V89" s="91">
        <f t="shared" si="64"/>
        <v>8</v>
      </c>
      <c r="W89" s="91">
        <f t="shared" si="64"/>
        <v>0</v>
      </c>
      <c r="X89" s="84"/>
      <c r="Y89" s="84"/>
      <c r="Z89" s="87">
        <f t="shared" si="65"/>
        <v>0</v>
      </c>
      <c r="AA89" s="91">
        <f t="shared" si="66"/>
        <v>0</v>
      </c>
      <c r="AB89" s="91">
        <f t="shared" si="66"/>
        <v>0</v>
      </c>
      <c r="AC89" s="91">
        <f t="shared" si="66"/>
        <v>0</v>
      </c>
      <c r="AD89" s="86"/>
      <c r="AE89" s="86"/>
      <c r="AF89" s="87">
        <f t="shared" si="71"/>
        <v>0</v>
      </c>
      <c r="AG89" s="86"/>
      <c r="AH89" s="86"/>
      <c r="AI89" s="87">
        <f t="shared" si="67"/>
        <v>0</v>
      </c>
      <c r="AJ89" s="91">
        <f t="shared" si="55"/>
        <v>0</v>
      </c>
      <c r="AK89" s="91">
        <f t="shared" si="55"/>
        <v>0</v>
      </c>
      <c r="AL89" s="91">
        <f t="shared" si="55"/>
        <v>0</v>
      </c>
      <c r="AM89" s="91">
        <f t="shared" si="68"/>
        <v>8</v>
      </c>
      <c r="AN89" s="91">
        <f t="shared" si="68"/>
        <v>8</v>
      </c>
      <c r="AO89" s="91">
        <f t="shared" si="68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 t="shared" si="57"/>
        <v>-1</v>
      </c>
      <c r="F90" s="101">
        <v>11</v>
      </c>
      <c r="G90" s="101">
        <v>10</v>
      </c>
      <c r="H90" s="87">
        <f t="shared" si="58"/>
        <v>-1</v>
      </c>
      <c r="I90" s="101"/>
      <c r="J90" s="101"/>
      <c r="K90" s="87">
        <f t="shared" si="59"/>
        <v>0</v>
      </c>
      <c r="L90" s="103"/>
      <c r="M90" s="103"/>
      <c r="N90" s="87">
        <f t="shared" si="60"/>
        <v>0</v>
      </c>
      <c r="O90" s="101"/>
      <c r="P90" s="101"/>
      <c r="Q90" s="87">
        <f t="shared" si="61"/>
        <v>0</v>
      </c>
      <c r="R90" s="101"/>
      <c r="S90" s="101"/>
      <c r="T90" s="87">
        <f t="shared" si="63"/>
        <v>0</v>
      </c>
      <c r="U90" s="91">
        <f t="shared" si="64"/>
        <v>13</v>
      </c>
      <c r="V90" s="91">
        <f t="shared" si="64"/>
        <v>11</v>
      </c>
      <c r="W90" s="91">
        <f t="shared" si="64"/>
        <v>-2</v>
      </c>
      <c r="X90" s="84"/>
      <c r="Y90" s="84"/>
      <c r="Z90" s="87">
        <f t="shared" si="65"/>
        <v>0</v>
      </c>
      <c r="AA90" s="91">
        <f t="shared" si="66"/>
        <v>0</v>
      </c>
      <c r="AB90" s="91">
        <f t="shared" si="66"/>
        <v>0</v>
      </c>
      <c r="AC90" s="91">
        <f t="shared" si="66"/>
        <v>0</v>
      </c>
      <c r="AD90" s="86"/>
      <c r="AE90" s="86"/>
      <c r="AF90" s="87">
        <f t="shared" si="71"/>
        <v>0</v>
      </c>
      <c r="AG90" s="86"/>
      <c r="AH90" s="86"/>
      <c r="AI90" s="87">
        <f t="shared" si="67"/>
        <v>0</v>
      </c>
      <c r="AJ90" s="91">
        <f t="shared" si="55"/>
        <v>0</v>
      </c>
      <c r="AK90" s="91">
        <f t="shared" si="55"/>
        <v>0</v>
      </c>
      <c r="AL90" s="91">
        <f t="shared" si="55"/>
        <v>0</v>
      </c>
      <c r="AM90" s="91">
        <f t="shared" si="68"/>
        <v>13</v>
      </c>
      <c r="AN90" s="91">
        <f t="shared" si="68"/>
        <v>11</v>
      </c>
      <c r="AO90" s="91">
        <f t="shared" si="68"/>
        <v>-2</v>
      </c>
    </row>
    <row r="91" spans="1:41" ht="12.75">
      <c r="A91" s="13">
        <v>80</v>
      </c>
      <c r="B91" s="14" t="s">
        <v>71</v>
      </c>
      <c r="C91" s="101"/>
      <c r="D91" s="101"/>
      <c r="E91" s="87">
        <f t="shared" si="57"/>
        <v>0</v>
      </c>
      <c r="F91" s="101">
        <v>7</v>
      </c>
      <c r="G91" s="101">
        <v>7</v>
      </c>
      <c r="H91" s="87">
        <f t="shared" si="58"/>
        <v>0</v>
      </c>
      <c r="I91" s="101">
        <v>2</v>
      </c>
      <c r="J91" s="101">
        <v>2</v>
      </c>
      <c r="K91" s="87">
        <f t="shared" si="59"/>
        <v>0</v>
      </c>
      <c r="L91" s="103">
        <v>6</v>
      </c>
      <c r="M91" s="103">
        <v>6</v>
      </c>
      <c r="N91" s="87">
        <f t="shared" si="60"/>
        <v>0</v>
      </c>
      <c r="O91" s="101">
        <v>15</v>
      </c>
      <c r="P91" s="101">
        <v>15</v>
      </c>
      <c r="Q91" s="87">
        <f t="shared" si="61"/>
        <v>0</v>
      </c>
      <c r="R91" s="101"/>
      <c r="S91" s="101"/>
      <c r="T91" s="87">
        <f t="shared" si="63"/>
        <v>0</v>
      </c>
      <c r="U91" s="91">
        <f t="shared" si="64"/>
        <v>30</v>
      </c>
      <c r="V91" s="91">
        <f t="shared" si="64"/>
        <v>30</v>
      </c>
      <c r="W91" s="91">
        <f t="shared" si="64"/>
        <v>0</v>
      </c>
      <c r="X91" s="84"/>
      <c r="Y91" s="84"/>
      <c r="Z91" s="87">
        <f t="shared" si="65"/>
        <v>0</v>
      </c>
      <c r="AA91" s="91">
        <f t="shared" si="66"/>
        <v>0</v>
      </c>
      <c r="AB91" s="91">
        <f t="shared" si="66"/>
        <v>0</v>
      </c>
      <c r="AC91" s="91">
        <f t="shared" si="66"/>
        <v>0</v>
      </c>
      <c r="AD91" s="86"/>
      <c r="AE91" s="86"/>
      <c r="AF91" s="87">
        <f t="shared" si="71"/>
        <v>0</v>
      </c>
      <c r="AG91" s="86"/>
      <c r="AH91" s="86"/>
      <c r="AI91" s="87">
        <f t="shared" si="67"/>
        <v>0</v>
      </c>
      <c r="AJ91" s="91">
        <f t="shared" ref="AJ91:AL107" si="73">SUM(AD91+AG91)</f>
        <v>0</v>
      </c>
      <c r="AK91" s="91">
        <f t="shared" si="73"/>
        <v>0</v>
      </c>
      <c r="AL91" s="91">
        <f t="shared" si="73"/>
        <v>0</v>
      </c>
      <c r="AM91" s="91">
        <f t="shared" si="68"/>
        <v>30</v>
      </c>
      <c r="AN91" s="91">
        <f t="shared" si="68"/>
        <v>30</v>
      </c>
      <c r="AO91" s="91">
        <f t="shared" si="68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 t="shared" si="57"/>
        <v>0</v>
      </c>
      <c r="F92" s="101"/>
      <c r="G92" s="101"/>
      <c r="H92" s="87">
        <f t="shared" si="58"/>
        <v>0</v>
      </c>
      <c r="I92" s="101"/>
      <c r="J92" s="101"/>
      <c r="K92" s="87">
        <f t="shared" si="59"/>
        <v>0</v>
      </c>
      <c r="L92" s="103"/>
      <c r="M92" s="103"/>
      <c r="N92" s="87">
        <f t="shared" si="60"/>
        <v>0</v>
      </c>
      <c r="O92" s="101"/>
      <c r="P92" s="101"/>
      <c r="Q92" s="87">
        <f t="shared" si="61"/>
        <v>0</v>
      </c>
      <c r="R92" s="101"/>
      <c r="S92" s="101"/>
      <c r="T92" s="87">
        <f t="shared" si="63"/>
        <v>0</v>
      </c>
      <c r="U92" s="91">
        <f t="shared" si="64"/>
        <v>0</v>
      </c>
      <c r="V92" s="91">
        <f t="shared" si="64"/>
        <v>0</v>
      </c>
      <c r="W92" s="91">
        <f t="shared" si="64"/>
        <v>0</v>
      </c>
      <c r="X92" s="84"/>
      <c r="Y92" s="84"/>
      <c r="Z92" s="87">
        <f t="shared" si="65"/>
        <v>0</v>
      </c>
      <c r="AA92" s="91">
        <f t="shared" si="66"/>
        <v>0</v>
      </c>
      <c r="AB92" s="91">
        <f t="shared" si="66"/>
        <v>0</v>
      </c>
      <c r="AC92" s="91">
        <f t="shared" si="66"/>
        <v>0</v>
      </c>
      <c r="AD92" s="86"/>
      <c r="AE92" s="86"/>
      <c r="AF92" s="87">
        <f t="shared" si="71"/>
        <v>0</v>
      </c>
      <c r="AG92" s="86"/>
      <c r="AH92" s="86"/>
      <c r="AI92" s="87">
        <f t="shared" si="67"/>
        <v>0</v>
      </c>
      <c r="AJ92" s="91">
        <f t="shared" si="73"/>
        <v>0</v>
      </c>
      <c r="AK92" s="91">
        <f t="shared" si="73"/>
        <v>0</v>
      </c>
      <c r="AL92" s="91">
        <f t="shared" si="73"/>
        <v>0</v>
      </c>
      <c r="AM92" s="91">
        <f t="shared" si="68"/>
        <v>0</v>
      </c>
      <c r="AN92" s="91">
        <f t="shared" si="68"/>
        <v>0</v>
      </c>
      <c r="AO92" s="91">
        <f t="shared" si="68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 t="shared" si="57"/>
        <v>0</v>
      </c>
      <c r="F93" s="101"/>
      <c r="G93" s="101"/>
      <c r="H93" s="84">
        <f t="shared" si="58"/>
        <v>0</v>
      </c>
      <c r="I93" s="101"/>
      <c r="J93" s="101"/>
      <c r="K93" s="84">
        <f t="shared" si="59"/>
        <v>0</v>
      </c>
      <c r="L93" s="103"/>
      <c r="M93" s="103"/>
      <c r="N93" s="84">
        <f t="shared" si="60"/>
        <v>0</v>
      </c>
      <c r="O93" s="101"/>
      <c r="P93" s="101"/>
      <c r="Q93" s="84">
        <f t="shared" si="61"/>
        <v>0</v>
      </c>
      <c r="R93" s="101"/>
      <c r="S93" s="101"/>
      <c r="T93" s="84">
        <f t="shared" si="63"/>
        <v>0</v>
      </c>
      <c r="U93" s="91">
        <f t="shared" si="64"/>
        <v>0</v>
      </c>
      <c r="V93" s="91">
        <f t="shared" si="64"/>
        <v>0</v>
      </c>
      <c r="W93" s="91">
        <f t="shared" si="64"/>
        <v>0</v>
      </c>
      <c r="X93" s="84"/>
      <c r="Y93" s="84"/>
      <c r="Z93" s="84">
        <f t="shared" si="65"/>
        <v>0</v>
      </c>
      <c r="AA93" s="91">
        <f t="shared" si="66"/>
        <v>0</v>
      </c>
      <c r="AB93" s="91">
        <f t="shared" si="66"/>
        <v>0</v>
      </c>
      <c r="AC93" s="91">
        <f t="shared" si="66"/>
        <v>0</v>
      </c>
      <c r="AD93" s="86"/>
      <c r="AE93" s="86"/>
      <c r="AF93" s="84">
        <f t="shared" si="71"/>
        <v>0</v>
      </c>
      <c r="AG93" s="86"/>
      <c r="AH93" s="86"/>
      <c r="AI93" s="84">
        <f t="shared" si="67"/>
        <v>0</v>
      </c>
      <c r="AJ93" s="92">
        <f t="shared" si="73"/>
        <v>0</v>
      </c>
      <c r="AK93" s="92">
        <f t="shared" si="73"/>
        <v>0</v>
      </c>
      <c r="AL93" s="92">
        <f t="shared" si="73"/>
        <v>0</v>
      </c>
      <c r="AM93" s="91">
        <f t="shared" si="68"/>
        <v>0</v>
      </c>
      <c r="AN93" s="91">
        <f t="shared" si="68"/>
        <v>0</v>
      </c>
      <c r="AO93" s="91">
        <f t="shared" si="68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8">
        <f t="shared" ref="E94:S94" si="74">SUM(E95:E98)</f>
        <v>0</v>
      </c>
      <c r="F94" s="102">
        <f t="shared" si="74"/>
        <v>0</v>
      </c>
      <c r="G94" s="102">
        <f t="shared" si="74"/>
        <v>0</v>
      </c>
      <c r="H94" s="88">
        <f t="shared" si="74"/>
        <v>0</v>
      </c>
      <c r="I94" s="102">
        <f t="shared" si="74"/>
        <v>0</v>
      </c>
      <c r="J94" s="102">
        <f t="shared" si="74"/>
        <v>0</v>
      </c>
      <c r="K94" s="88">
        <f t="shared" si="74"/>
        <v>0</v>
      </c>
      <c r="L94" s="102">
        <f t="shared" si="74"/>
        <v>0</v>
      </c>
      <c r="M94" s="102">
        <f t="shared" si="74"/>
        <v>0</v>
      </c>
      <c r="N94" s="88">
        <f t="shared" si="74"/>
        <v>0</v>
      </c>
      <c r="O94" s="102">
        <f t="shared" si="74"/>
        <v>0</v>
      </c>
      <c r="P94" s="102">
        <f t="shared" si="74"/>
        <v>0</v>
      </c>
      <c r="Q94" s="88">
        <f t="shared" si="74"/>
        <v>0</v>
      </c>
      <c r="R94" s="102">
        <f t="shared" si="74"/>
        <v>0</v>
      </c>
      <c r="S94" s="102">
        <f t="shared" si="74"/>
        <v>0</v>
      </c>
      <c r="T94" s="88">
        <f t="shared" si="63"/>
        <v>0</v>
      </c>
      <c r="U94" s="90">
        <f t="shared" si="64"/>
        <v>0</v>
      </c>
      <c r="V94" s="90">
        <f t="shared" si="64"/>
        <v>0</v>
      </c>
      <c r="W94" s="90">
        <f t="shared" si="64"/>
        <v>0</v>
      </c>
      <c r="X94" s="84">
        <f>SUM(X95:X99)</f>
        <v>0</v>
      </c>
      <c r="Y94" s="84">
        <f>SUM(Y95:Y99)</f>
        <v>0</v>
      </c>
      <c r="Z94" s="88">
        <f t="shared" si="65"/>
        <v>0</v>
      </c>
      <c r="AA94" s="90">
        <f t="shared" si="66"/>
        <v>0</v>
      </c>
      <c r="AB94" s="90">
        <f t="shared" si="66"/>
        <v>0</v>
      </c>
      <c r="AC94" s="90">
        <f t="shared" si="66"/>
        <v>0</v>
      </c>
      <c r="AD94" s="88">
        <f>SUM(AD95:AD99)</f>
        <v>0</v>
      </c>
      <c r="AE94" s="88">
        <f>SUM(AE95:AE99)</f>
        <v>0</v>
      </c>
      <c r="AF94" s="88">
        <f t="shared" si="71"/>
        <v>0</v>
      </c>
      <c r="AG94" s="88">
        <f>SUM(AG95:AG99)</f>
        <v>0</v>
      </c>
      <c r="AH94" s="88">
        <f>SUM(AH95:AH99)</f>
        <v>0</v>
      </c>
      <c r="AI94" s="88">
        <f t="shared" si="67"/>
        <v>0</v>
      </c>
      <c r="AJ94" s="93">
        <f t="shared" si="73"/>
        <v>0</v>
      </c>
      <c r="AK94" s="93">
        <f t="shared" si="73"/>
        <v>0</v>
      </c>
      <c r="AL94" s="93">
        <f t="shared" si="73"/>
        <v>0</v>
      </c>
      <c r="AM94" s="90">
        <f t="shared" si="68"/>
        <v>0</v>
      </c>
      <c r="AN94" s="90">
        <f t="shared" si="68"/>
        <v>0</v>
      </c>
      <c r="AO94" s="90">
        <f t="shared" si="68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 t="shared" si="57"/>
        <v>0</v>
      </c>
      <c r="F95" s="101"/>
      <c r="G95" s="101"/>
      <c r="H95" s="87">
        <f t="shared" si="58"/>
        <v>0</v>
      </c>
      <c r="I95" s="101"/>
      <c r="J95" s="101"/>
      <c r="K95" s="87">
        <f t="shared" si="59"/>
        <v>0</v>
      </c>
      <c r="L95" s="103"/>
      <c r="M95" s="103">
        <v>0</v>
      </c>
      <c r="N95" s="87">
        <f t="shared" si="60"/>
        <v>0</v>
      </c>
      <c r="O95" s="101"/>
      <c r="P95" s="101"/>
      <c r="Q95" s="87">
        <f t="shared" si="61"/>
        <v>0</v>
      </c>
      <c r="R95" s="101"/>
      <c r="S95" s="101"/>
      <c r="T95" s="87">
        <f t="shared" si="63"/>
        <v>0</v>
      </c>
      <c r="U95" s="91">
        <f t="shared" si="64"/>
        <v>0</v>
      </c>
      <c r="V95" s="91">
        <f t="shared" si="64"/>
        <v>0</v>
      </c>
      <c r="W95" s="91">
        <f t="shared" si="64"/>
        <v>0</v>
      </c>
      <c r="X95" s="84"/>
      <c r="Y95" s="84"/>
      <c r="Z95" s="87">
        <f t="shared" si="65"/>
        <v>0</v>
      </c>
      <c r="AA95" s="91">
        <f t="shared" si="66"/>
        <v>0</v>
      </c>
      <c r="AB95" s="91">
        <f t="shared" si="66"/>
        <v>0</v>
      </c>
      <c r="AC95" s="91">
        <f t="shared" si="66"/>
        <v>0</v>
      </c>
      <c r="AD95" s="86"/>
      <c r="AE95" s="86"/>
      <c r="AF95" s="87">
        <f t="shared" si="71"/>
        <v>0</v>
      </c>
      <c r="AG95" s="86"/>
      <c r="AH95" s="86"/>
      <c r="AI95" s="87">
        <f t="shared" si="67"/>
        <v>0</v>
      </c>
      <c r="AJ95" s="91">
        <f t="shared" si="73"/>
        <v>0</v>
      </c>
      <c r="AK95" s="91">
        <f t="shared" si="73"/>
        <v>0</v>
      </c>
      <c r="AL95" s="91">
        <f t="shared" si="73"/>
        <v>0</v>
      </c>
      <c r="AM95" s="91">
        <f t="shared" si="68"/>
        <v>0</v>
      </c>
      <c r="AN95" s="91">
        <f t="shared" si="68"/>
        <v>0</v>
      </c>
      <c r="AO95" s="91">
        <f t="shared" si="68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 t="shared" si="57"/>
        <v>0</v>
      </c>
      <c r="F96" s="101"/>
      <c r="G96" s="101"/>
      <c r="H96" s="87">
        <f t="shared" si="58"/>
        <v>0</v>
      </c>
      <c r="I96" s="101"/>
      <c r="J96" s="101"/>
      <c r="K96" s="87">
        <f t="shared" si="59"/>
        <v>0</v>
      </c>
      <c r="L96" s="103"/>
      <c r="M96" s="103"/>
      <c r="N96" s="87">
        <f t="shared" si="60"/>
        <v>0</v>
      </c>
      <c r="O96" s="101"/>
      <c r="P96" s="101"/>
      <c r="Q96" s="87">
        <f t="shared" si="61"/>
        <v>0</v>
      </c>
      <c r="R96" s="101"/>
      <c r="S96" s="101"/>
      <c r="T96" s="87">
        <f t="shared" si="63"/>
        <v>0</v>
      </c>
      <c r="U96" s="91">
        <f t="shared" si="64"/>
        <v>0</v>
      </c>
      <c r="V96" s="91">
        <f t="shared" si="64"/>
        <v>0</v>
      </c>
      <c r="W96" s="91">
        <f t="shared" si="64"/>
        <v>0</v>
      </c>
      <c r="X96" s="84"/>
      <c r="Y96" s="84"/>
      <c r="Z96" s="87">
        <f t="shared" si="65"/>
        <v>0</v>
      </c>
      <c r="AA96" s="91">
        <f t="shared" si="66"/>
        <v>0</v>
      </c>
      <c r="AB96" s="91">
        <f t="shared" si="66"/>
        <v>0</v>
      </c>
      <c r="AC96" s="91">
        <f t="shared" si="66"/>
        <v>0</v>
      </c>
      <c r="AD96" s="86"/>
      <c r="AE96" s="86"/>
      <c r="AF96" s="87">
        <f t="shared" si="71"/>
        <v>0</v>
      </c>
      <c r="AG96" s="86"/>
      <c r="AH96" s="86"/>
      <c r="AI96" s="87">
        <f t="shared" si="67"/>
        <v>0</v>
      </c>
      <c r="AJ96" s="91">
        <f t="shared" si="73"/>
        <v>0</v>
      </c>
      <c r="AK96" s="91">
        <f t="shared" si="73"/>
        <v>0</v>
      </c>
      <c r="AL96" s="91">
        <f t="shared" si="73"/>
        <v>0</v>
      </c>
      <c r="AM96" s="91">
        <f t="shared" si="68"/>
        <v>0</v>
      </c>
      <c r="AN96" s="91">
        <f t="shared" si="68"/>
        <v>0</v>
      </c>
      <c r="AO96" s="91">
        <f t="shared" si="68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 t="shared" si="57"/>
        <v>0</v>
      </c>
      <c r="F97" s="101"/>
      <c r="G97" s="101"/>
      <c r="H97" s="87">
        <f t="shared" si="58"/>
        <v>0</v>
      </c>
      <c r="I97" s="101"/>
      <c r="J97" s="101"/>
      <c r="K97" s="87">
        <f t="shared" si="59"/>
        <v>0</v>
      </c>
      <c r="L97" s="103"/>
      <c r="M97" s="103"/>
      <c r="N97" s="87">
        <f t="shared" si="60"/>
        <v>0</v>
      </c>
      <c r="O97" s="101"/>
      <c r="P97" s="101"/>
      <c r="Q97" s="87">
        <f t="shared" si="61"/>
        <v>0</v>
      </c>
      <c r="R97" s="101"/>
      <c r="S97" s="101"/>
      <c r="T97" s="87">
        <f t="shared" si="63"/>
        <v>0</v>
      </c>
      <c r="U97" s="91">
        <f t="shared" si="64"/>
        <v>0</v>
      </c>
      <c r="V97" s="91">
        <f t="shared" si="64"/>
        <v>0</v>
      </c>
      <c r="W97" s="91">
        <f t="shared" si="64"/>
        <v>0</v>
      </c>
      <c r="X97" s="84"/>
      <c r="Y97" s="84"/>
      <c r="Z97" s="87">
        <f t="shared" si="65"/>
        <v>0</v>
      </c>
      <c r="AA97" s="91">
        <f t="shared" si="66"/>
        <v>0</v>
      </c>
      <c r="AB97" s="91">
        <f t="shared" si="66"/>
        <v>0</v>
      </c>
      <c r="AC97" s="91">
        <f t="shared" si="66"/>
        <v>0</v>
      </c>
      <c r="AD97" s="86"/>
      <c r="AE97" s="86"/>
      <c r="AF97" s="87">
        <f t="shared" si="71"/>
        <v>0</v>
      </c>
      <c r="AG97" s="86"/>
      <c r="AH97" s="86"/>
      <c r="AI97" s="87">
        <f t="shared" si="67"/>
        <v>0</v>
      </c>
      <c r="AJ97" s="91">
        <f t="shared" si="73"/>
        <v>0</v>
      </c>
      <c r="AK97" s="91">
        <f t="shared" si="73"/>
        <v>0</v>
      </c>
      <c r="AL97" s="91">
        <f t="shared" si="73"/>
        <v>0</v>
      </c>
      <c r="AM97" s="91">
        <f t="shared" si="68"/>
        <v>0</v>
      </c>
      <c r="AN97" s="91">
        <f t="shared" si="68"/>
        <v>0</v>
      </c>
      <c r="AO97" s="91">
        <f t="shared" si="68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 t="shared" si="57"/>
        <v>0</v>
      </c>
      <c r="F98" s="101"/>
      <c r="G98" s="101"/>
      <c r="H98" s="87">
        <f t="shared" si="58"/>
        <v>0</v>
      </c>
      <c r="I98" s="101"/>
      <c r="J98" s="101"/>
      <c r="K98" s="87">
        <f t="shared" si="59"/>
        <v>0</v>
      </c>
      <c r="L98" s="103"/>
      <c r="M98" s="103"/>
      <c r="N98" s="87">
        <f t="shared" si="60"/>
        <v>0</v>
      </c>
      <c r="O98" s="101"/>
      <c r="P98" s="101"/>
      <c r="Q98" s="87">
        <f t="shared" si="61"/>
        <v>0</v>
      </c>
      <c r="R98" s="101"/>
      <c r="S98" s="101"/>
      <c r="T98" s="87">
        <f t="shared" si="63"/>
        <v>0</v>
      </c>
      <c r="U98" s="91">
        <f t="shared" si="64"/>
        <v>0</v>
      </c>
      <c r="V98" s="91">
        <f t="shared" si="64"/>
        <v>0</v>
      </c>
      <c r="W98" s="91">
        <f t="shared" si="64"/>
        <v>0</v>
      </c>
      <c r="X98" s="84"/>
      <c r="Y98" s="84"/>
      <c r="Z98" s="87">
        <f t="shared" si="65"/>
        <v>0</v>
      </c>
      <c r="AA98" s="91">
        <f t="shared" si="66"/>
        <v>0</v>
      </c>
      <c r="AB98" s="91">
        <f t="shared" si="66"/>
        <v>0</v>
      </c>
      <c r="AC98" s="91">
        <f t="shared" si="66"/>
        <v>0</v>
      </c>
      <c r="AD98" s="86"/>
      <c r="AE98" s="86"/>
      <c r="AF98" s="87">
        <f t="shared" si="71"/>
        <v>0</v>
      </c>
      <c r="AG98" s="86"/>
      <c r="AH98" s="86"/>
      <c r="AI98" s="87">
        <f t="shared" si="67"/>
        <v>0</v>
      </c>
      <c r="AJ98" s="91">
        <f t="shared" si="73"/>
        <v>0</v>
      </c>
      <c r="AK98" s="91">
        <f t="shared" si="73"/>
        <v>0</v>
      </c>
      <c r="AL98" s="91">
        <f t="shared" si="73"/>
        <v>0</v>
      </c>
      <c r="AM98" s="91">
        <f t="shared" si="68"/>
        <v>0</v>
      </c>
      <c r="AN98" s="91">
        <f t="shared" si="68"/>
        <v>0</v>
      </c>
      <c r="AO98" s="91">
        <f t="shared" si="68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87">
        <f t="shared" si="57"/>
        <v>0</v>
      </c>
      <c r="F99" s="102">
        <f>SUM(F100:F107)</f>
        <v>0</v>
      </c>
      <c r="G99" s="102">
        <f>SUM(G100:G107)</f>
        <v>0</v>
      </c>
      <c r="H99" s="87">
        <f t="shared" si="58"/>
        <v>0</v>
      </c>
      <c r="I99" s="102">
        <f>SUM(I100:I107)</f>
        <v>0</v>
      </c>
      <c r="J99" s="102">
        <f>SUM(J100:J107)</f>
        <v>0</v>
      </c>
      <c r="K99" s="87">
        <f t="shared" si="59"/>
        <v>0</v>
      </c>
      <c r="L99" s="102">
        <f>SUM(L100:L107)</f>
        <v>0</v>
      </c>
      <c r="M99" s="102">
        <f>SUM(M100:M107)</f>
        <v>0</v>
      </c>
      <c r="N99" s="87">
        <f t="shared" si="60"/>
        <v>0</v>
      </c>
      <c r="O99" s="102">
        <f>SUM(O100:O107)</f>
        <v>0</v>
      </c>
      <c r="P99" s="102">
        <f>SUM(P100:P107)</f>
        <v>0</v>
      </c>
      <c r="Q99" s="87">
        <f t="shared" si="61"/>
        <v>0</v>
      </c>
      <c r="R99" s="102">
        <f>SUM(R100:R107)</f>
        <v>0</v>
      </c>
      <c r="S99" s="102">
        <f>SUM(S100:S107)</f>
        <v>0</v>
      </c>
      <c r="T99" s="87">
        <f t="shared" si="63"/>
        <v>0</v>
      </c>
      <c r="U99" s="90">
        <f t="shared" si="64"/>
        <v>0</v>
      </c>
      <c r="V99" s="90">
        <f t="shared" si="64"/>
        <v>0</v>
      </c>
      <c r="W99" s="90">
        <f t="shared" si="64"/>
        <v>0</v>
      </c>
      <c r="X99" s="84">
        <f>SUM(X100:X107)</f>
        <v>0</v>
      </c>
      <c r="Y99" s="84">
        <f>SUM(Y100:Y107)</f>
        <v>0</v>
      </c>
      <c r="Z99" s="87">
        <f t="shared" si="65"/>
        <v>0</v>
      </c>
      <c r="AA99" s="90">
        <f t="shared" si="66"/>
        <v>0</v>
      </c>
      <c r="AB99" s="90">
        <f t="shared" si="66"/>
        <v>0</v>
      </c>
      <c r="AC99" s="90">
        <f t="shared" si="66"/>
        <v>0</v>
      </c>
      <c r="AD99" s="88">
        <f>SUM(AD100:AD107)</f>
        <v>0</v>
      </c>
      <c r="AE99" s="88">
        <f>SUM(AE100:AE107)</f>
        <v>0</v>
      </c>
      <c r="AF99" s="87">
        <f t="shared" si="71"/>
        <v>0</v>
      </c>
      <c r="AG99" s="88">
        <f>SUM(AG100:AG107)</f>
        <v>0</v>
      </c>
      <c r="AH99" s="88">
        <f>SUM(AH100:AH107)</f>
        <v>0</v>
      </c>
      <c r="AI99" s="87">
        <f t="shared" si="67"/>
        <v>0</v>
      </c>
      <c r="AJ99" s="90">
        <f t="shared" si="73"/>
        <v>0</v>
      </c>
      <c r="AK99" s="90">
        <f t="shared" si="73"/>
        <v>0</v>
      </c>
      <c r="AL99" s="90">
        <f t="shared" si="73"/>
        <v>0</v>
      </c>
      <c r="AM99" s="90">
        <f t="shared" si="68"/>
        <v>0</v>
      </c>
      <c r="AN99" s="90">
        <f t="shared" si="68"/>
        <v>0</v>
      </c>
      <c r="AO99" s="90">
        <f t="shared" si="68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57"/>
        <v>0</v>
      </c>
      <c r="F100" s="101"/>
      <c r="G100" s="101">
        <v>0</v>
      </c>
      <c r="H100" s="87">
        <f t="shared" si="58"/>
        <v>0</v>
      </c>
      <c r="I100" s="101"/>
      <c r="J100" s="101"/>
      <c r="K100" s="87">
        <f t="shared" si="59"/>
        <v>0</v>
      </c>
      <c r="L100" s="103"/>
      <c r="M100" s="103"/>
      <c r="N100" s="87">
        <f t="shared" si="60"/>
        <v>0</v>
      </c>
      <c r="O100" s="101"/>
      <c r="P100" s="101"/>
      <c r="Q100" s="87">
        <f t="shared" si="61"/>
        <v>0</v>
      </c>
      <c r="R100" s="101"/>
      <c r="S100" s="101"/>
      <c r="T100" s="87">
        <f t="shared" si="63"/>
        <v>0</v>
      </c>
      <c r="U100" s="91">
        <f t="shared" si="64"/>
        <v>0</v>
      </c>
      <c r="V100" s="91">
        <f t="shared" si="64"/>
        <v>0</v>
      </c>
      <c r="W100" s="91">
        <f t="shared" si="64"/>
        <v>0</v>
      </c>
      <c r="X100" s="84"/>
      <c r="Y100" s="84"/>
      <c r="Z100" s="87">
        <f t="shared" si="65"/>
        <v>0</v>
      </c>
      <c r="AA100" s="91">
        <f t="shared" si="66"/>
        <v>0</v>
      </c>
      <c r="AB100" s="91">
        <f t="shared" si="66"/>
        <v>0</v>
      </c>
      <c r="AC100" s="91">
        <f t="shared" si="66"/>
        <v>0</v>
      </c>
      <c r="AD100" s="86"/>
      <c r="AE100" s="86"/>
      <c r="AF100" s="87">
        <f t="shared" si="71"/>
        <v>0</v>
      </c>
      <c r="AG100" s="86"/>
      <c r="AH100" s="86"/>
      <c r="AI100" s="87">
        <f t="shared" si="67"/>
        <v>0</v>
      </c>
      <c r="AJ100" s="91">
        <f t="shared" si="73"/>
        <v>0</v>
      </c>
      <c r="AK100" s="91">
        <f t="shared" si="73"/>
        <v>0</v>
      </c>
      <c r="AL100" s="91">
        <f t="shared" si="73"/>
        <v>0</v>
      </c>
      <c r="AM100" s="91">
        <f t="shared" si="68"/>
        <v>0</v>
      </c>
      <c r="AN100" s="91">
        <f t="shared" si="68"/>
        <v>0</v>
      </c>
      <c r="AO100" s="91">
        <f t="shared" si="68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57"/>
        <v>0</v>
      </c>
      <c r="F101" s="101"/>
      <c r="G101" s="101">
        <v>0</v>
      </c>
      <c r="H101" s="87">
        <f t="shared" si="58"/>
        <v>0</v>
      </c>
      <c r="I101" s="101"/>
      <c r="J101" s="101"/>
      <c r="K101" s="87">
        <f t="shared" si="59"/>
        <v>0</v>
      </c>
      <c r="L101" s="101"/>
      <c r="M101" s="101"/>
      <c r="N101" s="87">
        <f t="shared" si="60"/>
        <v>0</v>
      </c>
      <c r="O101" s="101"/>
      <c r="P101" s="101"/>
      <c r="Q101" s="87">
        <f t="shared" si="61"/>
        <v>0</v>
      </c>
      <c r="R101" s="101"/>
      <c r="S101" s="101"/>
      <c r="T101" s="87">
        <f t="shared" si="63"/>
        <v>0</v>
      </c>
      <c r="U101" s="91">
        <f t="shared" si="64"/>
        <v>0</v>
      </c>
      <c r="V101" s="91">
        <f t="shared" si="64"/>
        <v>0</v>
      </c>
      <c r="W101" s="91">
        <f t="shared" si="64"/>
        <v>0</v>
      </c>
      <c r="X101" s="84"/>
      <c r="Y101" s="84"/>
      <c r="Z101" s="87">
        <f t="shared" si="65"/>
        <v>0</v>
      </c>
      <c r="AA101" s="91">
        <f t="shared" si="66"/>
        <v>0</v>
      </c>
      <c r="AB101" s="91">
        <f t="shared" si="66"/>
        <v>0</v>
      </c>
      <c r="AC101" s="91">
        <f t="shared" si="66"/>
        <v>0</v>
      </c>
      <c r="AD101" s="86"/>
      <c r="AE101" s="86"/>
      <c r="AF101" s="87">
        <f t="shared" si="71"/>
        <v>0</v>
      </c>
      <c r="AG101" s="86"/>
      <c r="AH101" s="86"/>
      <c r="AI101" s="87">
        <f t="shared" si="67"/>
        <v>0</v>
      </c>
      <c r="AJ101" s="91">
        <f t="shared" si="73"/>
        <v>0</v>
      </c>
      <c r="AK101" s="91">
        <f t="shared" si="73"/>
        <v>0</v>
      </c>
      <c r="AL101" s="91">
        <f t="shared" si="73"/>
        <v>0</v>
      </c>
      <c r="AM101" s="91">
        <f t="shared" si="68"/>
        <v>0</v>
      </c>
      <c r="AN101" s="91">
        <f t="shared" si="68"/>
        <v>0</v>
      </c>
      <c r="AO101" s="91">
        <f t="shared" si="68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57"/>
        <v>0</v>
      </c>
      <c r="F102" s="101"/>
      <c r="G102" s="101">
        <v>0</v>
      </c>
      <c r="H102" s="87">
        <f t="shared" si="58"/>
        <v>0</v>
      </c>
      <c r="I102" s="101"/>
      <c r="J102" s="103">
        <v>0</v>
      </c>
      <c r="K102" s="87">
        <f t="shared" si="59"/>
        <v>0</v>
      </c>
      <c r="L102" s="103"/>
      <c r="M102" s="103">
        <v>0</v>
      </c>
      <c r="N102" s="87">
        <f t="shared" si="60"/>
        <v>0</v>
      </c>
      <c r="O102" s="103"/>
      <c r="P102" s="103">
        <v>0</v>
      </c>
      <c r="Q102" s="87">
        <f t="shared" si="61"/>
        <v>0</v>
      </c>
      <c r="R102" s="103"/>
      <c r="S102" s="101">
        <v>0</v>
      </c>
      <c r="T102" s="87">
        <f t="shared" si="63"/>
        <v>0</v>
      </c>
      <c r="U102" s="91">
        <f t="shared" si="64"/>
        <v>0</v>
      </c>
      <c r="V102" s="91">
        <f t="shared" si="64"/>
        <v>0</v>
      </c>
      <c r="W102" s="91">
        <f t="shared" si="64"/>
        <v>0</v>
      </c>
      <c r="X102" s="84"/>
      <c r="Y102" s="84"/>
      <c r="Z102" s="87">
        <f t="shared" si="65"/>
        <v>0</v>
      </c>
      <c r="AA102" s="91">
        <f t="shared" si="66"/>
        <v>0</v>
      </c>
      <c r="AB102" s="91">
        <f t="shared" si="66"/>
        <v>0</v>
      </c>
      <c r="AC102" s="91">
        <f t="shared" si="66"/>
        <v>0</v>
      </c>
      <c r="AD102" s="86"/>
      <c r="AE102" s="86"/>
      <c r="AF102" s="87">
        <f t="shared" si="71"/>
        <v>0</v>
      </c>
      <c r="AG102" s="86"/>
      <c r="AH102" s="86"/>
      <c r="AI102" s="87">
        <f t="shared" si="67"/>
        <v>0</v>
      </c>
      <c r="AJ102" s="91">
        <f t="shared" si="73"/>
        <v>0</v>
      </c>
      <c r="AK102" s="91">
        <f t="shared" si="73"/>
        <v>0</v>
      </c>
      <c r="AL102" s="91">
        <f t="shared" si="73"/>
        <v>0</v>
      </c>
      <c r="AM102" s="91">
        <f t="shared" si="68"/>
        <v>0</v>
      </c>
      <c r="AN102" s="91">
        <f t="shared" si="68"/>
        <v>0</v>
      </c>
      <c r="AO102" s="91">
        <f t="shared" si="68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87">
        <f t="shared" si="57"/>
        <v>0</v>
      </c>
      <c r="F103" s="101"/>
      <c r="G103" s="101">
        <v>0</v>
      </c>
      <c r="H103" s="87">
        <f t="shared" si="58"/>
        <v>0</v>
      </c>
      <c r="I103" s="101"/>
      <c r="J103" s="101"/>
      <c r="K103" s="87">
        <f t="shared" si="59"/>
        <v>0</v>
      </c>
      <c r="L103" s="101"/>
      <c r="M103" s="101"/>
      <c r="N103" s="87">
        <f t="shared" si="60"/>
        <v>0</v>
      </c>
      <c r="O103" s="101"/>
      <c r="P103" s="101"/>
      <c r="Q103" s="87">
        <f t="shared" si="61"/>
        <v>0</v>
      </c>
      <c r="R103" s="101"/>
      <c r="S103" s="101"/>
      <c r="T103" s="87">
        <f t="shared" si="63"/>
        <v>0</v>
      </c>
      <c r="U103" s="91">
        <f t="shared" si="64"/>
        <v>0</v>
      </c>
      <c r="V103" s="91">
        <f t="shared" si="64"/>
        <v>0</v>
      </c>
      <c r="W103" s="91">
        <f t="shared" si="64"/>
        <v>0</v>
      </c>
      <c r="X103" s="84"/>
      <c r="Y103" s="84"/>
      <c r="Z103" s="87">
        <f t="shared" si="65"/>
        <v>0</v>
      </c>
      <c r="AA103" s="91">
        <f t="shared" si="66"/>
        <v>0</v>
      </c>
      <c r="AB103" s="91">
        <f t="shared" si="66"/>
        <v>0</v>
      </c>
      <c r="AC103" s="91">
        <f t="shared" si="66"/>
        <v>0</v>
      </c>
      <c r="AD103" s="86"/>
      <c r="AE103" s="86"/>
      <c r="AF103" s="87">
        <f t="shared" si="71"/>
        <v>0</v>
      </c>
      <c r="AG103" s="86"/>
      <c r="AH103" s="86"/>
      <c r="AI103" s="87">
        <f t="shared" si="67"/>
        <v>0</v>
      </c>
      <c r="AJ103" s="91">
        <f t="shared" si="73"/>
        <v>0</v>
      </c>
      <c r="AK103" s="91">
        <f t="shared" si="73"/>
        <v>0</v>
      </c>
      <c r="AL103" s="91">
        <f t="shared" si="73"/>
        <v>0</v>
      </c>
      <c r="AM103" s="91">
        <f t="shared" si="68"/>
        <v>0</v>
      </c>
      <c r="AN103" s="91">
        <f t="shared" si="68"/>
        <v>0</v>
      </c>
      <c r="AO103" s="91">
        <f t="shared" si="68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57"/>
        <v>0</v>
      </c>
      <c r="F104" s="101"/>
      <c r="G104" s="101">
        <v>0</v>
      </c>
      <c r="H104" s="87">
        <f t="shared" si="58"/>
        <v>0</v>
      </c>
      <c r="I104" s="101"/>
      <c r="J104" s="101"/>
      <c r="K104" s="87">
        <f t="shared" si="59"/>
        <v>0</v>
      </c>
      <c r="L104" s="101"/>
      <c r="M104" s="101"/>
      <c r="N104" s="87">
        <f t="shared" si="60"/>
        <v>0</v>
      </c>
      <c r="O104" s="101"/>
      <c r="P104" s="101"/>
      <c r="Q104" s="87">
        <f t="shared" si="61"/>
        <v>0</v>
      </c>
      <c r="R104" s="101"/>
      <c r="S104" s="101"/>
      <c r="T104" s="87">
        <f t="shared" si="63"/>
        <v>0</v>
      </c>
      <c r="U104" s="91">
        <f t="shared" si="64"/>
        <v>0</v>
      </c>
      <c r="V104" s="91">
        <f t="shared" si="64"/>
        <v>0</v>
      </c>
      <c r="W104" s="91">
        <f t="shared" si="64"/>
        <v>0</v>
      </c>
      <c r="X104" s="84"/>
      <c r="Y104" s="84"/>
      <c r="Z104" s="87">
        <f t="shared" si="65"/>
        <v>0</v>
      </c>
      <c r="AA104" s="91">
        <f t="shared" si="66"/>
        <v>0</v>
      </c>
      <c r="AB104" s="91">
        <f t="shared" si="66"/>
        <v>0</v>
      </c>
      <c r="AC104" s="91">
        <f t="shared" si="66"/>
        <v>0</v>
      </c>
      <c r="AD104" s="86"/>
      <c r="AE104" s="86"/>
      <c r="AF104" s="87">
        <f t="shared" si="71"/>
        <v>0</v>
      </c>
      <c r="AG104" s="86"/>
      <c r="AH104" s="86"/>
      <c r="AI104" s="87">
        <f t="shared" si="67"/>
        <v>0</v>
      </c>
      <c r="AJ104" s="91">
        <f t="shared" si="73"/>
        <v>0</v>
      </c>
      <c r="AK104" s="91">
        <f t="shared" si="73"/>
        <v>0</v>
      </c>
      <c r="AL104" s="91">
        <f t="shared" si="73"/>
        <v>0</v>
      </c>
      <c r="AM104" s="91">
        <f t="shared" si="68"/>
        <v>0</v>
      </c>
      <c r="AN104" s="91">
        <f t="shared" si="68"/>
        <v>0</v>
      </c>
      <c r="AO104" s="91">
        <f t="shared" si="68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57"/>
        <v>0</v>
      </c>
      <c r="F105" s="101"/>
      <c r="G105" s="101">
        <v>0</v>
      </c>
      <c r="H105" s="87">
        <f t="shared" si="58"/>
        <v>0</v>
      </c>
      <c r="I105" s="101"/>
      <c r="J105" s="101"/>
      <c r="K105" s="87">
        <f t="shared" si="59"/>
        <v>0</v>
      </c>
      <c r="L105" s="101"/>
      <c r="M105" s="101"/>
      <c r="N105" s="87">
        <f t="shared" si="60"/>
        <v>0</v>
      </c>
      <c r="O105" s="101"/>
      <c r="P105" s="101"/>
      <c r="Q105" s="87">
        <f t="shared" si="61"/>
        <v>0</v>
      </c>
      <c r="R105" s="101"/>
      <c r="S105" s="101"/>
      <c r="T105" s="87">
        <f t="shared" si="63"/>
        <v>0</v>
      </c>
      <c r="U105" s="91">
        <f t="shared" si="64"/>
        <v>0</v>
      </c>
      <c r="V105" s="91">
        <f t="shared" si="64"/>
        <v>0</v>
      </c>
      <c r="W105" s="91">
        <f t="shared" si="64"/>
        <v>0</v>
      </c>
      <c r="X105" s="84"/>
      <c r="Y105" s="84"/>
      <c r="Z105" s="87">
        <f t="shared" si="65"/>
        <v>0</v>
      </c>
      <c r="AA105" s="91">
        <f t="shared" si="66"/>
        <v>0</v>
      </c>
      <c r="AB105" s="91">
        <f t="shared" si="66"/>
        <v>0</v>
      </c>
      <c r="AC105" s="91">
        <f t="shared" si="66"/>
        <v>0</v>
      </c>
      <c r="AD105" s="86"/>
      <c r="AE105" s="86"/>
      <c r="AF105" s="87">
        <f t="shared" si="71"/>
        <v>0</v>
      </c>
      <c r="AG105" s="86"/>
      <c r="AH105" s="86"/>
      <c r="AI105" s="87">
        <f t="shared" si="67"/>
        <v>0</v>
      </c>
      <c r="AJ105" s="91">
        <f t="shared" si="73"/>
        <v>0</v>
      </c>
      <c r="AK105" s="91">
        <f t="shared" si="73"/>
        <v>0</v>
      </c>
      <c r="AL105" s="91">
        <f t="shared" si="73"/>
        <v>0</v>
      </c>
      <c r="AM105" s="91">
        <f t="shared" si="68"/>
        <v>0</v>
      </c>
      <c r="AN105" s="91">
        <f t="shared" si="68"/>
        <v>0</v>
      </c>
      <c r="AO105" s="91">
        <f t="shared" si="68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57"/>
        <v>0</v>
      </c>
      <c r="F106" s="101"/>
      <c r="G106" s="101">
        <v>0</v>
      </c>
      <c r="H106" s="87">
        <f t="shared" si="58"/>
        <v>0</v>
      </c>
      <c r="I106" s="101"/>
      <c r="J106" s="101"/>
      <c r="K106" s="87">
        <f t="shared" si="59"/>
        <v>0</v>
      </c>
      <c r="L106" s="101"/>
      <c r="M106" s="101"/>
      <c r="N106" s="87">
        <f t="shared" si="60"/>
        <v>0</v>
      </c>
      <c r="O106" s="101"/>
      <c r="P106" s="101"/>
      <c r="Q106" s="87">
        <f t="shared" si="61"/>
        <v>0</v>
      </c>
      <c r="R106" s="101"/>
      <c r="S106" s="101"/>
      <c r="T106" s="87">
        <f t="shared" si="63"/>
        <v>0</v>
      </c>
      <c r="U106" s="91">
        <f t="shared" si="64"/>
        <v>0</v>
      </c>
      <c r="V106" s="91">
        <f t="shared" si="64"/>
        <v>0</v>
      </c>
      <c r="W106" s="91">
        <f t="shared" si="64"/>
        <v>0</v>
      </c>
      <c r="X106" s="84"/>
      <c r="Y106" s="84"/>
      <c r="Z106" s="87">
        <f t="shared" si="65"/>
        <v>0</v>
      </c>
      <c r="AA106" s="91">
        <f t="shared" si="66"/>
        <v>0</v>
      </c>
      <c r="AB106" s="91">
        <f t="shared" si="66"/>
        <v>0</v>
      </c>
      <c r="AC106" s="91">
        <f t="shared" si="66"/>
        <v>0</v>
      </c>
      <c r="AD106" s="86"/>
      <c r="AE106" s="86"/>
      <c r="AF106" s="87">
        <f t="shared" si="71"/>
        <v>0</v>
      </c>
      <c r="AG106" s="86"/>
      <c r="AH106" s="86"/>
      <c r="AI106" s="87">
        <f t="shared" si="67"/>
        <v>0</v>
      </c>
      <c r="AJ106" s="91">
        <f t="shared" si="73"/>
        <v>0</v>
      </c>
      <c r="AK106" s="91">
        <f t="shared" si="73"/>
        <v>0</v>
      </c>
      <c r="AL106" s="91">
        <f t="shared" si="73"/>
        <v>0</v>
      </c>
      <c r="AM106" s="91">
        <f t="shared" si="68"/>
        <v>0</v>
      </c>
      <c r="AN106" s="91">
        <f t="shared" si="68"/>
        <v>0</v>
      </c>
      <c r="AO106" s="91">
        <f t="shared" si="68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57"/>
        <v>0</v>
      </c>
      <c r="F107" s="101"/>
      <c r="G107" s="101">
        <v>0</v>
      </c>
      <c r="H107" s="87">
        <f t="shared" si="58"/>
        <v>0</v>
      </c>
      <c r="I107" s="101"/>
      <c r="J107" s="101"/>
      <c r="K107" s="87">
        <f t="shared" si="59"/>
        <v>0</v>
      </c>
      <c r="L107" s="101"/>
      <c r="M107" s="101"/>
      <c r="N107" s="87">
        <f t="shared" si="60"/>
        <v>0</v>
      </c>
      <c r="O107" s="86"/>
      <c r="P107" s="86"/>
      <c r="Q107" s="87">
        <f t="shared" si="61"/>
        <v>0</v>
      </c>
      <c r="R107" s="101"/>
      <c r="S107" s="101"/>
      <c r="T107" s="87">
        <f t="shared" si="63"/>
        <v>0</v>
      </c>
      <c r="U107" s="91">
        <f t="shared" si="64"/>
        <v>0</v>
      </c>
      <c r="V107" s="91">
        <f t="shared" si="64"/>
        <v>0</v>
      </c>
      <c r="W107" s="91">
        <f t="shared" si="64"/>
        <v>0</v>
      </c>
      <c r="X107" s="84"/>
      <c r="Y107" s="84"/>
      <c r="Z107" s="87">
        <f t="shared" si="65"/>
        <v>0</v>
      </c>
      <c r="AA107" s="91">
        <f t="shared" si="66"/>
        <v>0</v>
      </c>
      <c r="AB107" s="91">
        <f t="shared" si="66"/>
        <v>0</v>
      </c>
      <c r="AC107" s="91">
        <f t="shared" si="66"/>
        <v>0</v>
      </c>
      <c r="AD107" s="86"/>
      <c r="AE107" s="86"/>
      <c r="AF107" s="87">
        <f t="shared" si="71"/>
        <v>0</v>
      </c>
      <c r="AG107" s="86"/>
      <c r="AH107" s="86"/>
      <c r="AI107" s="87">
        <f t="shared" si="67"/>
        <v>0</v>
      </c>
      <c r="AJ107" s="91">
        <f t="shared" si="73"/>
        <v>0</v>
      </c>
      <c r="AK107" s="91">
        <f t="shared" si="73"/>
        <v>0</v>
      </c>
      <c r="AL107" s="91">
        <f t="shared" si="73"/>
        <v>0</v>
      </c>
      <c r="AM107" s="91">
        <f t="shared" si="68"/>
        <v>0</v>
      </c>
      <c r="AN107" s="91">
        <f t="shared" si="68"/>
        <v>0</v>
      </c>
      <c r="AO107" s="91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M57" activePane="bottomRight" state="frozen"/>
      <selection activeCell="A4" sqref="A4"/>
      <selection pane="topRight" activeCell="C4" sqref="C4"/>
      <selection pane="bottomLeft" activeCell="A9" sqref="A9"/>
      <selection pane="bottomRight" activeCell="AH49" sqref="AH4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9" t="s">
        <v>254</v>
      </c>
      <c r="C3" s="439"/>
      <c r="D3" s="439"/>
      <c r="E3" s="439"/>
      <c r="F3" s="439"/>
    </row>
    <row r="4" spans="1:41" ht="11.25">
      <c r="AO4" s="113">
        <f>SUM(AN8-AM8)</f>
        <v>-926792052.97000003</v>
      </c>
    </row>
    <row r="5" spans="1:41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07" t="s">
        <v>166</v>
      </c>
      <c r="Y5" s="408"/>
      <c r="Z5" s="409"/>
      <c r="AA5" s="440" t="s">
        <v>164</v>
      </c>
      <c r="AB5" s="440"/>
      <c r="AC5" s="440"/>
      <c r="AD5" s="407" t="s">
        <v>262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7" t="s">
        <v>122</v>
      </c>
      <c r="B7" s="438"/>
      <c r="C7" s="117"/>
      <c r="D7" s="117">
        <f>SUM(C7+D79-D8)</f>
        <v>34305010</v>
      </c>
      <c r="E7" s="124">
        <f t="shared" ref="E7:E71" si="0">SUM(D7-C7)</f>
        <v>34305010</v>
      </c>
      <c r="F7" s="117"/>
      <c r="G7" s="117">
        <f>SUM(F7+G79-G8)</f>
        <v>59314579.230000019</v>
      </c>
      <c r="H7" s="124">
        <f t="shared" ref="H7:H71" si="1">SUM(G7-F7)</f>
        <v>59314579.230000019</v>
      </c>
      <c r="I7" s="117"/>
      <c r="J7" s="117">
        <f>SUM(I7+J79-J8)</f>
        <v>1165735.25</v>
      </c>
      <c r="K7" s="124">
        <f t="shared" ref="K7:K71" si="2">SUM(J7-I7)</f>
        <v>1165735.25</v>
      </c>
      <c r="L7" s="117"/>
      <c r="M7" s="117">
        <f>SUM(L7+M79-M8)</f>
        <v>3194041.0399999991</v>
      </c>
      <c r="N7" s="124">
        <f t="shared" ref="N7:N71" si="3">SUM(M7-L7)</f>
        <v>3194041.0399999991</v>
      </c>
      <c r="O7" s="117"/>
      <c r="P7" s="117">
        <f>SUM(O7+P79-P8)</f>
        <v>21392375.49000001</v>
      </c>
      <c r="Q7" s="124">
        <f t="shared" ref="Q7:Q71" si="4">SUM(P7-O7)</f>
        <v>21392375.49000001</v>
      </c>
      <c r="R7" s="125"/>
      <c r="S7" s="125">
        <f>SUM(R7+S79-S8)</f>
        <v>6198673.9600000009</v>
      </c>
      <c r="T7" s="124">
        <f t="shared" ref="T7:T87" si="5">SUM(S7-R7)</f>
        <v>6198673.9600000009</v>
      </c>
      <c r="U7" s="126">
        <f t="shared" ref="U7:W22" si="6">SUM(C7+F7+I7+L7+O7+R7)</f>
        <v>0</v>
      </c>
      <c r="V7" s="126">
        <f t="shared" si="6"/>
        <v>125570414.97000003</v>
      </c>
      <c r="W7" s="126">
        <f t="shared" si="6"/>
        <v>125570414.97000003</v>
      </c>
      <c r="X7" s="117"/>
      <c r="Y7" s="117">
        <f>SUM(X7+Y79-Y8)</f>
        <v>545538669</v>
      </c>
      <c r="Z7" s="124">
        <v>0</v>
      </c>
      <c r="AA7" s="126">
        <f t="shared" ref="AA7:AC10" si="7">SUM(X7)</f>
        <v>0</v>
      </c>
      <c r="AB7" s="126">
        <f t="shared" si="7"/>
        <v>545538669</v>
      </c>
      <c r="AC7" s="126">
        <f t="shared" si="7"/>
        <v>0</v>
      </c>
      <c r="AD7" s="117"/>
      <c r="AE7" s="117">
        <f>SUM(AD7+AE79-AE8)</f>
        <v>99646110.599999994</v>
      </c>
      <c r="AF7" s="124">
        <v>0</v>
      </c>
      <c r="AG7" s="117"/>
      <c r="AH7" s="117">
        <f>SUM(AG7+AH79-AH8)</f>
        <v>199898294.78</v>
      </c>
      <c r="AI7" s="124">
        <v>0</v>
      </c>
      <c r="AJ7" s="126">
        <f t="shared" ref="AJ7:AL22" si="8">SUM(AD7+AG7)</f>
        <v>0</v>
      </c>
      <c r="AK7" s="126">
        <f t="shared" si="8"/>
        <v>299544405.38</v>
      </c>
      <c r="AL7" s="126">
        <f t="shared" si="8"/>
        <v>0</v>
      </c>
      <c r="AM7" s="126">
        <f>SUM(U7+AA7+AJ7)</f>
        <v>0</v>
      </c>
      <c r="AN7" s="126">
        <f t="shared" ref="AM7:AO22" si="9">SUM(V7+AB7+AK7)</f>
        <v>970653489.35000002</v>
      </c>
      <c r="AO7" s="126">
        <f t="shared" si="9"/>
        <v>125570414.97000003</v>
      </c>
    </row>
    <row r="8" spans="1:41" ht="11.25">
      <c r="A8" s="57">
        <v>1</v>
      </c>
      <c r="B8" s="58" t="s">
        <v>4</v>
      </c>
      <c r="C8" s="127">
        <f t="shared" ref="C8:D8" si="10">SUM(C9+C75)</f>
        <v>166437200</v>
      </c>
      <c r="D8" s="127">
        <f t="shared" si="10"/>
        <v>100385690</v>
      </c>
      <c r="E8" s="124">
        <f t="shared" si="0"/>
        <v>-66051510</v>
      </c>
      <c r="F8" s="127">
        <f t="shared" ref="F8:G8" si="11">SUM(F9+F75)</f>
        <v>833219600</v>
      </c>
      <c r="G8" s="127">
        <f t="shared" si="11"/>
        <v>588529420.76999998</v>
      </c>
      <c r="H8" s="124">
        <f t="shared" si="1"/>
        <v>-244690179.23000002</v>
      </c>
      <c r="I8" s="127">
        <f t="shared" ref="I8:J8" si="12">SUM(I9+I75)</f>
        <v>50852400</v>
      </c>
      <c r="J8" s="127">
        <f t="shared" si="12"/>
        <v>49686664.75</v>
      </c>
      <c r="K8" s="124">
        <f t="shared" si="2"/>
        <v>-1165735.25</v>
      </c>
      <c r="L8" s="127">
        <f t="shared" ref="L8:M8" si="13">SUM(L9+L75)</f>
        <v>26604000</v>
      </c>
      <c r="M8" s="127">
        <f t="shared" si="13"/>
        <v>23409958.960000001</v>
      </c>
      <c r="N8" s="124">
        <f t="shared" si="3"/>
        <v>-3194041.0399999991</v>
      </c>
      <c r="O8" s="127">
        <f t="shared" ref="O8:P8" si="14">SUM(O9+O75)</f>
        <v>177030000</v>
      </c>
      <c r="P8" s="127">
        <f t="shared" si="14"/>
        <v>155637624.50999999</v>
      </c>
      <c r="Q8" s="124">
        <f t="shared" si="4"/>
        <v>-21392375.49000001</v>
      </c>
      <c r="R8" s="128">
        <f t="shared" ref="R8:S8" si="15">SUM(R9+R75)</f>
        <v>26392800</v>
      </c>
      <c r="S8" s="128">
        <f t="shared" si="15"/>
        <v>20194126.039999999</v>
      </c>
      <c r="T8" s="124">
        <f t="shared" si="5"/>
        <v>-6198673.9600000009</v>
      </c>
      <c r="U8" s="129">
        <f t="shared" si="6"/>
        <v>1280536000</v>
      </c>
      <c r="V8" s="129">
        <f t="shared" si="6"/>
        <v>937843485.02999997</v>
      </c>
      <c r="W8" s="129">
        <f t="shared" si="6"/>
        <v>-342692514.97000003</v>
      </c>
      <c r="X8" s="127">
        <f t="shared" ref="X8:Y8" si="16">SUM(X9+X75)</f>
        <v>1136903400</v>
      </c>
      <c r="Y8" s="127">
        <f t="shared" si="16"/>
        <v>710502662</v>
      </c>
      <c r="Z8" s="124">
        <f t="shared" ref="Z8:Z107" si="17">SUM(Y8-X8)</f>
        <v>-426400738</v>
      </c>
      <c r="AA8" s="129">
        <f t="shared" si="7"/>
        <v>1136903400</v>
      </c>
      <c r="AB8" s="129">
        <f t="shared" si="7"/>
        <v>710502662</v>
      </c>
      <c r="AC8" s="129">
        <f t="shared" si="7"/>
        <v>-426400738</v>
      </c>
      <c r="AD8" s="127">
        <f t="shared" ref="AD8:AE8" si="18">SUM(AD9+AD75)</f>
        <v>59500000</v>
      </c>
      <c r="AE8" s="127">
        <f t="shared" si="18"/>
        <v>150000</v>
      </c>
      <c r="AF8" s="124">
        <f t="shared" ref="AF8:AF107" si="19">SUM(AE8-AD8)</f>
        <v>-59350000</v>
      </c>
      <c r="AG8" s="127">
        <f t="shared" ref="AG8:AH8" si="20">SUM(AG9+AG75)</f>
        <v>98348800</v>
      </c>
      <c r="AH8" s="127">
        <f t="shared" si="20"/>
        <v>0</v>
      </c>
      <c r="AI8" s="124">
        <f t="shared" ref="AI8:AI107" si="21">SUM(AH8-AG8)</f>
        <v>-98348800</v>
      </c>
      <c r="AJ8" s="129">
        <f t="shared" si="8"/>
        <v>157848800</v>
      </c>
      <c r="AK8" s="129">
        <f t="shared" si="8"/>
        <v>150000</v>
      </c>
      <c r="AL8" s="129">
        <f t="shared" si="8"/>
        <v>-157698800</v>
      </c>
      <c r="AM8" s="129">
        <f t="shared" si="9"/>
        <v>2575288200</v>
      </c>
      <c r="AN8" s="129">
        <f t="shared" si="9"/>
        <v>1648496147.03</v>
      </c>
      <c r="AO8" s="129">
        <f t="shared" si="9"/>
        <v>-926792052.97000003</v>
      </c>
    </row>
    <row r="9" spans="1:41" ht="11.25">
      <c r="A9" s="57">
        <v>2</v>
      </c>
      <c r="B9" s="58" t="s">
        <v>5</v>
      </c>
      <c r="C9" s="127">
        <f t="shared" ref="C9:D9" si="22">SUM(C10+C63+C66)</f>
        <v>166437200</v>
      </c>
      <c r="D9" s="127">
        <f t="shared" si="22"/>
        <v>100385690</v>
      </c>
      <c r="E9" s="124">
        <f t="shared" si="0"/>
        <v>-66051510</v>
      </c>
      <c r="F9" s="127">
        <f t="shared" ref="F9" si="23">SUM(F10+F63+F66)</f>
        <v>833219600</v>
      </c>
      <c r="G9" s="127">
        <f>SUM(G10+G63+G66)</f>
        <v>588529420.76999998</v>
      </c>
      <c r="H9" s="124">
        <f t="shared" si="1"/>
        <v>-244690179.23000002</v>
      </c>
      <c r="I9" s="127">
        <f t="shared" ref="I9:J9" si="24">SUM(I10+I63+I66)</f>
        <v>50852400</v>
      </c>
      <c r="J9" s="127">
        <f t="shared" si="24"/>
        <v>49686664.75</v>
      </c>
      <c r="K9" s="124">
        <f t="shared" si="2"/>
        <v>-1165735.25</v>
      </c>
      <c r="L9" s="127">
        <f t="shared" ref="L9:M9" si="25">SUM(L10+L63+L66)</f>
        <v>26604000</v>
      </c>
      <c r="M9" s="127">
        <f t="shared" si="25"/>
        <v>23409958.960000001</v>
      </c>
      <c r="N9" s="124">
        <f t="shared" si="3"/>
        <v>-3194041.0399999991</v>
      </c>
      <c r="O9" s="127">
        <f t="shared" ref="O9:P9" si="26">SUM(O10+O63+O66)</f>
        <v>177030000</v>
      </c>
      <c r="P9" s="127">
        <f t="shared" si="26"/>
        <v>155637624.50999999</v>
      </c>
      <c r="Q9" s="124">
        <f t="shared" si="4"/>
        <v>-21392375.49000001</v>
      </c>
      <c r="R9" s="128">
        <f t="shared" ref="R9:S9" si="27">SUM(R10+R63+R66)</f>
        <v>26392800</v>
      </c>
      <c r="S9" s="128">
        <f t="shared" si="27"/>
        <v>20194126.039999999</v>
      </c>
      <c r="T9" s="124">
        <f t="shared" si="5"/>
        <v>-6198673.9600000009</v>
      </c>
      <c r="U9" s="129">
        <f t="shared" si="6"/>
        <v>1280536000</v>
      </c>
      <c r="V9" s="129">
        <f t="shared" si="6"/>
        <v>937843485.02999997</v>
      </c>
      <c r="W9" s="129">
        <f t="shared" si="6"/>
        <v>-342692514.97000003</v>
      </c>
      <c r="X9" s="127">
        <f t="shared" ref="X9:Y9" si="28">SUM(X10+X63+X66)</f>
        <v>1136903400</v>
      </c>
      <c r="Y9" s="127">
        <f t="shared" si="28"/>
        <v>710502662</v>
      </c>
      <c r="Z9" s="124">
        <f t="shared" si="17"/>
        <v>-426400738</v>
      </c>
      <c r="AA9" s="129">
        <f t="shared" si="7"/>
        <v>1136903400</v>
      </c>
      <c r="AB9" s="129">
        <f t="shared" si="7"/>
        <v>710502662</v>
      </c>
      <c r="AC9" s="129">
        <f t="shared" si="7"/>
        <v>-426400738</v>
      </c>
      <c r="AD9" s="127">
        <f t="shared" ref="AD9:AE9" si="29">SUM(AD10+AD63+AD66)</f>
        <v>59500000</v>
      </c>
      <c r="AE9" s="127">
        <f t="shared" si="29"/>
        <v>150000</v>
      </c>
      <c r="AF9" s="124">
        <f t="shared" si="19"/>
        <v>-59350000</v>
      </c>
      <c r="AG9" s="127">
        <f t="shared" ref="AG9:AH9" si="30">SUM(AG10+AG63+AG66)</f>
        <v>98348800</v>
      </c>
      <c r="AH9" s="127">
        <f t="shared" si="30"/>
        <v>0</v>
      </c>
      <c r="AI9" s="124">
        <f t="shared" si="21"/>
        <v>-98348800</v>
      </c>
      <c r="AJ9" s="129">
        <f t="shared" si="8"/>
        <v>157848800</v>
      </c>
      <c r="AK9" s="129">
        <f t="shared" si="8"/>
        <v>150000</v>
      </c>
      <c r="AL9" s="129">
        <f t="shared" si="8"/>
        <v>-157698800</v>
      </c>
      <c r="AM9" s="129">
        <f t="shared" si="9"/>
        <v>2575288200</v>
      </c>
      <c r="AN9" s="129">
        <f t="shared" si="9"/>
        <v>1648496147.03</v>
      </c>
      <c r="AO9" s="129">
        <f t="shared" si="9"/>
        <v>-926792052.97000003</v>
      </c>
    </row>
    <row r="10" spans="1:41" ht="11.25">
      <c r="A10" s="57">
        <v>3</v>
      </c>
      <c r="B10" s="58" t="s">
        <v>6</v>
      </c>
      <c r="C10" s="127">
        <f t="shared" ref="C10:D10" si="31">SUM(C11+C17+C23+C28+C35+C39+C44+C48+C58)</f>
        <v>165837200</v>
      </c>
      <c r="D10" s="127">
        <f t="shared" si="31"/>
        <v>100385690</v>
      </c>
      <c r="E10" s="124">
        <f t="shared" si="0"/>
        <v>-65451510</v>
      </c>
      <c r="F10" s="127">
        <f t="shared" ref="F10" si="32">SUM(F11+F17+F23+F28+F35+F39+F44+F48+F58)</f>
        <v>832419600</v>
      </c>
      <c r="G10" s="127">
        <f>SUM(G11+G17+G23+G28+G35+G39+G44+G48+G58)</f>
        <v>588529420.76999998</v>
      </c>
      <c r="H10" s="124">
        <f t="shared" si="1"/>
        <v>-243890179.23000002</v>
      </c>
      <c r="I10" s="127">
        <f t="shared" ref="I10:J10" si="33">SUM(I11+I17+I23+I28+I35+I39+I44+I48+I58)</f>
        <v>50852400</v>
      </c>
      <c r="J10" s="127">
        <f t="shared" si="33"/>
        <v>49686664.75</v>
      </c>
      <c r="K10" s="124">
        <f t="shared" si="2"/>
        <v>-1165735.25</v>
      </c>
      <c r="L10" s="127">
        <f t="shared" ref="L10:M10" si="34">SUM(L11+L17+L23+L28+L35+L39+L44+L48+L58)</f>
        <v>26604000</v>
      </c>
      <c r="M10" s="127">
        <f t="shared" si="34"/>
        <v>23409958.960000001</v>
      </c>
      <c r="N10" s="124">
        <f t="shared" si="3"/>
        <v>-3194041.0399999991</v>
      </c>
      <c r="O10" s="127">
        <f t="shared" ref="O10:P10" si="35">SUM(O11+O17+O23+O28+O35+O39+O44+O48+O58)</f>
        <v>177030000</v>
      </c>
      <c r="P10" s="127">
        <f t="shared" si="35"/>
        <v>155637624.50999999</v>
      </c>
      <c r="Q10" s="124">
        <f t="shared" si="4"/>
        <v>-21392375.49000001</v>
      </c>
      <c r="R10" s="128">
        <f t="shared" ref="R10:S10" si="36">SUM(R11+R17+R23+R28+R35+R39+R44+R48+R58)</f>
        <v>26392800</v>
      </c>
      <c r="S10" s="128">
        <f t="shared" si="36"/>
        <v>20194126.039999999</v>
      </c>
      <c r="T10" s="124">
        <f t="shared" si="5"/>
        <v>-6198673.9600000009</v>
      </c>
      <c r="U10" s="129">
        <f t="shared" si="6"/>
        <v>1279136000</v>
      </c>
      <c r="V10" s="129">
        <f t="shared" si="6"/>
        <v>937843485.02999997</v>
      </c>
      <c r="W10" s="129">
        <f t="shared" si="6"/>
        <v>-341292514.97000003</v>
      </c>
      <c r="X10" s="127">
        <f t="shared" ref="X10:Y10" si="37">SUM(X11+X17+X23+X28+X35+X39+X44+X48+X58)</f>
        <v>0</v>
      </c>
      <c r="Y10" s="127">
        <f t="shared" si="37"/>
        <v>0</v>
      </c>
      <c r="Z10" s="124">
        <f t="shared" si="17"/>
        <v>0</v>
      </c>
      <c r="AA10" s="129">
        <f t="shared" si="7"/>
        <v>0</v>
      </c>
      <c r="AB10" s="129">
        <f t="shared" si="7"/>
        <v>0</v>
      </c>
      <c r="AC10" s="129">
        <f t="shared" si="7"/>
        <v>0</v>
      </c>
      <c r="AD10" s="127">
        <f t="shared" ref="AD10:AE10" si="38">SUM(AD11+AD17+AD23+AD28+AD35+AD39+AD44+AD48+AD58)</f>
        <v>59500000</v>
      </c>
      <c r="AE10" s="127">
        <f t="shared" si="38"/>
        <v>150000</v>
      </c>
      <c r="AF10" s="124">
        <f t="shared" si="19"/>
        <v>-59350000</v>
      </c>
      <c r="AG10" s="127">
        <f t="shared" ref="AG10:AH10" si="39">SUM(AG11+AG17+AG23+AG28+AG35+AG39+AG44+AG48+AG58)</f>
        <v>98348800</v>
      </c>
      <c r="AH10" s="127">
        <f t="shared" si="39"/>
        <v>0</v>
      </c>
      <c r="AI10" s="124">
        <f t="shared" si="21"/>
        <v>-98348800</v>
      </c>
      <c r="AJ10" s="129">
        <f t="shared" si="8"/>
        <v>157848800</v>
      </c>
      <c r="AK10" s="129">
        <f t="shared" si="8"/>
        <v>150000</v>
      </c>
      <c r="AL10" s="129">
        <f t="shared" si="8"/>
        <v>-157698800</v>
      </c>
      <c r="AM10" s="129">
        <f t="shared" si="9"/>
        <v>1436984800</v>
      </c>
      <c r="AN10" s="129">
        <f t="shared" si="9"/>
        <v>937993485.02999997</v>
      </c>
      <c r="AO10" s="129">
        <f t="shared" si="9"/>
        <v>-498991314.97000003</v>
      </c>
    </row>
    <row r="11" spans="1:41" ht="11.25">
      <c r="A11" s="57">
        <v>4</v>
      </c>
      <c r="B11" s="58" t="s">
        <v>7</v>
      </c>
      <c r="C11" s="127">
        <f t="shared" ref="C11:D11" si="40">SUM(C12:C16)</f>
        <v>84914800</v>
      </c>
      <c r="D11" s="127">
        <f t="shared" si="40"/>
        <v>59898967.5</v>
      </c>
      <c r="E11" s="124">
        <f t="shared" si="0"/>
        <v>-25015832.5</v>
      </c>
      <c r="F11" s="127">
        <f t="shared" ref="F11:G11" si="41">SUM(F12:F16)</f>
        <v>437920800</v>
      </c>
      <c r="G11" s="127">
        <f t="shared" si="41"/>
        <v>405074990.63</v>
      </c>
      <c r="H11" s="124">
        <f t="shared" si="1"/>
        <v>-32845809.370000005</v>
      </c>
      <c r="I11" s="127">
        <f t="shared" ref="I11:J11" si="42">SUM(I12:I16)</f>
        <v>0</v>
      </c>
      <c r="J11" s="127">
        <f t="shared" si="42"/>
        <v>0</v>
      </c>
      <c r="K11" s="124">
        <f t="shared" si="2"/>
        <v>0</v>
      </c>
      <c r="L11" s="127">
        <f t="shared" ref="L11:M11" si="43">SUM(L12:L16)</f>
        <v>0</v>
      </c>
      <c r="M11" s="127">
        <f t="shared" si="43"/>
        <v>0</v>
      </c>
      <c r="N11" s="124">
        <f t="shared" si="3"/>
        <v>0</v>
      </c>
      <c r="O11" s="127">
        <f t="shared" ref="O11:P11" si="44">SUM(O12:O16)</f>
        <v>0</v>
      </c>
      <c r="P11" s="127">
        <f t="shared" si="44"/>
        <v>0</v>
      </c>
      <c r="Q11" s="124">
        <f t="shared" si="4"/>
        <v>0</v>
      </c>
      <c r="R11" s="128">
        <f t="shared" ref="R11:S11" si="45">SUM(R12:R16)</f>
        <v>0</v>
      </c>
      <c r="S11" s="128">
        <f t="shared" si="45"/>
        <v>0</v>
      </c>
      <c r="T11" s="124">
        <f t="shared" si="5"/>
        <v>0</v>
      </c>
      <c r="U11" s="129">
        <f t="shared" si="6"/>
        <v>522835600</v>
      </c>
      <c r="V11" s="129">
        <f t="shared" si="6"/>
        <v>464973958.13</v>
      </c>
      <c r="W11" s="129">
        <f t="shared" si="6"/>
        <v>-57861641.870000005</v>
      </c>
      <c r="X11" s="127">
        <f t="shared" ref="X11:Y11" si="46">SUM(X12:X16)</f>
        <v>0</v>
      </c>
      <c r="Y11" s="127">
        <f t="shared" si="46"/>
        <v>0</v>
      </c>
      <c r="Z11" s="124">
        <f t="shared" si="17"/>
        <v>0</v>
      </c>
      <c r="AA11" s="129">
        <f t="shared" ref="AA11:AC11" si="47">SUM(X11)</f>
        <v>0</v>
      </c>
      <c r="AB11" s="129">
        <f t="shared" si="47"/>
        <v>0</v>
      </c>
      <c r="AC11" s="129">
        <f t="shared" si="47"/>
        <v>0</v>
      </c>
      <c r="AD11" s="127">
        <f t="shared" ref="AD11:AE11" si="48">SUM(AD12:AD16)</f>
        <v>0</v>
      </c>
      <c r="AE11" s="127">
        <f t="shared" si="48"/>
        <v>0</v>
      </c>
      <c r="AF11" s="124">
        <f t="shared" si="19"/>
        <v>0</v>
      </c>
      <c r="AG11" s="127">
        <f t="shared" ref="AG11:AH11" si="49">SUM(AG12:AG16)</f>
        <v>0</v>
      </c>
      <c r="AH11" s="127">
        <f t="shared" si="49"/>
        <v>0</v>
      </c>
      <c r="AI11" s="124">
        <f t="shared" si="21"/>
        <v>0</v>
      </c>
      <c r="AJ11" s="129">
        <f t="shared" si="8"/>
        <v>0</v>
      </c>
      <c r="AK11" s="129">
        <f t="shared" si="8"/>
        <v>0</v>
      </c>
      <c r="AL11" s="129">
        <f t="shared" si="8"/>
        <v>0</v>
      </c>
      <c r="AM11" s="129">
        <f t="shared" si="9"/>
        <v>522835600</v>
      </c>
      <c r="AN11" s="129">
        <f t="shared" si="9"/>
        <v>464973958.13</v>
      </c>
      <c r="AO11" s="129">
        <f t="shared" si="9"/>
        <v>-57861641.870000005</v>
      </c>
    </row>
    <row r="12" spans="1:41" ht="12.75">
      <c r="A12" s="13">
        <v>5</v>
      </c>
      <c r="B12" s="15" t="s">
        <v>8</v>
      </c>
      <c r="C12" s="394">
        <v>29094000</v>
      </c>
      <c r="D12" s="101">
        <v>30600696.690000001</v>
      </c>
      <c r="E12" s="352">
        <f t="shared" si="0"/>
        <v>1506696.6900000013</v>
      </c>
      <c r="F12" s="101">
        <v>203436000</v>
      </c>
      <c r="G12" s="101">
        <v>193816318.46000001</v>
      </c>
      <c r="H12" s="352">
        <f t="shared" si="1"/>
        <v>-9619681.5399999917</v>
      </c>
      <c r="I12" s="366"/>
      <c r="J12" s="366"/>
      <c r="K12" s="352">
        <f t="shared" si="2"/>
        <v>0</v>
      </c>
      <c r="L12" s="122"/>
      <c r="M12" s="122"/>
      <c r="N12" s="352">
        <f t="shared" si="3"/>
        <v>0</v>
      </c>
      <c r="O12" s="122"/>
      <c r="P12" s="122"/>
      <c r="Q12" s="352">
        <f t="shared" si="4"/>
        <v>0</v>
      </c>
      <c r="R12" s="353"/>
      <c r="S12" s="353"/>
      <c r="T12" s="352">
        <f t="shared" si="5"/>
        <v>0</v>
      </c>
      <c r="U12" s="359">
        <f t="shared" si="6"/>
        <v>232530000</v>
      </c>
      <c r="V12" s="359">
        <f t="shared" si="6"/>
        <v>224417015.15000001</v>
      </c>
      <c r="W12" s="359">
        <f t="shared" si="6"/>
        <v>-8112984.8499999903</v>
      </c>
      <c r="X12" s="355"/>
      <c r="Y12" s="355"/>
      <c r="Z12" s="352">
        <f t="shared" si="17"/>
        <v>0</v>
      </c>
      <c r="AA12" s="359">
        <f t="shared" ref="AA12:AC17" si="50">SUM(X12)</f>
        <v>0</v>
      </c>
      <c r="AB12" s="359">
        <f t="shared" si="50"/>
        <v>0</v>
      </c>
      <c r="AC12" s="359">
        <f t="shared" si="50"/>
        <v>0</v>
      </c>
      <c r="AD12" s="355"/>
      <c r="AE12" s="355"/>
      <c r="AF12" s="352">
        <f t="shared" si="19"/>
        <v>0</v>
      </c>
      <c r="AG12" s="355"/>
      <c r="AH12" s="355"/>
      <c r="AI12" s="352">
        <f t="shared" si="21"/>
        <v>0</v>
      </c>
      <c r="AJ12" s="130">
        <f t="shared" si="8"/>
        <v>0</v>
      </c>
      <c r="AK12" s="130">
        <f t="shared" si="8"/>
        <v>0</v>
      </c>
      <c r="AL12" s="130">
        <f t="shared" si="8"/>
        <v>0</v>
      </c>
      <c r="AM12" s="130">
        <f t="shared" si="9"/>
        <v>232530000</v>
      </c>
      <c r="AN12" s="130">
        <f t="shared" si="9"/>
        <v>224417015.15000001</v>
      </c>
      <c r="AO12" s="130">
        <f t="shared" si="9"/>
        <v>-8112984.8499999903</v>
      </c>
    </row>
    <row r="13" spans="1:41" ht="12.75">
      <c r="A13" s="13">
        <v>6</v>
      </c>
      <c r="B13" s="15" t="s">
        <v>10</v>
      </c>
      <c r="C13" s="394">
        <v>36037200</v>
      </c>
      <c r="D13" s="101">
        <v>25484520.809999999</v>
      </c>
      <c r="E13" s="352">
        <f t="shared" si="0"/>
        <v>-10552679.190000001</v>
      </c>
      <c r="F13" s="101">
        <v>182810800</v>
      </c>
      <c r="G13" s="101">
        <v>168287972.16999999</v>
      </c>
      <c r="H13" s="352">
        <f t="shared" si="1"/>
        <v>-14522827.830000013</v>
      </c>
      <c r="I13" s="122"/>
      <c r="J13" s="122"/>
      <c r="K13" s="352">
        <f t="shared" si="2"/>
        <v>0</v>
      </c>
      <c r="L13" s="122"/>
      <c r="M13" s="122"/>
      <c r="N13" s="352">
        <f t="shared" si="3"/>
        <v>0</v>
      </c>
      <c r="O13" s="122"/>
      <c r="P13" s="122"/>
      <c r="Q13" s="352">
        <f t="shared" si="4"/>
        <v>0</v>
      </c>
      <c r="R13" s="353"/>
      <c r="S13" s="353"/>
      <c r="T13" s="352">
        <f t="shared" si="5"/>
        <v>0</v>
      </c>
      <c r="U13" s="359">
        <f t="shared" si="6"/>
        <v>218848000</v>
      </c>
      <c r="V13" s="359">
        <f t="shared" si="6"/>
        <v>193772492.97999999</v>
      </c>
      <c r="W13" s="359">
        <f t="shared" si="6"/>
        <v>-25075507.020000014</v>
      </c>
      <c r="X13" s="355"/>
      <c r="Y13" s="355"/>
      <c r="Z13" s="352">
        <f t="shared" si="17"/>
        <v>0</v>
      </c>
      <c r="AA13" s="359">
        <f t="shared" si="50"/>
        <v>0</v>
      </c>
      <c r="AB13" s="359">
        <f t="shared" si="50"/>
        <v>0</v>
      </c>
      <c r="AC13" s="359">
        <f t="shared" si="50"/>
        <v>0</v>
      </c>
      <c r="AD13" s="355"/>
      <c r="AE13" s="355"/>
      <c r="AF13" s="352">
        <f t="shared" si="19"/>
        <v>0</v>
      </c>
      <c r="AG13" s="355"/>
      <c r="AH13" s="355"/>
      <c r="AI13" s="352">
        <f t="shared" si="21"/>
        <v>0</v>
      </c>
      <c r="AJ13" s="130">
        <f t="shared" si="8"/>
        <v>0</v>
      </c>
      <c r="AK13" s="130">
        <f t="shared" si="8"/>
        <v>0</v>
      </c>
      <c r="AL13" s="130">
        <f t="shared" si="8"/>
        <v>0</v>
      </c>
      <c r="AM13" s="130">
        <f t="shared" si="9"/>
        <v>218848000</v>
      </c>
      <c r="AN13" s="130">
        <f t="shared" si="9"/>
        <v>193772492.97999999</v>
      </c>
      <c r="AO13" s="130">
        <f t="shared" si="9"/>
        <v>-25075507.020000014</v>
      </c>
    </row>
    <row r="14" spans="1:41" ht="12.75">
      <c r="A14" s="13">
        <v>7</v>
      </c>
      <c r="B14" s="15" t="s">
        <v>11</v>
      </c>
      <c r="C14" s="394">
        <v>3960000</v>
      </c>
      <c r="D14" s="101">
        <v>2450000</v>
      </c>
      <c r="E14" s="352">
        <f t="shared" si="0"/>
        <v>-1510000</v>
      </c>
      <c r="F14" s="101">
        <v>34830000</v>
      </c>
      <c r="G14" s="101">
        <v>26190000</v>
      </c>
      <c r="H14" s="352">
        <f t="shared" si="1"/>
        <v>-8640000</v>
      </c>
      <c r="I14" s="122"/>
      <c r="J14" s="122"/>
      <c r="K14" s="352">
        <f t="shared" si="2"/>
        <v>0</v>
      </c>
      <c r="L14" s="122"/>
      <c r="M14" s="122"/>
      <c r="N14" s="352">
        <f t="shared" si="3"/>
        <v>0</v>
      </c>
      <c r="O14" s="122"/>
      <c r="P14" s="122"/>
      <c r="Q14" s="352">
        <f t="shared" si="4"/>
        <v>0</v>
      </c>
      <c r="R14" s="353"/>
      <c r="S14" s="353"/>
      <c r="T14" s="352">
        <f t="shared" si="5"/>
        <v>0</v>
      </c>
      <c r="U14" s="359">
        <f t="shared" si="6"/>
        <v>38790000</v>
      </c>
      <c r="V14" s="359">
        <f t="shared" si="6"/>
        <v>28640000</v>
      </c>
      <c r="W14" s="359">
        <f t="shared" si="6"/>
        <v>-10150000</v>
      </c>
      <c r="X14" s="355"/>
      <c r="Y14" s="355"/>
      <c r="Z14" s="352">
        <f t="shared" si="17"/>
        <v>0</v>
      </c>
      <c r="AA14" s="359">
        <f t="shared" si="50"/>
        <v>0</v>
      </c>
      <c r="AB14" s="359">
        <f t="shared" si="50"/>
        <v>0</v>
      </c>
      <c r="AC14" s="359">
        <f t="shared" si="50"/>
        <v>0</v>
      </c>
      <c r="AD14" s="355"/>
      <c r="AE14" s="355"/>
      <c r="AF14" s="352">
        <f t="shared" si="19"/>
        <v>0</v>
      </c>
      <c r="AG14" s="355"/>
      <c r="AH14" s="355"/>
      <c r="AI14" s="352">
        <f t="shared" si="21"/>
        <v>0</v>
      </c>
      <c r="AJ14" s="130">
        <f t="shared" si="8"/>
        <v>0</v>
      </c>
      <c r="AK14" s="130">
        <f t="shared" si="8"/>
        <v>0</v>
      </c>
      <c r="AL14" s="130">
        <f t="shared" si="8"/>
        <v>0</v>
      </c>
      <c r="AM14" s="130">
        <f t="shared" si="9"/>
        <v>38790000</v>
      </c>
      <c r="AN14" s="130">
        <f t="shared" si="9"/>
        <v>28640000</v>
      </c>
      <c r="AO14" s="130">
        <f t="shared" si="9"/>
        <v>-10150000</v>
      </c>
    </row>
    <row r="15" spans="1:41" ht="12.75">
      <c r="A15" s="13">
        <v>8</v>
      </c>
      <c r="B15" s="15" t="s">
        <v>12</v>
      </c>
      <c r="C15" s="394">
        <v>15823600</v>
      </c>
      <c r="D15" s="101">
        <v>1363750</v>
      </c>
      <c r="E15" s="352">
        <f t="shared" si="0"/>
        <v>-14459850</v>
      </c>
      <c r="F15" s="101">
        <v>16844000</v>
      </c>
      <c r="G15" s="101">
        <v>16780700</v>
      </c>
      <c r="H15" s="352">
        <f t="shared" si="1"/>
        <v>-63300</v>
      </c>
      <c r="I15" s="122"/>
      <c r="J15" s="122"/>
      <c r="K15" s="352">
        <f t="shared" si="2"/>
        <v>0</v>
      </c>
      <c r="L15" s="122"/>
      <c r="M15" s="122"/>
      <c r="N15" s="352">
        <f t="shared" si="3"/>
        <v>0</v>
      </c>
      <c r="O15" s="122"/>
      <c r="P15" s="122"/>
      <c r="Q15" s="352">
        <f t="shared" si="4"/>
        <v>0</v>
      </c>
      <c r="R15" s="353"/>
      <c r="S15" s="353"/>
      <c r="T15" s="352">
        <f t="shared" si="5"/>
        <v>0</v>
      </c>
      <c r="U15" s="359">
        <f t="shared" si="6"/>
        <v>32667600</v>
      </c>
      <c r="V15" s="359">
        <f t="shared" si="6"/>
        <v>18144450</v>
      </c>
      <c r="W15" s="359">
        <f t="shared" si="6"/>
        <v>-14523150</v>
      </c>
      <c r="X15" s="355"/>
      <c r="Y15" s="355"/>
      <c r="Z15" s="352">
        <f t="shared" si="17"/>
        <v>0</v>
      </c>
      <c r="AA15" s="359">
        <f t="shared" si="50"/>
        <v>0</v>
      </c>
      <c r="AB15" s="359">
        <f t="shared" si="50"/>
        <v>0</v>
      </c>
      <c r="AC15" s="359">
        <f t="shared" si="50"/>
        <v>0</v>
      </c>
      <c r="AD15" s="355"/>
      <c r="AE15" s="355"/>
      <c r="AF15" s="352">
        <f t="shared" si="19"/>
        <v>0</v>
      </c>
      <c r="AG15" s="355"/>
      <c r="AH15" s="355"/>
      <c r="AI15" s="352">
        <f t="shared" si="21"/>
        <v>0</v>
      </c>
      <c r="AJ15" s="130">
        <f t="shared" si="8"/>
        <v>0</v>
      </c>
      <c r="AK15" s="130">
        <f t="shared" si="8"/>
        <v>0</v>
      </c>
      <c r="AL15" s="130">
        <f t="shared" si="8"/>
        <v>0</v>
      </c>
      <c r="AM15" s="130">
        <f t="shared" si="9"/>
        <v>32667600</v>
      </c>
      <c r="AN15" s="130">
        <f t="shared" si="9"/>
        <v>18144450</v>
      </c>
      <c r="AO15" s="130">
        <f t="shared" si="9"/>
        <v>-14523150</v>
      </c>
    </row>
    <row r="16" spans="1:41" ht="12.75">
      <c r="A16" s="13">
        <v>9</v>
      </c>
      <c r="B16" s="15" t="s">
        <v>9</v>
      </c>
      <c r="C16" s="395"/>
      <c r="D16" s="101"/>
      <c r="E16" s="352">
        <f t="shared" si="0"/>
        <v>0</v>
      </c>
      <c r="F16" s="101">
        <v>0</v>
      </c>
      <c r="G16" s="101">
        <v>0</v>
      </c>
      <c r="H16" s="352">
        <f t="shared" si="1"/>
        <v>0</v>
      </c>
      <c r="I16" s="122"/>
      <c r="J16" s="122"/>
      <c r="K16" s="352">
        <f t="shared" si="2"/>
        <v>0</v>
      </c>
      <c r="L16" s="122"/>
      <c r="M16" s="122"/>
      <c r="N16" s="352">
        <f t="shared" si="3"/>
        <v>0</v>
      </c>
      <c r="O16" s="122"/>
      <c r="P16" s="122"/>
      <c r="Q16" s="352">
        <f t="shared" si="4"/>
        <v>0</v>
      </c>
      <c r="R16" s="353"/>
      <c r="S16" s="353"/>
      <c r="T16" s="352">
        <f t="shared" si="5"/>
        <v>0</v>
      </c>
      <c r="U16" s="359">
        <f t="shared" si="6"/>
        <v>0</v>
      </c>
      <c r="V16" s="359">
        <f t="shared" si="6"/>
        <v>0</v>
      </c>
      <c r="W16" s="359">
        <f t="shared" si="6"/>
        <v>0</v>
      </c>
      <c r="X16" s="355"/>
      <c r="Y16" s="355"/>
      <c r="Z16" s="352">
        <f t="shared" si="17"/>
        <v>0</v>
      </c>
      <c r="AA16" s="359">
        <f t="shared" si="50"/>
        <v>0</v>
      </c>
      <c r="AB16" s="359">
        <f t="shared" si="50"/>
        <v>0</v>
      </c>
      <c r="AC16" s="359">
        <f t="shared" si="50"/>
        <v>0</v>
      </c>
      <c r="AD16" s="355"/>
      <c r="AE16" s="355"/>
      <c r="AF16" s="352">
        <f t="shared" si="19"/>
        <v>0</v>
      </c>
      <c r="AG16" s="355"/>
      <c r="AH16" s="355"/>
      <c r="AI16" s="352">
        <f t="shared" si="21"/>
        <v>0</v>
      </c>
      <c r="AJ16" s="130">
        <f t="shared" si="8"/>
        <v>0</v>
      </c>
      <c r="AK16" s="130">
        <f t="shared" si="8"/>
        <v>0</v>
      </c>
      <c r="AL16" s="130">
        <f t="shared" si="8"/>
        <v>0</v>
      </c>
      <c r="AM16" s="130">
        <f t="shared" si="9"/>
        <v>0</v>
      </c>
      <c r="AN16" s="130">
        <f t="shared" si="9"/>
        <v>0</v>
      </c>
      <c r="AO16" s="130">
        <f t="shared" si="9"/>
        <v>0</v>
      </c>
    </row>
    <row r="17" spans="1:41" ht="12.75">
      <c r="A17" s="57">
        <v>10</v>
      </c>
      <c r="B17" s="58" t="s">
        <v>16</v>
      </c>
      <c r="C17" s="396">
        <f>SUM(C18:C22)</f>
        <v>10565600</v>
      </c>
      <c r="D17" s="102">
        <f>SUM(D18:D22)</f>
        <v>6116372.5</v>
      </c>
      <c r="E17" s="352">
        <f t="shared" si="0"/>
        <v>-4449227.5</v>
      </c>
      <c r="F17" s="102">
        <f>SUM(F18:F22)</f>
        <v>54740700</v>
      </c>
      <c r="G17" s="102">
        <f>SUM(G18:G22)</f>
        <v>48594208.879999995</v>
      </c>
      <c r="H17" s="352">
        <f t="shared" si="1"/>
        <v>-6146491.1200000048</v>
      </c>
      <c r="I17" s="123">
        <f>SUM(I18:I22)</f>
        <v>0</v>
      </c>
      <c r="J17" s="123">
        <f>SUM(J18:J22)</f>
        <v>0</v>
      </c>
      <c r="K17" s="352">
        <f t="shared" si="2"/>
        <v>0</v>
      </c>
      <c r="L17" s="123">
        <f>SUM(L18:L22)</f>
        <v>0</v>
      </c>
      <c r="M17" s="123">
        <f>SUM(M18:M22)</f>
        <v>0</v>
      </c>
      <c r="N17" s="352">
        <f t="shared" si="3"/>
        <v>0</v>
      </c>
      <c r="O17" s="123">
        <f>SUM(O18:O22)</f>
        <v>0</v>
      </c>
      <c r="P17" s="123">
        <f>SUM(P18:P22)</f>
        <v>0</v>
      </c>
      <c r="Q17" s="352">
        <f t="shared" si="4"/>
        <v>0</v>
      </c>
      <c r="R17" s="353">
        <f>SUM(R18:R22)</f>
        <v>0</v>
      </c>
      <c r="S17" s="353">
        <f>SUM(S18:S22)</f>
        <v>0</v>
      </c>
      <c r="T17" s="352">
        <f t="shared" si="5"/>
        <v>0</v>
      </c>
      <c r="U17" s="360">
        <f t="shared" si="6"/>
        <v>65306300</v>
      </c>
      <c r="V17" s="360">
        <f t="shared" si="6"/>
        <v>54710581.379999995</v>
      </c>
      <c r="W17" s="360">
        <f t="shared" si="6"/>
        <v>-10595718.620000005</v>
      </c>
      <c r="X17" s="354">
        <f>SUM(X18:X22)</f>
        <v>0</v>
      </c>
      <c r="Y17" s="354">
        <f>SUM(Y18:Y22)</f>
        <v>0</v>
      </c>
      <c r="Z17" s="352">
        <f t="shared" si="17"/>
        <v>0</v>
      </c>
      <c r="AA17" s="360">
        <f t="shared" si="50"/>
        <v>0</v>
      </c>
      <c r="AB17" s="360">
        <f t="shared" si="50"/>
        <v>0</v>
      </c>
      <c r="AC17" s="360">
        <f t="shared" si="50"/>
        <v>0</v>
      </c>
      <c r="AD17" s="354">
        <f>SUM(AD18:AD22)</f>
        <v>0</v>
      </c>
      <c r="AE17" s="354">
        <f>SUM(AE18:AE22)</f>
        <v>0</v>
      </c>
      <c r="AF17" s="352">
        <f t="shared" si="19"/>
        <v>0</v>
      </c>
      <c r="AG17" s="354">
        <f>SUM(AG18:AG22)</f>
        <v>0</v>
      </c>
      <c r="AH17" s="354">
        <f>SUM(AH18:AH22)</f>
        <v>0</v>
      </c>
      <c r="AI17" s="352">
        <f t="shared" si="21"/>
        <v>0</v>
      </c>
      <c r="AJ17" s="129">
        <f t="shared" si="8"/>
        <v>0</v>
      </c>
      <c r="AK17" s="129">
        <f t="shared" si="8"/>
        <v>0</v>
      </c>
      <c r="AL17" s="129">
        <f t="shared" si="8"/>
        <v>0</v>
      </c>
      <c r="AM17" s="129">
        <f t="shared" si="9"/>
        <v>65306300</v>
      </c>
      <c r="AN17" s="129">
        <f t="shared" si="9"/>
        <v>54710581.379999995</v>
      </c>
      <c r="AO17" s="129">
        <f t="shared" si="9"/>
        <v>-10595718.620000005</v>
      </c>
    </row>
    <row r="18" spans="1:41" ht="12.75">
      <c r="A18" s="13">
        <v>11</v>
      </c>
      <c r="B18" s="15" t="s">
        <v>13</v>
      </c>
      <c r="C18" s="394">
        <v>7169000</v>
      </c>
      <c r="D18" s="101">
        <v>4238118.8</v>
      </c>
      <c r="E18" s="352">
        <f t="shared" si="0"/>
        <v>-2930881.2</v>
      </c>
      <c r="F18" s="370">
        <v>37223000</v>
      </c>
      <c r="G18" s="101">
        <v>33950771.149999999</v>
      </c>
      <c r="H18" s="352">
        <f t="shared" si="1"/>
        <v>-3272228.8500000015</v>
      </c>
      <c r="I18" s="122"/>
      <c r="J18" s="122"/>
      <c r="K18" s="352">
        <f t="shared" si="2"/>
        <v>0</v>
      </c>
      <c r="L18" s="122"/>
      <c r="M18" s="122"/>
      <c r="N18" s="352">
        <f t="shared" si="3"/>
        <v>0</v>
      </c>
      <c r="O18" s="122"/>
      <c r="P18" s="122"/>
      <c r="Q18" s="352">
        <f t="shared" si="4"/>
        <v>0</v>
      </c>
      <c r="R18" s="353"/>
      <c r="S18" s="353"/>
      <c r="T18" s="352">
        <f t="shared" si="5"/>
        <v>0</v>
      </c>
      <c r="U18" s="359">
        <f t="shared" si="6"/>
        <v>44392000</v>
      </c>
      <c r="V18" s="359">
        <f t="shared" si="6"/>
        <v>38188889.949999996</v>
      </c>
      <c r="W18" s="359">
        <f t="shared" si="6"/>
        <v>-6203110.0500000017</v>
      </c>
      <c r="X18" s="355"/>
      <c r="Y18" s="355"/>
      <c r="Z18" s="352">
        <f t="shared" si="17"/>
        <v>0</v>
      </c>
      <c r="AA18" s="359">
        <f t="shared" ref="AA18:AC28" si="51">SUM(X18)</f>
        <v>0</v>
      </c>
      <c r="AB18" s="359">
        <f t="shared" si="51"/>
        <v>0</v>
      </c>
      <c r="AC18" s="359">
        <f t="shared" si="51"/>
        <v>0</v>
      </c>
      <c r="AD18" s="355"/>
      <c r="AE18" s="355"/>
      <c r="AF18" s="352">
        <f t="shared" si="19"/>
        <v>0</v>
      </c>
      <c r="AG18" s="355"/>
      <c r="AH18" s="355"/>
      <c r="AI18" s="352">
        <f t="shared" si="21"/>
        <v>0</v>
      </c>
      <c r="AJ18" s="130">
        <f t="shared" si="8"/>
        <v>0</v>
      </c>
      <c r="AK18" s="130">
        <f t="shared" si="8"/>
        <v>0</v>
      </c>
      <c r="AL18" s="130">
        <f t="shared" si="8"/>
        <v>0</v>
      </c>
      <c r="AM18" s="130">
        <f t="shared" si="9"/>
        <v>44392000</v>
      </c>
      <c r="AN18" s="130">
        <f t="shared" si="9"/>
        <v>38188889.949999996</v>
      </c>
      <c r="AO18" s="130">
        <f t="shared" si="9"/>
        <v>-6203110.0500000017</v>
      </c>
    </row>
    <row r="19" spans="1:41" ht="12.75">
      <c r="A19" s="13">
        <v>12</v>
      </c>
      <c r="B19" s="15" t="s">
        <v>14</v>
      </c>
      <c r="C19" s="394">
        <v>849400</v>
      </c>
      <c r="D19" s="101">
        <v>469569.8</v>
      </c>
      <c r="E19" s="352">
        <f t="shared" si="0"/>
        <v>-379830.2</v>
      </c>
      <c r="F19" s="370">
        <v>4379500</v>
      </c>
      <c r="G19" s="101">
        <v>4070108.45</v>
      </c>
      <c r="H19" s="352">
        <f t="shared" si="1"/>
        <v>-309391.54999999981</v>
      </c>
      <c r="I19" s="122"/>
      <c r="J19" s="122"/>
      <c r="K19" s="352">
        <f t="shared" si="2"/>
        <v>0</v>
      </c>
      <c r="L19" s="122"/>
      <c r="M19" s="122"/>
      <c r="N19" s="352">
        <f t="shared" si="3"/>
        <v>0</v>
      </c>
      <c r="O19" s="122"/>
      <c r="P19" s="122"/>
      <c r="Q19" s="352">
        <f t="shared" si="4"/>
        <v>0</v>
      </c>
      <c r="R19" s="353"/>
      <c r="S19" s="353"/>
      <c r="T19" s="352">
        <f t="shared" si="5"/>
        <v>0</v>
      </c>
      <c r="U19" s="359">
        <f t="shared" si="6"/>
        <v>5228900</v>
      </c>
      <c r="V19" s="359">
        <f t="shared" si="6"/>
        <v>4539678.25</v>
      </c>
      <c r="W19" s="359">
        <f t="shared" si="6"/>
        <v>-689221.74999999977</v>
      </c>
      <c r="X19" s="355"/>
      <c r="Y19" s="355"/>
      <c r="Z19" s="352">
        <f t="shared" si="17"/>
        <v>0</v>
      </c>
      <c r="AA19" s="359">
        <f t="shared" si="51"/>
        <v>0</v>
      </c>
      <c r="AB19" s="359">
        <f t="shared" si="51"/>
        <v>0</v>
      </c>
      <c r="AC19" s="359">
        <f t="shared" si="51"/>
        <v>0</v>
      </c>
      <c r="AD19" s="355"/>
      <c r="AE19" s="355"/>
      <c r="AF19" s="352">
        <f t="shared" si="19"/>
        <v>0</v>
      </c>
      <c r="AG19" s="355"/>
      <c r="AH19" s="355"/>
      <c r="AI19" s="352">
        <f t="shared" si="21"/>
        <v>0</v>
      </c>
      <c r="AJ19" s="130">
        <f t="shared" si="8"/>
        <v>0</v>
      </c>
      <c r="AK19" s="130">
        <f t="shared" si="8"/>
        <v>0</v>
      </c>
      <c r="AL19" s="130">
        <f t="shared" si="8"/>
        <v>0</v>
      </c>
      <c r="AM19" s="130">
        <f t="shared" si="9"/>
        <v>5228900</v>
      </c>
      <c r="AN19" s="130">
        <f t="shared" si="9"/>
        <v>4539678.25</v>
      </c>
      <c r="AO19" s="130">
        <f t="shared" si="9"/>
        <v>-689221.74999999977</v>
      </c>
    </row>
    <row r="20" spans="1:41" ht="12.75">
      <c r="A20" s="13">
        <v>13</v>
      </c>
      <c r="B20" s="15" t="s">
        <v>15</v>
      </c>
      <c r="C20" s="394">
        <v>679200</v>
      </c>
      <c r="D20" s="101">
        <v>234784.9</v>
      </c>
      <c r="E20" s="352">
        <f t="shared" si="0"/>
        <v>-444415.1</v>
      </c>
      <c r="F20" s="370">
        <v>3503800</v>
      </c>
      <c r="G20" s="101">
        <v>2127379.2200000002</v>
      </c>
      <c r="H20" s="352">
        <f t="shared" si="1"/>
        <v>-1376420.7799999998</v>
      </c>
      <c r="I20" s="122"/>
      <c r="J20" s="122"/>
      <c r="K20" s="352">
        <f t="shared" si="2"/>
        <v>0</v>
      </c>
      <c r="L20" s="122"/>
      <c r="M20" s="122"/>
      <c r="N20" s="352">
        <f t="shared" si="3"/>
        <v>0</v>
      </c>
      <c r="O20" s="122"/>
      <c r="P20" s="122"/>
      <c r="Q20" s="352">
        <f t="shared" si="4"/>
        <v>0</v>
      </c>
      <c r="R20" s="353"/>
      <c r="S20" s="353"/>
      <c r="T20" s="352">
        <f t="shared" si="5"/>
        <v>0</v>
      </c>
      <c r="U20" s="359">
        <f t="shared" si="6"/>
        <v>4183000</v>
      </c>
      <c r="V20" s="359">
        <f t="shared" si="6"/>
        <v>2362164.12</v>
      </c>
      <c r="W20" s="359">
        <f t="shared" si="6"/>
        <v>-1820835.88</v>
      </c>
      <c r="X20" s="355"/>
      <c r="Y20" s="355"/>
      <c r="Z20" s="352">
        <f t="shared" si="17"/>
        <v>0</v>
      </c>
      <c r="AA20" s="359">
        <f t="shared" si="51"/>
        <v>0</v>
      </c>
      <c r="AB20" s="359">
        <f t="shared" si="51"/>
        <v>0</v>
      </c>
      <c r="AC20" s="359">
        <f t="shared" si="51"/>
        <v>0</v>
      </c>
      <c r="AD20" s="355"/>
      <c r="AE20" s="355"/>
      <c r="AF20" s="352">
        <f t="shared" si="19"/>
        <v>0</v>
      </c>
      <c r="AG20" s="355"/>
      <c r="AH20" s="355"/>
      <c r="AI20" s="352">
        <f t="shared" si="21"/>
        <v>0</v>
      </c>
      <c r="AJ20" s="130">
        <f t="shared" si="8"/>
        <v>0</v>
      </c>
      <c r="AK20" s="130">
        <f t="shared" si="8"/>
        <v>0</v>
      </c>
      <c r="AL20" s="130">
        <f t="shared" si="8"/>
        <v>0</v>
      </c>
      <c r="AM20" s="130">
        <f t="shared" si="9"/>
        <v>4183000</v>
      </c>
      <c r="AN20" s="130">
        <f t="shared" si="9"/>
        <v>2362164.12</v>
      </c>
      <c r="AO20" s="130">
        <f t="shared" si="9"/>
        <v>-1820835.88</v>
      </c>
    </row>
    <row r="21" spans="1:41" ht="12.75">
      <c r="A21" s="13">
        <v>14</v>
      </c>
      <c r="B21" s="15" t="s">
        <v>17</v>
      </c>
      <c r="C21" s="394">
        <v>169800</v>
      </c>
      <c r="D21" s="101">
        <v>187759.4</v>
      </c>
      <c r="E21" s="352">
        <f t="shared" si="0"/>
        <v>17959.399999999994</v>
      </c>
      <c r="F21" s="370">
        <v>876000</v>
      </c>
      <c r="G21" s="101">
        <v>1165278.79</v>
      </c>
      <c r="H21" s="352">
        <f t="shared" si="1"/>
        <v>289278.79000000004</v>
      </c>
      <c r="I21" s="122"/>
      <c r="J21" s="122"/>
      <c r="K21" s="352">
        <f t="shared" si="2"/>
        <v>0</v>
      </c>
      <c r="L21" s="122"/>
      <c r="M21" s="122"/>
      <c r="N21" s="352">
        <f t="shared" si="3"/>
        <v>0</v>
      </c>
      <c r="O21" s="122"/>
      <c r="P21" s="122"/>
      <c r="Q21" s="352">
        <f t="shared" si="4"/>
        <v>0</v>
      </c>
      <c r="R21" s="353"/>
      <c r="S21" s="353"/>
      <c r="T21" s="352">
        <f t="shared" si="5"/>
        <v>0</v>
      </c>
      <c r="U21" s="359">
        <f t="shared" si="6"/>
        <v>1045800</v>
      </c>
      <c r="V21" s="359">
        <f t="shared" si="6"/>
        <v>1353038.19</v>
      </c>
      <c r="W21" s="359">
        <f t="shared" si="6"/>
        <v>307238.19000000006</v>
      </c>
      <c r="X21" s="355"/>
      <c r="Y21" s="355"/>
      <c r="Z21" s="352">
        <f t="shared" si="17"/>
        <v>0</v>
      </c>
      <c r="AA21" s="359">
        <f t="shared" si="51"/>
        <v>0</v>
      </c>
      <c r="AB21" s="359">
        <f t="shared" si="51"/>
        <v>0</v>
      </c>
      <c r="AC21" s="359">
        <f t="shared" si="51"/>
        <v>0</v>
      </c>
      <c r="AD21" s="355"/>
      <c r="AE21" s="355"/>
      <c r="AF21" s="352">
        <f t="shared" si="19"/>
        <v>0</v>
      </c>
      <c r="AG21" s="355"/>
      <c r="AH21" s="355"/>
      <c r="AI21" s="352">
        <f t="shared" si="21"/>
        <v>0</v>
      </c>
      <c r="AJ21" s="130">
        <f t="shared" si="8"/>
        <v>0</v>
      </c>
      <c r="AK21" s="130">
        <f t="shared" si="8"/>
        <v>0</v>
      </c>
      <c r="AL21" s="130">
        <f t="shared" si="8"/>
        <v>0</v>
      </c>
      <c r="AM21" s="130">
        <f t="shared" si="9"/>
        <v>1045800</v>
      </c>
      <c r="AN21" s="130">
        <f t="shared" si="9"/>
        <v>1353038.19</v>
      </c>
      <c r="AO21" s="130">
        <f t="shared" si="9"/>
        <v>307238.19000000006</v>
      </c>
    </row>
    <row r="22" spans="1:41" ht="12.75">
      <c r="A22" s="13">
        <v>15</v>
      </c>
      <c r="B22" s="15" t="s">
        <v>18</v>
      </c>
      <c r="C22" s="394">
        <v>1698200</v>
      </c>
      <c r="D22" s="101">
        <v>986139.6</v>
      </c>
      <c r="E22" s="352">
        <f t="shared" si="0"/>
        <v>-712060.4</v>
      </c>
      <c r="F22" s="370">
        <v>8758400</v>
      </c>
      <c r="G22" s="101">
        <v>7280671.2699999996</v>
      </c>
      <c r="H22" s="352">
        <f t="shared" si="1"/>
        <v>-1477728.7300000004</v>
      </c>
      <c r="I22" s="122"/>
      <c r="J22" s="122"/>
      <c r="K22" s="352">
        <f t="shared" si="2"/>
        <v>0</v>
      </c>
      <c r="L22" s="122"/>
      <c r="M22" s="122"/>
      <c r="N22" s="352">
        <f t="shared" si="3"/>
        <v>0</v>
      </c>
      <c r="O22" s="122"/>
      <c r="P22" s="122"/>
      <c r="Q22" s="352">
        <f t="shared" si="4"/>
        <v>0</v>
      </c>
      <c r="R22" s="353"/>
      <c r="S22" s="353"/>
      <c r="T22" s="352">
        <f t="shared" si="5"/>
        <v>0</v>
      </c>
      <c r="U22" s="359">
        <f t="shared" si="6"/>
        <v>10456600</v>
      </c>
      <c r="V22" s="359">
        <f t="shared" si="6"/>
        <v>8266810.8699999992</v>
      </c>
      <c r="W22" s="359">
        <f t="shared" si="6"/>
        <v>-2189789.1300000004</v>
      </c>
      <c r="X22" s="355"/>
      <c r="Y22" s="355"/>
      <c r="Z22" s="352">
        <f t="shared" si="17"/>
        <v>0</v>
      </c>
      <c r="AA22" s="359">
        <f t="shared" si="51"/>
        <v>0</v>
      </c>
      <c r="AB22" s="359">
        <f t="shared" si="51"/>
        <v>0</v>
      </c>
      <c r="AC22" s="359">
        <f t="shared" si="51"/>
        <v>0</v>
      </c>
      <c r="AD22" s="355"/>
      <c r="AE22" s="355"/>
      <c r="AF22" s="352">
        <f t="shared" si="19"/>
        <v>0</v>
      </c>
      <c r="AG22" s="355"/>
      <c r="AH22" s="355"/>
      <c r="AI22" s="352">
        <f t="shared" si="21"/>
        <v>0</v>
      </c>
      <c r="AJ22" s="130">
        <f t="shared" si="8"/>
        <v>0</v>
      </c>
      <c r="AK22" s="130">
        <f t="shared" si="8"/>
        <v>0</v>
      </c>
      <c r="AL22" s="130">
        <f t="shared" si="8"/>
        <v>0</v>
      </c>
      <c r="AM22" s="130">
        <f t="shared" si="9"/>
        <v>10456600</v>
      </c>
      <c r="AN22" s="130">
        <f t="shared" si="9"/>
        <v>8266810.8699999992</v>
      </c>
      <c r="AO22" s="130">
        <f t="shared" si="9"/>
        <v>-2189789.1300000004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352">
        <f t="shared" si="0"/>
        <v>0</v>
      </c>
      <c r="F23" s="102">
        <f>SUM(F24:F27)</f>
        <v>36100000</v>
      </c>
      <c r="G23" s="102">
        <f>SUM(G24:G27)</f>
        <v>28626835.759999998</v>
      </c>
      <c r="H23" s="352">
        <f t="shared" si="1"/>
        <v>-7473164.2400000021</v>
      </c>
      <c r="I23" s="123">
        <f>SUM(I24:I27)</f>
        <v>48852400</v>
      </c>
      <c r="J23" s="123">
        <f>SUM(J24:J27)</f>
        <v>47686664.75</v>
      </c>
      <c r="K23" s="352">
        <f t="shared" si="2"/>
        <v>-1165735.25</v>
      </c>
      <c r="L23" s="123">
        <f>SUM(L24:L27)</f>
        <v>23604000</v>
      </c>
      <c r="M23" s="123">
        <f>SUM(M24:M27)</f>
        <v>23409958.960000001</v>
      </c>
      <c r="N23" s="352">
        <f t="shared" si="3"/>
        <v>-194041.03999999911</v>
      </c>
      <c r="O23" s="123">
        <f>SUM(O24:O27)</f>
        <v>174030000</v>
      </c>
      <c r="P23" s="123">
        <f>SUM(P24:P27)</f>
        <v>155308624.50999999</v>
      </c>
      <c r="Q23" s="352">
        <f t="shared" si="4"/>
        <v>-18721375.49000001</v>
      </c>
      <c r="R23" s="353">
        <f>SUM(R24:R27)</f>
        <v>21392800</v>
      </c>
      <c r="S23" s="353">
        <f>SUM(S24:S27)</f>
        <v>20194126.039999999</v>
      </c>
      <c r="T23" s="352">
        <f t="shared" si="5"/>
        <v>-1198673.9600000009</v>
      </c>
      <c r="U23" s="360">
        <f t="shared" ref="U23:W38" si="52">SUM(C23+F23+I23+L23+O23+R23)</f>
        <v>303979200</v>
      </c>
      <c r="V23" s="360">
        <f t="shared" si="52"/>
        <v>275226210.01999998</v>
      </c>
      <c r="W23" s="360">
        <f t="shared" si="52"/>
        <v>-28752989.980000012</v>
      </c>
      <c r="X23" s="354">
        <f>SUM(X24:X27)</f>
        <v>0</v>
      </c>
      <c r="Y23" s="354">
        <f>SUM(Y24:Y27)</f>
        <v>0</v>
      </c>
      <c r="Z23" s="352">
        <f t="shared" si="17"/>
        <v>0</v>
      </c>
      <c r="AA23" s="360">
        <f t="shared" si="51"/>
        <v>0</v>
      </c>
      <c r="AB23" s="360">
        <f t="shared" si="51"/>
        <v>0</v>
      </c>
      <c r="AC23" s="360">
        <f t="shared" si="51"/>
        <v>0</v>
      </c>
      <c r="AD23" s="354">
        <f>SUM(AD24:AD27)</f>
        <v>0</v>
      </c>
      <c r="AE23" s="354">
        <f>SUM(AE24:AE27)</f>
        <v>0</v>
      </c>
      <c r="AF23" s="352">
        <f t="shared" si="19"/>
        <v>0</v>
      </c>
      <c r="AG23" s="354">
        <f>SUM(AG24:AG27)</f>
        <v>0</v>
      </c>
      <c r="AH23" s="354">
        <f>SUM(AH24:AH27)</f>
        <v>0</v>
      </c>
      <c r="AI23" s="352">
        <f t="shared" si="21"/>
        <v>0</v>
      </c>
      <c r="AJ23" s="129">
        <f t="shared" ref="AJ23:AL38" si="53">SUM(AD23+AG23)</f>
        <v>0</v>
      </c>
      <c r="AK23" s="129">
        <f t="shared" si="53"/>
        <v>0</v>
      </c>
      <c r="AL23" s="129">
        <f t="shared" si="53"/>
        <v>0</v>
      </c>
      <c r="AM23" s="129">
        <f t="shared" ref="AM23:AO38" si="54">SUM(U23+AA23+AJ23)</f>
        <v>303979200</v>
      </c>
      <c r="AN23" s="129">
        <f t="shared" si="54"/>
        <v>275226210.01999998</v>
      </c>
      <c r="AO23" s="129">
        <f t="shared" si="54"/>
        <v>-28752989.980000012</v>
      </c>
    </row>
    <row r="24" spans="1:41" ht="12.75">
      <c r="A24" s="13">
        <v>17</v>
      </c>
      <c r="B24" s="1" t="s">
        <v>19</v>
      </c>
      <c r="C24" s="101"/>
      <c r="D24" s="101"/>
      <c r="E24" s="352">
        <f t="shared" si="0"/>
        <v>0</v>
      </c>
      <c r="F24" s="370">
        <v>8100000</v>
      </c>
      <c r="G24" s="101">
        <v>8922611.5399999991</v>
      </c>
      <c r="H24" s="352">
        <f t="shared" si="1"/>
        <v>822611.53999999911</v>
      </c>
      <c r="I24" s="370">
        <v>1140000</v>
      </c>
      <c r="J24" s="101">
        <v>1035708.75</v>
      </c>
      <c r="K24" s="352">
        <f t="shared" si="2"/>
        <v>-104291.25</v>
      </c>
      <c r="L24" s="370">
        <v>2290000</v>
      </c>
      <c r="M24" s="101">
        <v>3533311.63</v>
      </c>
      <c r="N24" s="352">
        <f t="shared" si="3"/>
        <v>1243311.6299999999</v>
      </c>
      <c r="O24" s="370">
        <v>7120000</v>
      </c>
      <c r="P24" s="101">
        <v>7630364.5099999998</v>
      </c>
      <c r="Q24" s="352">
        <f t="shared" si="4"/>
        <v>510364.50999999978</v>
      </c>
      <c r="R24" s="370">
        <v>2050800</v>
      </c>
      <c r="S24" s="101">
        <v>2050800</v>
      </c>
      <c r="T24" s="352">
        <f t="shared" si="5"/>
        <v>0</v>
      </c>
      <c r="U24" s="359">
        <f t="shared" si="52"/>
        <v>20700800</v>
      </c>
      <c r="V24" s="359">
        <f t="shared" si="52"/>
        <v>23172796.43</v>
      </c>
      <c r="W24" s="359">
        <f t="shared" si="52"/>
        <v>2471996.4299999988</v>
      </c>
      <c r="X24" s="355"/>
      <c r="Y24" s="355"/>
      <c r="Z24" s="352">
        <f t="shared" si="17"/>
        <v>0</v>
      </c>
      <c r="AA24" s="359">
        <f t="shared" si="51"/>
        <v>0</v>
      </c>
      <c r="AB24" s="359">
        <f t="shared" si="51"/>
        <v>0</v>
      </c>
      <c r="AC24" s="359">
        <f t="shared" si="51"/>
        <v>0</v>
      </c>
      <c r="AD24" s="355"/>
      <c r="AE24" s="355"/>
      <c r="AF24" s="352">
        <f t="shared" si="19"/>
        <v>0</v>
      </c>
      <c r="AG24" s="355"/>
      <c r="AH24" s="355"/>
      <c r="AI24" s="352">
        <f t="shared" si="21"/>
        <v>0</v>
      </c>
      <c r="AJ24" s="130">
        <f t="shared" si="53"/>
        <v>0</v>
      </c>
      <c r="AK24" s="130">
        <f t="shared" si="53"/>
        <v>0</v>
      </c>
      <c r="AL24" s="130">
        <f t="shared" si="53"/>
        <v>0</v>
      </c>
      <c r="AM24" s="130">
        <f t="shared" si="54"/>
        <v>20700800</v>
      </c>
      <c r="AN24" s="130">
        <f t="shared" si="54"/>
        <v>23172796.43</v>
      </c>
      <c r="AO24" s="130">
        <f t="shared" si="54"/>
        <v>2471996.4299999988</v>
      </c>
    </row>
    <row r="25" spans="1:41" ht="12.75">
      <c r="A25" s="13">
        <v>18</v>
      </c>
      <c r="B25" s="1" t="s">
        <v>20</v>
      </c>
      <c r="C25" s="101"/>
      <c r="D25" s="101"/>
      <c r="E25" s="352">
        <f t="shared" si="0"/>
        <v>0</v>
      </c>
      <c r="F25" s="370">
        <v>25000000</v>
      </c>
      <c r="G25" s="101">
        <v>17720264.219999999</v>
      </c>
      <c r="H25" s="352">
        <f t="shared" si="1"/>
        <v>-7279735.7800000012</v>
      </c>
      <c r="I25" s="370">
        <v>46468000</v>
      </c>
      <c r="J25" s="101">
        <v>46467300</v>
      </c>
      <c r="K25" s="352">
        <f t="shared" si="2"/>
        <v>-700</v>
      </c>
      <c r="L25" s="370">
        <v>19084000</v>
      </c>
      <c r="M25" s="101">
        <v>18759351</v>
      </c>
      <c r="N25" s="352">
        <f t="shared" si="3"/>
        <v>-324649</v>
      </c>
      <c r="O25" s="370">
        <v>162360000</v>
      </c>
      <c r="P25" s="101">
        <v>139261280</v>
      </c>
      <c r="Q25" s="352">
        <f t="shared" si="4"/>
        <v>-23098720</v>
      </c>
      <c r="R25" s="370">
        <v>17572000</v>
      </c>
      <c r="S25" s="101">
        <v>16392534.039999999</v>
      </c>
      <c r="T25" s="352">
        <f t="shared" si="5"/>
        <v>-1179465.9600000009</v>
      </c>
      <c r="U25" s="359">
        <f t="shared" si="52"/>
        <v>270484000</v>
      </c>
      <c r="V25" s="359">
        <f t="shared" si="52"/>
        <v>238600729.25999999</v>
      </c>
      <c r="W25" s="359">
        <f t="shared" si="52"/>
        <v>-31883270.740000002</v>
      </c>
      <c r="X25" s="355"/>
      <c r="Y25" s="355"/>
      <c r="Z25" s="352">
        <f t="shared" si="17"/>
        <v>0</v>
      </c>
      <c r="AA25" s="359">
        <f t="shared" si="51"/>
        <v>0</v>
      </c>
      <c r="AB25" s="359">
        <f t="shared" si="51"/>
        <v>0</v>
      </c>
      <c r="AC25" s="359">
        <f t="shared" si="51"/>
        <v>0</v>
      </c>
      <c r="AD25" s="355"/>
      <c r="AE25" s="355"/>
      <c r="AF25" s="352">
        <f t="shared" si="19"/>
        <v>0</v>
      </c>
      <c r="AG25" s="355"/>
      <c r="AH25" s="355"/>
      <c r="AI25" s="352">
        <f t="shared" si="21"/>
        <v>0</v>
      </c>
      <c r="AJ25" s="130">
        <f t="shared" si="53"/>
        <v>0</v>
      </c>
      <c r="AK25" s="130">
        <f t="shared" si="53"/>
        <v>0</v>
      </c>
      <c r="AL25" s="130">
        <f t="shared" si="53"/>
        <v>0</v>
      </c>
      <c r="AM25" s="130">
        <f t="shared" si="54"/>
        <v>270484000</v>
      </c>
      <c r="AN25" s="130">
        <f t="shared" si="54"/>
        <v>238600729.25999999</v>
      </c>
      <c r="AO25" s="130">
        <f t="shared" si="54"/>
        <v>-31883270.740000002</v>
      </c>
    </row>
    <row r="26" spans="1:41" ht="12.75">
      <c r="A26" s="13">
        <v>19</v>
      </c>
      <c r="B26" s="1" t="s">
        <v>21</v>
      </c>
      <c r="C26" s="101"/>
      <c r="D26" s="101"/>
      <c r="E26" s="352">
        <f t="shared" si="0"/>
        <v>0</v>
      </c>
      <c r="F26" s="370">
        <v>3000000</v>
      </c>
      <c r="G26" s="101">
        <v>1983960</v>
      </c>
      <c r="H26" s="352">
        <f t="shared" si="1"/>
        <v>-1016040</v>
      </c>
      <c r="I26" s="370">
        <v>1244400</v>
      </c>
      <c r="J26" s="101">
        <v>183656</v>
      </c>
      <c r="K26" s="352">
        <f t="shared" si="2"/>
        <v>-1060744</v>
      </c>
      <c r="L26" s="370">
        <v>2230000</v>
      </c>
      <c r="M26" s="101">
        <v>1117296.33</v>
      </c>
      <c r="N26" s="352">
        <f t="shared" si="3"/>
        <v>-1112703.67</v>
      </c>
      <c r="O26" s="370">
        <v>4550000</v>
      </c>
      <c r="P26" s="101">
        <v>8416980</v>
      </c>
      <c r="Q26" s="352">
        <f t="shared" si="4"/>
        <v>3866980</v>
      </c>
      <c r="R26" s="370">
        <v>1770000</v>
      </c>
      <c r="S26" s="101">
        <v>1750792</v>
      </c>
      <c r="T26" s="352">
        <f t="shared" si="5"/>
        <v>-19208</v>
      </c>
      <c r="U26" s="359">
        <f t="shared" si="52"/>
        <v>12794400</v>
      </c>
      <c r="V26" s="359">
        <f t="shared" si="52"/>
        <v>13452684.33</v>
      </c>
      <c r="W26" s="359">
        <f t="shared" si="52"/>
        <v>658284.33000000007</v>
      </c>
      <c r="X26" s="355"/>
      <c r="Y26" s="355"/>
      <c r="Z26" s="352">
        <f t="shared" si="17"/>
        <v>0</v>
      </c>
      <c r="AA26" s="359">
        <f t="shared" si="51"/>
        <v>0</v>
      </c>
      <c r="AB26" s="359">
        <f t="shared" si="51"/>
        <v>0</v>
      </c>
      <c r="AC26" s="359">
        <f t="shared" si="51"/>
        <v>0</v>
      </c>
      <c r="AD26" s="355"/>
      <c r="AE26" s="355"/>
      <c r="AF26" s="352">
        <f t="shared" si="19"/>
        <v>0</v>
      </c>
      <c r="AG26" s="355"/>
      <c r="AH26" s="355"/>
      <c r="AI26" s="352">
        <f t="shared" si="21"/>
        <v>0</v>
      </c>
      <c r="AJ26" s="130">
        <f t="shared" si="53"/>
        <v>0</v>
      </c>
      <c r="AK26" s="130">
        <f t="shared" si="53"/>
        <v>0</v>
      </c>
      <c r="AL26" s="130">
        <f t="shared" si="53"/>
        <v>0</v>
      </c>
      <c r="AM26" s="130">
        <f t="shared" si="54"/>
        <v>12794400</v>
      </c>
      <c r="AN26" s="130">
        <f t="shared" si="54"/>
        <v>13452684.33</v>
      </c>
      <c r="AO26" s="130">
        <f t="shared" si="54"/>
        <v>658284.33000000007</v>
      </c>
    </row>
    <row r="27" spans="1:41" ht="12.75">
      <c r="A27" s="13">
        <v>20</v>
      </c>
      <c r="B27" s="1" t="s">
        <v>73</v>
      </c>
      <c r="C27" s="101"/>
      <c r="D27" s="101"/>
      <c r="E27" s="352">
        <f t="shared" si="0"/>
        <v>0</v>
      </c>
      <c r="F27" s="101"/>
      <c r="G27" s="101"/>
      <c r="H27" s="352">
        <f t="shared" si="1"/>
        <v>0</v>
      </c>
      <c r="I27" s="101"/>
      <c r="J27" s="101"/>
      <c r="K27" s="352">
        <f t="shared" si="2"/>
        <v>0</v>
      </c>
      <c r="L27" s="101"/>
      <c r="M27" s="101"/>
      <c r="N27" s="352">
        <f t="shared" si="3"/>
        <v>0</v>
      </c>
      <c r="O27" s="101"/>
      <c r="P27" s="101"/>
      <c r="Q27" s="352">
        <f t="shared" si="4"/>
        <v>0</v>
      </c>
      <c r="R27" s="101"/>
      <c r="S27" s="101"/>
      <c r="T27" s="352">
        <f t="shared" si="5"/>
        <v>0</v>
      </c>
      <c r="U27" s="359">
        <f t="shared" si="52"/>
        <v>0</v>
      </c>
      <c r="V27" s="359">
        <f t="shared" si="52"/>
        <v>0</v>
      </c>
      <c r="W27" s="359">
        <f t="shared" si="52"/>
        <v>0</v>
      </c>
      <c r="X27" s="355"/>
      <c r="Y27" s="355"/>
      <c r="Z27" s="352">
        <f t="shared" si="17"/>
        <v>0</v>
      </c>
      <c r="AA27" s="359">
        <f t="shared" si="51"/>
        <v>0</v>
      </c>
      <c r="AB27" s="359">
        <f t="shared" si="51"/>
        <v>0</v>
      </c>
      <c r="AC27" s="359">
        <f t="shared" si="51"/>
        <v>0</v>
      </c>
      <c r="AD27" s="355"/>
      <c r="AE27" s="355"/>
      <c r="AF27" s="352">
        <f t="shared" si="19"/>
        <v>0</v>
      </c>
      <c r="AG27" s="355"/>
      <c r="AH27" s="355"/>
      <c r="AI27" s="352">
        <f t="shared" si="21"/>
        <v>0</v>
      </c>
      <c r="AJ27" s="130">
        <f t="shared" si="53"/>
        <v>0</v>
      </c>
      <c r="AK27" s="130">
        <f t="shared" si="53"/>
        <v>0</v>
      </c>
      <c r="AL27" s="130">
        <f t="shared" si="53"/>
        <v>0</v>
      </c>
      <c r="AM27" s="130">
        <f t="shared" si="54"/>
        <v>0</v>
      </c>
      <c r="AN27" s="130">
        <f t="shared" si="54"/>
        <v>0</v>
      </c>
      <c r="AO27" s="130">
        <f t="shared" si="54"/>
        <v>0</v>
      </c>
    </row>
    <row r="28" spans="1:41" ht="12.75">
      <c r="A28" s="57">
        <v>21</v>
      </c>
      <c r="B28" s="58" t="s">
        <v>35</v>
      </c>
      <c r="C28" s="102">
        <f>SUM(C29:C34)</f>
        <v>6200000</v>
      </c>
      <c r="D28" s="102">
        <f>SUM(D29:D34)</f>
        <v>5531800</v>
      </c>
      <c r="E28" s="352">
        <f t="shared" si="0"/>
        <v>-668200</v>
      </c>
      <c r="F28" s="102">
        <f>SUM(F29:F34)</f>
        <v>39770000</v>
      </c>
      <c r="G28" s="102">
        <f>SUM(G29:G34)</f>
        <v>23678030</v>
      </c>
      <c r="H28" s="352">
        <f t="shared" si="1"/>
        <v>-16091970</v>
      </c>
      <c r="I28" s="102">
        <f>SUM(I29:I34)</f>
        <v>0</v>
      </c>
      <c r="J28" s="102">
        <f>SUM(J29:J34)</f>
        <v>0</v>
      </c>
      <c r="K28" s="352">
        <f t="shared" si="2"/>
        <v>0</v>
      </c>
      <c r="L28" s="102">
        <f>SUM(L29:L34)</f>
        <v>0</v>
      </c>
      <c r="M28" s="102">
        <f>SUM(M29:M34)</f>
        <v>0</v>
      </c>
      <c r="N28" s="352">
        <f t="shared" si="3"/>
        <v>0</v>
      </c>
      <c r="O28" s="102">
        <f>SUM(O29:O34)</f>
        <v>0</v>
      </c>
      <c r="P28" s="102">
        <f>SUM(P29:P34)</f>
        <v>0</v>
      </c>
      <c r="Q28" s="352">
        <f t="shared" si="4"/>
        <v>0</v>
      </c>
      <c r="R28" s="102">
        <f>SUM(R29:R34)</f>
        <v>0</v>
      </c>
      <c r="S28" s="102">
        <f>SUM(S29:S34)</f>
        <v>0</v>
      </c>
      <c r="T28" s="352">
        <f t="shared" si="5"/>
        <v>0</v>
      </c>
      <c r="U28" s="360">
        <f t="shared" si="52"/>
        <v>45970000</v>
      </c>
      <c r="V28" s="360">
        <f t="shared" si="52"/>
        <v>29209830</v>
      </c>
      <c r="W28" s="360">
        <f t="shared" si="52"/>
        <v>-16760170</v>
      </c>
      <c r="X28" s="354">
        <f>SUM(X29:X34)</f>
        <v>0</v>
      </c>
      <c r="Y28" s="354">
        <f>SUM(Y29:Y34)</f>
        <v>0</v>
      </c>
      <c r="Z28" s="352">
        <f t="shared" si="17"/>
        <v>0</v>
      </c>
      <c r="AA28" s="360">
        <f t="shared" si="51"/>
        <v>0</v>
      </c>
      <c r="AB28" s="360">
        <f t="shared" si="51"/>
        <v>0</v>
      </c>
      <c r="AC28" s="360">
        <f t="shared" si="51"/>
        <v>0</v>
      </c>
      <c r="AD28" s="354">
        <f>SUM(AD29:AD34)</f>
        <v>0</v>
      </c>
      <c r="AE28" s="354">
        <f>SUM(AE29:AE34)</f>
        <v>0</v>
      </c>
      <c r="AF28" s="352">
        <f t="shared" si="19"/>
        <v>0</v>
      </c>
      <c r="AG28" s="354">
        <f>SUM(AG29:AG34)</f>
        <v>0</v>
      </c>
      <c r="AH28" s="354">
        <f>SUM(AH29:AH34)</f>
        <v>0</v>
      </c>
      <c r="AI28" s="352">
        <f t="shared" si="21"/>
        <v>0</v>
      </c>
      <c r="AJ28" s="129">
        <f t="shared" si="53"/>
        <v>0</v>
      </c>
      <c r="AK28" s="129">
        <f t="shared" si="53"/>
        <v>0</v>
      </c>
      <c r="AL28" s="129">
        <f t="shared" si="53"/>
        <v>0</v>
      </c>
      <c r="AM28" s="129">
        <f t="shared" si="54"/>
        <v>45970000</v>
      </c>
      <c r="AN28" s="129">
        <f t="shared" si="54"/>
        <v>29209830</v>
      </c>
      <c r="AO28" s="129">
        <f t="shared" si="54"/>
        <v>-16760170</v>
      </c>
    </row>
    <row r="29" spans="1:41" ht="12.75">
      <c r="A29" s="13">
        <v>22</v>
      </c>
      <c r="B29" s="1" t="s">
        <v>22</v>
      </c>
      <c r="C29" s="370">
        <v>900000</v>
      </c>
      <c r="D29" s="101">
        <v>229600</v>
      </c>
      <c r="E29" s="352">
        <f t="shared" si="0"/>
        <v>-670400</v>
      </c>
      <c r="F29" s="370">
        <v>3450000</v>
      </c>
      <c r="G29" s="101">
        <v>1739700</v>
      </c>
      <c r="H29" s="352">
        <f t="shared" si="1"/>
        <v>-1710300</v>
      </c>
      <c r="I29" s="101"/>
      <c r="J29" s="101"/>
      <c r="K29" s="352">
        <f t="shared" si="2"/>
        <v>0</v>
      </c>
      <c r="L29" s="101"/>
      <c r="M29" s="101"/>
      <c r="N29" s="352">
        <f t="shared" si="3"/>
        <v>0</v>
      </c>
      <c r="O29" s="101"/>
      <c r="P29" s="101"/>
      <c r="Q29" s="352">
        <f t="shared" si="4"/>
        <v>0</v>
      </c>
      <c r="R29" s="101"/>
      <c r="S29" s="101"/>
      <c r="T29" s="352">
        <f t="shared" si="5"/>
        <v>0</v>
      </c>
      <c r="U29" s="359">
        <f t="shared" si="52"/>
        <v>4350000</v>
      </c>
      <c r="V29" s="359">
        <f t="shared" si="52"/>
        <v>1969300</v>
      </c>
      <c r="W29" s="359">
        <f t="shared" si="52"/>
        <v>-2380700</v>
      </c>
      <c r="X29" s="355"/>
      <c r="Y29" s="355"/>
      <c r="Z29" s="352">
        <f t="shared" si="17"/>
        <v>0</v>
      </c>
      <c r="AA29" s="359">
        <f t="shared" ref="AA29:AC44" si="55">SUM(X29)</f>
        <v>0</v>
      </c>
      <c r="AB29" s="359">
        <f t="shared" si="55"/>
        <v>0</v>
      </c>
      <c r="AC29" s="359">
        <f t="shared" si="55"/>
        <v>0</v>
      </c>
      <c r="AD29" s="355"/>
      <c r="AE29" s="355"/>
      <c r="AF29" s="352">
        <f t="shared" si="19"/>
        <v>0</v>
      </c>
      <c r="AG29" s="355"/>
      <c r="AH29" s="355"/>
      <c r="AI29" s="352">
        <f t="shared" si="21"/>
        <v>0</v>
      </c>
      <c r="AJ29" s="130">
        <f t="shared" si="53"/>
        <v>0</v>
      </c>
      <c r="AK29" s="130">
        <f t="shared" si="53"/>
        <v>0</v>
      </c>
      <c r="AL29" s="130">
        <f t="shared" si="53"/>
        <v>0</v>
      </c>
      <c r="AM29" s="130">
        <f t="shared" si="54"/>
        <v>4350000</v>
      </c>
      <c r="AN29" s="130">
        <f t="shared" si="54"/>
        <v>1969300</v>
      </c>
      <c r="AO29" s="130">
        <f t="shared" si="54"/>
        <v>-2380700</v>
      </c>
    </row>
    <row r="30" spans="1:41" ht="12.75">
      <c r="A30" s="13">
        <v>23</v>
      </c>
      <c r="B30" s="1" t="s">
        <v>23</v>
      </c>
      <c r="C30" s="370">
        <v>4500000</v>
      </c>
      <c r="D30" s="101">
        <v>5302200</v>
      </c>
      <c r="E30" s="352">
        <f t="shared" si="0"/>
        <v>802200</v>
      </c>
      <c r="F30" s="370">
        <v>33500000</v>
      </c>
      <c r="G30" s="101">
        <v>20133530</v>
      </c>
      <c r="H30" s="352">
        <f t="shared" si="1"/>
        <v>-13366470</v>
      </c>
      <c r="I30" s="101"/>
      <c r="J30" s="101"/>
      <c r="K30" s="352">
        <f t="shared" si="2"/>
        <v>0</v>
      </c>
      <c r="L30" s="101"/>
      <c r="M30" s="101"/>
      <c r="N30" s="352">
        <f t="shared" si="3"/>
        <v>0</v>
      </c>
      <c r="O30" s="101"/>
      <c r="P30" s="101"/>
      <c r="Q30" s="352">
        <f t="shared" si="4"/>
        <v>0</v>
      </c>
      <c r="R30" s="101"/>
      <c r="S30" s="101"/>
      <c r="T30" s="352">
        <f t="shared" si="5"/>
        <v>0</v>
      </c>
      <c r="U30" s="359">
        <f t="shared" si="52"/>
        <v>38000000</v>
      </c>
      <c r="V30" s="359">
        <f t="shared" si="52"/>
        <v>25435730</v>
      </c>
      <c r="W30" s="359">
        <f t="shared" si="52"/>
        <v>-12564270</v>
      </c>
      <c r="X30" s="355"/>
      <c r="Y30" s="355"/>
      <c r="Z30" s="352">
        <f t="shared" si="17"/>
        <v>0</v>
      </c>
      <c r="AA30" s="359">
        <f t="shared" si="55"/>
        <v>0</v>
      </c>
      <c r="AB30" s="359">
        <f t="shared" si="55"/>
        <v>0</v>
      </c>
      <c r="AC30" s="359">
        <f t="shared" si="55"/>
        <v>0</v>
      </c>
      <c r="AD30" s="355"/>
      <c r="AE30" s="355"/>
      <c r="AF30" s="352">
        <f t="shared" si="19"/>
        <v>0</v>
      </c>
      <c r="AG30" s="355"/>
      <c r="AH30" s="355"/>
      <c r="AI30" s="352">
        <f t="shared" si="21"/>
        <v>0</v>
      </c>
      <c r="AJ30" s="130">
        <f t="shared" si="53"/>
        <v>0</v>
      </c>
      <c r="AK30" s="130">
        <f t="shared" si="53"/>
        <v>0</v>
      </c>
      <c r="AL30" s="130">
        <f t="shared" si="53"/>
        <v>0</v>
      </c>
      <c r="AM30" s="130">
        <f t="shared" si="54"/>
        <v>38000000</v>
      </c>
      <c r="AN30" s="130">
        <f t="shared" si="54"/>
        <v>25435730</v>
      </c>
      <c r="AO30" s="130">
        <f t="shared" si="54"/>
        <v>-12564270</v>
      </c>
    </row>
    <row r="31" spans="1:41" ht="12.75">
      <c r="A31" s="13">
        <v>24</v>
      </c>
      <c r="B31" s="1" t="s">
        <v>24</v>
      </c>
      <c r="C31" s="370">
        <v>450000</v>
      </c>
      <c r="D31" s="101">
        <v>0</v>
      </c>
      <c r="E31" s="352">
        <f t="shared" si="0"/>
        <v>-450000</v>
      </c>
      <c r="F31" s="370">
        <v>1800000</v>
      </c>
      <c r="G31" s="101">
        <v>1580300</v>
      </c>
      <c r="H31" s="352">
        <f t="shared" si="1"/>
        <v>-219700</v>
      </c>
      <c r="I31" s="101"/>
      <c r="J31" s="101"/>
      <c r="K31" s="352">
        <f t="shared" si="2"/>
        <v>0</v>
      </c>
      <c r="L31" s="101"/>
      <c r="M31" s="101"/>
      <c r="N31" s="352">
        <f t="shared" si="3"/>
        <v>0</v>
      </c>
      <c r="O31" s="101"/>
      <c r="P31" s="101"/>
      <c r="Q31" s="352">
        <f t="shared" si="4"/>
        <v>0</v>
      </c>
      <c r="R31" s="101"/>
      <c r="S31" s="101"/>
      <c r="T31" s="352">
        <f t="shared" si="5"/>
        <v>0</v>
      </c>
      <c r="U31" s="359">
        <f t="shared" si="52"/>
        <v>2250000</v>
      </c>
      <c r="V31" s="359">
        <f t="shared" si="52"/>
        <v>1580300</v>
      </c>
      <c r="W31" s="359">
        <f t="shared" si="52"/>
        <v>-669700</v>
      </c>
      <c r="X31" s="355"/>
      <c r="Y31" s="355"/>
      <c r="Z31" s="352">
        <f t="shared" si="17"/>
        <v>0</v>
      </c>
      <c r="AA31" s="359">
        <f t="shared" si="55"/>
        <v>0</v>
      </c>
      <c r="AB31" s="359">
        <f t="shared" si="55"/>
        <v>0</v>
      </c>
      <c r="AC31" s="359">
        <f t="shared" si="55"/>
        <v>0</v>
      </c>
      <c r="AD31" s="355"/>
      <c r="AE31" s="355"/>
      <c r="AF31" s="352">
        <f t="shared" si="19"/>
        <v>0</v>
      </c>
      <c r="AG31" s="355"/>
      <c r="AH31" s="355"/>
      <c r="AI31" s="352">
        <f t="shared" si="21"/>
        <v>0</v>
      </c>
      <c r="AJ31" s="130">
        <f t="shared" si="53"/>
        <v>0</v>
      </c>
      <c r="AK31" s="130">
        <f t="shared" si="53"/>
        <v>0</v>
      </c>
      <c r="AL31" s="130">
        <f t="shared" si="53"/>
        <v>0</v>
      </c>
      <c r="AM31" s="130">
        <f t="shared" si="54"/>
        <v>2250000</v>
      </c>
      <c r="AN31" s="130">
        <f t="shared" si="54"/>
        <v>1580300</v>
      </c>
      <c r="AO31" s="130">
        <f t="shared" si="54"/>
        <v>-669700</v>
      </c>
    </row>
    <row r="32" spans="1:41" ht="12.75">
      <c r="A32" s="13">
        <v>25</v>
      </c>
      <c r="B32" s="1" t="s">
        <v>25</v>
      </c>
      <c r="C32" s="370">
        <v>200000</v>
      </c>
      <c r="D32" s="101"/>
      <c r="E32" s="352">
        <f t="shared" si="0"/>
        <v>-200000</v>
      </c>
      <c r="F32" s="370"/>
      <c r="G32" s="101"/>
      <c r="H32" s="352">
        <f t="shared" si="1"/>
        <v>0</v>
      </c>
      <c r="I32" s="101"/>
      <c r="J32" s="101"/>
      <c r="K32" s="352">
        <f t="shared" si="2"/>
        <v>0</v>
      </c>
      <c r="L32" s="101"/>
      <c r="M32" s="101"/>
      <c r="N32" s="352">
        <f t="shared" si="3"/>
        <v>0</v>
      </c>
      <c r="O32" s="101"/>
      <c r="P32" s="101"/>
      <c r="Q32" s="352">
        <f t="shared" si="4"/>
        <v>0</v>
      </c>
      <c r="R32" s="101"/>
      <c r="S32" s="101"/>
      <c r="T32" s="352">
        <f t="shared" si="5"/>
        <v>0</v>
      </c>
      <c r="U32" s="359">
        <f t="shared" si="52"/>
        <v>200000</v>
      </c>
      <c r="V32" s="359">
        <f t="shared" si="52"/>
        <v>0</v>
      </c>
      <c r="W32" s="359">
        <f t="shared" si="52"/>
        <v>-200000</v>
      </c>
      <c r="X32" s="355"/>
      <c r="Y32" s="355"/>
      <c r="Z32" s="352">
        <f t="shared" si="17"/>
        <v>0</v>
      </c>
      <c r="AA32" s="359">
        <f t="shared" si="55"/>
        <v>0</v>
      </c>
      <c r="AB32" s="359">
        <f t="shared" si="55"/>
        <v>0</v>
      </c>
      <c r="AC32" s="359">
        <f t="shared" si="55"/>
        <v>0</v>
      </c>
      <c r="AD32" s="355"/>
      <c r="AE32" s="355"/>
      <c r="AF32" s="352">
        <f t="shared" si="19"/>
        <v>0</v>
      </c>
      <c r="AG32" s="355"/>
      <c r="AH32" s="355"/>
      <c r="AI32" s="352">
        <f t="shared" si="21"/>
        <v>0</v>
      </c>
      <c r="AJ32" s="130">
        <f t="shared" si="53"/>
        <v>0</v>
      </c>
      <c r="AK32" s="130">
        <f t="shared" si="53"/>
        <v>0</v>
      </c>
      <c r="AL32" s="130">
        <f t="shared" si="53"/>
        <v>0</v>
      </c>
      <c r="AM32" s="130">
        <f t="shared" si="54"/>
        <v>200000</v>
      </c>
      <c r="AN32" s="130">
        <f t="shared" si="54"/>
        <v>0</v>
      </c>
      <c r="AO32" s="130">
        <f t="shared" si="54"/>
        <v>-200000</v>
      </c>
    </row>
    <row r="33" spans="1:41" ht="12.75">
      <c r="A33" s="13">
        <v>26</v>
      </c>
      <c r="B33" s="1" t="s">
        <v>26</v>
      </c>
      <c r="C33" s="101"/>
      <c r="D33" s="101"/>
      <c r="E33" s="352">
        <f t="shared" si="0"/>
        <v>0</v>
      </c>
      <c r="F33" s="370">
        <v>120000</v>
      </c>
      <c r="G33" s="101">
        <v>0</v>
      </c>
      <c r="H33" s="352">
        <f t="shared" si="1"/>
        <v>-120000</v>
      </c>
      <c r="I33" s="101"/>
      <c r="J33" s="101"/>
      <c r="K33" s="352">
        <f t="shared" si="2"/>
        <v>0</v>
      </c>
      <c r="L33" s="101"/>
      <c r="M33" s="101"/>
      <c r="N33" s="352">
        <f t="shared" si="3"/>
        <v>0</v>
      </c>
      <c r="O33" s="101"/>
      <c r="P33" s="101"/>
      <c r="Q33" s="352">
        <f t="shared" si="4"/>
        <v>0</v>
      </c>
      <c r="R33" s="101"/>
      <c r="S33" s="101"/>
      <c r="T33" s="352">
        <f t="shared" si="5"/>
        <v>0</v>
      </c>
      <c r="U33" s="359">
        <f t="shared" si="52"/>
        <v>120000</v>
      </c>
      <c r="V33" s="359">
        <f t="shared" si="52"/>
        <v>0</v>
      </c>
      <c r="W33" s="359">
        <f t="shared" si="52"/>
        <v>-120000</v>
      </c>
      <c r="X33" s="355"/>
      <c r="Y33" s="355"/>
      <c r="Z33" s="352">
        <f t="shared" si="17"/>
        <v>0</v>
      </c>
      <c r="AA33" s="359">
        <f t="shared" si="55"/>
        <v>0</v>
      </c>
      <c r="AB33" s="359">
        <f t="shared" si="55"/>
        <v>0</v>
      </c>
      <c r="AC33" s="359">
        <f t="shared" si="55"/>
        <v>0</v>
      </c>
      <c r="AD33" s="355"/>
      <c r="AE33" s="355"/>
      <c r="AF33" s="352">
        <f t="shared" si="19"/>
        <v>0</v>
      </c>
      <c r="AG33" s="355"/>
      <c r="AH33" s="355"/>
      <c r="AI33" s="352">
        <f t="shared" si="21"/>
        <v>0</v>
      </c>
      <c r="AJ33" s="130">
        <f t="shared" si="53"/>
        <v>0</v>
      </c>
      <c r="AK33" s="130">
        <f t="shared" si="53"/>
        <v>0</v>
      </c>
      <c r="AL33" s="130">
        <f t="shared" si="53"/>
        <v>0</v>
      </c>
      <c r="AM33" s="130">
        <f t="shared" si="54"/>
        <v>120000</v>
      </c>
      <c r="AN33" s="130">
        <f t="shared" si="54"/>
        <v>0</v>
      </c>
      <c r="AO33" s="130">
        <f t="shared" si="54"/>
        <v>-120000</v>
      </c>
    </row>
    <row r="34" spans="1:41" ht="12.75">
      <c r="A34" s="13">
        <v>27</v>
      </c>
      <c r="B34" s="1" t="s">
        <v>27</v>
      </c>
      <c r="C34" s="101">
        <v>150000</v>
      </c>
      <c r="D34" s="101"/>
      <c r="E34" s="352">
        <f t="shared" si="0"/>
        <v>-150000</v>
      </c>
      <c r="F34" s="101">
        <v>900000</v>
      </c>
      <c r="G34" s="101">
        <v>224500</v>
      </c>
      <c r="H34" s="352">
        <f t="shared" si="1"/>
        <v>-675500</v>
      </c>
      <c r="I34" s="101"/>
      <c r="J34" s="101"/>
      <c r="K34" s="352">
        <f t="shared" si="2"/>
        <v>0</v>
      </c>
      <c r="L34" s="101"/>
      <c r="M34" s="101"/>
      <c r="N34" s="352">
        <f t="shared" si="3"/>
        <v>0</v>
      </c>
      <c r="O34" s="101"/>
      <c r="P34" s="101"/>
      <c r="Q34" s="352">
        <f t="shared" si="4"/>
        <v>0</v>
      </c>
      <c r="R34" s="101"/>
      <c r="S34" s="101"/>
      <c r="T34" s="352">
        <f t="shared" si="5"/>
        <v>0</v>
      </c>
      <c r="U34" s="359">
        <f t="shared" si="52"/>
        <v>1050000</v>
      </c>
      <c r="V34" s="359">
        <f t="shared" si="52"/>
        <v>224500</v>
      </c>
      <c r="W34" s="359">
        <f t="shared" si="52"/>
        <v>-825500</v>
      </c>
      <c r="X34" s="355"/>
      <c r="Y34" s="355"/>
      <c r="Z34" s="352">
        <f t="shared" si="17"/>
        <v>0</v>
      </c>
      <c r="AA34" s="359">
        <f t="shared" si="55"/>
        <v>0</v>
      </c>
      <c r="AB34" s="359">
        <f t="shared" si="55"/>
        <v>0</v>
      </c>
      <c r="AC34" s="359">
        <f t="shared" si="55"/>
        <v>0</v>
      </c>
      <c r="AD34" s="355"/>
      <c r="AE34" s="355"/>
      <c r="AF34" s="352">
        <f t="shared" si="19"/>
        <v>0</v>
      </c>
      <c r="AG34" s="355"/>
      <c r="AH34" s="355"/>
      <c r="AI34" s="352">
        <f t="shared" si="21"/>
        <v>0</v>
      </c>
      <c r="AJ34" s="130">
        <f t="shared" si="53"/>
        <v>0</v>
      </c>
      <c r="AK34" s="130">
        <f t="shared" si="53"/>
        <v>0</v>
      </c>
      <c r="AL34" s="130">
        <f t="shared" si="53"/>
        <v>0</v>
      </c>
      <c r="AM34" s="130">
        <f t="shared" si="54"/>
        <v>1050000</v>
      </c>
      <c r="AN34" s="130">
        <f t="shared" si="54"/>
        <v>224500</v>
      </c>
      <c r="AO34" s="130">
        <f t="shared" si="54"/>
        <v>-825500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352">
        <f t="shared" si="0"/>
        <v>0</v>
      </c>
      <c r="F35" s="102">
        <f>SUM(F36:F38)</f>
        <v>600000</v>
      </c>
      <c r="G35" s="102">
        <f>SUM(G36:G38)</f>
        <v>0</v>
      </c>
      <c r="H35" s="352">
        <f t="shared" si="1"/>
        <v>-600000</v>
      </c>
      <c r="I35" s="102">
        <f>SUM(I36:I38)</f>
        <v>0</v>
      </c>
      <c r="J35" s="102">
        <f>SUM(J36:J38)</f>
        <v>0</v>
      </c>
      <c r="K35" s="352">
        <f t="shared" si="2"/>
        <v>0</v>
      </c>
      <c r="L35" s="102">
        <f>SUM(L36:L38)</f>
        <v>0</v>
      </c>
      <c r="M35" s="102">
        <f>SUM(M36:M38)</f>
        <v>0</v>
      </c>
      <c r="N35" s="352">
        <f t="shared" si="3"/>
        <v>0</v>
      </c>
      <c r="O35" s="102">
        <f>SUM(O36:O38)</f>
        <v>0</v>
      </c>
      <c r="P35" s="102">
        <f>SUM(P36:P38)</f>
        <v>0</v>
      </c>
      <c r="Q35" s="352">
        <f t="shared" si="4"/>
        <v>0</v>
      </c>
      <c r="R35" s="102">
        <f>SUM(R36:R38)</f>
        <v>0</v>
      </c>
      <c r="S35" s="102">
        <f>SUM(S36:S38)</f>
        <v>0</v>
      </c>
      <c r="T35" s="352">
        <f t="shared" si="5"/>
        <v>0</v>
      </c>
      <c r="U35" s="360">
        <f t="shared" si="52"/>
        <v>600000</v>
      </c>
      <c r="V35" s="360">
        <f t="shared" si="52"/>
        <v>0</v>
      </c>
      <c r="W35" s="360">
        <f t="shared" si="52"/>
        <v>-600000</v>
      </c>
      <c r="X35" s="354">
        <f>SUM(X36:X38)</f>
        <v>0</v>
      </c>
      <c r="Y35" s="354">
        <f>SUM(Y36:Y38)</f>
        <v>0</v>
      </c>
      <c r="Z35" s="352">
        <f t="shared" si="17"/>
        <v>0</v>
      </c>
      <c r="AA35" s="360">
        <f t="shared" si="55"/>
        <v>0</v>
      </c>
      <c r="AB35" s="360">
        <f t="shared" si="55"/>
        <v>0</v>
      </c>
      <c r="AC35" s="360">
        <f t="shared" si="55"/>
        <v>0</v>
      </c>
      <c r="AD35" s="354">
        <f>SUM(AD36:AD38)</f>
        <v>0</v>
      </c>
      <c r="AE35" s="354">
        <f>SUM(AE36:AE38)</f>
        <v>0</v>
      </c>
      <c r="AF35" s="352">
        <f t="shared" si="19"/>
        <v>0</v>
      </c>
      <c r="AG35" s="354">
        <f>SUM(AG36:AG38)</f>
        <v>0</v>
      </c>
      <c r="AH35" s="354">
        <f>SUM(AH36:AH38)</f>
        <v>0</v>
      </c>
      <c r="AI35" s="352">
        <f t="shared" si="21"/>
        <v>0</v>
      </c>
      <c r="AJ35" s="129">
        <f t="shared" si="53"/>
        <v>0</v>
      </c>
      <c r="AK35" s="129">
        <f t="shared" si="53"/>
        <v>0</v>
      </c>
      <c r="AL35" s="129">
        <f t="shared" si="53"/>
        <v>0</v>
      </c>
      <c r="AM35" s="129">
        <f t="shared" si="54"/>
        <v>600000</v>
      </c>
      <c r="AN35" s="129">
        <f t="shared" si="54"/>
        <v>0</v>
      </c>
      <c r="AO35" s="129">
        <f t="shared" si="54"/>
        <v>-600000</v>
      </c>
    </row>
    <row r="36" spans="1:41" ht="12.75">
      <c r="A36" s="13">
        <v>29</v>
      </c>
      <c r="B36" s="15" t="s">
        <v>28</v>
      </c>
      <c r="C36" s="101"/>
      <c r="D36" s="101"/>
      <c r="E36" s="352">
        <f t="shared" si="0"/>
        <v>0</v>
      </c>
      <c r="F36" s="101"/>
      <c r="G36" s="101"/>
      <c r="H36" s="352">
        <f t="shared" si="1"/>
        <v>0</v>
      </c>
      <c r="I36" s="101"/>
      <c r="J36" s="101"/>
      <c r="K36" s="352">
        <f t="shared" si="2"/>
        <v>0</v>
      </c>
      <c r="L36" s="101"/>
      <c r="M36" s="101"/>
      <c r="N36" s="352">
        <f t="shared" si="3"/>
        <v>0</v>
      </c>
      <c r="O36" s="101"/>
      <c r="P36" s="101"/>
      <c r="Q36" s="352">
        <f t="shared" si="4"/>
        <v>0</v>
      </c>
      <c r="R36" s="101"/>
      <c r="S36" s="101"/>
      <c r="T36" s="352">
        <f t="shared" si="5"/>
        <v>0</v>
      </c>
      <c r="U36" s="359">
        <f t="shared" si="52"/>
        <v>0</v>
      </c>
      <c r="V36" s="359">
        <f t="shared" si="52"/>
        <v>0</v>
      </c>
      <c r="W36" s="359">
        <f t="shared" si="52"/>
        <v>0</v>
      </c>
      <c r="X36" s="355"/>
      <c r="Y36" s="355"/>
      <c r="Z36" s="352">
        <f t="shared" si="17"/>
        <v>0</v>
      </c>
      <c r="AA36" s="359">
        <f t="shared" si="55"/>
        <v>0</v>
      </c>
      <c r="AB36" s="359">
        <f t="shared" si="55"/>
        <v>0</v>
      </c>
      <c r="AC36" s="359">
        <f t="shared" si="55"/>
        <v>0</v>
      </c>
      <c r="AD36" s="355"/>
      <c r="AE36" s="355"/>
      <c r="AF36" s="352">
        <f t="shared" si="19"/>
        <v>0</v>
      </c>
      <c r="AG36" s="355"/>
      <c r="AH36" s="355"/>
      <c r="AI36" s="352">
        <f t="shared" si="21"/>
        <v>0</v>
      </c>
      <c r="AJ36" s="130">
        <f t="shared" si="53"/>
        <v>0</v>
      </c>
      <c r="AK36" s="130">
        <f t="shared" si="53"/>
        <v>0</v>
      </c>
      <c r="AL36" s="130">
        <f t="shared" si="53"/>
        <v>0</v>
      </c>
      <c r="AM36" s="130">
        <f t="shared" si="54"/>
        <v>0</v>
      </c>
      <c r="AN36" s="130">
        <f t="shared" si="54"/>
        <v>0</v>
      </c>
      <c r="AO36" s="130">
        <f t="shared" si="54"/>
        <v>0</v>
      </c>
    </row>
    <row r="37" spans="1:41" ht="12.75">
      <c r="A37" s="13">
        <v>30</v>
      </c>
      <c r="B37" s="15" t="s">
        <v>29</v>
      </c>
      <c r="C37" s="101"/>
      <c r="D37" s="101"/>
      <c r="E37" s="352">
        <f t="shared" si="0"/>
        <v>0</v>
      </c>
      <c r="F37" s="101"/>
      <c r="G37" s="101"/>
      <c r="H37" s="352">
        <f t="shared" si="1"/>
        <v>0</v>
      </c>
      <c r="I37" s="101"/>
      <c r="J37" s="101"/>
      <c r="K37" s="352">
        <f t="shared" si="2"/>
        <v>0</v>
      </c>
      <c r="L37" s="101"/>
      <c r="M37" s="101"/>
      <c r="N37" s="352">
        <f t="shared" si="3"/>
        <v>0</v>
      </c>
      <c r="O37" s="101"/>
      <c r="P37" s="101"/>
      <c r="Q37" s="352">
        <f t="shared" si="4"/>
        <v>0</v>
      </c>
      <c r="R37" s="101"/>
      <c r="S37" s="101"/>
      <c r="T37" s="352">
        <f t="shared" si="5"/>
        <v>0</v>
      </c>
      <c r="U37" s="359">
        <f t="shared" si="52"/>
        <v>0</v>
      </c>
      <c r="V37" s="359">
        <f t="shared" si="52"/>
        <v>0</v>
      </c>
      <c r="W37" s="359">
        <f t="shared" si="52"/>
        <v>0</v>
      </c>
      <c r="X37" s="355"/>
      <c r="Y37" s="355"/>
      <c r="Z37" s="352">
        <f t="shared" si="17"/>
        <v>0</v>
      </c>
      <c r="AA37" s="359">
        <f t="shared" si="55"/>
        <v>0</v>
      </c>
      <c r="AB37" s="359">
        <f t="shared" si="55"/>
        <v>0</v>
      </c>
      <c r="AC37" s="359">
        <f t="shared" si="55"/>
        <v>0</v>
      </c>
      <c r="AD37" s="355"/>
      <c r="AE37" s="355"/>
      <c r="AF37" s="352">
        <f t="shared" si="19"/>
        <v>0</v>
      </c>
      <c r="AG37" s="355"/>
      <c r="AH37" s="355"/>
      <c r="AI37" s="352">
        <f t="shared" si="21"/>
        <v>0</v>
      </c>
      <c r="AJ37" s="130">
        <f t="shared" si="53"/>
        <v>0</v>
      </c>
      <c r="AK37" s="130">
        <f t="shared" si="53"/>
        <v>0</v>
      </c>
      <c r="AL37" s="130">
        <f t="shared" si="53"/>
        <v>0</v>
      </c>
      <c r="AM37" s="130">
        <f t="shared" si="54"/>
        <v>0</v>
      </c>
      <c r="AN37" s="130">
        <f t="shared" si="54"/>
        <v>0</v>
      </c>
      <c r="AO37" s="130">
        <f t="shared" si="54"/>
        <v>0</v>
      </c>
    </row>
    <row r="38" spans="1:41" ht="12.75">
      <c r="A38" s="13">
        <v>31</v>
      </c>
      <c r="B38" s="15" t="s">
        <v>30</v>
      </c>
      <c r="C38" s="101"/>
      <c r="D38" s="101"/>
      <c r="E38" s="352">
        <f t="shared" si="0"/>
        <v>0</v>
      </c>
      <c r="F38" s="101">
        <v>600000</v>
      </c>
      <c r="G38" s="101"/>
      <c r="H38" s="352">
        <f t="shared" si="1"/>
        <v>-600000</v>
      </c>
      <c r="I38" s="101"/>
      <c r="J38" s="101"/>
      <c r="K38" s="352">
        <f t="shared" si="2"/>
        <v>0</v>
      </c>
      <c r="L38" s="101"/>
      <c r="M38" s="101"/>
      <c r="N38" s="352">
        <f t="shared" si="3"/>
        <v>0</v>
      </c>
      <c r="O38" s="101"/>
      <c r="P38" s="101"/>
      <c r="Q38" s="352">
        <f t="shared" si="4"/>
        <v>0</v>
      </c>
      <c r="R38" s="101"/>
      <c r="S38" s="101"/>
      <c r="T38" s="352">
        <f t="shared" si="5"/>
        <v>0</v>
      </c>
      <c r="U38" s="359">
        <f t="shared" si="52"/>
        <v>600000</v>
      </c>
      <c r="V38" s="359">
        <f t="shared" si="52"/>
        <v>0</v>
      </c>
      <c r="W38" s="359">
        <f t="shared" si="52"/>
        <v>-600000</v>
      </c>
      <c r="X38" s="355"/>
      <c r="Y38" s="355"/>
      <c r="Z38" s="352">
        <f t="shared" si="17"/>
        <v>0</v>
      </c>
      <c r="AA38" s="359">
        <f t="shared" si="55"/>
        <v>0</v>
      </c>
      <c r="AB38" s="359">
        <f t="shared" si="55"/>
        <v>0</v>
      </c>
      <c r="AC38" s="359">
        <f t="shared" si="55"/>
        <v>0</v>
      </c>
      <c r="AD38" s="355"/>
      <c r="AE38" s="355"/>
      <c r="AF38" s="352">
        <f t="shared" si="19"/>
        <v>0</v>
      </c>
      <c r="AG38" s="355"/>
      <c r="AH38" s="355"/>
      <c r="AI38" s="352">
        <f t="shared" si="21"/>
        <v>0</v>
      </c>
      <c r="AJ38" s="130">
        <f t="shared" si="53"/>
        <v>0</v>
      </c>
      <c r="AK38" s="130">
        <f t="shared" si="53"/>
        <v>0</v>
      </c>
      <c r="AL38" s="130">
        <f t="shared" si="53"/>
        <v>0</v>
      </c>
      <c r="AM38" s="130">
        <f t="shared" si="54"/>
        <v>600000</v>
      </c>
      <c r="AN38" s="130">
        <f t="shared" si="54"/>
        <v>0</v>
      </c>
      <c r="AO38" s="130">
        <f t="shared" si="54"/>
        <v>-600000</v>
      </c>
    </row>
    <row r="39" spans="1:41" ht="12.75">
      <c r="A39" s="57">
        <v>32</v>
      </c>
      <c r="B39" s="58" t="s">
        <v>37</v>
      </c>
      <c r="C39" s="102">
        <f>SUM(C40:C43)</f>
        <v>29000000</v>
      </c>
      <c r="D39" s="102">
        <f>SUM(D40:D43)</f>
        <v>5000000</v>
      </c>
      <c r="E39" s="352">
        <f t="shared" si="0"/>
        <v>-24000000</v>
      </c>
      <c r="F39" s="102">
        <f>SUM(F40:F43)</f>
        <v>25000000</v>
      </c>
      <c r="G39" s="102">
        <f>SUM(G40:G43)</f>
        <v>9832200</v>
      </c>
      <c r="H39" s="352">
        <f t="shared" si="1"/>
        <v>-15167800</v>
      </c>
      <c r="I39" s="102">
        <f>SUM(I40:I43)</f>
        <v>2000000</v>
      </c>
      <c r="J39" s="102">
        <f>SUM(J40:J43)</f>
        <v>2000000</v>
      </c>
      <c r="K39" s="352">
        <f t="shared" si="2"/>
        <v>0</v>
      </c>
      <c r="L39" s="102">
        <f>SUM(L40:L43)</f>
        <v>3000000</v>
      </c>
      <c r="M39" s="102">
        <f>SUM(M40:M43)</f>
        <v>0</v>
      </c>
      <c r="N39" s="352">
        <f t="shared" si="3"/>
        <v>-3000000</v>
      </c>
      <c r="O39" s="102">
        <f>SUM(O40:O43)</f>
        <v>3000000</v>
      </c>
      <c r="P39" s="102">
        <f>SUM(P40:P43)</f>
        <v>329000</v>
      </c>
      <c r="Q39" s="352">
        <f t="shared" si="4"/>
        <v>-2671000</v>
      </c>
      <c r="R39" s="102">
        <f>SUM(R40:R43)</f>
        <v>5000000</v>
      </c>
      <c r="S39" s="102">
        <f>SUM(S40:S43)</f>
        <v>0</v>
      </c>
      <c r="T39" s="352">
        <f t="shared" si="5"/>
        <v>-5000000</v>
      </c>
      <c r="U39" s="360">
        <f t="shared" ref="U39:W54" si="56">SUM(C39+F39+I39+L39+O39+R39)</f>
        <v>67000000</v>
      </c>
      <c r="V39" s="360">
        <f t="shared" si="56"/>
        <v>17161200</v>
      </c>
      <c r="W39" s="360">
        <f t="shared" si="56"/>
        <v>-49838800</v>
      </c>
      <c r="X39" s="354">
        <f>SUM(X40:X43)</f>
        <v>0</v>
      </c>
      <c r="Y39" s="354">
        <f>SUM(Y40:Y43)</f>
        <v>0</v>
      </c>
      <c r="Z39" s="352">
        <f t="shared" si="17"/>
        <v>0</v>
      </c>
      <c r="AA39" s="360">
        <f t="shared" si="55"/>
        <v>0</v>
      </c>
      <c r="AB39" s="360">
        <f t="shared" si="55"/>
        <v>0</v>
      </c>
      <c r="AC39" s="360">
        <f t="shared" si="55"/>
        <v>0</v>
      </c>
      <c r="AD39" s="354">
        <f>SUM(AD40:AD43)</f>
        <v>0</v>
      </c>
      <c r="AE39" s="354">
        <f>SUM(AE40:AE43)</f>
        <v>0</v>
      </c>
      <c r="AF39" s="352">
        <f t="shared" si="19"/>
        <v>0</v>
      </c>
      <c r="AG39" s="354">
        <f>SUM(AG40:AG43)</f>
        <v>0</v>
      </c>
      <c r="AH39" s="354">
        <f>SUM(AH40:AH43)</f>
        <v>0</v>
      </c>
      <c r="AI39" s="352">
        <f t="shared" si="21"/>
        <v>0</v>
      </c>
      <c r="AJ39" s="129">
        <f t="shared" ref="AJ39:AL54" si="57">SUM(AD39+AG39)</f>
        <v>0</v>
      </c>
      <c r="AK39" s="129">
        <f t="shared" si="57"/>
        <v>0</v>
      </c>
      <c r="AL39" s="129">
        <f t="shared" si="57"/>
        <v>0</v>
      </c>
      <c r="AM39" s="129">
        <f t="shared" ref="AM39:AO54" si="58">SUM(U39+AA39+AJ39)</f>
        <v>67000000</v>
      </c>
      <c r="AN39" s="129">
        <f t="shared" si="58"/>
        <v>17161200</v>
      </c>
      <c r="AO39" s="129">
        <f t="shared" si="58"/>
        <v>-49838800</v>
      </c>
    </row>
    <row r="40" spans="1:41" ht="12.75">
      <c r="A40" s="13">
        <v>33</v>
      </c>
      <c r="B40" s="1" t="s">
        <v>31</v>
      </c>
      <c r="C40" s="101">
        <v>20000000</v>
      </c>
      <c r="D40" s="101">
        <v>0</v>
      </c>
      <c r="E40" s="352">
        <f t="shared" si="0"/>
        <v>-20000000</v>
      </c>
      <c r="F40" s="101">
        <v>2000000</v>
      </c>
      <c r="G40" s="101">
        <v>0</v>
      </c>
      <c r="H40" s="352">
        <f t="shared" si="1"/>
        <v>-2000000</v>
      </c>
      <c r="I40" s="101"/>
      <c r="J40" s="101"/>
      <c r="K40" s="352">
        <f t="shared" si="2"/>
        <v>0</v>
      </c>
      <c r="L40" s="101"/>
      <c r="M40" s="101"/>
      <c r="N40" s="352">
        <f t="shared" si="3"/>
        <v>0</v>
      </c>
      <c r="O40" s="101"/>
      <c r="P40" s="101"/>
      <c r="Q40" s="352">
        <f t="shared" si="4"/>
        <v>0</v>
      </c>
      <c r="R40" s="101"/>
      <c r="S40" s="101"/>
      <c r="T40" s="352">
        <f t="shared" si="5"/>
        <v>0</v>
      </c>
      <c r="U40" s="359">
        <f t="shared" si="56"/>
        <v>22000000</v>
      </c>
      <c r="V40" s="359">
        <f t="shared" si="56"/>
        <v>0</v>
      </c>
      <c r="W40" s="359">
        <f t="shared" si="56"/>
        <v>-22000000</v>
      </c>
      <c r="X40" s="355"/>
      <c r="Y40" s="355"/>
      <c r="Z40" s="352">
        <f t="shared" si="17"/>
        <v>0</v>
      </c>
      <c r="AA40" s="359">
        <f t="shared" si="55"/>
        <v>0</v>
      </c>
      <c r="AB40" s="359">
        <f t="shared" si="55"/>
        <v>0</v>
      </c>
      <c r="AC40" s="359">
        <f t="shared" si="55"/>
        <v>0</v>
      </c>
      <c r="AD40" s="355"/>
      <c r="AE40" s="355"/>
      <c r="AF40" s="352">
        <f t="shared" si="19"/>
        <v>0</v>
      </c>
      <c r="AG40" s="355"/>
      <c r="AH40" s="355"/>
      <c r="AI40" s="352">
        <f t="shared" si="21"/>
        <v>0</v>
      </c>
      <c r="AJ40" s="130">
        <f t="shared" si="57"/>
        <v>0</v>
      </c>
      <c r="AK40" s="130">
        <f t="shared" si="57"/>
        <v>0</v>
      </c>
      <c r="AL40" s="130">
        <f t="shared" si="57"/>
        <v>0</v>
      </c>
      <c r="AM40" s="130">
        <f t="shared" si="58"/>
        <v>22000000</v>
      </c>
      <c r="AN40" s="130">
        <f t="shared" si="58"/>
        <v>0</v>
      </c>
      <c r="AO40" s="130">
        <f t="shared" si="58"/>
        <v>-22000000</v>
      </c>
    </row>
    <row r="41" spans="1:41" ht="12.75">
      <c r="A41" s="13">
        <v>34</v>
      </c>
      <c r="B41" s="1" t="s">
        <v>32</v>
      </c>
      <c r="C41" s="101">
        <v>5000000</v>
      </c>
      <c r="D41" s="101">
        <v>5000000</v>
      </c>
      <c r="E41" s="352">
        <f t="shared" si="0"/>
        <v>0</v>
      </c>
      <c r="F41" s="101">
        <v>10000000</v>
      </c>
      <c r="G41" s="101"/>
      <c r="H41" s="352">
        <f t="shared" si="1"/>
        <v>-10000000</v>
      </c>
      <c r="I41" s="101"/>
      <c r="J41" s="101"/>
      <c r="K41" s="352">
        <f t="shared" si="2"/>
        <v>0</v>
      </c>
      <c r="L41" s="101"/>
      <c r="M41" s="101"/>
      <c r="N41" s="352">
        <f t="shared" si="3"/>
        <v>0</v>
      </c>
      <c r="O41" s="101"/>
      <c r="P41" s="101"/>
      <c r="Q41" s="352">
        <f t="shared" si="4"/>
        <v>0</v>
      </c>
      <c r="R41" s="101"/>
      <c r="S41" s="101"/>
      <c r="T41" s="352">
        <f t="shared" si="5"/>
        <v>0</v>
      </c>
      <c r="U41" s="359">
        <f t="shared" si="56"/>
        <v>15000000</v>
      </c>
      <c r="V41" s="359">
        <f t="shared" si="56"/>
        <v>5000000</v>
      </c>
      <c r="W41" s="359">
        <f t="shared" si="56"/>
        <v>-10000000</v>
      </c>
      <c r="X41" s="355"/>
      <c r="Y41" s="355"/>
      <c r="Z41" s="352">
        <f t="shared" si="17"/>
        <v>0</v>
      </c>
      <c r="AA41" s="359">
        <f t="shared" si="55"/>
        <v>0</v>
      </c>
      <c r="AB41" s="359">
        <f t="shared" si="55"/>
        <v>0</v>
      </c>
      <c r="AC41" s="359">
        <f t="shared" si="55"/>
        <v>0</v>
      </c>
      <c r="AD41" s="355"/>
      <c r="AE41" s="355"/>
      <c r="AF41" s="352">
        <f t="shared" si="19"/>
        <v>0</v>
      </c>
      <c r="AG41" s="355"/>
      <c r="AH41" s="355"/>
      <c r="AI41" s="352">
        <f t="shared" si="21"/>
        <v>0</v>
      </c>
      <c r="AJ41" s="130">
        <f t="shared" si="57"/>
        <v>0</v>
      </c>
      <c r="AK41" s="130">
        <f t="shared" si="57"/>
        <v>0</v>
      </c>
      <c r="AL41" s="130">
        <f t="shared" si="57"/>
        <v>0</v>
      </c>
      <c r="AM41" s="130">
        <f t="shared" si="58"/>
        <v>15000000</v>
      </c>
      <c r="AN41" s="130">
        <f t="shared" si="58"/>
        <v>5000000</v>
      </c>
      <c r="AO41" s="130">
        <f t="shared" si="58"/>
        <v>-10000000</v>
      </c>
    </row>
    <row r="42" spans="1:41" ht="12.75">
      <c r="A42" s="13">
        <v>35</v>
      </c>
      <c r="B42" s="1" t="s">
        <v>41</v>
      </c>
      <c r="C42" s="101"/>
      <c r="D42" s="101"/>
      <c r="E42" s="352">
        <f t="shared" si="0"/>
        <v>0</v>
      </c>
      <c r="F42" s="101"/>
      <c r="G42" s="101"/>
      <c r="H42" s="352">
        <f t="shared" si="1"/>
        <v>0</v>
      </c>
      <c r="I42" s="101"/>
      <c r="J42" s="101"/>
      <c r="K42" s="352">
        <f t="shared" si="2"/>
        <v>0</v>
      </c>
      <c r="L42" s="101"/>
      <c r="M42" s="101"/>
      <c r="N42" s="352">
        <f t="shared" si="3"/>
        <v>0</v>
      </c>
      <c r="O42" s="101"/>
      <c r="P42" s="101"/>
      <c r="Q42" s="352">
        <f t="shared" si="4"/>
        <v>0</v>
      </c>
      <c r="R42" s="101"/>
      <c r="S42" s="101"/>
      <c r="T42" s="352">
        <f t="shared" si="5"/>
        <v>0</v>
      </c>
      <c r="U42" s="359">
        <f t="shared" si="56"/>
        <v>0</v>
      </c>
      <c r="V42" s="359">
        <f t="shared" si="56"/>
        <v>0</v>
      </c>
      <c r="W42" s="359">
        <f t="shared" si="56"/>
        <v>0</v>
      </c>
      <c r="X42" s="355"/>
      <c r="Y42" s="355"/>
      <c r="Z42" s="352">
        <f t="shared" si="17"/>
        <v>0</v>
      </c>
      <c r="AA42" s="359">
        <f t="shared" si="55"/>
        <v>0</v>
      </c>
      <c r="AB42" s="359">
        <f t="shared" si="55"/>
        <v>0</v>
      </c>
      <c r="AC42" s="359">
        <f t="shared" si="55"/>
        <v>0</v>
      </c>
      <c r="AD42" s="355"/>
      <c r="AE42" s="355"/>
      <c r="AF42" s="352">
        <f t="shared" si="19"/>
        <v>0</v>
      </c>
      <c r="AG42" s="355"/>
      <c r="AH42" s="355"/>
      <c r="AI42" s="352">
        <f t="shared" si="21"/>
        <v>0</v>
      </c>
      <c r="AJ42" s="130">
        <f t="shared" si="57"/>
        <v>0</v>
      </c>
      <c r="AK42" s="130">
        <f t="shared" si="57"/>
        <v>0</v>
      </c>
      <c r="AL42" s="130">
        <f t="shared" si="57"/>
        <v>0</v>
      </c>
      <c r="AM42" s="130">
        <f t="shared" si="58"/>
        <v>0</v>
      </c>
      <c r="AN42" s="130">
        <f t="shared" si="58"/>
        <v>0</v>
      </c>
      <c r="AO42" s="130">
        <f t="shared" si="58"/>
        <v>0</v>
      </c>
    </row>
    <row r="43" spans="1:41" ht="12.75">
      <c r="A43" s="13">
        <v>36</v>
      </c>
      <c r="B43" s="15" t="s">
        <v>33</v>
      </c>
      <c r="C43" s="101">
        <v>4000000</v>
      </c>
      <c r="D43" s="101">
        <v>0</v>
      </c>
      <c r="E43" s="352">
        <f t="shared" si="0"/>
        <v>-4000000</v>
      </c>
      <c r="F43" s="101">
        <v>13000000</v>
      </c>
      <c r="G43" s="101">
        <v>9832200</v>
      </c>
      <c r="H43" s="352">
        <f t="shared" si="1"/>
        <v>-3167800</v>
      </c>
      <c r="I43" s="101">
        <v>2000000</v>
      </c>
      <c r="J43" s="101">
        <v>2000000</v>
      </c>
      <c r="K43" s="352">
        <f t="shared" si="2"/>
        <v>0</v>
      </c>
      <c r="L43" s="101">
        <v>3000000</v>
      </c>
      <c r="M43" s="101">
        <v>0</v>
      </c>
      <c r="N43" s="352">
        <f t="shared" si="3"/>
        <v>-3000000</v>
      </c>
      <c r="O43" s="101">
        <v>3000000</v>
      </c>
      <c r="P43" s="101">
        <v>329000</v>
      </c>
      <c r="Q43" s="352">
        <f t="shared" si="4"/>
        <v>-2671000</v>
      </c>
      <c r="R43" s="101">
        <v>5000000</v>
      </c>
      <c r="S43" s="101">
        <v>0</v>
      </c>
      <c r="T43" s="352">
        <f t="shared" si="5"/>
        <v>-5000000</v>
      </c>
      <c r="U43" s="359">
        <f t="shared" si="56"/>
        <v>30000000</v>
      </c>
      <c r="V43" s="359">
        <f t="shared" si="56"/>
        <v>12161200</v>
      </c>
      <c r="W43" s="359">
        <f t="shared" si="56"/>
        <v>-17838800</v>
      </c>
      <c r="X43" s="355"/>
      <c r="Y43" s="355"/>
      <c r="Z43" s="352">
        <f t="shared" si="17"/>
        <v>0</v>
      </c>
      <c r="AA43" s="359">
        <f t="shared" si="55"/>
        <v>0</v>
      </c>
      <c r="AB43" s="359">
        <f t="shared" si="55"/>
        <v>0</v>
      </c>
      <c r="AC43" s="359">
        <f t="shared" si="55"/>
        <v>0</v>
      </c>
      <c r="AD43" s="355"/>
      <c r="AE43" s="355"/>
      <c r="AF43" s="352">
        <f t="shared" si="19"/>
        <v>0</v>
      </c>
      <c r="AG43" s="355"/>
      <c r="AH43" s="355"/>
      <c r="AI43" s="352">
        <f t="shared" si="21"/>
        <v>0</v>
      </c>
      <c r="AJ43" s="130">
        <f t="shared" si="57"/>
        <v>0</v>
      </c>
      <c r="AK43" s="130">
        <f t="shared" si="57"/>
        <v>0</v>
      </c>
      <c r="AL43" s="130">
        <f t="shared" si="57"/>
        <v>0</v>
      </c>
      <c r="AM43" s="130">
        <f t="shared" si="58"/>
        <v>30000000</v>
      </c>
      <c r="AN43" s="130">
        <f t="shared" si="58"/>
        <v>12161200</v>
      </c>
      <c r="AO43" s="130">
        <f t="shared" si="58"/>
        <v>-17838800</v>
      </c>
    </row>
    <row r="44" spans="1:41" ht="12.75">
      <c r="A44" s="57">
        <v>37</v>
      </c>
      <c r="B44" s="58" t="s">
        <v>38</v>
      </c>
      <c r="C44" s="102">
        <f>SUM(C45:C47)</f>
        <v>686800</v>
      </c>
      <c r="D44" s="102">
        <f>SUM(D45:D47)</f>
        <v>254000</v>
      </c>
      <c r="E44" s="352">
        <f t="shared" si="0"/>
        <v>-432800</v>
      </c>
      <c r="F44" s="102">
        <f>SUM(F45:F47)</f>
        <v>5200000</v>
      </c>
      <c r="G44" s="102">
        <f>SUM(G45:G47)</f>
        <v>4947800</v>
      </c>
      <c r="H44" s="352">
        <f t="shared" si="1"/>
        <v>-252200</v>
      </c>
      <c r="I44" s="102">
        <f>SUM(I45:I47)</f>
        <v>0</v>
      </c>
      <c r="J44" s="102">
        <f>SUM(J45:J47)</f>
        <v>0</v>
      </c>
      <c r="K44" s="352">
        <f t="shared" si="2"/>
        <v>0</v>
      </c>
      <c r="L44" s="102">
        <f>SUM(L45:L47)</f>
        <v>0</v>
      </c>
      <c r="M44" s="102">
        <f>SUM(M45:M47)</f>
        <v>0</v>
      </c>
      <c r="N44" s="352">
        <f t="shared" si="3"/>
        <v>0</v>
      </c>
      <c r="O44" s="102">
        <f>SUM(O45:O47)</f>
        <v>0</v>
      </c>
      <c r="P44" s="102">
        <f>SUM(P45:P47)</f>
        <v>0</v>
      </c>
      <c r="Q44" s="352">
        <f t="shared" si="4"/>
        <v>0</v>
      </c>
      <c r="R44" s="102">
        <f>SUM(R45:R47)</f>
        <v>0</v>
      </c>
      <c r="S44" s="102">
        <f>SUM(S45:S47)</f>
        <v>0</v>
      </c>
      <c r="T44" s="352">
        <f t="shared" si="5"/>
        <v>0</v>
      </c>
      <c r="U44" s="360">
        <f t="shared" si="56"/>
        <v>5886800</v>
      </c>
      <c r="V44" s="360">
        <f t="shared" si="56"/>
        <v>5201800</v>
      </c>
      <c r="W44" s="360">
        <f t="shared" si="56"/>
        <v>-685000</v>
      </c>
      <c r="X44" s="354">
        <f>SUM(X45:X47)</f>
        <v>0</v>
      </c>
      <c r="Y44" s="354">
        <f>SUM(Y45:Y47)</f>
        <v>0</v>
      </c>
      <c r="Z44" s="352">
        <f t="shared" si="17"/>
        <v>0</v>
      </c>
      <c r="AA44" s="360">
        <f t="shared" si="55"/>
        <v>0</v>
      </c>
      <c r="AB44" s="360">
        <f t="shared" si="55"/>
        <v>0</v>
      </c>
      <c r="AC44" s="360">
        <f t="shared" si="55"/>
        <v>0</v>
      </c>
      <c r="AD44" s="354">
        <f>SUM(AD45:AD47)</f>
        <v>0</v>
      </c>
      <c r="AE44" s="354">
        <f>SUM(AE45:AE47)</f>
        <v>0</v>
      </c>
      <c r="AF44" s="352">
        <f t="shared" si="19"/>
        <v>0</v>
      </c>
      <c r="AG44" s="354">
        <f>SUM(AG45:AG47)</f>
        <v>0</v>
      </c>
      <c r="AH44" s="354">
        <f>SUM(AH45:AH47)</f>
        <v>0</v>
      </c>
      <c r="AI44" s="352">
        <f t="shared" si="21"/>
        <v>0</v>
      </c>
      <c r="AJ44" s="129">
        <f t="shared" si="57"/>
        <v>0</v>
      </c>
      <c r="AK44" s="129">
        <f t="shared" si="57"/>
        <v>0</v>
      </c>
      <c r="AL44" s="129">
        <f t="shared" si="57"/>
        <v>0</v>
      </c>
      <c r="AM44" s="129">
        <f t="shared" si="58"/>
        <v>5886800</v>
      </c>
      <c r="AN44" s="129">
        <f t="shared" si="58"/>
        <v>5201800</v>
      </c>
      <c r="AO44" s="129">
        <f t="shared" si="58"/>
        <v>-685000</v>
      </c>
    </row>
    <row r="45" spans="1:41" ht="12.75">
      <c r="A45" s="13">
        <v>38</v>
      </c>
      <c r="B45" s="15" t="s">
        <v>40</v>
      </c>
      <c r="C45" s="101"/>
      <c r="D45" s="101"/>
      <c r="E45" s="352">
        <f t="shared" si="0"/>
        <v>0</v>
      </c>
      <c r="F45" s="101"/>
      <c r="G45" s="101"/>
      <c r="H45" s="352">
        <f t="shared" si="1"/>
        <v>0</v>
      </c>
      <c r="I45" s="101"/>
      <c r="J45" s="101"/>
      <c r="K45" s="352">
        <f t="shared" si="2"/>
        <v>0</v>
      </c>
      <c r="L45" s="101"/>
      <c r="M45" s="101"/>
      <c r="N45" s="352">
        <f t="shared" si="3"/>
        <v>0</v>
      </c>
      <c r="O45" s="101"/>
      <c r="P45" s="101"/>
      <c r="Q45" s="352">
        <f t="shared" si="4"/>
        <v>0</v>
      </c>
      <c r="R45" s="101"/>
      <c r="S45" s="101"/>
      <c r="T45" s="352">
        <f t="shared" si="5"/>
        <v>0</v>
      </c>
      <c r="U45" s="359">
        <f t="shared" si="56"/>
        <v>0</v>
      </c>
      <c r="V45" s="359">
        <f t="shared" si="56"/>
        <v>0</v>
      </c>
      <c r="W45" s="359">
        <f t="shared" si="56"/>
        <v>0</v>
      </c>
      <c r="X45" s="355"/>
      <c r="Y45" s="355"/>
      <c r="Z45" s="352">
        <f t="shared" si="17"/>
        <v>0</v>
      </c>
      <c r="AA45" s="359">
        <f t="shared" ref="AA45:AC60" si="59">SUM(X45)</f>
        <v>0</v>
      </c>
      <c r="AB45" s="359">
        <f t="shared" si="59"/>
        <v>0</v>
      </c>
      <c r="AC45" s="359">
        <f t="shared" si="59"/>
        <v>0</v>
      </c>
      <c r="AD45" s="355"/>
      <c r="AE45" s="355"/>
      <c r="AF45" s="352">
        <f t="shared" si="19"/>
        <v>0</v>
      </c>
      <c r="AG45" s="355"/>
      <c r="AH45" s="355"/>
      <c r="AI45" s="352">
        <f t="shared" si="21"/>
        <v>0</v>
      </c>
      <c r="AJ45" s="130">
        <f t="shared" si="57"/>
        <v>0</v>
      </c>
      <c r="AK45" s="130">
        <f t="shared" si="57"/>
        <v>0</v>
      </c>
      <c r="AL45" s="130">
        <f t="shared" si="57"/>
        <v>0</v>
      </c>
      <c r="AM45" s="130">
        <f t="shared" si="58"/>
        <v>0</v>
      </c>
      <c r="AN45" s="130">
        <f t="shared" si="58"/>
        <v>0</v>
      </c>
      <c r="AO45" s="130">
        <f t="shared" si="58"/>
        <v>0</v>
      </c>
    </row>
    <row r="46" spans="1:41" ht="12.75">
      <c r="A46" s="13">
        <v>39</v>
      </c>
      <c r="B46" s="15" t="s">
        <v>39</v>
      </c>
      <c r="C46" s="101">
        <v>686800</v>
      </c>
      <c r="D46" s="101">
        <v>254000</v>
      </c>
      <c r="E46" s="352">
        <f t="shared" si="0"/>
        <v>-432800</v>
      </c>
      <c r="F46" s="101">
        <v>5200000</v>
      </c>
      <c r="G46" s="101">
        <v>4947800</v>
      </c>
      <c r="H46" s="352">
        <f t="shared" si="1"/>
        <v>-252200</v>
      </c>
      <c r="I46" s="101"/>
      <c r="J46" s="101"/>
      <c r="K46" s="352">
        <f t="shared" si="2"/>
        <v>0</v>
      </c>
      <c r="L46" s="101"/>
      <c r="M46" s="101"/>
      <c r="N46" s="352">
        <f t="shared" si="3"/>
        <v>0</v>
      </c>
      <c r="O46" s="101"/>
      <c r="P46" s="101"/>
      <c r="Q46" s="352">
        <f t="shared" si="4"/>
        <v>0</v>
      </c>
      <c r="R46" s="101"/>
      <c r="S46" s="101"/>
      <c r="T46" s="352">
        <f t="shared" si="5"/>
        <v>0</v>
      </c>
      <c r="U46" s="359">
        <f t="shared" si="56"/>
        <v>5886800</v>
      </c>
      <c r="V46" s="359">
        <f t="shared" si="56"/>
        <v>5201800</v>
      </c>
      <c r="W46" s="359">
        <f t="shared" si="56"/>
        <v>-685000</v>
      </c>
      <c r="X46" s="355"/>
      <c r="Y46" s="355"/>
      <c r="Z46" s="352">
        <f t="shared" si="17"/>
        <v>0</v>
      </c>
      <c r="AA46" s="359">
        <f t="shared" si="59"/>
        <v>0</v>
      </c>
      <c r="AB46" s="359">
        <f t="shared" si="59"/>
        <v>0</v>
      </c>
      <c r="AC46" s="359">
        <f t="shared" si="59"/>
        <v>0</v>
      </c>
      <c r="AD46" s="355"/>
      <c r="AE46" s="355"/>
      <c r="AF46" s="352">
        <f t="shared" si="19"/>
        <v>0</v>
      </c>
      <c r="AG46" s="355"/>
      <c r="AH46" s="355"/>
      <c r="AI46" s="352">
        <f t="shared" si="21"/>
        <v>0</v>
      </c>
      <c r="AJ46" s="130">
        <f t="shared" si="57"/>
        <v>0</v>
      </c>
      <c r="AK46" s="130">
        <f t="shared" si="57"/>
        <v>0</v>
      </c>
      <c r="AL46" s="130">
        <f t="shared" si="57"/>
        <v>0</v>
      </c>
      <c r="AM46" s="130">
        <f t="shared" si="58"/>
        <v>5886800</v>
      </c>
      <c r="AN46" s="130">
        <f t="shared" si="58"/>
        <v>5201800</v>
      </c>
      <c r="AO46" s="130">
        <f t="shared" si="58"/>
        <v>-685000</v>
      </c>
    </row>
    <row r="47" spans="1:41" ht="12.75">
      <c r="A47" s="13">
        <v>40</v>
      </c>
      <c r="B47" s="15" t="s">
        <v>42</v>
      </c>
      <c r="C47" s="101"/>
      <c r="D47" s="101"/>
      <c r="E47" s="352">
        <f t="shared" si="0"/>
        <v>0</v>
      </c>
      <c r="F47" s="101"/>
      <c r="G47" s="101"/>
      <c r="H47" s="352">
        <f t="shared" si="1"/>
        <v>0</v>
      </c>
      <c r="I47" s="101"/>
      <c r="J47" s="101"/>
      <c r="K47" s="352">
        <f t="shared" si="2"/>
        <v>0</v>
      </c>
      <c r="L47" s="101"/>
      <c r="M47" s="101"/>
      <c r="N47" s="352">
        <f t="shared" si="3"/>
        <v>0</v>
      </c>
      <c r="O47" s="101"/>
      <c r="P47" s="101"/>
      <c r="Q47" s="352">
        <f t="shared" si="4"/>
        <v>0</v>
      </c>
      <c r="R47" s="101"/>
      <c r="S47" s="101"/>
      <c r="T47" s="352">
        <f t="shared" si="5"/>
        <v>0</v>
      </c>
      <c r="U47" s="359">
        <f t="shared" si="56"/>
        <v>0</v>
      </c>
      <c r="V47" s="359">
        <f t="shared" si="56"/>
        <v>0</v>
      </c>
      <c r="W47" s="359">
        <f t="shared" si="56"/>
        <v>0</v>
      </c>
      <c r="X47" s="355"/>
      <c r="Y47" s="355"/>
      <c r="Z47" s="352">
        <f t="shared" si="17"/>
        <v>0</v>
      </c>
      <c r="AA47" s="359">
        <f t="shared" si="59"/>
        <v>0</v>
      </c>
      <c r="AB47" s="359">
        <f t="shared" si="59"/>
        <v>0</v>
      </c>
      <c r="AC47" s="359">
        <f t="shared" si="59"/>
        <v>0</v>
      </c>
      <c r="AD47" s="355"/>
      <c r="AE47" s="355"/>
      <c r="AF47" s="352">
        <f t="shared" si="19"/>
        <v>0</v>
      </c>
      <c r="AG47" s="355"/>
      <c r="AH47" s="355"/>
      <c r="AI47" s="352">
        <f t="shared" si="21"/>
        <v>0</v>
      </c>
      <c r="AJ47" s="130">
        <f t="shared" si="57"/>
        <v>0</v>
      </c>
      <c r="AK47" s="130">
        <f t="shared" si="57"/>
        <v>0</v>
      </c>
      <c r="AL47" s="130">
        <f t="shared" si="57"/>
        <v>0</v>
      </c>
      <c r="AM47" s="130">
        <f t="shared" si="58"/>
        <v>0</v>
      </c>
      <c r="AN47" s="130">
        <f t="shared" si="58"/>
        <v>0</v>
      </c>
      <c r="AO47" s="130">
        <f t="shared" si="58"/>
        <v>0</v>
      </c>
    </row>
    <row r="48" spans="1:41" ht="12.75">
      <c r="A48" s="57">
        <v>41</v>
      </c>
      <c r="B48" s="58" t="s">
        <v>43</v>
      </c>
      <c r="C48" s="102">
        <f>SUM(C49:C57)</f>
        <v>31470000</v>
      </c>
      <c r="D48" s="102">
        <f>SUM(D49:D57)</f>
        <v>21794000</v>
      </c>
      <c r="E48" s="352">
        <f t="shared" si="0"/>
        <v>-9676000</v>
      </c>
      <c r="F48" s="102">
        <f>SUM(F49:F57)</f>
        <v>223388100</v>
      </c>
      <c r="G48" s="102">
        <f>SUM(G49:G57)</f>
        <v>66212175.5</v>
      </c>
      <c r="H48" s="352">
        <f t="shared" si="1"/>
        <v>-157175924.5</v>
      </c>
      <c r="I48" s="102">
        <f>SUM(I49:I57)</f>
        <v>0</v>
      </c>
      <c r="J48" s="102">
        <f>SUM(J49:J57)</f>
        <v>0</v>
      </c>
      <c r="K48" s="352">
        <f t="shared" si="2"/>
        <v>0</v>
      </c>
      <c r="L48" s="102">
        <f>SUM(L49:L57)</f>
        <v>0</v>
      </c>
      <c r="M48" s="102">
        <f>SUM(M49:M57)</f>
        <v>0</v>
      </c>
      <c r="N48" s="352">
        <f t="shared" si="3"/>
        <v>0</v>
      </c>
      <c r="O48" s="102">
        <f>SUM(O49:O57)</f>
        <v>0</v>
      </c>
      <c r="P48" s="102">
        <f>SUM(P49:P57)</f>
        <v>0</v>
      </c>
      <c r="Q48" s="352">
        <f t="shared" si="4"/>
        <v>0</v>
      </c>
      <c r="R48" s="102">
        <f>SUM(R49:R57)</f>
        <v>0</v>
      </c>
      <c r="S48" s="102">
        <f>SUM(S49:S57)</f>
        <v>0</v>
      </c>
      <c r="T48" s="352">
        <f t="shared" si="5"/>
        <v>0</v>
      </c>
      <c r="U48" s="360">
        <f t="shared" si="56"/>
        <v>254858100</v>
      </c>
      <c r="V48" s="360">
        <f t="shared" si="56"/>
        <v>88006175.5</v>
      </c>
      <c r="W48" s="360">
        <f t="shared" si="56"/>
        <v>-166851924.5</v>
      </c>
      <c r="X48" s="354">
        <f>SUM(X49:X57)</f>
        <v>0</v>
      </c>
      <c r="Y48" s="354">
        <f>SUM(Y49:Y57)</f>
        <v>0</v>
      </c>
      <c r="Z48" s="352">
        <f t="shared" si="17"/>
        <v>0</v>
      </c>
      <c r="AA48" s="360">
        <f t="shared" si="59"/>
        <v>0</v>
      </c>
      <c r="AB48" s="360">
        <f t="shared" si="59"/>
        <v>0</v>
      </c>
      <c r="AC48" s="360">
        <f t="shared" si="59"/>
        <v>0</v>
      </c>
      <c r="AD48" s="354">
        <f>SUM(AD49:AD57)</f>
        <v>59500000</v>
      </c>
      <c r="AE48" s="354">
        <f>SUM(AE49:AE57)</f>
        <v>150000</v>
      </c>
      <c r="AF48" s="352">
        <f t="shared" si="19"/>
        <v>-59350000</v>
      </c>
      <c r="AG48" s="354">
        <f>SUM(AG49:AG57)</f>
        <v>98348800</v>
      </c>
      <c r="AH48" s="354">
        <f>SUM(AH49:AH57)</f>
        <v>0</v>
      </c>
      <c r="AI48" s="352">
        <f t="shared" si="21"/>
        <v>-98348800</v>
      </c>
      <c r="AJ48" s="129">
        <f t="shared" si="57"/>
        <v>157848800</v>
      </c>
      <c r="AK48" s="129">
        <f t="shared" si="57"/>
        <v>150000</v>
      </c>
      <c r="AL48" s="129">
        <f t="shared" si="57"/>
        <v>-157698800</v>
      </c>
      <c r="AM48" s="129">
        <f t="shared" si="58"/>
        <v>412706900</v>
      </c>
      <c r="AN48" s="129">
        <f t="shared" si="58"/>
        <v>88156175.5</v>
      </c>
      <c r="AO48" s="129">
        <f t="shared" si="58"/>
        <v>-324550724.5</v>
      </c>
    </row>
    <row r="49" spans="1:41" ht="12.75">
      <c r="A49" s="13">
        <v>42</v>
      </c>
      <c r="B49" s="1" t="s">
        <v>74</v>
      </c>
      <c r="C49" s="101">
        <v>31100000</v>
      </c>
      <c r="D49" s="101">
        <v>21794000</v>
      </c>
      <c r="E49" s="352">
        <f t="shared" si="0"/>
        <v>-9306000</v>
      </c>
      <c r="F49" s="101">
        <v>220218100</v>
      </c>
      <c r="G49" s="101">
        <v>65329900.5</v>
      </c>
      <c r="H49" s="352">
        <f t="shared" si="1"/>
        <v>-154888199.5</v>
      </c>
      <c r="I49" s="101"/>
      <c r="J49" s="101"/>
      <c r="K49" s="352">
        <f t="shared" si="2"/>
        <v>0</v>
      </c>
      <c r="L49" s="101"/>
      <c r="M49" s="101"/>
      <c r="N49" s="352">
        <f t="shared" si="3"/>
        <v>0</v>
      </c>
      <c r="O49" s="101"/>
      <c r="P49" s="101"/>
      <c r="Q49" s="352">
        <f t="shared" si="4"/>
        <v>0</v>
      </c>
      <c r="R49" s="101"/>
      <c r="S49" s="101"/>
      <c r="T49" s="352">
        <f t="shared" si="5"/>
        <v>0</v>
      </c>
      <c r="U49" s="359">
        <f t="shared" si="56"/>
        <v>251318100</v>
      </c>
      <c r="V49" s="359">
        <f t="shared" si="56"/>
        <v>87123900.5</v>
      </c>
      <c r="W49" s="359">
        <f t="shared" si="56"/>
        <v>-164194199.5</v>
      </c>
      <c r="X49" s="355"/>
      <c r="Y49" s="355"/>
      <c r="Z49" s="352">
        <f t="shared" si="17"/>
        <v>0</v>
      </c>
      <c r="AA49" s="359">
        <f t="shared" si="59"/>
        <v>0</v>
      </c>
      <c r="AB49" s="359">
        <f t="shared" si="59"/>
        <v>0</v>
      </c>
      <c r="AC49" s="359">
        <f t="shared" si="59"/>
        <v>0</v>
      </c>
      <c r="AD49" s="355">
        <v>59500000</v>
      </c>
      <c r="AE49" s="355">
        <v>150000</v>
      </c>
      <c r="AF49" s="352">
        <f t="shared" si="19"/>
        <v>-59350000</v>
      </c>
      <c r="AG49" s="355">
        <v>98348800</v>
      </c>
      <c r="AH49" s="355"/>
      <c r="AI49" s="352">
        <f t="shared" si="21"/>
        <v>-98348800</v>
      </c>
      <c r="AJ49" s="130">
        <f t="shared" si="57"/>
        <v>157848800</v>
      </c>
      <c r="AK49" s="130">
        <f t="shared" si="57"/>
        <v>150000</v>
      </c>
      <c r="AL49" s="130">
        <f t="shared" si="57"/>
        <v>-157698800</v>
      </c>
      <c r="AM49" s="130">
        <f t="shared" si="58"/>
        <v>409166900</v>
      </c>
      <c r="AN49" s="130">
        <f t="shared" si="58"/>
        <v>87273900.5</v>
      </c>
      <c r="AO49" s="130">
        <f t="shared" si="58"/>
        <v>-321892999.5</v>
      </c>
    </row>
    <row r="50" spans="1:41" ht="12.75">
      <c r="A50" s="13">
        <v>43</v>
      </c>
      <c r="B50" s="15" t="s">
        <v>44</v>
      </c>
      <c r="C50" s="101"/>
      <c r="D50" s="101"/>
      <c r="E50" s="352">
        <f t="shared" si="0"/>
        <v>0</v>
      </c>
      <c r="F50" s="101">
        <v>330000</v>
      </c>
      <c r="G50" s="101"/>
      <c r="H50" s="352">
        <f t="shared" si="1"/>
        <v>-330000</v>
      </c>
      <c r="I50" s="101"/>
      <c r="J50" s="101"/>
      <c r="K50" s="352">
        <f t="shared" si="2"/>
        <v>0</v>
      </c>
      <c r="L50" s="101"/>
      <c r="M50" s="101"/>
      <c r="N50" s="352">
        <f t="shared" si="3"/>
        <v>0</v>
      </c>
      <c r="O50" s="101"/>
      <c r="P50" s="101"/>
      <c r="Q50" s="352">
        <f t="shared" si="4"/>
        <v>0</v>
      </c>
      <c r="R50" s="101"/>
      <c r="S50" s="101"/>
      <c r="T50" s="352">
        <f t="shared" si="5"/>
        <v>0</v>
      </c>
      <c r="U50" s="359">
        <f t="shared" si="56"/>
        <v>330000</v>
      </c>
      <c r="V50" s="359">
        <f t="shared" si="56"/>
        <v>0</v>
      </c>
      <c r="W50" s="359">
        <f t="shared" si="56"/>
        <v>-330000</v>
      </c>
      <c r="X50" s="355"/>
      <c r="Y50" s="355"/>
      <c r="Z50" s="352">
        <f t="shared" si="17"/>
        <v>0</v>
      </c>
      <c r="AA50" s="359">
        <f t="shared" si="59"/>
        <v>0</v>
      </c>
      <c r="AB50" s="359">
        <f t="shared" si="59"/>
        <v>0</v>
      </c>
      <c r="AC50" s="359">
        <f t="shared" si="59"/>
        <v>0</v>
      </c>
      <c r="AD50" s="355"/>
      <c r="AE50" s="355"/>
      <c r="AF50" s="352">
        <f t="shared" si="19"/>
        <v>0</v>
      </c>
      <c r="AG50" s="355"/>
      <c r="AH50" s="355"/>
      <c r="AI50" s="352">
        <f t="shared" si="21"/>
        <v>0</v>
      </c>
      <c r="AJ50" s="130">
        <f t="shared" si="57"/>
        <v>0</v>
      </c>
      <c r="AK50" s="130">
        <f t="shared" si="57"/>
        <v>0</v>
      </c>
      <c r="AL50" s="130">
        <f t="shared" si="57"/>
        <v>0</v>
      </c>
      <c r="AM50" s="130">
        <f t="shared" si="58"/>
        <v>330000</v>
      </c>
      <c r="AN50" s="130">
        <f t="shared" si="58"/>
        <v>0</v>
      </c>
      <c r="AO50" s="130">
        <f t="shared" si="58"/>
        <v>-330000</v>
      </c>
    </row>
    <row r="51" spans="1:41" ht="12.75">
      <c r="A51" s="13">
        <v>44</v>
      </c>
      <c r="B51" s="15" t="s">
        <v>45</v>
      </c>
      <c r="C51" s="101">
        <v>100000</v>
      </c>
      <c r="D51" s="101"/>
      <c r="E51" s="352">
        <f t="shared" si="0"/>
        <v>-100000</v>
      </c>
      <c r="F51" s="101">
        <v>680000</v>
      </c>
      <c r="G51" s="101">
        <v>596275</v>
      </c>
      <c r="H51" s="352">
        <f t="shared" si="1"/>
        <v>-83725</v>
      </c>
      <c r="I51" s="101"/>
      <c r="J51" s="101"/>
      <c r="K51" s="352">
        <f t="shared" si="2"/>
        <v>0</v>
      </c>
      <c r="L51" s="101"/>
      <c r="M51" s="101"/>
      <c r="N51" s="352">
        <f t="shared" si="3"/>
        <v>0</v>
      </c>
      <c r="O51" s="101"/>
      <c r="P51" s="101"/>
      <c r="Q51" s="352">
        <f t="shared" si="4"/>
        <v>0</v>
      </c>
      <c r="R51" s="101"/>
      <c r="S51" s="101"/>
      <c r="T51" s="352">
        <f t="shared" si="5"/>
        <v>0</v>
      </c>
      <c r="U51" s="359">
        <f t="shared" si="56"/>
        <v>780000</v>
      </c>
      <c r="V51" s="359">
        <f t="shared" si="56"/>
        <v>596275</v>
      </c>
      <c r="W51" s="359">
        <f t="shared" si="56"/>
        <v>-183725</v>
      </c>
      <c r="X51" s="355"/>
      <c r="Y51" s="355"/>
      <c r="Z51" s="352">
        <f t="shared" si="17"/>
        <v>0</v>
      </c>
      <c r="AA51" s="359">
        <f t="shared" si="59"/>
        <v>0</v>
      </c>
      <c r="AB51" s="359">
        <f t="shared" si="59"/>
        <v>0</v>
      </c>
      <c r="AC51" s="359">
        <f t="shared" si="59"/>
        <v>0</v>
      </c>
      <c r="AD51" s="355"/>
      <c r="AE51" s="355"/>
      <c r="AF51" s="352">
        <f t="shared" si="19"/>
        <v>0</v>
      </c>
      <c r="AG51" s="355"/>
      <c r="AH51" s="355"/>
      <c r="AI51" s="352">
        <f t="shared" si="21"/>
        <v>0</v>
      </c>
      <c r="AJ51" s="130">
        <f t="shared" si="57"/>
        <v>0</v>
      </c>
      <c r="AK51" s="130">
        <f t="shared" si="57"/>
        <v>0</v>
      </c>
      <c r="AL51" s="130">
        <f t="shared" si="57"/>
        <v>0</v>
      </c>
      <c r="AM51" s="130">
        <f t="shared" si="58"/>
        <v>780000</v>
      </c>
      <c r="AN51" s="130">
        <f t="shared" si="58"/>
        <v>596275</v>
      </c>
      <c r="AO51" s="130">
        <f t="shared" si="58"/>
        <v>-183725</v>
      </c>
    </row>
    <row r="52" spans="1:41" ht="12.75">
      <c r="A52" s="13">
        <v>45</v>
      </c>
      <c r="B52" s="15" t="s">
        <v>51</v>
      </c>
      <c r="C52" s="101">
        <v>200000</v>
      </c>
      <c r="D52" s="101">
        <v>0</v>
      </c>
      <c r="E52" s="352">
        <f t="shared" si="0"/>
        <v>-200000</v>
      </c>
      <c r="F52" s="101">
        <v>1280000</v>
      </c>
      <c r="G52" s="101">
        <v>0</v>
      </c>
      <c r="H52" s="352">
        <f t="shared" si="1"/>
        <v>-1280000</v>
      </c>
      <c r="I52" s="101"/>
      <c r="J52" s="101"/>
      <c r="K52" s="352">
        <f t="shared" si="2"/>
        <v>0</v>
      </c>
      <c r="L52" s="101"/>
      <c r="M52" s="101"/>
      <c r="N52" s="352">
        <f t="shared" si="3"/>
        <v>0</v>
      </c>
      <c r="O52" s="101"/>
      <c r="P52" s="101"/>
      <c r="Q52" s="352">
        <f t="shared" si="4"/>
        <v>0</v>
      </c>
      <c r="R52" s="101"/>
      <c r="S52" s="101"/>
      <c r="T52" s="352">
        <f t="shared" si="5"/>
        <v>0</v>
      </c>
      <c r="U52" s="359">
        <f t="shared" si="56"/>
        <v>1480000</v>
      </c>
      <c r="V52" s="359">
        <f t="shared" si="56"/>
        <v>0</v>
      </c>
      <c r="W52" s="359">
        <f t="shared" si="56"/>
        <v>-1480000</v>
      </c>
      <c r="X52" s="355"/>
      <c r="Y52" s="355"/>
      <c r="Z52" s="352">
        <f t="shared" si="17"/>
        <v>0</v>
      </c>
      <c r="AA52" s="359">
        <f t="shared" si="59"/>
        <v>0</v>
      </c>
      <c r="AB52" s="359">
        <f t="shared" si="59"/>
        <v>0</v>
      </c>
      <c r="AC52" s="359">
        <f t="shared" si="59"/>
        <v>0</v>
      </c>
      <c r="AD52" s="355"/>
      <c r="AE52" s="355"/>
      <c r="AF52" s="352">
        <f t="shared" si="19"/>
        <v>0</v>
      </c>
      <c r="AG52" s="355"/>
      <c r="AH52" s="355"/>
      <c r="AI52" s="352">
        <f t="shared" si="21"/>
        <v>0</v>
      </c>
      <c r="AJ52" s="130">
        <f t="shared" si="57"/>
        <v>0</v>
      </c>
      <c r="AK52" s="130">
        <f t="shared" si="57"/>
        <v>0</v>
      </c>
      <c r="AL52" s="130">
        <f t="shared" si="57"/>
        <v>0</v>
      </c>
      <c r="AM52" s="130">
        <f t="shared" si="58"/>
        <v>1480000</v>
      </c>
      <c r="AN52" s="130">
        <f t="shared" si="58"/>
        <v>0</v>
      </c>
      <c r="AO52" s="130">
        <f t="shared" si="58"/>
        <v>-1480000</v>
      </c>
    </row>
    <row r="53" spans="1:41" ht="12.75">
      <c r="A53" s="13">
        <v>46</v>
      </c>
      <c r="B53" s="15" t="s">
        <v>46</v>
      </c>
      <c r="C53" s="101">
        <v>70000</v>
      </c>
      <c r="D53" s="101"/>
      <c r="E53" s="352">
        <f t="shared" si="0"/>
        <v>-70000</v>
      </c>
      <c r="F53" s="101">
        <v>480000</v>
      </c>
      <c r="G53" s="101">
        <v>286000</v>
      </c>
      <c r="H53" s="352">
        <f t="shared" si="1"/>
        <v>-194000</v>
      </c>
      <c r="I53" s="101"/>
      <c r="J53" s="101"/>
      <c r="K53" s="352">
        <f t="shared" si="2"/>
        <v>0</v>
      </c>
      <c r="L53" s="101"/>
      <c r="M53" s="101"/>
      <c r="N53" s="352">
        <f t="shared" si="3"/>
        <v>0</v>
      </c>
      <c r="O53" s="101"/>
      <c r="P53" s="101"/>
      <c r="Q53" s="352">
        <f t="shared" si="4"/>
        <v>0</v>
      </c>
      <c r="R53" s="101"/>
      <c r="S53" s="101"/>
      <c r="T53" s="352">
        <f t="shared" si="5"/>
        <v>0</v>
      </c>
      <c r="U53" s="359">
        <f t="shared" si="56"/>
        <v>550000</v>
      </c>
      <c r="V53" s="359">
        <f t="shared" si="56"/>
        <v>286000</v>
      </c>
      <c r="W53" s="359">
        <f t="shared" si="56"/>
        <v>-264000</v>
      </c>
      <c r="X53" s="355"/>
      <c r="Y53" s="355"/>
      <c r="Z53" s="352">
        <f t="shared" si="17"/>
        <v>0</v>
      </c>
      <c r="AA53" s="359">
        <f t="shared" si="59"/>
        <v>0</v>
      </c>
      <c r="AB53" s="359">
        <f t="shared" si="59"/>
        <v>0</v>
      </c>
      <c r="AC53" s="359">
        <f t="shared" si="59"/>
        <v>0</v>
      </c>
      <c r="AD53" s="355"/>
      <c r="AE53" s="355"/>
      <c r="AF53" s="352">
        <f t="shared" si="19"/>
        <v>0</v>
      </c>
      <c r="AG53" s="355"/>
      <c r="AH53" s="355"/>
      <c r="AI53" s="352">
        <f t="shared" si="21"/>
        <v>0</v>
      </c>
      <c r="AJ53" s="130">
        <f t="shared" si="57"/>
        <v>0</v>
      </c>
      <c r="AK53" s="130">
        <f t="shared" si="57"/>
        <v>0</v>
      </c>
      <c r="AL53" s="130">
        <f t="shared" si="57"/>
        <v>0</v>
      </c>
      <c r="AM53" s="130">
        <f t="shared" si="58"/>
        <v>550000</v>
      </c>
      <c r="AN53" s="130">
        <f t="shared" si="58"/>
        <v>286000</v>
      </c>
      <c r="AO53" s="130">
        <f t="shared" si="58"/>
        <v>-264000</v>
      </c>
    </row>
    <row r="54" spans="1:41" ht="12.75">
      <c r="A54" s="13">
        <v>47</v>
      </c>
      <c r="B54" s="15" t="s">
        <v>47</v>
      </c>
      <c r="C54" s="101"/>
      <c r="D54" s="101"/>
      <c r="E54" s="352">
        <f t="shared" si="0"/>
        <v>0</v>
      </c>
      <c r="F54" s="101"/>
      <c r="G54" s="101"/>
      <c r="H54" s="352">
        <f t="shared" si="1"/>
        <v>0</v>
      </c>
      <c r="I54" s="101"/>
      <c r="J54" s="101"/>
      <c r="K54" s="352">
        <f t="shared" si="2"/>
        <v>0</v>
      </c>
      <c r="L54" s="101"/>
      <c r="M54" s="101"/>
      <c r="N54" s="352">
        <f t="shared" si="3"/>
        <v>0</v>
      </c>
      <c r="O54" s="101"/>
      <c r="P54" s="101"/>
      <c r="Q54" s="352">
        <f t="shared" si="4"/>
        <v>0</v>
      </c>
      <c r="R54" s="101"/>
      <c r="S54" s="101"/>
      <c r="T54" s="352">
        <f t="shared" si="5"/>
        <v>0</v>
      </c>
      <c r="U54" s="359">
        <f t="shared" si="56"/>
        <v>0</v>
      </c>
      <c r="V54" s="359">
        <f t="shared" si="56"/>
        <v>0</v>
      </c>
      <c r="W54" s="359">
        <f t="shared" si="56"/>
        <v>0</v>
      </c>
      <c r="X54" s="355"/>
      <c r="Y54" s="355"/>
      <c r="Z54" s="352">
        <f t="shared" si="17"/>
        <v>0</v>
      </c>
      <c r="AA54" s="359">
        <f t="shared" si="59"/>
        <v>0</v>
      </c>
      <c r="AB54" s="359">
        <f t="shared" si="59"/>
        <v>0</v>
      </c>
      <c r="AC54" s="359">
        <f t="shared" si="59"/>
        <v>0</v>
      </c>
      <c r="AD54" s="355"/>
      <c r="AE54" s="355"/>
      <c r="AF54" s="352">
        <f t="shared" si="19"/>
        <v>0</v>
      </c>
      <c r="AG54" s="355"/>
      <c r="AH54" s="355"/>
      <c r="AI54" s="352">
        <f t="shared" si="21"/>
        <v>0</v>
      </c>
      <c r="AJ54" s="130">
        <f t="shared" si="57"/>
        <v>0</v>
      </c>
      <c r="AK54" s="130">
        <f t="shared" si="57"/>
        <v>0</v>
      </c>
      <c r="AL54" s="130">
        <f t="shared" si="57"/>
        <v>0</v>
      </c>
      <c r="AM54" s="130">
        <f t="shared" si="58"/>
        <v>0</v>
      </c>
      <c r="AN54" s="130">
        <f t="shared" si="58"/>
        <v>0</v>
      </c>
      <c r="AO54" s="130">
        <f t="shared" si="58"/>
        <v>0</v>
      </c>
    </row>
    <row r="55" spans="1:41" ht="12.75">
      <c r="A55" s="13">
        <v>48</v>
      </c>
      <c r="B55" s="15" t="s">
        <v>48</v>
      </c>
      <c r="C55" s="101"/>
      <c r="D55" s="101"/>
      <c r="E55" s="352">
        <f t="shared" si="0"/>
        <v>0</v>
      </c>
      <c r="F55" s="101">
        <v>400000</v>
      </c>
      <c r="G55" s="101">
        <v>0</v>
      </c>
      <c r="H55" s="352">
        <f t="shared" si="1"/>
        <v>-400000</v>
      </c>
      <c r="I55" s="101"/>
      <c r="J55" s="101"/>
      <c r="K55" s="352">
        <f t="shared" si="2"/>
        <v>0</v>
      </c>
      <c r="L55" s="101"/>
      <c r="M55" s="101"/>
      <c r="N55" s="352">
        <f t="shared" si="3"/>
        <v>0</v>
      </c>
      <c r="O55" s="101"/>
      <c r="P55" s="101"/>
      <c r="Q55" s="352">
        <f t="shared" si="4"/>
        <v>0</v>
      </c>
      <c r="R55" s="101"/>
      <c r="S55" s="101"/>
      <c r="T55" s="352">
        <f t="shared" si="5"/>
        <v>0</v>
      </c>
      <c r="U55" s="359">
        <f t="shared" ref="U55:W73" si="60">SUM(C55+F55+I55+L55+O55+R55)</f>
        <v>400000</v>
      </c>
      <c r="V55" s="359">
        <f t="shared" si="60"/>
        <v>0</v>
      </c>
      <c r="W55" s="359">
        <f t="shared" si="60"/>
        <v>-400000</v>
      </c>
      <c r="X55" s="355"/>
      <c r="Y55" s="355"/>
      <c r="Z55" s="352">
        <f t="shared" si="17"/>
        <v>0</v>
      </c>
      <c r="AA55" s="359">
        <f t="shared" si="59"/>
        <v>0</v>
      </c>
      <c r="AB55" s="359">
        <f t="shared" si="59"/>
        <v>0</v>
      </c>
      <c r="AC55" s="359">
        <f t="shared" si="59"/>
        <v>0</v>
      </c>
      <c r="AD55" s="355"/>
      <c r="AE55" s="355"/>
      <c r="AF55" s="352">
        <f t="shared" si="19"/>
        <v>0</v>
      </c>
      <c r="AG55" s="355"/>
      <c r="AH55" s="355"/>
      <c r="AI55" s="352">
        <f t="shared" si="21"/>
        <v>0</v>
      </c>
      <c r="AJ55" s="130">
        <f t="shared" ref="AJ55:AL73" si="61">SUM(AD55+AG55)</f>
        <v>0</v>
      </c>
      <c r="AK55" s="130">
        <f t="shared" si="61"/>
        <v>0</v>
      </c>
      <c r="AL55" s="130">
        <f t="shared" si="61"/>
        <v>0</v>
      </c>
      <c r="AM55" s="130">
        <f t="shared" ref="AM55:AO73" si="62">SUM(U55+AA55+AJ55)</f>
        <v>400000</v>
      </c>
      <c r="AN55" s="130">
        <f t="shared" si="62"/>
        <v>0</v>
      </c>
      <c r="AO55" s="130">
        <f t="shared" si="62"/>
        <v>-400000</v>
      </c>
    </row>
    <row r="56" spans="1:41" ht="12.75">
      <c r="A56" s="13">
        <v>49</v>
      </c>
      <c r="B56" s="15" t="s">
        <v>49</v>
      </c>
      <c r="C56" s="101"/>
      <c r="D56" s="101"/>
      <c r="E56" s="352">
        <f t="shared" si="0"/>
        <v>0</v>
      </c>
      <c r="F56" s="101"/>
      <c r="G56" s="101"/>
      <c r="H56" s="352">
        <f t="shared" si="1"/>
        <v>0</v>
      </c>
      <c r="I56" s="101"/>
      <c r="J56" s="101"/>
      <c r="K56" s="352">
        <f t="shared" si="2"/>
        <v>0</v>
      </c>
      <c r="L56" s="101"/>
      <c r="M56" s="101"/>
      <c r="N56" s="352">
        <f t="shared" si="3"/>
        <v>0</v>
      </c>
      <c r="O56" s="101"/>
      <c r="P56" s="101"/>
      <c r="Q56" s="352">
        <f t="shared" si="4"/>
        <v>0</v>
      </c>
      <c r="R56" s="101"/>
      <c r="S56" s="101"/>
      <c r="T56" s="352">
        <f t="shared" si="5"/>
        <v>0</v>
      </c>
      <c r="U56" s="359">
        <f t="shared" si="60"/>
        <v>0</v>
      </c>
      <c r="V56" s="359">
        <f t="shared" si="60"/>
        <v>0</v>
      </c>
      <c r="W56" s="359">
        <f t="shared" si="60"/>
        <v>0</v>
      </c>
      <c r="X56" s="355"/>
      <c r="Y56" s="355"/>
      <c r="Z56" s="352">
        <f t="shared" si="17"/>
        <v>0</v>
      </c>
      <c r="AA56" s="359">
        <f t="shared" si="59"/>
        <v>0</v>
      </c>
      <c r="AB56" s="359">
        <f t="shared" si="59"/>
        <v>0</v>
      </c>
      <c r="AC56" s="359">
        <f t="shared" si="59"/>
        <v>0</v>
      </c>
      <c r="AD56" s="355"/>
      <c r="AE56" s="355"/>
      <c r="AF56" s="352">
        <f t="shared" si="19"/>
        <v>0</v>
      </c>
      <c r="AG56" s="355"/>
      <c r="AH56" s="355"/>
      <c r="AI56" s="352">
        <f t="shared" si="21"/>
        <v>0</v>
      </c>
      <c r="AJ56" s="130">
        <f t="shared" si="61"/>
        <v>0</v>
      </c>
      <c r="AK56" s="130">
        <f t="shared" si="61"/>
        <v>0</v>
      </c>
      <c r="AL56" s="130">
        <f t="shared" si="61"/>
        <v>0</v>
      </c>
      <c r="AM56" s="130">
        <f t="shared" si="62"/>
        <v>0</v>
      </c>
      <c r="AN56" s="130">
        <f t="shared" si="62"/>
        <v>0</v>
      </c>
      <c r="AO56" s="130">
        <f t="shared" si="62"/>
        <v>0</v>
      </c>
    </row>
    <row r="57" spans="1:41" ht="12.75">
      <c r="A57" s="13">
        <v>50</v>
      </c>
      <c r="B57" s="15" t="s">
        <v>50</v>
      </c>
      <c r="C57" s="101"/>
      <c r="D57" s="101"/>
      <c r="E57" s="352">
        <f t="shared" si="0"/>
        <v>0</v>
      </c>
      <c r="F57" s="101"/>
      <c r="G57" s="101"/>
      <c r="H57" s="352">
        <f t="shared" si="1"/>
        <v>0</v>
      </c>
      <c r="I57" s="101"/>
      <c r="J57" s="101"/>
      <c r="K57" s="352">
        <f t="shared" si="2"/>
        <v>0</v>
      </c>
      <c r="L57" s="101"/>
      <c r="M57" s="101"/>
      <c r="N57" s="352">
        <f t="shared" si="3"/>
        <v>0</v>
      </c>
      <c r="O57" s="101"/>
      <c r="P57" s="101"/>
      <c r="Q57" s="352">
        <f t="shared" si="4"/>
        <v>0</v>
      </c>
      <c r="R57" s="101"/>
      <c r="S57" s="101"/>
      <c r="T57" s="352">
        <f t="shared" si="5"/>
        <v>0</v>
      </c>
      <c r="U57" s="359">
        <f t="shared" si="60"/>
        <v>0</v>
      </c>
      <c r="V57" s="359">
        <f t="shared" si="60"/>
        <v>0</v>
      </c>
      <c r="W57" s="359">
        <f t="shared" si="60"/>
        <v>0</v>
      </c>
      <c r="X57" s="355"/>
      <c r="Y57" s="355"/>
      <c r="Z57" s="352">
        <f t="shared" si="17"/>
        <v>0</v>
      </c>
      <c r="AA57" s="359">
        <f t="shared" si="59"/>
        <v>0</v>
      </c>
      <c r="AB57" s="359">
        <f t="shared" si="59"/>
        <v>0</v>
      </c>
      <c r="AC57" s="359">
        <f t="shared" si="59"/>
        <v>0</v>
      </c>
      <c r="AD57" s="355"/>
      <c r="AE57" s="355"/>
      <c r="AF57" s="352">
        <f t="shared" si="19"/>
        <v>0</v>
      </c>
      <c r="AG57" s="355"/>
      <c r="AH57" s="355"/>
      <c r="AI57" s="352">
        <f t="shared" si="21"/>
        <v>0</v>
      </c>
      <c r="AJ57" s="130">
        <f t="shared" si="61"/>
        <v>0</v>
      </c>
      <c r="AK57" s="130">
        <f t="shared" si="61"/>
        <v>0</v>
      </c>
      <c r="AL57" s="130">
        <f t="shared" si="61"/>
        <v>0</v>
      </c>
      <c r="AM57" s="130">
        <f t="shared" si="62"/>
        <v>0</v>
      </c>
      <c r="AN57" s="130">
        <f t="shared" si="62"/>
        <v>0</v>
      </c>
      <c r="AO57" s="130">
        <f t="shared" si="62"/>
        <v>0</v>
      </c>
    </row>
    <row r="58" spans="1:41" ht="12.75">
      <c r="A58" s="57">
        <v>51</v>
      </c>
      <c r="B58" s="58" t="s">
        <v>52</v>
      </c>
      <c r="C58" s="102">
        <f>SUM(C59:C60)</f>
        <v>3000000</v>
      </c>
      <c r="D58" s="102">
        <f>SUM(D59:D60)</f>
        <v>1790550</v>
      </c>
      <c r="E58" s="352">
        <f t="shared" si="0"/>
        <v>-1209450</v>
      </c>
      <c r="F58" s="102">
        <f>SUM(F59:F60)</f>
        <v>9700000</v>
      </c>
      <c r="G58" s="102">
        <f>SUM(G59:G60)</f>
        <v>1563180</v>
      </c>
      <c r="H58" s="352">
        <f t="shared" si="1"/>
        <v>-8136820</v>
      </c>
      <c r="I58" s="102">
        <f>SUM(I59:I60)</f>
        <v>0</v>
      </c>
      <c r="J58" s="102">
        <f>SUM(J59:J60)</f>
        <v>0</v>
      </c>
      <c r="K58" s="352">
        <f t="shared" si="2"/>
        <v>0</v>
      </c>
      <c r="L58" s="102">
        <f>SUM(L59:L60)</f>
        <v>0</v>
      </c>
      <c r="M58" s="102">
        <f>SUM(M59:M60)</f>
        <v>0</v>
      </c>
      <c r="N58" s="352">
        <f t="shared" si="3"/>
        <v>0</v>
      </c>
      <c r="O58" s="102">
        <f>SUM(O59:O60)</f>
        <v>0</v>
      </c>
      <c r="P58" s="102">
        <f>SUM(P59:P60)</f>
        <v>0</v>
      </c>
      <c r="Q58" s="352">
        <f t="shared" si="4"/>
        <v>0</v>
      </c>
      <c r="R58" s="102">
        <f>SUM(R59:R60)</f>
        <v>0</v>
      </c>
      <c r="S58" s="102">
        <f>SUM(S59:S60)</f>
        <v>0</v>
      </c>
      <c r="T58" s="352">
        <f t="shared" si="5"/>
        <v>0</v>
      </c>
      <c r="U58" s="360">
        <f t="shared" si="60"/>
        <v>12700000</v>
      </c>
      <c r="V58" s="360">
        <f t="shared" si="60"/>
        <v>3353730</v>
      </c>
      <c r="W58" s="360">
        <f t="shared" si="60"/>
        <v>-9346270</v>
      </c>
      <c r="X58" s="354">
        <f>SUM(X59:X60)</f>
        <v>0</v>
      </c>
      <c r="Y58" s="354">
        <f>SUM(Y59:Y60)</f>
        <v>0</v>
      </c>
      <c r="Z58" s="352">
        <f t="shared" si="17"/>
        <v>0</v>
      </c>
      <c r="AA58" s="360">
        <f t="shared" si="59"/>
        <v>0</v>
      </c>
      <c r="AB58" s="360">
        <f t="shared" si="59"/>
        <v>0</v>
      </c>
      <c r="AC58" s="360">
        <f t="shared" si="59"/>
        <v>0</v>
      </c>
      <c r="AD58" s="354">
        <f>SUM(AD59:AD60)</f>
        <v>0</v>
      </c>
      <c r="AE58" s="354">
        <f>SUM(AE59:AE60)</f>
        <v>0</v>
      </c>
      <c r="AF58" s="352">
        <f t="shared" si="19"/>
        <v>0</v>
      </c>
      <c r="AG58" s="354">
        <f>SUM(AG59:AG60)</f>
        <v>0</v>
      </c>
      <c r="AH58" s="354">
        <f>SUM(AH59:AH60)</f>
        <v>0</v>
      </c>
      <c r="AI58" s="352">
        <f t="shared" si="21"/>
        <v>0</v>
      </c>
      <c r="AJ58" s="129">
        <f t="shared" si="61"/>
        <v>0</v>
      </c>
      <c r="AK58" s="129">
        <f t="shared" si="61"/>
        <v>0</v>
      </c>
      <c r="AL58" s="129">
        <f t="shared" si="61"/>
        <v>0</v>
      </c>
      <c r="AM58" s="129">
        <f t="shared" si="62"/>
        <v>12700000</v>
      </c>
      <c r="AN58" s="129">
        <f t="shared" si="62"/>
        <v>3353730</v>
      </c>
      <c r="AO58" s="129">
        <f t="shared" si="62"/>
        <v>-9346270</v>
      </c>
    </row>
    <row r="59" spans="1:41" ht="12.75">
      <c r="A59" s="13">
        <v>52</v>
      </c>
      <c r="B59" s="2" t="s">
        <v>75</v>
      </c>
      <c r="C59" s="101">
        <v>0</v>
      </c>
      <c r="D59" s="101">
        <v>0</v>
      </c>
      <c r="E59" s="352">
        <f t="shared" si="0"/>
        <v>0</v>
      </c>
      <c r="F59" s="101">
        <v>7400000</v>
      </c>
      <c r="G59" s="101">
        <v>1563000</v>
      </c>
      <c r="H59" s="352">
        <f t="shared" si="1"/>
        <v>-5837000</v>
      </c>
      <c r="I59" s="101"/>
      <c r="J59" s="101"/>
      <c r="K59" s="352">
        <f t="shared" si="2"/>
        <v>0</v>
      </c>
      <c r="L59" s="101"/>
      <c r="M59" s="101"/>
      <c r="N59" s="352">
        <f t="shared" si="3"/>
        <v>0</v>
      </c>
      <c r="O59" s="101"/>
      <c r="P59" s="101"/>
      <c r="Q59" s="352">
        <f t="shared" si="4"/>
        <v>0</v>
      </c>
      <c r="R59" s="101"/>
      <c r="S59" s="101"/>
      <c r="T59" s="352">
        <f t="shared" si="5"/>
        <v>0</v>
      </c>
      <c r="U59" s="359">
        <f t="shared" si="60"/>
        <v>7400000</v>
      </c>
      <c r="V59" s="359">
        <f t="shared" si="60"/>
        <v>1563000</v>
      </c>
      <c r="W59" s="359">
        <f t="shared" si="60"/>
        <v>-5837000</v>
      </c>
      <c r="X59" s="355"/>
      <c r="Y59" s="355"/>
      <c r="Z59" s="352">
        <f t="shared" si="17"/>
        <v>0</v>
      </c>
      <c r="AA59" s="359">
        <f t="shared" si="59"/>
        <v>0</v>
      </c>
      <c r="AB59" s="359">
        <f t="shared" si="59"/>
        <v>0</v>
      </c>
      <c r="AC59" s="359">
        <f t="shared" si="59"/>
        <v>0</v>
      </c>
      <c r="AD59" s="101"/>
      <c r="AE59" s="101"/>
      <c r="AF59" s="352">
        <f t="shared" si="19"/>
        <v>0</v>
      </c>
      <c r="AG59" s="101"/>
      <c r="AH59" s="101"/>
      <c r="AI59" s="352">
        <f t="shared" si="21"/>
        <v>0</v>
      </c>
      <c r="AJ59" s="130">
        <f t="shared" si="61"/>
        <v>0</v>
      </c>
      <c r="AK59" s="130">
        <f t="shared" si="61"/>
        <v>0</v>
      </c>
      <c r="AL59" s="130">
        <f t="shared" si="61"/>
        <v>0</v>
      </c>
      <c r="AM59" s="130">
        <f t="shared" si="62"/>
        <v>7400000</v>
      </c>
      <c r="AN59" s="130">
        <f t="shared" si="62"/>
        <v>1563000</v>
      </c>
      <c r="AO59" s="130">
        <f t="shared" si="62"/>
        <v>-5837000</v>
      </c>
    </row>
    <row r="60" spans="1:41" ht="12.75">
      <c r="A60" s="13">
        <v>53</v>
      </c>
      <c r="B60" s="2" t="s">
        <v>53</v>
      </c>
      <c r="C60" s="101">
        <v>3000000</v>
      </c>
      <c r="D60" s="101">
        <v>1790550</v>
      </c>
      <c r="E60" s="352">
        <f t="shared" si="0"/>
        <v>-1209450</v>
      </c>
      <c r="F60" s="101">
        <v>2300000</v>
      </c>
      <c r="G60" s="101">
        <v>180</v>
      </c>
      <c r="H60" s="352">
        <f t="shared" si="1"/>
        <v>-2299820</v>
      </c>
      <c r="I60" s="101"/>
      <c r="J60" s="101"/>
      <c r="K60" s="352">
        <f t="shared" si="2"/>
        <v>0</v>
      </c>
      <c r="L60" s="101"/>
      <c r="M60" s="101"/>
      <c r="N60" s="352">
        <f t="shared" si="3"/>
        <v>0</v>
      </c>
      <c r="O60" s="101"/>
      <c r="P60" s="101"/>
      <c r="Q60" s="352">
        <f t="shared" si="4"/>
        <v>0</v>
      </c>
      <c r="R60" s="101"/>
      <c r="S60" s="101"/>
      <c r="T60" s="352">
        <f t="shared" si="5"/>
        <v>0</v>
      </c>
      <c r="U60" s="359">
        <f t="shared" si="60"/>
        <v>5300000</v>
      </c>
      <c r="V60" s="359">
        <f t="shared" si="60"/>
        <v>1790730</v>
      </c>
      <c r="W60" s="359">
        <f t="shared" si="60"/>
        <v>-3509270</v>
      </c>
      <c r="X60" s="355"/>
      <c r="Y60" s="355"/>
      <c r="Z60" s="352"/>
      <c r="AA60" s="359">
        <f t="shared" si="59"/>
        <v>0</v>
      </c>
      <c r="AB60" s="359">
        <f t="shared" si="59"/>
        <v>0</v>
      </c>
      <c r="AC60" s="359">
        <f t="shared" si="59"/>
        <v>0</v>
      </c>
      <c r="AD60" s="101"/>
      <c r="AE60" s="101"/>
      <c r="AF60" s="352">
        <f t="shared" si="19"/>
        <v>0</v>
      </c>
      <c r="AG60" s="101"/>
      <c r="AH60" s="101"/>
      <c r="AI60" s="352">
        <f t="shared" si="21"/>
        <v>0</v>
      </c>
      <c r="AJ60" s="130">
        <f t="shared" si="61"/>
        <v>0</v>
      </c>
      <c r="AK60" s="130">
        <f t="shared" si="61"/>
        <v>0</v>
      </c>
      <c r="AL60" s="130">
        <f t="shared" si="61"/>
        <v>0</v>
      </c>
      <c r="AM60" s="130">
        <f t="shared" si="62"/>
        <v>5300000</v>
      </c>
      <c r="AN60" s="130">
        <f t="shared" si="62"/>
        <v>1790730</v>
      </c>
      <c r="AO60" s="130">
        <f t="shared" si="62"/>
        <v>-3509270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352"/>
      <c r="F61" s="102">
        <f>+F62</f>
        <v>0</v>
      </c>
      <c r="G61" s="102">
        <f>+G62</f>
        <v>0</v>
      </c>
      <c r="H61" s="352"/>
      <c r="I61" s="102">
        <f>+I62</f>
        <v>0</v>
      </c>
      <c r="J61" s="102">
        <f>+J62</f>
        <v>0</v>
      </c>
      <c r="K61" s="352"/>
      <c r="L61" s="102">
        <f>+L62</f>
        <v>0</v>
      </c>
      <c r="M61" s="102">
        <f>+M62</f>
        <v>0</v>
      </c>
      <c r="N61" s="352"/>
      <c r="O61" s="102">
        <f>+O62</f>
        <v>0</v>
      </c>
      <c r="P61" s="102">
        <f>+P62</f>
        <v>0</v>
      </c>
      <c r="Q61" s="352"/>
      <c r="R61" s="102">
        <f>+R62</f>
        <v>0</v>
      </c>
      <c r="S61" s="102">
        <f>+S62</f>
        <v>0</v>
      </c>
      <c r="T61" s="352"/>
      <c r="U61" s="359"/>
      <c r="V61" s="359"/>
      <c r="W61" s="359"/>
      <c r="X61" s="355"/>
      <c r="Y61" s="355"/>
      <c r="Z61" s="352"/>
      <c r="AA61" s="359"/>
      <c r="AB61" s="359"/>
      <c r="AC61" s="359"/>
      <c r="AD61" s="102">
        <f>+AD62</f>
        <v>0</v>
      </c>
      <c r="AE61" s="102">
        <f>+AE62</f>
        <v>0</v>
      </c>
      <c r="AF61" s="352"/>
      <c r="AG61" s="102">
        <f>+AG62</f>
        <v>0</v>
      </c>
      <c r="AH61" s="102">
        <f>+AH62</f>
        <v>0</v>
      </c>
      <c r="AI61" s="352"/>
      <c r="AJ61" s="130"/>
      <c r="AK61" s="130"/>
      <c r="AL61" s="130"/>
      <c r="AM61" s="130">
        <f t="shared" si="62"/>
        <v>0</v>
      </c>
      <c r="AN61" s="130"/>
      <c r="AO61" s="130"/>
    </row>
    <row r="62" spans="1:41" ht="12.75">
      <c r="A62" s="13"/>
      <c r="B62" s="15" t="s">
        <v>265</v>
      </c>
      <c r="C62" s="101"/>
      <c r="D62" s="101"/>
      <c r="E62" s="352"/>
      <c r="F62" s="101"/>
      <c r="G62" s="101"/>
      <c r="H62" s="352"/>
      <c r="I62" s="101"/>
      <c r="J62" s="101"/>
      <c r="K62" s="352"/>
      <c r="L62" s="101"/>
      <c r="M62" s="101"/>
      <c r="N62" s="352"/>
      <c r="O62" s="101"/>
      <c r="P62" s="101"/>
      <c r="Q62" s="352"/>
      <c r="R62" s="101"/>
      <c r="S62" s="101"/>
      <c r="T62" s="352"/>
      <c r="U62" s="359"/>
      <c r="V62" s="359"/>
      <c r="W62" s="359"/>
      <c r="X62" s="355"/>
      <c r="Y62" s="355"/>
      <c r="Z62" s="352"/>
      <c r="AA62" s="359"/>
      <c r="AB62" s="359"/>
      <c r="AC62" s="359"/>
      <c r="AD62" s="101"/>
      <c r="AE62" s="101"/>
      <c r="AF62" s="352"/>
      <c r="AG62" s="101"/>
      <c r="AH62" s="101"/>
      <c r="AI62" s="352"/>
      <c r="AJ62" s="130"/>
      <c r="AK62" s="130"/>
      <c r="AL62" s="130"/>
      <c r="AM62" s="130">
        <f t="shared" si="62"/>
        <v>0</v>
      </c>
      <c r="AN62" s="130"/>
      <c r="AO62" s="130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352">
        <f t="shared" si="0"/>
        <v>0</v>
      </c>
      <c r="F63" s="102">
        <f>SUM(F64:F65)</f>
        <v>0</v>
      </c>
      <c r="G63" s="102">
        <f>SUM(G64:G65)</f>
        <v>0</v>
      </c>
      <c r="H63" s="352">
        <f t="shared" si="1"/>
        <v>0</v>
      </c>
      <c r="I63" s="102">
        <f>SUM(I64:I65)</f>
        <v>0</v>
      </c>
      <c r="J63" s="102">
        <f>SUM(J64:J65)</f>
        <v>0</v>
      </c>
      <c r="K63" s="352">
        <f t="shared" si="2"/>
        <v>0</v>
      </c>
      <c r="L63" s="102">
        <f>SUM(L64:L65)</f>
        <v>0</v>
      </c>
      <c r="M63" s="102">
        <f>SUM(M64:M65)</f>
        <v>0</v>
      </c>
      <c r="N63" s="352">
        <f t="shared" si="3"/>
        <v>0</v>
      </c>
      <c r="O63" s="102">
        <f>SUM(O64:O65)</f>
        <v>0</v>
      </c>
      <c r="P63" s="102">
        <f>SUM(P64:P65)</f>
        <v>0</v>
      </c>
      <c r="Q63" s="352">
        <f t="shared" si="4"/>
        <v>0</v>
      </c>
      <c r="R63" s="102">
        <f>SUM(R64:R65)</f>
        <v>0</v>
      </c>
      <c r="S63" s="102">
        <f>SUM(S64:S65)</f>
        <v>0</v>
      </c>
      <c r="T63" s="352">
        <f t="shared" si="5"/>
        <v>0</v>
      </c>
      <c r="U63" s="360">
        <f t="shared" si="60"/>
        <v>0</v>
      </c>
      <c r="V63" s="360">
        <f t="shared" si="60"/>
        <v>0</v>
      </c>
      <c r="W63" s="360">
        <f t="shared" si="60"/>
        <v>0</v>
      </c>
      <c r="X63" s="354">
        <f>SUM(X64:X65)</f>
        <v>0</v>
      </c>
      <c r="Y63" s="354">
        <f>SUM(Y64:Y65)</f>
        <v>0</v>
      </c>
      <c r="Z63" s="352">
        <f t="shared" si="17"/>
        <v>0</v>
      </c>
      <c r="AA63" s="360">
        <f t="shared" ref="AA63:AC80" si="63">SUM(X63)</f>
        <v>0</v>
      </c>
      <c r="AB63" s="360">
        <f t="shared" si="63"/>
        <v>0</v>
      </c>
      <c r="AC63" s="360">
        <f t="shared" si="63"/>
        <v>0</v>
      </c>
      <c r="AD63" s="102">
        <f>SUM(AD64:AD65)</f>
        <v>0</v>
      </c>
      <c r="AE63" s="102">
        <f>SUM(AE64:AE65)</f>
        <v>0</v>
      </c>
      <c r="AF63" s="352">
        <f t="shared" si="19"/>
        <v>0</v>
      </c>
      <c r="AG63" s="102">
        <f>SUM(AG64:AG65)</f>
        <v>0</v>
      </c>
      <c r="AH63" s="102">
        <f>SUM(AH64:AH65)</f>
        <v>0</v>
      </c>
      <c r="AI63" s="352">
        <f t="shared" si="21"/>
        <v>0</v>
      </c>
      <c r="AJ63" s="129">
        <f t="shared" si="61"/>
        <v>0</v>
      </c>
      <c r="AK63" s="129">
        <f t="shared" si="61"/>
        <v>0</v>
      </c>
      <c r="AL63" s="129">
        <f t="shared" si="61"/>
        <v>0</v>
      </c>
      <c r="AM63" s="129">
        <f t="shared" si="62"/>
        <v>0</v>
      </c>
      <c r="AN63" s="129">
        <f t="shared" si="62"/>
        <v>0</v>
      </c>
      <c r="AO63" s="129">
        <f t="shared" si="62"/>
        <v>0</v>
      </c>
    </row>
    <row r="64" spans="1:41" ht="12.75">
      <c r="A64" s="13">
        <v>55</v>
      </c>
      <c r="B64" s="2" t="s">
        <v>54</v>
      </c>
      <c r="C64" s="101"/>
      <c r="D64" s="101"/>
      <c r="E64" s="352">
        <f t="shared" si="0"/>
        <v>0</v>
      </c>
      <c r="F64" s="101"/>
      <c r="G64" s="101"/>
      <c r="H64" s="352">
        <f t="shared" si="1"/>
        <v>0</v>
      </c>
      <c r="I64" s="101"/>
      <c r="J64" s="101"/>
      <c r="K64" s="352">
        <f t="shared" si="2"/>
        <v>0</v>
      </c>
      <c r="L64" s="101"/>
      <c r="M64" s="101"/>
      <c r="N64" s="352">
        <f t="shared" si="3"/>
        <v>0</v>
      </c>
      <c r="O64" s="101"/>
      <c r="P64" s="101"/>
      <c r="Q64" s="352">
        <f t="shared" si="4"/>
        <v>0</v>
      </c>
      <c r="R64" s="101"/>
      <c r="S64" s="101"/>
      <c r="T64" s="352">
        <f t="shared" si="5"/>
        <v>0</v>
      </c>
      <c r="U64" s="359">
        <f t="shared" si="60"/>
        <v>0</v>
      </c>
      <c r="V64" s="359">
        <f t="shared" si="60"/>
        <v>0</v>
      </c>
      <c r="W64" s="359">
        <f t="shared" si="60"/>
        <v>0</v>
      </c>
      <c r="X64" s="355"/>
      <c r="Y64" s="355"/>
      <c r="Z64" s="352">
        <f t="shared" si="17"/>
        <v>0</v>
      </c>
      <c r="AA64" s="359">
        <f t="shared" si="63"/>
        <v>0</v>
      </c>
      <c r="AB64" s="359">
        <f t="shared" si="63"/>
        <v>0</v>
      </c>
      <c r="AC64" s="359">
        <f t="shared" si="63"/>
        <v>0</v>
      </c>
      <c r="AD64" s="101"/>
      <c r="AE64" s="101"/>
      <c r="AF64" s="352">
        <f t="shared" si="19"/>
        <v>0</v>
      </c>
      <c r="AG64" s="101"/>
      <c r="AH64" s="101"/>
      <c r="AI64" s="352">
        <f t="shared" si="21"/>
        <v>0</v>
      </c>
      <c r="AJ64" s="130">
        <f t="shared" si="61"/>
        <v>0</v>
      </c>
      <c r="AK64" s="130">
        <f t="shared" si="61"/>
        <v>0</v>
      </c>
      <c r="AL64" s="130">
        <f t="shared" si="61"/>
        <v>0</v>
      </c>
      <c r="AM64" s="130">
        <f t="shared" si="62"/>
        <v>0</v>
      </c>
      <c r="AN64" s="130">
        <f t="shared" si="62"/>
        <v>0</v>
      </c>
      <c r="AO64" s="130">
        <f t="shared" si="62"/>
        <v>0</v>
      </c>
    </row>
    <row r="65" spans="1:41" ht="12.75">
      <c r="A65" s="13">
        <v>56</v>
      </c>
      <c r="B65" s="2" t="s">
        <v>55</v>
      </c>
      <c r="C65" s="101"/>
      <c r="D65" s="101"/>
      <c r="E65" s="352">
        <f t="shared" si="0"/>
        <v>0</v>
      </c>
      <c r="F65" s="101"/>
      <c r="G65" s="101"/>
      <c r="H65" s="352">
        <f t="shared" si="1"/>
        <v>0</v>
      </c>
      <c r="I65" s="101"/>
      <c r="J65" s="101"/>
      <c r="K65" s="352">
        <f t="shared" si="2"/>
        <v>0</v>
      </c>
      <c r="L65" s="101"/>
      <c r="M65" s="101"/>
      <c r="N65" s="352">
        <f t="shared" si="3"/>
        <v>0</v>
      </c>
      <c r="O65" s="101"/>
      <c r="P65" s="101"/>
      <c r="Q65" s="352">
        <f t="shared" si="4"/>
        <v>0</v>
      </c>
      <c r="R65" s="101"/>
      <c r="S65" s="101"/>
      <c r="T65" s="352">
        <f t="shared" si="5"/>
        <v>0</v>
      </c>
      <c r="U65" s="359">
        <f t="shared" si="60"/>
        <v>0</v>
      </c>
      <c r="V65" s="359">
        <f t="shared" si="60"/>
        <v>0</v>
      </c>
      <c r="W65" s="359">
        <f t="shared" si="60"/>
        <v>0</v>
      </c>
      <c r="X65" s="355"/>
      <c r="Y65" s="355"/>
      <c r="Z65" s="352">
        <f t="shared" si="17"/>
        <v>0</v>
      </c>
      <c r="AA65" s="359">
        <f t="shared" si="63"/>
        <v>0</v>
      </c>
      <c r="AB65" s="359">
        <f t="shared" si="63"/>
        <v>0</v>
      </c>
      <c r="AC65" s="359">
        <f t="shared" si="63"/>
        <v>0</v>
      </c>
      <c r="AD65" s="101"/>
      <c r="AE65" s="101"/>
      <c r="AF65" s="352">
        <f t="shared" si="19"/>
        <v>0</v>
      </c>
      <c r="AG65" s="101"/>
      <c r="AH65" s="101"/>
      <c r="AI65" s="352">
        <f t="shared" si="21"/>
        <v>0</v>
      </c>
      <c r="AJ65" s="130">
        <f t="shared" si="61"/>
        <v>0</v>
      </c>
      <c r="AK65" s="130">
        <f t="shared" si="61"/>
        <v>0</v>
      </c>
      <c r="AL65" s="130">
        <f t="shared" si="61"/>
        <v>0</v>
      </c>
      <c r="AM65" s="130">
        <f t="shared" si="62"/>
        <v>0</v>
      </c>
      <c r="AN65" s="130">
        <f t="shared" si="62"/>
        <v>0</v>
      </c>
      <c r="AO65" s="130">
        <f t="shared" si="62"/>
        <v>0</v>
      </c>
    </row>
    <row r="66" spans="1:41" ht="12.75">
      <c r="A66" s="57">
        <v>57</v>
      </c>
      <c r="B66" s="58" t="s">
        <v>78</v>
      </c>
      <c r="C66" s="102">
        <f>SUM(C67:C74)</f>
        <v>600000</v>
      </c>
      <c r="D66" s="102">
        <f>SUM(D67:D74)</f>
        <v>0</v>
      </c>
      <c r="E66" s="352">
        <f t="shared" si="0"/>
        <v>-600000</v>
      </c>
      <c r="F66" s="102">
        <f>SUM(F67:F74)</f>
        <v>800000</v>
      </c>
      <c r="G66" s="102">
        <f>SUM(G67:G74)</f>
        <v>0</v>
      </c>
      <c r="H66" s="352">
        <f t="shared" si="1"/>
        <v>-800000</v>
      </c>
      <c r="I66" s="102">
        <f>SUM(I67:I74)</f>
        <v>0</v>
      </c>
      <c r="J66" s="102">
        <f>SUM(J67:J74)</f>
        <v>0</v>
      </c>
      <c r="K66" s="352">
        <f t="shared" si="2"/>
        <v>0</v>
      </c>
      <c r="L66" s="102">
        <f>SUM(L67:L74)</f>
        <v>0</v>
      </c>
      <c r="M66" s="102">
        <f>SUM(M67:M74)</f>
        <v>0</v>
      </c>
      <c r="N66" s="352">
        <f t="shared" si="3"/>
        <v>0</v>
      </c>
      <c r="O66" s="102">
        <f>SUM(O67:O74)</f>
        <v>0</v>
      </c>
      <c r="P66" s="102">
        <f>SUM(P67:P74)</f>
        <v>0</v>
      </c>
      <c r="Q66" s="352">
        <f t="shared" si="4"/>
        <v>0</v>
      </c>
      <c r="R66" s="102">
        <f>SUM(R67:R74)</f>
        <v>0</v>
      </c>
      <c r="S66" s="102">
        <f>SUM(S67:S74)</f>
        <v>0</v>
      </c>
      <c r="T66" s="352">
        <f t="shared" si="5"/>
        <v>0</v>
      </c>
      <c r="U66" s="360">
        <f t="shared" si="60"/>
        <v>1400000</v>
      </c>
      <c r="V66" s="360">
        <f t="shared" si="60"/>
        <v>0</v>
      </c>
      <c r="W66" s="360">
        <f t="shared" si="60"/>
        <v>-1400000</v>
      </c>
      <c r="X66" s="354">
        <f>SUM(X67:X74)</f>
        <v>1136903400</v>
      </c>
      <c r="Y66" s="354">
        <f>SUM(Y67:Y74)</f>
        <v>710502662</v>
      </c>
      <c r="Z66" s="352">
        <f t="shared" si="17"/>
        <v>-426400738</v>
      </c>
      <c r="AA66" s="360">
        <f t="shared" si="63"/>
        <v>1136903400</v>
      </c>
      <c r="AB66" s="360">
        <f t="shared" si="63"/>
        <v>710502662</v>
      </c>
      <c r="AC66" s="360">
        <f t="shared" si="63"/>
        <v>-426400738</v>
      </c>
      <c r="AD66" s="102">
        <f>SUM(AD67:AD74)</f>
        <v>0</v>
      </c>
      <c r="AE66" s="102">
        <f>SUM(AE67:AE74)</f>
        <v>0</v>
      </c>
      <c r="AF66" s="352">
        <f t="shared" si="19"/>
        <v>0</v>
      </c>
      <c r="AG66" s="102">
        <f>SUM(AG67:AG74)</f>
        <v>0</v>
      </c>
      <c r="AH66" s="102">
        <f>SUM(AH67:AH74)</f>
        <v>0</v>
      </c>
      <c r="AI66" s="352">
        <f t="shared" si="21"/>
        <v>0</v>
      </c>
      <c r="AJ66" s="129">
        <f t="shared" si="61"/>
        <v>0</v>
      </c>
      <c r="AK66" s="129">
        <f t="shared" si="61"/>
        <v>0</v>
      </c>
      <c r="AL66" s="129">
        <f t="shared" si="61"/>
        <v>0</v>
      </c>
      <c r="AM66" s="129">
        <f t="shared" si="62"/>
        <v>1138303400</v>
      </c>
      <c r="AN66" s="129">
        <f t="shared" si="62"/>
        <v>710502662</v>
      </c>
      <c r="AO66" s="129">
        <f t="shared" si="62"/>
        <v>-427800738</v>
      </c>
    </row>
    <row r="67" spans="1:41" ht="12.75">
      <c r="A67" s="13">
        <v>58</v>
      </c>
      <c r="B67" s="2" t="s">
        <v>90</v>
      </c>
      <c r="C67" s="292"/>
      <c r="D67" s="292"/>
      <c r="E67" s="352">
        <f t="shared" si="0"/>
        <v>0</v>
      </c>
      <c r="F67" s="292"/>
      <c r="G67" s="292"/>
      <c r="H67" s="352">
        <f t="shared" si="1"/>
        <v>0</v>
      </c>
      <c r="I67" s="101"/>
      <c r="J67" s="101"/>
      <c r="K67" s="352">
        <f t="shared" si="2"/>
        <v>0</v>
      </c>
      <c r="L67" s="101"/>
      <c r="M67" s="101"/>
      <c r="N67" s="352">
        <f t="shared" si="3"/>
        <v>0</v>
      </c>
      <c r="O67" s="101"/>
      <c r="P67" s="101"/>
      <c r="Q67" s="352">
        <f t="shared" si="4"/>
        <v>0</v>
      </c>
      <c r="R67" s="101"/>
      <c r="S67" s="101"/>
      <c r="T67" s="352">
        <f t="shared" si="5"/>
        <v>0</v>
      </c>
      <c r="U67" s="359">
        <f t="shared" si="60"/>
        <v>0</v>
      </c>
      <c r="V67" s="359">
        <f t="shared" si="60"/>
        <v>0</v>
      </c>
      <c r="W67" s="359">
        <f t="shared" si="60"/>
        <v>0</v>
      </c>
      <c r="X67" s="101">
        <v>1136903400</v>
      </c>
      <c r="Y67" s="101">
        <v>710502662</v>
      </c>
      <c r="Z67" s="352">
        <f t="shared" si="17"/>
        <v>-426400738</v>
      </c>
      <c r="AA67" s="359">
        <f t="shared" si="63"/>
        <v>1136903400</v>
      </c>
      <c r="AB67" s="359">
        <f t="shared" si="63"/>
        <v>710502662</v>
      </c>
      <c r="AC67" s="359">
        <f t="shared" si="63"/>
        <v>-426400738</v>
      </c>
      <c r="AD67" s="101"/>
      <c r="AE67" s="101"/>
      <c r="AF67" s="352">
        <f t="shared" si="19"/>
        <v>0</v>
      </c>
      <c r="AG67" s="101"/>
      <c r="AH67" s="101"/>
      <c r="AI67" s="352">
        <f t="shared" si="21"/>
        <v>0</v>
      </c>
      <c r="AJ67" s="130">
        <f t="shared" si="61"/>
        <v>0</v>
      </c>
      <c r="AK67" s="130">
        <f t="shared" si="61"/>
        <v>0</v>
      </c>
      <c r="AL67" s="130">
        <f t="shared" si="61"/>
        <v>0</v>
      </c>
      <c r="AM67" s="130">
        <f t="shared" si="62"/>
        <v>1136903400</v>
      </c>
      <c r="AN67" s="130">
        <f t="shared" si="62"/>
        <v>710502662</v>
      </c>
      <c r="AO67" s="130">
        <f t="shared" si="62"/>
        <v>-426400738</v>
      </c>
    </row>
    <row r="68" spans="1:41" ht="12.75">
      <c r="A68" s="13">
        <v>59</v>
      </c>
      <c r="B68" s="2" t="s">
        <v>85</v>
      </c>
      <c r="C68" s="101"/>
      <c r="D68" s="101"/>
      <c r="E68" s="352">
        <f t="shared" si="0"/>
        <v>0</v>
      </c>
      <c r="F68" s="101"/>
      <c r="G68" s="101"/>
      <c r="H68" s="352">
        <f t="shared" si="1"/>
        <v>0</v>
      </c>
      <c r="I68" s="101"/>
      <c r="J68" s="101"/>
      <c r="K68" s="352">
        <f t="shared" si="2"/>
        <v>0</v>
      </c>
      <c r="L68" s="101"/>
      <c r="M68" s="101"/>
      <c r="N68" s="352">
        <f t="shared" si="3"/>
        <v>0</v>
      </c>
      <c r="O68" s="101"/>
      <c r="P68" s="101"/>
      <c r="Q68" s="352">
        <f t="shared" si="4"/>
        <v>0</v>
      </c>
      <c r="R68" s="101"/>
      <c r="S68" s="101"/>
      <c r="T68" s="352">
        <f t="shared" si="5"/>
        <v>0</v>
      </c>
      <c r="U68" s="359">
        <f t="shared" si="60"/>
        <v>0</v>
      </c>
      <c r="V68" s="359">
        <f t="shared" si="60"/>
        <v>0</v>
      </c>
      <c r="W68" s="359">
        <f t="shared" si="60"/>
        <v>0</v>
      </c>
      <c r="X68" s="101"/>
      <c r="Y68" s="101"/>
      <c r="Z68" s="352">
        <f t="shared" si="17"/>
        <v>0</v>
      </c>
      <c r="AA68" s="359">
        <f t="shared" si="63"/>
        <v>0</v>
      </c>
      <c r="AB68" s="359">
        <f t="shared" si="63"/>
        <v>0</v>
      </c>
      <c r="AC68" s="359">
        <f t="shared" si="63"/>
        <v>0</v>
      </c>
      <c r="AD68" s="101"/>
      <c r="AE68" s="101"/>
      <c r="AF68" s="352">
        <f t="shared" si="19"/>
        <v>0</v>
      </c>
      <c r="AG68" s="101"/>
      <c r="AH68" s="101"/>
      <c r="AI68" s="352">
        <f t="shared" si="21"/>
        <v>0</v>
      </c>
      <c r="AJ68" s="130">
        <f t="shared" si="61"/>
        <v>0</v>
      </c>
      <c r="AK68" s="130">
        <f t="shared" si="61"/>
        <v>0</v>
      </c>
      <c r="AL68" s="130">
        <f t="shared" si="61"/>
        <v>0</v>
      </c>
      <c r="AM68" s="130">
        <f t="shared" si="62"/>
        <v>0</v>
      </c>
      <c r="AN68" s="130">
        <f t="shared" si="62"/>
        <v>0</v>
      </c>
      <c r="AO68" s="130">
        <f t="shared" si="62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352">
        <f t="shared" si="0"/>
        <v>0</v>
      </c>
      <c r="F70" s="101"/>
      <c r="G70" s="101"/>
      <c r="H70" s="352">
        <f t="shared" si="1"/>
        <v>0</v>
      </c>
      <c r="I70" s="101"/>
      <c r="J70" s="101"/>
      <c r="K70" s="352">
        <f t="shared" si="2"/>
        <v>0</v>
      </c>
      <c r="L70" s="101"/>
      <c r="M70" s="101"/>
      <c r="N70" s="352">
        <f t="shared" si="3"/>
        <v>0</v>
      </c>
      <c r="O70" s="101"/>
      <c r="P70" s="101"/>
      <c r="Q70" s="352">
        <f t="shared" si="4"/>
        <v>0</v>
      </c>
      <c r="R70" s="101"/>
      <c r="S70" s="101"/>
      <c r="T70" s="352">
        <f t="shared" si="5"/>
        <v>0</v>
      </c>
      <c r="U70" s="359">
        <f t="shared" si="60"/>
        <v>0</v>
      </c>
      <c r="V70" s="359">
        <f t="shared" si="60"/>
        <v>0</v>
      </c>
      <c r="W70" s="359">
        <f t="shared" si="60"/>
        <v>0</v>
      </c>
      <c r="X70" s="101"/>
      <c r="Y70" s="101"/>
      <c r="Z70" s="352">
        <f t="shared" si="17"/>
        <v>0</v>
      </c>
      <c r="AA70" s="359">
        <f t="shared" si="63"/>
        <v>0</v>
      </c>
      <c r="AB70" s="359">
        <f t="shared" si="63"/>
        <v>0</v>
      </c>
      <c r="AC70" s="359">
        <f t="shared" si="63"/>
        <v>0</v>
      </c>
      <c r="AD70" s="101"/>
      <c r="AE70" s="101"/>
      <c r="AF70" s="352">
        <f t="shared" si="19"/>
        <v>0</v>
      </c>
      <c r="AG70" s="101"/>
      <c r="AH70" s="101"/>
      <c r="AI70" s="352">
        <f t="shared" si="21"/>
        <v>0</v>
      </c>
      <c r="AJ70" s="130">
        <f t="shared" si="61"/>
        <v>0</v>
      </c>
      <c r="AK70" s="130">
        <f t="shared" si="61"/>
        <v>0</v>
      </c>
      <c r="AL70" s="130">
        <f t="shared" si="61"/>
        <v>0</v>
      </c>
      <c r="AM70" s="130">
        <f t="shared" si="62"/>
        <v>0</v>
      </c>
      <c r="AN70" s="130">
        <f t="shared" si="62"/>
        <v>0</v>
      </c>
      <c r="AO70" s="130">
        <f t="shared" si="62"/>
        <v>0</v>
      </c>
    </row>
    <row r="71" spans="1:41" ht="12.75">
      <c r="A71" s="13">
        <v>61</v>
      </c>
      <c r="B71" s="15" t="s">
        <v>57</v>
      </c>
      <c r="C71" s="101"/>
      <c r="D71" s="101"/>
      <c r="E71" s="352">
        <f t="shared" si="0"/>
        <v>0</v>
      </c>
      <c r="F71" s="101"/>
      <c r="G71" s="101"/>
      <c r="H71" s="352">
        <f t="shared" si="1"/>
        <v>0</v>
      </c>
      <c r="I71" s="101"/>
      <c r="J71" s="101"/>
      <c r="K71" s="352">
        <f t="shared" si="2"/>
        <v>0</v>
      </c>
      <c r="L71" s="101"/>
      <c r="M71" s="101"/>
      <c r="N71" s="352">
        <f t="shared" si="3"/>
        <v>0</v>
      </c>
      <c r="O71" s="101"/>
      <c r="P71" s="101"/>
      <c r="Q71" s="352">
        <f t="shared" si="4"/>
        <v>0</v>
      </c>
      <c r="R71" s="101"/>
      <c r="S71" s="101"/>
      <c r="T71" s="352">
        <f t="shared" si="5"/>
        <v>0</v>
      </c>
      <c r="U71" s="359">
        <f t="shared" si="60"/>
        <v>0</v>
      </c>
      <c r="V71" s="359">
        <f t="shared" si="60"/>
        <v>0</v>
      </c>
      <c r="W71" s="359">
        <f t="shared" si="60"/>
        <v>0</v>
      </c>
      <c r="X71" s="101"/>
      <c r="Y71" s="101"/>
      <c r="Z71" s="352">
        <f t="shared" si="17"/>
        <v>0</v>
      </c>
      <c r="AA71" s="359">
        <f t="shared" si="63"/>
        <v>0</v>
      </c>
      <c r="AB71" s="359">
        <f t="shared" si="63"/>
        <v>0</v>
      </c>
      <c r="AC71" s="359">
        <f t="shared" si="63"/>
        <v>0</v>
      </c>
      <c r="AD71" s="101"/>
      <c r="AE71" s="101"/>
      <c r="AF71" s="352">
        <f t="shared" si="19"/>
        <v>0</v>
      </c>
      <c r="AG71" s="101"/>
      <c r="AH71" s="101"/>
      <c r="AI71" s="352">
        <f t="shared" si="21"/>
        <v>0</v>
      </c>
      <c r="AJ71" s="130">
        <f t="shared" si="61"/>
        <v>0</v>
      </c>
      <c r="AK71" s="130">
        <f t="shared" si="61"/>
        <v>0</v>
      </c>
      <c r="AL71" s="130">
        <f t="shared" si="61"/>
        <v>0</v>
      </c>
      <c r="AM71" s="130">
        <f t="shared" si="62"/>
        <v>0</v>
      </c>
      <c r="AN71" s="130">
        <f t="shared" si="62"/>
        <v>0</v>
      </c>
      <c r="AO71" s="130">
        <f t="shared" si="62"/>
        <v>0</v>
      </c>
    </row>
    <row r="72" spans="1:41" ht="12.75">
      <c r="A72" s="13">
        <v>62</v>
      </c>
      <c r="B72" s="15" t="s">
        <v>58</v>
      </c>
      <c r="C72" s="101"/>
      <c r="D72" s="101"/>
      <c r="E72" s="352">
        <f t="shared" ref="E72:E87" si="64">SUM(D72-C72)</f>
        <v>0</v>
      </c>
      <c r="F72" s="101"/>
      <c r="G72" s="101"/>
      <c r="H72" s="352">
        <f t="shared" ref="H72:H87" si="65">SUM(G72-F72)</f>
        <v>0</v>
      </c>
      <c r="I72" s="101"/>
      <c r="J72" s="101"/>
      <c r="K72" s="352">
        <f t="shared" ref="K72:K87" si="66">SUM(J72-I72)</f>
        <v>0</v>
      </c>
      <c r="L72" s="101"/>
      <c r="M72" s="101"/>
      <c r="N72" s="352">
        <f t="shared" ref="N72:N87" si="67">SUM(M72-L72)</f>
        <v>0</v>
      </c>
      <c r="O72" s="101"/>
      <c r="P72" s="101"/>
      <c r="Q72" s="352">
        <f t="shared" ref="Q72:Q87" si="68">SUM(P72-O72)</f>
        <v>0</v>
      </c>
      <c r="R72" s="101"/>
      <c r="S72" s="101"/>
      <c r="T72" s="352">
        <f t="shared" si="5"/>
        <v>0</v>
      </c>
      <c r="U72" s="359">
        <f t="shared" si="60"/>
        <v>0</v>
      </c>
      <c r="V72" s="359">
        <f t="shared" si="60"/>
        <v>0</v>
      </c>
      <c r="W72" s="359">
        <f t="shared" si="60"/>
        <v>0</v>
      </c>
      <c r="X72" s="101"/>
      <c r="Y72" s="101"/>
      <c r="Z72" s="352">
        <f t="shared" si="17"/>
        <v>0</v>
      </c>
      <c r="AA72" s="359">
        <f t="shared" si="63"/>
        <v>0</v>
      </c>
      <c r="AB72" s="359">
        <f t="shared" si="63"/>
        <v>0</v>
      </c>
      <c r="AC72" s="359">
        <f t="shared" si="63"/>
        <v>0</v>
      </c>
      <c r="AD72" s="101"/>
      <c r="AE72" s="101"/>
      <c r="AF72" s="352">
        <f t="shared" si="19"/>
        <v>0</v>
      </c>
      <c r="AG72" s="101"/>
      <c r="AH72" s="101"/>
      <c r="AI72" s="352">
        <f t="shared" si="21"/>
        <v>0</v>
      </c>
      <c r="AJ72" s="130">
        <f t="shared" si="61"/>
        <v>0</v>
      </c>
      <c r="AK72" s="130">
        <f t="shared" si="61"/>
        <v>0</v>
      </c>
      <c r="AL72" s="130">
        <f t="shared" si="61"/>
        <v>0</v>
      </c>
      <c r="AM72" s="130">
        <f t="shared" si="62"/>
        <v>0</v>
      </c>
      <c r="AN72" s="130">
        <f t="shared" si="62"/>
        <v>0</v>
      </c>
      <c r="AO72" s="130">
        <f t="shared" si="62"/>
        <v>0</v>
      </c>
    </row>
    <row r="73" spans="1:41" ht="12.75">
      <c r="A73" s="13">
        <v>63</v>
      </c>
      <c r="B73" s="15" t="s">
        <v>59</v>
      </c>
      <c r="C73" s="101"/>
      <c r="D73" s="101"/>
      <c r="E73" s="352">
        <f t="shared" si="64"/>
        <v>0</v>
      </c>
      <c r="F73" s="101"/>
      <c r="G73" s="101"/>
      <c r="H73" s="352">
        <f t="shared" si="65"/>
        <v>0</v>
      </c>
      <c r="I73" s="101"/>
      <c r="J73" s="101"/>
      <c r="K73" s="352">
        <f t="shared" si="66"/>
        <v>0</v>
      </c>
      <c r="L73" s="101"/>
      <c r="M73" s="101"/>
      <c r="N73" s="352">
        <f t="shared" si="67"/>
        <v>0</v>
      </c>
      <c r="O73" s="101"/>
      <c r="P73" s="101"/>
      <c r="Q73" s="352">
        <f t="shared" si="68"/>
        <v>0</v>
      </c>
      <c r="R73" s="101"/>
      <c r="S73" s="101"/>
      <c r="T73" s="352">
        <f t="shared" si="5"/>
        <v>0</v>
      </c>
      <c r="U73" s="359">
        <f t="shared" si="60"/>
        <v>0</v>
      </c>
      <c r="V73" s="359">
        <f t="shared" si="60"/>
        <v>0</v>
      </c>
      <c r="W73" s="359">
        <f t="shared" si="60"/>
        <v>0</v>
      </c>
      <c r="X73" s="101"/>
      <c r="Y73" s="101"/>
      <c r="Z73" s="352">
        <f t="shared" si="17"/>
        <v>0</v>
      </c>
      <c r="AA73" s="359">
        <f t="shared" si="63"/>
        <v>0</v>
      </c>
      <c r="AB73" s="359">
        <f t="shared" si="63"/>
        <v>0</v>
      </c>
      <c r="AC73" s="359">
        <f t="shared" si="63"/>
        <v>0</v>
      </c>
      <c r="AD73" s="101"/>
      <c r="AE73" s="101"/>
      <c r="AF73" s="352">
        <f t="shared" si="19"/>
        <v>0</v>
      </c>
      <c r="AG73" s="101"/>
      <c r="AH73" s="101"/>
      <c r="AI73" s="352">
        <f t="shared" si="21"/>
        <v>0</v>
      </c>
      <c r="AJ73" s="130">
        <f t="shared" si="61"/>
        <v>0</v>
      </c>
      <c r="AK73" s="130">
        <f t="shared" si="61"/>
        <v>0</v>
      </c>
      <c r="AL73" s="130">
        <f t="shared" si="61"/>
        <v>0</v>
      </c>
      <c r="AM73" s="130">
        <f t="shared" si="62"/>
        <v>0</v>
      </c>
      <c r="AN73" s="130">
        <f t="shared" si="62"/>
        <v>0</v>
      </c>
      <c r="AO73" s="130">
        <f t="shared" si="62"/>
        <v>0</v>
      </c>
    </row>
    <row r="74" spans="1:41" ht="12.75">
      <c r="A74" s="13">
        <v>64</v>
      </c>
      <c r="B74" s="15" t="s">
        <v>60</v>
      </c>
      <c r="C74" s="101">
        <v>600000</v>
      </c>
      <c r="D74" s="101"/>
      <c r="E74" s="352">
        <f t="shared" si="64"/>
        <v>-600000</v>
      </c>
      <c r="F74" s="101">
        <v>800000</v>
      </c>
      <c r="G74" s="101"/>
      <c r="H74" s="352">
        <f t="shared" si="65"/>
        <v>-800000</v>
      </c>
      <c r="I74" s="101"/>
      <c r="J74" s="101"/>
      <c r="K74" s="352">
        <f t="shared" si="66"/>
        <v>0</v>
      </c>
      <c r="L74" s="101"/>
      <c r="M74" s="101"/>
      <c r="N74" s="352">
        <f t="shared" si="67"/>
        <v>0</v>
      </c>
      <c r="O74" s="101"/>
      <c r="P74" s="101"/>
      <c r="Q74" s="352">
        <f t="shared" si="68"/>
        <v>0</v>
      </c>
      <c r="R74" s="101"/>
      <c r="S74" s="101"/>
      <c r="T74" s="352">
        <f t="shared" si="5"/>
        <v>0</v>
      </c>
      <c r="U74" s="359">
        <f t="shared" ref="U74:W90" si="69">SUM(C74+F74+I74+L74+O74+R74)</f>
        <v>1400000</v>
      </c>
      <c r="V74" s="359">
        <f t="shared" si="69"/>
        <v>0</v>
      </c>
      <c r="W74" s="359">
        <f t="shared" si="69"/>
        <v>-1400000</v>
      </c>
      <c r="X74" s="101"/>
      <c r="Y74" s="101"/>
      <c r="Z74" s="352">
        <f t="shared" si="17"/>
        <v>0</v>
      </c>
      <c r="AA74" s="359">
        <f t="shared" si="63"/>
        <v>0</v>
      </c>
      <c r="AB74" s="359">
        <f t="shared" si="63"/>
        <v>0</v>
      </c>
      <c r="AC74" s="359">
        <f t="shared" si="63"/>
        <v>0</v>
      </c>
      <c r="AD74" s="101"/>
      <c r="AE74" s="101"/>
      <c r="AF74" s="352">
        <f t="shared" si="19"/>
        <v>0</v>
      </c>
      <c r="AG74" s="101"/>
      <c r="AH74" s="101"/>
      <c r="AI74" s="352">
        <f t="shared" si="21"/>
        <v>0</v>
      </c>
      <c r="AJ74" s="130">
        <f t="shared" ref="AJ74:AL90" si="70">SUM(AD74+AG74)</f>
        <v>0</v>
      </c>
      <c r="AK74" s="130">
        <f t="shared" si="70"/>
        <v>0</v>
      </c>
      <c r="AL74" s="130">
        <f t="shared" si="70"/>
        <v>0</v>
      </c>
      <c r="AM74" s="130">
        <f t="shared" ref="AM74:AO90" si="71">SUM(U74+AA74+AJ74)</f>
        <v>1400000</v>
      </c>
      <c r="AN74" s="130">
        <f t="shared" si="71"/>
        <v>0</v>
      </c>
      <c r="AO74" s="130">
        <f t="shared" si="71"/>
        <v>-1400000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352">
        <f t="shared" si="64"/>
        <v>0</v>
      </c>
      <c r="F75" s="102">
        <f>SUM(F76:F77)</f>
        <v>0</v>
      </c>
      <c r="G75" s="102">
        <f>SUM(G76:G77)</f>
        <v>0</v>
      </c>
      <c r="H75" s="352">
        <f t="shared" si="65"/>
        <v>0</v>
      </c>
      <c r="I75" s="102">
        <f>SUM(I76:I77)</f>
        <v>0</v>
      </c>
      <c r="J75" s="102">
        <f>SUM(J76:J77)</f>
        <v>0</v>
      </c>
      <c r="K75" s="352">
        <f t="shared" si="66"/>
        <v>0</v>
      </c>
      <c r="L75" s="102">
        <f>SUM(L76:L77)</f>
        <v>0</v>
      </c>
      <c r="M75" s="102">
        <f>SUM(M76:M77)</f>
        <v>0</v>
      </c>
      <c r="N75" s="352">
        <f t="shared" si="67"/>
        <v>0</v>
      </c>
      <c r="O75" s="102">
        <f>SUM(O76:O77)</f>
        <v>0</v>
      </c>
      <c r="P75" s="102">
        <f>SUM(P76:P77)</f>
        <v>0</v>
      </c>
      <c r="Q75" s="352">
        <f t="shared" si="68"/>
        <v>0</v>
      </c>
      <c r="R75" s="102">
        <f>SUM(R76:R77)</f>
        <v>0</v>
      </c>
      <c r="S75" s="102">
        <f>SUM(S76:S77)</f>
        <v>0</v>
      </c>
      <c r="T75" s="352">
        <f t="shared" si="5"/>
        <v>0</v>
      </c>
      <c r="U75" s="360">
        <f t="shared" si="69"/>
        <v>0</v>
      </c>
      <c r="V75" s="360">
        <f t="shared" si="69"/>
        <v>0</v>
      </c>
      <c r="W75" s="360">
        <f t="shared" si="69"/>
        <v>0</v>
      </c>
      <c r="X75" s="102">
        <f>SUM(X76:X77)</f>
        <v>0</v>
      </c>
      <c r="Y75" s="102">
        <f>SUM(Y76:Y77)</f>
        <v>0</v>
      </c>
      <c r="Z75" s="352">
        <f t="shared" si="17"/>
        <v>0</v>
      </c>
      <c r="AA75" s="360">
        <f t="shared" si="63"/>
        <v>0</v>
      </c>
      <c r="AB75" s="360">
        <f t="shared" si="63"/>
        <v>0</v>
      </c>
      <c r="AC75" s="360">
        <f t="shared" si="63"/>
        <v>0</v>
      </c>
      <c r="AD75" s="102">
        <f>SUM(AD76:AD77)</f>
        <v>0</v>
      </c>
      <c r="AE75" s="102">
        <f>SUM(AE76:AE77)</f>
        <v>0</v>
      </c>
      <c r="AF75" s="352">
        <f t="shared" si="19"/>
        <v>0</v>
      </c>
      <c r="AG75" s="102">
        <f>SUM(AG76:AG77)</f>
        <v>0</v>
      </c>
      <c r="AH75" s="102">
        <f>SUM(AH76:AH77)</f>
        <v>0</v>
      </c>
      <c r="AI75" s="352">
        <f t="shared" si="21"/>
        <v>0</v>
      </c>
      <c r="AJ75" s="129">
        <f t="shared" si="70"/>
        <v>0</v>
      </c>
      <c r="AK75" s="129">
        <f t="shared" si="70"/>
        <v>0</v>
      </c>
      <c r="AL75" s="129">
        <f t="shared" si="70"/>
        <v>0</v>
      </c>
      <c r="AM75" s="129">
        <f t="shared" si="71"/>
        <v>0</v>
      </c>
      <c r="AN75" s="129">
        <f t="shared" si="71"/>
        <v>0</v>
      </c>
      <c r="AO75" s="129">
        <f t="shared" si="71"/>
        <v>0</v>
      </c>
    </row>
    <row r="76" spans="1:41" ht="12.75">
      <c r="A76" s="13">
        <v>66</v>
      </c>
      <c r="B76" s="2" t="s">
        <v>260</v>
      </c>
      <c r="C76" s="101"/>
      <c r="D76" s="101"/>
      <c r="E76" s="352">
        <f t="shared" si="64"/>
        <v>0</v>
      </c>
      <c r="F76" s="101"/>
      <c r="G76" s="101"/>
      <c r="H76" s="352">
        <f t="shared" si="65"/>
        <v>0</v>
      </c>
      <c r="I76" s="101"/>
      <c r="J76" s="101"/>
      <c r="K76" s="352">
        <f t="shared" si="66"/>
        <v>0</v>
      </c>
      <c r="L76" s="101"/>
      <c r="M76" s="101"/>
      <c r="N76" s="352">
        <f t="shared" si="67"/>
        <v>0</v>
      </c>
      <c r="O76" s="101"/>
      <c r="P76" s="101"/>
      <c r="Q76" s="352">
        <f t="shared" si="68"/>
        <v>0</v>
      </c>
      <c r="R76" s="101"/>
      <c r="S76" s="101"/>
      <c r="T76" s="352">
        <f t="shared" si="5"/>
        <v>0</v>
      </c>
      <c r="U76" s="359">
        <f t="shared" si="69"/>
        <v>0</v>
      </c>
      <c r="V76" s="359">
        <f t="shared" si="69"/>
        <v>0</v>
      </c>
      <c r="W76" s="359">
        <f t="shared" si="69"/>
        <v>0</v>
      </c>
      <c r="X76" s="101"/>
      <c r="Y76" s="101"/>
      <c r="Z76" s="352">
        <f t="shared" si="17"/>
        <v>0</v>
      </c>
      <c r="AA76" s="359">
        <f t="shared" si="63"/>
        <v>0</v>
      </c>
      <c r="AB76" s="359">
        <f t="shared" si="63"/>
        <v>0</v>
      </c>
      <c r="AC76" s="359">
        <f t="shared" si="63"/>
        <v>0</v>
      </c>
      <c r="AD76" s="101"/>
      <c r="AE76" s="101"/>
      <c r="AF76" s="352">
        <f t="shared" si="19"/>
        <v>0</v>
      </c>
      <c r="AG76" s="101"/>
      <c r="AH76" s="101"/>
      <c r="AI76" s="352">
        <f t="shared" si="21"/>
        <v>0</v>
      </c>
      <c r="AJ76" s="130">
        <f t="shared" si="70"/>
        <v>0</v>
      </c>
      <c r="AK76" s="130">
        <f t="shared" si="70"/>
        <v>0</v>
      </c>
      <c r="AL76" s="130">
        <f t="shared" si="70"/>
        <v>0</v>
      </c>
      <c r="AM76" s="130">
        <f t="shared" si="71"/>
        <v>0</v>
      </c>
      <c r="AN76" s="130">
        <f t="shared" si="71"/>
        <v>0</v>
      </c>
      <c r="AO76" s="130">
        <f t="shared" si="71"/>
        <v>0</v>
      </c>
    </row>
    <row r="77" spans="1:41" ht="12.75">
      <c r="A77" s="13">
        <v>67</v>
      </c>
      <c r="B77" s="2" t="s">
        <v>261</v>
      </c>
      <c r="C77" s="101"/>
      <c r="D77" s="101"/>
      <c r="E77" s="352">
        <f t="shared" si="64"/>
        <v>0</v>
      </c>
      <c r="F77" s="101"/>
      <c r="G77" s="101"/>
      <c r="H77" s="352">
        <f t="shared" si="65"/>
        <v>0</v>
      </c>
      <c r="I77" s="101"/>
      <c r="J77" s="101"/>
      <c r="K77" s="352">
        <f t="shared" si="66"/>
        <v>0</v>
      </c>
      <c r="L77" s="101"/>
      <c r="M77" s="101"/>
      <c r="N77" s="352">
        <f t="shared" si="67"/>
        <v>0</v>
      </c>
      <c r="O77" s="101"/>
      <c r="P77" s="101"/>
      <c r="Q77" s="352">
        <f t="shared" si="68"/>
        <v>0</v>
      </c>
      <c r="R77" s="101"/>
      <c r="S77" s="101"/>
      <c r="T77" s="352">
        <f t="shared" si="5"/>
        <v>0</v>
      </c>
      <c r="U77" s="359">
        <f t="shared" si="69"/>
        <v>0</v>
      </c>
      <c r="V77" s="359">
        <f t="shared" si="69"/>
        <v>0</v>
      </c>
      <c r="W77" s="359">
        <f t="shared" si="69"/>
        <v>0</v>
      </c>
      <c r="X77" s="101"/>
      <c r="Y77" s="101"/>
      <c r="Z77" s="352">
        <f t="shared" si="17"/>
        <v>0</v>
      </c>
      <c r="AA77" s="359">
        <f t="shared" si="63"/>
        <v>0</v>
      </c>
      <c r="AB77" s="359">
        <f t="shared" si="63"/>
        <v>0</v>
      </c>
      <c r="AC77" s="359">
        <f t="shared" si="63"/>
        <v>0</v>
      </c>
      <c r="AD77" s="101"/>
      <c r="AE77" s="101"/>
      <c r="AF77" s="352">
        <f t="shared" si="19"/>
        <v>0</v>
      </c>
      <c r="AG77" s="101"/>
      <c r="AH77" s="101"/>
      <c r="AI77" s="352">
        <f t="shared" si="21"/>
        <v>0</v>
      </c>
      <c r="AJ77" s="130">
        <f t="shared" si="70"/>
        <v>0</v>
      </c>
      <c r="AK77" s="130">
        <f t="shared" si="70"/>
        <v>0</v>
      </c>
      <c r="AL77" s="130">
        <f t="shared" si="70"/>
        <v>0</v>
      </c>
      <c r="AM77" s="130">
        <f t="shared" si="71"/>
        <v>0</v>
      </c>
      <c r="AN77" s="130">
        <f t="shared" si="71"/>
        <v>0</v>
      </c>
      <c r="AO77" s="130">
        <f t="shared" si="7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166437200</v>
      </c>
      <c r="D79" s="102">
        <f>SUM(D80:D86)</f>
        <v>134690700</v>
      </c>
      <c r="E79" s="352">
        <f t="shared" si="64"/>
        <v>-31746500</v>
      </c>
      <c r="F79" s="102">
        <f>SUM(F80:F86)</f>
        <v>833219600</v>
      </c>
      <c r="G79" s="102">
        <f>SUM(G80:G86)</f>
        <v>647844000</v>
      </c>
      <c r="H79" s="352">
        <f t="shared" si="65"/>
        <v>-185375600</v>
      </c>
      <c r="I79" s="102">
        <f>SUM(I80:I86)</f>
        <v>50852400</v>
      </c>
      <c r="J79" s="102">
        <f>SUM(J80:J86)</f>
        <v>50852400</v>
      </c>
      <c r="K79" s="352">
        <f t="shared" si="66"/>
        <v>0</v>
      </c>
      <c r="L79" s="102">
        <f>SUM(L80:L86)</f>
        <v>26604000</v>
      </c>
      <c r="M79" s="102">
        <f>SUM(M80:M86)</f>
        <v>26604000</v>
      </c>
      <c r="N79" s="352">
        <f t="shared" si="67"/>
        <v>0</v>
      </c>
      <c r="O79" s="102">
        <f>SUM(O80:O86)</f>
        <v>177030000</v>
      </c>
      <c r="P79" s="102">
        <f>SUM(P80:P86)</f>
        <v>177030000</v>
      </c>
      <c r="Q79" s="352">
        <f t="shared" si="68"/>
        <v>0</v>
      </c>
      <c r="R79" s="102">
        <f>SUM(R80:R86)</f>
        <v>26392800</v>
      </c>
      <c r="S79" s="102">
        <f>SUM(S80:S86)</f>
        <v>26392800</v>
      </c>
      <c r="T79" s="352">
        <f t="shared" si="5"/>
        <v>0</v>
      </c>
      <c r="U79" s="360">
        <f t="shared" si="69"/>
        <v>1280536000</v>
      </c>
      <c r="V79" s="360">
        <f t="shared" si="69"/>
        <v>1063413900</v>
      </c>
      <c r="W79" s="360">
        <f t="shared" si="69"/>
        <v>-217122100</v>
      </c>
      <c r="X79" s="102">
        <f>SUM(X80:X86)</f>
        <v>1136903400</v>
      </c>
      <c r="Y79" s="102">
        <f>SUM(Y80:Y86)</f>
        <v>1256041331</v>
      </c>
      <c r="Z79" s="352">
        <f t="shared" si="17"/>
        <v>119137931</v>
      </c>
      <c r="AA79" s="360">
        <f t="shared" si="63"/>
        <v>1136903400</v>
      </c>
      <c r="AB79" s="360">
        <f t="shared" si="63"/>
        <v>1256041331</v>
      </c>
      <c r="AC79" s="360">
        <f t="shared" si="63"/>
        <v>119137931</v>
      </c>
      <c r="AD79" s="102">
        <f>SUM(AD80:AD86)</f>
        <v>59500000</v>
      </c>
      <c r="AE79" s="102">
        <f>SUM(AE80:AE86)</f>
        <v>99796110.599999994</v>
      </c>
      <c r="AF79" s="352">
        <f t="shared" si="19"/>
        <v>40296110.599999994</v>
      </c>
      <c r="AG79" s="102">
        <f>SUM(AG80:AG86)</f>
        <v>98348800</v>
      </c>
      <c r="AH79" s="102">
        <f>SUM(AH80:AH86)</f>
        <v>199898294.78</v>
      </c>
      <c r="AI79" s="352">
        <f t="shared" si="21"/>
        <v>101549494.78</v>
      </c>
      <c r="AJ79" s="129">
        <f t="shared" si="70"/>
        <v>157848800</v>
      </c>
      <c r="AK79" s="129">
        <f t="shared" si="70"/>
        <v>299694405.38</v>
      </c>
      <c r="AL79" s="129">
        <f t="shared" si="70"/>
        <v>141845605.38</v>
      </c>
      <c r="AM79" s="129">
        <f t="shared" si="71"/>
        <v>2575288200</v>
      </c>
      <c r="AN79" s="129">
        <f t="shared" si="71"/>
        <v>2619149636.3800001</v>
      </c>
      <c r="AO79" s="129">
        <f t="shared" si="71"/>
        <v>43861436.379999995</v>
      </c>
    </row>
    <row r="80" spans="1:41" ht="12.75">
      <c r="A80" s="13">
        <v>69</v>
      </c>
      <c r="B80" s="15" t="s">
        <v>64</v>
      </c>
      <c r="C80" s="101"/>
      <c r="D80" s="101"/>
      <c r="E80" s="352">
        <f t="shared" si="64"/>
        <v>0</v>
      </c>
      <c r="F80" s="101"/>
      <c r="G80" s="101"/>
      <c r="H80" s="352">
        <f t="shared" si="65"/>
        <v>0</v>
      </c>
      <c r="I80" s="101"/>
      <c r="J80" s="101"/>
      <c r="K80" s="352">
        <f t="shared" si="66"/>
        <v>0</v>
      </c>
      <c r="L80" s="101"/>
      <c r="M80" s="101"/>
      <c r="N80" s="352">
        <f t="shared" si="67"/>
        <v>0</v>
      </c>
      <c r="O80" s="101"/>
      <c r="P80" s="101"/>
      <c r="Q80" s="352">
        <f t="shared" si="68"/>
        <v>0</v>
      </c>
      <c r="R80" s="101"/>
      <c r="S80" s="101"/>
      <c r="T80" s="352">
        <f t="shared" si="5"/>
        <v>0</v>
      </c>
      <c r="U80" s="359">
        <f t="shared" si="69"/>
        <v>0</v>
      </c>
      <c r="V80" s="359">
        <f t="shared" si="69"/>
        <v>0</v>
      </c>
      <c r="W80" s="359">
        <f t="shared" si="69"/>
        <v>0</v>
      </c>
      <c r="X80" s="101"/>
      <c r="Y80" s="101"/>
      <c r="Z80" s="352">
        <f t="shared" si="17"/>
        <v>0</v>
      </c>
      <c r="AA80" s="359">
        <f t="shared" si="63"/>
        <v>0</v>
      </c>
      <c r="AB80" s="359">
        <f t="shared" si="63"/>
        <v>0</v>
      </c>
      <c r="AC80" s="359">
        <f t="shared" si="63"/>
        <v>0</v>
      </c>
      <c r="AD80" s="101">
        <v>17500000</v>
      </c>
      <c r="AE80" s="101">
        <v>50067573.950000003</v>
      </c>
      <c r="AF80" s="352">
        <f t="shared" si="19"/>
        <v>32567573.950000003</v>
      </c>
      <c r="AG80" s="101"/>
      <c r="AH80" s="101"/>
      <c r="AI80" s="352">
        <f t="shared" si="21"/>
        <v>0</v>
      </c>
      <c r="AJ80" s="130">
        <f t="shared" si="70"/>
        <v>17500000</v>
      </c>
      <c r="AK80" s="130">
        <f t="shared" si="70"/>
        <v>50067573.950000003</v>
      </c>
      <c r="AL80" s="130">
        <f t="shared" si="70"/>
        <v>32567573.950000003</v>
      </c>
      <c r="AM80" s="130">
        <f t="shared" si="71"/>
        <v>17500000</v>
      </c>
      <c r="AN80" s="130">
        <f t="shared" si="71"/>
        <v>50067573.950000003</v>
      </c>
      <c r="AO80" s="130">
        <f t="shared" si="71"/>
        <v>32567573.950000003</v>
      </c>
    </row>
    <row r="81" spans="1:41" ht="12.75">
      <c r="A81" s="13">
        <v>70</v>
      </c>
      <c r="B81" s="15" t="s">
        <v>63</v>
      </c>
      <c r="C81" s="101"/>
      <c r="D81" s="101"/>
      <c r="E81" s="352">
        <f t="shared" si="64"/>
        <v>0</v>
      </c>
      <c r="F81" s="101">
        <v>3500000</v>
      </c>
      <c r="G81" s="101">
        <v>2200000</v>
      </c>
      <c r="H81" s="352">
        <f t="shared" si="65"/>
        <v>-1300000</v>
      </c>
      <c r="I81" s="101"/>
      <c r="J81" s="101"/>
      <c r="K81" s="352">
        <f t="shared" si="66"/>
        <v>0</v>
      </c>
      <c r="L81" s="101"/>
      <c r="M81" s="101"/>
      <c r="N81" s="352">
        <f t="shared" si="67"/>
        <v>0</v>
      </c>
      <c r="O81" s="101"/>
      <c r="P81" s="101"/>
      <c r="Q81" s="352">
        <f t="shared" si="68"/>
        <v>0</v>
      </c>
      <c r="R81" s="101"/>
      <c r="S81" s="101"/>
      <c r="T81" s="352">
        <f t="shared" si="5"/>
        <v>0</v>
      </c>
      <c r="U81" s="359">
        <f t="shared" si="69"/>
        <v>3500000</v>
      </c>
      <c r="V81" s="359">
        <f t="shared" si="69"/>
        <v>2200000</v>
      </c>
      <c r="W81" s="359">
        <f t="shared" si="69"/>
        <v>-1300000</v>
      </c>
      <c r="X81" s="101"/>
      <c r="Y81" s="101"/>
      <c r="Z81" s="352">
        <f t="shared" si="17"/>
        <v>0</v>
      </c>
      <c r="AA81" s="359">
        <f t="shared" ref="AA81:AC94" si="72">SUM(X81)</f>
        <v>0</v>
      </c>
      <c r="AB81" s="359">
        <f t="shared" si="72"/>
        <v>0</v>
      </c>
      <c r="AC81" s="359">
        <f t="shared" si="72"/>
        <v>0</v>
      </c>
      <c r="AD81" s="101"/>
      <c r="AE81" s="101"/>
      <c r="AF81" s="352">
        <f t="shared" si="19"/>
        <v>0</v>
      </c>
      <c r="AG81" s="101">
        <v>10000000</v>
      </c>
      <c r="AH81" s="101">
        <v>47068750</v>
      </c>
      <c r="AI81" s="352">
        <f t="shared" si="21"/>
        <v>37068750</v>
      </c>
      <c r="AJ81" s="130">
        <f t="shared" si="70"/>
        <v>10000000</v>
      </c>
      <c r="AK81" s="130">
        <f t="shared" si="70"/>
        <v>47068750</v>
      </c>
      <c r="AL81" s="130">
        <f t="shared" si="70"/>
        <v>37068750</v>
      </c>
      <c r="AM81" s="130">
        <f t="shared" si="71"/>
        <v>13500000</v>
      </c>
      <c r="AN81" s="130">
        <f t="shared" si="71"/>
        <v>49268750</v>
      </c>
      <c r="AO81" s="130">
        <f t="shared" si="71"/>
        <v>35768750</v>
      </c>
    </row>
    <row r="82" spans="1:41" ht="12.75">
      <c r="A82" s="13">
        <v>71</v>
      </c>
      <c r="B82" s="15" t="s">
        <v>76</v>
      </c>
      <c r="C82" s="101"/>
      <c r="D82" s="101"/>
      <c r="E82" s="352">
        <f t="shared" si="64"/>
        <v>0</v>
      </c>
      <c r="F82" s="101"/>
      <c r="G82" s="101"/>
      <c r="H82" s="352">
        <f t="shared" si="65"/>
        <v>0</v>
      </c>
      <c r="I82" s="101"/>
      <c r="J82" s="101"/>
      <c r="K82" s="352">
        <f t="shared" si="66"/>
        <v>0</v>
      </c>
      <c r="L82" s="101"/>
      <c r="M82" s="101"/>
      <c r="N82" s="352">
        <f t="shared" si="67"/>
        <v>0</v>
      </c>
      <c r="O82" s="101"/>
      <c r="P82" s="101"/>
      <c r="Q82" s="352">
        <f t="shared" si="68"/>
        <v>0</v>
      </c>
      <c r="R82" s="101"/>
      <c r="S82" s="101"/>
      <c r="T82" s="352">
        <f t="shared" si="5"/>
        <v>0</v>
      </c>
      <c r="U82" s="359">
        <f t="shared" si="69"/>
        <v>0</v>
      </c>
      <c r="V82" s="359">
        <f t="shared" si="69"/>
        <v>0</v>
      </c>
      <c r="W82" s="359">
        <f t="shared" si="69"/>
        <v>0</v>
      </c>
      <c r="X82" s="101">
        <v>9945600</v>
      </c>
      <c r="Y82" s="101">
        <v>41774813</v>
      </c>
      <c r="Z82" s="352">
        <f t="shared" si="17"/>
        <v>31829213</v>
      </c>
      <c r="AA82" s="359">
        <f t="shared" si="72"/>
        <v>9945600</v>
      </c>
      <c r="AB82" s="359">
        <f t="shared" si="72"/>
        <v>41774813</v>
      </c>
      <c r="AC82" s="359">
        <f t="shared" si="72"/>
        <v>31829213</v>
      </c>
      <c r="AD82" s="101">
        <v>42000000</v>
      </c>
      <c r="AE82" s="101">
        <v>49728536.649999999</v>
      </c>
      <c r="AF82" s="352">
        <f t="shared" si="19"/>
        <v>7728536.6499999985</v>
      </c>
      <c r="AG82" s="101">
        <v>88348800</v>
      </c>
      <c r="AH82" s="101">
        <v>152829544.78</v>
      </c>
      <c r="AI82" s="352">
        <f t="shared" si="21"/>
        <v>64480744.780000001</v>
      </c>
      <c r="AJ82" s="130">
        <f t="shared" si="70"/>
        <v>130348800</v>
      </c>
      <c r="AK82" s="130">
        <f t="shared" si="70"/>
        <v>202558081.43000001</v>
      </c>
      <c r="AL82" s="130">
        <f t="shared" si="70"/>
        <v>72209281.430000007</v>
      </c>
      <c r="AM82" s="130">
        <f t="shared" si="71"/>
        <v>140294400</v>
      </c>
      <c r="AN82" s="130">
        <f t="shared" si="71"/>
        <v>244332894.43000001</v>
      </c>
      <c r="AO82" s="130">
        <f t="shared" si="71"/>
        <v>104038494.43000001</v>
      </c>
    </row>
    <row r="83" spans="1:41" ht="12.75">
      <c r="A83" s="13">
        <v>72</v>
      </c>
      <c r="B83" s="15" t="s">
        <v>175</v>
      </c>
      <c r="C83" s="101"/>
      <c r="D83" s="101"/>
      <c r="E83" s="352">
        <f t="shared" si="64"/>
        <v>0</v>
      </c>
      <c r="F83" s="101"/>
      <c r="G83" s="101"/>
      <c r="H83" s="352">
        <f t="shared" si="65"/>
        <v>0</v>
      </c>
      <c r="I83" s="101"/>
      <c r="J83" s="101"/>
      <c r="K83" s="352">
        <f t="shared" si="66"/>
        <v>0</v>
      </c>
      <c r="L83" s="101"/>
      <c r="M83" s="101"/>
      <c r="N83" s="352">
        <f t="shared" si="67"/>
        <v>0</v>
      </c>
      <c r="O83" s="101"/>
      <c r="P83" s="101"/>
      <c r="Q83" s="352">
        <f t="shared" si="68"/>
        <v>0</v>
      </c>
      <c r="R83" s="101"/>
      <c r="S83" s="101"/>
      <c r="T83" s="352">
        <f t="shared" si="5"/>
        <v>0</v>
      </c>
      <c r="U83" s="359">
        <f t="shared" si="69"/>
        <v>0</v>
      </c>
      <c r="V83" s="359">
        <f t="shared" si="69"/>
        <v>0</v>
      </c>
      <c r="W83" s="359">
        <f t="shared" si="69"/>
        <v>0</v>
      </c>
      <c r="X83" s="101"/>
      <c r="Y83" s="101"/>
      <c r="Z83" s="352">
        <f t="shared" si="17"/>
        <v>0</v>
      </c>
      <c r="AA83" s="359">
        <f t="shared" si="72"/>
        <v>0</v>
      </c>
      <c r="AB83" s="359">
        <f t="shared" si="72"/>
        <v>0</v>
      </c>
      <c r="AC83" s="359">
        <f t="shared" si="72"/>
        <v>0</v>
      </c>
      <c r="AD83" s="101"/>
      <c r="AE83" s="101"/>
      <c r="AF83" s="352">
        <f t="shared" si="19"/>
        <v>0</v>
      </c>
      <c r="AG83" s="101"/>
      <c r="AH83" s="101"/>
      <c r="AI83" s="352">
        <f t="shared" si="21"/>
        <v>0</v>
      </c>
      <c r="AJ83" s="130">
        <f t="shared" si="70"/>
        <v>0</v>
      </c>
      <c r="AK83" s="130">
        <f t="shared" si="70"/>
        <v>0</v>
      </c>
      <c r="AL83" s="130">
        <f t="shared" si="70"/>
        <v>0</v>
      </c>
      <c r="AM83" s="130">
        <f t="shared" si="71"/>
        <v>0</v>
      </c>
      <c r="AN83" s="130">
        <f t="shared" si="71"/>
        <v>0</v>
      </c>
      <c r="AO83" s="130">
        <f t="shared" si="71"/>
        <v>0</v>
      </c>
    </row>
    <row r="84" spans="1:41" ht="12.75">
      <c r="A84" s="13">
        <v>73</v>
      </c>
      <c r="B84" s="15" t="s">
        <v>65</v>
      </c>
      <c r="C84" s="101"/>
      <c r="D84" s="101"/>
      <c r="E84" s="352">
        <f t="shared" si="64"/>
        <v>0</v>
      </c>
      <c r="F84" s="101"/>
      <c r="G84" s="101"/>
      <c r="H84" s="352">
        <f t="shared" si="65"/>
        <v>0</v>
      </c>
      <c r="I84" s="101"/>
      <c r="J84" s="101"/>
      <c r="K84" s="352">
        <f t="shared" si="66"/>
        <v>0</v>
      </c>
      <c r="L84" s="101"/>
      <c r="M84" s="101"/>
      <c r="N84" s="352">
        <f t="shared" si="67"/>
        <v>0</v>
      </c>
      <c r="O84" s="101"/>
      <c r="P84" s="101"/>
      <c r="Q84" s="352">
        <f t="shared" si="68"/>
        <v>0</v>
      </c>
      <c r="R84" s="101"/>
      <c r="S84" s="101"/>
      <c r="T84" s="352">
        <f t="shared" si="5"/>
        <v>0</v>
      </c>
      <c r="U84" s="359">
        <f t="shared" si="69"/>
        <v>0</v>
      </c>
      <c r="V84" s="359">
        <f t="shared" si="69"/>
        <v>0</v>
      </c>
      <c r="W84" s="359">
        <f t="shared" si="69"/>
        <v>0</v>
      </c>
      <c r="X84" s="101"/>
      <c r="Y84" s="101"/>
      <c r="Z84" s="352">
        <f t="shared" si="17"/>
        <v>0</v>
      </c>
      <c r="AA84" s="359">
        <f t="shared" si="72"/>
        <v>0</v>
      </c>
      <c r="AB84" s="359">
        <f t="shared" si="72"/>
        <v>0</v>
      </c>
      <c r="AC84" s="359">
        <f t="shared" si="72"/>
        <v>0</v>
      </c>
      <c r="AD84" s="101"/>
      <c r="AE84" s="101"/>
      <c r="AF84" s="352">
        <f t="shared" si="19"/>
        <v>0</v>
      </c>
      <c r="AG84" s="101"/>
      <c r="AH84" s="101"/>
      <c r="AI84" s="352">
        <f t="shared" si="21"/>
        <v>0</v>
      </c>
      <c r="AJ84" s="130">
        <f t="shared" si="70"/>
        <v>0</v>
      </c>
      <c r="AK84" s="130">
        <f t="shared" si="70"/>
        <v>0</v>
      </c>
      <c r="AL84" s="130">
        <f t="shared" si="70"/>
        <v>0</v>
      </c>
      <c r="AM84" s="130">
        <f t="shared" si="71"/>
        <v>0</v>
      </c>
      <c r="AN84" s="130">
        <f t="shared" si="71"/>
        <v>0</v>
      </c>
      <c r="AO84" s="130">
        <f t="shared" si="71"/>
        <v>0</v>
      </c>
    </row>
    <row r="85" spans="1:41" ht="12.75">
      <c r="A85" s="13">
        <v>74</v>
      </c>
      <c r="B85" s="15" t="s">
        <v>66</v>
      </c>
      <c r="C85" s="101"/>
      <c r="D85" s="101"/>
      <c r="E85" s="352">
        <f t="shared" si="64"/>
        <v>0</v>
      </c>
      <c r="F85" s="101"/>
      <c r="G85" s="101"/>
      <c r="H85" s="352">
        <f t="shared" si="65"/>
        <v>0</v>
      </c>
      <c r="I85" s="101"/>
      <c r="J85" s="101"/>
      <c r="K85" s="352">
        <f t="shared" si="66"/>
        <v>0</v>
      </c>
      <c r="L85" s="101"/>
      <c r="M85" s="101"/>
      <c r="N85" s="352">
        <f t="shared" si="67"/>
        <v>0</v>
      </c>
      <c r="O85" s="101"/>
      <c r="P85" s="101"/>
      <c r="Q85" s="352">
        <f t="shared" si="68"/>
        <v>0</v>
      </c>
      <c r="R85" s="101"/>
      <c r="S85" s="101"/>
      <c r="T85" s="352">
        <f t="shared" si="5"/>
        <v>0</v>
      </c>
      <c r="U85" s="359">
        <f t="shared" si="69"/>
        <v>0</v>
      </c>
      <c r="V85" s="359">
        <f t="shared" si="69"/>
        <v>0</v>
      </c>
      <c r="W85" s="359">
        <f t="shared" si="69"/>
        <v>0</v>
      </c>
      <c r="X85" s="101">
        <v>543957800</v>
      </c>
      <c r="Y85" s="101">
        <v>376166518</v>
      </c>
      <c r="Z85" s="352">
        <f t="shared" si="17"/>
        <v>-167791282</v>
      </c>
      <c r="AA85" s="359">
        <f t="shared" si="72"/>
        <v>543957800</v>
      </c>
      <c r="AB85" s="359">
        <f t="shared" si="72"/>
        <v>376166518</v>
      </c>
      <c r="AC85" s="359">
        <f t="shared" si="72"/>
        <v>-167791282</v>
      </c>
      <c r="AD85" s="101"/>
      <c r="AE85" s="101"/>
      <c r="AF85" s="352">
        <f t="shared" si="19"/>
        <v>0</v>
      </c>
      <c r="AG85" s="101"/>
      <c r="AH85" s="101"/>
      <c r="AI85" s="352">
        <f t="shared" si="21"/>
        <v>0</v>
      </c>
      <c r="AJ85" s="130">
        <f t="shared" si="70"/>
        <v>0</v>
      </c>
      <c r="AK85" s="130">
        <f t="shared" si="70"/>
        <v>0</v>
      </c>
      <c r="AL85" s="130">
        <f t="shared" si="70"/>
        <v>0</v>
      </c>
      <c r="AM85" s="130">
        <f t="shared" si="71"/>
        <v>543957800</v>
      </c>
      <c r="AN85" s="130">
        <f t="shared" si="71"/>
        <v>376166518</v>
      </c>
      <c r="AO85" s="130">
        <f t="shared" si="71"/>
        <v>-167791282</v>
      </c>
    </row>
    <row r="86" spans="1:41" ht="12.75">
      <c r="A86" s="13">
        <v>75</v>
      </c>
      <c r="B86" s="15" t="s">
        <v>182</v>
      </c>
      <c r="C86" s="370">
        <v>166437200</v>
      </c>
      <c r="D86" s="101">
        <v>134690700</v>
      </c>
      <c r="E86" s="352">
        <f t="shared" si="64"/>
        <v>-31746500</v>
      </c>
      <c r="F86" s="394">
        <v>829719600</v>
      </c>
      <c r="G86" s="101">
        <v>645644000</v>
      </c>
      <c r="H86" s="352">
        <f t="shared" si="65"/>
        <v>-184075600</v>
      </c>
      <c r="I86" s="101">
        <v>50852400</v>
      </c>
      <c r="J86" s="101">
        <v>50852400</v>
      </c>
      <c r="K86" s="352">
        <f t="shared" si="66"/>
        <v>0</v>
      </c>
      <c r="L86" s="101">
        <v>26604000</v>
      </c>
      <c r="M86" s="101">
        <v>26604000</v>
      </c>
      <c r="N86" s="352">
        <f t="shared" si="67"/>
        <v>0</v>
      </c>
      <c r="O86" s="101">
        <v>177030000</v>
      </c>
      <c r="P86" s="101">
        <v>177030000</v>
      </c>
      <c r="Q86" s="352">
        <f t="shared" si="68"/>
        <v>0</v>
      </c>
      <c r="R86" s="101">
        <v>26392800</v>
      </c>
      <c r="S86" s="101">
        <v>26392800</v>
      </c>
      <c r="T86" s="352">
        <f t="shared" si="5"/>
        <v>0</v>
      </c>
      <c r="U86" s="359">
        <f t="shared" si="69"/>
        <v>1277036000</v>
      </c>
      <c r="V86" s="359">
        <f t="shared" si="69"/>
        <v>1061213900</v>
      </c>
      <c r="W86" s="359">
        <f t="shared" si="69"/>
        <v>-215822100</v>
      </c>
      <c r="X86" s="101">
        <v>583000000</v>
      </c>
      <c r="Y86" s="101">
        <v>838100000</v>
      </c>
      <c r="Z86" s="352">
        <f t="shared" si="17"/>
        <v>255100000</v>
      </c>
      <c r="AA86" s="359">
        <f>SUM(X86)</f>
        <v>583000000</v>
      </c>
      <c r="AB86" s="359">
        <f t="shared" si="72"/>
        <v>838100000</v>
      </c>
      <c r="AC86" s="359">
        <f t="shared" si="72"/>
        <v>255100000</v>
      </c>
      <c r="AD86" s="86"/>
      <c r="AE86" s="86"/>
      <c r="AF86" s="352">
        <f t="shared" si="19"/>
        <v>0</v>
      </c>
      <c r="AG86" s="101"/>
      <c r="AH86" s="101"/>
      <c r="AI86" s="352">
        <f t="shared" si="21"/>
        <v>0</v>
      </c>
      <c r="AJ86" s="130">
        <f t="shared" si="70"/>
        <v>0</v>
      </c>
      <c r="AK86" s="130">
        <f t="shared" si="70"/>
        <v>0</v>
      </c>
      <c r="AL86" s="130">
        <f t="shared" si="70"/>
        <v>0</v>
      </c>
      <c r="AM86" s="130">
        <f t="shared" si="71"/>
        <v>1860036000</v>
      </c>
      <c r="AN86" s="130">
        <f t="shared" si="71"/>
        <v>1899313900</v>
      </c>
      <c r="AO86" s="130">
        <f t="shared" si="71"/>
        <v>39277900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352">
        <f t="shared" si="64"/>
        <v>0</v>
      </c>
      <c r="F87" s="101">
        <v>5</v>
      </c>
      <c r="G87" s="101">
        <v>5</v>
      </c>
      <c r="H87" s="352">
        <f t="shared" si="65"/>
        <v>0</v>
      </c>
      <c r="I87" s="101"/>
      <c r="J87" s="101"/>
      <c r="K87" s="352">
        <f t="shared" si="66"/>
        <v>0</v>
      </c>
      <c r="L87" s="101"/>
      <c r="M87" s="101"/>
      <c r="N87" s="352">
        <f t="shared" si="67"/>
        <v>0</v>
      </c>
      <c r="O87" s="101"/>
      <c r="P87" s="101"/>
      <c r="Q87" s="352">
        <f t="shared" si="68"/>
        <v>0</v>
      </c>
      <c r="R87" s="101"/>
      <c r="S87" s="101"/>
      <c r="T87" s="352">
        <f t="shared" si="5"/>
        <v>0</v>
      </c>
      <c r="U87" s="359">
        <f t="shared" si="69"/>
        <v>6</v>
      </c>
      <c r="V87" s="359">
        <f t="shared" si="69"/>
        <v>6</v>
      </c>
      <c r="W87" s="359">
        <f t="shared" si="69"/>
        <v>0</v>
      </c>
      <c r="X87" s="101"/>
      <c r="Y87" s="101"/>
      <c r="Z87" s="352">
        <f t="shared" si="17"/>
        <v>0</v>
      </c>
      <c r="AA87" s="359">
        <f t="shared" si="72"/>
        <v>0</v>
      </c>
      <c r="AB87" s="359">
        <f t="shared" si="72"/>
        <v>0</v>
      </c>
      <c r="AC87" s="359">
        <f t="shared" si="72"/>
        <v>0</v>
      </c>
      <c r="AD87" s="122"/>
      <c r="AE87" s="122"/>
      <c r="AF87" s="352">
        <f t="shared" si="19"/>
        <v>0</v>
      </c>
      <c r="AG87" s="122"/>
      <c r="AH87" s="122"/>
      <c r="AI87" s="352">
        <f t="shared" si="21"/>
        <v>0</v>
      </c>
      <c r="AJ87" s="130">
        <f t="shared" si="70"/>
        <v>0</v>
      </c>
      <c r="AK87" s="130">
        <f t="shared" si="70"/>
        <v>0</v>
      </c>
      <c r="AL87" s="130">
        <f t="shared" si="70"/>
        <v>0</v>
      </c>
      <c r="AM87" s="130">
        <f t="shared" si="71"/>
        <v>6</v>
      </c>
      <c r="AN87" s="130">
        <f t="shared" si="71"/>
        <v>6</v>
      </c>
      <c r="AO87" s="130">
        <f t="shared" si="7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354">
        <f>D88-C88</f>
        <v>-1</v>
      </c>
      <c r="F88" s="102">
        <f>SUM(F89:F92)</f>
        <v>25</v>
      </c>
      <c r="G88" s="102">
        <f>SUM(G89:G92)</f>
        <v>24</v>
      </c>
      <c r="H88" s="354">
        <f t="shared" ref="H88:T88" si="73">SUM(H89:H92)</f>
        <v>-1</v>
      </c>
      <c r="I88" s="102">
        <f t="shared" si="73"/>
        <v>2</v>
      </c>
      <c r="J88" s="102">
        <f t="shared" si="73"/>
        <v>2</v>
      </c>
      <c r="K88" s="354">
        <f t="shared" si="73"/>
        <v>0</v>
      </c>
      <c r="L88" s="102">
        <f t="shared" si="73"/>
        <v>6</v>
      </c>
      <c r="M88" s="102">
        <f t="shared" si="73"/>
        <v>6</v>
      </c>
      <c r="N88" s="354">
        <f t="shared" si="73"/>
        <v>0</v>
      </c>
      <c r="O88" s="102">
        <f t="shared" si="73"/>
        <v>15</v>
      </c>
      <c r="P88" s="102">
        <f t="shared" si="73"/>
        <v>15</v>
      </c>
      <c r="Q88" s="354">
        <f t="shared" si="73"/>
        <v>0</v>
      </c>
      <c r="R88" s="102">
        <f t="shared" si="73"/>
        <v>0</v>
      </c>
      <c r="S88" s="102">
        <f t="shared" si="73"/>
        <v>0</v>
      </c>
      <c r="T88" s="354">
        <f t="shared" si="73"/>
        <v>0</v>
      </c>
      <c r="U88" s="360">
        <f t="shared" si="69"/>
        <v>51</v>
      </c>
      <c r="V88" s="360">
        <f t="shared" si="69"/>
        <v>49</v>
      </c>
      <c r="W88" s="360">
        <f t="shared" si="69"/>
        <v>-2</v>
      </c>
      <c r="X88" s="88">
        <f>SUM(X89:X92)</f>
        <v>0</v>
      </c>
      <c r="Y88" s="88">
        <f>SUM(Y89:Y92)</f>
        <v>0</v>
      </c>
      <c r="Z88" s="352">
        <f t="shared" si="17"/>
        <v>0</v>
      </c>
      <c r="AA88" s="360">
        <f t="shared" si="72"/>
        <v>0</v>
      </c>
      <c r="AB88" s="360">
        <f t="shared" si="72"/>
        <v>0</v>
      </c>
      <c r="AC88" s="360">
        <f t="shared" si="72"/>
        <v>0</v>
      </c>
      <c r="AD88" s="123">
        <f>SUM(AD89:AD92)</f>
        <v>0</v>
      </c>
      <c r="AE88" s="123">
        <f>SUM(AE89:AE92)</f>
        <v>0</v>
      </c>
      <c r="AF88" s="352">
        <f t="shared" si="19"/>
        <v>0</v>
      </c>
      <c r="AG88" s="123">
        <f>SUM(AG89:AG92)</f>
        <v>0</v>
      </c>
      <c r="AH88" s="123">
        <f>SUM(AH89:AH92)</f>
        <v>0</v>
      </c>
      <c r="AI88" s="352">
        <f t="shared" si="21"/>
        <v>0</v>
      </c>
      <c r="AJ88" s="129">
        <f t="shared" si="70"/>
        <v>0</v>
      </c>
      <c r="AK88" s="129">
        <f t="shared" si="70"/>
        <v>0</v>
      </c>
      <c r="AL88" s="129">
        <f t="shared" si="70"/>
        <v>0</v>
      </c>
      <c r="AM88" s="129">
        <f t="shared" si="71"/>
        <v>51</v>
      </c>
      <c r="AN88" s="129">
        <f t="shared" si="71"/>
        <v>49</v>
      </c>
      <c r="AO88" s="129">
        <f t="shared" si="7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352">
        <f>SUM(D89-C89)</f>
        <v>0</v>
      </c>
      <c r="F89" s="101">
        <v>7</v>
      </c>
      <c r="G89" s="101">
        <v>7</v>
      </c>
      <c r="H89" s="352">
        <f>SUM(G89-F89)</f>
        <v>0</v>
      </c>
      <c r="I89" s="101"/>
      <c r="J89" s="101"/>
      <c r="K89" s="352">
        <f>SUM(J89-I89)</f>
        <v>0</v>
      </c>
      <c r="L89" s="101"/>
      <c r="M89" s="101"/>
      <c r="N89" s="352">
        <f>SUM(M89-L89)</f>
        <v>0</v>
      </c>
      <c r="O89" s="101"/>
      <c r="P89" s="101"/>
      <c r="Q89" s="352">
        <f>SUM(P89-O89)</f>
        <v>0</v>
      </c>
      <c r="R89" s="101"/>
      <c r="S89" s="101"/>
      <c r="T89" s="352">
        <f t="shared" ref="T89:T107" si="74">SUM(S89-R89)</f>
        <v>0</v>
      </c>
      <c r="U89" s="359">
        <f t="shared" si="69"/>
        <v>8</v>
      </c>
      <c r="V89" s="359">
        <f t="shared" si="69"/>
        <v>8</v>
      </c>
      <c r="W89" s="359">
        <f t="shared" si="69"/>
        <v>0</v>
      </c>
      <c r="X89" s="86"/>
      <c r="Y89" s="86"/>
      <c r="Z89" s="352">
        <f t="shared" si="17"/>
        <v>0</v>
      </c>
      <c r="AA89" s="359">
        <f t="shared" si="72"/>
        <v>0</v>
      </c>
      <c r="AB89" s="359">
        <f t="shared" si="72"/>
        <v>0</v>
      </c>
      <c r="AC89" s="359">
        <f t="shared" si="72"/>
        <v>0</v>
      </c>
      <c r="AD89" s="122"/>
      <c r="AE89" s="122"/>
      <c r="AF89" s="352">
        <f t="shared" si="19"/>
        <v>0</v>
      </c>
      <c r="AG89" s="122"/>
      <c r="AH89" s="122"/>
      <c r="AI89" s="352">
        <f t="shared" si="21"/>
        <v>0</v>
      </c>
      <c r="AJ89" s="130">
        <f t="shared" si="70"/>
        <v>0</v>
      </c>
      <c r="AK89" s="130">
        <f t="shared" si="70"/>
        <v>0</v>
      </c>
      <c r="AL89" s="130">
        <f t="shared" si="70"/>
        <v>0</v>
      </c>
      <c r="AM89" s="130">
        <f t="shared" si="71"/>
        <v>8</v>
      </c>
      <c r="AN89" s="130">
        <f t="shared" si="71"/>
        <v>8</v>
      </c>
      <c r="AO89" s="130">
        <f t="shared" si="7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352">
        <f>SUM(D90-C90)</f>
        <v>-1</v>
      </c>
      <c r="F90" s="101">
        <v>11</v>
      </c>
      <c r="G90" s="101">
        <v>10</v>
      </c>
      <c r="H90" s="352">
        <f>SUM(G90-F90)</f>
        <v>-1</v>
      </c>
      <c r="I90" s="101"/>
      <c r="J90" s="101"/>
      <c r="K90" s="352">
        <f>SUM(J90-I90)</f>
        <v>0</v>
      </c>
      <c r="L90" s="101"/>
      <c r="M90" s="101"/>
      <c r="N90" s="352">
        <f>SUM(M90-L90)</f>
        <v>0</v>
      </c>
      <c r="O90" s="101"/>
      <c r="P90" s="101"/>
      <c r="Q90" s="352">
        <f>SUM(P90-O90)</f>
        <v>0</v>
      </c>
      <c r="R90" s="101"/>
      <c r="S90" s="101"/>
      <c r="T90" s="352">
        <f t="shared" si="74"/>
        <v>0</v>
      </c>
      <c r="U90" s="359">
        <f t="shared" si="69"/>
        <v>13</v>
      </c>
      <c r="V90" s="359">
        <f t="shared" si="69"/>
        <v>11</v>
      </c>
      <c r="W90" s="359">
        <f t="shared" si="69"/>
        <v>-2</v>
      </c>
      <c r="X90" s="86"/>
      <c r="Y90" s="86"/>
      <c r="Z90" s="352">
        <f t="shared" si="17"/>
        <v>0</v>
      </c>
      <c r="AA90" s="359">
        <f t="shared" si="72"/>
        <v>0</v>
      </c>
      <c r="AB90" s="359">
        <f t="shared" si="72"/>
        <v>0</v>
      </c>
      <c r="AC90" s="359">
        <f t="shared" si="72"/>
        <v>0</v>
      </c>
      <c r="AD90" s="122"/>
      <c r="AE90" s="122"/>
      <c r="AF90" s="352">
        <f t="shared" si="19"/>
        <v>0</v>
      </c>
      <c r="AG90" s="122"/>
      <c r="AH90" s="122"/>
      <c r="AI90" s="352">
        <f t="shared" si="21"/>
        <v>0</v>
      </c>
      <c r="AJ90" s="130">
        <f t="shared" si="70"/>
        <v>0</v>
      </c>
      <c r="AK90" s="130">
        <f t="shared" si="70"/>
        <v>0</v>
      </c>
      <c r="AL90" s="130">
        <f t="shared" si="70"/>
        <v>0</v>
      </c>
      <c r="AM90" s="130">
        <f t="shared" si="71"/>
        <v>13</v>
      </c>
      <c r="AN90" s="130">
        <f t="shared" si="71"/>
        <v>11</v>
      </c>
      <c r="AO90" s="130">
        <f t="shared" si="71"/>
        <v>-2</v>
      </c>
    </row>
    <row r="91" spans="1:41" ht="12.75">
      <c r="A91" s="13">
        <v>80</v>
      </c>
      <c r="B91" s="14" t="s">
        <v>71</v>
      </c>
      <c r="C91" s="101"/>
      <c r="D91" s="101"/>
      <c r="E91" s="352">
        <f>SUM(D91-C91)</f>
        <v>0</v>
      </c>
      <c r="F91" s="101">
        <v>7</v>
      </c>
      <c r="G91" s="101">
        <v>7</v>
      </c>
      <c r="H91" s="352">
        <f>SUM(G91-F91)</f>
        <v>0</v>
      </c>
      <c r="I91" s="101">
        <v>2</v>
      </c>
      <c r="J91" s="101">
        <v>2</v>
      </c>
      <c r="K91" s="352">
        <f>SUM(J91-I91)</f>
        <v>0</v>
      </c>
      <c r="L91" s="101">
        <v>6</v>
      </c>
      <c r="M91" s="101">
        <v>6</v>
      </c>
      <c r="N91" s="352">
        <f>SUM(M91-L91)</f>
        <v>0</v>
      </c>
      <c r="O91" s="101">
        <v>15</v>
      </c>
      <c r="P91" s="101">
        <v>15</v>
      </c>
      <c r="Q91" s="352">
        <f>SUM(P91-O91)</f>
        <v>0</v>
      </c>
      <c r="R91" s="101"/>
      <c r="S91" s="101"/>
      <c r="T91" s="352">
        <f t="shared" si="74"/>
        <v>0</v>
      </c>
      <c r="U91" s="359">
        <f t="shared" ref="U91:W106" si="75">SUM(C91+F91+I91+L91+O91+R91)</f>
        <v>30</v>
      </c>
      <c r="V91" s="359">
        <f t="shared" si="75"/>
        <v>30</v>
      </c>
      <c r="W91" s="359">
        <f t="shared" si="75"/>
        <v>0</v>
      </c>
      <c r="X91" s="86"/>
      <c r="Y91" s="86"/>
      <c r="Z91" s="352">
        <f t="shared" si="17"/>
        <v>0</v>
      </c>
      <c r="AA91" s="359">
        <f t="shared" si="72"/>
        <v>0</v>
      </c>
      <c r="AB91" s="359">
        <f t="shared" si="72"/>
        <v>0</v>
      </c>
      <c r="AC91" s="359">
        <f t="shared" si="72"/>
        <v>0</v>
      </c>
      <c r="AD91" s="122"/>
      <c r="AE91" s="122"/>
      <c r="AF91" s="352">
        <f t="shared" si="19"/>
        <v>0</v>
      </c>
      <c r="AG91" s="122"/>
      <c r="AH91" s="122"/>
      <c r="AI91" s="352">
        <f t="shared" si="21"/>
        <v>0</v>
      </c>
      <c r="AJ91" s="130">
        <f t="shared" ref="AJ91:AL106" si="76">SUM(AD91+AG91)</f>
        <v>0</v>
      </c>
      <c r="AK91" s="130">
        <f t="shared" si="76"/>
        <v>0</v>
      </c>
      <c r="AL91" s="130">
        <f t="shared" si="76"/>
        <v>0</v>
      </c>
      <c r="AM91" s="130">
        <f t="shared" ref="AM91:AO106" si="77">SUM(U91+AA91+AJ91)</f>
        <v>30</v>
      </c>
      <c r="AN91" s="130">
        <f t="shared" si="77"/>
        <v>30</v>
      </c>
      <c r="AO91" s="130">
        <f t="shared" si="77"/>
        <v>0</v>
      </c>
    </row>
    <row r="92" spans="1:41" ht="12.75">
      <c r="A92" s="13">
        <v>81</v>
      </c>
      <c r="B92" s="14" t="s">
        <v>72</v>
      </c>
      <c r="C92" s="101"/>
      <c r="D92" s="101"/>
      <c r="E92" s="352">
        <f>SUM(D92-C92)</f>
        <v>0</v>
      </c>
      <c r="F92" s="101"/>
      <c r="G92" s="101"/>
      <c r="H92" s="352">
        <f>SUM(G92-F92)</f>
        <v>0</v>
      </c>
      <c r="I92" s="101"/>
      <c r="J92" s="101"/>
      <c r="K92" s="352">
        <f>SUM(J92-I92)</f>
        <v>0</v>
      </c>
      <c r="L92" s="101"/>
      <c r="M92" s="101"/>
      <c r="N92" s="352">
        <f>SUM(M92-L92)</f>
        <v>0</v>
      </c>
      <c r="O92" s="101"/>
      <c r="P92" s="101"/>
      <c r="Q92" s="352">
        <f>SUM(P92-O92)</f>
        <v>0</v>
      </c>
      <c r="R92" s="101"/>
      <c r="S92" s="101"/>
      <c r="T92" s="352">
        <f t="shared" si="74"/>
        <v>0</v>
      </c>
      <c r="U92" s="359">
        <f t="shared" si="75"/>
        <v>0</v>
      </c>
      <c r="V92" s="359">
        <f t="shared" si="75"/>
        <v>0</v>
      </c>
      <c r="W92" s="359">
        <f t="shared" si="75"/>
        <v>0</v>
      </c>
      <c r="X92" s="86"/>
      <c r="Y92" s="86"/>
      <c r="Z92" s="352">
        <f t="shared" si="17"/>
        <v>0</v>
      </c>
      <c r="AA92" s="359">
        <f t="shared" si="72"/>
        <v>0</v>
      </c>
      <c r="AB92" s="359">
        <f t="shared" si="72"/>
        <v>0</v>
      </c>
      <c r="AC92" s="359">
        <f t="shared" si="72"/>
        <v>0</v>
      </c>
      <c r="AD92" s="122"/>
      <c r="AE92" s="122"/>
      <c r="AF92" s="352">
        <f t="shared" si="19"/>
        <v>0</v>
      </c>
      <c r="AG92" s="122"/>
      <c r="AH92" s="122"/>
      <c r="AI92" s="352">
        <f t="shared" si="21"/>
        <v>0</v>
      </c>
      <c r="AJ92" s="130">
        <f t="shared" si="76"/>
        <v>0</v>
      </c>
      <c r="AK92" s="130">
        <f t="shared" si="76"/>
        <v>0</v>
      </c>
      <c r="AL92" s="130">
        <f t="shared" si="76"/>
        <v>0</v>
      </c>
      <c r="AM92" s="130">
        <f t="shared" si="77"/>
        <v>0</v>
      </c>
      <c r="AN92" s="130">
        <f t="shared" si="77"/>
        <v>0</v>
      </c>
      <c r="AO92" s="130">
        <f t="shared" si="77"/>
        <v>0</v>
      </c>
    </row>
    <row r="93" spans="1:41" ht="12.75">
      <c r="A93" s="13">
        <v>82</v>
      </c>
      <c r="B93" s="14" t="s">
        <v>123</v>
      </c>
      <c r="C93" s="101"/>
      <c r="D93" s="101"/>
      <c r="E93" s="353">
        <f>SUM(D93-C93)</f>
        <v>0</v>
      </c>
      <c r="F93" s="101"/>
      <c r="G93" s="101"/>
      <c r="H93" s="353">
        <f>SUM(G93-F93)</f>
        <v>0</v>
      </c>
      <c r="I93" s="101"/>
      <c r="J93" s="101"/>
      <c r="K93" s="353">
        <f>SUM(J93-I93)</f>
        <v>0</v>
      </c>
      <c r="L93" s="101"/>
      <c r="M93" s="101"/>
      <c r="N93" s="353">
        <f>SUM(M93-L93)</f>
        <v>0</v>
      </c>
      <c r="O93" s="101"/>
      <c r="P93" s="101"/>
      <c r="Q93" s="353">
        <f>SUM(P93-O93)</f>
        <v>0</v>
      </c>
      <c r="R93" s="101"/>
      <c r="S93" s="101"/>
      <c r="T93" s="353">
        <f t="shared" si="74"/>
        <v>0</v>
      </c>
      <c r="U93" s="359">
        <f t="shared" si="75"/>
        <v>0</v>
      </c>
      <c r="V93" s="359">
        <f t="shared" si="75"/>
        <v>0</v>
      </c>
      <c r="W93" s="359">
        <f t="shared" si="75"/>
        <v>0</v>
      </c>
      <c r="X93" s="86"/>
      <c r="Y93" s="86"/>
      <c r="Z93" s="353">
        <f t="shared" si="17"/>
        <v>0</v>
      </c>
      <c r="AA93" s="359">
        <f t="shared" si="72"/>
        <v>0</v>
      </c>
      <c r="AB93" s="359">
        <f t="shared" si="72"/>
        <v>0</v>
      </c>
      <c r="AC93" s="359">
        <f t="shared" si="72"/>
        <v>0</v>
      </c>
      <c r="AD93" s="123"/>
      <c r="AE93" s="123"/>
      <c r="AF93" s="353">
        <f t="shared" si="19"/>
        <v>0</v>
      </c>
      <c r="AG93" s="123"/>
      <c r="AH93" s="123"/>
      <c r="AI93" s="353">
        <f t="shared" si="21"/>
        <v>0</v>
      </c>
      <c r="AJ93" s="126">
        <f t="shared" si="76"/>
        <v>0</v>
      </c>
      <c r="AK93" s="126">
        <f t="shared" si="76"/>
        <v>0</v>
      </c>
      <c r="AL93" s="126">
        <f t="shared" si="76"/>
        <v>0</v>
      </c>
      <c r="AM93" s="130">
        <f t="shared" si="77"/>
        <v>0</v>
      </c>
      <c r="AN93" s="130">
        <f t="shared" si="77"/>
        <v>0</v>
      </c>
      <c r="AO93" s="130">
        <f t="shared" si="77"/>
        <v>0</v>
      </c>
    </row>
    <row r="94" spans="1:41" ht="12.75">
      <c r="A94" s="57">
        <v>83</v>
      </c>
      <c r="B94" s="77" t="s">
        <v>124</v>
      </c>
      <c r="C94" s="102">
        <f>SUM(C95:C98)</f>
        <v>0</v>
      </c>
      <c r="D94" s="102">
        <f>SUM(D95:D98)</f>
        <v>0</v>
      </c>
      <c r="E94" s="86">
        <f t="shared" ref="E94:T94" si="78">SUM(E95:E98)</f>
        <v>0</v>
      </c>
      <c r="F94" s="102">
        <f t="shared" si="78"/>
        <v>0</v>
      </c>
      <c r="G94" s="102">
        <f t="shared" si="78"/>
        <v>8250</v>
      </c>
      <c r="H94" s="86">
        <f t="shared" si="78"/>
        <v>8250</v>
      </c>
      <c r="I94" s="102">
        <f t="shared" si="78"/>
        <v>0</v>
      </c>
      <c r="J94" s="102">
        <f t="shared" si="78"/>
        <v>3989850</v>
      </c>
      <c r="K94" s="86">
        <f t="shared" si="78"/>
        <v>3989850</v>
      </c>
      <c r="L94" s="102">
        <f t="shared" si="78"/>
        <v>0</v>
      </c>
      <c r="M94" s="102">
        <f t="shared" si="78"/>
        <v>0</v>
      </c>
      <c r="N94" s="86">
        <f t="shared" si="78"/>
        <v>0</v>
      </c>
      <c r="O94" s="102">
        <f t="shared" si="78"/>
        <v>0</v>
      </c>
      <c r="P94" s="102">
        <f t="shared" si="78"/>
        <v>0</v>
      </c>
      <c r="Q94" s="86">
        <f t="shared" si="78"/>
        <v>0</v>
      </c>
      <c r="R94" s="102">
        <f t="shared" si="78"/>
        <v>0</v>
      </c>
      <c r="S94" s="102">
        <f t="shared" si="78"/>
        <v>0</v>
      </c>
      <c r="T94" s="86">
        <f t="shared" si="78"/>
        <v>0</v>
      </c>
      <c r="U94" s="360">
        <f t="shared" si="75"/>
        <v>0</v>
      </c>
      <c r="V94" s="360">
        <f t="shared" si="75"/>
        <v>3998100</v>
      </c>
      <c r="W94" s="360">
        <f t="shared" si="75"/>
        <v>3998100</v>
      </c>
      <c r="X94" s="88">
        <f>SUM(X95:X99)</f>
        <v>0</v>
      </c>
      <c r="Y94" s="88">
        <f>SUM(Y95:Y99)</f>
        <v>0</v>
      </c>
      <c r="Z94" s="354">
        <f t="shared" si="17"/>
        <v>0</v>
      </c>
      <c r="AA94" s="360">
        <f t="shared" si="72"/>
        <v>0</v>
      </c>
      <c r="AB94" s="360">
        <f t="shared" si="72"/>
        <v>0</v>
      </c>
      <c r="AC94" s="360">
        <f t="shared" si="72"/>
        <v>0</v>
      </c>
      <c r="AD94" s="122">
        <f>SUM(AD95:AD98)</f>
        <v>0</v>
      </c>
      <c r="AE94" s="122">
        <f>SUM(AE95:AE98)</f>
        <v>0</v>
      </c>
      <c r="AF94" s="354">
        <f t="shared" si="19"/>
        <v>0</v>
      </c>
      <c r="AG94" s="122">
        <f>SUM(AG95:AG98)</f>
        <v>0</v>
      </c>
      <c r="AH94" s="122">
        <f>SUM(AH95:AH98)</f>
        <v>0</v>
      </c>
      <c r="AI94" s="354">
        <f t="shared" si="21"/>
        <v>0</v>
      </c>
      <c r="AJ94" s="133">
        <f t="shared" si="76"/>
        <v>0</v>
      </c>
      <c r="AK94" s="133">
        <f t="shared" si="76"/>
        <v>0</v>
      </c>
      <c r="AL94" s="133">
        <f t="shared" si="76"/>
        <v>0</v>
      </c>
      <c r="AM94" s="129">
        <f t="shared" si="77"/>
        <v>0</v>
      </c>
      <c r="AN94" s="129">
        <f t="shared" si="77"/>
        <v>3998100</v>
      </c>
      <c r="AO94" s="129">
        <f t="shared" si="77"/>
        <v>3998100</v>
      </c>
    </row>
    <row r="95" spans="1:41" ht="12.75">
      <c r="A95" s="13">
        <v>84</v>
      </c>
      <c r="B95" s="14" t="s">
        <v>185</v>
      </c>
      <c r="C95" s="389"/>
      <c r="D95" s="389"/>
      <c r="E95" s="390">
        <v>0</v>
      </c>
      <c r="F95" s="389"/>
      <c r="G95" s="389"/>
      <c r="H95" s="390">
        <v>0</v>
      </c>
      <c r="I95" s="389"/>
      <c r="J95" s="389"/>
      <c r="K95" s="390">
        <v>0</v>
      </c>
      <c r="L95" s="389"/>
      <c r="M95" s="389">
        <v>0</v>
      </c>
      <c r="N95" s="390">
        <v>0</v>
      </c>
      <c r="O95" s="389"/>
      <c r="P95" s="389"/>
      <c r="Q95" s="390">
        <v>0</v>
      </c>
      <c r="R95" s="389"/>
      <c r="S95" s="389"/>
      <c r="T95" s="352">
        <f t="shared" si="74"/>
        <v>0</v>
      </c>
      <c r="U95" s="359">
        <f t="shared" si="75"/>
        <v>0</v>
      </c>
      <c r="V95" s="359">
        <f t="shared" si="75"/>
        <v>0</v>
      </c>
      <c r="W95" s="359">
        <f t="shared" si="75"/>
        <v>0</v>
      </c>
      <c r="X95" s="86"/>
      <c r="Y95" s="86"/>
      <c r="Z95" s="352">
        <f t="shared" si="17"/>
        <v>0</v>
      </c>
      <c r="AA95" s="359">
        <f t="shared" ref="AA95:AC107" si="79">SUM(X95)</f>
        <v>0</v>
      </c>
      <c r="AB95" s="359">
        <f t="shared" si="79"/>
        <v>0</v>
      </c>
      <c r="AC95" s="359">
        <f t="shared" si="79"/>
        <v>0</v>
      </c>
      <c r="AD95" s="122"/>
      <c r="AE95" s="122"/>
      <c r="AF95" s="352">
        <f t="shared" si="19"/>
        <v>0</v>
      </c>
      <c r="AG95" s="122"/>
      <c r="AH95" s="122"/>
      <c r="AI95" s="352">
        <f t="shared" si="21"/>
        <v>0</v>
      </c>
      <c r="AJ95" s="130">
        <f t="shared" si="76"/>
        <v>0</v>
      </c>
      <c r="AK95" s="130">
        <f t="shared" si="76"/>
        <v>0</v>
      </c>
      <c r="AL95" s="130">
        <f t="shared" si="76"/>
        <v>0</v>
      </c>
      <c r="AM95" s="130">
        <f t="shared" si="77"/>
        <v>0</v>
      </c>
      <c r="AN95" s="130">
        <f t="shared" si="77"/>
        <v>0</v>
      </c>
      <c r="AO95" s="130">
        <f t="shared" si="77"/>
        <v>0</v>
      </c>
    </row>
    <row r="96" spans="1:41" ht="12.75">
      <c r="A96" s="13">
        <v>85</v>
      </c>
      <c r="B96" s="14" t="s">
        <v>186</v>
      </c>
      <c r="C96" s="389"/>
      <c r="D96" s="389"/>
      <c r="E96" s="390">
        <v>0</v>
      </c>
      <c r="F96" s="389"/>
      <c r="G96" s="389"/>
      <c r="H96" s="390">
        <v>0</v>
      </c>
      <c r="I96" s="389"/>
      <c r="J96" s="389"/>
      <c r="K96" s="390">
        <v>0</v>
      </c>
      <c r="L96" s="389"/>
      <c r="M96" s="389"/>
      <c r="N96" s="390">
        <v>0</v>
      </c>
      <c r="O96" s="389"/>
      <c r="P96" s="389"/>
      <c r="Q96" s="390">
        <v>0</v>
      </c>
      <c r="R96" s="389"/>
      <c r="S96" s="389"/>
      <c r="T96" s="352">
        <f t="shared" si="74"/>
        <v>0</v>
      </c>
      <c r="U96" s="359">
        <f t="shared" si="75"/>
        <v>0</v>
      </c>
      <c r="V96" s="359">
        <f t="shared" si="75"/>
        <v>0</v>
      </c>
      <c r="W96" s="359">
        <f t="shared" si="75"/>
        <v>0</v>
      </c>
      <c r="X96" s="86"/>
      <c r="Y96" s="86"/>
      <c r="Z96" s="352">
        <f t="shared" si="17"/>
        <v>0</v>
      </c>
      <c r="AA96" s="359">
        <f t="shared" si="79"/>
        <v>0</v>
      </c>
      <c r="AB96" s="359">
        <f t="shared" si="79"/>
        <v>0</v>
      </c>
      <c r="AC96" s="359">
        <f t="shared" si="79"/>
        <v>0</v>
      </c>
      <c r="AD96" s="122"/>
      <c r="AE96" s="122"/>
      <c r="AF96" s="352">
        <f t="shared" si="19"/>
        <v>0</v>
      </c>
      <c r="AG96" s="122"/>
      <c r="AH96" s="122"/>
      <c r="AI96" s="352">
        <f t="shared" si="21"/>
        <v>0</v>
      </c>
      <c r="AJ96" s="130">
        <f t="shared" si="76"/>
        <v>0</v>
      </c>
      <c r="AK96" s="130">
        <f t="shared" si="76"/>
        <v>0</v>
      </c>
      <c r="AL96" s="130">
        <f t="shared" si="76"/>
        <v>0</v>
      </c>
      <c r="AM96" s="130">
        <f t="shared" si="77"/>
        <v>0</v>
      </c>
      <c r="AN96" s="130">
        <f t="shared" si="77"/>
        <v>0</v>
      </c>
      <c r="AO96" s="130">
        <f t="shared" si="77"/>
        <v>0</v>
      </c>
    </row>
    <row r="97" spans="1:41" ht="12.75">
      <c r="A97" s="13">
        <v>86</v>
      </c>
      <c r="B97" s="14" t="s">
        <v>187</v>
      </c>
      <c r="C97" s="389"/>
      <c r="D97" s="389"/>
      <c r="E97" s="390">
        <v>0</v>
      </c>
      <c r="F97" s="389"/>
      <c r="G97" s="389"/>
      <c r="H97" s="390">
        <v>0</v>
      </c>
      <c r="I97" s="389"/>
      <c r="J97" s="389">
        <v>3989850</v>
      </c>
      <c r="K97" s="390">
        <v>3989850</v>
      </c>
      <c r="L97" s="389"/>
      <c r="M97" s="389"/>
      <c r="N97" s="390">
        <v>0</v>
      </c>
      <c r="O97" s="389"/>
      <c r="P97" s="389"/>
      <c r="Q97" s="390">
        <v>0</v>
      </c>
      <c r="R97" s="389"/>
      <c r="S97" s="389"/>
      <c r="T97" s="352">
        <f t="shared" si="74"/>
        <v>0</v>
      </c>
      <c r="U97" s="359">
        <f t="shared" si="75"/>
        <v>0</v>
      </c>
      <c r="V97" s="359">
        <f t="shared" si="75"/>
        <v>3989850</v>
      </c>
      <c r="W97" s="359">
        <f t="shared" si="75"/>
        <v>3989850</v>
      </c>
      <c r="X97" s="86"/>
      <c r="Y97" s="86"/>
      <c r="Z97" s="352">
        <f t="shared" si="17"/>
        <v>0</v>
      </c>
      <c r="AA97" s="359">
        <f t="shared" si="79"/>
        <v>0</v>
      </c>
      <c r="AB97" s="359">
        <f t="shared" si="79"/>
        <v>0</v>
      </c>
      <c r="AC97" s="359">
        <f t="shared" si="79"/>
        <v>0</v>
      </c>
      <c r="AD97" s="122"/>
      <c r="AE97" s="122"/>
      <c r="AF97" s="352">
        <f t="shared" si="19"/>
        <v>0</v>
      </c>
      <c r="AG97" s="122"/>
      <c r="AH97" s="122"/>
      <c r="AI97" s="352">
        <f t="shared" si="21"/>
        <v>0</v>
      </c>
      <c r="AJ97" s="130">
        <f t="shared" si="76"/>
        <v>0</v>
      </c>
      <c r="AK97" s="130">
        <f t="shared" si="76"/>
        <v>0</v>
      </c>
      <c r="AL97" s="130">
        <f t="shared" si="76"/>
        <v>0</v>
      </c>
      <c r="AM97" s="130">
        <f t="shared" si="77"/>
        <v>0</v>
      </c>
      <c r="AN97" s="130">
        <f t="shared" si="77"/>
        <v>3989850</v>
      </c>
      <c r="AO97" s="130">
        <f t="shared" si="77"/>
        <v>3989850</v>
      </c>
    </row>
    <row r="98" spans="1:41" ht="12.75">
      <c r="A98" s="13">
        <v>87</v>
      </c>
      <c r="B98" s="14" t="s">
        <v>188</v>
      </c>
      <c r="C98" s="389"/>
      <c r="D98" s="389"/>
      <c r="E98" s="390">
        <v>0</v>
      </c>
      <c r="F98" s="389"/>
      <c r="G98" s="389">
        <v>8250</v>
      </c>
      <c r="H98" s="390">
        <v>8250</v>
      </c>
      <c r="I98" s="389"/>
      <c r="J98" s="389"/>
      <c r="K98" s="390">
        <v>0</v>
      </c>
      <c r="L98" s="389"/>
      <c r="M98" s="389"/>
      <c r="N98" s="390">
        <v>0</v>
      </c>
      <c r="O98" s="389"/>
      <c r="P98" s="389"/>
      <c r="Q98" s="390">
        <v>0</v>
      </c>
      <c r="R98" s="389"/>
      <c r="S98" s="389"/>
      <c r="T98" s="352">
        <f t="shared" si="74"/>
        <v>0</v>
      </c>
      <c r="U98" s="359">
        <f t="shared" si="75"/>
        <v>0</v>
      </c>
      <c r="V98" s="359">
        <f t="shared" si="75"/>
        <v>8250</v>
      </c>
      <c r="W98" s="359">
        <f t="shared" si="75"/>
        <v>8250</v>
      </c>
      <c r="X98" s="86"/>
      <c r="Y98" s="86"/>
      <c r="Z98" s="352">
        <f t="shared" si="17"/>
        <v>0</v>
      </c>
      <c r="AA98" s="359">
        <f t="shared" si="79"/>
        <v>0</v>
      </c>
      <c r="AB98" s="359">
        <f t="shared" si="79"/>
        <v>0</v>
      </c>
      <c r="AC98" s="359">
        <f t="shared" si="79"/>
        <v>0</v>
      </c>
      <c r="AD98" s="122"/>
      <c r="AE98" s="122"/>
      <c r="AF98" s="352">
        <f t="shared" si="19"/>
        <v>0</v>
      </c>
      <c r="AG98" s="122"/>
      <c r="AH98" s="122"/>
      <c r="AI98" s="352">
        <f t="shared" si="21"/>
        <v>0</v>
      </c>
      <c r="AJ98" s="130">
        <f t="shared" si="76"/>
        <v>0</v>
      </c>
      <c r="AK98" s="130">
        <f t="shared" si="76"/>
        <v>0</v>
      </c>
      <c r="AL98" s="130">
        <f t="shared" si="76"/>
        <v>0</v>
      </c>
      <c r="AM98" s="130">
        <f t="shared" si="77"/>
        <v>0</v>
      </c>
      <c r="AN98" s="130">
        <f t="shared" si="77"/>
        <v>8250</v>
      </c>
      <c r="AO98" s="130">
        <f t="shared" si="77"/>
        <v>8250</v>
      </c>
    </row>
    <row r="99" spans="1:41" ht="12.75">
      <c r="A99" s="57">
        <v>88</v>
      </c>
      <c r="B99" s="58" t="s">
        <v>125</v>
      </c>
      <c r="C99" s="391">
        <v>0</v>
      </c>
      <c r="D99" s="391">
        <v>0</v>
      </c>
      <c r="E99" s="391">
        <v>0</v>
      </c>
      <c r="F99" s="391"/>
      <c r="G99" s="391">
        <v>90</v>
      </c>
      <c r="H99" s="391">
        <v>90</v>
      </c>
      <c r="I99" s="391">
        <v>0</v>
      </c>
      <c r="J99" s="391">
        <v>0</v>
      </c>
      <c r="K99" s="391">
        <v>0</v>
      </c>
      <c r="L99" s="391">
        <v>0</v>
      </c>
      <c r="M99" s="391">
        <v>0</v>
      </c>
      <c r="N99" s="391">
        <v>0</v>
      </c>
      <c r="O99" s="391"/>
      <c r="P99" s="391"/>
      <c r="Q99" s="391">
        <v>0</v>
      </c>
      <c r="R99" s="391">
        <v>0</v>
      </c>
      <c r="S99" s="391">
        <v>0</v>
      </c>
      <c r="T99" s="352">
        <f t="shared" si="74"/>
        <v>0</v>
      </c>
      <c r="U99" s="360">
        <f t="shared" si="75"/>
        <v>0</v>
      </c>
      <c r="V99" s="360">
        <f t="shared" si="75"/>
        <v>90</v>
      </c>
      <c r="W99" s="360">
        <f t="shared" si="75"/>
        <v>90</v>
      </c>
      <c r="X99" s="88">
        <f>SUM(X100:X107)</f>
        <v>0</v>
      </c>
      <c r="Y99" s="88">
        <f>SUM(Y100:Y107)</f>
        <v>0</v>
      </c>
      <c r="Z99" s="352">
        <f t="shared" si="17"/>
        <v>0</v>
      </c>
      <c r="AA99" s="360">
        <f t="shared" si="79"/>
        <v>0</v>
      </c>
      <c r="AB99" s="360">
        <f t="shared" si="79"/>
        <v>0</v>
      </c>
      <c r="AC99" s="360">
        <f t="shared" si="79"/>
        <v>0</v>
      </c>
      <c r="AD99" s="123">
        <f>SUM(AD100:AD107)</f>
        <v>0</v>
      </c>
      <c r="AE99" s="123">
        <f>SUM(AE100:AE107)</f>
        <v>0</v>
      </c>
      <c r="AF99" s="352">
        <f t="shared" si="19"/>
        <v>0</v>
      </c>
      <c r="AG99" s="123">
        <f>SUM(AG100:AG107)</f>
        <v>0</v>
      </c>
      <c r="AH99" s="123">
        <f>SUM(AH100:AH107)</f>
        <v>0</v>
      </c>
      <c r="AI99" s="352">
        <f t="shared" si="21"/>
        <v>0</v>
      </c>
      <c r="AJ99" s="129">
        <f t="shared" si="76"/>
        <v>0</v>
      </c>
      <c r="AK99" s="129">
        <f t="shared" si="76"/>
        <v>0</v>
      </c>
      <c r="AL99" s="129">
        <f t="shared" si="76"/>
        <v>0</v>
      </c>
      <c r="AM99" s="129">
        <f t="shared" si="77"/>
        <v>0</v>
      </c>
      <c r="AN99" s="129">
        <f t="shared" si="77"/>
        <v>90</v>
      </c>
      <c r="AO99" s="129">
        <f t="shared" si="77"/>
        <v>90</v>
      </c>
    </row>
    <row r="100" spans="1:41" ht="12.75">
      <c r="A100" s="13">
        <v>89</v>
      </c>
      <c r="B100" s="14" t="s">
        <v>189</v>
      </c>
      <c r="C100" s="389"/>
      <c r="D100" s="389">
        <v>0</v>
      </c>
      <c r="E100" s="390">
        <v>0</v>
      </c>
      <c r="F100" s="389"/>
      <c r="G100" s="389">
        <v>90</v>
      </c>
      <c r="H100" s="390">
        <v>90</v>
      </c>
      <c r="I100" s="389"/>
      <c r="J100" s="389"/>
      <c r="K100" s="390">
        <v>0</v>
      </c>
      <c r="L100" s="389"/>
      <c r="M100" s="389"/>
      <c r="N100" s="390">
        <v>0</v>
      </c>
      <c r="O100" s="389"/>
      <c r="P100" s="389"/>
      <c r="Q100" s="390">
        <v>0</v>
      </c>
      <c r="R100" s="389"/>
      <c r="S100" s="389"/>
      <c r="T100" s="352">
        <f t="shared" si="74"/>
        <v>0</v>
      </c>
      <c r="U100" s="359">
        <f t="shared" si="75"/>
        <v>0</v>
      </c>
      <c r="V100" s="359">
        <f t="shared" si="75"/>
        <v>90</v>
      </c>
      <c r="W100" s="359">
        <f t="shared" si="75"/>
        <v>90</v>
      </c>
      <c r="X100" s="86"/>
      <c r="Y100" s="86"/>
      <c r="Z100" s="352">
        <f t="shared" si="17"/>
        <v>0</v>
      </c>
      <c r="AA100" s="359">
        <f t="shared" si="79"/>
        <v>0</v>
      </c>
      <c r="AB100" s="359">
        <f t="shared" si="79"/>
        <v>0</v>
      </c>
      <c r="AC100" s="359">
        <f t="shared" si="79"/>
        <v>0</v>
      </c>
      <c r="AD100" s="122"/>
      <c r="AE100" s="122"/>
      <c r="AF100" s="352">
        <f t="shared" si="19"/>
        <v>0</v>
      </c>
      <c r="AG100" s="122"/>
      <c r="AH100" s="122"/>
      <c r="AI100" s="352">
        <f t="shared" si="21"/>
        <v>0</v>
      </c>
      <c r="AJ100" s="130">
        <f t="shared" si="76"/>
        <v>0</v>
      </c>
      <c r="AK100" s="130">
        <f t="shared" si="76"/>
        <v>0</v>
      </c>
      <c r="AL100" s="130">
        <f t="shared" si="76"/>
        <v>0</v>
      </c>
      <c r="AM100" s="130">
        <f t="shared" si="77"/>
        <v>0</v>
      </c>
      <c r="AN100" s="130">
        <f t="shared" si="77"/>
        <v>90</v>
      </c>
      <c r="AO100" s="130">
        <f t="shared" si="77"/>
        <v>90</v>
      </c>
    </row>
    <row r="101" spans="1:41" ht="12.75">
      <c r="A101" s="13">
        <v>90</v>
      </c>
      <c r="B101" s="14" t="s">
        <v>190</v>
      </c>
      <c r="C101" s="389"/>
      <c r="D101" s="389"/>
      <c r="E101" s="390">
        <v>0</v>
      </c>
      <c r="F101" s="389"/>
      <c r="G101" s="389"/>
      <c r="H101" s="390">
        <v>0</v>
      </c>
      <c r="I101" s="389"/>
      <c r="J101" s="389"/>
      <c r="K101" s="390">
        <v>0</v>
      </c>
      <c r="L101" s="389"/>
      <c r="M101" s="389"/>
      <c r="N101" s="390">
        <v>0</v>
      </c>
      <c r="O101" s="389"/>
      <c r="P101" s="389"/>
      <c r="Q101" s="390">
        <v>0</v>
      </c>
      <c r="R101" s="389"/>
      <c r="S101" s="389"/>
      <c r="T101" s="352">
        <f t="shared" si="74"/>
        <v>0</v>
      </c>
      <c r="U101" s="359">
        <f t="shared" si="75"/>
        <v>0</v>
      </c>
      <c r="V101" s="359">
        <f t="shared" si="75"/>
        <v>0</v>
      </c>
      <c r="W101" s="359">
        <f t="shared" si="75"/>
        <v>0</v>
      </c>
      <c r="X101" s="86"/>
      <c r="Y101" s="86"/>
      <c r="Z101" s="352">
        <f t="shared" si="17"/>
        <v>0</v>
      </c>
      <c r="AA101" s="359">
        <f t="shared" si="79"/>
        <v>0</v>
      </c>
      <c r="AB101" s="359">
        <f t="shared" si="79"/>
        <v>0</v>
      </c>
      <c r="AC101" s="359">
        <f t="shared" si="79"/>
        <v>0</v>
      </c>
      <c r="AD101" s="122"/>
      <c r="AE101" s="122"/>
      <c r="AF101" s="352">
        <f t="shared" si="19"/>
        <v>0</v>
      </c>
      <c r="AG101" s="122"/>
      <c r="AH101" s="122"/>
      <c r="AI101" s="352">
        <f t="shared" si="21"/>
        <v>0</v>
      </c>
      <c r="AJ101" s="130">
        <f t="shared" si="76"/>
        <v>0</v>
      </c>
      <c r="AK101" s="130">
        <f t="shared" si="76"/>
        <v>0</v>
      </c>
      <c r="AL101" s="130">
        <f t="shared" si="76"/>
        <v>0</v>
      </c>
      <c r="AM101" s="130">
        <f t="shared" si="77"/>
        <v>0</v>
      </c>
      <c r="AN101" s="130">
        <f t="shared" si="77"/>
        <v>0</v>
      </c>
      <c r="AO101" s="130">
        <f t="shared" si="77"/>
        <v>0</v>
      </c>
    </row>
    <row r="102" spans="1:41" ht="12.75">
      <c r="A102" s="13">
        <v>91</v>
      </c>
      <c r="B102" s="14" t="s">
        <v>191</v>
      </c>
      <c r="C102" s="389"/>
      <c r="D102" s="389"/>
      <c r="E102" s="390">
        <v>0</v>
      </c>
      <c r="F102" s="389"/>
      <c r="G102" s="389">
        <v>0</v>
      </c>
      <c r="H102" s="390">
        <v>0</v>
      </c>
      <c r="I102" s="389"/>
      <c r="J102" s="390">
        <v>0</v>
      </c>
      <c r="K102" s="390">
        <v>0</v>
      </c>
      <c r="L102" s="390"/>
      <c r="M102" s="390">
        <v>0</v>
      </c>
      <c r="N102" s="390">
        <v>0</v>
      </c>
      <c r="O102" s="390"/>
      <c r="P102" s="390"/>
      <c r="Q102" s="390">
        <v>0</v>
      </c>
      <c r="R102" s="390"/>
      <c r="S102" s="389">
        <v>0</v>
      </c>
      <c r="T102" s="352">
        <f t="shared" si="74"/>
        <v>0</v>
      </c>
      <c r="U102" s="359">
        <f t="shared" si="75"/>
        <v>0</v>
      </c>
      <c r="V102" s="359">
        <f t="shared" si="75"/>
        <v>0</v>
      </c>
      <c r="W102" s="359">
        <f t="shared" si="75"/>
        <v>0</v>
      </c>
      <c r="X102" s="86"/>
      <c r="Y102" s="86"/>
      <c r="Z102" s="352">
        <f t="shared" si="17"/>
        <v>0</v>
      </c>
      <c r="AA102" s="359">
        <f t="shared" si="79"/>
        <v>0</v>
      </c>
      <c r="AB102" s="359">
        <f t="shared" si="79"/>
        <v>0</v>
      </c>
      <c r="AC102" s="359">
        <f t="shared" si="79"/>
        <v>0</v>
      </c>
      <c r="AD102" s="122"/>
      <c r="AE102" s="122"/>
      <c r="AF102" s="352">
        <f t="shared" si="19"/>
        <v>0</v>
      </c>
      <c r="AG102" s="122"/>
      <c r="AH102" s="122"/>
      <c r="AI102" s="352">
        <f t="shared" si="21"/>
        <v>0</v>
      </c>
      <c r="AJ102" s="130">
        <f t="shared" si="76"/>
        <v>0</v>
      </c>
      <c r="AK102" s="130">
        <f t="shared" si="76"/>
        <v>0</v>
      </c>
      <c r="AL102" s="130">
        <f t="shared" si="76"/>
        <v>0</v>
      </c>
      <c r="AM102" s="130">
        <f t="shared" si="77"/>
        <v>0</v>
      </c>
      <c r="AN102" s="130">
        <f t="shared" si="77"/>
        <v>0</v>
      </c>
      <c r="AO102" s="130">
        <f t="shared" si="77"/>
        <v>0</v>
      </c>
    </row>
    <row r="103" spans="1:41" ht="12.75">
      <c r="A103" s="13">
        <v>92</v>
      </c>
      <c r="B103" s="14" t="s">
        <v>192</v>
      </c>
      <c r="C103" s="389"/>
      <c r="D103" s="389">
        <v>0</v>
      </c>
      <c r="E103" s="390">
        <v>0</v>
      </c>
      <c r="F103" s="389"/>
      <c r="G103" s="389">
        <v>0</v>
      </c>
      <c r="H103" s="390">
        <v>0</v>
      </c>
      <c r="I103" s="389"/>
      <c r="J103" s="389"/>
      <c r="K103" s="390">
        <v>0</v>
      </c>
      <c r="L103" s="389"/>
      <c r="M103" s="389"/>
      <c r="N103" s="390">
        <v>0</v>
      </c>
      <c r="O103" s="389"/>
      <c r="P103" s="389"/>
      <c r="Q103" s="390">
        <v>0</v>
      </c>
      <c r="R103" s="389"/>
      <c r="S103" s="389"/>
      <c r="T103" s="352">
        <f t="shared" si="74"/>
        <v>0</v>
      </c>
      <c r="U103" s="359">
        <f t="shared" si="75"/>
        <v>0</v>
      </c>
      <c r="V103" s="359">
        <f t="shared" si="75"/>
        <v>0</v>
      </c>
      <c r="W103" s="359">
        <f t="shared" si="75"/>
        <v>0</v>
      </c>
      <c r="X103" s="86"/>
      <c r="Y103" s="86"/>
      <c r="Z103" s="352">
        <f t="shared" si="17"/>
        <v>0</v>
      </c>
      <c r="AA103" s="359">
        <f t="shared" si="79"/>
        <v>0</v>
      </c>
      <c r="AB103" s="359">
        <f t="shared" si="79"/>
        <v>0</v>
      </c>
      <c r="AC103" s="359">
        <f t="shared" si="79"/>
        <v>0</v>
      </c>
      <c r="AD103" s="122"/>
      <c r="AE103" s="122"/>
      <c r="AF103" s="352">
        <f t="shared" si="19"/>
        <v>0</v>
      </c>
      <c r="AG103" s="122"/>
      <c r="AH103" s="122"/>
      <c r="AI103" s="352">
        <f t="shared" si="21"/>
        <v>0</v>
      </c>
      <c r="AJ103" s="130">
        <f t="shared" si="76"/>
        <v>0</v>
      </c>
      <c r="AK103" s="130">
        <f t="shared" si="76"/>
        <v>0</v>
      </c>
      <c r="AL103" s="130">
        <f t="shared" si="76"/>
        <v>0</v>
      </c>
      <c r="AM103" s="130">
        <f t="shared" si="77"/>
        <v>0</v>
      </c>
      <c r="AN103" s="130">
        <f t="shared" si="77"/>
        <v>0</v>
      </c>
      <c r="AO103" s="130">
        <f t="shared" si="77"/>
        <v>0</v>
      </c>
    </row>
    <row r="104" spans="1:41" ht="12.75">
      <c r="A104" s="13">
        <v>93</v>
      </c>
      <c r="B104" s="14" t="s">
        <v>193</v>
      </c>
      <c r="C104" s="389"/>
      <c r="D104" s="389"/>
      <c r="E104" s="390">
        <v>0</v>
      </c>
      <c r="F104" s="389"/>
      <c r="G104" s="389">
        <v>0</v>
      </c>
      <c r="H104" s="390">
        <v>0</v>
      </c>
      <c r="I104" s="389"/>
      <c r="J104" s="389"/>
      <c r="K104" s="390">
        <v>0</v>
      </c>
      <c r="L104" s="389"/>
      <c r="M104" s="389"/>
      <c r="N104" s="390">
        <v>0</v>
      </c>
      <c r="O104" s="389"/>
      <c r="P104" s="389"/>
      <c r="Q104" s="390">
        <v>0</v>
      </c>
      <c r="R104" s="389"/>
      <c r="S104" s="389"/>
      <c r="T104" s="352">
        <f t="shared" si="74"/>
        <v>0</v>
      </c>
      <c r="U104" s="359">
        <f t="shared" si="75"/>
        <v>0</v>
      </c>
      <c r="V104" s="359">
        <f t="shared" si="75"/>
        <v>0</v>
      </c>
      <c r="W104" s="359">
        <f t="shared" si="75"/>
        <v>0</v>
      </c>
      <c r="X104" s="86"/>
      <c r="Y104" s="86"/>
      <c r="Z104" s="352">
        <f t="shared" si="17"/>
        <v>0</v>
      </c>
      <c r="AA104" s="359">
        <f t="shared" si="79"/>
        <v>0</v>
      </c>
      <c r="AB104" s="359">
        <f t="shared" si="79"/>
        <v>0</v>
      </c>
      <c r="AC104" s="359">
        <f t="shared" si="79"/>
        <v>0</v>
      </c>
      <c r="AD104" s="122"/>
      <c r="AE104" s="122"/>
      <c r="AF104" s="352">
        <f t="shared" si="19"/>
        <v>0</v>
      </c>
      <c r="AG104" s="122"/>
      <c r="AH104" s="122"/>
      <c r="AI104" s="352">
        <f t="shared" si="21"/>
        <v>0</v>
      </c>
      <c r="AJ104" s="130">
        <f t="shared" si="76"/>
        <v>0</v>
      </c>
      <c r="AK104" s="130">
        <f t="shared" si="76"/>
        <v>0</v>
      </c>
      <c r="AL104" s="130">
        <f t="shared" si="76"/>
        <v>0</v>
      </c>
      <c r="AM104" s="130">
        <f t="shared" si="77"/>
        <v>0</v>
      </c>
      <c r="AN104" s="130">
        <f t="shared" si="77"/>
        <v>0</v>
      </c>
      <c r="AO104" s="130">
        <f t="shared" si="77"/>
        <v>0</v>
      </c>
    </row>
    <row r="105" spans="1:41" ht="12.75">
      <c r="A105" s="13">
        <v>94</v>
      </c>
      <c r="B105" s="14" t="s">
        <v>194</v>
      </c>
      <c r="C105" s="389"/>
      <c r="D105" s="389"/>
      <c r="E105" s="390">
        <v>0</v>
      </c>
      <c r="F105" s="389"/>
      <c r="G105" s="389">
        <v>0</v>
      </c>
      <c r="H105" s="390">
        <v>0</v>
      </c>
      <c r="I105" s="389"/>
      <c r="J105" s="389"/>
      <c r="K105" s="390">
        <v>0</v>
      </c>
      <c r="L105" s="389"/>
      <c r="M105" s="389"/>
      <c r="N105" s="390">
        <v>0</v>
      </c>
      <c r="O105" s="389"/>
      <c r="P105" s="389"/>
      <c r="Q105" s="390">
        <v>0</v>
      </c>
      <c r="R105" s="389"/>
      <c r="S105" s="389"/>
      <c r="T105" s="352">
        <f t="shared" si="74"/>
        <v>0</v>
      </c>
      <c r="U105" s="359">
        <f t="shared" si="75"/>
        <v>0</v>
      </c>
      <c r="V105" s="359">
        <f t="shared" si="75"/>
        <v>0</v>
      </c>
      <c r="W105" s="359">
        <f t="shared" si="75"/>
        <v>0</v>
      </c>
      <c r="X105" s="86"/>
      <c r="Y105" s="86"/>
      <c r="Z105" s="352">
        <f t="shared" si="17"/>
        <v>0</v>
      </c>
      <c r="AA105" s="359">
        <f t="shared" si="79"/>
        <v>0</v>
      </c>
      <c r="AB105" s="359">
        <f t="shared" si="79"/>
        <v>0</v>
      </c>
      <c r="AC105" s="359">
        <f t="shared" si="79"/>
        <v>0</v>
      </c>
      <c r="AD105" s="122"/>
      <c r="AE105" s="122"/>
      <c r="AF105" s="352">
        <f t="shared" si="19"/>
        <v>0</v>
      </c>
      <c r="AG105" s="122"/>
      <c r="AH105" s="122"/>
      <c r="AI105" s="352">
        <f t="shared" si="21"/>
        <v>0</v>
      </c>
      <c r="AJ105" s="130">
        <f t="shared" si="76"/>
        <v>0</v>
      </c>
      <c r="AK105" s="130">
        <f t="shared" si="76"/>
        <v>0</v>
      </c>
      <c r="AL105" s="130">
        <f t="shared" si="76"/>
        <v>0</v>
      </c>
      <c r="AM105" s="130">
        <f t="shared" si="77"/>
        <v>0</v>
      </c>
      <c r="AN105" s="130">
        <f t="shared" si="77"/>
        <v>0</v>
      </c>
      <c r="AO105" s="130">
        <f t="shared" si="77"/>
        <v>0</v>
      </c>
    </row>
    <row r="106" spans="1:41" ht="12.75">
      <c r="A106" s="13">
        <v>95</v>
      </c>
      <c r="B106" s="14" t="s">
        <v>195</v>
      </c>
      <c r="C106" s="389"/>
      <c r="D106" s="389"/>
      <c r="E106" s="390">
        <v>0</v>
      </c>
      <c r="F106" s="389"/>
      <c r="G106" s="389">
        <v>0</v>
      </c>
      <c r="H106" s="390">
        <v>0</v>
      </c>
      <c r="I106" s="389"/>
      <c r="J106" s="389"/>
      <c r="K106" s="390">
        <v>0</v>
      </c>
      <c r="L106" s="389"/>
      <c r="M106" s="389"/>
      <c r="N106" s="390">
        <v>0</v>
      </c>
      <c r="O106" s="389"/>
      <c r="P106" s="389"/>
      <c r="Q106" s="390">
        <v>0</v>
      </c>
      <c r="R106" s="389"/>
      <c r="S106" s="389"/>
      <c r="T106" s="352">
        <f t="shared" si="74"/>
        <v>0</v>
      </c>
      <c r="U106" s="359">
        <f t="shared" si="75"/>
        <v>0</v>
      </c>
      <c r="V106" s="359">
        <f t="shared" si="75"/>
        <v>0</v>
      </c>
      <c r="W106" s="359">
        <f t="shared" si="75"/>
        <v>0</v>
      </c>
      <c r="X106" s="86"/>
      <c r="Y106" s="86"/>
      <c r="Z106" s="352">
        <f t="shared" si="17"/>
        <v>0</v>
      </c>
      <c r="AA106" s="359">
        <f t="shared" si="79"/>
        <v>0</v>
      </c>
      <c r="AB106" s="359">
        <f t="shared" si="79"/>
        <v>0</v>
      </c>
      <c r="AC106" s="359">
        <f t="shared" si="79"/>
        <v>0</v>
      </c>
      <c r="AD106" s="122"/>
      <c r="AE106" s="122"/>
      <c r="AF106" s="352">
        <f t="shared" si="19"/>
        <v>0</v>
      </c>
      <c r="AG106" s="122"/>
      <c r="AH106" s="122"/>
      <c r="AI106" s="352">
        <f t="shared" si="21"/>
        <v>0</v>
      </c>
      <c r="AJ106" s="130">
        <f t="shared" si="76"/>
        <v>0</v>
      </c>
      <c r="AK106" s="130">
        <f t="shared" si="76"/>
        <v>0</v>
      </c>
      <c r="AL106" s="130">
        <f t="shared" si="76"/>
        <v>0</v>
      </c>
      <c r="AM106" s="130">
        <f t="shared" si="77"/>
        <v>0</v>
      </c>
      <c r="AN106" s="130">
        <f t="shared" si="77"/>
        <v>0</v>
      </c>
      <c r="AO106" s="130">
        <f t="shared" si="77"/>
        <v>0</v>
      </c>
    </row>
    <row r="107" spans="1:41" ht="12.75">
      <c r="A107" s="13">
        <v>96</v>
      </c>
      <c r="B107" s="14" t="s">
        <v>196</v>
      </c>
      <c r="C107" s="389"/>
      <c r="D107" s="389"/>
      <c r="E107" s="390">
        <v>0</v>
      </c>
      <c r="F107" s="389"/>
      <c r="G107" s="389"/>
      <c r="H107" s="389"/>
      <c r="I107" s="389"/>
      <c r="J107" s="389"/>
      <c r="K107" s="390">
        <v>0</v>
      </c>
      <c r="L107" s="389"/>
      <c r="M107" s="389"/>
      <c r="N107" s="390">
        <v>0</v>
      </c>
      <c r="O107" s="389"/>
      <c r="P107" s="389"/>
      <c r="Q107" s="390">
        <v>0</v>
      </c>
      <c r="R107" s="389"/>
      <c r="S107" s="389"/>
      <c r="T107" s="352">
        <f t="shared" si="74"/>
        <v>0</v>
      </c>
      <c r="U107" s="359">
        <f t="shared" ref="U107:W107" si="80">SUM(C107+F107+I107+L107+O107+R107)</f>
        <v>0</v>
      </c>
      <c r="V107" s="359">
        <f t="shared" si="80"/>
        <v>0</v>
      </c>
      <c r="W107" s="359">
        <f t="shared" si="80"/>
        <v>0</v>
      </c>
      <c r="X107" s="86"/>
      <c r="Y107" s="86"/>
      <c r="Z107" s="352">
        <f t="shared" si="17"/>
        <v>0</v>
      </c>
      <c r="AA107" s="359">
        <f t="shared" si="79"/>
        <v>0</v>
      </c>
      <c r="AB107" s="359">
        <f t="shared" si="79"/>
        <v>0</v>
      </c>
      <c r="AC107" s="359">
        <f t="shared" si="79"/>
        <v>0</v>
      </c>
      <c r="AD107" s="122"/>
      <c r="AE107" s="122"/>
      <c r="AF107" s="352">
        <f t="shared" si="19"/>
        <v>0</v>
      </c>
      <c r="AG107" s="122"/>
      <c r="AH107" s="122"/>
      <c r="AI107" s="352">
        <f t="shared" si="21"/>
        <v>0</v>
      </c>
      <c r="AJ107" s="130">
        <f t="shared" ref="AJ107:AL107" si="81">SUM(AD107+AG107)</f>
        <v>0</v>
      </c>
      <c r="AK107" s="130">
        <f t="shared" si="81"/>
        <v>0</v>
      </c>
      <c r="AL107" s="130">
        <f t="shared" si="81"/>
        <v>0</v>
      </c>
      <c r="AM107" s="130">
        <f t="shared" ref="AM107:AO107" si="82">SUM(U107+AA107+AJ107)</f>
        <v>0</v>
      </c>
      <c r="AN107" s="130">
        <f t="shared" si="82"/>
        <v>0</v>
      </c>
      <c r="AO107" s="130">
        <f t="shared" si="8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M54" activePane="bottomRight" state="frozen"/>
      <selection pane="topRight" activeCell="C1" sqref="C1"/>
      <selection pane="bottomLeft" activeCell="A9" sqref="A9"/>
      <selection pane="bottomRight" activeCell="AM84" sqref="AM8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13" customWidth="1"/>
    <col min="42" max="16384" width="9.140625" style="32"/>
  </cols>
  <sheetData>
    <row r="1" spans="1:41" ht="12.75">
      <c r="A1" s="4"/>
      <c r="B1" s="4"/>
      <c r="C1" s="112"/>
      <c r="D1" s="112">
        <f>+C8+F8+I12+I17+L12+L17+O12+O17</f>
        <v>602401300</v>
      </c>
    </row>
    <row r="2" spans="1:41" ht="11.25"/>
    <row r="3" spans="1:41" ht="11.25">
      <c r="B3" s="439" t="s">
        <v>290</v>
      </c>
      <c r="C3" s="439"/>
      <c r="D3" s="439"/>
      <c r="E3" s="439"/>
      <c r="F3" s="439"/>
    </row>
    <row r="4" spans="1:41" ht="11.25">
      <c r="AO4" s="113">
        <f>SUM(AN8-AM8)</f>
        <v>-333698857.17999983</v>
      </c>
    </row>
    <row r="5" spans="1:41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07" t="s">
        <v>166</v>
      </c>
      <c r="Y5" s="408"/>
      <c r="Z5" s="409"/>
      <c r="AA5" s="440" t="s">
        <v>164</v>
      </c>
      <c r="AB5" s="440"/>
      <c r="AC5" s="440"/>
      <c r="AD5" s="407" t="s">
        <v>167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7" t="s">
        <v>122</v>
      </c>
      <c r="B7" s="438"/>
      <c r="C7" s="153"/>
      <c r="D7" s="154">
        <f>SUM(C7+D79-D8)</f>
        <v>16183727.799999997</v>
      </c>
      <c r="E7" s="87">
        <f>SUM(D7-C7)</f>
        <v>16183727.799999997</v>
      </c>
      <c r="F7" s="155"/>
      <c r="G7" s="156">
        <f>SUM(F7+G79-G8)</f>
        <v>81141324.439999998</v>
      </c>
      <c r="H7" s="87">
        <f>SUM(G7-F7)</f>
        <v>81141324.439999998</v>
      </c>
      <c r="I7" s="155"/>
      <c r="J7" s="156">
        <f>SUM(I7+J79-J8)</f>
        <v>1250</v>
      </c>
      <c r="K7" s="87">
        <f>SUM(J7-I7)</f>
        <v>1250</v>
      </c>
      <c r="L7" s="156"/>
      <c r="M7" s="156">
        <f>SUM(L7+M79-M8)</f>
        <v>6371193.1699999999</v>
      </c>
      <c r="N7" s="87">
        <f>SUM(M7-L7)</f>
        <v>6371193.1699999999</v>
      </c>
      <c r="O7" s="156"/>
      <c r="P7" s="156">
        <f>SUM(O7+P79-P8)</f>
        <v>10031520.299999997</v>
      </c>
      <c r="Q7" s="87">
        <f>SUM(P7-O7)</f>
        <v>10031520.299999997</v>
      </c>
      <c r="R7" s="156"/>
      <c r="S7" s="156">
        <f>SUM(R7+S79-S8)</f>
        <v>2325349.4700000007</v>
      </c>
      <c r="T7" s="87">
        <f>SUM(S7-R7)</f>
        <v>2325349.4700000007</v>
      </c>
      <c r="U7" s="92">
        <f>SUM(C7+F7+I7+L7+O7+R7)</f>
        <v>0</v>
      </c>
      <c r="V7" s="92">
        <f t="shared" ref="V7:W22" si="0">SUM(D7+G7+J7+M7+P7+S7)</f>
        <v>116054365.17999999</v>
      </c>
      <c r="W7" s="92">
        <f t="shared" si="0"/>
        <v>116054365.17999999</v>
      </c>
      <c r="X7" s="157"/>
      <c r="Y7" s="157">
        <f>SUM(X7+Y79-Y8)</f>
        <v>7951365</v>
      </c>
      <c r="Z7" s="110">
        <v>0</v>
      </c>
      <c r="AA7" s="158">
        <f>SUM(X7)</f>
        <v>0</v>
      </c>
      <c r="AB7" s="158">
        <f>SUM(Y7)</f>
        <v>7951365</v>
      </c>
      <c r="AC7" s="158">
        <f t="shared" ref="AC7:AC11" si="1">SUM(Z7)</f>
        <v>0</v>
      </c>
      <c r="AD7" s="159"/>
      <c r="AE7" s="160">
        <f>SUM(AD7+AE79-AE8)</f>
        <v>29715371.74000001</v>
      </c>
      <c r="AF7" s="110">
        <v>0</v>
      </c>
      <c r="AG7" s="153"/>
      <c r="AH7" s="154">
        <f>SUM(AG7+AH79-AH8)</f>
        <v>14433000</v>
      </c>
      <c r="AI7" s="87">
        <v>0</v>
      </c>
      <c r="AJ7" s="92">
        <f t="shared" ref="AJ7:AL22" si="2">SUM(AD7+AG7)</f>
        <v>0</v>
      </c>
      <c r="AK7" s="92">
        <f t="shared" si="2"/>
        <v>44148371.74000001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168154101.92000002</v>
      </c>
      <c r="AO7" s="92">
        <f t="shared" si="3"/>
        <v>116054365.17999999</v>
      </c>
    </row>
    <row r="8" spans="1:41" ht="11.25">
      <c r="A8" s="57">
        <v>1</v>
      </c>
      <c r="B8" s="58" t="s">
        <v>4</v>
      </c>
      <c r="C8" s="118">
        <f>SUM(C9+C75)</f>
        <v>97312200</v>
      </c>
      <c r="D8" s="118">
        <f>SUM(D9+D75)</f>
        <v>81128472.200000003</v>
      </c>
      <c r="E8" s="87">
        <f t="shared" ref="E8:E72" si="4">SUM(D8-C8)</f>
        <v>-16183727.799999997</v>
      </c>
      <c r="F8" s="118">
        <f>SUM(F9+F75)</f>
        <v>505089100</v>
      </c>
      <c r="G8" s="118">
        <f>SUM(G9+G75)</f>
        <v>424801275.56</v>
      </c>
      <c r="H8" s="87">
        <f t="shared" ref="H8:H72" si="5">SUM(G8-F8)</f>
        <v>-80287824.439999998</v>
      </c>
      <c r="I8" s="161">
        <f>SUM(I9+I75)</f>
        <v>60413300</v>
      </c>
      <c r="J8" s="118">
        <f>SUM(J9+J75)</f>
        <v>60412050</v>
      </c>
      <c r="K8" s="87">
        <f t="shared" ref="K8:K72" si="6">SUM(J8-I8)</f>
        <v>-1250</v>
      </c>
      <c r="L8" s="118">
        <f>SUM(L9+L75)</f>
        <v>21469500</v>
      </c>
      <c r="M8" s="118">
        <f>SUM(M9+M75)</f>
        <v>15098306.83</v>
      </c>
      <c r="N8" s="87">
        <f t="shared" ref="N8:N72" si="7">SUM(M8-L8)</f>
        <v>-6371193.1699999999</v>
      </c>
      <c r="O8" s="118">
        <f>SUM(O9+O75)</f>
        <v>101959600</v>
      </c>
      <c r="P8" s="118">
        <f>SUM(P9+P75)</f>
        <v>91928079.700000003</v>
      </c>
      <c r="Q8" s="87">
        <f t="shared" ref="Q8:Q72" si="8">SUM(P8-O8)</f>
        <v>-10031520.299999997</v>
      </c>
      <c r="R8" s="118">
        <f>SUM(R9+R75)</f>
        <v>17109700</v>
      </c>
      <c r="S8" s="118">
        <f>SUM(S9+S75)</f>
        <v>14784350.529999999</v>
      </c>
      <c r="T8" s="87">
        <f t="shared" ref="T8:T74" si="9">SUM(S8-R8)</f>
        <v>-2325349.4700000007</v>
      </c>
      <c r="U8" s="90">
        <f t="shared" ref="U8:W59" si="10">SUM(C8+F8+I8+L8+O8+R8)</f>
        <v>803353400</v>
      </c>
      <c r="V8" s="90">
        <f t="shared" si="0"/>
        <v>688152534.82000005</v>
      </c>
      <c r="W8" s="90">
        <f t="shared" si="0"/>
        <v>-115200865.17999999</v>
      </c>
      <c r="X8" s="88">
        <f>SUM(X9+X75)</f>
        <v>593901600</v>
      </c>
      <c r="Y8" s="88">
        <f t="shared" ref="Y8" si="11">SUM(Y9+Y75)</f>
        <v>419503608</v>
      </c>
      <c r="Z8" s="110">
        <f t="shared" ref="Z8:Z74" si="12">SUM(Y8-X8)</f>
        <v>-174397992</v>
      </c>
      <c r="AA8" s="163">
        <f t="shared" ref="AA8:AB11" si="13">SUM(X8)</f>
        <v>593901600</v>
      </c>
      <c r="AB8" s="163">
        <f t="shared" si="13"/>
        <v>419503608</v>
      </c>
      <c r="AC8" s="163">
        <f t="shared" si="1"/>
        <v>-174397992</v>
      </c>
      <c r="AD8" s="162">
        <f>SUM(AD9+AD75)</f>
        <v>155000000</v>
      </c>
      <c r="AE8" s="162">
        <f>SUM(AE9+AE75)</f>
        <v>120900000</v>
      </c>
      <c r="AF8" s="110">
        <f t="shared" ref="AF8:AF72" si="14">SUM(AE8-AD8)</f>
        <v>-34100000</v>
      </c>
      <c r="AG8" s="118">
        <f>SUM(AG9+AG75)</f>
        <v>10000000</v>
      </c>
      <c r="AH8" s="118">
        <f>SUM(AH9+AH75)</f>
        <v>0</v>
      </c>
      <c r="AI8" s="87">
        <f t="shared" ref="AI8:AI74" si="15">SUM(AH8-AG8)</f>
        <v>-10000000</v>
      </c>
      <c r="AJ8" s="90">
        <f t="shared" si="2"/>
        <v>165000000</v>
      </c>
      <c r="AK8" s="90">
        <f t="shared" si="2"/>
        <v>120900000</v>
      </c>
      <c r="AL8" s="90">
        <f t="shared" si="2"/>
        <v>-44100000</v>
      </c>
      <c r="AM8" s="90">
        <f t="shared" ref="AM8:AO74" si="16">SUM(U8+AA8+AJ8)</f>
        <v>1562255000</v>
      </c>
      <c r="AN8" s="90">
        <f t="shared" si="3"/>
        <v>1228556142.8200002</v>
      </c>
      <c r="AO8" s="90">
        <f t="shared" si="3"/>
        <v>-333698857.18000001</v>
      </c>
    </row>
    <row r="9" spans="1:41" ht="11.25">
      <c r="A9" s="57">
        <v>2</v>
      </c>
      <c r="B9" s="58" t="s">
        <v>5</v>
      </c>
      <c r="C9" s="86">
        <f>SUM(C10+C63+C66)</f>
        <v>97312200</v>
      </c>
      <c r="D9" s="86">
        <f t="shared" ref="D9" si="17">SUM(D10+D63+D66)</f>
        <v>81128472.200000003</v>
      </c>
      <c r="E9" s="87">
        <f t="shared" si="4"/>
        <v>-16183727.799999997</v>
      </c>
      <c r="F9" s="84">
        <f t="shared" ref="F9:G9" si="18">SUM(F10+F63+F66)</f>
        <v>505089100</v>
      </c>
      <c r="G9" s="84">
        <f t="shared" si="18"/>
        <v>424801275.56</v>
      </c>
      <c r="H9" s="87">
        <f t="shared" si="5"/>
        <v>-80287824.439999998</v>
      </c>
      <c r="I9" s="145">
        <f t="shared" ref="I9:J9" si="19">SUM(I10+I63+I66)</f>
        <v>60413300</v>
      </c>
      <c r="J9" s="84">
        <f t="shared" si="19"/>
        <v>60412050</v>
      </c>
      <c r="K9" s="87">
        <f t="shared" si="6"/>
        <v>-1250</v>
      </c>
      <c r="L9" s="84">
        <f t="shared" ref="L9:M9" si="20">SUM(L10+L63+L66)</f>
        <v>21469500</v>
      </c>
      <c r="M9" s="84">
        <f t="shared" si="20"/>
        <v>15098306.83</v>
      </c>
      <c r="N9" s="87">
        <f t="shared" si="7"/>
        <v>-6371193.1699999999</v>
      </c>
      <c r="O9" s="84">
        <f t="shared" ref="O9:P9" si="21">SUM(O10+O63+O66)</f>
        <v>101959600</v>
      </c>
      <c r="P9" s="84">
        <f t="shared" si="21"/>
        <v>91928079.700000003</v>
      </c>
      <c r="Q9" s="87">
        <f t="shared" si="8"/>
        <v>-10031520.299999997</v>
      </c>
      <c r="R9" s="84">
        <f t="shared" ref="R9:S9" si="22">SUM(R10+R63+R66)</f>
        <v>17109700</v>
      </c>
      <c r="S9" s="84">
        <f t="shared" si="22"/>
        <v>14784350.529999999</v>
      </c>
      <c r="T9" s="87">
        <f t="shared" si="9"/>
        <v>-2325349.4700000007</v>
      </c>
      <c r="U9" s="90">
        <f t="shared" si="10"/>
        <v>803353400</v>
      </c>
      <c r="V9" s="90">
        <f t="shared" si="0"/>
        <v>688152534.82000005</v>
      </c>
      <c r="W9" s="90">
        <f t="shared" si="0"/>
        <v>-115200865.17999999</v>
      </c>
      <c r="X9" s="88">
        <f>SUM(X10+X63+X66)</f>
        <v>593901600</v>
      </c>
      <c r="Y9" s="88">
        <f t="shared" ref="Y9" si="23">SUM(Y10+Y63+Y66)</f>
        <v>419503608</v>
      </c>
      <c r="Z9" s="87">
        <f t="shared" si="12"/>
        <v>-174397992</v>
      </c>
      <c r="AA9" s="90">
        <f t="shared" si="13"/>
        <v>593901600</v>
      </c>
      <c r="AB9" s="90">
        <f t="shared" si="13"/>
        <v>419503608</v>
      </c>
      <c r="AC9" s="90">
        <f t="shared" si="1"/>
        <v>-174397992</v>
      </c>
      <c r="AD9" s="84">
        <f t="shared" ref="AD9:AE9" si="24">SUM(AD10+AD63+AD66)</f>
        <v>155000000</v>
      </c>
      <c r="AE9" s="84">
        <f t="shared" si="24"/>
        <v>120900000</v>
      </c>
      <c r="AF9" s="87">
        <f t="shared" si="14"/>
        <v>-34100000</v>
      </c>
      <c r="AG9" s="86">
        <f t="shared" ref="AG9:AH9" si="25">SUM(AG10+AG63+AG66)</f>
        <v>10000000</v>
      </c>
      <c r="AH9" s="86">
        <f t="shared" si="25"/>
        <v>0</v>
      </c>
      <c r="AI9" s="87">
        <f t="shared" si="15"/>
        <v>-10000000</v>
      </c>
      <c r="AJ9" s="90">
        <f t="shared" si="2"/>
        <v>165000000</v>
      </c>
      <c r="AK9" s="90">
        <f t="shared" si="2"/>
        <v>120900000</v>
      </c>
      <c r="AL9" s="90">
        <f t="shared" si="2"/>
        <v>-44100000</v>
      </c>
      <c r="AM9" s="90">
        <f t="shared" si="16"/>
        <v>1562255000</v>
      </c>
      <c r="AN9" s="90">
        <f t="shared" si="3"/>
        <v>1228556142.8200002</v>
      </c>
      <c r="AO9" s="90">
        <f t="shared" si="3"/>
        <v>-333698857.18000001</v>
      </c>
    </row>
    <row r="10" spans="1:41" ht="11.25">
      <c r="A10" s="57">
        <v>3</v>
      </c>
      <c r="B10" s="58" t="s">
        <v>6</v>
      </c>
      <c r="C10" s="86">
        <f>SUM(C11+C17+C23+C28+C35+C39+C44+C48+C58)</f>
        <v>96712200</v>
      </c>
      <c r="D10" s="86">
        <f>SUM(D11+D17+D23+D28+D35+D39+D44+D48+D58)</f>
        <v>80918472.200000003</v>
      </c>
      <c r="E10" s="87">
        <f t="shared" si="4"/>
        <v>-15793727.799999997</v>
      </c>
      <c r="F10" s="84">
        <f>SUM(F11+F17+F23+F28+F35+F39+F44+F48+F58)</f>
        <v>504289100</v>
      </c>
      <c r="G10" s="84">
        <f>SUM(G11+G17+G23+G28+G35+G39+G44+G48+G58)</f>
        <v>424003275.56</v>
      </c>
      <c r="H10" s="87">
        <f t="shared" si="5"/>
        <v>-80285824.439999998</v>
      </c>
      <c r="I10" s="145">
        <f>SUM(I11+I17+I23+I28+I35+I39+I44+I48+I58)</f>
        <v>60413300</v>
      </c>
      <c r="J10" s="84">
        <f>SUM(J11+J17+J23+J28+J35+J39+J44+J48+J58)</f>
        <v>60412050</v>
      </c>
      <c r="K10" s="87">
        <f t="shared" si="6"/>
        <v>-1250</v>
      </c>
      <c r="L10" s="84">
        <f>SUM(L11+L17+L23+L28+L35+L39+L44+L48+L58)</f>
        <v>21469500</v>
      </c>
      <c r="M10" s="84">
        <f>SUM(M11+M17+M23+M28+M35+M39+M44+M48+M58)</f>
        <v>15098306.83</v>
      </c>
      <c r="N10" s="87">
        <f t="shared" si="7"/>
        <v>-6371193.1699999999</v>
      </c>
      <c r="O10" s="84">
        <f>SUM(O11+O17+O23+O28+O35+O39+O44+O48+O58)</f>
        <v>101959600</v>
      </c>
      <c r="P10" s="84">
        <f>SUM(P11+P17+P23+P28+P35+P39+P44+P48+P58)</f>
        <v>91928079.700000003</v>
      </c>
      <c r="Q10" s="87">
        <f t="shared" si="8"/>
        <v>-10031520.299999997</v>
      </c>
      <c r="R10" s="84">
        <f>SUM(R11+R17+R23+R28+R35+R39+R44+R48+R58)</f>
        <v>17109700</v>
      </c>
      <c r="S10" s="84">
        <f>SUM(S11+S17+S23+S28+S35+S39+S44+S48+S58)</f>
        <v>14784350.529999999</v>
      </c>
      <c r="T10" s="87">
        <f t="shared" si="9"/>
        <v>-2325349.4700000007</v>
      </c>
      <c r="U10" s="90">
        <f t="shared" si="10"/>
        <v>801953400</v>
      </c>
      <c r="V10" s="90">
        <f t="shared" si="0"/>
        <v>687144534.82000005</v>
      </c>
      <c r="W10" s="90">
        <f t="shared" si="0"/>
        <v>-114808865.17999999</v>
      </c>
      <c r="X10" s="88">
        <f>SUM(X11+X17+X23+X28+X35+X39+X44+X48+X58)</f>
        <v>0</v>
      </c>
      <c r="Y10" s="88">
        <f t="shared" ref="Y10" si="26">SUM(Y11+Y17+Y23+Y28+Y35+Y39+Y44+Y48+Y58)</f>
        <v>0</v>
      </c>
      <c r="Z10" s="87">
        <f t="shared" si="12"/>
        <v>0</v>
      </c>
      <c r="AA10" s="90">
        <f t="shared" si="13"/>
        <v>0</v>
      </c>
      <c r="AB10" s="90">
        <f t="shared" si="13"/>
        <v>0</v>
      </c>
      <c r="AC10" s="90">
        <f t="shared" si="1"/>
        <v>0</v>
      </c>
      <c r="AD10" s="84">
        <f>SUM(AD11+AD17+AD23+AD28+AD35+AD39+AD44+AD48+AD58)</f>
        <v>155000000</v>
      </c>
      <c r="AE10" s="84">
        <f>SUM(AE11+AE17+AE23+AE28+AE35+AE39+AE44+AE48+AE58)</f>
        <v>120900000</v>
      </c>
      <c r="AF10" s="87">
        <f t="shared" si="14"/>
        <v>-34100000</v>
      </c>
      <c r="AG10" s="86">
        <f>SUM(AG11+AG17+AG23+AG28+AG35+AG39+AG44+AG48+AG58)</f>
        <v>10000000</v>
      </c>
      <c r="AH10" s="86">
        <f>SUM(AH11+AH17+AH23+AH28+AH35+AH39+AH44+AH48+AH58)</f>
        <v>0</v>
      </c>
      <c r="AI10" s="87">
        <f t="shared" si="15"/>
        <v>-10000000</v>
      </c>
      <c r="AJ10" s="90">
        <f t="shared" si="2"/>
        <v>165000000</v>
      </c>
      <c r="AK10" s="90">
        <f t="shared" si="2"/>
        <v>120900000</v>
      </c>
      <c r="AL10" s="90">
        <f t="shared" si="2"/>
        <v>-44100000</v>
      </c>
      <c r="AM10" s="90">
        <f t="shared" si="16"/>
        <v>966953400</v>
      </c>
      <c r="AN10" s="90">
        <f t="shared" si="3"/>
        <v>808044534.82000005</v>
      </c>
      <c r="AO10" s="90">
        <f t="shared" si="3"/>
        <v>-158908865.18000001</v>
      </c>
    </row>
    <row r="11" spans="1:41" ht="11.25">
      <c r="A11" s="57">
        <v>4</v>
      </c>
      <c r="B11" s="58" t="s">
        <v>7</v>
      </c>
      <c r="C11" s="86">
        <f>SUM(C12:C16)</f>
        <v>72093900</v>
      </c>
      <c r="D11" s="86">
        <f>SUM(D12:D16)</f>
        <v>69806969.150000006</v>
      </c>
      <c r="E11" s="87">
        <f t="shared" si="4"/>
        <v>-2286930.849999994</v>
      </c>
      <c r="F11" s="84">
        <f t="shared" ref="F11:G11" si="27">SUM(F12:F16)</f>
        <v>358217000</v>
      </c>
      <c r="G11" s="84">
        <f t="shared" si="27"/>
        <v>311018868</v>
      </c>
      <c r="H11" s="87">
        <f t="shared" si="5"/>
        <v>-47198132</v>
      </c>
      <c r="I11" s="145">
        <f t="shared" ref="I11:J11" si="28">SUM(I12:I16)</f>
        <v>0</v>
      </c>
      <c r="J11" s="84">
        <f t="shared" si="28"/>
        <v>0</v>
      </c>
      <c r="K11" s="87">
        <f t="shared" si="6"/>
        <v>0</v>
      </c>
      <c r="L11" s="84">
        <f t="shared" ref="L11" si="29">SUM(L12:L16)</f>
        <v>0</v>
      </c>
      <c r="M11" s="84">
        <f>SUM(M12:M16)</f>
        <v>0</v>
      </c>
      <c r="N11" s="87">
        <f t="shared" si="7"/>
        <v>0</v>
      </c>
      <c r="O11" s="84">
        <f t="shared" ref="O11:P11" si="30">SUM(O12:O16)</f>
        <v>0</v>
      </c>
      <c r="P11" s="84">
        <f t="shared" si="30"/>
        <v>0</v>
      </c>
      <c r="Q11" s="87">
        <f t="shared" si="8"/>
        <v>0</v>
      </c>
      <c r="R11" s="164">
        <f t="shared" ref="R11:S11" si="31">SUM(R12:R16)</f>
        <v>0</v>
      </c>
      <c r="S11" s="84">
        <f t="shared" si="31"/>
        <v>0</v>
      </c>
      <c r="T11" s="87">
        <f t="shared" si="9"/>
        <v>0</v>
      </c>
      <c r="U11" s="90">
        <f t="shared" si="10"/>
        <v>430310900</v>
      </c>
      <c r="V11" s="90">
        <f t="shared" si="0"/>
        <v>380825837.14999998</v>
      </c>
      <c r="W11" s="90">
        <f t="shared" si="0"/>
        <v>-49485062.849999994</v>
      </c>
      <c r="X11" s="88">
        <f>SUM(X12:X16)</f>
        <v>0</v>
      </c>
      <c r="Y11" s="88">
        <f t="shared" ref="Y11" si="32">SUM(Y12:Y16)</f>
        <v>0</v>
      </c>
      <c r="Z11" s="87">
        <f t="shared" si="12"/>
        <v>0</v>
      </c>
      <c r="AA11" s="90">
        <f t="shared" si="13"/>
        <v>0</v>
      </c>
      <c r="AB11" s="90">
        <f t="shared" si="13"/>
        <v>0</v>
      </c>
      <c r="AC11" s="90">
        <f t="shared" si="1"/>
        <v>0</v>
      </c>
      <c r="AD11" s="84">
        <f t="shared" ref="AD11" si="33">SUM(AD12:AD16)</f>
        <v>0</v>
      </c>
      <c r="AE11" s="84">
        <f>SUM(AE12:AE16)</f>
        <v>0</v>
      </c>
      <c r="AF11" s="87">
        <f t="shared" si="14"/>
        <v>0</v>
      </c>
      <c r="AG11" s="86">
        <f t="shared" ref="AG11:AH11" si="34">SUM(AG12:AG16)</f>
        <v>0</v>
      </c>
      <c r="AH11" s="86">
        <f t="shared" si="34"/>
        <v>0</v>
      </c>
      <c r="AI11" s="87">
        <f t="shared" si="15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16"/>
        <v>430310900</v>
      </c>
      <c r="AN11" s="90">
        <f t="shared" si="3"/>
        <v>380825837.14999998</v>
      </c>
      <c r="AO11" s="90">
        <f t="shared" si="3"/>
        <v>-49485062.849999994</v>
      </c>
    </row>
    <row r="12" spans="1:41" ht="12.75">
      <c r="A12" s="13">
        <v>5</v>
      </c>
      <c r="B12" s="15" t="s">
        <v>8</v>
      </c>
      <c r="C12" s="292">
        <v>32263800</v>
      </c>
      <c r="D12" s="292">
        <v>32263284</v>
      </c>
      <c r="E12" s="87">
        <f t="shared" si="4"/>
        <v>-516</v>
      </c>
      <c r="F12" s="292">
        <v>169500000</v>
      </c>
      <c r="G12" s="292">
        <v>168617942</v>
      </c>
      <c r="H12" s="87">
        <f t="shared" si="5"/>
        <v>-882058</v>
      </c>
      <c r="I12" s="84"/>
      <c r="J12" s="84"/>
      <c r="K12" s="87">
        <f t="shared" si="6"/>
        <v>0</v>
      </c>
      <c r="L12" s="371"/>
      <c r="M12" s="84"/>
      <c r="N12" s="87">
        <f t="shared" si="7"/>
        <v>0</v>
      </c>
      <c r="O12" s="84"/>
      <c r="P12" s="84"/>
      <c r="Q12" s="87">
        <f t="shared" si="8"/>
        <v>0</v>
      </c>
      <c r="R12" s="84">
        <v>0</v>
      </c>
      <c r="S12" s="84">
        <v>0</v>
      </c>
      <c r="T12" s="87">
        <f t="shared" si="9"/>
        <v>0</v>
      </c>
      <c r="U12" s="91">
        <f t="shared" si="10"/>
        <v>201763800</v>
      </c>
      <c r="V12" s="91">
        <f t="shared" si="0"/>
        <v>200881226</v>
      </c>
      <c r="W12" s="91">
        <f t="shared" si="0"/>
        <v>-882574</v>
      </c>
      <c r="X12" s="132"/>
      <c r="Y12" s="132"/>
      <c r="Z12" s="166">
        <f t="shared" si="12"/>
        <v>0</v>
      </c>
      <c r="AA12" s="167">
        <f t="shared" ref="AA12:AC27" si="35">SUM(X12)</f>
        <v>0</v>
      </c>
      <c r="AB12" s="167">
        <f t="shared" si="35"/>
        <v>0</v>
      </c>
      <c r="AC12" s="167">
        <f t="shared" si="35"/>
        <v>0</v>
      </c>
      <c r="AD12" s="145"/>
      <c r="AE12" s="145"/>
      <c r="AF12" s="166">
        <f t="shared" si="14"/>
        <v>0</v>
      </c>
      <c r="AG12" s="165"/>
      <c r="AH12" s="165"/>
      <c r="AI12" s="166">
        <f t="shared" si="15"/>
        <v>0</v>
      </c>
      <c r="AJ12" s="167">
        <f t="shared" si="2"/>
        <v>0</v>
      </c>
      <c r="AK12" s="167">
        <f t="shared" si="2"/>
        <v>0</v>
      </c>
      <c r="AL12" s="167">
        <f t="shared" si="2"/>
        <v>0</v>
      </c>
      <c r="AM12" s="91">
        <f t="shared" si="16"/>
        <v>201763800</v>
      </c>
      <c r="AN12" s="91">
        <f t="shared" si="3"/>
        <v>200881226</v>
      </c>
      <c r="AO12" s="91">
        <f t="shared" si="3"/>
        <v>-882574</v>
      </c>
    </row>
    <row r="13" spans="1:41" ht="12.75">
      <c r="A13" s="13">
        <v>6</v>
      </c>
      <c r="B13" s="15" t="s">
        <v>10</v>
      </c>
      <c r="C13" s="101">
        <v>33726600</v>
      </c>
      <c r="D13" s="101">
        <v>33345255.149999999</v>
      </c>
      <c r="E13" s="87">
        <f t="shared" si="4"/>
        <v>-381344.85000000149</v>
      </c>
      <c r="F13" s="101">
        <v>164777000</v>
      </c>
      <c r="G13" s="101">
        <v>118973426</v>
      </c>
      <c r="H13" s="87">
        <f t="shared" si="5"/>
        <v>-45803574</v>
      </c>
      <c r="I13" s="84"/>
      <c r="J13" s="84"/>
      <c r="K13" s="87">
        <f t="shared" si="6"/>
        <v>0</v>
      </c>
      <c r="L13" s="145"/>
      <c r="M13" s="145"/>
      <c r="N13" s="87">
        <f t="shared" si="7"/>
        <v>0</v>
      </c>
      <c r="O13" s="84"/>
      <c r="P13" s="84"/>
      <c r="Q13" s="87">
        <f t="shared" si="8"/>
        <v>0</v>
      </c>
      <c r="R13" s="84">
        <v>0</v>
      </c>
      <c r="S13" s="84">
        <v>0</v>
      </c>
      <c r="T13" s="87">
        <f t="shared" si="9"/>
        <v>0</v>
      </c>
      <c r="U13" s="91">
        <f t="shared" si="10"/>
        <v>198503600</v>
      </c>
      <c r="V13" s="91">
        <f t="shared" si="0"/>
        <v>152318681.15000001</v>
      </c>
      <c r="W13" s="91">
        <f t="shared" si="0"/>
        <v>-46184918.850000001</v>
      </c>
      <c r="X13" s="86"/>
      <c r="Y13" s="86"/>
      <c r="Z13" s="166">
        <f t="shared" si="12"/>
        <v>0</v>
      </c>
      <c r="AA13" s="167">
        <f t="shared" si="35"/>
        <v>0</v>
      </c>
      <c r="AB13" s="167">
        <f t="shared" si="35"/>
        <v>0</v>
      </c>
      <c r="AC13" s="167">
        <f t="shared" si="35"/>
        <v>0</v>
      </c>
      <c r="AD13" s="145"/>
      <c r="AE13" s="145"/>
      <c r="AF13" s="166">
        <f t="shared" si="14"/>
        <v>0</v>
      </c>
      <c r="AG13" s="165"/>
      <c r="AH13" s="165"/>
      <c r="AI13" s="166">
        <f t="shared" si="15"/>
        <v>0</v>
      </c>
      <c r="AJ13" s="167">
        <f t="shared" si="2"/>
        <v>0</v>
      </c>
      <c r="AK13" s="167">
        <f t="shared" si="2"/>
        <v>0</v>
      </c>
      <c r="AL13" s="167">
        <f t="shared" si="2"/>
        <v>0</v>
      </c>
      <c r="AM13" s="91">
        <f t="shared" si="16"/>
        <v>198503600</v>
      </c>
      <c r="AN13" s="91">
        <f t="shared" si="3"/>
        <v>152318681.15000001</v>
      </c>
      <c r="AO13" s="91">
        <f t="shared" si="3"/>
        <v>-46184918.850000001</v>
      </c>
    </row>
    <row r="14" spans="1:41" ht="12.75">
      <c r="A14" s="13">
        <v>7</v>
      </c>
      <c r="B14" s="15" t="s">
        <v>11</v>
      </c>
      <c r="C14" s="101">
        <v>1980000</v>
      </c>
      <c r="D14" s="101">
        <v>1875000</v>
      </c>
      <c r="E14" s="87">
        <f t="shared" si="4"/>
        <v>-105000</v>
      </c>
      <c r="F14" s="101">
        <v>17240000</v>
      </c>
      <c r="G14" s="101">
        <v>21867500</v>
      </c>
      <c r="H14" s="87">
        <f t="shared" si="5"/>
        <v>4627500</v>
      </c>
      <c r="I14" s="84"/>
      <c r="J14" s="84"/>
      <c r="K14" s="87">
        <f t="shared" si="6"/>
        <v>0</v>
      </c>
      <c r="L14" s="84"/>
      <c r="M14" s="84"/>
      <c r="N14" s="87">
        <f t="shared" si="7"/>
        <v>0</v>
      </c>
      <c r="O14" s="84"/>
      <c r="P14" s="84"/>
      <c r="Q14" s="87">
        <f t="shared" si="8"/>
        <v>0</v>
      </c>
      <c r="R14" s="84">
        <v>0</v>
      </c>
      <c r="S14" s="84">
        <v>0</v>
      </c>
      <c r="T14" s="87">
        <f t="shared" si="9"/>
        <v>0</v>
      </c>
      <c r="U14" s="91">
        <f t="shared" si="10"/>
        <v>19220000</v>
      </c>
      <c r="V14" s="91">
        <f t="shared" si="0"/>
        <v>23742500</v>
      </c>
      <c r="W14" s="91">
        <f t="shared" si="0"/>
        <v>4522500</v>
      </c>
      <c r="X14" s="86"/>
      <c r="Y14" s="86"/>
      <c r="Z14" s="166">
        <f t="shared" si="12"/>
        <v>0</v>
      </c>
      <c r="AA14" s="167">
        <f t="shared" si="35"/>
        <v>0</v>
      </c>
      <c r="AB14" s="167">
        <f t="shared" si="35"/>
        <v>0</v>
      </c>
      <c r="AC14" s="167">
        <f t="shared" si="35"/>
        <v>0</v>
      </c>
      <c r="AD14" s="145"/>
      <c r="AE14" s="145"/>
      <c r="AF14" s="166">
        <f t="shared" si="14"/>
        <v>0</v>
      </c>
      <c r="AG14" s="165"/>
      <c r="AH14" s="165"/>
      <c r="AI14" s="166">
        <f t="shared" si="15"/>
        <v>0</v>
      </c>
      <c r="AJ14" s="167">
        <f t="shared" si="2"/>
        <v>0</v>
      </c>
      <c r="AK14" s="167">
        <f t="shared" si="2"/>
        <v>0</v>
      </c>
      <c r="AL14" s="167">
        <f t="shared" si="2"/>
        <v>0</v>
      </c>
      <c r="AM14" s="91">
        <f t="shared" si="16"/>
        <v>19220000</v>
      </c>
      <c r="AN14" s="91">
        <f t="shared" si="3"/>
        <v>23742500</v>
      </c>
      <c r="AO14" s="91">
        <f t="shared" si="3"/>
        <v>4522500</v>
      </c>
    </row>
    <row r="15" spans="1:41" ht="12.75">
      <c r="A15" s="13">
        <v>8</v>
      </c>
      <c r="B15" s="15" t="s">
        <v>12</v>
      </c>
      <c r="C15" s="101">
        <v>4123500</v>
      </c>
      <c r="D15" s="101">
        <v>2323430</v>
      </c>
      <c r="E15" s="87">
        <f t="shared" si="4"/>
        <v>-1800070</v>
      </c>
      <c r="F15" s="101">
        <v>6700000</v>
      </c>
      <c r="G15" s="101">
        <v>1560000</v>
      </c>
      <c r="H15" s="87">
        <f t="shared" si="5"/>
        <v>-5140000</v>
      </c>
      <c r="I15" s="84"/>
      <c r="J15" s="84"/>
      <c r="K15" s="87">
        <f t="shared" si="6"/>
        <v>0</v>
      </c>
      <c r="L15" s="84"/>
      <c r="M15" s="84"/>
      <c r="N15" s="87">
        <f t="shared" si="7"/>
        <v>0</v>
      </c>
      <c r="O15" s="84"/>
      <c r="P15" s="84"/>
      <c r="Q15" s="87">
        <f t="shared" si="8"/>
        <v>0</v>
      </c>
      <c r="R15" s="84">
        <v>0</v>
      </c>
      <c r="S15" s="84">
        <v>0</v>
      </c>
      <c r="T15" s="87">
        <f t="shared" si="9"/>
        <v>0</v>
      </c>
      <c r="U15" s="91">
        <f t="shared" si="10"/>
        <v>10823500</v>
      </c>
      <c r="V15" s="91">
        <f t="shared" si="0"/>
        <v>3883430</v>
      </c>
      <c r="W15" s="91">
        <f t="shared" si="0"/>
        <v>-6940070</v>
      </c>
      <c r="X15" s="86"/>
      <c r="Y15" s="86"/>
      <c r="Z15" s="166">
        <f t="shared" si="12"/>
        <v>0</v>
      </c>
      <c r="AA15" s="167">
        <f t="shared" si="35"/>
        <v>0</v>
      </c>
      <c r="AB15" s="167">
        <f t="shared" si="35"/>
        <v>0</v>
      </c>
      <c r="AC15" s="167">
        <f t="shared" si="35"/>
        <v>0</v>
      </c>
      <c r="AD15" s="145"/>
      <c r="AE15" s="145"/>
      <c r="AF15" s="166">
        <f t="shared" si="14"/>
        <v>0</v>
      </c>
      <c r="AG15" s="165"/>
      <c r="AH15" s="165"/>
      <c r="AI15" s="166">
        <f t="shared" si="15"/>
        <v>0</v>
      </c>
      <c r="AJ15" s="167">
        <f t="shared" si="2"/>
        <v>0</v>
      </c>
      <c r="AK15" s="167">
        <f t="shared" si="2"/>
        <v>0</v>
      </c>
      <c r="AL15" s="167">
        <f t="shared" si="2"/>
        <v>0</v>
      </c>
      <c r="AM15" s="91">
        <f t="shared" si="16"/>
        <v>10823500</v>
      </c>
      <c r="AN15" s="91">
        <f t="shared" si="3"/>
        <v>3883430</v>
      </c>
      <c r="AO15" s="91">
        <f t="shared" si="3"/>
        <v>-6940070</v>
      </c>
    </row>
    <row r="16" spans="1:41" ht="12.75">
      <c r="A16" s="13">
        <v>9</v>
      </c>
      <c r="B16" s="15" t="s">
        <v>9</v>
      </c>
      <c r="C16" s="101">
        <v>0</v>
      </c>
      <c r="D16" s="101"/>
      <c r="E16" s="87">
        <f t="shared" si="4"/>
        <v>0</v>
      </c>
      <c r="F16" s="101"/>
      <c r="G16" s="101"/>
      <c r="H16" s="87">
        <f t="shared" si="5"/>
        <v>0</v>
      </c>
      <c r="I16" s="84"/>
      <c r="J16" s="84"/>
      <c r="K16" s="87">
        <f t="shared" si="6"/>
        <v>0</v>
      </c>
      <c r="L16" s="84"/>
      <c r="M16" s="84"/>
      <c r="N16" s="87">
        <f t="shared" si="7"/>
        <v>0</v>
      </c>
      <c r="O16" s="84"/>
      <c r="P16" s="84"/>
      <c r="Q16" s="87">
        <f t="shared" si="8"/>
        <v>0</v>
      </c>
      <c r="R16" s="84"/>
      <c r="S16" s="84"/>
      <c r="T16" s="87">
        <f t="shared" si="9"/>
        <v>0</v>
      </c>
      <c r="U16" s="91">
        <f t="shared" si="10"/>
        <v>0</v>
      </c>
      <c r="V16" s="91">
        <f t="shared" si="0"/>
        <v>0</v>
      </c>
      <c r="W16" s="91">
        <f t="shared" si="0"/>
        <v>0</v>
      </c>
      <c r="X16" s="86"/>
      <c r="Y16" s="86"/>
      <c r="Z16" s="166">
        <f t="shared" si="12"/>
        <v>0</v>
      </c>
      <c r="AA16" s="167">
        <f t="shared" si="35"/>
        <v>0</v>
      </c>
      <c r="AB16" s="167">
        <f t="shared" si="35"/>
        <v>0</v>
      </c>
      <c r="AC16" s="167">
        <f t="shared" si="35"/>
        <v>0</v>
      </c>
      <c r="AD16" s="145"/>
      <c r="AE16" s="145"/>
      <c r="AF16" s="166">
        <f t="shared" si="14"/>
        <v>0</v>
      </c>
      <c r="AG16" s="165"/>
      <c r="AH16" s="165"/>
      <c r="AI16" s="166">
        <f t="shared" si="15"/>
        <v>0</v>
      </c>
      <c r="AJ16" s="167">
        <f t="shared" si="2"/>
        <v>0</v>
      </c>
      <c r="AK16" s="167">
        <f t="shared" si="2"/>
        <v>0</v>
      </c>
      <c r="AL16" s="167">
        <f t="shared" si="2"/>
        <v>0</v>
      </c>
      <c r="AM16" s="91">
        <f t="shared" si="1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9012100</v>
      </c>
      <c r="D17" s="102">
        <f>SUM(D18:D22)</f>
        <v>8786953.0500000007</v>
      </c>
      <c r="E17" s="147">
        <f t="shared" si="4"/>
        <v>-225146.94999999925</v>
      </c>
      <c r="F17" s="102">
        <f>SUM(F18:F22)</f>
        <v>44819100</v>
      </c>
      <c r="G17" s="102">
        <f>SUM(G18:G22)</f>
        <v>39250711.289999999</v>
      </c>
      <c r="H17" s="147">
        <f t="shared" si="5"/>
        <v>-5568388.7100000009</v>
      </c>
      <c r="I17" s="146">
        <f>SUM(I18:I22)</f>
        <v>0</v>
      </c>
      <c r="J17" s="146">
        <f>SUM(J18:J22)</f>
        <v>0</v>
      </c>
      <c r="K17" s="147">
        <f t="shared" si="6"/>
        <v>0</v>
      </c>
      <c r="L17" s="146">
        <f>SUM(L18:L22)</f>
        <v>0</v>
      </c>
      <c r="M17" s="146">
        <f>SUM(M18:M22)</f>
        <v>0</v>
      </c>
      <c r="N17" s="147">
        <f t="shared" si="7"/>
        <v>0</v>
      </c>
      <c r="O17" s="146">
        <f>SUM(O18:O22)</f>
        <v>0</v>
      </c>
      <c r="P17" s="146">
        <f>SUM(P18:P22)</f>
        <v>0</v>
      </c>
      <c r="Q17" s="147">
        <f t="shared" si="8"/>
        <v>0</v>
      </c>
      <c r="R17" s="148">
        <f>SUM(R18:R22)</f>
        <v>0</v>
      </c>
      <c r="S17" s="146">
        <f>SUM(S18:S22)</f>
        <v>0</v>
      </c>
      <c r="T17" s="147">
        <f t="shared" si="9"/>
        <v>0</v>
      </c>
      <c r="U17" s="90">
        <f t="shared" si="10"/>
        <v>53831200</v>
      </c>
      <c r="V17" s="90">
        <f t="shared" si="0"/>
        <v>48037664.340000004</v>
      </c>
      <c r="W17" s="90">
        <f t="shared" si="0"/>
        <v>-5793535.6600000001</v>
      </c>
      <c r="X17" s="88">
        <f>SUM(X18:X22)</f>
        <v>0</v>
      </c>
      <c r="Y17" s="88">
        <f>SUM(Y18:Y22)</f>
        <v>0</v>
      </c>
      <c r="Z17" s="87">
        <f t="shared" si="12"/>
        <v>0</v>
      </c>
      <c r="AA17" s="90">
        <f t="shared" si="35"/>
        <v>0</v>
      </c>
      <c r="AB17" s="90">
        <f t="shared" si="35"/>
        <v>0</v>
      </c>
      <c r="AC17" s="90">
        <f t="shared" si="35"/>
        <v>0</v>
      </c>
      <c r="AD17" s="84">
        <f>SUM(AD18:AD22)</f>
        <v>0</v>
      </c>
      <c r="AE17" s="84">
        <f>SUM(AE18:AE22)</f>
        <v>0</v>
      </c>
      <c r="AF17" s="87">
        <f t="shared" si="14"/>
        <v>0</v>
      </c>
      <c r="AG17" s="86">
        <f>SUM(AG18:AG22)</f>
        <v>0</v>
      </c>
      <c r="AH17" s="86">
        <f>SUM(AH18:AH22)</f>
        <v>0</v>
      </c>
      <c r="AI17" s="87">
        <f t="shared" si="15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16"/>
        <v>53831200</v>
      </c>
      <c r="AN17" s="90">
        <f t="shared" si="3"/>
        <v>48037664.340000004</v>
      </c>
      <c r="AO17" s="90">
        <f t="shared" si="3"/>
        <v>-5793535.6600000001</v>
      </c>
    </row>
    <row r="18" spans="1:41" ht="12.75">
      <c r="A18" s="13">
        <v>11</v>
      </c>
      <c r="B18" s="15" t="s">
        <v>13</v>
      </c>
      <c r="C18" s="101">
        <v>6128500</v>
      </c>
      <c r="D18" s="101">
        <v>5975437.0499999998</v>
      </c>
      <c r="E18" s="87">
        <f t="shared" si="4"/>
        <v>-153062.95000000019</v>
      </c>
      <c r="F18" s="101">
        <v>30489800</v>
      </c>
      <c r="G18" s="101">
        <v>27020827.289999999</v>
      </c>
      <c r="H18" s="87">
        <f t="shared" si="5"/>
        <v>-3468972.7100000009</v>
      </c>
      <c r="I18" s="84"/>
      <c r="J18" s="84"/>
      <c r="K18" s="87">
        <f t="shared" si="6"/>
        <v>0</v>
      </c>
      <c r="L18" s="371"/>
      <c r="M18" s="84"/>
      <c r="N18" s="87">
        <f t="shared" si="7"/>
        <v>0</v>
      </c>
      <c r="O18" s="84"/>
      <c r="P18" s="84"/>
      <c r="Q18" s="87">
        <f t="shared" si="8"/>
        <v>0</v>
      </c>
      <c r="R18" s="84">
        <v>0</v>
      </c>
      <c r="S18" s="84">
        <v>0</v>
      </c>
      <c r="T18" s="87">
        <f t="shared" si="9"/>
        <v>0</v>
      </c>
      <c r="U18" s="91">
        <f t="shared" si="10"/>
        <v>36618300</v>
      </c>
      <c r="V18" s="91">
        <f t="shared" si="0"/>
        <v>32996264.34</v>
      </c>
      <c r="W18" s="91">
        <f t="shared" si="0"/>
        <v>-3622035.6600000011</v>
      </c>
      <c r="X18" s="86"/>
      <c r="Y18" s="86"/>
      <c r="Z18" s="166">
        <f t="shared" si="12"/>
        <v>0</v>
      </c>
      <c r="AA18" s="167">
        <f t="shared" ref="AA18:AC22" si="36">SUM(X18)</f>
        <v>0</v>
      </c>
      <c r="AB18" s="167">
        <f t="shared" si="36"/>
        <v>0</v>
      </c>
      <c r="AC18" s="167">
        <f t="shared" si="36"/>
        <v>0</v>
      </c>
      <c r="AD18" s="145"/>
      <c r="AE18" s="145"/>
      <c r="AF18" s="166">
        <f t="shared" si="14"/>
        <v>0</v>
      </c>
      <c r="AG18" s="165"/>
      <c r="AH18" s="165"/>
      <c r="AI18" s="166">
        <f t="shared" si="15"/>
        <v>0</v>
      </c>
      <c r="AJ18" s="167">
        <f t="shared" si="2"/>
        <v>0</v>
      </c>
      <c r="AK18" s="167">
        <f t="shared" si="2"/>
        <v>0</v>
      </c>
      <c r="AL18" s="167">
        <f t="shared" si="2"/>
        <v>0</v>
      </c>
      <c r="AM18" s="91">
        <f t="shared" si="16"/>
        <v>36618300</v>
      </c>
      <c r="AN18" s="91">
        <f t="shared" si="3"/>
        <v>32996264.34</v>
      </c>
      <c r="AO18" s="91">
        <f t="shared" si="3"/>
        <v>-3622035.6600000011</v>
      </c>
    </row>
    <row r="19" spans="1:41" ht="12.75">
      <c r="A19" s="13">
        <v>12</v>
      </c>
      <c r="B19" s="15" t="s">
        <v>14</v>
      </c>
      <c r="C19" s="101">
        <v>721000</v>
      </c>
      <c r="D19" s="101">
        <v>702997</v>
      </c>
      <c r="E19" s="87">
        <f t="shared" si="4"/>
        <v>-18003</v>
      </c>
      <c r="F19" s="101">
        <v>3582100</v>
      </c>
      <c r="G19" s="101">
        <v>3112342</v>
      </c>
      <c r="H19" s="87">
        <f t="shared" si="5"/>
        <v>-469758</v>
      </c>
      <c r="I19" s="84"/>
      <c r="J19" s="84"/>
      <c r="K19" s="87">
        <f t="shared" si="6"/>
        <v>0</v>
      </c>
      <c r="L19" s="84"/>
      <c r="M19" s="84"/>
      <c r="N19" s="87">
        <f t="shared" si="7"/>
        <v>0</v>
      </c>
      <c r="O19" s="84"/>
      <c r="P19" s="84"/>
      <c r="Q19" s="87">
        <f t="shared" si="8"/>
        <v>0</v>
      </c>
      <c r="R19" s="84">
        <v>0</v>
      </c>
      <c r="S19" s="84">
        <v>0</v>
      </c>
      <c r="T19" s="87">
        <f t="shared" si="9"/>
        <v>0</v>
      </c>
      <c r="U19" s="91">
        <f t="shared" si="10"/>
        <v>4303100</v>
      </c>
      <c r="V19" s="91">
        <f t="shared" si="0"/>
        <v>3815339</v>
      </c>
      <c r="W19" s="91">
        <f t="shared" si="0"/>
        <v>-487761</v>
      </c>
      <c r="X19" s="86"/>
      <c r="Y19" s="86"/>
      <c r="Z19" s="166">
        <f t="shared" si="12"/>
        <v>0</v>
      </c>
      <c r="AA19" s="167">
        <f t="shared" si="36"/>
        <v>0</v>
      </c>
      <c r="AB19" s="167">
        <f t="shared" si="36"/>
        <v>0</v>
      </c>
      <c r="AC19" s="167">
        <f t="shared" si="36"/>
        <v>0</v>
      </c>
      <c r="AD19" s="145"/>
      <c r="AE19" s="145"/>
      <c r="AF19" s="166">
        <f t="shared" si="14"/>
        <v>0</v>
      </c>
      <c r="AG19" s="165"/>
      <c r="AH19" s="165"/>
      <c r="AI19" s="166">
        <f t="shared" si="15"/>
        <v>0</v>
      </c>
      <c r="AJ19" s="167">
        <f t="shared" si="2"/>
        <v>0</v>
      </c>
      <c r="AK19" s="167">
        <f t="shared" si="2"/>
        <v>0</v>
      </c>
      <c r="AL19" s="167">
        <f t="shared" si="2"/>
        <v>0</v>
      </c>
      <c r="AM19" s="91">
        <f t="shared" si="16"/>
        <v>4303100</v>
      </c>
      <c r="AN19" s="91">
        <f t="shared" si="3"/>
        <v>3815339</v>
      </c>
      <c r="AO19" s="91">
        <f t="shared" si="3"/>
        <v>-487761</v>
      </c>
    </row>
    <row r="20" spans="1:41" ht="12.75">
      <c r="A20" s="13">
        <v>13</v>
      </c>
      <c r="B20" s="15" t="s">
        <v>15</v>
      </c>
      <c r="C20" s="101">
        <v>576700</v>
      </c>
      <c r="D20" s="101">
        <v>562222</v>
      </c>
      <c r="E20" s="87">
        <f t="shared" si="4"/>
        <v>-14478</v>
      </c>
      <c r="F20" s="101">
        <v>2865600</v>
      </c>
      <c r="G20" s="101">
        <v>2256710</v>
      </c>
      <c r="H20" s="87">
        <f t="shared" si="5"/>
        <v>-608890</v>
      </c>
      <c r="I20" s="84"/>
      <c r="J20" s="84"/>
      <c r="K20" s="87">
        <f t="shared" si="6"/>
        <v>0</v>
      </c>
      <c r="L20" s="84"/>
      <c r="M20" s="84"/>
      <c r="N20" s="87">
        <f t="shared" si="7"/>
        <v>0</v>
      </c>
      <c r="O20" s="84"/>
      <c r="P20" s="84"/>
      <c r="Q20" s="87">
        <f t="shared" si="8"/>
        <v>0</v>
      </c>
      <c r="R20" s="84">
        <v>0</v>
      </c>
      <c r="S20" s="84">
        <v>0</v>
      </c>
      <c r="T20" s="87">
        <f t="shared" si="9"/>
        <v>0</v>
      </c>
      <c r="U20" s="91">
        <f t="shared" si="10"/>
        <v>3442300</v>
      </c>
      <c r="V20" s="91">
        <f t="shared" si="0"/>
        <v>2818932</v>
      </c>
      <c r="W20" s="91">
        <f t="shared" si="0"/>
        <v>-623368</v>
      </c>
      <c r="X20" s="86"/>
      <c r="Y20" s="86"/>
      <c r="Z20" s="166">
        <f t="shared" si="12"/>
        <v>0</v>
      </c>
      <c r="AA20" s="167">
        <f t="shared" si="36"/>
        <v>0</v>
      </c>
      <c r="AB20" s="167">
        <f t="shared" si="36"/>
        <v>0</v>
      </c>
      <c r="AC20" s="167">
        <f t="shared" si="36"/>
        <v>0</v>
      </c>
      <c r="AD20" s="145"/>
      <c r="AE20" s="145"/>
      <c r="AF20" s="166">
        <f t="shared" si="14"/>
        <v>0</v>
      </c>
      <c r="AG20" s="165"/>
      <c r="AH20" s="165"/>
      <c r="AI20" s="166">
        <f t="shared" si="15"/>
        <v>0</v>
      </c>
      <c r="AJ20" s="167">
        <f t="shared" si="2"/>
        <v>0</v>
      </c>
      <c r="AK20" s="167">
        <f t="shared" si="2"/>
        <v>0</v>
      </c>
      <c r="AL20" s="167">
        <f t="shared" si="2"/>
        <v>0</v>
      </c>
      <c r="AM20" s="91">
        <f t="shared" si="16"/>
        <v>3442300</v>
      </c>
      <c r="AN20" s="91">
        <f t="shared" si="3"/>
        <v>2818932</v>
      </c>
      <c r="AO20" s="91">
        <f t="shared" si="3"/>
        <v>-623368</v>
      </c>
    </row>
    <row r="21" spans="1:41" ht="12.75">
      <c r="A21" s="13">
        <v>14</v>
      </c>
      <c r="B21" s="15" t="s">
        <v>17</v>
      </c>
      <c r="C21" s="101">
        <v>144100</v>
      </c>
      <c r="D21" s="101">
        <v>140500</v>
      </c>
      <c r="E21" s="87">
        <f t="shared" si="4"/>
        <v>-3600</v>
      </c>
      <c r="F21" s="101">
        <v>716500</v>
      </c>
      <c r="G21" s="101">
        <v>716355</v>
      </c>
      <c r="H21" s="87">
        <f t="shared" si="5"/>
        <v>-145</v>
      </c>
      <c r="I21" s="84"/>
      <c r="J21" s="84"/>
      <c r="K21" s="87">
        <f t="shared" si="6"/>
        <v>0</v>
      </c>
      <c r="L21" s="84"/>
      <c r="M21" s="84"/>
      <c r="N21" s="87">
        <f t="shared" si="7"/>
        <v>0</v>
      </c>
      <c r="O21" s="84"/>
      <c r="P21" s="84"/>
      <c r="Q21" s="87">
        <f t="shared" si="8"/>
        <v>0</v>
      </c>
      <c r="R21" s="84">
        <v>0</v>
      </c>
      <c r="S21" s="84">
        <v>0</v>
      </c>
      <c r="T21" s="87">
        <f t="shared" si="9"/>
        <v>0</v>
      </c>
      <c r="U21" s="91">
        <f t="shared" si="10"/>
        <v>860600</v>
      </c>
      <c r="V21" s="91">
        <f t="shared" si="0"/>
        <v>856855</v>
      </c>
      <c r="W21" s="91">
        <f t="shared" si="0"/>
        <v>-3745</v>
      </c>
      <c r="X21" s="86"/>
      <c r="Y21" s="86"/>
      <c r="Z21" s="166">
        <f t="shared" si="12"/>
        <v>0</v>
      </c>
      <c r="AA21" s="167">
        <f t="shared" si="36"/>
        <v>0</v>
      </c>
      <c r="AB21" s="167">
        <f t="shared" si="36"/>
        <v>0</v>
      </c>
      <c r="AC21" s="167">
        <f t="shared" si="36"/>
        <v>0</v>
      </c>
      <c r="AD21" s="145"/>
      <c r="AE21" s="145"/>
      <c r="AF21" s="166">
        <f t="shared" si="14"/>
        <v>0</v>
      </c>
      <c r="AG21" s="165"/>
      <c r="AH21" s="165"/>
      <c r="AI21" s="166">
        <f t="shared" si="15"/>
        <v>0</v>
      </c>
      <c r="AJ21" s="167">
        <f t="shared" si="2"/>
        <v>0</v>
      </c>
      <c r="AK21" s="167">
        <f t="shared" si="2"/>
        <v>0</v>
      </c>
      <c r="AL21" s="167">
        <f t="shared" si="2"/>
        <v>0</v>
      </c>
      <c r="AM21" s="91">
        <f t="shared" si="16"/>
        <v>860600</v>
      </c>
      <c r="AN21" s="91">
        <f t="shared" si="3"/>
        <v>856855</v>
      </c>
      <c r="AO21" s="91">
        <f t="shared" si="3"/>
        <v>-3745</v>
      </c>
    </row>
    <row r="22" spans="1:41" ht="12.75">
      <c r="A22" s="13">
        <v>15</v>
      </c>
      <c r="B22" s="15" t="s">
        <v>18</v>
      </c>
      <c r="C22" s="101">
        <v>1441800</v>
      </c>
      <c r="D22" s="101">
        <v>1405797</v>
      </c>
      <c r="E22" s="87">
        <f t="shared" si="4"/>
        <v>-36003</v>
      </c>
      <c r="F22" s="101">
        <v>7165100</v>
      </c>
      <c r="G22" s="101">
        <v>6144477</v>
      </c>
      <c r="H22" s="87">
        <f t="shared" si="5"/>
        <v>-1020623</v>
      </c>
      <c r="I22" s="84"/>
      <c r="J22" s="84"/>
      <c r="K22" s="87">
        <f t="shared" si="6"/>
        <v>0</v>
      </c>
      <c r="L22" s="84"/>
      <c r="M22" s="84"/>
      <c r="N22" s="87">
        <f t="shared" si="7"/>
        <v>0</v>
      </c>
      <c r="O22" s="84"/>
      <c r="P22" s="84"/>
      <c r="Q22" s="87">
        <f t="shared" si="8"/>
        <v>0</v>
      </c>
      <c r="R22" s="84">
        <v>0</v>
      </c>
      <c r="S22" s="84">
        <v>0</v>
      </c>
      <c r="T22" s="87">
        <f t="shared" si="9"/>
        <v>0</v>
      </c>
      <c r="U22" s="91">
        <f t="shared" si="10"/>
        <v>8606900</v>
      </c>
      <c r="V22" s="91">
        <f t="shared" si="0"/>
        <v>7550274</v>
      </c>
      <c r="W22" s="91">
        <f t="shared" si="0"/>
        <v>-1056626</v>
      </c>
      <c r="X22" s="86"/>
      <c r="Y22" s="86"/>
      <c r="Z22" s="166">
        <f t="shared" si="12"/>
        <v>0</v>
      </c>
      <c r="AA22" s="167">
        <f t="shared" si="36"/>
        <v>0</v>
      </c>
      <c r="AB22" s="167">
        <f t="shared" si="36"/>
        <v>0</v>
      </c>
      <c r="AC22" s="167">
        <f t="shared" si="36"/>
        <v>0</v>
      </c>
      <c r="AD22" s="145"/>
      <c r="AE22" s="145"/>
      <c r="AF22" s="166">
        <f t="shared" si="14"/>
        <v>0</v>
      </c>
      <c r="AG22" s="165"/>
      <c r="AH22" s="165"/>
      <c r="AI22" s="166">
        <f t="shared" si="15"/>
        <v>0</v>
      </c>
      <c r="AJ22" s="167">
        <f t="shared" si="2"/>
        <v>0</v>
      </c>
      <c r="AK22" s="167">
        <f t="shared" si="2"/>
        <v>0</v>
      </c>
      <c r="AL22" s="167">
        <f t="shared" si="2"/>
        <v>0</v>
      </c>
      <c r="AM22" s="91">
        <f t="shared" si="16"/>
        <v>8606900</v>
      </c>
      <c r="AN22" s="91">
        <f t="shared" si="3"/>
        <v>7550274</v>
      </c>
      <c r="AO22" s="91">
        <f t="shared" si="3"/>
        <v>-1056626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47">
        <f t="shared" si="4"/>
        <v>0</v>
      </c>
      <c r="F23" s="102">
        <f>SUM(F24:F27)</f>
        <v>35718100</v>
      </c>
      <c r="G23" s="102">
        <f>SUM(G24:G27)</f>
        <v>27035957.27</v>
      </c>
      <c r="H23" s="147">
        <f t="shared" si="5"/>
        <v>-8682142.7300000004</v>
      </c>
      <c r="I23" s="146">
        <f>SUM(I24:I27)</f>
        <v>58413300</v>
      </c>
      <c r="J23" s="146">
        <f>SUM(J24:J27)</f>
        <v>58413300</v>
      </c>
      <c r="K23" s="147">
        <f t="shared" si="6"/>
        <v>0</v>
      </c>
      <c r="L23" s="146">
        <f>SUM(L24:L27)</f>
        <v>18469500</v>
      </c>
      <c r="M23" s="146">
        <f>SUM(M24:M27)</f>
        <v>15098306.83</v>
      </c>
      <c r="N23" s="147">
        <f t="shared" si="7"/>
        <v>-3371193.17</v>
      </c>
      <c r="O23" s="146">
        <f>SUM(O24:O27)</f>
        <v>98959600</v>
      </c>
      <c r="P23" s="146">
        <f>SUM(P24:P27)</f>
        <v>91928079.700000003</v>
      </c>
      <c r="Q23" s="147">
        <f t="shared" si="8"/>
        <v>-7031520.299999997</v>
      </c>
      <c r="R23" s="148">
        <f>SUM(R24:R27)</f>
        <v>12109700</v>
      </c>
      <c r="S23" s="146">
        <f>SUM(S24:S27)</f>
        <v>9843350.5299999993</v>
      </c>
      <c r="T23" s="147">
        <f t="shared" si="9"/>
        <v>-2266349.4700000007</v>
      </c>
      <c r="U23" s="90">
        <f t="shared" si="10"/>
        <v>223670200</v>
      </c>
      <c r="V23" s="90">
        <f t="shared" si="10"/>
        <v>202318994.33000001</v>
      </c>
      <c r="W23" s="90">
        <f t="shared" si="10"/>
        <v>-21351205.669999994</v>
      </c>
      <c r="X23" s="88">
        <f>SUM(X24:X27)</f>
        <v>0</v>
      </c>
      <c r="Y23" s="88">
        <f>SUM(Y24:Y27)</f>
        <v>0</v>
      </c>
      <c r="Z23" s="87">
        <f t="shared" si="12"/>
        <v>0</v>
      </c>
      <c r="AA23" s="90">
        <f t="shared" si="35"/>
        <v>0</v>
      </c>
      <c r="AB23" s="90">
        <f t="shared" si="35"/>
        <v>0</v>
      </c>
      <c r="AC23" s="90">
        <f t="shared" si="35"/>
        <v>0</v>
      </c>
      <c r="AD23" s="84">
        <f>SUM(AD24:AD27)</f>
        <v>0</v>
      </c>
      <c r="AE23" s="84">
        <f>SUM(AE24:AE27)</f>
        <v>0</v>
      </c>
      <c r="AF23" s="87">
        <f t="shared" si="14"/>
        <v>0</v>
      </c>
      <c r="AG23" s="86">
        <f>SUM(AG24:AG27)</f>
        <v>0</v>
      </c>
      <c r="AH23" s="86">
        <f>SUM(AH24:AH27)</f>
        <v>0</v>
      </c>
      <c r="AI23" s="87">
        <f t="shared" si="15"/>
        <v>0</v>
      </c>
      <c r="AJ23" s="90">
        <f t="shared" ref="AJ23:AL88" si="37">SUM(AD23+AG23)</f>
        <v>0</v>
      </c>
      <c r="AK23" s="90">
        <f t="shared" si="37"/>
        <v>0</v>
      </c>
      <c r="AL23" s="90">
        <f t="shared" si="37"/>
        <v>0</v>
      </c>
      <c r="AM23" s="90">
        <f t="shared" si="16"/>
        <v>223670200</v>
      </c>
      <c r="AN23" s="90">
        <f t="shared" si="16"/>
        <v>202318994.33000001</v>
      </c>
      <c r="AO23" s="90">
        <f t="shared" si="16"/>
        <v>-21351205.669999994</v>
      </c>
    </row>
    <row r="24" spans="1:41" ht="12.75">
      <c r="A24" s="13">
        <v>17</v>
      </c>
      <c r="B24" s="1" t="s">
        <v>19</v>
      </c>
      <c r="C24" s="103"/>
      <c r="D24" s="103"/>
      <c r="E24" s="87">
        <f t="shared" si="4"/>
        <v>0</v>
      </c>
      <c r="F24" s="103">
        <v>8451000</v>
      </c>
      <c r="G24" s="103">
        <v>3275517.27</v>
      </c>
      <c r="H24" s="87">
        <f t="shared" si="5"/>
        <v>-5175482.7300000004</v>
      </c>
      <c r="I24" s="103">
        <v>1500000</v>
      </c>
      <c r="J24" s="103">
        <v>1029832.18</v>
      </c>
      <c r="K24" s="87">
        <f t="shared" si="6"/>
        <v>-470167.81999999995</v>
      </c>
      <c r="L24" s="103">
        <v>2690000</v>
      </c>
      <c r="M24" s="103">
        <v>1166366.83</v>
      </c>
      <c r="N24" s="87">
        <f t="shared" si="7"/>
        <v>-1523633.17</v>
      </c>
      <c r="O24" s="103">
        <v>6116200</v>
      </c>
      <c r="P24" s="103">
        <v>5330755.7</v>
      </c>
      <c r="Q24" s="87">
        <f t="shared" si="8"/>
        <v>-785444.29999999981</v>
      </c>
      <c r="R24" s="103">
        <v>2007000</v>
      </c>
      <c r="S24" s="103">
        <v>1641310.53</v>
      </c>
      <c r="T24" s="87">
        <f t="shared" si="9"/>
        <v>-365689.47</v>
      </c>
      <c r="U24" s="91">
        <f t="shared" si="10"/>
        <v>20764200</v>
      </c>
      <c r="V24" s="91">
        <f t="shared" si="10"/>
        <v>12443782.51</v>
      </c>
      <c r="W24" s="91">
        <f t="shared" si="10"/>
        <v>-8320417.4900000002</v>
      </c>
      <c r="X24" s="302"/>
      <c r="Y24" s="302"/>
      <c r="Z24" s="166">
        <f t="shared" si="12"/>
        <v>0</v>
      </c>
      <c r="AA24" s="167">
        <f t="shared" si="35"/>
        <v>0</v>
      </c>
      <c r="AB24" s="167">
        <f t="shared" si="35"/>
        <v>0</v>
      </c>
      <c r="AC24" s="167">
        <f t="shared" si="35"/>
        <v>0</v>
      </c>
      <c r="AD24" s="145"/>
      <c r="AE24" s="145"/>
      <c r="AF24" s="166">
        <f t="shared" si="14"/>
        <v>0</v>
      </c>
      <c r="AG24" s="165"/>
      <c r="AH24" s="165"/>
      <c r="AI24" s="166">
        <f t="shared" si="15"/>
        <v>0</v>
      </c>
      <c r="AJ24" s="167">
        <f t="shared" si="37"/>
        <v>0</v>
      </c>
      <c r="AK24" s="167">
        <f t="shared" si="37"/>
        <v>0</v>
      </c>
      <c r="AL24" s="167">
        <f t="shared" si="37"/>
        <v>0</v>
      </c>
      <c r="AM24" s="91">
        <f t="shared" si="16"/>
        <v>20764200</v>
      </c>
      <c r="AN24" s="91">
        <f t="shared" si="16"/>
        <v>12443782.51</v>
      </c>
      <c r="AO24" s="91">
        <f t="shared" si="16"/>
        <v>-8320417.4900000002</v>
      </c>
    </row>
    <row r="25" spans="1:41" ht="12.75">
      <c r="A25" s="13">
        <v>18</v>
      </c>
      <c r="B25" s="1" t="s">
        <v>20</v>
      </c>
      <c r="C25" s="103"/>
      <c r="D25" s="103"/>
      <c r="E25" s="87">
        <f t="shared" si="4"/>
        <v>0</v>
      </c>
      <c r="F25" s="103">
        <v>26966500</v>
      </c>
      <c r="G25" s="103">
        <v>23490940</v>
      </c>
      <c r="H25" s="87">
        <f t="shared" si="5"/>
        <v>-3475560</v>
      </c>
      <c r="I25" s="103">
        <v>55762500</v>
      </c>
      <c r="J25" s="103">
        <v>56086235</v>
      </c>
      <c r="K25" s="87">
        <f t="shared" si="6"/>
        <v>323735</v>
      </c>
      <c r="L25" s="103">
        <v>13179500</v>
      </c>
      <c r="M25" s="103">
        <v>12299780</v>
      </c>
      <c r="N25" s="87">
        <f t="shared" si="7"/>
        <v>-879720</v>
      </c>
      <c r="O25" s="103">
        <v>90843400</v>
      </c>
      <c r="P25" s="103">
        <v>83830442</v>
      </c>
      <c r="Q25" s="87">
        <f t="shared" si="8"/>
        <v>-7012958</v>
      </c>
      <c r="R25" s="103">
        <v>7702700</v>
      </c>
      <c r="S25" s="103">
        <v>6994090</v>
      </c>
      <c r="T25" s="87">
        <f t="shared" si="9"/>
        <v>-708610</v>
      </c>
      <c r="U25" s="91">
        <f t="shared" si="10"/>
        <v>194454600</v>
      </c>
      <c r="V25" s="91">
        <f t="shared" si="10"/>
        <v>182701487</v>
      </c>
      <c r="W25" s="91">
        <f t="shared" si="10"/>
        <v>-11753113</v>
      </c>
      <c r="X25" s="302"/>
      <c r="Y25" s="302"/>
      <c r="Z25" s="166">
        <f t="shared" si="12"/>
        <v>0</v>
      </c>
      <c r="AA25" s="167">
        <f t="shared" si="35"/>
        <v>0</v>
      </c>
      <c r="AB25" s="167">
        <f t="shared" si="35"/>
        <v>0</v>
      </c>
      <c r="AC25" s="167">
        <f t="shared" si="35"/>
        <v>0</v>
      </c>
      <c r="AD25" s="145"/>
      <c r="AE25" s="145"/>
      <c r="AF25" s="166">
        <f t="shared" si="14"/>
        <v>0</v>
      </c>
      <c r="AG25" s="165"/>
      <c r="AH25" s="165"/>
      <c r="AI25" s="166">
        <f t="shared" si="15"/>
        <v>0</v>
      </c>
      <c r="AJ25" s="167">
        <f t="shared" si="37"/>
        <v>0</v>
      </c>
      <c r="AK25" s="167">
        <f t="shared" si="37"/>
        <v>0</v>
      </c>
      <c r="AL25" s="167">
        <f t="shared" si="37"/>
        <v>0</v>
      </c>
      <c r="AM25" s="91">
        <f t="shared" si="16"/>
        <v>194454600</v>
      </c>
      <c r="AN25" s="91">
        <f t="shared" si="16"/>
        <v>182701487</v>
      </c>
      <c r="AO25" s="91">
        <f t="shared" si="16"/>
        <v>-11753113</v>
      </c>
    </row>
    <row r="26" spans="1:41" ht="12.75">
      <c r="A26" s="13">
        <v>19</v>
      </c>
      <c r="B26" s="1" t="s">
        <v>21</v>
      </c>
      <c r="C26" s="103"/>
      <c r="D26" s="103"/>
      <c r="E26" s="87">
        <f t="shared" si="4"/>
        <v>0</v>
      </c>
      <c r="F26" s="103">
        <v>300600</v>
      </c>
      <c r="G26" s="103">
        <v>269500</v>
      </c>
      <c r="H26" s="87">
        <f t="shared" si="5"/>
        <v>-31100</v>
      </c>
      <c r="I26" s="103">
        <v>1150800</v>
      </c>
      <c r="J26" s="103">
        <v>1297232.82</v>
      </c>
      <c r="K26" s="87">
        <f t="shared" si="6"/>
        <v>146432.82000000007</v>
      </c>
      <c r="L26" s="103">
        <v>2600000</v>
      </c>
      <c r="M26" s="103">
        <v>1632160</v>
      </c>
      <c r="N26" s="87">
        <f t="shared" si="7"/>
        <v>-967840</v>
      </c>
      <c r="O26" s="103">
        <v>2000000</v>
      </c>
      <c r="P26" s="103">
        <v>2766882</v>
      </c>
      <c r="Q26" s="87">
        <f t="shared" si="8"/>
        <v>766882</v>
      </c>
      <c r="R26" s="103">
        <v>2400000</v>
      </c>
      <c r="S26" s="103">
        <v>1207950</v>
      </c>
      <c r="T26" s="87">
        <f t="shared" si="9"/>
        <v>-1192050</v>
      </c>
      <c r="U26" s="91">
        <f t="shared" si="10"/>
        <v>8451400</v>
      </c>
      <c r="V26" s="91">
        <f t="shared" si="10"/>
        <v>7173724.8200000003</v>
      </c>
      <c r="W26" s="91">
        <f t="shared" si="10"/>
        <v>-1277675.18</v>
      </c>
      <c r="X26" s="302"/>
      <c r="Y26" s="302"/>
      <c r="Z26" s="166">
        <f t="shared" si="12"/>
        <v>0</v>
      </c>
      <c r="AA26" s="167">
        <f t="shared" si="35"/>
        <v>0</v>
      </c>
      <c r="AB26" s="167">
        <f t="shared" si="35"/>
        <v>0</v>
      </c>
      <c r="AC26" s="167">
        <f t="shared" si="35"/>
        <v>0</v>
      </c>
      <c r="AD26" s="145"/>
      <c r="AE26" s="145"/>
      <c r="AF26" s="166">
        <f t="shared" si="14"/>
        <v>0</v>
      </c>
      <c r="AG26" s="165"/>
      <c r="AH26" s="165"/>
      <c r="AI26" s="166">
        <f t="shared" si="15"/>
        <v>0</v>
      </c>
      <c r="AJ26" s="167">
        <f t="shared" si="37"/>
        <v>0</v>
      </c>
      <c r="AK26" s="167">
        <f t="shared" si="37"/>
        <v>0</v>
      </c>
      <c r="AL26" s="167">
        <f t="shared" si="37"/>
        <v>0</v>
      </c>
      <c r="AM26" s="91">
        <f t="shared" si="16"/>
        <v>8451400</v>
      </c>
      <c r="AN26" s="91">
        <f t="shared" si="16"/>
        <v>7173724.8200000003</v>
      </c>
      <c r="AO26" s="91">
        <f t="shared" si="16"/>
        <v>-1277675.18</v>
      </c>
    </row>
    <row r="27" spans="1:41" ht="12.75">
      <c r="A27" s="13">
        <v>20</v>
      </c>
      <c r="B27" s="1" t="s">
        <v>73</v>
      </c>
      <c r="C27" s="103"/>
      <c r="D27" s="103"/>
      <c r="E27" s="87">
        <f t="shared" si="4"/>
        <v>0</v>
      </c>
      <c r="F27" s="103"/>
      <c r="G27" s="103"/>
      <c r="H27" s="87">
        <f t="shared" si="5"/>
        <v>0</v>
      </c>
      <c r="I27" s="103"/>
      <c r="J27" s="103"/>
      <c r="K27" s="87">
        <f t="shared" si="6"/>
        <v>0</v>
      </c>
      <c r="L27" s="103"/>
      <c r="M27" s="103"/>
      <c r="N27" s="87">
        <f t="shared" si="7"/>
        <v>0</v>
      </c>
      <c r="O27" s="103"/>
      <c r="P27" s="103"/>
      <c r="Q27" s="87">
        <f t="shared" si="8"/>
        <v>0</v>
      </c>
      <c r="R27" s="103"/>
      <c r="S27" s="103"/>
      <c r="T27" s="87">
        <f t="shared" si="9"/>
        <v>0</v>
      </c>
      <c r="U27" s="91">
        <f t="shared" si="10"/>
        <v>0</v>
      </c>
      <c r="V27" s="91">
        <f t="shared" si="10"/>
        <v>0</v>
      </c>
      <c r="W27" s="91">
        <f t="shared" si="10"/>
        <v>0</v>
      </c>
      <c r="X27" s="302"/>
      <c r="Y27" s="302"/>
      <c r="Z27" s="166">
        <f t="shared" si="12"/>
        <v>0</v>
      </c>
      <c r="AA27" s="167">
        <f t="shared" si="35"/>
        <v>0</v>
      </c>
      <c r="AB27" s="167">
        <f t="shared" si="35"/>
        <v>0</v>
      </c>
      <c r="AC27" s="167">
        <f t="shared" si="35"/>
        <v>0</v>
      </c>
      <c r="AD27" s="145"/>
      <c r="AE27" s="145"/>
      <c r="AF27" s="166">
        <f t="shared" si="14"/>
        <v>0</v>
      </c>
      <c r="AG27" s="165"/>
      <c r="AH27" s="165"/>
      <c r="AI27" s="166">
        <f t="shared" si="15"/>
        <v>0</v>
      </c>
      <c r="AJ27" s="167">
        <f t="shared" si="37"/>
        <v>0</v>
      </c>
      <c r="AK27" s="167">
        <f t="shared" si="37"/>
        <v>0</v>
      </c>
      <c r="AL27" s="167">
        <f t="shared" si="37"/>
        <v>0</v>
      </c>
      <c r="AM27" s="91">
        <f t="shared" si="16"/>
        <v>0</v>
      </c>
      <c r="AN27" s="91">
        <f t="shared" si="16"/>
        <v>0</v>
      </c>
      <c r="AO27" s="91">
        <f t="shared" si="16"/>
        <v>0</v>
      </c>
    </row>
    <row r="28" spans="1:41" ht="12.75">
      <c r="A28" s="57">
        <v>21</v>
      </c>
      <c r="B28" s="58" t="s">
        <v>35</v>
      </c>
      <c r="C28" s="102">
        <f>SUM(C29:C34)</f>
        <v>2979400</v>
      </c>
      <c r="D28" s="102">
        <f>SUM(D29:D34)</f>
        <v>595750</v>
      </c>
      <c r="E28" s="147">
        <f t="shared" si="4"/>
        <v>-2383650</v>
      </c>
      <c r="F28" s="102">
        <f>SUM(F29:F34)</f>
        <v>20338600</v>
      </c>
      <c r="G28" s="102">
        <f>SUM(G29:G34)</f>
        <v>16274829</v>
      </c>
      <c r="H28" s="147">
        <f t="shared" si="5"/>
        <v>-4063771</v>
      </c>
      <c r="I28" s="102">
        <f>SUM(I29:I34)</f>
        <v>0</v>
      </c>
      <c r="J28" s="102">
        <f>SUM(J29:J34)</f>
        <v>0</v>
      </c>
      <c r="K28" s="147">
        <f t="shared" si="6"/>
        <v>0</v>
      </c>
      <c r="L28" s="102">
        <f>SUM(L29:L34)</f>
        <v>0</v>
      </c>
      <c r="M28" s="102">
        <f>SUM(M29:M34)</f>
        <v>0</v>
      </c>
      <c r="N28" s="147">
        <f t="shared" si="7"/>
        <v>0</v>
      </c>
      <c r="O28" s="102">
        <f>SUM(O29:O34)</f>
        <v>0</v>
      </c>
      <c r="P28" s="102">
        <f>SUM(P29:P34)</f>
        <v>0</v>
      </c>
      <c r="Q28" s="147">
        <f t="shared" si="8"/>
        <v>0</v>
      </c>
      <c r="R28" s="102">
        <f>SUM(R29:R34)</f>
        <v>0</v>
      </c>
      <c r="S28" s="102">
        <f>SUM(S29:S34)</f>
        <v>0</v>
      </c>
      <c r="T28" s="147">
        <f t="shared" si="9"/>
        <v>0</v>
      </c>
      <c r="U28" s="90">
        <f t="shared" si="10"/>
        <v>23318000</v>
      </c>
      <c r="V28" s="90">
        <f t="shared" si="10"/>
        <v>16870579</v>
      </c>
      <c r="W28" s="90">
        <f t="shared" si="10"/>
        <v>-6447421</v>
      </c>
      <c r="X28" s="88">
        <f>SUM(X29:X34)</f>
        <v>0</v>
      </c>
      <c r="Y28" s="88">
        <f>SUM(Y29:Y34)</f>
        <v>0</v>
      </c>
      <c r="Z28" s="87">
        <f t="shared" si="12"/>
        <v>0</v>
      </c>
      <c r="AA28" s="90">
        <f t="shared" ref="AA28:AC88" si="38">SUM(X28)</f>
        <v>0</v>
      </c>
      <c r="AB28" s="90">
        <f t="shared" si="38"/>
        <v>0</v>
      </c>
      <c r="AC28" s="90">
        <f t="shared" si="38"/>
        <v>0</v>
      </c>
      <c r="AD28" s="84">
        <f>SUM(AD29:AD34)</f>
        <v>0</v>
      </c>
      <c r="AE28" s="84">
        <f>SUM(AE29:AE34)</f>
        <v>0</v>
      </c>
      <c r="AF28" s="87">
        <f t="shared" si="14"/>
        <v>0</v>
      </c>
      <c r="AG28" s="86">
        <f>SUM(AG29:AG34)</f>
        <v>0</v>
      </c>
      <c r="AH28" s="86">
        <f>SUM(AH29:AH34)</f>
        <v>0</v>
      </c>
      <c r="AI28" s="87">
        <f t="shared" si="15"/>
        <v>0</v>
      </c>
      <c r="AJ28" s="90">
        <f t="shared" si="37"/>
        <v>0</v>
      </c>
      <c r="AK28" s="90">
        <f t="shared" si="37"/>
        <v>0</v>
      </c>
      <c r="AL28" s="90">
        <f t="shared" si="37"/>
        <v>0</v>
      </c>
      <c r="AM28" s="90">
        <f t="shared" si="16"/>
        <v>23318000</v>
      </c>
      <c r="AN28" s="90">
        <f t="shared" si="16"/>
        <v>16870579</v>
      </c>
      <c r="AO28" s="90">
        <f t="shared" si="16"/>
        <v>-6447421</v>
      </c>
    </row>
    <row r="29" spans="1:41" ht="12.75">
      <c r="A29" s="13">
        <v>22</v>
      </c>
      <c r="B29" s="1" t="s">
        <v>22</v>
      </c>
      <c r="C29" s="101">
        <v>800000</v>
      </c>
      <c r="D29" s="101">
        <v>300000</v>
      </c>
      <c r="E29" s="87">
        <f t="shared" si="4"/>
        <v>-500000</v>
      </c>
      <c r="F29" s="101">
        <v>2050000</v>
      </c>
      <c r="G29" s="101">
        <v>1309800</v>
      </c>
      <c r="H29" s="87">
        <f t="shared" si="5"/>
        <v>-740200</v>
      </c>
      <c r="I29" s="101"/>
      <c r="J29" s="101"/>
      <c r="K29" s="87">
        <f t="shared" si="6"/>
        <v>0</v>
      </c>
      <c r="L29" s="101"/>
      <c r="M29" s="101"/>
      <c r="N29" s="87">
        <f t="shared" si="7"/>
        <v>0</v>
      </c>
      <c r="O29" s="101"/>
      <c r="P29" s="101"/>
      <c r="Q29" s="87">
        <f t="shared" si="8"/>
        <v>0</v>
      </c>
      <c r="R29" s="101"/>
      <c r="S29" s="101"/>
      <c r="T29" s="87">
        <f t="shared" si="9"/>
        <v>0</v>
      </c>
      <c r="U29" s="91">
        <f t="shared" si="10"/>
        <v>2850000</v>
      </c>
      <c r="V29" s="91">
        <f t="shared" si="10"/>
        <v>1609800</v>
      </c>
      <c r="W29" s="91">
        <f t="shared" si="10"/>
        <v>-1240200</v>
      </c>
      <c r="X29" s="86"/>
      <c r="Y29" s="86"/>
      <c r="Z29" s="166">
        <f t="shared" si="12"/>
        <v>0</v>
      </c>
      <c r="AA29" s="167">
        <f t="shared" si="38"/>
        <v>0</v>
      </c>
      <c r="AB29" s="167">
        <f t="shared" si="38"/>
        <v>0</v>
      </c>
      <c r="AC29" s="167">
        <f t="shared" si="38"/>
        <v>0</v>
      </c>
      <c r="AD29" s="145"/>
      <c r="AE29" s="145"/>
      <c r="AF29" s="166">
        <f t="shared" si="14"/>
        <v>0</v>
      </c>
      <c r="AG29" s="165"/>
      <c r="AH29" s="165"/>
      <c r="AI29" s="166">
        <f t="shared" si="15"/>
        <v>0</v>
      </c>
      <c r="AJ29" s="167">
        <f t="shared" si="37"/>
        <v>0</v>
      </c>
      <c r="AK29" s="167">
        <f t="shared" si="37"/>
        <v>0</v>
      </c>
      <c r="AL29" s="167">
        <f t="shared" si="37"/>
        <v>0</v>
      </c>
      <c r="AM29" s="91">
        <f t="shared" si="16"/>
        <v>2850000</v>
      </c>
      <c r="AN29" s="91">
        <f t="shared" si="16"/>
        <v>1609800</v>
      </c>
      <c r="AO29" s="91">
        <f t="shared" si="16"/>
        <v>-1240200</v>
      </c>
    </row>
    <row r="30" spans="1:41" ht="12.75">
      <c r="A30" s="13">
        <v>23</v>
      </c>
      <c r="B30" s="1" t="s">
        <v>23</v>
      </c>
      <c r="C30" s="101">
        <v>1579400</v>
      </c>
      <c r="D30" s="101">
        <v>141350</v>
      </c>
      <c r="E30" s="87">
        <f t="shared" si="4"/>
        <v>-1438050</v>
      </c>
      <c r="F30" s="101">
        <v>12800600</v>
      </c>
      <c r="G30" s="101">
        <v>12672857</v>
      </c>
      <c r="H30" s="87">
        <f t="shared" si="5"/>
        <v>-127743</v>
      </c>
      <c r="I30" s="101"/>
      <c r="J30" s="101"/>
      <c r="K30" s="87">
        <f t="shared" si="6"/>
        <v>0</v>
      </c>
      <c r="L30" s="101"/>
      <c r="M30" s="101"/>
      <c r="N30" s="87">
        <f t="shared" si="7"/>
        <v>0</v>
      </c>
      <c r="O30" s="101"/>
      <c r="P30" s="101"/>
      <c r="Q30" s="87">
        <f t="shared" si="8"/>
        <v>0</v>
      </c>
      <c r="R30" s="101"/>
      <c r="S30" s="101"/>
      <c r="T30" s="87">
        <f t="shared" si="9"/>
        <v>0</v>
      </c>
      <c r="U30" s="91">
        <f t="shared" si="10"/>
        <v>14380000</v>
      </c>
      <c r="V30" s="91">
        <f t="shared" si="10"/>
        <v>12814207</v>
      </c>
      <c r="W30" s="91">
        <f t="shared" si="10"/>
        <v>-1565793</v>
      </c>
      <c r="X30" s="86"/>
      <c r="Y30" s="86"/>
      <c r="Z30" s="166">
        <f t="shared" si="12"/>
        <v>0</v>
      </c>
      <c r="AA30" s="167">
        <f t="shared" si="38"/>
        <v>0</v>
      </c>
      <c r="AB30" s="167">
        <f t="shared" si="38"/>
        <v>0</v>
      </c>
      <c r="AC30" s="167">
        <f t="shared" si="38"/>
        <v>0</v>
      </c>
      <c r="AD30" s="145"/>
      <c r="AE30" s="145"/>
      <c r="AF30" s="166">
        <f t="shared" si="14"/>
        <v>0</v>
      </c>
      <c r="AG30" s="165"/>
      <c r="AH30" s="165"/>
      <c r="AI30" s="166">
        <f t="shared" si="15"/>
        <v>0</v>
      </c>
      <c r="AJ30" s="167">
        <f t="shared" si="37"/>
        <v>0</v>
      </c>
      <c r="AK30" s="167">
        <f t="shared" si="37"/>
        <v>0</v>
      </c>
      <c r="AL30" s="167">
        <f t="shared" si="37"/>
        <v>0</v>
      </c>
      <c r="AM30" s="91">
        <f t="shared" si="16"/>
        <v>14380000</v>
      </c>
      <c r="AN30" s="91">
        <f t="shared" si="16"/>
        <v>12814207</v>
      </c>
      <c r="AO30" s="91">
        <f t="shared" si="16"/>
        <v>-1565793</v>
      </c>
    </row>
    <row r="31" spans="1:41" ht="12.75">
      <c r="A31" s="13">
        <v>24</v>
      </c>
      <c r="B31" s="1" t="s">
        <v>24</v>
      </c>
      <c r="C31" s="101">
        <v>600000</v>
      </c>
      <c r="D31" s="101">
        <v>154400</v>
      </c>
      <c r="E31" s="87">
        <f t="shared" si="4"/>
        <v>-445600</v>
      </c>
      <c r="F31" s="101">
        <v>4444000</v>
      </c>
      <c r="G31" s="101">
        <v>1927672</v>
      </c>
      <c r="H31" s="87">
        <f t="shared" si="5"/>
        <v>-2516328</v>
      </c>
      <c r="I31" s="101"/>
      <c r="J31" s="101"/>
      <c r="K31" s="87">
        <f t="shared" si="6"/>
        <v>0</v>
      </c>
      <c r="L31" s="101"/>
      <c r="M31" s="101"/>
      <c r="N31" s="87">
        <f t="shared" si="7"/>
        <v>0</v>
      </c>
      <c r="O31" s="101"/>
      <c r="P31" s="101"/>
      <c r="Q31" s="87">
        <f t="shared" si="8"/>
        <v>0</v>
      </c>
      <c r="R31" s="101"/>
      <c r="S31" s="101"/>
      <c r="T31" s="87">
        <f t="shared" si="9"/>
        <v>0</v>
      </c>
      <c r="U31" s="91">
        <f t="shared" si="10"/>
        <v>5044000</v>
      </c>
      <c r="V31" s="91">
        <f t="shared" si="10"/>
        <v>2082072</v>
      </c>
      <c r="W31" s="91">
        <f t="shared" si="10"/>
        <v>-2961928</v>
      </c>
      <c r="X31" s="86"/>
      <c r="Y31" s="86"/>
      <c r="Z31" s="166">
        <f t="shared" si="12"/>
        <v>0</v>
      </c>
      <c r="AA31" s="167">
        <f t="shared" si="38"/>
        <v>0</v>
      </c>
      <c r="AB31" s="167">
        <f t="shared" si="38"/>
        <v>0</v>
      </c>
      <c r="AC31" s="167">
        <f t="shared" si="38"/>
        <v>0</v>
      </c>
      <c r="AD31" s="145"/>
      <c r="AE31" s="145"/>
      <c r="AF31" s="166">
        <f t="shared" si="14"/>
        <v>0</v>
      </c>
      <c r="AG31" s="165"/>
      <c r="AH31" s="165"/>
      <c r="AI31" s="166">
        <f t="shared" si="15"/>
        <v>0</v>
      </c>
      <c r="AJ31" s="167">
        <f t="shared" si="37"/>
        <v>0</v>
      </c>
      <c r="AK31" s="167">
        <f t="shared" si="37"/>
        <v>0</v>
      </c>
      <c r="AL31" s="167">
        <f t="shared" si="37"/>
        <v>0</v>
      </c>
      <c r="AM31" s="91">
        <f t="shared" si="16"/>
        <v>5044000</v>
      </c>
      <c r="AN31" s="91">
        <f t="shared" si="16"/>
        <v>2082072</v>
      </c>
      <c r="AO31" s="91">
        <f t="shared" si="16"/>
        <v>-2961928</v>
      </c>
    </row>
    <row r="32" spans="1:41" ht="12.75">
      <c r="A32" s="13">
        <v>25</v>
      </c>
      <c r="B32" s="1" t="s">
        <v>25</v>
      </c>
      <c r="C32" s="101"/>
      <c r="D32" s="101"/>
      <c r="E32" s="87">
        <f t="shared" si="4"/>
        <v>0</v>
      </c>
      <c r="F32" s="101"/>
      <c r="G32" s="101"/>
      <c r="H32" s="87">
        <f t="shared" si="5"/>
        <v>0</v>
      </c>
      <c r="I32" s="101"/>
      <c r="J32" s="101"/>
      <c r="K32" s="87">
        <f t="shared" si="6"/>
        <v>0</v>
      </c>
      <c r="L32" s="101"/>
      <c r="M32" s="101"/>
      <c r="N32" s="87">
        <f t="shared" si="7"/>
        <v>0</v>
      </c>
      <c r="O32" s="101"/>
      <c r="P32" s="101"/>
      <c r="Q32" s="87">
        <f t="shared" si="8"/>
        <v>0</v>
      </c>
      <c r="R32" s="101"/>
      <c r="S32" s="101"/>
      <c r="T32" s="87">
        <f t="shared" si="9"/>
        <v>0</v>
      </c>
      <c r="U32" s="91">
        <f t="shared" si="10"/>
        <v>0</v>
      </c>
      <c r="V32" s="91">
        <f t="shared" si="10"/>
        <v>0</v>
      </c>
      <c r="W32" s="91">
        <f t="shared" si="10"/>
        <v>0</v>
      </c>
      <c r="X32" s="86"/>
      <c r="Y32" s="86"/>
      <c r="Z32" s="166">
        <f t="shared" si="12"/>
        <v>0</v>
      </c>
      <c r="AA32" s="167">
        <f t="shared" si="38"/>
        <v>0</v>
      </c>
      <c r="AB32" s="167">
        <f t="shared" si="38"/>
        <v>0</v>
      </c>
      <c r="AC32" s="167">
        <f t="shared" si="38"/>
        <v>0</v>
      </c>
      <c r="AD32" s="145"/>
      <c r="AE32" s="145"/>
      <c r="AF32" s="166">
        <f t="shared" si="14"/>
        <v>0</v>
      </c>
      <c r="AG32" s="165"/>
      <c r="AH32" s="165"/>
      <c r="AI32" s="166">
        <f t="shared" si="15"/>
        <v>0</v>
      </c>
      <c r="AJ32" s="167">
        <f t="shared" si="37"/>
        <v>0</v>
      </c>
      <c r="AK32" s="167">
        <f t="shared" si="37"/>
        <v>0</v>
      </c>
      <c r="AL32" s="167">
        <f t="shared" si="37"/>
        <v>0</v>
      </c>
      <c r="AM32" s="91">
        <f t="shared" si="16"/>
        <v>0</v>
      </c>
      <c r="AN32" s="91">
        <f t="shared" si="16"/>
        <v>0</v>
      </c>
      <c r="AO32" s="91">
        <f t="shared" si="16"/>
        <v>0</v>
      </c>
    </row>
    <row r="33" spans="1:41" ht="12.75">
      <c r="A33" s="13">
        <v>26</v>
      </c>
      <c r="B33" s="1" t="s">
        <v>26</v>
      </c>
      <c r="C33" s="101"/>
      <c r="D33" s="101"/>
      <c r="E33" s="87">
        <f t="shared" si="4"/>
        <v>0</v>
      </c>
      <c r="F33" s="101">
        <v>144000</v>
      </c>
      <c r="G33" s="101">
        <v>0</v>
      </c>
      <c r="H33" s="87">
        <f t="shared" si="5"/>
        <v>-144000</v>
      </c>
      <c r="I33" s="101"/>
      <c r="J33" s="101"/>
      <c r="K33" s="87">
        <f t="shared" si="6"/>
        <v>0</v>
      </c>
      <c r="L33" s="101"/>
      <c r="M33" s="101"/>
      <c r="N33" s="87">
        <f t="shared" si="7"/>
        <v>0</v>
      </c>
      <c r="O33" s="101"/>
      <c r="P33" s="101"/>
      <c r="Q33" s="87">
        <f t="shared" si="8"/>
        <v>0</v>
      </c>
      <c r="R33" s="101"/>
      <c r="S33" s="101"/>
      <c r="T33" s="87">
        <f t="shared" si="9"/>
        <v>0</v>
      </c>
      <c r="U33" s="91">
        <f t="shared" si="10"/>
        <v>144000</v>
      </c>
      <c r="V33" s="91">
        <f t="shared" si="10"/>
        <v>0</v>
      </c>
      <c r="W33" s="91">
        <f t="shared" si="10"/>
        <v>-144000</v>
      </c>
      <c r="X33" s="86"/>
      <c r="Y33" s="86"/>
      <c r="Z33" s="166">
        <f t="shared" si="12"/>
        <v>0</v>
      </c>
      <c r="AA33" s="167">
        <f t="shared" si="38"/>
        <v>0</v>
      </c>
      <c r="AB33" s="167">
        <f t="shared" si="38"/>
        <v>0</v>
      </c>
      <c r="AC33" s="167">
        <f t="shared" si="38"/>
        <v>0</v>
      </c>
      <c r="AD33" s="145"/>
      <c r="AE33" s="145"/>
      <c r="AF33" s="166">
        <f t="shared" si="14"/>
        <v>0</v>
      </c>
      <c r="AG33" s="165"/>
      <c r="AH33" s="165"/>
      <c r="AI33" s="166">
        <f t="shared" si="15"/>
        <v>0</v>
      </c>
      <c r="AJ33" s="167">
        <f t="shared" si="37"/>
        <v>0</v>
      </c>
      <c r="AK33" s="167">
        <f t="shared" si="37"/>
        <v>0</v>
      </c>
      <c r="AL33" s="167">
        <f t="shared" si="37"/>
        <v>0</v>
      </c>
      <c r="AM33" s="91">
        <f t="shared" si="16"/>
        <v>144000</v>
      </c>
      <c r="AN33" s="91">
        <f t="shared" si="16"/>
        <v>0</v>
      </c>
      <c r="AO33" s="91">
        <f t="shared" si="16"/>
        <v>-144000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4"/>
        <v>0</v>
      </c>
      <c r="F34" s="101">
        <v>900000</v>
      </c>
      <c r="G34" s="101">
        <v>364500</v>
      </c>
      <c r="H34" s="87">
        <f t="shared" si="5"/>
        <v>-535500</v>
      </c>
      <c r="I34" s="101"/>
      <c r="J34" s="101"/>
      <c r="K34" s="87">
        <f t="shared" si="6"/>
        <v>0</v>
      </c>
      <c r="L34" s="101"/>
      <c r="M34" s="101"/>
      <c r="N34" s="87">
        <f t="shared" si="7"/>
        <v>0</v>
      </c>
      <c r="O34" s="101"/>
      <c r="P34" s="101"/>
      <c r="Q34" s="87">
        <f t="shared" si="8"/>
        <v>0</v>
      </c>
      <c r="R34" s="101"/>
      <c r="S34" s="101"/>
      <c r="T34" s="87">
        <f t="shared" si="9"/>
        <v>0</v>
      </c>
      <c r="U34" s="91">
        <f t="shared" si="10"/>
        <v>900000</v>
      </c>
      <c r="V34" s="91">
        <f t="shared" si="10"/>
        <v>364500</v>
      </c>
      <c r="W34" s="91">
        <f t="shared" si="10"/>
        <v>-535500</v>
      </c>
      <c r="X34" s="86"/>
      <c r="Y34" s="86"/>
      <c r="Z34" s="166">
        <f t="shared" si="12"/>
        <v>0</v>
      </c>
      <c r="AA34" s="167">
        <f t="shared" si="38"/>
        <v>0</v>
      </c>
      <c r="AB34" s="167">
        <f t="shared" si="38"/>
        <v>0</v>
      </c>
      <c r="AC34" s="167">
        <f t="shared" si="38"/>
        <v>0</v>
      </c>
      <c r="AD34" s="145"/>
      <c r="AE34" s="145"/>
      <c r="AF34" s="166">
        <f t="shared" si="14"/>
        <v>0</v>
      </c>
      <c r="AG34" s="165"/>
      <c r="AH34" s="165"/>
      <c r="AI34" s="166">
        <f t="shared" si="15"/>
        <v>0</v>
      </c>
      <c r="AJ34" s="167">
        <f t="shared" si="37"/>
        <v>0</v>
      </c>
      <c r="AK34" s="167">
        <f t="shared" si="37"/>
        <v>0</v>
      </c>
      <c r="AL34" s="167">
        <f t="shared" si="37"/>
        <v>0</v>
      </c>
      <c r="AM34" s="91">
        <f t="shared" si="16"/>
        <v>900000</v>
      </c>
      <c r="AN34" s="91">
        <f t="shared" si="16"/>
        <v>364500</v>
      </c>
      <c r="AO34" s="91">
        <f t="shared" si="16"/>
        <v>-535500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47">
        <f t="shared" si="4"/>
        <v>0</v>
      </c>
      <c r="F35" s="102">
        <f>SUM(F36:F38)</f>
        <v>0</v>
      </c>
      <c r="G35" s="102">
        <f>SUM(G36:G38)</f>
        <v>0</v>
      </c>
      <c r="H35" s="147">
        <f t="shared" si="5"/>
        <v>0</v>
      </c>
      <c r="I35" s="102">
        <f>SUM(I36:I38)</f>
        <v>0</v>
      </c>
      <c r="J35" s="102">
        <f>SUM(J36:J38)</f>
        <v>0</v>
      </c>
      <c r="K35" s="147">
        <f t="shared" si="6"/>
        <v>0</v>
      </c>
      <c r="L35" s="102">
        <f>SUM(L36:L38)</f>
        <v>0</v>
      </c>
      <c r="M35" s="102">
        <f>SUM(M36:M38)</f>
        <v>0</v>
      </c>
      <c r="N35" s="147">
        <f t="shared" si="7"/>
        <v>0</v>
      </c>
      <c r="O35" s="102">
        <f>SUM(O36:O38)</f>
        <v>0</v>
      </c>
      <c r="P35" s="102">
        <f>SUM(P36:P38)</f>
        <v>0</v>
      </c>
      <c r="Q35" s="147">
        <f t="shared" si="8"/>
        <v>0</v>
      </c>
      <c r="R35" s="102">
        <f>SUM(R36:R38)</f>
        <v>0</v>
      </c>
      <c r="S35" s="102">
        <f>SUM(S36:S38)</f>
        <v>0</v>
      </c>
      <c r="T35" s="147">
        <f t="shared" si="9"/>
        <v>0</v>
      </c>
      <c r="U35" s="90">
        <f t="shared" si="10"/>
        <v>0</v>
      </c>
      <c r="V35" s="90">
        <f t="shared" si="10"/>
        <v>0</v>
      </c>
      <c r="W35" s="90">
        <f t="shared" si="10"/>
        <v>0</v>
      </c>
      <c r="X35" s="88">
        <f>SUM(X36:X38)</f>
        <v>0</v>
      </c>
      <c r="Y35" s="88">
        <f>SUM(Y36:Y38)</f>
        <v>0</v>
      </c>
      <c r="Z35" s="87">
        <f t="shared" si="12"/>
        <v>0</v>
      </c>
      <c r="AA35" s="90">
        <f t="shared" si="38"/>
        <v>0</v>
      </c>
      <c r="AB35" s="90">
        <f t="shared" si="38"/>
        <v>0</v>
      </c>
      <c r="AC35" s="90">
        <f t="shared" si="38"/>
        <v>0</v>
      </c>
      <c r="AD35" s="84">
        <f>SUM(AD36:AD38)</f>
        <v>0</v>
      </c>
      <c r="AE35" s="84">
        <f>SUM(AE36:AE38)</f>
        <v>0</v>
      </c>
      <c r="AF35" s="87">
        <f t="shared" si="14"/>
        <v>0</v>
      </c>
      <c r="AG35" s="86">
        <f>SUM(AG36:AG38)</f>
        <v>0</v>
      </c>
      <c r="AH35" s="86">
        <f>SUM(AH36:AH38)</f>
        <v>0</v>
      </c>
      <c r="AI35" s="87">
        <f t="shared" si="15"/>
        <v>0</v>
      </c>
      <c r="AJ35" s="90">
        <f t="shared" si="37"/>
        <v>0</v>
      </c>
      <c r="AK35" s="90">
        <f t="shared" si="37"/>
        <v>0</v>
      </c>
      <c r="AL35" s="90">
        <f t="shared" si="37"/>
        <v>0</v>
      </c>
      <c r="AM35" s="90">
        <f>SUM(U35+AA35+AJ35)</f>
        <v>0</v>
      </c>
      <c r="AN35" s="90">
        <f t="shared" si="16"/>
        <v>0</v>
      </c>
      <c r="AO35" s="90">
        <f t="shared" si="16"/>
        <v>0</v>
      </c>
    </row>
    <row r="36" spans="1:41" ht="12.75">
      <c r="A36" s="13">
        <v>29</v>
      </c>
      <c r="B36" s="15" t="s">
        <v>28</v>
      </c>
      <c r="C36" s="101"/>
      <c r="D36" s="101"/>
      <c r="E36" s="87">
        <f t="shared" si="4"/>
        <v>0</v>
      </c>
      <c r="F36" s="101"/>
      <c r="G36" s="101"/>
      <c r="H36" s="87">
        <f t="shared" si="5"/>
        <v>0</v>
      </c>
      <c r="I36" s="101"/>
      <c r="J36" s="101"/>
      <c r="K36" s="87">
        <f t="shared" si="6"/>
        <v>0</v>
      </c>
      <c r="L36" s="101"/>
      <c r="M36" s="101"/>
      <c r="N36" s="87">
        <f t="shared" si="7"/>
        <v>0</v>
      </c>
      <c r="O36" s="101"/>
      <c r="P36" s="101"/>
      <c r="Q36" s="87">
        <f t="shared" si="8"/>
        <v>0</v>
      </c>
      <c r="R36" s="101"/>
      <c r="S36" s="101"/>
      <c r="T36" s="87">
        <f t="shared" si="9"/>
        <v>0</v>
      </c>
      <c r="U36" s="91">
        <f t="shared" si="10"/>
        <v>0</v>
      </c>
      <c r="V36" s="91">
        <f t="shared" si="10"/>
        <v>0</v>
      </c>
      <c r="W36" s="91">
        <f t="shared" si="10"/>
        <v>0</v>
      </c>
      <c r="X36" s="86"/>
      <c r="Y36" s="86"/>
      <c r="Z36" s="166">
        <f t="shared" si="12"/>
        <v>0</v>
      </c>
      <c r="AA36" s="167">
        <f t="shared" si="38"/>
        <v>0</v>
      </c>
      <c r="AB36" s="167">
        <f t="shared" si="38"/>
        <v>0</v>
      </c>
      <c r="AC36" s="167">
        <f t="shared" si="38"/>
        <v>0</v>
      </c>
      <c r="AD36" s="145"/>
      <c r="AE36" s="145"/>
      <c r="AF36" s="166">
        <f t="shared" si="14"/>
        <v>0</v>
      </c>
      <c r="AG36" s="165"/>
      <c r="AH36" s="165"/>
      <c r="AI36" s="166">
        <f t="shared" si="15"/>
        <v>0</v>
      </c>
      <c r="AJ36" s="167">
        <f t="shared" si="37"/>
        <v>0</v>
      </c>
      <c r="AK36" s="167">
        <f t="shared" si="37"/>
        <v>0</v>
      </c>
      <c r="AL36" s="167">
        <f t="shared" si="37"/>
        <v>0</v>
      </c>
      <c r="AM36" s="91">
        <f t="shared" si="16"/>
        <v>0</v>
      </c>
      <c r="AN36" s="91">
        <f t="shared" si="16"/>
        <v>0</v>
      </c>
      <c r="AO36" s="91">
        <f t="shared" si="16"/>
        <v>0</v>
      </c>
    </row>
    <row r="37" spans="1:41" ht="12.75">
      <c r="A37" s="13">
        <v>30</v>
      </c>
      <c r="B37" s="15" t="s">
        <v>29</v>
      </c>
      <c r="C37" s="101"/>
      <c r="D37" s="101"/>
      <c r="E37" s="87">
        <f t="shared" si="4"/>
        <v>0</v>
      </c>
      <c r="F37" s="101"/>
      <c r="G37" s="101"/>
      <c r="H37" s="87">
        <f t="shared" si="5"/>
        <v>0</v>
      </c>
      <c r="I37" s="101"/>
      <c r="J37" s="101"/>
      <c r="K37" s="87">
        <f t="shared" si="6"/>
        <v>0</v>
      </c>
      <c r="L37" s="101"/>
      <c r="M37" s="101"/>
      <c r="N37" s="87">
        <f t="shared" si="7"/>
        <v>0</v>
      </c>
      <c r="O37" s="101"/>
      <c r="P37" s="101"/>
      <c r="Q37" s="87">
        <f t="shared" si="8"/>
        <v>0</v>
      </c>
      <c r="R37" s="101"/>
      <c r="S37" s="101"/>
      <c r="T37" s="87">
        <f t="shared" si="9"/>
        <v>0</v>
      </c>
      <c r="U37" s="91">
        <f t="shared" si="10"/>
        <v>0</v>
      </c>
      <c r="V37" s="91">
        <f t="shared" si="10"/>
        <v>0</v>
      </c>
      <c r="W37" s="91">
        <f t="shared" si="10"/>
        <v>0</v>
      </c>
      <c r="X37" s="86"/>
      <c r="Y37" s="86"/>
      <c r="Z37" s="166">
        <f t="shared" si="12"/>
        <v>0</v>
      </c>
      <c r="AA37" s="167">
        <f t="shared" si="38"/>
        <v>0</v>
      </c>
      <c r="AB37" s="167">
        <f t="shared" si="38"/>
        <v>0</v>
      </c>
      <c r="AC37" s="167">
        <f t="shared" si="38"/>
        <v>0</v>
      </c>
      <c r="AD37" s="145"/>
      <c r="AE37" s="145"/>
      <c r="AF37" s="166">
        <f t="shared" si="14"/>
        <v>0</v>
      </c>
      <c r="AG37" s="165"/>
      <c r="AH37" s="165"/>
      <c r="AI37" s="166">
        <f t="shared" si="15"/>
        <v>0</v>
      </c>
      <c r="AJ37" s="167">
        <f t="shared" si="37"/>
        <v>0</v>
      </c>
      <c r="AK37" s="167">
        <f t="shared" si="37"/>
        <v>0</v>
      </c>
      <c r="AL37" s="167">
        <f t="shared" si="37"/>
        <v>0</v>
      </c>
      <c r="AM37" s="91">
        <f t="shared" si="16"/>
        <v>0</v>
      </c>
      <c r="AN37" s="91">
        <f t="shared" si="16"/>
        <v>0</v>
      </c>
      <c r="AO37" s="91">
        <f t="shared" si="16"/>
        <v>0</v>
      </c>
    </row>
    <row r="38" spans="1:41" ht="12.75">
      <c r="A38" s="13">
        <v>31</v>
      </c>
      <c r="B38" s="15" t="s">
        <v>30</v>
      </c>
      <c r="C38" s="101"/>
      <c r="D38" s="101"/>
      <c r="E38" s="87">
        <f t="shared" si="4"/>
        <v>0</v>
      </c>
      <c r="F38" s="101"/>
      <c r="G38" s="101"/>
      <c r="H38" s="87">
        <f t="shared" si="5"/>
        <v>0</v>
      </c>
      <c r="I38" s="101"/>
      <c r="J38" s="101"/>
      <c r="K38" s="87">
        <f t="shared" si="6"/>
        <v>0</v>
      </c>
      <c r="L38" s="101"/>
      <c r="M38" s="101"/>
      <c r="N38" s="87">
        <f t="shared" si="7"/>
        <v>0</v>
      </c>
      <c r="O38" s="101"/>
      <c r="P38" s="101"/>
      <c r="Q38" s="87">
        <f t="shared" si="8"/>
        <v>0</v>
      </c>
      <c r="R38" s="101"/>
      <c r="S38" s="101"/>
      <c r="T38" s="87">
        <f t="shared" si="9"/>
        <v>0</v>
      </c>
      <c r="U38" s="91">
        <f t="shared" si="10"/>
        <v>0</v>
      </c>
      <c r="V38" s="91">
        <f t="shared" si="10"/>
        <v>0</v>
      </c>
      <c r="W38" s="91">
        <f t="shared" si="10"/>
        <v>0</v>
      </c>
      <c r="X38" s="86"/>
      <c r="Y38" s="86"/>
      <c r="Z38" s="166">
        <f t="shared" si="12"/>
        <v>0</v>
      </c>
      <c r="AA38" s="167">
        <f t="shared" si="38"/>
        <v>0</v>
      </c>
      <c r="AB38" s="167">
        <f t="shared" si="38"/>
        <v>0</v>
      </c>
      <c r="AC38" s="167">
        <f t="shared" si="38"/>
        <v>0</v>
      </c>
      <c r="AD38" s="145"/>
      <c r="AE38" s="145"/>
      <c r="AF38" s="166">
        <f t="shared" si="14"/>
        <v>0</v>
      </c>
      <c r="AG38" s="165"/>
      <c r="AH38" s="165"/>
      <c r="AI38" s="166">
        <f t="shared" si="15"/>
        <v>0</v>
      </c>
      <c r="AJ38" s="167">
        <f t="shared" si="37"/>
        <v>0</v>
      </c>
      <c r="AK38" s="167">
        <f t="shared" si="37"/>
        <v>0</v>
      </c>
      <c r="AL38" s="167">
        <f t="shared" si="37"/>
        <v>0</v>
      </c>
      <c r="AM38" s="91">
        <f t="shared" si="16"/>
        <v>0</v>
      </c>
      <c r="AN38" s="91">
        <f t="shared" si="16"/>
        <v>0</v>
      </c>
      <c r="AO38" s="91">
        <f t="shared" si="16"/>
        <v>0</v>
      </c>
    </row>
    <row r="39" spans="1:41" ht="12.75">
      <c r="A39" s="57">
        <v>32</v>
      </c>
      <c r="B39" s="58" t="s">
        <v>37</v>
      </c>
      <c r="C39" s="102">
        <f>SUM(C40:C43)</f>
        <v>3500000</v>
      </c>
      <c r="D39" s="102">
        <f>SUM(D40:D43)</f>
        <v>0</v>
      </c>
      <c r="E39" s="147">
        <f t="shared" si="4"/>
        <v>-3500000</v>
      </c>
      <c r="F39" s="102">
        <f>SUM(F40:F43)</f>
        <v>12800000</v>
      </c>
      <c r="G39" s="102">
        <f>SUM(G40:G43)</f>
        <v>5800000</v>
      </c>
      <c r="H39" s="147">
        <f t="shared" si="5"/>
        <v>-7000000</v>
      </c>
      <c r="I39" s="102">
        <f>SUM(I40:I43)</f>
        <v>2000000</v>
      </c>
      <c r="J39" s="102">
        <f>SUM(J40:J43)</f>
        <v>1998750</v>
      </c>
      <c r="K39" s="147">
        <f t="shared" si="6"/>
        <v>-1250</v>
      </c>
      <c r="L39" s="102">
        <f>SUM(L40:L43)</f>
        <v>3000000</v>
      </c>
      <c r="M39" s="102">
        <f>SUM(M40:M43)</f>
        <v>0</v>
      </c>
      <c r="N39" s="147">
        <f t="shared" si="7"/>
        <v>-3000000</v>
      </c>
      <c r="O39" s="102">
        <f>SUM(O40:O43)</f>
        <v>3000000</v>
      </c>
      <c r="P39" s="102">
        <f>SUM(P40:P43)</f>
        <v>0</v>
      </c>
      <c r="Q39" s="147">
        <f t="shared" si="8"/>
        <v>-3000000</v>
      </c>
      <c r="R39" s="102">
        <f>SUM(R40:R43)</f>
        <v>5000000</v>
      </c>
      <c r="S39" s="102">
        <f>SUM(S40:S43)</f>
        <v>4941000</v>
      </c>
      <c r="T39" s="147">
        <f t="shared" si="9"/>
        <v>-59000</v>
      </c>
      <c r="U39" s="90">
        <f t="shared" si="10"/>
        <v>29300000</v>
      </c>
      <c r="V39" s="90">
        <f t="shared" si="10"/>
        <v>12739750</v>
      </c>
      <c r="W39" s="90">
        <f t="shared" si="10"/>
        <v>-16560250</v>
      </c>
      <c r="X39" s="88">
        <f>SUM(X40:X43)</f>
        <v>0</v>
      </c>
      <c r="Y39" s="88">
        <f>SUM(Y40:Y43)</f>
        <v>0</v>
      </c>
      <c r="Z39" s="87">
        <f t="shared" si="12"/>
        <v>0</v>
      </c>
      <c r="AA39" s="90">
        <f t="shared" si="38"/>
        <v>0</v>
      </c>
      <c r="AB39" s="90">
        <f t="shared" si="38"/>
        <v>0</v>
      </c>
      <c r="AC39" s="90">
        <f t="shared" si="38"/>
        <v>0</v>
      </c>
      <c r="AD39" s="84">
        <f>SUM(AD40:AD43)</f>
        <v>0</v>
      </c>
      <c r="AE39" s="84">
        <f>SUM(AE40:AE43)</f>
        <v>0</v>
      </c>
      <c r="AF39" s="87">
        <f t="shared" si="14"/>
        <v>0</v>
      </c>
      <c r="AG39" s="86">
        <f>SUM(AG40:AG43)</f>
        <v>0</v>
      </c>
      <c r="AH39" s="86">
        <f>SUM(AH40:AH43)</f>
        <v>0</v>
      </c>
      <c r="AI39" s="87">
        <f t="shared" si="15"/>
        <v>0</v>
      </c>
      <c r="AJ39" s="90">
        <f t="shared" si="37"/>
        <v>0</v>
      </c>
      <c r="AK39" s="90">
        <f t="shared" si="37"/>
        <v>0</v>
      </c>
      <c r="AL39" s="90">
        <f t="shared" si="37"/>
        <v>0</v>
      </c>
      <c r="AM39" s="90">
        <f t="shared" si="16"/>
        <v>29300000</v>
      </c>
      <c r="AN39" s="90">
        <f t="shared" si="16"/>
        <v>12739750</v>
      </c>
      <c r="AO39" s="90">
        <f t="shared" si="16"/>
        <v>-16560250</v>
      </c>
    </row>
    <row r="40" spans="1:41" ht="12.75">
      <c r="A40" s="13">
        <v>33</v>
      </c>
      <c r="B40" s="1" t="s">
        <v>31</v>
      </c>
      <c r="C40" s="101"/>
      <c r="D40" s="101"/>
      <c r="E40" s="87">
        <f t="shared" si="4"/>
        <v>0</v>
      </c>
      <c r="F40" s="101">
        <v>2000000</v>
      </c>
      <c r="G40" s="101">
        <v>0</v>
      </c>
      <c r="H40" s="87">
        <f t="shared" si="5"/>
        <v>-2000000</v>
      </c>
      <c r="I40" s="101"/>
      <c r="J40" s="101"/>
      <c r="K40" s="87">
        <f t="shared" si="6"/>
        <v>0</v>
      </c>
      <c r="L40" s="101"/>
      <c r="M40" s="101"/>
      <c r="N40" s="87">
        <f t="shared" si="7"/>
        <v>0</v>
      </c>
      <c r="O40" s="101"/>
      <c r="P40" s="101"/>
      <c r="Q40" s="87">
        <f t="shared" si="8"/>
        <v>0</v>
      </c>
      <c r="R40" s="101"/>
      <c r="S40" s="101"/>
      <c r="T40" s="87">
        <f t="shared" si="9"/>
        <v>0</v>
      </c>
      <c r="U40" s="91">
        <f t="shared" si="10"/>
        <v>2000000</v>
      </c>
      <c r="V40" s="91">
        <f t="shared" si="10"/>
        <v>0</v>
      </c>
      <c r="W40" s="91">
        <f t="shared" si="10"/>
        <v>-2000000</v>
      </c>
      <c r="X40" s="86"/>
      <c r="Y40" s="86"/>
      <c r="Z40" s="166">
        <f t="shared" si="12"/>
        <v>0</v>
      </c>
      <c r="AA40" s="167">
        <f t="shared" si="38"/>
        <v>0</v>
      </c>
      <c r="AB40" s="167">
        <f t="shared" si="38"/>
        <v>0</v>
      </c>
      <c r="AC40" s="167">
        <f t="shared" si="38"/>
        <v>0</v>
      </c>
      <c r="AD40" s="145"/>
      <c r="AE40" s="145"/>
      <c r="AF40" s="166">
        <f t="shared" si="14"/>
        <v>0</v>
      </c>
      <c r="AG40" s="165"/>
      <c r="AH40" s="165"/>
      <c r="AI40" s="166">
        <f t="shared" si="15"/>
        <v>0</v>
      </c>
      <c r="AJ40" s="167">
        <f t="shared" si="37"/>
        <v>0</v>
      </c>
      <c r="AK40" s="167">
        <f t="shared" si="37"/>
        <v>0</v>
      </c>
      <c r="AL40" s="167">
        <f t="shared" si="37"/>
        <v>0</v>
      </c>
      <c r="AM40" s="91">
        <f t="shared" si="16"/>
        <v>2000000</v>
      </c>
      <c r="AN40" s="91">
        <f t="shared" si="16"/>
        <v>0</v>
      </c>
      <c r="AO40" s="91">
        <f t="shared" si="16"/>
        <v>-2000000</v>
      </c>
    </row>
    <row r="41" spans="1:41" ht="12.75">
      <c r="A41" s="13">
        <v>34</v>
      </c>
      <c r="B41" s="1" t="s">
        <v>32</v>
      </c>
      <c r="C41" s="101">
        <v>2000000</v>
      </c>
      <c r="D41" s="101"/>
      <c r="E41" s="87">
        <f t="shared" si="4"/>
        <v>-2000000</v>
      </c>
      <c r="F41" s="101">
        <v>5000000</v>
      </c>
      <c r="G41" s="101">
        <v>0</v>
      </c>
      <c r="H41" s="87">
        <f t="shared" si="5"/>
        <v>-5000000</v>
      </c>
      <c r="I41" s="101"/>
      <c r="J41" s="101"/>
      <c r="K41" s="87">
        <f t="shared" si="6"/>
        <v>0</v>
      </c>
      <c r="L41" s="101"/>
      <c r="M41" s="101"/>
      <c r="N41" s="87">
        <f t="shared" si="7"/>
        <v>0</v>
      </c>
      <c r="O41" s="101"/>
      <c r="P41" s="101"/>
      <c r="Q41" s="87">
        <f t="shared" si="8"/>
        <v>0</v>
      </c>
      <c r="R41" s="101"/>
      <c r="S41" s="101"/>
      <c r="T41" s="87">
        <f t="shared" si="9"/>
        <v>0</v>
      </c>
      <c r="U41" s="91">
        <f t="shared" si="10"/>
        <v>7000000</v>
      </c>
      <c r="V41" s="91">
        <f t="shared" si="10"/>
        <v>0</v>
      </c>
      <c r="W41" s="91">
        <f t="shared" si="10"/>
        <v>-7000000</v>
      </c>
      <c r="X41" s="86"/>
      <c r="Y41" s="86"/>
      <c r="Z41" s="166">
        <f t="shared" si="12"/>
        <v>0</v>
      </c>
      <c r="AA41" s="167">
        <f t="shared" si="38"/>
        <v>0</v>
      </c>
      <c r="AB41" s="167">
        <f t="shared" si="38"/>
        <v>0</v>
      </c>
      <c r="AC41" s="167">
        <f t="shared" si="38"/>
        <v>0</v>
      </c>
      <c r="AD41" s="145"/>
      <c r="AE41" s="145"/>
      <c r="AF41" s="166">
        <f t="shared" si="14"/>
        <v>0</v>
      </c>
      <c r="AG41" s="165"/>
      <c r="AH41" s="165"/>
      <c r="AI41" s="166">
        <f t="shared" si="15"/>
        <v>0</v>
      </c>
      <c r="AJ41" s="167">
        <f t="shared" si="37"/>
        <v>0</v>
      </c>
      <c r="AK41" s="167">
        <f t="shared" si="37"/>
        <v>0</v>
      </c>
      <c r="AL41" s="167">
        <f t="shared" si="37"/>
        <v>0</v>
      </c>
      <c r="AM41" s="91">
        <f t="shared" si="16"/>
        <v>7000000</v>
      </c>
      <c r="AN41" s="91">
        <f t="shared" si="16"/>
        <v>0</v>
      </c>
      <c r="AO41" s="91">
        <f t="shared" si="16"/>
        <v>-7000000</v>
      </c>
    </row>
    <row r="42" spans="1:41" ht="12.75">
      <c r="A42" s="13">
        <v>35</v>
      </c>
      <c r="B42" s="1" t="s">
        <v>41</v>
      </c>
      <c r="C42" s="101"/>
      <c r="D42" s="101"/>
      <c r="E42" s="87">
        <f t="shared" si="4"/>
        <v>0</v>
      </c>
      <c r="F42" s="101"/>
      <c r="G42" s="101"/>
      <c r="H42" s="87">
        <f t="shared" si="5"/>
        <v>0</v>
      </c>
      <c r="I42" s="101"/>
      <c r="J42" s="101"/>
      <c r="K42" s="87">
        <f t="shared" si="6"/>
        <v>0</v>
      </c>
      <c r="L42" s="101"/>
      <c r="M42" s="101"/>
      <c r="N42" s="87">
        <f t="shared" si="7"/>
        <v>0</v>
      </c>
      <c r="O42" s="101"/>
      <c r="P42" s="101"/>
      <c r="Q42" s="87">
        <f t="shared" si="8"/>
        <v>0</v>
      </c>
      <c r="R42" s="101"/>
      <c r="S42" s="101"/>
      <c r="T42" s="87">
        <f t="shared" si="9"/>
        <v>0</v>
      </c>
      <c r="U42" s="91">
        <f t="shared" si="10"/>
        <v>0</v>
      </c>
      <c r="V42" s="91">
        <f t="shared" si="10"/>
        <v>0</v>
      </c>
      <c r="W42" s="91">
        <f t="shared" si="10"/>
        <v>0</v>
      </c>
      <c r="X42" s="86"/>
      <c r="Y42" s="86"/>
      <c r="Z42" s="166">
        <f t="shared" si="12"/>
        <v>0</v>
      </c>
      <c r="AA42" s="167">
        <f t="shared" si="38"/>
        <v>0</v>
      </c>
      <c r="AB42" s="167">
        <f t="shared" si="38"/>
        <v>0</v>
      </c>
      <c r="AC42" s="167">
        <f t="shared" si="38"/>
        <v>0</v>
      </c>
      <c r="AD42" s="145"/>
      <c r="AE42" s="145"/>
      <c r="AF42" s="166">
        <f t="shared" si="14"/>
        <v>0</v>
      </c>
      <c r="AG42" s="165"/>
      <c r="AH42" s="165"/>
      <c r="AI42" s="166">
        <f t="shared" si="15"/>
        <v>0</v>
      </c>
      <c r="AJ42" s="167">
        <f t="shared" si="37"/>
        <v>0</v>
      </c>
      <c r="AK42" s="167">
        <f t="shared" si="37"/>
        <v>0</v>
      </c>
      <c r="AL42" s="167">
        <f t="shared" si="37"/>
        <v>0</v>
      </c>
      <c r="AM42" s="91">
        <f t="shared" si="16"/>
        <v>0</v>
      </c>
      <c r="AN42" s="91">
        <f t="shared" si="16"/>
        <v>0</v>
      </c>
      <c r="AO42" s="91">
        <f t="shared" si="16"/>
        <v>0</v>
      </c>
    </row>
    <row r="43" spans="1:41" ht="12.75">
      <c r="A43" s="13">
        <v>36</v>
      </c>
      <c r="B43" s="15" t="s">
        <v>33</v>
      </c>
      <c r="C43" s="101">
        <v>1500000</v>
      </c>
      <c r="D43" s="101">
        <v>0</v>
      </c>
      <c r="E43" s="87">
        <f t="shared" si="4"/>
        <v>-1500000</v>
      </c>
      <c r="F43" s="101">
        <v>5800000</v>
      </c>
      <c r="G43" s="101">
        <v>5800000</v>
      </c>
      <c r="H43" s="87">
        <f t="shared" si="5"/>
        <v>0</v>
      </c>
      <c r="I43" s="101">
        <v>2000000</v>
      </c>
      <c r="J43" s="101">
        <v>1998750</v>
      </c>
      <c r="K43" s="87">
        <f t="shared" si="6"/>
        <v>-1250</v>
      </c>
      <c r="L43" s="101">
        <v>3000000</v>
      </c>
      <c r="M43" s="101"/>
      <c r="N43" s="87">
        <f t="shared" si="7"/>
        <v>-3000000</v>
      </c>
      <c r="O43" s="101">
        <v>3000000</v>
      </c>
      <c r="P43" s="101"/>
      <c r="Q43" s="87">
        <f t="shared" si="8"/>
        <v>-3000000</v>
      </c>
      <c r="R43" s="101">
        <v>5000000</v>
      </c>
      <c r="S43" s="101">
        <v>4941000</v>
      </c>
      <c r="T43" s="87">
        <f t="shared" si="9"/>
        <v>-59000</v>
      </c>
      <c r="U43" s="91">
        <f t="shared" si="10"/>
        <v>20300000</v>
      </c>
      <c r="V43" s="91">
        <f t="shared" si="10"/>
        <v>12739750</v>
      </c>
      <c r="W43" s="91">
        <f t="shared" si="10"/>
        <v>-7560250</v>
      </c>
      <c r="X43" s="89"/>
      <c r="Y43" s="89"/>
      <c r="Z43" s="166">
        <f t="shared" si="12"/>
        <v>0</v>
      </c>
      <c r="AA43" s="167">
        <f t="shared" si="38"/>
        <v>0</v>
      </c>
      <c r="AB43" s="167">
        <f t="shared" si="38"/>
        <v>0</v>
      </c>
      <c r="AC43" s="167">
        <f t="shared" si="38"/>
        <v>0</v>
      </c>
      <c r="AD43" s="145"/>
      <c r="AE43" s="145"/>
      <c r="AF43" s="166">
        <f t="shared" si="14"/>
        <v>0</v>
      </c>
      <c r="AG43" s="165"/>
      <c r="AH43" s="165"/>
      <c r="AI43" s="166">
        <f t="shared" si="15"/>
        <v>0</v>
      </c>
      <c r="AJ43" s="167">
        <f t="shared" si="37"/>
        <v>0</v>
      </c>
      <c r="AK43" s="167">
        <f t="shared" si="37"/>
        <v>0</v>
      </c>
      <c r="AL43" s="167">
        <f t="shared" si="37"/>
        <v>0</v>
      </c>
      <c r="AM43" s="91">
        <f t="shared" si="16"/>
        <v>20300000</v>
      </c>
      <c r="AN43" s="91">
        <f t="shared" si="16"/>
        <v>12739750</v>
      </c>
      <c r="AO43" s="91">
        <f t="shared" si="16"/>
        <v>-7560250</v>
      </c>
    </row>
    <row r="44" spans="1:41" ht="12.75">
      <c r="A44" s="57">
        <v>37</v>
      </c>
      <c r="B44" s="58" t="s">
        <v>38</v>
      </c>
      <c r="C44" s="102">
        <f>SUM(C45:C47)</f>
        <v>1056800</v>
      </c>
      <c r="D44" s="102">
        <f>SUM(D45:D47)</f>
        <v>436000</v>
      </c>
      <c r="E44" s="147">
        <f t="shared" si="4"/>
        <v>-620800</v>
      </c>
      <c r="F44" s="102">
        <f>SUM(F45:F47)</f>
        <v>5604000</v>
      </c>
      <c r="G44" s="102">
        <f>SUM(G45:G47)</f>
        <v>4595000</v>
      </c>
      <c r="H44" s="147">
        <f t="shared" si="5"/>
        <v>-1009000</v>
      </c>
      <c r="I44" s="102">
        <f>SUM(I45:I47)</f>
        <v>0</v>
      </c>
      <c r="J44" s="102">
        <f>SUM(J45:J47)</f>
        <v>0</v>
      </c>
      <c r="K44" s="147">
        <f t="shared" si="6"/>
        <v>0</v>
      </c>
      <c r="L44" s="102">
        <f>SUM(L45:L47)</f>
        <v>0</v>
      </c>
      <c r="M44" s="102">
        <f>SUM(M45:M47)</f>
        <v>0</v>
      </c>
      <c r="N44" s="147">
        <f t="shared" si="7"/>
        <v>0</v>
      </c>
      <c r="O44" s="102">
        <f>SUM(O45:O47)</f>
        <v>0</v>
      </c>
      <c r="P44" s="102">
        <f>SUM(P45:P47)</f>
        <v>0</v>
      </c>
      <c r="Q44" s="147">
        <f t="shared" si="8"/>
        <v>0</v>
      </c>
      <c r="R44" s="102">
        <f>SUM(R45:R47)</f>
        <v>0</v>
      </c>
      <c r="S44" s="102">
        <f>SUM(S45:S47)</f>
        <v>0</v>
      </c>
      <c r="T44" s="147">
        <f t="shared" si="9"/>
        <v>0</v>
      </c>
      <c r="U44" s="90">
        <f t="shared" si="10"/>
        <v>6660800</v>
      </c>
      <c r="V44" s="90">
        <f t="shared" si="10"/>
        <v>5031000</v>
      </c>
      <c r="W44" s="90">
        <f t="shared" si="10"/>
        <v>-1629800</v>
      </c>
      <c r="X44" s="88">
        <f>SUM(X45:X47)</f>
        <v>0</v>
      </c>
      <c r="Y44" s="88">
        <f>SUM(Y45:Y47)</f>
        <v>0</v>
      </c>
      <c r="Z44" s="87">
        <f t="shared" si="12"/>
        <v>0</v>
      </c>
      <c r="AA44" s="90">
        <f t="shared" si="38"/>
        <v>0</v>
      </c>
      <c r="AB44" s="90">
        <f t="shared" si="38"/>
        <v>0</v>
      </c>
      <c r="AC44" s="90">
        <f t="shared" si="38"/>
        <v>0</v>
      </c>
      <c r="AD44" s="84">
        <f>SUM(AD45:AD47)</f>
        <v>0</v>
      </c>
      <c r="AE44" s="84">
        <f>SUM(AE45:AE47)</f>
        <v>0</v>
      </c>
      <c r="AF44" s="87">
        <f t="shared" si="14"/>
        <v>0</v>
      </c>
      <c r="AG44" s="86">
        <f>SUM(AG45:AG47)</f>
        <v>0</v>
      </c>
      <c r="AH44" s="86">
        <f>SUM(AH45:AH47)</f>
        <v>0</v>
      </c>
      <c r="AI44" s="87">
        <f t="shared" si="15"/>
        <v>0</v>
      </c>
      <c r="AJ44" s="90">
        <f t="shared" si="37"/>
        <v>0</v>
      </c>
      <c r="AK44" s="90">
        <f t="shared" si="37"/>
        <v>0</v>
      </c>
      <c r="AL44" s="90">
        <f t="shared" si="37"/>
        <v>0</v>
      </c>
      <c r="AM44" s="90">
        <f t="shared" si="16"/>
        <v>6660800</v>
      </c>
      <c r="AN44" s="90">
        <f t="shared" si="16"/>
        <v>5031000</v>
      </c>
      <c r="AO44" s="90">
        <f t="shared" si="16"/>
        <v>-1629800</v>
      </c>
    </row>
    <row r="45" spans="1:41" ht="12.75">
      <c r="A45" s="13">
        <v>38</v>
      </c>
      <c r="B45" s="15" t="s">
        <v>40</v>
      </c>
      <c r="C45" s="101"/>
      <c r="D45" s="101"/>
      <c r="E45" s="87">
        <f t="shared" si="4"/>
        <v>0</v>
      </c>
      <c r="F45" s="101"/>
      <c r="G45" s="101"/>
      <c r="H45" s="87">
        <f t="shared" si="5"/>
        <v>0</v>
      </c>
      <c r="I45" s="101"/>
      <c r="J45" s="101"/>
      <c r="K45" s="87">
        <f t="shared" si="6"/>
        <v>0</v>
      </c>
      <c r="L45" s="101"/>
      <c r="M45" s="101"/>
      <c r="N45" s="87">
        <f t="shared" si="7"/>
        <v>0</v>
      </c>
      <c r="O45" s="101"/>
      <c r="P45" s="101"/>
      <c r="Q45" s="87">
        <f t="shared" si="8"/>
        <v>0</v>
      </c>
      <c r="R45" s="101"/>
      <c r="S45" s="101"/>
      <c r="T45" s="87">
        <f t="shared" si="9"/>
        <v>0</v>
      </c>
      <c r="U45" s="91">
        <f t="shared" si="10"/>
        <v>0</v>
      </c>
      <c r="V45" s="91">
        <f t="shared" si="10"/>
        <v>0</v>
      </c>
      <c r="W45" s="91">
        <f t="shared" si="10"/>
        <v>0</v>
      </c>
      <c r="X45" s="86"/>
      <c r="Y45" s="86"/>
      <c r="Z45" s="166">
        <f t="shared" si="12"/>
        <v>0</v>
      </c>
      <c r="AA45" s="167">
        <f t="shared" si="38"/>
        <v>0</v>
      </c>
      <c r="AB45" s="167">
        <f t="shared" si="38"/>
        <v>0</v>
      </c>
      <c r="AC45" s="167">
        <f t="shared" si="38"/>
        <v>0</v>
      </c>
      <c r="AD45" s="145"/>
      <c r="AE45" s="145"/>
      <c r="AF45" s="166">
        <f t="shared" si="14"/>
        <v>0</v>
      </c>
      <c r="AG45" s="165"/>
      <c r="AH45" s="165"/>
      <c r="AI45" s="166">
        <f t="shared" si="15"/>
        <v>0</v>
      </c>
      <c r="AJ45" s="167">
        <f t="shared" si="37"/>
        <v>0</v>
      </c>
      <c r="AK45" s="167">
        <f t="shared" si="37"/>
        <v>0</v>
      </c>
      <c r="AL45" s="167">
        <f t="shared" si="37"/>
        <v>0</v>
      </c>
      <c r="AM45" s="91">
        <f t="shared" si="16"/>
        <v>0</v>
      </c>
      <c r="AN45" s="91">
        <f t="shared" si="16"/>
        <v>0</v>
      </c>
      <c r="AO45" s="91">
        <f t="shared" si="16"/>
        <v>0</v>
      </c>
    </row>
    <row r="46" spans="1:41" ht="12.75">
      <c r="A46" s="13">
        <v>39</v>
      </c>
      <c r="B46" s="15" t="s">
        <v>39</v>
      </c>
      <c r="C46" s="101">
        <v>1056800</v>
      </c>
      <c r="D46" s="101">
        <v>436000</v>
      </c>
      <c r="E46" s="87">
        <f t="shared" si="4"/>
        <v>-620800</v>
      </c>
      <c r="F46" s="101">
        <v>5604000</v>
      </c>
      <c r="G46" s="101">
        <v>4595000</v>
      </c>
      <c r="H46" s="87">
        <f t="shared" si="5"/>
        <v>-1009000</v>
      </c>
      <c r="I46" s="101"/>
      <c r="J46" s="101"/>
      <c r="K46" s="87">
        <f t="shared" si="6"/>
        <v>0</v>
      </c>
      <c r="L46" s="101"/>
      <c r="M46" s="101"/>
      <c r="N46" s="87">
        <f t="shared" si="7"/>
        <v>0</v>
      </c>
      <c r="O46" s="101"/>
      <c r="P46" s="101"/>
      <c r="Q46" s="87">
        <f t="shared" si="8"/>
        <v>0</v>
      </c>
      <c r="R46" s="101"/>
      <c r="S46" s="101"/>
      <c r="T46" s="87">
        <f t="shared" si="9"/>
        <v>0</v>
      </c>
      <c r="U46" s="91">
        <f t="shared" si="10"/>
        <v>6660800</v>
      </c>
      <c r="V46" s="91">
        <f t="shared" si="10"/>
        <v>5031000</v>
      </c>
      <c r="W46" s="91">
        <f t="shared" si="10"/>
        <v>-1629800</v>
      </c>
      <c r="X46" s="86"/>
      <c r="Y46" s="86"/>
      <c r="Z46" s="166">
        <f t="shared" si="12"/>
        <v>0</v>
      </c>
      <c r="AA46" s="167">
        <f t="shared" si="38"/>
        <v>0</v>
      </c>
      <c r="AB46" s="167">
        <f t="shared" si="38"/>
        <v>0</v>
      </c>
      <c r="AC46" s="167">
        <f t="shared" si="38"/>
        <v>0</v>
      </c>
      <c r="AD46" s="145"/>
      <c r="AE46" s="145"/>
      <c r="AF46" s="166">
        <f t="shared" si="14"/>
        <v>0</v>
      </c>
      <c r="AG46" s="165"/>
      <c r="AH46" s="165"/>
      <c r="AI46" s="166">
        <f t="shared" si="15"/>
        <v>0</v>
      </c>
      <c r="AJ46" s="167">
        <f t="shared" si="37"/>
        <v>0</v>
      </c>
      <c r="AK46" s="167">
        <f t="shared" si="37"/>
        <v>0</v>
      </c>
      <c r="AL46" s="167">
        <f t="shared" si="37"/>
        <v>0</v>
      </c>
      <c r="AM46" s="91">
        <f t="shared" si="16"/>
        <v>6660800</v>
      </c>
      <c r="AN46" s="91">
        <f t="shared" si="16"/>
        <v>5031000</v>
      </c>
      <c r="AO46" s="91">
        <f t="shared" si="16"/>
        <v>-1629800</v>
      </c>
    </row>
    <row r="47" spans="1:41" ht="12.75">
      <c r="A47" s="13">
        <v>40</v>
      </c>
      <c r="B47" s="15" t="s">
        <v>42</v>
      </c>
      <c r="C47" s="101"/>
      <c r="D47" s="101"/>
      <c r="E47" s="87">
        <f t="shared" si="4"/>
        <v>0</v>
      </c>
      <c r="F47" s="101"/>
      <c r="G47" s="101"/>
      <c r="H47" s="87">
        <f t="shared" si="5"/>
        <v>0</v>
      </c>
      <c r="I47" s="101"/>
      <c r="J47" s="101"/>
      <c r="K47" s="87">
        <f t="shared" si="6"/>
        <v>0</v>
      </c>
      <c r="L47" s="101"/>
      <c r="M47" s="101"/>
      <c r="N47" s="87">
        <f t="shared" si="7"/>
        <v>0</v>
      </c>
      <c r="O47" s="101"/>
      <c r="P47" s="101"/>
      <c r="Q47" s="87">
        <f t="shared" si="8"/>
        <v>0</v>
      </c>
      <c r="R47" s="101"/>
      <c r="S47" s="101"/>
      <c r="T47" s="87">
        <f t="shared" si="9"/>
        <v>0</v>
      </c>
      <c r="U47" s="91">
        <f t="shared" si="10"/>
        <v>0</v>
      </c>
      <c r="V47" s="91">
        <f t="shared" si="10"/>
        <v>0</v>
      </c>
      <c r="W47" s="91">
        <f t="shared" si="10"/>
        <v>0</v>
      </c>
      <c r="X47" s="86"/>
      <c r="Y47" s="86"/>
      <c r="Z47" s="166">
        <f t="shared" si="12"/>
        <v>0</v>
      </c>
      <c r="AA47" s="167">
        <f t="shared" si="38"/>
        <v>0</v>
      </c>
      <c r="AB47" s="167">
        <f t="shared" si="38"/>
        <v>0</v>
      </c>
      <c r="AC47" s="167">
        <f t="shared" si="38"/>
        <v>0</v>
      </c>
      <c r="AD47" s="145"/>
      <c r="AE47" s="145"/>
      <c r="AF47" s="166">
        <f t="shared" si="14"/>
        <v>0</v>
      </c>
      <c r="AG47" s="165"/>
      <c r="AH47" s="165"/>
      <c r="AI47" s="166">
        <f t="shared" si="15"/>
        <v>0</v>
      </c>
      <c r="AJ47" s="167">
        <f t="shared" si="37"/>
        <v>0</v>
      </c>
      <c r="AK47" s="167">
        <f t="shared" si="37"/>
        <v>0</v>
      </c>
      <c r="AL47" s="167">
        <f t="shared" si="37"/>
        <v>0</v>
      </c>
      <c r="AM47" s="91">
        <f t="shared" si="16"/>
        <v>0</v>
      </c>
      <c r="AN47" s="91">
        <f t="shared" si="16"/>
        <v>0</v>
      </c>
      <c r="AO47" s="91">
        <f t="shared" si="16"/>
        <v>0</v>
      </c>
    </row>
    <row r="48" spans="1:41" ht="12.75">
      <c r="A48" s="57">
        <v>41</v>
      </c>
      <c r="B48" s="58" t="s">
        <v>43</v>
      </c>
      <c r="C48" s="102">
        <f>SUM(C49:C57)</f>
        <v>4280000</v>
      </c>
      <c r="D48" s="102">
        <f>SUM(D49:D57)</f>
        <v>1192800</v>
      </c>
      <c r="E48" s="147">
        <f t="shared" si="4"/>
        <v>-3087200</v>
      </c>
      <c r="F48" s="102">
        <f>SUM(F49:F57)</f>
        <v>23592300</v>
      </c>
      <c r="G48" s="102">
        <f>SUM(G49:G57)</f>
        <v>20027910</v>
      </c>
      <c r="H48" s="147">
        <f t="shared" si="5"/>
        <v>-3564390</v>
      </c>
      <c r="I48" s="102">
        <f>SUM(I49:I57)</f>
        <v>0</v>
      </c>
      <c r="J48" s="102">
        <f>SUM(J49:J57)</f>
        <v>0</v>
      </c>
      <c r="K48" s="147">
        <f t="shared" si="6"/>
        <v>0</v>
      </c>
      <c r="L48" s="102">
        <f>SUM(L49:L57)</f>
        <v>0</v>
      </c>
      <c r="M48" s="102">
        <f>SUM(M49:M57)</f>
        <v>0</v>
      </c>
      <c r="N48" s="147">
        <f t="shared" si="7"/>
        <v>0</v>
      </c>
      <c r="O48" s="102">
        <f>SUM(O49:O57)</f>
        <v>0</v>
      </c>
      <c r="P48" s="102">
        <f>SUM(P49:P57)</f>
        <v>0</v>
      </c>
      <c r="Q48" s="147">
        <f t="shared" si="8"/>
        <v>0</v>
      </c>
      <c r="R48" s="102">
        <f>SUM(R49:R57)</f>
        <v>0</v>
      </c>
      <c r="S48" s="102">
        <f>SUM(S49:S57)</f>
        <v>0</v>
      </c>
      <c r="T48" s="147">
        <f t="shared" si="9"/>
        <v>0</v>
      </c>
      <c r="U48" s="90">
        <f t="shared" si="10"/>
        <v>27872300</v>
      </c>
      <c r="V48" s="90">
        <f t="shared" si="10"/>
        <v>21220710</v>
      </c>
      <c r="W48" s="90">
        <f t="shared" si="10"/>
        <v>-6651590</v>
      </c>
      <c r="X48" s="88">
        <f>SUM(X49:X57)</f>
        <v>0</v>
      </c>
      <c r="Y48" s="88">
        <f>SUM(Y49:Y57)</f>
        <v>0</v>
      </c>
      <c r="Z48" s="87">
        <f t="shared" si="12"/>
        <v>0</v>
      </c>
      <c r="AA48" s="90">
        <f t="shared" si="38"/>
        <v>0</v>
      </c>
      <c r="AB48" s="90">
        <f t="shared" si="38"/>
        <v>0</v>
      </c>
      <c r="AC48" s="90">
        <f t="shared" si="38"/>
        <v>0</v>
      </c>
      <c r="AD48" s="84">
        <f>SUM(AD49:AD57)</f>
        <v>155000000</v>
      </c>
      <c r="AE48" s="84">
        <f>SUM(AE49:AE57)</f>
        <v>120900000</v>
      </c>
      <c r="AF48" s="87">
        <f t="shared" si="14"/>
        <v>-34100000</v>
      </c>
      <c r="AG48" s="86">
        <f>SUM(AG49:AG57)</f>
        <v>10000000</v>
      </c>
      <c r="AH48" s="86">
        <f>SUM(AH49:AH57)</f>
        <v>0</v>
      </c>
      <c r="AI48" s="87">
        <f t="shared" si="15"/>
        <v>-10000000</v>
      </c>
      <c r="AJ48" s="90">
        <f t="shared" si="37"/>
        <v>165000000</v>
      </c>
      <c r="AK48" s="90">
        <f t="shared" si="37"/>
        <v>120900000</v>
      </c>
      <c r="AL48" s="90">
        <f t="shared" si="37"/>
        <v>-44100000</v>
      </c>
      <c r="AM48" s="90">
        <f t="shared" si="16"/>
        <v>192872300</v>
      </c>
      <c r="AN48" s="90">
        <f t="shared" si="16"/>
        <v>142120710</v>
      </c>
      <c r="AO48" s="90">
        <f t="shared" si="16"/>
        <v>-50751590</v>
      </c>
    </row>
    <row r="49" spans="1:41" ht="12.75">
      <c r="A49" s="13">
        <v>42</v>
      </c>
      <c r="B49" s="1" t="s">
        <v>74</v>
      </c>
      <c r="C49" s="101">
        <v>4280000</v>
      </c>
      <c r="D49" s="101">
        <v>1192800</v>
      </c>
      <c r="E49" s="87">
        <f t="shared" si="4"/>
        <v>-3087200</v>
      </c>
      <c r="F49" s="101">
        <v>22229300</v>
      </c>
      <c r="G49" s="101">
        <v>19291910</v>
      </c>
      <c r="H49" s="87">
        <f t="shared" si="5"/>
        <v>-2937390</v>
      </c>
      <c r="I49" s="101"/>
      <c r="J49" s="101"/>
      <c r="K49" s="87">
        <f t="shared" si="6"/>
        <v>0</v>
      </c>
      <c r="L49" s="101"/>
      <c r="M49" s="101"/>
      <c r="N49" s="87">
        <f t="shared" si="7"/>
        <v>0</v>
      </c>
      <c r="O49" s="101"/>
      <c r="P49" s="101"/>
      <c r="Q49" s="87">
        <f t="shared" si="8"/>
        <v>0</v>
      </c>
      <c r="R49" s="101"/>
      <c r="S49" s="101"/>
      <c r="T49" s="87">
        <f t="shared" si="9"/>
        <v>0</v>
      </c>
      <c r="U49" s="91">
        <f t="shared" si="10"/>
        <v>26509300</v>
      </c>
      <c r="V49" s="91">
        <f t="shared" si="10"/>
        <v>20484710</v>
      </c>
      <c r="W49" s="91">
        <f t="shared" si="10"/>
        <v>-6024590</v>
      </c>
      <c r="X49" s="86"/>
      <c r="Y49" s="86"/>
      <c r="Z49" s="166">
        <f t="shared" si="12"/>
        <v>0</v>
      </c>
      <c r="AA49" s="167">
        <f t="shared" si="38"/>
        <v>0</v>
      </c>
      <c r="AB49" s="167">
        <f t="shared" si="38"/>
        <v>0</v>
      </c>
      <c r="AC49" s="167">
        <f t="shared" si="38"/>
        <v>0</v>
      </c>
      <c r="AD49" s="145">
        <v>155000000</v>
      </c>
      <c r="AE49" s="145">
        <v>120900000</v>
      </c>
      <c r="AF49" s="166">
        <f t="shared" si="14"/>
        <v>-34100000</v>
      </c>
      <c r="AG49" s="165">
        <v>10000000</v>
      </c>
      <c r="AH49" s="165"/>
      <c r="AI49" s="166">
        <f t="shared" si="15"/>
        <v>-10000000</v>
      </c>
      <c r="AJ49" s="167">
        <f t="shared" si="37"/>
        <v>165000000</v>
      </c>
      <c r="AK49" s="167">
        <f t="shared" si="37"/>
        <v>120900000</v>
      </c>
      <c r="AL49" s="167">
        <f t="shared" si="37"/>
        <v>-44100000</v>
      </c>
      <c r="AM49" s="91">
        <f t="shared" si="16"/>
        <v>191509300</v>
      </c>
      <c r="AN49" s="91">
        <f t="shared" si="16"/>
        <v>141384710</v>
      </c>
      <c r="AO49" s="91">
        <f t="shared" si="16"/>
        <v>-50124590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4"/>
        <v>0</v>
      </c>
      <c r="F50" s="101">
        <v>0</v>
      </c>
      <c r="G50" s="101"/>
      <c r="H50" s="87">
        <f t="shared" si="5"/>
        <v>0</v>
      </c>
      <c r="I50" s="101"/>
      <c r="J50" s="101"/>
      <c r="K50" s="87">
        <f t="shared" si="6"/>
        <v>0</v>
      </c>
      <c r="L50" s="101"/>
      <c r="M50" s="101"/>
      <c r="N50" s="87">
        <f t="shared" si="7"/>
        <v>0</v>
      </c>
      <c r="O50" s="101"/>
      <c r="P50" s="101"/>
      <c r="Q50" s="87">
        <f t="shared" si="8"/>
        <v>0</v>
      </c>
      <c r="R50" s="101"/>
      <c r="S50" s="101"/>
      <c r="T50" s="87">
        <f t="shared" si="9"/>
        <v>0</v>
      </c>
      <c r="U50" s="91">
        <f t="shared" si="10"/>
        <v>0</v>
      </c>
      <c r="V50" s="91">
        <f t="shared" si="10"/>
        <v>0</v>
      </c>
      <c r="W50" s="91">
        <f t="shared" si="10"/>
        <v>0</v>
      </c>
      <c r="X50" s="86"/>
      <c r="Y50" s="86"/>
      <c r="Z50" s="166">
        <f t="shared" si="12"/>
        <v>0</v>
      </c>
      <c r="AA50" s="167">
        <f t="shared" si="38"/>
        <v>0</v>
      </c>
      <c r="AB50" s="167">
        <f t="shared" si="38"/>
        <v>0</v>
      </c>
      <c r="AC50" s="167">
        <f t="shared" si="38"/>
        <v>0</v>
      </c>
      <c r="AD50" s="145"/>
      <c r="AE50" s="145"/>
      <c r="AF50" s="166">
        <f t="shared" si="14"/>
        <v>0</v>
      </c>
      <c r="AG50" s="165"/>
      <c r="AH50" s="165"/>
      <c r="AI50" s="166">
        <f t="shared" si="15"/>
        <v>0</v>
      </c>
      <c r="AJ50" s="167">
        <f t="shared" si="37"/>
        <v>0</v>
      </c>
      <c r="AK50" s="167">
        <f t="shared" si="37"/>
        <v>0</v>
      </c>
      <c r="AL50" s="167">
        <f t="shared" si="37"/>
        <v>0</v>
      </c>
      <c r="AM50" s="91">
        <f t="shared" si="16"/>
        <v>0</v>
      </c>
      <c r="AN50" s="91">
        <f t="shared" si="16"/>
        <v>0</v>
      </c>
      <c r="AO50" s="91">
        <f t="shared" si="16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4"/>
        <v>0</v>
      </c>
      <c r="F51" s="101">
        <v>700000</v>
      </c>
      <c r="G51" s="101">
        <v>700000</v>
      </c>
      <c r="H51" s="87">
        <f t="shared" si="5"/>
        <v>0</v>
      </c>
      <c r="I51" s="101"/>
      <c r="J51" s="101"/>
      <c r="K51" s="87">
        <f t="shared" si="6"/>
        <v>0</v>
      </c>
      <c r="L51" s="101"/>
      <c r="M51" s="101"/>
      <c r="N51" s="87">
        <f t="shared" si="7"/>
        <v>0</v>
      </c>
      <c r="O51" s="101"/>
      <c r="P51" s="101"/>
      <c r="Q51" s="87">
        <f t="shared" si="8"/>
        <v>0</v>
      </c>
      <c r="R51" s="101"/>
      <c r="S51" s="101"/>
      <c r="T51" s="87">
        <f t="shared" si="9"/>
        <v>0</v>
      </c>
      <c r="U51" s="91">
        <f t="shared" si="10"/>
        <v>700000</v>
      </c>
      <c r="V51" s="91">
        <f t="shared" si="10"/>
        <v>700000</v>
      </c>
      <c r="W51" s="91">
        <f t="shared" si="10"/>
        <v>0</v>
      </c>
      <c r="X51" s="86"/>
      <c r="Y51" s="86"/>
      <c r="Z51" s="166">
        <f t="shared" si="12"/>
        <v>0</v>
      </c>
      <c r="AA51" s="167">
        <f t="shared" si="38"/>
        <v>0</v>
      </c>
      <c r="AB51" s="167">
        <f t="shared" si="38"/>
        <v>0</v>
      </c>
      <c r="AC51" s="167">
        <f t="shared" si="38"/>
        <v>0</v>
      </c>
      <c r="AD51" s="145"/>
      <c r="AE51" s="145"/>
      <c r="AF51" s="166">
        <f t="shared" si="14"/>
        <v>0</v>
      </c>
      <c r="AG51" s="165"/>
      <c r="AH51" s="165"/>
      <c r="AI51" s="166">
        <f t="shared" si="15"/>
        <v>0</v>
      </c>
      <c r="AJ51" s="167">
        <f t="shared" si="37"/>
        <v>0</v>
      </c>
      <c r="AK51" s="167">
        <f t="shared" si="37"/>
        <v>0</v>
      </c>
      <c r="AL51" s="167">
        <f t="shared" si="37"/>
        <v>0</v>
      </c>
      <c r="AM51" s="91">
        <f t="shared" si="16"/>
        <v>700000</v>
      </c>
      <c r="AN51" s="91">
        <f t="shared" si="16"/>
        <v>700000</v>
      </c>
      <c r="AO51" s="91">
        <f t="shared" si="16"/>
        <v>0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4"/>
        <v>0</v>
      </c>
      <c r="F52" s="101">
        <v>327000</v>
      </c>
      <c r="G52" s="101">
        <v>0</v>
      </c>
      <c r="H52" s="87">
        <f t="shared" si="5"/>
        <v>-327000</v>
      </c>
      <c r="I52" s="101"/>
      <c r="J52" s="101"/>
      <c r="K52" s="87">
        <f t="shared" si="6"/>
        <v>0</v>
      </c>
      <c r="L52" s="101"/>
      <c r="M52" s="101"/>
      <c r="N52" s="87">
        <f t="shared" si="7"/>
        <v>0</v>
      </c>
      <c r="O52" s="101"/>
      <c r="P52" s="101"/>
      <c r="Q52" s="87">
        <f t="shared" si="8"/>
        <v>0</v>
      </c>
      <c r="R52" s="101"/>
      <c r="S52" s="101"/>
      <c r="T52" s="87">
        <f t="shared" si="9"/>
        <v>0</v>
      </c>
      <c r="U52" s="91">
        <f t="shared" si="10"/>
        <v>327000</v>
      </c>
      <c r="V52" s="91">
        <f t="shared" si="10"/>
        <v>0</v>
      </c>
      <c r="W52" s="91">
        <f t="shared" si="10"/>
        <v>-327000</v>
      </c>
      <c r="X52" s="86"/>
      <c r="Y52" s="86"/>
      <c r="Z52" s="166">
        <f t="shared" si="12"/>
        <v>0</v>
      </c>
      <c r="AA52" s="167">
        <f t="shared" si="38"/>
        <v>0</v>
      </c>
      <c r="AB52" s="167">
        <f t="shared" si="38"/>
        <v>0</v>
      </c>
      <c r="AC52" s="167">
        <f t="shared" si="38"/>
        <v>0</v>
      </c>
      <c r="AD52" s="145"/>
      <c r="AE52" s="145"/>
      <c r="AF52" s="166">
        <f t="shared" si="14"/>
        <v>0</v>
      </c>
      <c r="AG52" s="165"/>
      <c r="AH52" s="165"/>
      <c r="AI52" s="166">
        <f t="shared" si="15"/>
        <v>0</v>
      </c>
      <c r="AJ52" s="167">
        <f t="shared" si="37"/>
        <v>0</v>
      </c>
      <c r="AK52" s="167">
        <f t="shared" si="37"/>
        <v>0</v>
      </c>
      <c r="AL52" s="167">
        <f t="shared" si="37"/>
        <v>0</v>
      </c>
      <c r="AM52" s="91">
        <f t="shared" si="16"/>
        <v>327000</v>
      </c>
      <c r="AN52" s="91">
        <f t="shared" si="16"/>
        <v>0</v>
      </c>
      <c r="AO52" s="91">
        <f t="shared" si="16"/>
        <v>-327000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4"/>
        <v>0</v>
      </c>
      <c r="F53" s="101">
        <v>36000</v>
      </c>
      <c r="G53" s="101">
        <v>36000</v>
      </c>
      <c r="H53" s="87">
        <f t="shared" si="5"/>
        <v>0</v>
      </c>
      <c r="I53" s="101"/>
      <c r="J53" s="101"/>
      <c r="K53" s="87">
        <f t="shared" si="6"/>
        <v>0</v>
      </c>
      <c r="L53" s="101"/>
      <c r="M53" s="101"/>
      <c r="N53" s="87">
        <f t="shared" si="7"/>
        <v>0</v>
      </c>
      <c r="O53" s="101"/>
      <c r="P53" s="101"/>
      <c r="Q53" s="87">
        <f t="shared" si="8"/>
        <v>0</v>
      </c>
      <c r="R53" s="101"/>
      <c r="S53" s="101"/>
      <c r="T53" s="87">
        <f t="shared" si="9"/>
        <v>0</v>
      </c>
      <c r="U53" s="91">
        <f t="shared" si="10"/>
        <v>36000</v>
      </c>
      <c r="V53" s="91">
        <f t="shared" si="10"/>
        <v>36000</v>
      </c>
      <c r="W53" s="91">
        <f t="shared" si="10"/>
        <v>0</v>
      </c>
      <c r="X53" s="86"/>
      <c r="Y53" s="86"/>
      <c r="Z53" s="166">
        <f t="shared" si="12"/>
        <v>0</v>
      </c>
      <c r="AA53" s="167">
        <f t="shared" si="38"/>
        <v>0</v>
      </c>
      <c r="AB53" s="167">
        <f t="shared" si="38"/>
        <v>0</v>
      </c>
      <c r="AC53" s="167">
        <f t="shared" si="38"/>
        <v>0</v>
      </c>
      <c r="AD53" s="145"/>
      <c r="AE53" s="145"/>
      <c r="AF53" s="166">
        <f t="shared" si="14"/>
        <v>0</v>
      </c>
      <c r="AG53" s="165"/>
      <c r="AH53" s="165"/>
      <c r="AI53" s="166">
        <f t="shared" si="15"/>
        <v>0</v>
      </c>
      <c r="AJ53" s="167">
        <f t="shared" si="37"/>
        <v>0</v>
      </c>
      <c r="AK53" s="167">
        <f t="shared" si="37"/>
        <v>0</v>
      </c>
      <c r="AL53" s="167">
        <f t="shared" si="37"/>
        <v>0</v>
      </c>
      <c r="AM53" s="91">
        <f t="shared" si="16"/>
        <v>36000</v>
      </c>
      <c r="AN53" s="91">
        <f t="shared" si="16"/>
        <v>36000</v>
      </c>
      <c r="AO53" s="91">
        <f t="shared" si="16"/>
        <v>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4"/>
        <v>0</v>
      </c>
      <c r="F54" s="101"/>
      <c r="G54" s="101"/>
      <c r="H54" s="87">
        <f t="shared" si="5"/>
        <v>0</v>
      </c>
      <c r="I54" s="101"/>
      <c r="J54" s="101"/>
      <c r="K54" s="87">
        <f t="shared" si="6"/>
        <v>0</v>
      </c>
      <c r="L54" s="101"/>
      <c r="M54" s="101"/>
      <c r="N54" s="87">
        <f t="shared" si="7"/>
        <v>0</v>
      </c>
      <c r="O54" s="101"/>
      <c r="P54" s="101"/>
      <c r="Q54" s="87">
        <f t="shared" si="8"/>
        <v>0</v>
      </c>
      <c r="R54" s="101"/>
      <c r="S54" s="101"/>
      <c r="T54" s="87">
        <f t="shared" si="9"/>
        <v>0</v>
      </c>
      <c r="U54" s="91">
        <f t="shared" si="10"/>
        <v>0</v>
      </c>
      <c r="V54" s="91">
        <f t="shared" si="10"/>
        <v>0</v>
      </c>
      <c r="W54" s="91">
        <f t="shared" si="10"/>
        <v>0</v>
      </c>
      <c r="X54" s="86"/>
      <c r="Y54" s="86"/>
      <c r="Z54" s="166">
        <f t="shared" si="12"/>
        <v>0</v>
      </c>
      <c r="AA54" s="167">
        <f t="shared" si="38"/>
        <v>0</v>
      </c>
      <c r="AB54" s="167">
        <f t="shared" si="38"/>
        <v>0</v>
      </c>
      <c r="AC54" s="167">
        <f t="shared" si="38"/>
        <v>0</v>
      </c>
      <c r="AD54" s="145"/>
      <c r="AE54" s="145"/>
      <c r="AF54" s="166">
        <f t="shared" si="14"/>
        <v>0</v>
      </c>
      <c r="AG54" s="165"/>
      <c r="AH54" s="165"/>
      <c r="AI54" s="166">
        <f t="shared" si="15"/>
        <v>0</v>
      </c>
      <c r="AJ54" s="167">
        <f t="shared" si="37"/>
        <v>0</v>
      </c>
      <c r="AK54" s="167">
        <f t="shared" si="37"/>
        <v>0</v>
      </c>
      <c r="AL54" s="167">
        <f t="shared" si="37"/>
        <v>0</v>
      </c>
      <c r="AM54" s="91">
        <f t="shared" si="16"/>
        <v>0</v>
      </c>
      <c r="AN54" s="91">
        <f t="shared" si="16"/>
        <v>0</v>
      </c>
      <c r="AO54" s="91">
        <f t="shared" si="16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4"/>
        <v>0</v>
      </c>
      <c r="F55" s="101">
        <v>300000</v>
      </c>
      <c r="G55" s="101">
        <v>0</v>
      </c>
      <c r="H55" s="87">
        <f t="shared" si="5"/>
        <v>-300000</v>
      </c>
      <c r="I55" s="101"/>
      <c r="J55" s="101"/>
      <c r="K55" s="87">
        <f t="shared" si="6"/>
        <v>0</v>
      </c>
      <c r="L55" s="101"/>
      <c r="M55" s="101"/>
      <c r="N55" s="87">
        <f t="shared" si="7"/>
        <v>0</v>
      </c>
      <c r="O55" s="101"/>
      <c r="P55" s="101"/>
      <c r="Q55" s="87">
        <f t="shared" si="8"/>
        <v>0</v>
      </c>
      <c r="R55" s="101"/>
      <c r="S55" s="101"/>
      <c r="T55" s="87">
        <f t="shared" si="9"/>
        <v>0</v>
      </c>
      <c r="U55" s="91">
        <f t="shared" si="10"/>
        <v>300000</v>
      </c>
      <c r="V55" s="91">
        <f t="shared" si="10"/>
        <v>0</v>
      </c>
      <c r="W55" s="91">
        <f t="shared" si="10"/>
        <v>-300000</v>
      </c>
      <c r="X55" s="86"/>
      <c r="Y55" s="86"/>
      <c r="Z55" s="166">
        <f t="shared" si="12"/>
        <v>0</v>
      </c>
      <c r="AA55" s="167">
        <f t="shared" si="38"/>
        <v>0</v>
      </c>
      <c r="AB55" s="167">
        <f t="shared" si="38"/>
        <v>0</v>
      </c>
      <c r="AC55" s="167">
        <f t="shared" si="38"/>
        <v>0</v>
      </c>
      <c r="AD55" s="145"/>
      <c r="AE55" s="145"/>
      <c r="AF55" s="166">
        <f t="shared" si="14"/>
        <v>0</v>
      </c>
      <c r="AG55" s="165"/>
      <c r="AH55" s="165"/>
      <c r="AI55" s="166">
        <f t="shared" si="15"/>
        <v>0</v>
      </c>
      <c r="AJ55" s="167">
        <f t="shared" si="37"/>
        <v>0</v>
      </c>
      <c r="AK55" s="167">
        <f t="shared" si="37"/>
        <v>0</v>
      </c>
      <c r="AL55" s="167">
        <f t="shared" si="37"/>
        <v>0</v>
      </c>
      <c r="AM55" s="91">
        <f t="shared" si="16"/>
        <v>300000</v>
      </c>
      <c r="AN55" s="91">
        <f t="shared" si="16"/>
        <v>0</v>
      </c>
      <c r="AO55" s="91">
        <f t="shared" si="16"/>
        <v>-300000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4"/>
        <v>0</v>
      </c>
      <c r="F56" s="101"/>
      <c r="G56" s="101"/>
      <c r="H56" s="87">
        <f t="shared" si="5"/>
        <v>0</v>
      </c>
      <c r="I56" s="101"/>
      <c r="J56" s="101"/>
      <c r="K56" s="87">
        <f t="shared" si="6"/>
        <v>0</v>
      </c>
      <c r="L56" s="101"/>
      <c r="M56" s="101"/>
      <c r="N56" s="87">
        <f t="shared" si="7"/>
        <v>0</v>
      </c>
      <c r="O56" s="101"/>
      <c r="P56" s="101"/>
      <c r="Q56" s="87">
        <f t="shared" si="8"/>
        <v>0</v>
      </c>
      <c r="R56" s="101"/>
      <c r="S56" s="101"/>
      <c r="T56" s="87">
        <f t="shared" si="9"/>
        <v>0</v>
      </c>
      <c r="U56" s="91">
        <f t="shared" si="10"/>
        <v>0</v>
      </c>
      <c r="V56" s="91">
        <f t="shared" si="10"/>
        <v>0</v>
      </c>
      <c r="W56" s="91">
        <f t="shared" si="10"/>
        <v>0</v>
      </c>
      <c r="X56" s="86"/>
      <c r="Y56" s="86"/>
      <c r="Z56" s="166">
        <f t="shared" si="12"/>
        <v>0</v>
      </c>
      <c r="AA56" s="167">
        <f t="shared" si="38"/>
        <v>0</v>
      </c>
      <c r="AB56" s="167">
        <f t="shared" si="38"/>
        <v>0</v>
      </c>
      <c r="AC56" s="167">
        <f t="shared" si="38"/>
        <v>0</v>
      </c>
      <c r="AD56" s="145"/>
      <c r="AE56" s="145"/>
      <c r="AF56" s="166">
        <f t="shared" si="14"/>
        <v>0</v>
      </c>
      <c r="AG56" s="165"/>
      <c r="AH56" s="165"/>
      <c r="AI56" s="166">
        <f t="shared" si="15"/>
        <v>0</v>
      </c>
      <c r="AJ56" s="167">
        <f t="shared" si="37"/>
        <v>0</v>
      </c>
      <c r="AK56" s="167">
        <f t="shared" si="37"/>
        <v>0</v>
      </c>
      <c r="AL56" s="167">
        <f t="shared" si="37"/>
        <v>0</v>
      </c>
      <c r="AM56" s="91">
        <f t="shared" si="16"/>
        <v>0</v>
      </c>
      <c r="AN56" s="91">
        <f t="shared" si="16"/>
        <v>0</v>
      </c>
      <c r="AO56" s="91">
        <f t="shared" si="16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4"/>
        <v>0</v>
      </c>
      <c r="F57" s="101"/>
      <c r="G57" s="101"/>
      <c r="H57" s="87">
        <f t="shared" si="5"/>
        <v>0</v>
      </c>
      <c r="I57" s="101"/>
      <c r="J57" s="101"/>
      <c r="K57" s="87">
        <f t="shared" si="6"/>
        <v>0</v>
      </c>
      <c r="L57" s="101"/>
      <c r="M57" s="101"/>
      <c r="N57" s="87">
        <f t="shared" si="7"/>
        <v>0</v>
      </c>
      <c r="O57" s="101"/>
      <c r="P57" s="101"/>
      <c r="Q57" s="87">
        <f t="shared" si="8"/>
        <v>0</v>
      </c>
      <c r="R57" s="101"/>
      <c r="S57" s="101"/>
      <c r="T57" s="87">
        <f t="shared" si="9"/>
        <v>0</v>
      </c>
      <c r="U57" s="91">
        <f t="shared" si="10"/>
        <v>0</v>
      </c>
      <c r="V57" s="91">
        <f t="shared" si="10"/>
        <v>0</v>
      </c>
      <c r="W57" s="91">
        <f t="shared" si="10"/>
        <v>0</v>
      </c>
      <c r="X57" s="86"/>
      <c r="Y57" s="86"/>
      <c r="Z57" s="166">
        <f t="shared" si="12"/>
        <v>0</v>
      </c>
      <c r="AA57" s="167">
        <f t="shared" si="38"/>
        <v>0</v>
      </c>
      <c r="AB57" s="167">
        <f t="shared" si="38"/>
        <v>0</v>
      </c>
      <c r="AC57" s="167">
        <f t="shared" si="38"/>
        <v>0</v>
      </c>
      <c r="AD57" s="145"/>
      <c r="AE57" s="145"/>
      <c r="AF57" s="166">
        <f t="shared" si="14"/>
        <v>0</v>
      </c>
      <c r="AG57" s="165"/>
      <c r="AH57" s="165"/>
      <c r="AI57" s="166">
        <f t="shared" si="15"/>
        <v>0</v>
      </c>
      <c r="AJ57" s="167">
        <f t="shared" si="37"/>
        <v>0</v>
      </c>
      <c r="AK57" s="167">
        <f t="shared" si="37"/>
        <v>0</v>
      </c>
      <c r="AL57" s="167">
        <f t="shared" si="37"/>
        <v>0</v>
      </c>
      <c r="AM57" s="91">
        <f t="shared" si="16"/>
        <v>0</v>
      </c>
      <c r="AN57" s="91">
        <f t="shared" si="16"/>
        <v>0</v>
      </c>
      <c r="AO57" s="91">
        <f t="shared" si="16"/>
        <v>0</v>
      </c>
    </row>
    <row r="58" spans="1:41" ht="12.75">
      <c r="A58" s="57">
        <v>51</v>
      </c>
      <c r="B58" s="58" t="s">
        <v>52</v>
      </c>
      <c r="C58" s="102">
        <f>SUM(C59:C60)</f>
        <v>3790000</v>
      </c>
      <c r="D58" s="102">
        <f>SUM(D59:D60)</f>
        <v>100000</v>
      </c>
      <c r="E58" s="147">
        <f t="shared" si="4"/>
        <v>-3690000</v>
      </c>
      <c r="F58" s="102">
        <f>SUM(F59:F60)</f>
        <v>3200000</v>
      </c>
      <c r="G58" s="102">
        <f>SUM(G59:G60)</f>
        <v>0</v>
      </c>
      <c r="H58" s="147">
        <f t="shared" si="5"/>
        <v>-3200000</v>
      </c>
      <c r="I58" s="102">
        <f>SUM(I59:I60)</f>
        <v>0</v>
      </c>
      <c r="J58" s="102">
        <f>SUM(J59:J60)</f>
        <v>0</v>
      </c>
      <c r="K58" s="147">
        <f t="shared" si="6"/>
        <v>0</v>
      </c>
      <c r="L58" s="102">
        <f>SUM(L59:L60)</f>
        <v>0</v>
      </c>
      <c r="M58" s="102">
        <f>SUM(M59:M60)</f>
        <v>0</v>
      </c>
      <c r="N58" s="147">
        <f t="shared" si="7"/>
        <v>0</v>
      </c>
      <c r="O58" s="102">
        <f>SUM(O59:O60)</f>
        <v>0</v>
      </c>
      <c r="P58" s="102">
        <f>SUM(P59:P60)</f>
        <v>0</v>
      </c>
      <c r="Q58" s="147">
        <f t="shared" si="8"/>
        <v>0</v>
      </c>
      <c r="R58" s="102">
        <f>SUM(R59:R60)</f>
        <v>0</v>
      </c>
      <c r="S58" s="102">
        <f>SUM(S59:S60)</f>
        <v>0</v>
      </c>
      <c r="T58" s="147">
        <f t="shared" si="9"/>
        <v>0</v>
      </c>
      <c r="U58" s="90">
        <f t="shared" si="10"/>
        <v>6990000</v>
      </c>
      <c r="V58" s="90">
        <f t="shared" si="10"/>
        <v>100000</v>
      </c>
      <c r="W58" s="90">
        <f t="shared" si="10"/>
        <v>-6890000</v>
      </c>
      <c r="X58" s="88">
        <f>SUM(X59:X60)</f>
        <v>0</v>
      </c>
      <c r="Y58" s="88">
        <f>SUM(Y59:Y60)</f>
        <v>0</v>
      </c>
      <c r="Z58" s="87">
        <f t="shared" si="12"/>
        <v>0</v>
      </c>
      <c r="AA58" s="90">
        <f t="shared" si="38"/>
        <v>0</v>
      </c>
      <c r="AB58" s="90">
        <f t="shared" si="38"/>
        <v>0</v>
      </c>
      <c r="AC58" s="90">
        <f t="shared" si="38"/>
        <v>0</v>
      </c>
      <c r="AD58" s="84">
        <f>SUM(AD59:AD60)</f>
        <v>0</v>
      </c>
      <c r="AE58" s="84">
        <f>SUM(AE59:AE60)</f>
        <v>0</v>
      </c>
      <c r="AF58" s="87">
        <f t="shared" si="14"/>
        <v>0</v>
      </c>
      <c r="AG58" s="86">
        <f>SUM(AG59:AG60)</f>
        <v>0</v>
      </c>
      <c r="AH58" s="86">
        <f>SUM(AH59:AH60)</f>
        <v>0</v>
      </c>
      <c r="AI58" s="87">
        <f t="shared" si="15"/>
        <v>0</v>
      </c>
      <c r="AJ58" s="90">
        <f t="shared" si="37"/>
        <v>0</v>
      </c>
      <c r="AK58" s="90">
        <f t="shared" si="37"/>
        <v>0</v>
      </c>
      <c r="AL58" s="90">
        <f t="shared" si="37"/>
        <v>0</v>
      </c>
      <c r="AM58" s="90">
        <f t="shared" si="16"/>
        <v>6990000</v>
      </c>
      <c r="AN58" s="90">
        <f t="shared" si="16"/>
        <v>100000</v>
      </c>
      <c r="AO58" s="90">
        <f t="shared" si="16"/>
        <v>-6890000</v>
      </c>
    </row>
    <row r="59" spans="1:41" ht="12.75">
      <c r="A59" s="13">
        <v>52</v>
      </c>
      <c r="B59" s="2" t="s">
        <v>75</v>
      </c>
      <c r="C59" s="101"/>
      <c r="D59" s="101"/>
      <c r="E59" s="87">
        <f t="shared" si="4"/>
        <v>0</v>
      </c>
      <c r="F59" s="101">
        <v>3200000</v>
      </c>
      <c r="G59" s="101">
        <v>0</v>
      </c>
      <c r="H59" s="87">
        <f t="shared" si="5"/>
        <v>-3200000</v>
      </c>
      <c r="I59" s="101"/>
      <c r="J59" s="101"/>
      <c r="K59" s="87">
        <f t="shared" si="6"/>
        <v>0</v>
      </c>
      <c r="L59" s="101"/>
      <c r="M59" s="101"/>
      <c r="N59" s="87">
        <f t="shared" si="7"/>
        <v>0</v>
      </c>
      <c r="O59" s="101"/>
      <c r="P59" s="101"/>
      <c r="Q59" s="87">
        <f t="shared" si="8"/>
        <v>0</v>
      </c>
      <c r="R59" s="101"/>
      <c r="S59" s="101"/>
      <c r="T59" s="87">
        <f t="shared" si="9"/>
        <v>0</v>
      </c>
      <c r="U59" s="91">
        <f t="shared" si="10"/>
        <v>3200000</v>
      </c>
      <c r="V59" s="91">
        <f t="shared" ref="U59:W107" si="39">SUM(D59+G59+J59+M59+P59+S59)</f>
        <v>0</v>
      </c>
      <c r="W59" s="91">
        <f t="shared" si="39"/>
        <v>-3200000</v>
      </c>
      <c r="X59" s="86"/>
      <c r="Y59" s="86"/>
      <c r="Z59" s="166">
        <f t="shared" si="12"/>
        <v>0</v>
      </c>
      <c r="AA59" s="167">
        <f t="shared" si="38"/>
        <v>0</v>
      </c>
      <c r="AB59" s="167">
        <f t="shared" si="38"/>
        <v>0</v>
      </c>
      <c r="AC59" s="167">
        <f t="shared" si="38"/>
        <v>0</v>
      </c>
      <c r="AD59" s="101"/>
      <c r="AE59" s="101"/>
      <c r="AF59" s="166">
        <f t="shared" si="14"/>
        <v>0</v>
      </c>
      <c r="AG59" s="101"/>
      <c r="AH59" s="101"/>
      <c r="AI59" s="166">
        <f t="shared" si="15"/>
        <v>0</v>
      </c>
      <c r="AJ59" s="167">
        <f t="shared" si="37"/>
        <v>0</v>
      </c>
      <c r="AK59" s="167">
        <f t="shared" si="37"/>
        <v>0</v>
      </c>
      <c r="AL59" s="167">
        <f t="shared" si="37"/>
        <v>0</v>
      </c>
      <c r="AM59" s="91">
        <f t="shared" si="16"/>
        <v>3200000</v>
      </c>
      <c r="AN59" s="91">
        <f t="shared" si="16"/>
        <v>0</v>
      </c>
      <c r="AO59" s="91">
        <f t="shared" si="16"/>
        <v>-3200000</v>
      </c>
    </row>
    <row r="60" spans="1:41" ht="12.75">
      <c r="A60" s="13">
        <v>53</v>
      </c>
      <c r="B60" s="2" t="s">
        <v>53</v>
      </c>
      <c r="C60" s="101">
        <v>3790000</v>
      </c>
      <c r="D60" s="101">
        <v>100000</v>
      </c>
      <c r="E60" s="87">
        <f t="shared" si="4"/>
        <v>-3690000</v>
      </c>
      <c r="F60" s="101">
        <v>0</v>
      </c>
      <c r="G60" s="101">
        <v>0</v>
      </c>
      <c r="H60" s="87">
        <f t="shared" si="5"/>
        <v>0</v>
      </c>
      <c r="I60" s="101"/>
      <c r="J60" s="101"/>
      <c r="K60" s="87">
        <f t="shared" si="6"/>
        <v>0</v>
      </c>
      <c r="L60" s="101"/>
      <c r="M60" s="101"/>
      <c r="N60" s="87">
        <f t="shared" si="7"/>
        <v>0</v>
      </c>
      <c r="O60" s="101"/>
      <c r="P60" s="101"/>
      <c r="Q60" s="87">
        <f t="shared" si="8"/>
        <v>0</v>
      </c>
      <c r="R60" s="101"/>
      <c r="S60" s="101"/>
      <c r="T60" s="87">
        <f t="shared" si="9"/>
        <v>0</v>
      </c>
      <c r="U60" s="91">
        <f t="shared" si="39"/>
        <v>3790000</v>
      </c>
      <c r="V60" s="91">
        <f t="shared" si="39"/>
        <v>100000</v>
      </c>
      <c r="W60" s="91">
        <f t="shared" si="39"/>
        <v>-3690000</v>
      </c>
      <c r="X60" s="86"/>
      <c r="Y60" s="86"/>
      <c r="Z60" s="166">
        <f t="shared" si="12"/>
        <v>0</v>
      </c>
      <c r="AA60" s="167">
        <f t="shared" si="38"/>
        <v>0</v>
      </c>
      <c r="AB60" s="167">
        <f t="shared" si="38"/>
        <v>0</v>
      </c>
      <c r="AC60" s="167">
        <f t="shared" si="38"/>
        <v>0</v>
      </c>
      <c r="AD60" s="101"/>
      <c r="AE60" s="101"/>
      <c r="AF60" s="166">
        <f t="shared" si="14"/>
        <v>0</v>
      </c>
      <c r="AG60" s="101"/>
      <c r="AH60" s="101"/>
      <c r="AI60" s="166">
        <f t="shared" si="15"/>
        <v>0</v>
      </c>
      <c r="AJ60" s="167">
        <f t="shared" si="37"/>
        <v>0</v>
      </c>
      <c r="AK60" s="167">
        <f t="shared" si="37"/>
        <v>0</v>
      </c>
      <c r="AL60" s="167">
        <f t="shared" si="37"/>
        <v>0</v>
      </c>
      <c r="AM60" s="91">
        <f t="shared" si="16"/>
        <v>3790000</v>
      </c>
      <c r="AN60" s="91">
        <f t="shared" si="16"/>
        <v>100000</v>
      </c>
      <c r="AO60" s="91">
        <f t="shared" si="16"/>
        <v>-3690000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87"/>
      <c r="F61" s="102">
        <f>+F62</f>
        <v>0</v>
      </c>
      <c r="G61" s="102">
        <f>+G62</f>
        <v>0</v>
      </c>
      <c r="H61" s="87"/>
      <c r="I61" s="102">
        <f>+I62</f>
        <v>0</v>
      </c>
      <c r="J61" s="102">
        <f>+J62</f>
        <v>0</v>
      </c>
      <c r="K61" s="87"/>
      <c r="L61" s="102">
        <f>+L62</f>
        <v>0</v>
      </c>
      <c r="M61" s="102">
        <f>+M62</f>
        <v>0</v>
      </c>
      <c r="N61" s="87"/>
      <c r="O61" s="102">
        <f>+O62</f>
        <v>0</v>
      </c>
      <c r="P61" s="102">
        <f>+P62</f>
        <v>0</v>
      </c>
      <c r="Q61" s="87"/>
      <c r="R61" s="102">
        <f>+R62</f>
        <v>0</v>
      </c>
      <c r="S61" s="102">
        <f>+S62</f>
        <v>0</v>
      </c>
      <c r="T61" s="87"/>
      <c r="U61" s="91"/>
      <c r="V61" s="91"/>
      <c r="W61" s="91"/>
      <c r="X61" s="102">
        <f>+X62</f>
        <v>0</v>
      </c>
      <c r="Y61" s="102">
        <f>+Y62</f>
        <v>0</v>
      </c>
      <c r="Z61" s="166"/>
      <c r="AA61" s="167"/>
      <c r="AB61" s="167"/>
      <c r="AC61" s="167"/>
      <c r="AD61" s="102">
        <f>+AD62</f>
        <v>0</v>
      </c>
      <c r="AE61" s="102">
        <f>+AE62</f>
        <v>0</v>
      </c>
      <c r="AF61" s="166"/>
      <c r="AG61" s="102">
        <f>+AG62</f>
        <v>0</v>
      </c>
      <c r="AH61" s="102">
        <f>+AH62</f>
        <v>0</v>
      </c>
      <c r="AI61" s="166"/>
      <c r="AJ61" s="167"/>
      <c r="AK61" s="167"/>
      <c r="AL61" s="167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87"/>
      <c r="F62" s="101"/>
      <c r="G62" s="101"/>
      <c r="H62" s="87"/>
      <c r="I62" s="101"/>
      <c r="J62" s="101"/>
      <c r="K62" s="87"/>
      <c r="L62" s="101"/>
      <c r="M62" s="101"/>
      <c r="N62" s="87"/>
      <c r="O62" s="101"/>
      <c r="P62" s="101"/>
      <c r="Q62" s="87"/>
      <c r="R62" s="101"/>
      <c r="S62" s="101"/>
      <c r="T62" s="87"/>
      <c r="U62" s="91"/>
      <c r="V62" s="91"/>
      <c r="W62" s="91"/>
      <c r="X62" s="86"/>
      <c r="Y62" s="86"/>
      <c r="Z62" s="166"/>
      <c r="AA62" s="167"/>
      <c r="AB62" s="167"/>
      <c r="AC62" s="167"/>
      <c r="AD62" s="101"/>
      <c r="AE62" s="101"/>
      <c r="AF62" s="166"/>
      <c r="AG62" s="101"/>
      <c r="AH62" s="101"/>
      <c r="AI62" s="166"/>
      <c r="AJ62" s="167"/>
      <c r="AK62" s="167"/>
      <c r="AL62" s="167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47">
        <f t="shared" si="4"/>
        <v>0</v>
      </c>
      <c r="F63" s="102">
        <f>SUM(F64:F65)</f>
        <v>0</v>
      </c>
      <c r="G63" s="102">
        <f>SUM(G64:G65)</f>
        <v>0</v>
      </c>
      <c r="H63" s="147">
        <f t="shared" si="5"/>
        <v>0</v>
      </c>
      <c r="I63" s="102">
        <f>SUM(I64:I65)</f>
        <v>0</v>
      </c>
      <c r="J63" s="102">
        <f>SUM(J64:J65)</f>
        <v>0</v>
      </c>
      <c r="K63" s="147">
        <f t="shared" si="6"/>
        <v>0</v>
      </c>
      <c r="L63" s="102">
        <f>SUM(L64:L65)</f>
        <v>0</v>
      </c>
      <c r="M63" s="102">
        <f>SUM(M64:M65)</f>
        <v>0</v>
      </c>
      <c r="N63" s="147">
        <f t="shared" si="7"/>
        <v>0</v>
      </c>
      <c r="O63" s="102">
        <f>SUM(O64:O65)</f>
        <v>0</v>
      </c>
      <c r="P63" s="102">
        <f>SUM(P64:P65)</f>
        <v>0</v>
      </c>
      <c r="Q63" s="147">
        <f t="shared" si="8"/>
        <v>0</v>
      </c>
      <c r="R63" s="102">
        <f>SUM(R64:R65)</f>
        <v>0</v>
      </c>
      <c r="S63" s="102">
        <f>SUM(S64:S65)</f>
        <v>0</v>
      </c>
      <c r="T63" s="147">
        <f t="shared" si="9"/>
        <v>0</v>
      </c>
      <c r="U63" s="90">
        <f t="shared" si="39"/>
        <v>0</v>
      </c>
      <c r="V63" s="90">
        <f t="shared" si="39"/>
        <v>0</v>
      </c>
      <c r="W63" s="90">
        <f t="shared" si="39"/>
        <v>0</v>
      </c>
      <c r="X63" s="88">
        <f>SUM(X64:X65)</f>
        <v>0</v>
      </c>
      <c r="Y63" s="88">
        <f>SUM(Y64:Y65)</f>
        <v>0</v>
      </c>
      <c r="Z63" s="87">
        <f t="shared" si="12"/>
        <v>0</v>
      </c>
      <c r="AA63" s="90">
        <f t="shared" si="38"/>
        <v>0</v>
      </c>
      <c r="AB63" s="90">
        <f t="shared" si="38"/>
        <v>0</v>
      </c>
      <c r="AC63" s="90">
        <f t="shared" si="38"/>
        <v>0</v>
      </c>
      <c r="AD63" s="102">
        <f>SUM(AD64:AD65)</f>
        <v>0</v>
      </c>
      <c r="AE63" s="102">
        <f>SUM(AE64:AE65)</f>
        <v>0</v>
      </c>
      <c r="AF63" s="87">
        <f t="shared" si="14"/>
        <v>0</v>
      </c>
      <c r="AG63" s="102">
        <f>SUM(AG64:AG65)</f>
        <v>0</v>
      </c>
      <c r="AH63" s="102">
        <f>SUM(AH64:AH65)</f>
        <v>0</v>
      </c>
      <c r="AI63" s="87">
        <f t="shared" si="15"/>
        <v>0</v>
      </c>
      <c r="AJ63" s="90">
        <f t="shared" si="37"/>
        <v>0</v>
      </c>
      <c r="AK63" s="90">
        <f t="shared" si="37"/>
        <v>0</v>
      </c>
      <c r="AL63" s="90">
        <f t="shared" si="37"/>
        <v>0</v>
      </c>
      <c r="AM63" s="90">
        <f t="shared" si="16"/>
        <v>0</v>
      </c>
      <c r="AN63" s="90">
        <f t="shared" si="16"/>
        <v>0</v>
      </c>
      <c r="AO63" s="90">
        <f t="shared" si="16"/>
        <v>0</v>
      </c>
    </row>
    <row r="64" spans="1:41" ht="12.75">
      <c r="A64" s="13">
        <v>55</v>
      </c>
      <c r="B64" s="2" t="s">
        <v>54</v>
      </c>
      <c r="C64" s="101"/>
      <c r="D64" s="101"/>
      <c r="E64" s="149">
        <f t="shared" si="4"/>
        <v>0</v>
      </c>
      <c r="F64" s="101"/>
      <c r="G64" s="101"/>
      <c r="H64" s="149">
        <f t="shared" si="5"/>
        <v>0</v>
      </c>
      <c r="I64" s="101"/>
      <c r="J64" s="101"/>
      <c r="K64" s="149">
        <f t="shared" si="6"/>
        <v>0</v>
      </c>
      <c r="L64" s="101"/>
      <c r="M64" s="101"/>
      <c r="N64" s="149">
        <f t="shared" si="7"/>
        <v>0</v>
      </c>
      <c r="O64" s="101"/>
      <c r="P64" s="101"/>
      <c r="Q64" s="149">
        <f t="shared" si="8"/>
        <v>0</v>
      </c>
      <c r="R64" s="101"/>
      <c r="S64" s="101"/>
      <c r="T64" s="149">
        <f t="shared" si="9"/>
        <v>0</v>
      </c>
      <c r="U64" s="91">
        <f t="shared" ref="U64:W65" si="40">SUM(C64+F64+I64+L64+O64+R64)</f>
        <v>0</v>
      </c>
      <c r="V64" s="91">
        <f t="shared" si="40"/>
        <v>0</v>
      </c>
      <c r="W64" s="91">
        <f t="shared" si="40"/>
        <v>0</v>
      </c>
      <c r="X64" s="86"/>
      <c r="Y64" s="86"/>
      <c r="Z64" s="166">
        <f t="shared" si="12"/>
        <v>0</v>
      </c>
      <c r="AA64" s="167">
        <f t="shared" si="38"/>
        <v>0</v>
      </c>
      <c r="AB64" s="167">
        <f t="shared" si="38"/>
        <v>0</v>
      </c>
      <c r="AC64" s="167">
        <f t="shared" si="38"/>
        <v>0</v>
      </c>
      <c r="AD64" s="101"/>
      <c r="AE64" s="101"/>
      <c r="AF64" s="166">
        <f t="shared" si="14"/>
        <v>0</v>
      </c>
      <c r="AG64" s="101"/>
      <c r="AH64" s="101"/>
      <c r="AI64" s="166">
        <f t="shared" si="15"/>
        <v>0</v>
      </c>
      <c r="AJ64" s="167">
        <f t="shared" ref="AJ64:AL65" si="41">SUM(AD64+AG64)</f>
        <v>0</v>
      </c>
      <c r="AK64" s="167">
        <f t="shared" si="41"/>
        <v>0</v>
      </c>
      <c r="AL64" s="167">
        <f t="shared" si="41"/>
        <v>0</v>
      </c>
      <c r="AM64" s="91">
        <f t="shared" si="16"/>
        <v>0</v>
      </c>
      <c r="AN64" s="91">
        <f t="shared" si="16"/>
        <v>0</v>
      </c>
      <c r="AO64" s="91">
        <f t="shared" si="16"/>
        <v>0</v>
      </c>
    </row>
    <row r="65" spans="1:41" ht="12.75">
      <c r="A65" s="13">
        <v>56</v>
      </c>
      <c r="B65" s="2" t="s">
        <v>55</v>
      </c>
      <c r="C65" s="101"/>
      <c r="D65" s="101"/>
      <c r="E65" s="149">
        <f t="shared" si="4"/>
        <v>0</v>
      </c>
      <c r="F65" s="101"/>
      <c r="G65" s="101"/>
      <c r="H65" s="149">
        <f t="shared" si="5"/>
        <v>0</v>
      </c>
      <c r="I65" s="101"/>
      <c r="J65" s="101"/>
      <c r="K65" s="149">
        <f t="shared" si="6"/>
        <v>0</v>
      </c>
      <c r="L65" s="101"/>
      <c r="M65" s="101"/>
      <c r="N65" s="149">
        <f t="shared" si="7"/>
        <v>0</v>
      </c>
      <c r="O65" s="101"/>
      <c r="P65" s="101"/>
      <c r="Q65" s="149">
        <f t="shared" si="8"/>
        <v>0</v>
      </c>
      <c r="R65" s="101"/>
      <c r="S65" s="101"/>
      <c r="T65" s="149">
        <f t="shared" si="9"/>
        <v>0</v>
      </c>
      <c r="U65" s="91">
        <f t="shared" si="40"/>
        <v>0</v>
      </c>
      <c r="V65" s="91">
        <f t="shared" si="40"/>
        <v>0</v>
      </c>
      <c r="W65" s="91">
        <f t="shared" si="40"/>
        <v>0</v>
      </c>
      <c r="X65" s="86"/>
      <c r="Y65" s="86"/>
      <c r="Z65" s="166">
        <f t="shared" si="12"/>
        <v>0</v>
      </c>
      <c r="AA65" s="167">
        <f t="shared" si="38"/>
        <v>0</v>
      </c>
      <c r="AB65" s="167">
        <f t="shared" si="38"/>
        <v>0</v>
      </c>
      <c r="AC65" s="167">
        <f t="shared" si="38"/>
        <v>0</v>
      </c>
      <c r="AD65" s="101"/>
      <c r="AE65" s="101"/>
      <c r="AF65" s="166">
        <f t="shared" si="14"/>
        <v>0</v>
      </c>
      <c r="AG65" s="101"/>
      <c r="AH65" s="101"/>
      <c r="AI65" s="166">
        <f t="shared" si="15"/>
        <v>0</v>
      </c>
      <c r="AJ65" s="167">
        <f t="shared" si="41"/>
        <v>0</v>
      </c>
      <c r="AK65" s="167">
        <f t="shared" si="41"/>
        <v>0</v>
      </c>
      <c r="AL65" s="167">
        <f t="shared" si="41"/>
        <v>0</v>
      </c>
      <c r="AM65" s="91">
        <f t="shared" si="16"/>
        <v>0</v>
      </c>
      <c r="AN65" s="91">
        <f t="shared" si="16"/>
        <v>0</v>
      </c>
      <c r="AO65" s="91">
        <f t="shared" si="16"/>
        <v>0</v>
      </c>
    </row>
    <row r="66" spans="1:41" ht="12.75">
      <c r="A66" s="57">
        <v>57</v>
      </c>
      <c r="B66" s="58" t="s">
        <v>78</v>
      </c>
      <c r="C66" s="102">
        <f>SUM(C67:C74)</f>
        <v>600000</v>
      </c>
      <c r="D66" s="102">
        <f>SUM(D67:D74)</f>
        <v>210000</v>
      </c>
      <c r="E66" s="147">
        <f t="shared" si="4"/>
        <v>-390000</v>
      </c>
      <c r="F66" s="102">
        <f>SUM(F67:F74)</f>
        <v>800000</v>
      </c>
      <c r="G66" s="102">
        <f>SUM(G67:G74)</f>
        <v>798000</v>
      </c>
      <c r="H66" s="147">
        <f t="shared" si="5"/>
        <v>-2000</v>
      </c>
      <c r="I66" s="102">
        <f>SUM(I67:I74)</f>
        <v>0</v>
      </c>
      <c r="J66" s="102">
        <f>SUM(J67:J74)</f>
        <v>0</v>
      </c>
      <c r="K66" s="147">
        <f t="shared" si="6"/>
        <v>0</v>
      </c>
      <c r="L66" s="102">
        <f>SUM(L67:L74)</f>
        <v>0</v>
      </c>
      <c r="M66" s="102">
        <f>SUM(M67:M74)</f>
        <v>0</v>
      </c>
      <c r="N66" s="147">
        <f t="shared" si="7"/>
        <v>0</v>
      </c>
      <c r="O66" s="102">
        <f>SUM(O67:O74)</f>
        <v>0</v>
      </c>
      <c r="P66" s="102">
        <f>SUM(P67:P74)</f>
        <v>0</v>
      </c>
      <c r="Q66" s="147">
        <f t="shared" si="8"/>
        <v>0</v>
      </c>
      <c r="R66" s="102">
        <f>SUM(R67:R74)</f>
        <v>0</v>
      </c>
      <c r="S66" s="102">
        <f>SUM(S67:S74)</f>
        <v>0</v>
      </c>
      <c r="T66" s="147">
        <f t="shared" si="9"/>
        <v>0</v>
      </c>
      <c r="U66" s="90">
        <f t="shared" si="39"/>
        <v>1400000</v>
      </c>
      <c r="V66" s="90">
        <f t="shared" si="39"/>
        <v>1008000</v>
      </c>
      <c r="W66" s="90">
        <f t="shared" si="39"/>
        <v>-392000</v>
      </c>
      <c r="X66" s="88">
        <f>SUM(X67:X74)</f>
        <v>593901600</v>
      </c>
      <c r="Y66" s="88">
        <f>SUM(Y67:Y74)</f>
        <v>419503608</v>
      </c>
      <c r="Z66" s="87">
        <f t="shared" si="12"/>
        <v>-174397992</v>
      </c>
      <c r="AA66" s="90">
        <f t="shared" si="38"/>
        <v>593901600</v>
      </c>
      <c r="AB66" s="90">
        <f t="shared" si="38"/>
        <v>419503608</v>
      </c>
      <c r="AC66" s="90">
        <f t="shared" si="38"/>
        <v>-174397992</v>
      </c>
      <c r="AD66" s="102">
        <f>SUM(AD67:AD74)</f>
        <v>0</v>
      </c>
      <c r="AE66" s="102">
        <f>SUM(AE67:AE74)</f>
        <v>0</v>
      </c>
      <c r="AF66" s="87">
        <f t="shared" si="14"/>
        <v>0</v>
      </c>
      <c r="AG66" s="102">
        <f>SUM(AG67:AG74)</f>
        <v>0</v>
      </c>
      <c r="AH66" s="102">
        <f>SUM(AH67:AH74)</f>
        <v>0</v>
      </c>
      <c r="AI66" s="87">
        <f t="shared" si="15"/>
        <v>0</v>
      </c>
      <c r="AJ66" s="90">
        <f t="shared" si="37"/>
        <v>0</v>
      </c>
      <c r="AK66" s="90">
        <f t="shared" si="37"/>
        <v>0</v>
      </c>
      <c r="AL66" s="90">
        <f t="shared" si="37"/>
        <v>0</v>
      </c>
      <c r="AM66" s="90">
        <f t="shared" si="16"/>
        <v>595301600</v>
      </c>
      <c r="AN66" s="90">
        <f t="shared" si="16"/>
        <v>420511608</v>
      </c>
      <c r="AO66" s="90">
        <f t="shared" si="16"/>
        <v>-174789992</v>
      </c>
    </row>
    <row r="67" spans="1:41" ht="12.75">
      <c r="A67" s="13">
        <v>58</v>
      </c>
      <c r="B67" s="2" t="s">
        <v>90</v>
      </c>
      <c r="C67" s="292"/>
      <c r="D67" s="292"/>
      <c r="E67" s="87">
        <f t="shared" si="4"/>
        <v>0</v>
      </c>
      <c r="F67" s="292"/>
      <c r="G67" s="292"/>
      <c r="H67" s="87">
        <f t="shared" si="5"/>
        <v>0</v>
      </c>
      <c r="I67" s="101"/>
      <c r="J67" s="101"/>
      <c r="K67" s="87">
        <f t="shared" si="6"/>
        <v>0</v>
      </c>
      <c r="L67" s="101"/>
      <c r="M67" s="101"/>
      <c r="N67" s="87">
        <f t="shared" si="7"/>
        <v>0</v>
      </c>
      <c r="O67" s="101"/>
      <c r="P67" s="101"/>
      <c r="Q67" s="87">
        <f t="shared" si="8"/>
        <v>0</v>
      </c>
      <c r="R67" s="101"/>
      <c r="S67" s="101"/>
      <c r="T67" s="87">
        <f t="shared" si="9"/>
        <v>0</v>
      </c>
      <c r="U67" s="91">
        <f t="shared" si="39"/>
        <v>0</v>
      </c>
      <c r="V67" s="91">
        <f t="shared" si="39"/>
        <v>0</v>
      </c>
      <c r="W67" s="91">
        <f t="shared" si="39"/>
        <v>0</v>
      </c>
      <c r="X67" s="101">
        <v>593901600</v>
      </c>
      <c r="Y67" s="101">
        <v>419503608</v>
      </c>
      <c r="Z67" s="166">
        <f t="shared" si="12"/>
        <v>-174397992</v>
      </c>
      <c r="AA67" s="167">
        <f t="shared" si="38"/>
        <v>593901600</v>
      </c>
      <c r="AB67" s="167">
        <f t="shared" si="38"/>
        <v>419503608</v>
      </c>
      <c r="AC67" s="167">
        <f t="shared" si="38"/>
        <v>-174397992</v>
      </c>
      <c r="AD67" s="101"/>
      <c r="AE67" s="101"/>
      <c r="AF67" s="166">
        <f t="shared" si="14"/>
        <v>0</v>
      </c>
      <c r="AG67" s="101"/>
      <c r="AH67" s="101"/>
      <c r="AI67" s="166">
        <f t="shared" si="15"/>
        <v>0</v>
      </c>
      <c r="AJ67" s="167">
        <f t="shared" si="37"/>
        <v>0</v>
      </c>
      <c r="AK67" s="167">
        <f t="shared" si="37"/>
        <v>0</v>
      </c>
      <c r="AL67" s="167">
        <f t="shared" si="37"/>
        <v>0</v>
      </c>
      <c r="AM67" s="151">
        <f t="shared" si="16"/>
        <v>593901600</v>
      </c>
      <c r="AN67" s="91">
        <f t="shared" si="16"/>
        <v>419503608</v>
      </c>
      <c r="AO67" s="91">
        <f t="shared" si="16"/>
        <v>-174397992</v>
      </c>
    </row>
    <row r="68" spans="1:41" ht="12.75">
      <c r="A68" s="13">
        <v>59</v>
      </c>
      <c r="B68" s="2" t="s">
        <v>85</v>
      </c>
      <c r="C68" s="101"/>
      <c r="D68" s="101"/>
      <c r="E68" s="87">
        <f t="shared" si="4"/>
        <v>0</v>
      </c>
      <c r="F68" s="101"/>
      <c r="G68" s="101"/>
      <c r="H68" s="87">
        <f t="shared" si="5"/>
        <v>0</v>
      </c>
      <c r="I68" s="101"/>
      <c r="J68" s="101"/>
      <c r="K68" s="87">
        <f t="shared" si="6"/>
        <v>0</v>
      </c>
      <c r="L68" s="101"/>
      <c r="M68" s="101"/>
      <c r="N68" s="87">
        <f t="shared" si="7"/>
        <v>0</v>
      </c>
      <c r="O68" s="101"/>
      <c r="P68" s="101"/>
      <c r="Q68" s="87">
        <f t="shared" si="8"/>
        <v>0</v>
      </c>
      <c r="R68" s="101"/>
      <c r="S68" s="101"/>
      <c r="T68" s="87">
        <f t="shared" si="9"/>
        <v>0</v>
      </c>
      <c r="U68" s="91">
        <f t="shared" si="39"/>
        <v>0</v>
      </c>
      <c r="V68" s="91">
        <f t="shared" si="39"/>
        <v>0</v>
      </c>
      <c r="W68" s="91">
        <f t="shared" si="39"/>
        <v>0</v>
      </c>
      <c r="X68" s="101"/>
      <c r="Y68" s="101"/>
      <c r="Z68" s="166">
        <f t="shared" si="12"/>
        <v>0</v>
      </c>
      <c r="AA68" s="167">
        <f t="shared" si="38"/>
        <v>0</v>
      </c>
      <c r="AB68" s="167">
        <f t="shared" si="38"/>
        <v>0</v>
      </c>
      <c r="AC68" s="167">
        <f t="shared" si="38"/>
        <v>0</v>
      </c>
      <c r="AD68" s="101"/>
      <c r="AE68" s="101"/>
      <c r="AF68" s="166">
        <f t="shared" si="14"/>
        <v>0</v>
      </c>
      <c r="AG68" s="101"/>
      <c r="AH68" s="101"/>
      <c r="AI68" s="166">
        <f t="shared" si="15"/>
        <v>0</v>
      </c>
      <c r="AJ68" s="167">
        <f t="shared" si="37"/>
        <v>0</v>
      </c>
      <c r="AK68" s="167">
        <f t="shared" si="37"/>
        <v>0</v>
      </c>
      <c r="AL68" s="167">
        <f t="shared" si="37"/>
        <v>0</v>
      </c>
      <c r="AM68" s="151">
        <f t="shared" si="16"/>
        <v>0</v>
      </c>
      <c r="AN68" s="91">
        <f t="shared" si="16"/>
        <v>0</v>
      </c>
      <c r="AO68" s="91">
        <f t="shared" si="1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87">
        <f t="shared" si="4"/>
        <v>0</v>
      </c>
      <c r="F70" s="101"/>
      <c r="G70" s="101"/>
      <c r="H70" s="87">
        <f t="shared" si="5"/>
        <v>0</v>
      </c>
      <c r="I70" s="101"/>
      <c r="J70" s="101"/>
      <c r="K70" s="87">
        <f t="shared" si="6"/>
        <v>0</v>
      </c>
      <c r="L70" s="101"/>
      <c r="M70" s="101"/>
      <c r="N70" s="87">
        <f t="shared" si="7"/>
        <v>0</v>
      </c>
      <c r="O70" s="101"/>
      <c r="P70" s="101"/>
      <c r="Q70" s="87">
        <f t="shared" si="8"/>
        <v>0</v>
      </c>
      <c r="R70" s="101"/>
      <c r="S70" s="101"/>
      <c r="T70" s="87">
        <f t="shared" si="9"/>
        <v>0</v>
      </c>
      <c r="U70" s="91">
        <f t="shared" si="39"/>
        <v>0</v>
      </c>
      <c r="V70" s="91">
        <f t="shared" si="39"/>
        <v>0</v>
      </c>
      <c r="W70" s="91">
        <f t="shared" si="39"/>
        <v>0</v>
      </c>
      <c r="X70" s="101"/>
      <c r="Y70" s="101"/>
      <c r="Z70" s="166">
        <f t="shared" si="12"/>
        <v>0</v>
      </c>
      <c r="AA70" s="167">
        <f t="shared" si="38"/>
        <v>0</v>
      </c>
      <c r="AB70" s="167">
        <f t="shared" si="38"/>
        <v>0</v>
      </c>
      <c r="AC70" s="167">
        <f t="shared" si="38"/>
        <v>0</v>
      </c>
      <c r="AD70" s="101"/>
      <c r="AE70" s="101"/>
      <c r="AF70" s="166">
        <f t="shared" si="14"/>
        <v>0</v>
      </c>
      <c r="AG70" s="101"/>
      <c r="AH70" s="101"/>
      <c r="AI70" s="166">
        <f t="shared" si="15"/>
        <v>0</v>
      </c>
      <c r="AJ70" s="167">
        <f t="shared" si="37"/>
        <v>0</v>
      </c>
      <c r="AK70" s="167">
        <f t="shared" si="37"/>
        <v>0</v>
      </c>
      <c r="AL70" s="167">
        <f t="shared" si="37"/>
        <v>0</v>
      </c>
      <c r="AM70" s="151">
        <f t="shared" si="16"/>
        <v>0</v>
      </c>
      <c r="AN70" s="91">
        <f t="shared" si="16"/>
        <v>0</v>
      </c>
      <c r="AO70" s="91">
        <f t="shared" si="16"/>
        <v>0</v>
      </c>
    </row>
    <row r="71" spans="1:41" ht="12.75">
      <c r="A71" s="13">
        <v>61</v>
      </c>
      <c r="B71" s="15" t="s">
        <v>57</v>
      </c>
      <c r="C71" s="101"/>
      <c r="D71" s="101"/>
      <c r="E71" s="87">
        <f t="shared" si="4"/>
        <v>0</v>
      </c>
      <c r="F71" s="101"/>
      <c r="G71" s="101"/>
      <c r="H71" s="87">
        <f t="shared" si="5"/>
        <v>0</v>
      </c>
      <c r="I71" s="101"/>
      <c r="J71" s="101"/>
      <c r="K71" s="87">
        <f t="shared" si="6"/>
        <v>0</v>
      </c>
      <c r="L71" s="101"/>
      <c r="M71" s="101"/>
      <c r="N71" s="87">
        <f t="shared" si="7"/>
        <v>0</v>
      </c>
      <c r="O71" s="101"/>
      <c r="P71" s="101"/>
      <c r="Q71" s="87">
        <f t="shared" si="8"/>
        <v>0</v>
      </c>
      <c r="R71" s="101"/>
      <c r="S71" s="101"/>
      <c r="T71" s="87">
        <f t="shared" si="9"/>
        <v>0</v>
      </c>
      <c r="U71" s="91">
        <f t="shared" si="39"/>
        <v>0</v>
      </c>
      <c r="V71" s="91">
        <f t="shared" si="39"/>
        <v>0</v>
      </c>
      <c r="W71" s="91">
        <f t="shared" si="39"/>
        <v>0</v>
      </c>
      <c r="X71" s="101"/>
      <c r="Y71" s="101"/>
      <c r="Z71" s="166">
        <f t="shared" si="12"/>
        <v>0</v>
      </c>
      <c r="AA71" s="167">
        <f t="shared" si="38"/>
        <v>0</v>
      </c>
      <c r="AB71" s="167">
        <f t="shared" si="38"/>
        <v>0</v>
      </c>
      <c r="AC71" s="167">
        <f t="shared" si="38"/>
        <v>0</v>
      </c>
      <c r="AD71" s="101"/>
      <c r="AE71" s="101"/>
      <c r="AF71" s="166">
        <f t="shared" si="14"/>
        <v>0</v>
      </c>
      <c r="AG71" s="101"/>
      <c r="AH71" s="101"/>
      <c r="AI71" s="166">
        <f t="shared" si="15"/>
        <v>0</v>
      </c>
      <c r="AJ71" s="167">
        <f t="shared" si="37"/>
        <v>0</v>
      </c>
      <c r="AK71" s="167">
        <f t="shared" si="37"/>
        <v>0</v>
      </c>
      <c r="AL71" s="167">
        <f t="shared" si="37"/>
        <v>0</v>
      </c>
      <c r="AM71" s="151">
        <f t="shared" si="16"/>
        <v>0</v>
      </c>
      <c r="AN71" s="91">
        <f t="shared" si="16"/>
        <v>0</v>
      </c>
      <c r="AO71" s="91">
        <f t="shared" si="16"/>
        <v>0</v>
      </c>
    </row>
    <row r="72" spans="1:41" ht="12.75">
      <c r="A72" s="13">
        <v>62</v>
      </c>
      <c r="B72" s="15" t="s">
        <v>58</v>
      </c>
      <c r="C72" s="101"/>
      <c r="D72" s="101"/>
      <c r="E72" s="87">
        <f t="shared" si="4"/>
        <v>0</v>
      </c>
      <c r="F72" s="101"/>
      <c r="G72" s="101"/>
      <c r="H72" s="87">
        <f t="shared" si="5"/>
        <v>0</v>
      </c>
      <c r="I72" s="101"/>
      <c r="J72" s="101"/>
      <c r="K72" s="87">
        <f t="shared" si="6"/>
        <v>0</v>
      </c>
      <c r="L72" s="101"/>
      <c r="M72" s="101"/>
      <c r="N72" s="87">
        <f t="shared" si="7"/>
        <v>0</v>
      </c>
      <c r="O72" s="101"/>
      <c r="P72" s="101"/>
      <c r="Q72" s="87">
        <f t="shared" si="8"/>
        <v>0</v>
      </c>
      <c r="R72" s="101"/>
      <c r="S72" s="101"/>
      <c r="T72" s="87">
        <f t="shared" si="9"/>
        <v>0</v>
      </c>
      <c r="U72" s="91">
        <f t="shared" si="39"/>
        <v>0</v>
      </c>
      <c r="V72" s="91">
        <f t="shared" si="39"/>
        <v>0</v>
      </c>
      <c r="W72" s="91">
        <f t="shared" si="39"/>
        <v>0</v>
      </c>
      <c r="X72" s="101"/>
      <c r="Y72" s="101"/>
      <c r="Z72" s="166">
        <f t="shared" si="12"/>
        <v>0</v>
      </c>
      <c r="AA72" s="167">
        <f t="shared" si="38"/>
        <v>0</v>
      </c>
      <c r="AB72" s="167">
        <f t="shared" si="38"/>
        <v>0</v>
      </c>
      <c r="AC72" s="167">
        <f t="shared" si="38"/>
        <v>0</v>
      </c>
      <c r="AD72" s="101"/>
      <c r="AE72" s="101"/>
      <c r="AF72" s="166">
        <f t="shared" si="14"/>
        <v>0</v>
      </c>
      <c r="AG72" s="101"/>
      <c r="AH72" s="101"/>
      <c r="AI72" s="166">
        <f t="shared" si="15"/>
        <v>0</v>
      </c>
      <c r="AJ72" s="167">
        <f t="shared" si="37"/>
        <v>0</v>
      </c>
      <c r="AK72" s="167">
        <f t="shared" si="37"/>
        <v>0</v>
      </c>
      <c r="AL72" s="167">
        <f t="shared" si="37"/>
        <v>0</v>
      </c>
      <c r="AM72" s="151">
        <f t="shared" si="16"/>
        <v>0</v>
      </c>
      <c r="AN72" s="91">
        <f t="shared" si="16"/>
        <v>0</v>
      </c>
      <c r="AO72" s="91">
        <f t="shared" si="16"/>
        <v>0</v>
      </c>
    </row>
    <row r="73" spans="1:41" ht="12.75">
      <c r="A73" s="13">
        <v>63</v>
      </c>
      <c r="B73" s="15" t="s">
        <v>59</v>
      </c>
      <c r="C73" s="101"/>
      <c r="D73" s="101"/>
      <c r="E73" s="87">
        <f t="shared" ref="E73:E107" si="42">SUM(D73-C73)</f>
        <v>0</v>
      </c>
      <c r="F73" s="101"/>
      <c r="G73" s="101"/>
      <c r="H73" s="87">
        <f t="shared" ref="H73:H107" si="43">SUM(G73-F73)</f>
        <v>0</v>
      </c>
      <c r="I73" s="101"/>
      <c r="J73" s="101"/>
      <c r="K73" s="87">
        <f t="shared" ref="K73:K107" si="44">SUM(J73-I73)</f>
        <v>0</v>
      </c>
      <c r="L73" s="101"/>
      <c r="M73" s="101"/>
      <c r="N73" s="87">
        <f t="shared" ref="N73:N107" si="45">SUM(M73-L73)</f>
        <v>0</v>
      </c>
      <c r="O73" s="101"/>
      <c r="P73" s="101"/>
      <c r="Q73" s="87">
        <f t="shared" ref="Q73:Q107" si="46">SUM(P73-O73)</f>
        <v>0</v>
      </c>
      <c r="R73" s="101"/>
      <c r="S73" s="101"/>
      <c r="T73" s="87">
        <f t="shared" si="9"/>
        <v>0</v>
      </c>
      <c r="U73" s="91">
        <f t="shared" si="39"/>
        <v>0</v>
      </c>
      <c r="V73" s="91">
        <f t="shared" si="39"/>
        <v>0</v>
      </c>
      <c r="W73" s="91">
        <f t="shared" si="39"/>
        <v>0</v>
      </c>
      <c r="X73" s="101"/>
      <c r="Y73" s="101"/>
      <c r="Z73" s="166">
        <f t="shared" si="12"/>
        <v>0</v>
      </c>
      <c r="AA73" s="167">
        <f t="shared" si="38"/>
        <v>0</v>
      </c>
      <c r="AB73" s="167">
        <f t="shared" si="38"/>
        <v>0</v>
      </c>
      <c r="AC73" s="167">
        <f t="shared" si="38"/>
        <v>0</v>
      </c>
      <c r="AD73" s="101"/>
      <c r="AE73" s="101"/>
      <c r="AF73" s="166">
        <f t="shared" ref="AF73:AF83" si="47">SUM(AE73-AD73)</f>
        <v>0</v>
      </c>
      <c r="AG73" s="101"/>
      <c r="AH73" s="101"/>
      <c r="AI73" s="166">
        <f t="shared" si="15"/>
        <v>0</v>
      </c>
      <c r="AJ73" s="167">
        <f t="shared" si="37"/>
        <v>0</v>
      </c>
      <c r="AK73" s="167">
        <f t="shared" si="37"/>
        <v>0</v>
      </c>
      <c r="AL73" s="167">
        <f t="shared" si="37"/>
        <v>0</v>
      </c>
      <c r="AM73" s="151">
        <f t="shared" si="16"/>
        <v>0</v>
      </c>
      <c r="AN73" s="91">
        <f t="shared" si="16"/>
        <v>0</v>
      </c>
      <c r="AO73" s="91">
        <f t="shared" si="16"/>
        <v>0</v>
      </c>
    </row>
    <row r="74" spans="1:41" ht="12.75">
      <c r="A74" s="13">
        <v>64</v>
      </c>
      <c r="B74" s="15" t="s">
        <v>60</v>
      </c>
      <c r="C74" s="101">
        <v>600000</v>
      </c>
      <c r="D74" s="101">
        <v>210000</v>
      </c>
      <c r="E74" s="87">
        <f t="shared" si="42"/>
        <v>-390000</v>
      </c>
      <c r="F74" s="101">
        <v>800000</v>
      </c>
      <c r="G74" s="101">
        <v>798000</v>
      </c>
      <c r="H74" s="87">
        <f t="shared" si="43"/>
        <v>-2000</v>
      </c>
      <c r="I74" s="101"/>
      <c r="J74" s="101"/>
      <c r="K74" s="87">
        <f t="shared" si="44"/>
        <v>0</v>
      </c>
      <c r="L74" s="101"/>
      <c r="M74" s="101"/>
      <c r="N74" s="87">
        <f t="shared" si="45"/>
        <v>0</v>
      </c>
      <c r="O74" s="101"/>
      <c r="P74" s="101"/>
      <c r="Q74" s="87">
        <f t="shared" si="46"/>
        <v>0</v>
      </c>
      <c r="R74" s="101"/>
      <c r="S74" s="101"/>
      <c r="T74" s="87">
        <f t="shared" si="9"/>
        <v>0</v>
      </c>
      <c r="U74" s="91">
        <f t="shared" si="39"/>
        <v>1400000</v>
      </c>
      <c r="V74" s="91">
        <f t="shared" si="39"/>
        <v>1008000</v>
      </c>
      <c r="W74" s="91">
        <f t="shared" si="39"/>
        <v>-392000</v>
      </c>
      <c r="X74" s="101"/>
      <c r="Y74" s="101"/>
      <c r="Z74" s="166">
        <f t="shared" si="12"/>
        <v>0</v>
      </c>
      <c r="AA74" s="167">
        <f t="shared" si="38"/>
        <v>0</v>
      </c>
      <c r="AB74" s="167">
        <f t="shared" si="38"/>
        <v>0</v>
      </c>
      <c r="AC74" s="167">
        <f t="shared" si="38"/>
        <v>0</v>
      </c>
      <c r="AD74" s="101"/>
      <c r="AE74" s="101"/>
      <c r="AF74" s="166">
        <f t="shared" si="47"/>
        <v>0</v>
      </c>
      <c r="AG74" s="101"/>
      <c r="AH74" s="101"/>
      <c r="AI74" s="166">
        <f t="shared" si="15"/>
        <v>0</v>
      </c>
      <c r="AJ74" s="167">
        <f t="shared" si="37"/>
        <v>0</v>
      </c>
      <c r="AK74" s="167">
        <f t="shared" si="37"/>
        <v>0</v>
      </c>
      <c r="AL74" s="167">
        <f t="shared" si="37"/>
        <v>0</v>
      </c>
      <c r="AM74" s="151">
        <f t="shared" si="16"/>
        <v>1400000</v>
      </c>
      <c r="AN74" s="91">
        <f t="shared" si="16"/>
        <v>1008000</v>
      </c>
      <c r="AO74" s="91">
        <f t="shared" si="16"/>
        <v>-392000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47">
        <f t="shared" si="42"/>
        <v>0</v>
      </c>
      <c r="F75" s="102">
        <f>SUM(F76:F77)</f>
        <v>0</v>
      </c>
      <c r="G75" s="102">
        <f>SUM(G76:G77)</f>
        <v>0</v>
      </c>
      <c r="H75" s="147">
        <f t="shared" si="43"/>
        <v>0</v>
      </c>
      <c r="I75" s="102">
        <f>SUM(I76:I77)</f>
        <v>0</v>
      </c>
      <c r="J75" s="102">
        <f>SUM(J76:J77)</f>
        <v>0</v>
      </c>
      <c r="K75" s="147">
        <f t="shared" si="44"/>
        <v>0</v>
      </c>
      <c r="L75" s="102">
        <f>SUM(L76:L77)</f>
        <v>0</v>
      </c>
      <c r="M75" s="102">
        <f>SUM(M76:M77)</f>
        <v>0</v>
      </c>
      <c r="N75" s="147">
        <f t="shared" si="45"/>
        <v>0</v>
      </c>
      <c r="O75" s="102">
        <f>SUM(O76:O77)</f>
        <v>0</v>
      </c>
      <c r="P75" s="102">
        <f>SUM(P76:P77)</f>
        <v>0</v>
      </c>
      <c r="Q75" s="147">
        <f t="shared" si="46"/>
        <v>0</v>
      </c>
      <c r="R75" s="102">
        <f>SUM(R76:R77)</f>
        <v>0</v>
      </c>
      <c r="S75" s="102">
        <f>SUM(S76:S77)</f>
        <v>0</v>
      </c>
      <c r="T75" s="147">
        <f t="shared" ref="T75:T107" si="48">SUM(S75-R75)</f>
        <v>0</v>
      </c>
      <c r="U75" s="90">
        <f t="shared" si="39"/>
        <v>0</v>
      </c>
      <c r="V75" s="90">
        <f t="shared" si="39"/>
        <v>0</v>
      </c>
      <c r="W75" s="90">
        <f t="shared" si="39"/>
        <v>0</v>
      </c>
      <c r="X75" s="102">
        <f>SUM(X76:X77)</f>
        <v>0</v>
      </c>
      <c r="Y75" s="102">
        <f>SUM(Y76:Y77)</f>
        <v>0</v>
      </c>
      <c r="Z75" s="87">
        <f t="shared" ref="Z75:Z107" si="49">SUM(Y75-X75)</f>
        <v>0</v>
      </c>
      <c r="AA75" s="90">
        <f t="shared" si="38"/>
        <v>0</v>
      </c>
      <c r="AB75" s="90">
        <f t="shared" si="38"/>
        <v>0</v>
      </c>
      <c r="AC75" s="90">
        <f t="shared" si="38"/>
        <v>0</v>
      </c>
      <c r="AD75" s="102">
        <f>SUM(AD76:AD77)</f>
        <v>0</v>
      </c>
      <c r="AE75" s="102">
        <f>SUM(AE76:AE77)</f>
        <v>0</v>
      </c>
      <c r="AF75" s="87">
        <f t="shared" si="47"/>
        <v>0</v>
      </c>
      <c r="AG75" s="102">
        <f>SUM(AG76:AG77)</f>
        <v>0</v>
      </c>
      <c r="AH75" s="102">
        <f>SUM(AH76:AH77)</f>
        <v>0</v>
      </c>
      <c r="AI75" s="87">
        <f t="shared" ref="AI75:AI107" si="50">SUM(AH75-AG75)</f>
        <v>0</v>
      </c>
      <c r="AJ75" s="90">
        <f t="shared" si="37"/>
        <v>0</v>
      </c>
      <c r="AK75" s="90">
        <f t="shared" si="37"/>
        <v>0</v>
      </c>
      <c r="AL75" s="90">
        <f t="shared" si="37"/>
        <v>0</v>
      </c>
      <c r="AM75" s="90">
        <f t="shared" ref="AM75:AO107" si="51">SUM(U75+AA75+AJ75)</f>
        <v>0</v>
      </c>
      <c r="AN75" s="90">
        <f t="shared" si="51"/>
        <v>0</v>
      </c>
      <c r="AO75" s="90">
        <f t="shared" si="51"/>
        <v>0</v>
      </c>
    </row>
    <row r="76" spans="1:41" ht="12.75">
      <c r="A76" s="13">
        <v>66</v>
      </c>
      <c r="B76" s="2" t="s">
        <v>260</v>
      </c>
      <c r="C76" s="101"/>
      <c r="D76" s="101"/>
      <c r="E76" s="149">
        <f t="shared" si="42"/>
        <v>0</v>
      </c>
      <c r="F76" s="101"/>
      <c r="G76" s="101"/>
      <c r="H76" s="149">
        <f t="shared" si="43"/>
        <v>0</v>
      </c>
      <c r="I76" s="101"/>
      <c r="J76" s="101"/>
      <c r="K76" s="149">
        <f t="shared" si="44"/>
        <v>0</v>
      </c>
      <c r="L76" s="101"/>
      <c r="M76" s="101"/>
      <c r="N76" s="149">
        <f t="shared" si="45"/>
        <v>0</v>
      </c>
      <c r="O76" s="101"/>
      <c r="P76" s="101"/>
      <c r="Q76" s="149">
        <f t="shared" si="46"/>
        <v>0</v>
      </c>
      <c r="R76" s="101"/>
      <c r="S76" s="101"/>
      <c r="T76" s="149">
        <f t="shared" si="48"/>
        <v>0</v>
      </c>
      <c r="U76" s="91">
        <f t="shared" si="39"/>
        <v>0</v>
      </c>
      <c r="V76" s="91">
        <f t="shared" si="39"/>
        <v>0</v>
      </c>
      <c r="W76" s="91">
        <f t="shared" si="39"/>
        <v>0</v>
      </c>
      <c r="X76" s="101"/>
      <c r="Y76" s="101"/>
      <c r="Z76" s="166">
        <f t="shared" si="49"/>
        <v>0</v>
      </c>
      <c r="AA76" s="167">
        <f t="shared" si="38"/>
        <v>0</v>
      </c>
      <c r="AB76" s="167">
        <f t="shared" si="38"/>
        <v>0</v>
      </c>
      <c r="AC76" s="167">
        <f t="shared" si="38"/>
        <v>0</v>
      </c>
      <c r="AD76" s="101"/>
      <c r="AE76" s="101"/>
      <c r="AF76" s="166">
        <f t="shared" si="47"/>
        <v>0</v>
      </c>
      <c r="AG76" s="101"/>
      <c r="AH76" s="101"/>
      <c r="AI76" s="166">
        <f t="shared" si="50"/>
        <v>0</v>
      </c>
      <c r="AJ76" s="167">
        <f t="shared" ref="AJ76:AL77" si="52">SUM(AD76+AG76)</f>
        <v>0</v>
      </c>
      <c r="AK76" s="167">
        <f t="shared" si="52"/>
        <v>0</v>
      </c>
      <c r="AL76" s="167">
        <f t="shared" si="52"/>
        <v>0</v>
      </c>
      <c r="AM76" s="91">
        <f t="shared" si="51"/>
        <v>0</v>
      </c>
      <c r="AN76" s="91">
        <f t="shared" si="51"/>
        <v>0</v>
      </c>
      <c r="AO76" s="91">
        <f t="shared" si="51"/>
        <v>0</v>
      </c>
    </row>
    <row r="77" spans="1:41" ht="12.75">
      <c r="A77" s="13">
        <v>67</v>
      </c>
      <c r="B77" s="2" t="s">
        <v>261</v>
      </c>
      <c r="C77" s="101"/>
      <c r="D77" s="101"/>
      <c r="E77" s="149">
        <f t="shared" si="42"/>
        <v>0</v>
      </c>
      <c r="F77" s="101"/>
      <c r="G77" s="101"/>
      <c r="H77" s="149">
        <f t="shared" si="43"/>
        <v>0</v>
      </c>
      <c r="I77" s="101"/>
      <c r="J77" s="101"/>
      <c r="K77" s="149">
        <f t="shared" si="44"/>
        <v>0</v>
      </c>
      <c r="L77" s="101"/>
      <c r="M77" s="101"/>
      <c r="N77" s="149">
        <f t="shared" si="45"/>
        <v>0</v>
      </c>
      <c r="O77" s="101"/>
      <c r="P77" s="101"/>
      <c r="Q77" s="149">
        <f t="shared" si="46"/>
        <v>0</v>
      </c>
      <c r="R77" s="101"/>
      <c r="S77" s="101"/>
      <c r="T77" s="149">
        <f t="shared" si="48"/>
        <v>0</v>
      </c>
      <c r="U77" s="91">
        <f t="shared" si="39"/>
        <v>0</v>
      </c>
      <c r="V77" s="91">
        <f t="shared" si="39"/>
        <v>0</v>
      </c>
      <c r="W77" s="91">
        <f t="shared" si="39"/>
        <v>0</v>
      </c>
      <c r="X77" s="101"/>
      <c r="Y77" s="101"/>
      <c r="Z77" s="166">
        <f t="shared" si="49"/>
        <v>0</v>
      </c>
      <c r="AA77" s="167">
        <f t="shared" si="38"/>
        <v>0</v>
      </c>
      <c r="AB77" s="167">
        <f t="shared" si="38"/>
        <v>0</v>
      </c>
      <c r="AC77" s="167">
        <f t="shared" si="38"/>
        <v>0</v>
      </c>
      <c r="AD77" s="101"/>
      <c r="AE77" s="101"/>
      <c r="AF77" s="166">
        <f t="shared" si="47"/>
        <v>0</v>
      </c>
      <c r="AG77" s="101"/>
      <c r="AH77" s="101"/>
      <c r="AI77" s="166">
        <f t="shared" si="50"/>
        <v>0</v>
      </c>
      <c r="AJ77" s="167">
        <f t="shared" si="52"/>
        <v>0</v>
      </c>
      <c r="AK77" s="167">
        <f t="shared" si="52"/>
        <v>0</v>
      </c>
      <c r="AL77" s="167">
        <f t="shared" si="52"/>
        <v>0</v>
      </c>
      <c r="AM77" s="91">
        <f t="shared" si="51"/>
        <v>0</v>
      </c>
      <c r="AN77" s="91">
        <f t="shared" si="51"/>
        <v>0</v>
      </c>
      <c r="AO77" s="91">
        <f t="shared" si="5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97312200</v>
      </c>
      <c r="D79" s="102">
        <f>SUM(D80:D86)</f>
        <v>97312200</v>
      </c>
      <c r="E79" s="150">
        <f t="shared" si="42"/>
        <v>0</v>
      </c>
      <c r="F79" s="102">
        <f>SUM(F80:F86)</f>
        <v>505089100</v>
      </c>
      <c r="G79" s="102">
        <f>SUM(G80:G86)</f>
        <v>505942600</v>
      </c>
      <c r="H79" s="150">
        <f t="shared" si="43"/>
        <v>853500</v>
      </c>
      <c r="I79" s="102">
        <f>SUM(I80:I86)</f>
        <v>60413300</v>
      </c>
      <c r="J79" s="102">
        <f>SUM(J80:J86)</f>
        <v>60413300</v>
      </c>
      <c r="K79" s="150">
        <f t="shared" si="44"/>
        <v>0</v>
      </c>
      <c r="L79" s="102">
        <f>SUM(L80:L86)</f>
        <v>21469500</v>
      </c>
      <c r="M79" s="102">
        <f>SUM(M80:M86)</f>
        <v>21469500</v>
      </c>
      <c r="N79" s="150">
        <f t="shared" si="45"/>
        <v>0</v>
      </c>
      <c r="O79" s="102">
        <f>SUM(O80:O86)</f>
        <v>101959600</v>
      </c>
      <c r="P79" s="102">
        <f>SUM(P80:P86)</f>
        <v>101959600</v>
      </c>
      <c r="Q79" s="150">
        <f t="shared" si="46"/>
        <v>0</v>
      </c>
      <c r="R79" s="102">
        <f>SUM(R80:R86)</f>
        <v>17109700</v>
      </c>
      <c r="S79" s="102">
        <f>SUM(S80:S86)</f>
        <v>17109700</v>
      </c>
      <c r="T79" s="150">
        <f t="shared" si="48"/>
        <v>0</v>
      </c>
      <c r="U79" s="90">
        <f t="shared" si="39"/>
        <v>803353400</v>
      </c>
      <c r="V79" s="90">
        <f t="shared" si="39"/>
        <v>804206900</v>
      </c>
      <c r="W79" s="90">
        <f t="shared" si="39"/>
        <v>853500</v>
      </c>
      <c r="X79" s="102">
        <f>SUM(X80:X86)</f>
        <v>593901600</v>
      </c>
      <c r="Y79" s="102">
        <f>SUM(Y80:Y86)</f>
        <v>427454973</v>
      </c>
      <c r="Z79" s="87">
        <f t="shared" si="49"/>
        <v>-166446627</v>
      </c>
      <c r="AA79" s="90">
        <f t="shared" si="38"/>
        <v>593901600</v>
      </c>
      <c r="AB79" s="90">
        <f t="shared" si="38"/>
        <v>427454973</v>
      </c>
      <c r="AC79" s="90">
        <f t="shared" si="38"/>
        <v>-166446627</v>
      </c>
      <c r="AD79" s="102">
        <f>SUM(AD80:AD86)</f>
        <v>155000000</v>
      </c>
      <c r="AE79" s="102">
        <f>SUM(AE80:AE86)</f>
        <v>150615371.74000001</v>
      </c>
      <c r="AF79" s="87">
        <f t="shared" si="47"/>
        <v>-4384628.2599999905</v>
      </c>
      <c r="AG79" s="102">
        <f>SUM(AG80:AG86)</f>
        <v>10000000</v>
      </c>
      <c r="AH79" s="102">
        <f>SUM(AH80:AH86)</f>
        <v>14433000</v>
      </c>
      <c r="AI79" s="87">
        <f t="shared" si="50"/>
        <v>4433000</v>
      </c>
      <c r="AJ79" s="90">
        <f t="shared" si="37"/>
        <v>165000000</v>
      </c>
      <c r="AK79" s="90">
        <f t="shared" si="37"/>
        <v>165048371.74000001</v>
      </c>
      <c r="AL79" s="90">
        <f t="shared" si="37"/>
        <v>48371.740000009537</v>
      </c>
      <c r="AM79" s="90">
        <f t="shared" si="51"/>
        <v>1562255000</v>
      </c>
      <c r="AN79" s="90">
        <f t="shared" si="51"/>
        <v>1396710244.74</v>
      </c>
      <c r="AO79" s="90">
        <f t="shared" si="51"/>
        <v>-165544755.25999999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si="42"/>
        <v>0</v>
      </c>
      <c r="F80" s="101"/>
      <c r="G80" s="101"/>
      <c r="H80" s="87">
        <f t="shared" si="43"/>
        <v>0</v>
      </c>
      <c r="I80" s="101"/>
      <c r="J80" s="101"/>
      <c r="K80" s="87">
        <f t="shared" si="44"/>
        <v>0</v>
      </c>
      <c r="L80" s="101"/>
      <c r="M80" s="101"/>
      <c r="N80" s="87">
        <f t="shared" si="45"/>
        <v>0</v>
      </c>
      <c r="O80" s="101"/>
      <c r="P80" s="101"/>
      <c r="Q80" s="87">
        <f t="shared" si="46"/>
        <v>0</v>
      </c>
      <c r="R80" s="101"/>
      <c r="S80" s="101"/>
      <c r="T80" s="87">
        <f t="shared" si="48"/>
        <v>0</v>
      </c>
      <c r="U80" s="91">
        <f t="shared" si="39"/>
        <v>0</v>
      </c>
      <c r="V80" s="91">
        <f t="shared" si="39"/>
        <v>0</v>
      </c>
      <c r="W80" s="91">
        <f t="shared" si="39"/>
        <v>0</v>
      </c>
      <c r="X80" s="101"/>
      <c r="Y80" s="101"/>
      <c r="Z80" s="166">
        <f t="shared" si="49"/>
        <v>0</v>
      </c>
      <c r="AA80" s="167">
        <f t="shared" ref="AA80:AC87" si="53">SUM(X80)</f>
        <v>0</v>
      </c>
      <c r="AB80" s="167">
        <f t="shared" si="53"/>
        <v>0</v>
      </c>
      <c r="AC80" s="167">
        <f t="shared" si="53"/>
        <v>0</v>
      </c>
      <c r="AD80" s="101">
        <v>25000000</v>
      </c>
      <c r="AE80" s="101">
        <v>20066704.460000001</v>
      </c>
      <c r="AF80" s="166">
        <f t="shared" si="47"/>
        <v>-4933295.5399999991</v>
      </c>
      <c r="AG80" s="101"/>
      <c r="AH80" s="101"/>
      <c r="AI80" s="166">
        <f t="shared" si="50"/>
        <v>0</v>
      </c>
      <c r="AJ80" s="90">
        <f t="shared" si="37"/>
        <v>25000000</v>
      </c>
      <c r="AK80" s="90">
        <f t="shared" si="37"/>
        <v>20066704.460000001</v>
      </c>
      <c r="AL80" s="167">
        <f t="shared" si="37"/>
        <v>-4933295.5399999991</v>
      </c>
      <c r="AM80" s="91">
        <f t="shared" si="51"/>
        <v>25000000</v>
      </c>
      <c r="AN80" s="91">
        <f t="shared" si="51"/>
        <v>20066704.460000001</v>
      </c>
      <c r="AO80" s="91">
        <f t="shared" si="51"/>
        <v>-4933295.5399999991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42"/>
        <v>0</v>
      </c>
      <c r="F81" s="101">
        <v>240000</v>
      </c>
      <c r="G81" s="101">
        <v>1093500</v>
      </c>
      <c r="H81" s="87">
        <f t="shared" si="43"/>
        <v>853500</v>
      </c>
      <c r="I81" s="101"/>
      <c r="J81" s="101"/>
      <c r="K81" s="87">
        <f t="shared" si="44"/>
        <v>0</v>
      </c>
      <c r="L81" s="101"/>
      <c r="M81" s="101"/>
      <c r="N81" s="87">
        <f t="shared" si="45"/>
        <v>0</v>
      </c>
      <c r="O81" s="101"/>
      <c r="P81" s="101"/>
      <c r="Q81" s="87">
        <f t="shared" si="46"/>
        <v>0</v>
      </c>
      <c r="R81" s="101"/>
      <c r="S81" s="101"/>
      <c r="T81" s="87">
        <f t="shared" si="48"/>
        <v>0</v>
      </c>
      <c r="U81" s="91">
        <f t="shared" si="39"/>
        <v>240000</v>
      </c>
      <c r="V81" s="91">
        <f t="shared" si="39"/>
        <v>1093500</v>
      </c>
      <c r="W81" s="91">
        <f t="shared" si="39"/>
        <v>853500</v>
      </c>
      <c r="X81" s="101"/>
      <c r="Y81" s="101"/>
      <c r="Z81" s="166">
        <f t="shared" si="49"/>
        <v>0</v>
      </c>
      <c r="AA81" s="167">
        <f t="shared" si="53"/>
        <v>0</v>
      </c>
      <c r="AB81" s="167">
        <f t="shared" si="53"/>
        <v>0</v>
      </c>
      <c r="AC81" s="167">
        <f t="shared" si="53"/>
        <v>0</v>
      </c>
      <c r="AD81" s="101"/>
      <c r="AE81" s="101"/>
      <c r="AF81" s="166">
        <f t="shared" si="47"/>
        <v>0</v>
      </c>
      <c r="AG81" s="101">
        <v>5000000</v>
      </c>
      <c r="AH81" s="101">
        <v>2875000</v>
      </c>
      <c r="AI81" s="166">
        <f t="shared" si="50"/>
        <v>-2125000</v>
      </c>
      <c r="AJ81" s="167">
        <f t="shared" si="37"/>
        <v>5000000</v>
      </c>
      <c r="AK81" s="167">
        <f t="shared" si="37"/>
        <v>2875000</v>
      </c>
      <c r="AL81" s="167">
        <f t="shared" si="37"/>
        <v>-2125000</v>
      </c>
      <c r="AM81" s="91">
        <f t="shared" si="51"/>
        <v>5240000</v>
      </c>
      <c r="AN81" s="91">
        <f t="shared" si="51"/>
        <v>3968500</v>
      </c>
      <c r="AO81" s="91">
        <f t="shared" si="51"/>
        <v>-1271500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42"/>
        <v>0</v>
      </c>
      <c r="F82" s="101"/>
      <c r="G82" s="101"/>
      <c r="H82" s="87">
        <f t="shared" si="43"/>
        <v>0</v>
      </c>
      <c r="I82" s="101"/>
      <c r="J82" s="101"/>
      <c r="K82" s="87">
        <f t="shared" si="44"/>
        <v>0</v>
      </c>
      <c r="L82" s="101"/>
      <c r="M82" s="101"/>
      <c r="N82" s="87">
        <f t="shared" si="45"/>
        <v>0</v>
      </c>
      <c r="O82" s="101"/>
      <c r="P82" s="101"/>
      <c r="Q82" s="87">
        <f t="shared" si="46"/>
        <v>0</v>
      </c>
      <c r="R82" s="101"/>
      <c r="S82" s="101"/>
      <c r="T82" s="87">
        <f t="shared" si="48"/>
        <v>0</v>
      </c>
      <c r="U82" s="91">
        <f t="shared" si="39"/>
        <v>0</v>
      </c>
      <c r="V82" s="91">
        <f t="shared" si="39"/>
        <v>0</v>
      </c>
      <c r="W82" s="91">
        <f t="shared" si="39"/>
        <v>0</v>
      </c>
      <c r="X82" s="101">
        <v>9931700</v>
      </c>
      <c r="Y82" s="101">
        <v>53635077</v>
      </c>
      <c r="Z82" s="166">
        <f t="shared" si="49"/>
        <v>43703377</v>
      </c>
      <c r="AA82" s="167">
        <f t="shared" si="53"/>
        <v>9931700</v>
      </c>
      <c r="AB82" s="167">
        <f t="shared" si="53"/>
        <v>53635077</v>
      </c>
      <c r="AC82" s="167">
        <f t="shared" si="53"/>
        <v>43703377</v>
      </c>
      <c r="AD82" s="101">
        <v>130000000</v>
      </c>
      <c r="AE82" s="101">
        <v>130548667.28</v>
      </c>
      <c r="AF82" s="166">
        <f t="shared" si="47"/>
        <v>548667.28000000119</v>
      </c>
      <c r="AG82" s="101">
        <v>5000000</v>
      </c>
      <c r="AH82" s="101">
        <v>11558000</v>
      </c>
      <c r="AI82" s="166">
        <f t="shared" si="50"/>
        <v>6558000</v>
      </c>
      <c r="AJ82" s="167">
        <f t="shared" si="37"/>
        <v>135000000</v>
      </c>
      <c r="AK82" s="167">
        <f t="shared" si="37"/>
        <v>142106667.28</v>
      </c>
      <c r="AL82" s="167">
        <f t="shared" si="37"/>
        <v>7106667.2800000012</v>
      </c>
      <c r="AM82" s="91">
        <f t="shared" si="51"/>
        <v>144931700</v>
      </c>
      <c r="AN82" s="91">
        <f t="shared" si="51"/>
        <v>195741744.28</v>
      </c>
      <c r="AO82" s="91">
        <f t="shared" si="51"/>
        <v>50810044.280000001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42"/>
        <v>0</v>
      </c>
      <c r="F83" s="101"/>
      <c r="G83" s="101"/>
      <c r="H83" s="87">
        <f t="shared" si="43"/>
        <v>0</v>
      </c>
      <c r="I83" s="101"/>
      <c r="J83" s="101"/>
      <c r="K83" s="87">
        <f t="shared" si="44"/>
        <v>0</v>
      </c>
      <c r="L83" s="101"/>
      <c r="M83" s="101"/>
      <c r="N83" s="87">
        <f t="shared" si="45"/>
        <v>0</v>
      </c>
      <c r="O83" s="101"/>
      <c r="P83" s="101"/>
      <c r="Q83" s="87">
        <f t="shared" si="46"/>
        <v>0</v>
      </c>
      <c r="R83" s="101"/>
      <c r="S83" s="101"/>
      <c r="T83" s="87">
        <f t="shared" si="48"/>
        <v>0</v>
      </c>
      <c r="U83" s="91">
        <f t="shared" si="39"/>
        <v>0</v>
      </c>
      <c r="V83" s="91">
        <f t="shared" si="39"/>
        <v>0</v>
      </c>
      <c r="W83" s="91">
        <f t="shared" si="39"/>
        <v>0</v>
      </c>
      <c r="X83" s="101"/>
      <c r="Y83" s="101"/>
      <c r="Z83" s="166">
        <f t="shared" si="49"/>
        <v>0</v>
      </c>
      <c r="AA83" s="167">
        <f t="shared" si="53"/>
        <v>0</v>
      </c>
      <c r="AB83" s="167">
        <f t="shared" si="53"/>
        <v>0</v>
      </c>
      <c r="AC83" s="167">
        <f t="shared" si="53"/>
        <v>0</v>
      </c>
      <c r="AD83" s="145"/>
      <c r="AE83" s="145"/>
      <c r="AF83" s="166">
        <f t="shared" si="47"/>
        <v>0</v>
      </c>
      <c r="AG83" s="145"/>
      <c r="AH83" s="145"/>
      <c r="AI83" s="166">
        <f t="shared" si="50"/>
        <v>0</v>
      </c>
      <c r="AJ83" s="167">
        <f t="shared" si="37"/>
        <v>0</v>
      </c>
      <c r="AK83" s="167">
        <f t="shared" si="37"/>
        <v>0</v>
      </c>
      <c r="AL83" s="167">
        <f t="shared" si="37"/>
        <v>0</v>
      </c>
      <c r="AM83" s="91">
        <f t="shared" si="51"/>
        <v>0</v>
      </c>
      <c r="AN83" s="91">
        <f t="shared" si="51"/>
        <v>0</v>
      </c>
      <c r="AO83" s="91">
        <f t="shared" si="5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42"/>
        <v>0</v>
      </c>
      <c r="F84" s="101"/>
      <c r="G84" s="101"/>
      <c r="H84" s="87">
        <f t="shared" si="43"/>
        <v>0</v>
      </c>
      <c r="I84" s="101"/>
      <c r="J84" s="101"/>
      <c r="K84" s="87">
        <f t="shared" si="44"/>
        <v>0</v>
      </c>
      <c r="L84" s="101"/>
      <c r="M84" s="101"/>
      <c r="N84" s="87">
        <f t="shared" si="45"/>
        <v>0</v>
      </c>
      <c r="O84" s="101"/>
      <c r="P84" s="101"/>
      <c r="Q84" s="87">
        <f t="shared" si="46"/>
        <v>0</v>
      </c>
      <c r="R84" s="101"/>
      <c r="S84" s="101"/>
      <c r="T84" s="87">
        <f t="shared" si="48"/>
        <v>0</v>
      </c>
      <c r="U84" s="91">
        <f t="shared" si="39"/>
        <v>0</v>
      </c>
      <c r="V84" s="91">
        <f t="shared" si="39"/>
        <v>0</v>
      </c>
      <c r="W84" s="91">
        <f t="shared" si="39"/>
        <v>0</v>
      </c>
      <c r="X84" s="101"/>
      <c r="Y84" s="101"/>
      <c r="Z84" s="166">
        <f t="shared" si="49"/>
        <v>0</v>
      </c>
      <c r="AA84" s="167">
        <f t="shared" si="53"/>
        <v>0</v>
      </c>
      <c r="AB84" s="167">
        <f t="shared" si="53"/>
        <v>0</v>
      </c>
      <c r="AC84" s="167">
        <f t="shared" si="53"/>
        <v>0</v>
      </c>
      <c r="AD84" s="161"/>
      <c r="AE84" s="161"/>
      <c r="AF84" s="166">
        <f t="shared" ref="AF84:AF107" si="54">SUM(AE84-AD84)</f>
        <v>0</v>
      </c>
      <c r="AG84" s="161"/>
      <c r="AH84" s="161"/>
      <c r="AI84" s="166">
        <f t="shared" si="50"/>
        <v>0</v>
      </c>
      <c r="AJ84" s="167">
        <f t="shared" si="37"/>
        <v>0</v>
      </c>
      <c r="AK84" s="167">
        <f t="shared" si="37"/>
        <v>0</v>
      </c>
      <c r="AL84" s="167">
        <f t="shared" si="37"/>
        <v>0</v>
      </c>
      <c r="AM84" s="91">
        <f t="shared" si="51"/>
        <v>0</v>
      </c>
      <c r="AN84" s="91">
        <f t="shared" si="51"/>
        <v>0</v>
      </c>
      <c r="AO84" s="91">
        <f t="shared" si="5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42"/>
        <v>0</v>
      </c>
      <c r="F85" s="101"/>
      <c r="G85" s="101"/>
      <c r="H85" s="87">
        <f t="shared" si="43"/>
        <v>0</v>
      </c>
      <c r="I85" s="101"/>
      <c r="J85" s="101"/>
      <c r="K85" s="87">
        <f t="shared" si="44"/>
        <v>0</v>
      </c>
      <c r="L85" s="101"/>
      <c r="M85" s="101"/>
      <c r="N85" s="87">
        <f t="shared" si="45"/>
        <v>0</v>
      </c>
      <c r="O85" s="101"/>
      <c r="P85" s="101"/>
      <c r="Q85" s="87">
        <f t="shared" si="46"/>
        <v>0</v>
      </c>
      <c r="R85" s="101"/>
      <c r="S85" s="101"/>
      <c r="T85" s="87">
        <f t="shared" si="48"/>
        <v>0</v>
      </c>
      <c r="U85" s="91">
        <f t="shared" si="39"/>
        <v>0</v>
      </c>
      <c r="V85" s="91">
        <f t="shared" si="39"/>
        <v>0</v>
      </c>
      <c r="W85" s="91">
        <f t="shared" si="39"/>
        <v>0</v>
      </c>
      <c r="X85" s="101">
        <v>583969900</v>
      </c>
      <c r="Y85" s="101">
        <v>373819896</v>
      </c>
      <c r="Z85" s="166">
        <f t="shared" si="49"/>
        <v>-210150004</v>
      </c>
      <c r="AA85" s="167">
        <f t="shared" si="53"/>
        <v>583969900</v>
      </c>
      <c r="AB85" s="167">
        <f t="shared" si="53"/>
        <v>373819896</v>
      </c>
      <c r="AC85" s="167">
        <f t="shared" si="53"/>
        <v>-210150004</v>
      </c>
      <c r="AD85" s="161"/>
      <c r="AE85" s="161"/>
      <c r="AF85" s="166">
        <f t="shared" si="54"/>
        <v>0</v>
      </c>
      <c r="AG85" s="161"/>
      <c r="AH85" s="161"/>
      <c r="AI85" s="166">
        <f t="shared" si="50"/>
        <v>0</v>
      </c>
      <c r="AJ85" s="167">
        <f t="shared" si="37"/>
        <v>0</v>
      </c>
      <c r="AK85" s="167">
        <f t="shared" si="37"/>
        <v>0</v>
      </c>
      <c r="AL85" s="167">
        <f t="shared" si="37"/>
        <v>0</v>
      </c>
      <c r="AM85" s="91">
        <f t="shared" si="51"/>
        <v>583969900</v>
      </c>
      <c r="AN85" s="91">
        <f t="shared" si="51"/>
        <v>373819896</v>
      </c>
      <c r="AO85" s="91">
        <f t="shared" si="51"/>
        <v>-210150004</v>
      </c>
    </row>
    <row r="86" spans="1:41" ht="12.75">
      <c r="A86" s="13">
        <v>75</v>
      </c>
      <c r="B86" s="15" t="s">
        <v>182</v>
      </c>
      <c r="C86" s="183">
        <v>97312200</v>
      </c>
      <c r="D86" s="183">
        <v>97312200</v>
      </c>
      <c r="E86" s="87">
        <f t="shared" si="42"/>
        <v>0</v>
      </c>
      <c r="F86" s="183">
        <v>504849100</v>
      </c>
      <c r="G86" s="183">
        <v>504849100</v>
      </c>
      <c r="H86" s="87">
        <f t="shared" si="43"/>
        <v>0</v>
      </c>
      <c r="I86" s="183">
        <v>60413300</v>
      </c>
      <c r="J86" s="183">
        <v>60413300</v>
      </c>
      <c r="K86" s="87">
        <f t="shared" si="44"/>
        <v>0</v>
      </c>
      <c r="L86" s="183">
        <v>21469500</v>
      </c>
      <c r="M86" s="183">
        <v>21469500</v>
      </c>
      <c r="N86" s="87">
        <f t="shared" si="45"/>
        <v>0</v>
      </c>
      <c r="O86" s="183">
        <v>101959600</v>
      </c>
      <c r="P86" s="183">
        <v>101959600</v>
      </c>
      <c r="Q86" s="87">
        <f t="shared" si="46"/>
        <v>0</v>
      </c>
      <c r="R86" s="183">
        <v>17109700</v>
      </c>
      <c r="S86" s="183">
        <v>17109700</v>
      </c>
      <c r="T86" s="87">
        <f t="shared" si="48"/>
        <v>0</v>
      </c>
      <c r="U86" s="91">
        <f t="shared" si="39"/>
        <v>803113400</v>
      </c>
      <c r="V86" s="91">
        <f t="shared" si="39"/>
        <v>803113400</v>
      </c>
      <c r="W86" s="91">
        <f t="shared" si="39"/>
        <v>0</v>
      </c>
      <c r="X86" s="183"/>
      <c r="Y86" s="183"/>
      <c r="Z86" s="166">
        <f t="shared" si="49"/>
        <v>0</v>
      </c>
      <c r="AA86" s="167">
        <f t="shared" si="53"/>
        <v>0</v>
      </c>
      <c r="AB86" s="167">
        <f t="shared" si="53"/>
        <v>0</v>
      </c>
      <c r="AC86" s="167">
        <f t="shared" si="53"/>
        <v>0</v>
      </c>
      <c r="AD86" s="161"/>
      <c r="AE86" s="161"/>
      <c r="AF86" s="166">
        <f t="shared" si="54"/>
        <v>0</v>
      </c>
      <c r="AG86" s="161"/>
      <c r="AH86" s="161"/>
      <c r="AI86" s="166">
        <f t="shared" si="50"/>
        <v>0</v>
      </c>
      <c r="AJ86" s="167">
        <f t="shared" si="37"/>
        <v>0</v>
      </c>
      <c r="AK86" s="167">
        <f t="shared" si="37"/>
        <v>0</v>
      </c>
      <c r="AL86" s="167">
        <f t="shared" si="37"/>
        <v>0</v>
      </c>
      <c r="AM86" s="91">
        <f t="shared" si="51"/>
        <v>803113400</v>
      </c>
      <c r="AN86" s="91">
        <f t="shared" si="51"/>
        <v>803113400</v>
      </c>
      <c r="AO86" s="91">
        <f t="shared" si="51"/>
        <v>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49">
        <f t="shared" si="42"/>
        <v>0</v>
      </c>
      <c r="F87" s="101">
        <v>5</v>
      </c>
      <c r="G87" s="101">
        <v>5</v>
      </c>
      <c r="H87" s="149">
        <f t="shared" si="43"/>
        <v>0</v>
      </c>
      <c r="I87" s="101"/>
      <c r="J87" s="101"/>
      <c r="K87" s="149">
        <f t="shared" si="44"/>
        <v>0</v>
      </c>
      <c r="L87" s="101"/>
      <c r="M87" s="101"/>
      <c r="N87" s="149">
        <f t="shared" si="45"/>
        <v>0</v>
      </c>
      <c r="O87" s="101"/>
      <c r="P87" s="101"/>
      <c r="Q87" s="149">
        <f t="shared" si="46"/>
        <v>0</v>
      </c>
      <c r="R87" s="101"/>
      <c r="S87" s="101"/>
      <c r="T87" s="149">
        <f t="shared" si="48"/>
        <v>0</v>
      </c>
      <c r="U87" s="91">
        <f t="shared" si="39"/>
        <v>6</v>
      </c>
      <c r="V87" s="91">
        <f t="shared" si="39"/>
        <v>6</v>
      </c>
      <c r="W87" s="91">
        <f t="shared" si="39"/>
        <v>0</v>
      </c>
      <c r="X87" s="101"/>
      <c r="Y87" s="101"/>
      <c r="Z87" s="166">
        <f t="shared" si="49"/>
        <v>0</v>
      </c>
      <c r="AA87" s="167">
        <f t="shared" si="53"/>
        <v>0</v>
      </c>
      <c r="AB87" s="167">
        <f t="shared" si="53"/>
        <v>0</v>
      </c>
      <c r="AC87" s="167">
        <f t="shared" si="53"/>
        <v>0</v>
      </c>
      <c r="AD87" s="145"/>
      <c r="AE87" s="145"/>
      <c r="AF87" s="166">
        <f t="shared" si="54"/>
        <v>0</v>
      </c>
      <c r="AG87" s="145"/>
      <c r="AH87" s="145"/>
      <c r="AI87" s="166">
        <f t="shared" si="50"/>
        <v>0</v>
      </c>
      <c r="AJ87" s="167">
        <f t="shared" si="37"/>
        <v>0</v>
      </c>
      <c r="AK87" s="167">
        <f t="shared" si="37"/>
        <v>0</v>
      </c>
      <c r="AL87" s="167">
        <f t="shared" si="37"/>
        <v>0</v>
      </c>
      <c r="AM87" s="91">
        <f t="shared" si="51"/>
        <v>6</v>
      </c>
      <c r="AN87" s="91">
        <f t="shared" si="51"/>
        <v>6</v>
      </c>
      <c r="AO87" s="91">
        <f t="shared" si="5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45">
        <f>D88-C88</f>
        <v>-1</v>
      </c>
      <c r="F88" s="102">
        <f t="shared" ref="F88:T88" si="55">SUM(F89:F92)</f>
        <v>39</v>
      </c>
      <c r="G88" s="102">
        <f t="shared" si="55"/>
        <v>17</v>
      </c>
      <c r="H88" s="145">
        <f t="shared" si="55"/>
        <v>-22</v>
      </c>
      <c r="I88" s="102">
        <f t="shared" si="55"/>
        <v>2</v>
      </c>
      <c r="J88" s="102">
        <f t="shared" si="55"/>
        <v>2</v>
      </c>
      <c r="K88" s="145">
        <f t="shared" si="55"/>
        <v>0</v>
      </c>
      <c r="L88" s="102">
        <f t="shared" si="55"/>
        <v>6</v>
      </c>
      <c r="M88" s="102">
        <f t="shared" si="55"/>
        <v>6</v>
      </c>
      <c r="N88" s="145">
        <f t="shared" si="55"/>
        <v>0</v>
      </c>
      <c r="O88" s="102">
        <f t="shared" si="55"/>
        <v>15</v>
      </c>
      <c r="P88" s="102">
        <f t="shared" si="55"/>
        <v>15</v>
      </c>
      <c r="Q88" s="145">
        <f t="shared" si="55"/>
        <v>0</v>
      </c>
      <c r="R88" s="102">
        <f t="shared" si="55"/>
        <v>11</v>
      </c>
      <c r="S88" s="102">
        <f t="shared" si="55"/>
        <v>11</v>
      </c>
      <c r="T88" s="145">
        <f t="shared" si="55"/>
        <v>0</v>
      </c>
      <c r="U88" s="90">
        <f t="shared" si="39"/>
        <v>76</v>
      </c>
      <c r="V88" s="90">
        <f t="shared" si="39"/>
        <v>53</v>
      </c>
      <c r="W88" s="90">
        <f t="shared" si="39"/>
        <v>-23</v>
      </c>
      <c r="X88" s="88">
        <f>SUM(X89:X92)</f>
        <v>0</v>
      </c>
      <c r="Y88" s="88">
        <f>SUM(Y89:Y92)</f>
        <v>0</v>
      </c>
      <c r="Z88" s="87">
        <f t="shared" si="49"/>
        <v>0</v>
      </c>
      <c r="AA88" s="90">
        <f t="shared" si="38"/>
        <v>0</v>
      </c>
      <c r="AB88" s="90">
        <f t="shared" si="38"/>
        <v>0</v>
      </c>
      <c r="AC88" s="90">
        <f t="shared" si="38"/>
        <v>0</v>
      </c>
      <c r="AD88" s="145">
        <f>SUM(AD89:AD92)</f>
        <v>0</v>
      </c>
      <c r="AE88" s="145">
        <f>SUM(AE89:AE92)</f>
        <v>0</v>
      </c>
      <c r="AF88" s="87">
        <f t="shared" si="54"/>
        <v>0</v>
      </c>
      <c r="AG88" s="145">
        <f>SUM(AG89:AG92)</f>
        <v>0</v>
      </c>
      <c r="AH88" s="145">
        <f>SUM(AH89:AH92)</f>
        <v>0</v>
      </c>
      <c r="AI88" s="87">
        <f t="shared" si="50"/>
        <v>0</v>
      </c>
      <c r="AJ88" s="90">
        <f t="shared" si="37"/>
        <v>0</v>
      </c>
      <c r="AK88" s="90">
        <f t="shared" si="37"/>
        <v>0</v>
      </c>
      <c r="AL88" s="90">
        <f t="shared" si="37"/>
        <v>0</v>
      </c>
      <c r="AM88" s="90">
        <f t="shared" si="51"/>
        <v>76</v>
      </c>
      <c r="AN88" s="90">
        <f t="shared" si="51"/>
        <v>53</v>
      </c>
      <c r="AO88" s="90">
        <f t="shared" si="51"/>
        <v>-23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87">
        <f>SUM(D89-C89)</f>
        <v>0</v>
      </c>
      <c r="F89" s="101">
        <v>7</v>
      </c>
      <c r="G89" s="101">
        <v>7</v>
      </c>
      <c r="H89" s="87">
        <f>SUM(G89-F89)</f>
        <v>0</v>
      </c>
      <c r="I89" s="101"/>
      <c r="J89" s="101"/>
      <c r="K89" s="87">
        <f>SUM(J89-I89)</f>
        <v>0</v>
      </c>
      <c r="L89" s="101"/>
      <c r="M89" s="101"/>
      <c r="N89" s="87">
        <f>SUM(M89-L89)</f>
        <v>0</v>
      </c>
      <c r="O89" s="101"/>
      <c r="P89" s="101"/>
      <c r="Q89" s="87">
        <f>SUM(P89-O89)</f>
        <v>0</v>
      </c>
      <c r="R89" s="101">
        <v>1</v>
      </c>
      <c r="S89" s="101">
        <v>1</v>
      </c>
      <c r="T89" s="87">
        <f>SUM(S89-R89)</f>
        <v>0</v>
      </c>
      <c r="U89" s="91">
        <f t="shared" si="39"/>
        <v>9</v>
      </c>
      <c r="V89" s="91">
        <f t="shared" si="39"/>
        <v>9</v>
      </c>
      <c r="W89" s="91">
        <f t="shared" si="39"/>
        <v>0</v>
      </c>
      <c r="X89" s="86"/>
      <c r="Y89" s="86"/>
      <c r="Z89" s="166">
        <f t="shared" si="49"/>
        <v>0</v>
      </c>
      <c r="AA89" s="167">
        <f t="shared" ref="AA89:AC107" si="56">SUM(X89)</f>
        <v>0</v>
      </c>
      <c r="AB89" s="167">
        <f t="shared" si="56"/>
        <v>0</v>
      </c>
      <c r="AC89" s="167">
        <f t="shared" si="56"/>
        <v>0</v>
      </c>
      <c r="AD89" s="145"/>
      <c r="AE89" s="145"/>
      <c r="AF89" s="166">
        <f t="shared" si="54"/>
        <v>0</v>
      </c>
      <c r="AG89" s="165"/>
      <c r="AH89" s="165"/>
      <c r="AI89" s="166">
        <f t="shared" si="50"/>
        <v>0</v>
      </c>
      <c r="AJ89" s="167">
        <f t="shared" ref="AJ89:AL93" si="57">SUM(AD89+AG89)</f>
        <v>0</v>
      </c>
      <c r="AK89" s="167">
        <f t="shared" si="57"/>
        <v>0</v>
      </c>
      <c r="AL89" s="167">
        <f t="shared" si="57"/>
        <v>0</v>
      </c>
      <c r="AM89" s="91">
        <f t="shared" si="51"/>
        <v>9</v>
      </c>
      <c r="AN89" s="91">
        <f t="shared" si="51"/>
        <v>9</v>
      </c>
      <c r="AO89" s="91">
        <f t="shared" si="5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87">
        <f>SUM(D90-C90)</f>
        <v>-1</v>
      </c>
      <c r="F90" s="101">
        <v>25</v>
      </c>
      <c r="G90" s="101">
        <v>3</v>
      </c>
      <c r="H90" s="87">
        <f>SUM(G90-F90)</f>
        <v>-22</v>
      </c>
      <c r="I90" s="101"/>
      <c r="J90" s="101"/>
      <c r="K90" s="87">
        <f>SUM(J90-I90)</f>
        <v>0</v>
      </c>
      <c r="L90" s="101"/>
      <c r="M90" s="101"/>
      <c r="N90" s="87">
        <f>SUM(M90-L90)</f>
        <v>0</v>
      </c>
      <c r="O90" s="101"/>
      <c r="P90" s="101"/>
      <c r="Q90" s="87">
        <f>SUM(P90-O90)</f>
        <v>0</v>
      </c>
      <c r="R90" s="101"/>
      <c r="S90" s="101"/>
      <c r="T90" s="87">
        <f>SUM(S90-R90)</f>
        <v>0</v>
      </c>
      <c r="U90" s="91">
        <f t="shared" si="39"/>
        <v>27</v>
      </c>
      <c r="V90" s="91">
        <f t="shared" si="39"/>
        <v>4</v>
      </c>
      <c r="W90" s="91">
        <f t="shared" si="39"/>
        <v>-23</v>
      </c>
      <c r="X90" s="86"/>
      <c r="Y90" s="86"/>
      <c r="Z90" s="166">
        <f t="shared" si="49"/>
        <v>0</v>
      </c>
      <c r="AA90" s="167">
        <f t="shared" si="56"/>
        <v>0</v>
      </c>
      <c r="AB90" s="167">
        <f t="shared" si="56"/>
        <v>0</v>
      </c>
      <c r="AC90" s="167">
        <f t="shared" si="56"/>
        <v>0</v>
      </c>
      <c r="AD90" s="145"/>
      <c r="AE90" s="145"/>
      <c r="AF90" s="166">
        <f t="shared" si="54"/>
        <v>0</v>
      </c>
      <c r="AG90" s="165"/>
      <c r="AH90" s="165"/>
      <c r="AI90" s="166">
        <f t="shared" si="50"/>
        <v>0</v>
      </c>
      <c r="AJ90" s="167">
        <f t="shared" si="57"/>
        <v>0</v>
      </c>
      <c r="AK90" s="167">
        <f t="shared" si="57"/>
        <v>0</v>
      </c>
      <c r="AL90" s="167">
        <f t="shared" si="57"/>
        <v>0</v>
      </c>
      <c r="AM90" s="91">
        <f t="shared" si="51"/>
        <v>27</v>
      </c>
      <c r="AN90" s="91">
        <f t="shared" si="51"/>
        <v>4</v>
      </c>
      <c r="AO90" s="91">
        <f t="shared" si="51"/>
        <v>-23</v>
      </c>
    </row>
    <row r="91" spans="1:41" ht="12.75">
      <c r="A91" s="13">
        <v>80</v>
      </c>
      <c r="B91" s="14" t="s">
        <v>71</v>
      </c>
      <c r="C91" s="101"/>
      <c r="D91" s="101"/>
      <c r="E91" s="87">
        <f>SUM(D91-C91)</f>
        <v>0</v>
      </c>
      <c r="F91" s="101">
        <v>7</v>
      </c>
      <c r="G91" s="101">
        <v>7</v>
      </c>
      <c r="H91" s="87">
        <f>SUM(G91-F91)</f>
        <v>0</v>
      </c>
      <c r="I91" s="101">
        <v>2</v>
      </c>
      <c r="J91" s="101">
        <v>2</v>
      </c>
      <c r="K91" s="87">
        <f>SUM(J91-I91)</f>
        <v>0</v>
      </c>
      <c r="L91" s="101">
        <v>6</v>
      </c>
      <c r="M91" s="101">
        <v>6</v>
      </c>
      <c r="N91" s="87">
        <f>SUM(M91-L91)</f>
        <v>0</v>
      </c>
      <c r="O91" s="101">
        <v>15</v>
      </c>
      <c r="P91" s="101">
        <v>15</v>
      </c>
      <c r="Q91" s="87">
        <f>SUM(P91-O91)</f>
        <v>0</v>
      </c>
      <c r="R91" s="101">
        <v>7</v>
      </c>
      <c r="S91" s="101">
        <v>7</v>
      </c>
      <c r="T91" s="87">
        <f>SUM(S91-R91)</f>
        <v>0</v>
      </c>
      <c r="U91" s="91">
        <f t="shared" si="39"/>
        <v>37</v>
      </c>
      <c r="V91" s="91">
        <f t="shared" si="39"/>
        <v>37</v>
      </c>
      <c r="W91" s="91">
        <f t="shared" si="39"/>
        <v>0</v>
      </c>
      <c r="X91" s="86"/>
      <c r="Y91" s="86"/>
      <c r="Z91" s="166">
        <f t="shared" si="49"/>
        <v>0</v>
      </c>
      <c r="AA91" s="167">
        <f t="shared" si="56"/>
        <v>0</v>
      </c>
      <c r="AB91" s="167">
        <f t="shared" si="56"/>
        <v>0</v>
      </c>
      <c r="AC91" s="167">
        <f t="shared" si="56"/>
        <v>0</v>
      </c>
      <c r="AD91" s="145"/>
      <c r="AE91" s="145"/>
      <c r="AF91" s="166">
        <f t="shared" si="54"/>
        <v>0</v>
      </c>
      <c r="AG91" s="165"/>
      <c r="AH91" s="165"/>
      <c r="AI91" s="166">
        <f t="shared" si="50"/>
        <v>0</v>
      </c>
      <c r="AJ91" s="167">
        <f t="shared" si="57"/>
        <v>0</v>
      </c>
      <c r="AK91" s="167">
        <f t="shared" si="57"/>
        <v>0</v>
      </c>
      <c r="AL91" s="167">
        <f t="shared" si="57"/>
        <v>0</v>
      </c>
      <c r="AM91" s="91">
        <f t="shared" si="51"/>
        <v>37</v>
      </c>
      <c r="AN91" s="91">
        <f t="shared" si="51"/>
        <v>37</v>
      </c>
      <c r="AO91" s="91">
        <f t="shared" si="51"/>
        <v>0</v>
      </c>
    </row>
    <row r="92" spans="1:41" ht="12.75">
      <c r="A92" s="13">
        <v>81</v>
      </c>
      <c r="B92" s="14" t="s">
        <v>72</v>
      </c>
      <c r="C92" s="101"/>
      <c r="D92" s="101"/>
      <c r="E92" s="87">
        <f>SUM(D92-C92)</f>
        <v>0</v>
      </c>
      <c r="F92" s="101"/>
      <c r="G92" s="101"/>
      <c r="H92" s="87">
        <f>SUM(G92-F92)</f>
        <v>0</v>
      </c>
      <c r="I92" s="101"/>
      <c r="J92" s="101"/>
      <c r="K92" s="87">
        <f>SUM(J92-I92)</f>
        <v>0</v>
      </c>
      <c r="L92" s="101"/>
      <c r="M92" s="101"/>
      <c r="N92" s="87">
        <f>SUM(M92-L92)</f>
        <v>0</v>
      </c>
      <c r="O92" s="101"/>
      <c r="P92" s="101"/>
      <c r="Q92" s="87">
        <f>SUM(P92-O92)</f>
        <v>0</v>
      </c>
      <c r="R92" s="101">
        <v>3</v>
      </c>
      <c r="S92" s="101">
        <v>3</v>
      </c>
      <c r="T92" s="87">
        <f>SUM(S92-R92)</f>
        <v>0</v>
      </c>
      <c r="U92" s="91">
        <f t="shared" si="39"/>
        <v>3</v>
      </c>
      <c r="V92" s="91">
        <f t="shared" si="39"/>
        <v>3</v>
      </c>
      <c r="W92" s="91">
        <f t="shared" si="39"/>
        <v>0</v>
      </c>
      <c r="X92" s="86"/>
      <c r="Y92" s="86"/>
      <c r="Z92" s="166">
        <f t="shared" si="49"/>
        <v>0</v>
      </c>
      <c r="AA92" s="167">
        <f t="shared" si="56"/>
        <v>0</v>
      </c>
      <c r="AB92" s="167">
        <f t="shared" si="56"/>
        <v>0</v>
      </c>
      <c r="AC92" s="167">
        <f t="shared" si="56"/>
        <v>0</v>
      </c>
      <c r="AD92" s="145"/>
      <c r="AE92" s="145"/>
      <c r="AF92" s="166">
        <f t="shared" si="54"/>
        <v>0</v>
      </c>
      <c r="AG92" s="165"/>
      <c r="AH92" s="165"/>
      <c r="AI92" s="166">
        <f t="shared" si="50"/>
        <v>0</v>
      </c>
      <c r="AJ92" s="167">
        <f t="shared" si="57"/>
        <v>0</v>
      </c>
      <c r="AK92" s="167">
        <f t="shared" si="57"/>
        <v>0</v>
      </c>
      <c r="AL92" s="167">
        <f t="shared" si="57"/>
        <v>0</v>
      </c>
      <c r="AM92" s="91">
        <f t="shared" si="51"/>
        <v>3</v>
      </c>
      <c r="AN92" s="91">
        <f t="shared" si="51"/>
        <v>3</v>
      </c>
      <c r="AO92" s="91">
        <f t="shared" si="51"/>
        <v>0</v>
      </c>
    </row>
    <row r="93" spans="1:41" ht="12.75">
      <c r="A93" s="13">
        <v>82</v>
      </c>
      <c r="B93" s="14" t="s">
        <v>123</v>
      </c>
      <c r="C93" s="101"/>
      <c r="D93" s="101"/>
      <c r="E93" s="84">
        <f>SUM(D93-C93)</f>
        <v>0</v>
      </c>
      <c r="F93" s="101"/>
      <c r="G93" s="101"/>
      <c r="H93" s="84">
        <f>SUM(G93-F93)</f>
        <v>0</v>
      </c>
      <c r="I93" s="101"/>
      <c r="J93" s="101"/>
      <c r="K93" s="84">
        <f>SUM(J93-I93)</f>
        <v>0</v>
      </c>
      <c r="L93" s="101"/>
      <c r="M93" s="101"/>
      <c r="N93" s="84">
        <f>SUM(M93-L93)</f>
        <v>0</v>
      </c>
      <c r="O93" s="101"/>
      <c r="P93" s="101"/>
      <c r="Q93" s="84">
        <f>SUM(P93-O93)</f>
        <v>0</v>
      </c>
      <c r="R93" s="101"/>
      <c r="S93" s="101"/>
      <c r="T93" s="84">
        <f>SUM(S93-R93)</f>
        <v>0</v>
      </c>
      <c r="U93" s="91">
        <f t="shared" si="39"/>
        <v>0</v>
      </c>
      <c r="V93" s="91">
        <f t="shared" si="39"/>
        <v>0</v>
      </c>
      <c r="W93" s="91">
        <f t="shared" si="39"/>
        <v>0</v>
      </c>
      <c r="X93" s="86"/>
      <c r="Y93" s="86"/>
      <c r="Z93" s="145">
        <f t="shared" si="49"/>
        <v>0</v>
      </c>
      <c r="AA93" s="167">
        <f t="shared" si="56"/>
        <v>0</v>
      </c>
      <c r="AB93" s="167">
        <f t="shared" si="56"/>
        <v>0</v>
      </c>
      <c r="AC93" s="167">
        <f t="shared" si="56"/>
        <v>0</v>
      </c>
      <c r="AD93" s="165"/>
      <c r="AE93" s="165"/>
      <c r="AF93" s="145">
        <f t="shared" si="54"/>
        <v>0</v>
      </c>
      <c r="AG93" s="165"/>
      <c r="AH93" s="165"/>
      <c r="AI93" s="145">
        <f t="shared" si="50"/>
        <v>0</v>
      </c>
      <c r="AJ93" s="168">
        <f t="shared" si="57"/>
        <v>0</v>
      </c>
      <c r="AK93" s="168">
        <f t="shared" si="57"/>
        <v>0</v>
      </c>
      <c r="AL93" s="168">
        <f t="shared" si="57"/>
        <v>0</v>
      </c>
      <c r="AM93" s="91">
        <f t="shared" si="51"/>
        <v>0</v>
      </c>
      <c r="AN93" s="91">
        <f t="shared" si="51"/>
        <v>0</v>
      </c>
      <c r="AO93" s="91">
        <f t="shared" si="51"/>
        <v>0</v>
      </c>
    </row>
    <row r="94" spans="1:41" ht="12.75">
      <c r="A94" s="57">
        <v>83</v>
      </c>
      <c r="B94" s="77" t="s">
        <v>124</v>
      </c>
      <c r="C94" s="102">
        <f t="shared" ref="C94:S94" si="58">SUM(C95:C98)</f>
        <v>0</v>
      </c>
      <c r="D94" s="102">
        <f t="shared" si="58"/>
        <v>0</v>
      </c>
      <c r="E94" s="145">
        <f t="shared" si="58"/>
        <v>0</v>
      </c>
      <c r="F94" s="102">
        <f t="shared" si="58"/>
        <v>0</v>
      </c>
      <c r="G94" s="102">
        <f t="shared" si="58"/>
        <v>0</v>
      </c>
      <c r="H94" s="145">
        <f t="shared" si="58"/>
        <v>0</v>
      </c>
      <c r="I94" s="102">
        <f t="shared" si="58"/>
        <v>0</v>
      </c>
      <c r="J94" s="102">
        <f t="shared" si="58"/>
        <v>0</v>
      </c>
      <c r="K94" s="145">
        <f t="shared" si="58"/>
        <v>0</v>
      </c>
      <c r="L94" s="102">
        <f t="shared" si="58"/>
        <v>0</v>
      </c>
      <c r="M94" s="102">
        <f t="shared" si="58"/>
        <v>0</v>
      </c>
      <c r="N94" s="145">
        <f t="shared" si="58"/>
        <v>0</v>
      </c>
      <c r="O94" s="102">
        <f t="shared" si="58"/>
        <v>0</v>
      </c>
      <c r="P94" s="102">
        <f t="shared" si="58"/>
        <v>0</v>
      </c>
      <c r="Q94" s="145">
        <f t="shared" si="58"/>
        <v>0</v>
      </c>
      <c r="R94" s="102">
        <f t="shared" si="58"/>
        <v>0</v>
      </c>
      <c r="S94" s="102">
        <f t="shared" si="58"/>
        <v>0</v>
      </c>
      <c r="T94" s="145">
        <f t="shared" si="48"/>
        <v>0</v>
      </c>
      <c r="U94" s="90">
        <f t="shared" si="39"/>
        <v>0</v>
      </c>
      <c r="V94" s="90">
        <f t="shared" si="39"/>
        <v>0</v>
      </c>
      <c r="W94" s="90">
        <f t="shared" si="39"/>
        <v>0</v>
      </c>
      <c r="X94" s="88">
        <f>SUM(X95:X99)</f>
        <v>0</v>
      </c>
      <c r="Y94" s="88">
        <f>SUM(Y95:Y99)</f>
        <v>0</v>
      </c>
      <c r="Z94" s="88">
        <f t="shared" si="49"/>
        <v>0</v>
      </c>
      <c r="AA94" s="90">
        <f t="shared" si="56"/>
        <v>0</v>
      </c>
      <c r="AB94" s="90">
        <f t="shared" si="56"/>
        <v>0</v>
      </c>
      <c r="AC94" s="90">
        <f t="shared" si="56"/>
        <v>0</v>
      </c>
      <c r="AD94" s="145">
        <f>SUM(AD95:AD98)</f>
        <v>0</v>
      </c>
      <c r="AE94" s="145">
        <f>SUM(AE95:AE98)</f>
        <v>0</v>
      </c>
      <c r="AF94" s="88">
        <f t="shared" si="54"/>
        <v>0</v>
      </c>
      <c r="AG94" s="145">
        <f>SUM(AG95:AG98)</f>
        <v>0</v>
      </c>
      <c r="AH94" s="145">
        <f>SUM(AH95:AH98)</f>
        <v>0</v>
      </c>
      <c r="AI94" s="88">
        <f t="shared" si="50"/>
        <v>0</v>
      </c>
      <c r="AJ94" s="93">
        <f t="shared" ref="AJ94:AL107" si="59">SUM(AD94+AG94)</f>
        <v>0</v>
      </c>
      <c r="AK94" s="93">
        <f t="shared" si="59"/>
        <v>0</v>
      </c>
      <c r="AL94" s="93">
        <f t="shared" si="59"/>
        <v>0</v>
      </c>
      <c r="AM94" s="90">
        <f t="shared" si="51"/>
        <v>0</v>
      </c>
      <c r="AN94" s="90">
        <f t="shared" si="51"/>
        <v>0</v>
      </c>
      <c r="AO94" s="90">
        <f t="shared" si="51"/>
        <v>0</v>
      </c>
    </row>
    <row r="95" spans="1:41" ht="12.75">
      <c r="A95" s="13">
        <v>84</v>
      </c>
      <c r="B95" s="14" t="s">
        <v>185</v>
      </c>
      <c r="C95" s="101"/>
      <c r="D95" s="101"/>
      <c r="E95" s="87">
        <f>SUM(D95-C95)</f>
        <v>0</v>
      </c>
      <c r="F95" s="101"/>
      <c r="G95" s="101"/>
      <c r="H95" s="87">
        <f>SUM(G95-F95)</f>
        <v>0</v>
      </c>
      <c r="I95" s="101"/>
      <c r="J95" s="101"/>
      <c r="K95" s="87">
        <f>SUM(J95-I95)</f>
        <v>0</v>
      </c>
      <c r="L95" s="101"/>
      <c r="M95" s="101">
        <v>0</v>
      </c>
      <c r="N95" s="87">
        <f>SUM(M95-L95)</f>
        <v>0</v>
      </c>
      <c r="O95" s="101"/>
      <c r="P95" s="101"/>
      <c r="Q95" s="87">
        <f>SUM(P95-O95)</f>
        <v>0</v>
      </c>
      <c r="R95" s="101"/>
      <c r="S95" s="101"/>
      <c r="T95" s="87">
        <f t="shared" si="48"/>
        <v>0</v>
      </c>
      <c r="U95" s="91">
        <f t="shared" si="39"/>
        <v>0</v>
      </c>
      <c r="V95" s="91">
        <f t="shared" si="39"/>
        <v>0</v>
      </c>
      <c r="W95" s="91">
        <f t="shared" si="39"/>
        <v>0</v>
      </c>
      <c r="X95" s="86"/>
      <c r="Y95" s="86"/>
      <c r="Z95" s="166">
        <f t="shared" si="49"/>
        <v>0</v>
      </c>
      <c r="AA95" s="167">
        <f t="shared" si="56"/>
        <v>0</v>
      </c>
      <c r="AB95" s="167">
        <f t="shared" si="56"/>
        <v>0</v>
      </c>
      <c r="AC95" s="167">
        <f t="shared" si="56"/>
        <v>0</v>
      </c>
      <c r="AD95" s="145"/>
      <c r="AE95" s="145"/>
      <c r="AF95" s="166">
        <f t="shared" si="54"/>
        <v>0</v>
      </c>
      <c r="AG95" s="165"/>
      <c r="AH95" s="165"/>
      <c r="AI95" s="166">
        <f t="shared" si="50"/>
        <v>0</v>
      </c>
      <c r="AJ95" s="167">
        <f t="shared" si="59"/>
        <v>0</v>
      </c>
      <c r="AK95" s="167">
        <f t="shared" si="59"/>
        <v>0</v>
      </c>
      <c r="AL95" s="167">
        <f t="shared" si="59"/>
        <v>0</v>
      </c>
      <c r="AM95" s="91">
        <f t="shared" si="51"/>
        <v>0</v>
      </c>
      <c r="AN95" s="91">
        <f t="shared" si="51"/>
        <v>0</v>
      </c>
      <c r="AO95" s="91">
        <f t="shared" si="51"/>
        <v>0</v>
      </c>
    </row>
    <row r="96" spans="1:41" ht="12.75">
      <c r="A96" s="13">
        <v>85</v>
      </c>
      <c r="B96" s="14" t="s">
        <v>186</v>
      </c>
      <c r="C96" s="101"/>
      <c r="D96" s="101"/>
      <c r="E96" s="87">
        <f>SUM(D96-C96)</f>
        <v>0</v>
      </c>
      <c r="F96" s="101"/>
      <c r="G96" s="101"/>
      <c r="H96" s="87">
        <f>SUM(G96-F96)</f>
        <v>0</v>
      </c>
      <c r="I96" s="101"/>
      <c r="J96" s="101"/>
      <c r="K96" s="87">
        <f>SUM(J96-I96)</f>
        <v>0</v>
      </c>
      <c r="L96" s="101"/>
      <c r="M96" s="101"/>
      <c r="N96" s="87">
        <f>SUM(M96-L96)</f>
        <v>0</v>
      </c>
      <c r="O96" s="101"/>
      <c r="P96" s="101"/>
      <c r="Q96" s="87">
        <f>SUM(P96-O96)</f>
        <v>0</v>
      </c>
      <c r="R96" s="101"/>
      <c r="S96" s="101"/>
      <c r="T96" s="87">
        <f t="shared" si="48"/>
        <v>0</v>
      </c>
      <c r="U96" s="91">
        <f t="shared" si="39"/>
        <v>0</v>
      </c>
      <c r="V96" s="91">
        <f t="shared" si="39"/>
        <v>0</v>
      </c>
      <c r="W96" s="91">
        <f t="shared" si="39"/>
        <v>0</v>
      </c>
      <c r="X96" s="86"/>
      <c r="Y96" s="86"/>
      <c r="Z96" s="166">
        <f t="shared" si="49"/>
        <v>0</v>
      </c>
      <c r="AA96" s="167">
        <f t="shared" si="56"/>
        <v>0</v>
      </c>
      <c r="AB96" s="167">
        <f t="shared" si="56"/>
        <v>0</v>
      </c>
      <c r="AC96" s="167">
        <f t="shared" si="56"/>
        <v>0</v>
      </c>
      <c r="AD96" s="145"/>
      <c r="AE96" s="145"/>
      <c r="AF96" s="166">
        <f t="shared" si="54"/>
        <v>0</v>
      </c>
      <c r="AG96" s="165"/>
      <c r="AH96" s="165"/>
      <c r="AI96" s="166">
        <f t="shared" si="50"/>
        <v>0</v>
      </c>
      <c r="AJ96" s="167">
        <f t="shared" si="59"/>
        <v>0</v>
      </c>
      <c r="AK96" s="167">
        <f t="shared" si="59"/>
        <v>0</v>
      </c>
      <c r="AL96" s="167">
        <f t="shared" si="59"/>
        <v>0</v>
      </c>
      <c r="AM96" s="91">
        <f t="shared" si="51"/>
        <v>0</v>
      </c>
      <c r="AN96" s="91">
        <f t="shared" si="51"/>
        <v>0</v>
      </c>
      <c r="AO96" s="91">
        <f t="shared" si="51"/>
        <v>0</v>
      </c>
    </row>
    <row r="97" spans="1:41" ht="12.75">
      <c r="A97" s="13">
        <v>86</v>
      </c>
      <c r="B97" s="14" t="s">
        <v>187</v>
      </c>
      <c r="C97" s="101"/>
      <c r="D97" s="101"/>
      <c r="E97" s="87">
        <f>SUM(D97-C97)</f>
        <v>0</v>
      </c>
      <c r="F97" s="101"/>
      <c r="G97" s="101"/>
      <c r="H97" s="87">
        <f>SUM(G97-F97)</f>
        <v>0</v>
      </c>
      <c r="I97" s="101"/>
      <c r="J97" s="101"/>
      <c r="K97" s="87">
        <f>SUM(J97-I97)</f>
        <v>0</v>
      </c>
      <c r="L97" s="101"/>
      <c r="M97" s="101"/>
      <c r="N97" s="87">
        <f>SUM(M97-L97)</f>
        <v>0</v>
      </c>
      <c r="O97" s="101"/>
      <c r="P97" s="101"/>
      <c r="Q97" s="87">
        <f>SUM(P97-O97)</f>
        <v>0</v>
      </c>
      <c r="R97" s="101"/>
      <c r="S97" s="101"/>
      <c r="T97" s="87">
        <f t="shared" si="48"/>
        <v>0</v>
      </c>
      <c r="U97" s="91">
        <f t="shared" si="39"/>
        <v>0</v>
      </c>
      <c r="V97" s="91">
        <f t="shared" si="39"/>
        <v>0</v>
      </c>
      <c r="W97" s="91">
        <f t="shared" si="39"/>
        <v>0</v>
      </c>
      <c r="X97" s="86"/>
      <c r="Y97" s="86"/>
      <c r="Z97" s="166">
        <f t="shared" si="49"/>
        <v>0</v>
      </c>
      <c r="AA97" s="167">
        <f t="shared" si="56"/>
        <v>0</v>
      </c>
      <c r="AB97" s="167">
        <f t="shared" si="56"/>
        <v>0</v>
      </c>
      <c r="AC97" s="167">
        <f t="shared" si="56"/>
        <v>0</v>
      </c>
      <c r="AD97" s="145"/>
      <c r="AE97" s="145"/>
      <c r="AF97" s="166">
        <f t="shared" si="54"/>
        <v>0</v>
      </c>
      <c r="AG97" s="165"/>
      <c r="AH97" s="165"/>
      <c r="AI97" s="166">
        <f t="shared" si="50"/>
        <v>0</v>
      </c>
      <c r="AJ97" s="167">
        <f t="shared" si="59"/>
        <v>0</v>
      </c>
      <c r="AK97" s="167">
        <f t="shared" si="59"/>
        <v>0</v>
      </c>
      <c r="AL97" s="167">
        <f t="shared" si="59"/>
        <v>0</v>
      </c>
      <c r="AM97" s="91">
        <f t="shared" si="51"/>
        <v>0</v>
      </c>
      <c r="AN97" s="91">
        <f t="shared" si="51"/>
        <v>0</v>
      </c>
      <c r="AO97" s="91">
        <f t="shared" si="51"/>
        <v>0</v>
      </c>
    </row>
    <row r="98" spans="1:41" ht="12.75">
      <c r="A98" s="13">
        <v>87</v>
      </c>
      <c r="B98" s="14" t="s">
        <v>188</v>
      </c>
      <c r="C98" s="101"/>
      <c r="D98" s="101"/>
      <c r="E98" s="87">
        <f>SUM(D98-C98)</f>
        <v>0</v>
      </c>
      <c r="F98" s="101"/>
      <c r="G98" s="101"/>
      <c r="H98" s="87">
        <f>SUM(G98-F98)</f>
        <v>0</v>
      </c>
      <c r="I98" s="101"/>
      <c r="J98" s="101"/>
      <c r="K98" s="87">
        <f>SUM(J98-I98)</f>
        <v>0</v>
      </c>
      <c r="L98" s="101"/>
      <c r="M98" s="101"/>
      <c r="N98" s="87">
        <f>SUM(M98-L98)</f>
        <v>0</v>
      </c>
      <c r="O98" s="101"/>
      <c r="P98" s="101"/>
      <c r="Q98" s="87">
        <f>SUM(P98-O98)</f>
        <v>0</v>
      </c>
      <c r="R98" s="101"/>
      <c r="S98" s="101"/>
      <c r="T98" s="87">
        <f t="shared" si="48"/>
        <v>0</v>
      </c>
      <c r="U98" s="91">
        <f t="shared" si="39"/>
        <v>0</v>
      </c>
      <c r="V98" s="91">
        <f t="shared" si="39"/>
        <v>0</v>
      </c>
      <c r="W98" s="91">
        <f t="shared" si="39"/>
        <v>0</v>
      </c>
      <c r="X98" s="86"/>
      <c r="Y98" s="86"/>
      <c r="Z98" s="166">
        <f t="shared" si="49"/>
        <v>0</v>
      </c>
      <c r="AA98" s="167">
        <f t="shared" si="56"/>
        <v>0</v>
      </c>
      <c r="AB98" s="167">
        <f t="shared" si="56"/>
        <v>0</v>
      </c>
      <c r="AC98" s="167">
        <f t="shared" si="56"/>
        <v>0</v>
      </c>
      <c r="AD98" s="145"/>
      <c r="AE98" s="145"/>
      <c r="AF98" s="166">
        <f t="shared" si="54"/>
        <v>0</v>
      </c>
      <c r="AG98" s="165"/>
      <c r="AH98" s="165"/>
      <c r="AI98" s="166">
        <f t="shared" si="50"/>
        <v>0</v>
      </c>
      <c r="AJ98" s="167">
        <f t="shared" si="59"/>
        <v>0</v>
      </c>
      <c r="AK98" s="167">
        <f t="shared" si="59"/>
        <v>0</v>
      </c>
      <c r="AL98" s="167">
        <f t="shared" si="59"/>
        <v>0</v>
      </c>
      <c r="AM98" s="91">
        <f t="shared" si="51"/>
        <v>0</v>
      </c>
      <c r="AN98" s="91">
        <f t="shared" si="51"/>
        <v>0</v>
      </c>
      <c r="AO98" s="91">
        <f t="shared" si="5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49">
        <f t="shared" si="42"/>
        <v>0</v>
      </c>
      <c r="F99" s="102">
        <f>SUM(F100:F107)</f>
        <v>0</v>
      </c>
      <c r="G99" s="102">
        <f>SUM(G100:G107)</f>
        <v>0</v>
      </c>
      <c r="H99" s="145">
        <f>SUM(H100:H107)</f>
        <v>0</v>
      </c>
      <c r="I99" s="102">
        <f>SUM(I100:I107)</f>
        <v>0</v>
      </c>
      <c r="J99" s="102">
        <f>SUM(J100:J107)</f>
        <v>0</v>
      </c>
      <c r="K99" s="149">
        <f t="shared" si="44"/>
        <v>0</v>
      </c>
      <c r="L99" s="102">
        <f>SUM(L100:L107)</f>
        <v>0</v>
      </c>
      <c r="M99" s="102">
        <f>SUM(M100:M107)</f>
        <v>0</v>
      </c>
      <c r="N99" s="149">
        <f t="shared" si="45"/>
        <v>0</v>
      </c>
      <c r="O99" s="102">
        <f>SUM(O100:O107)</f>
        <v>0</v>
      </c>
      <c r="P99" s="102">
        <f>SUM(P100:P107)</f>
        <v>0</v>
      </c>
      <c r="Q99" s="149">
        <f t="shared" si="46"/>
        <v>0</v>
      </c>
      <c r="R99" s="102">
        <f>SUM(R100:R107)</f>
        <v>0</v>
      </c>
      <c r="S99" s="102">
        <f>SUM(S100:S107)</f>
        <v>0</v>
      </c>
      <c r="T99" s="149">
        <f t="shared" si="48"/>
        <v>0</v>
      </c>
      <c r="U99" s="90">
        <f t="shared" si="39"/>
        <v>0</v>
      </c>
      <c r="V99" s="90">
        <f t="shared" si="39"/>
        <v>0</v>
      </c>
      <c r="W99" s="90">
        <f t="shared" si="39"/>
        <v>0</v>
      </c>
      <c r="X99" s="88">
        <f>SUM(X100:X107)</f>
        <v>0</v>
      </c>
      <c r="Y99" s="88">
        <f>SUM(Y100:Y107)</f>
        <v>0</v>
      </c>
      <c r="Z99" s="87">
        <f t="shared" si="49"/>
        <v>0</v>
      </c>
      <c r="AA99" s="90">
        <f t="shared" si="56"/>
        <v>0</v>
      </c>
      <c r="AB99" s="90">
        <f t="shared" si="56"/>
        <v>0</v>
      </c>
      <c r="AC99" s="90">
        <f t="shared" si="56"/>
        <v>0</v>
      </c>
      <c r="AD99" s="151">
        <f>SUM(AD100:AD107)</f>
        <v>0</v>
      </c>
      <c r="AE99" s="151">
        <f>SUM(AE100:AE107)</f>
        <v>0</v>
      </c>
      <c r="AF99" s="87">
        <f t="shared" si="54"/>
        <v>0</v>
      </c>
      <c r="AG99" s="151">
        <f>SUM(AG100:AG107)</f>
        <v>0</v>
      </c>
      <c r="AH99" s="151">
        <f>SUM(AH100:AH107)</f>
        <v>0</v>
      </c>
      <c r="AI99" s="87">
        <f t="shared" si="50"/>
        <v>0</v>
      </c>
      <c r="AJ99" s="90">
        <f t="shared" si="59"/>
        <v>0</v>
      </c>
      <c r="AK99" s="90">
        <f t="shared" si="59"/>
        <v>0</v>
      </c>
      <c r="AL99" s="90">
        <f t="shared" si="59"/>
        <v>0</v>
      </c>
      <c r="AM99" s="90">
        <f t="shared" si="51"/>
        <v>0</v>
      </c>
      <c r="AN99" s="90">
        <f t="shared" si="51"/>
        <v>0</v>
      </c>
      <c r="AO99" s="90">
        <f t="shared" si="5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87">
        <f t="shared" si="42"/>
        <v>0</v>
      </c>
      <c r="F100" s="101"/>
      <c r="G100" s="101">
        <v>0</v>
      </c>
      <c r="H100" s="87">
        <f t="shared" si="43"/>
        <v>0</v>
      </c>
      <c r="I100" s="101"/>
      <c r="J100" s="101"/>
      <c r="K100" s="87">
        <f t="shared" si="44"/>
        <v>0</v>
      </c>
      <c r="L100" s="101"/>
      <c r="M100" s="101"/>
      <c r="N100" s="87">
        <f t="shared" si="45"/>
        <v>0</v>
      </c>
      <c r="O100" s="101"/>
      <c r="P100" s="101"/>
      <c r="Q100" s="87">
        <f t="shared" si="46"/>
        <v>0</v>
      </c>
      <c r="R100" s="101"/>
      <c r="S100" s="101"/>
      <c r="T100" s="87">
        <f t="shared" si="48"/>
        <v>0</v>
      </c>
      <c r="U100" s="91">
        <f t="shared" si="39"/>
        <v>0</v>
      </c>
      <c r="V100" s="91">
        <f t="shared" si="39"/>
        <v>0</v>
      </c>
      <c r="W100" s="91">
        <f t="shared" si="39"/>
        <v>0</v>
      </c>
      <c r="X100" s="86"/>
      <c r="Y100" s="86"/>
      <c r="Z100" s="166">
        <f t="shared" si="49"/>
        <v>0</v>
      </c>
      <c r="AA100" s="167">
        <f t="shared" si="56"/>
        <v>0</v>
      </c>
      <c r="AB100" s="167">
        <f t="shared" si="56"/>
        <v>0</v>
      </c>
      <c r="AC100" s="167">
        <f t="shared" si="56"/>
        <v>0</v>
      </c>
      <c r="AD100" s="145"/>
      <c r="AE100" s="145"/>
      <c r="AF100" s="166">
        <f t="shared" si="54"/>
        <v>0</v>
      </c>
      <c r="AG100" s="165"/>
      <c r="AH100" s="165"/>
      <c r="AI100" s="166">
        <f t="shared" si="50"/>
        <v>0</v>
      </c>
      <c r="AJ100" s="167">
        <f t="shared" si="59"/>
        <v>0</v>
      </c>
      <c r="AK100" s="167">
        <f t="shared" si="59"/>
        <v>0</v>
      </c>
      <c r="AL100" s="167">
        <f t="shared" si="59"/>
        <v>0</v>
      </c>
      <c r="AM100" s="91">
        <f t="shared" si="51"/>
        <v>0</v>
      </c>
      <c r="AN100" s="91">
        <f t="shared" si="51"/>
        <v>0</v>
      </c>
      <c r="AO100" s="91">
        <f t="shared" si="5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87">
        <f t="shared" si="42"/>
        <v>0</v>
      </c>
      <c r="F101" s="101"/>
      <c r="G101" s="101">
        <v>0</v>
      </c>
      <c r="H101" s="87">
        <f t="shared" si="43"/>
        <v>0</v>
      </c>
      <c r="I101" s="101"/>
      <c r="J101" s="101"/>
      <c r="K101" s="87">
        <f t="shared" si="44"/>
        <v>0</v>
      </c>
      <c r="L101" s="101"/>
      <c r="M101" s="101"/>
      <c r="N101" s="87">
        <f t="shared" si="45"/>
        <v>0</v>
      </c>
      <c r="O101" s="101"/>
      <c r="P101" s="101"/>
      <c r="Q101" s="87">
        <f t="shared" si="46"/>
        <v>0</v>
      </c>
      <c r="R101" s="101"/>
      <c r="S101" s="101"/>
      <c r="T101" s="87">
        <f t="shared" si="48"/>
        <v>0</v>
      </c>
      <c r="U101" s="91">
        <f t="shared" si="39"/>
        <v>0</v>
      </c>
      <c r="V101" s="91">
        <f t="shared" si="39"/>
        <v>0</v>
      </c>
      <c r="W101" s="91">
        <f t="shared" si="39"/>
        <v>0</v>
      </c>
      <c r="X101" s="86"/>
      <c r="Y101" s="86"/>
      <c r="Z101" s="166">
        <f t="shared" si="49"/>
        <v>0</v>
      </c>
      <c r="AA101" s="167">
        <f t="shared" si="56"/>
        <v>0</v>
      </c>
      <c r="AB101" s="167">
        <f t="shared" si="56"/>
        <v>0</v>
      </c>
      <c r="AC101" s="167">
        <f t="shared" si="56"/>
        <v>0</v>
      </c>
      <c r="AD101" s="145"/>
      <c r="AE101" s="145"/>
      <c r="AF101" s="166">
        <f t="shared" si="54"/>
        <v>0</v>
      </c>
      <c r="AG101" s="165"/>
      <c r="AH101" s="165"/>
      <c r="AI101" s="166">
        <f t="shared" si="50"/>
        <v>0</v>
      </c>
      <c r="AJ101" s="167">
        <f t="shared" si="59"/>
        <v>0</v>
      </c>
      <c r="AK101" s="167">
        <f t="shared" si="59"/>
        <v>0</v>
      </c>
      <c r="AL101" s="167">
        <f t="shared" si="59"/>
        <v>0</v>
      </c>
      <c r="AM101" s="91">
        <f t="shared" si="51"/>
        <v>0</v>
      </c>
      <c r="AN101" s="91">
        <f t="shared" si="51"/>
        <v>0</v>
      </c>
      <c r="AO101" s="91">
        <f t="shared" si="5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87">
        <f t="shared" si="42"/>
        <v>0</v>
      </c>
      <c r="F102" s="101"/>
      <c r="G102" s="101">
        <v>0</v>
      </c>
      <c r="H102" s="87">
        <f t="shared" si="43"/>
        <v>0</v>
      </c>
      <c r="I102" s="101"/>
      <c r="J102" s="103"/>
      <c r="K102" s="87">
        <f t="shared" si="44"/>
        <v>0</v>
      </c>
      <c r="L102" s="103"/>
      <c r="M102" s="103"/>
      <c r="N102" s="87">
        <f t="shared" si="45"/>
        <v>0</v>
      </c>
      <c r="O102" s="103"/>
      <c r="P102" s="103"/>
      <c r="Q102" s="87">
        <f t="shared" si="46"/>
        <v>0</v>
      </c>
      <c r="R102" s="103"/>
      <c r="S102" s="101">
        <v>0</v>
      </c>
      <c r="T102" s="87">
        <f t="shared" si="48"/>
        <v>0</v>
      </c>
      <c r="U102" s="91">
        <f t="shared" si="39"/>
        <v>0</v>
      </c>
      <c r="V102" s="91">
        <f t="shared" si="39"/>
        <v>0</v>
      </c>
      <c r="W102" s="91">
        <f t="shared" si="39"/>
        <v>0</v>
      </c>
      <c r="X102" s="86"/>
      <c r="Y102" s="86"/>
      <c r="Z102" s="166">
        <f t="shared" si="49"/>
        <v>0</v>
      </c>
      <c r="AA102" s="167">
        <f t="shared" si="56"/>
        <v>0</v>
      </c>
      <c r="AB102" s="167">
        <f t="shared" si="56"/>
        <v>0</v>
      </c>
      <c r="AC102" s="167">
        <f t="shared" si="56"/>
        <v>0</v>
      </c>
      <c r="AD102" s="145"/>
      <c r="AE102" s="145"/>
      <c r="AF102" s="166">
        <f t="shared" si="54"/>
        <v>0</v>
      </c>
      <c r="AG102" s="165"/>
      <c r="AH102" s="165"/>
      <c r="AI102" s="166">
        <f t="shared" si="50"/>
        <v>0</v>
      </c>
      <c r="AJ102" s="167">
        <f t="shared" si="59"/>
        <v>0</v>
      </c>
      <c r="AK102" s="167">
        <f t="shared" si="59"/>
        <v>0</v>
      </c>
      <c r="AL102" s="167">
        <f t="shared" si="59"/>
        <v>0</v>
      </c>
      <c r="AM102" s="91">
        <f t="shared" si="51"/>
        <v>0</v>
      </c>
      <c r="AN102" s="91">
        <f t="shared" si="51"/>
        <v>0</v>
      </c>
      <c r="AO102" s="91">
        <f t="shared" si="51"/>
        <v>0</v>
      </c>
    </row>
    <row r="103" spans="1:41" ht="12.75">
      <c r="A103" s="13">
        <v>92</v>
      </c>
      <c r="B103" s="14" t="s">
        <v>192</v>
      </c>
      <c r="C103" s="101"/>
      <c r="D103" s="101"/>
      <c r="E103" s="87">
        <f t="shared" si="42"/>
        <v>0</v>
      </c>
      <c r="F103" s="101"/>
      <c r="G103" s="101"/>
      <c r="H103" s="87">
        <f t="shared" si="43"/>
        <v>0</v>
      </c>
      <c r="I103" s="101"/>
      <c r="J103" s="101"/>
      <c r="K103" s="87">
        <f t="shared" si="44"/>
        <v>0</v>
      </c>
      <c r="L103" s="101"/>
      <c r="M103" s="101"/>
      <c r="N103" s="87">
        <f t="shared" si="45"/>
        <v>0</v>
      </c>
      <c r="O103" s="101"/>
      <c r="P103" s="101"/>
      <c r="Q103" s="87">
        <f t="shared" si="46"/>
        <v>0</v>
      </c>
      <c r="R103" s="101"/>
      <c r="S103" s="101"/>
      <c r="T103" s="87">
        <f t="shared" si="48"/>
        <v>0</v>
      </c>
      <c r="U103" s="91">
        <f t="shared" si="39"/>
        <v>0</v>
      </c>
      <c r="V103" s="91">
        <f t="shared" si="39"/>
        <v>0</v>
      </c>
      <c r="W103" s="91">
        <f t="shared" si="39"/>
        <v>0</v>
      </c>
      <c r="X103" s="86"/>
      <c r="Y103" s="86"/>
      <c r="Z103" s="166">
        <f t="shared" si="49"/>
        <v>0</v>
      </c>
      <c r="AA103" s="167">
        <f t="shared" si="56"/>
        <v>0</v>
      </c>
      <c r="AB103" s="167">
        <f t="shared" si="56"/>
        <v>0</v>
      </c>
      <c r="AC103" s="167">
        <f t="shared" si="56"/>
        <v>0</v>
      </c>
      <c r="AD103" s="145"/>
      <c r="AE103" s="145"/>
      <c r="AF103" s="166">
        <f t="shared" si="54"/>
        <v>0</v>
      </c>
      <c r="AG103" s="165"/>
      <c r="AH103" s="165"/>
      <c r="AI103" s="166">
        <f t="shared" si="50"/>
        <v>0</v>
      </c>
      <c r="AJ103" s="167">
        <f t="shared" si="59"/>
        <v>0</v>
      </c>
      <c r="AK103" s="167">
        <f t="shared" si="59"/>
        <v>0</v>
      </c>
      <c r="AL103" s="167">
        <f t="shared" si="59"/>
        <v>0</v>
      </c>
      <c r="AM103" s="91">
        <f t="shared" si="51"/>
        <v>0</v>
      </c>
      <c r="AN103" s="91">
        <f t="shared" si="51"/>
        <v>0</v>
      </c>
      <c r="AO103" s="91">
        <f t="shared" si="5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87">
        <f t="shared" si="42"/>
        <v>0</v>
      </c>
      <c r="F104" s="101"/>
      <c r="G104" s="101">
        <v>0</v>
      </c>
      <c r="H104" s="87">
        <f t="shared" si="43"/>
        <v>0</v>
      </c>
      <c r="I104" s="101"/>
      <c r="J104" s="101"/>
      <c r="K104" s="87">
        <f t="shared" si="44"/>
        <v>0</v>
      </c>
      <c r="L104" s="101"/>
      <c r="M104" s="101"/>
      <c r="N104" s="87">
        <f t="shared" si="45"/>
        <v>0</v>
      </c>
      <c r="O104" s="101"/>
      <c r="P104" s="101"/>
      <c r="Q104" s="87">
        <f t="shared" si="46"/>
        <v>0</v>
      </c>
      <c r="R104" s="101"/>
      <c r="S104" s="101"/>
      <c r="T104" s="87">
        <f t="shared" si="48"/>
        <v>0</v>
      </c>
      <c r="U104" s="91">
        <f t="shared" si="39"/>
        <v>0</v>
      </c>
      <c r="V104" s="91">
        <f t="shared" si="39"/>
        <v>0</v>
      </c>
      <c r="W104" s="91">
        <f t="shared" si="39"/>
        <v>0</v>
      </c>
      <c r="X104" s="86"/>
      <c r="Y104" s="86"/>
      <c r="Z104" s="166">
        <f t="shared" si="49"/>
        <v>0</v>
      </c>
      <c r="AA104" s="167">
        <f t="shared" si="56"/>
        <v>0</v>
      </c>
      <c r="AB104" s="167">
        <f t="shared" si="56"/>
        <v>0</v>
      </c>
      <c r="AC104" s="167">
        <f t="shared" si="56"/>
        <v>0</v>
      </c>
      <c r="AD104" s="145"/>
      <c r="AE104" s="145"/>
      <c r="AF104" s="166">
        <f t="shared" si="54"/>
        <v>0</v>
      </c>
      <c r="AG104" s="165"/>
      <c r="AH104" s="165"/>
      <c r="AI104" s="166">
        <f t="shared" si="50"/>
        <v>0</v>
      </c>
      <c r="AJ104" s="167">
        <f t="shared" si="59"/>
        <v>0</v>
      </c>
      <c r="AK104" s="167">
        <f t="shared" si="59"/>
        <v>0</v>
      </c>
      <c r="AL104" s="167">
        <f t="shared" si="59"/>
        <v>0</v>
      </c>
      <c r="AM104" s="91">
        <f t="shared" si="51"/>
        <v>0</v>
      </c>
      <c r="AN104" s="91">
        <f t="shared" si="51"/>
        <v>0</v>
      </c>
      <c r="AO104" s="91">
        <f t="shared" si="5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87">
        <f t="shared" si="42"/>
        <v>0</v>
      </c>
      <c r="F105" s="101"/>
      <c r="G105" s="101">
        <v>0</v>
      </c>
      <c r="H105" s="87">
        <f t="shared" si="43"/>
        <v>0</v>
      </c>
      <c r="I105" s="101"/>
      <c r="J105" s="101"/>
      <c r="K105" s="87">
        <f t="shared" si="44"/>
        <v>0</v>
      </c>
      <c r="L105" s="101"/>
      <c r="M105" s="101"/>
      <c r="N105" s="87">
        <f t="shared" si="45"/>
        <v>0</v>
      </c>
      <c r="O105" s="101"/>
      <c r="P105" s="101"/>
      <c r="Q105" s="87">
        <f t="shared" si="46"/>
        <v>0</v>
      </c>
      <c r="R105" s="101"/>
      <c r="S105" s="101"/>
      <c r="T105" s="87">
        <f t="shared" si="48"/>
        <v>0</v>
      </c>
      <c r="U105" s="91">
        <f t="shared" si="39"/>
        <v>0</v>
      </c>
      <c r="V105" s="91">
        <f t="shared" si="39"/>
        <v>0</v>
      </c>
      <c r="W105" s="91">
        <f t="shared" si="39"/>
        <v>0</v>
      </c>
      <c r="X105" s="86"/>
      <c r="Y105" s="86"/>
      <c r="Z105" s="166">
        <f t="shared" si="49"/>
        <v>0</v>
      </c>
      <c r="AA105" s="167">
        <f t="shared" si="56"/>
        <v>0</v>
      </c>
      <c r="AB105" s="167">
        <f t="shared" si="56"/>
        <v>0</v>
      </c>
      <c r="AC105" s="167">
        <f t="shared" si="56"/>
        <v>0</v>
      </c>
      <c r="AD105" s="170"/>
      <c r="AE105" s="170"/>
      <c r="AF105" s="166">
        <f t="shared" si="54"/>
        <v>0</v>
      </c>
      <c r="AG105" s="165"/>
      <c r="AH105" s="165"/>
      <c r="AI105" s="166">
        <f t="shared" si="50"/>
        <v>0</v>
      </c>
      <c r="AJ105" s="167">
        <f t="shared" si="59"/>
        <v>0</v>
      </c>
      <c r="AK105" s="167">
        <f t="shared" si="59"/>
        <v>0</v>
      </c>
      <c r="AL105" s="167">
        <f t="shared" si="59"/>
        <v>0</v>
      </c>
      <c r="AM105" s="91">
        <f t="shared" si="51"/>
        <v>0</v>
      </c>
      <c r="AN105" s="91">
        <f t="shared" si="51"/>
        <v>0</v>
      </c>
      <c r="AO105" s="91">
        <f t="shared" si="5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87">
        <f t="shared" si="42"/>
        <v>0</v>
      </c>
      <c r="F106" s="101"/>
      <c r="G106" s="101"/>
      <c r="H106" s="87">
        <f t="shared" si="43"/>
        <v>0</v>
      </c>
      <c r="I106" s="101"/>
      <c r="J106" s="101"/>
      <c r="K106" s="87">
        <f t="shared" si="44"/>
        <v>0</v>
      </c>
      <c r="L106" s="101"/>
      <c r="M106" s="101"/>
      <c r="N106" s="87">
        <f t="shared" si="45"/>
        <v>0</v>
      </c>
      <c r="O106" s="101"/>
      <c r="P106" s="101"/>
      <c r="Q106" s="87">
        <f t="shared" si="46"/>
        <v>0</v>
      </c>
      <c r="R106" s="101"/>
      <c r="S106" s="101"/>
      <c r="T106" s="87">
        <f t="shared" si="48"/>
        <v>0</v>
      </c>
      <c r="U106" s="91">
        <f t="shared" si="39"/>
        <v>0</v>
      </c>
      <c r="V106" s="91">
        <f t="shared" si="39"/>
        <v>0</v>
      </c>
      <c r="W106" s="91">
        <f t="shared" si="39"/>
        <v>0</v>
      </c>
      <c r="X106" s="86"/>
      <c r="Y106" s="86"/>
      <c r="Z106" s="166">
        <f t="shared" si="49"/>
        <v>0</v>
      </c>
      <c r="AA106" s="167">
        <f t="shared" si="56"/>
        <v>0</v>
      </c>
      <c r="AB106" s="167">
        <f t="shared" si="56"/>
        <v>0</v>
      </c>
      <c r="AC106" s="167">
        <f t="shared" si="56"/>
        <v>0</v>
      </c>
      <c r="AD106" s="152"/>
      <c r="AE106" s="152"/>
      <c r="AF106" s="166">
        <f t="shared" si="54"/>
        <v>0</v>
      </c>
      <c r="AG106" s="165"/>
      <c r="AH106" s="165"/>
      <c r="AI106" s="166">
        <f t="shared" si="50"/>
        <v>0</v>
      </c>
      <c r="AJ106" s="167">
        <f t="shared" si="59"/>
        <v>0</v>
      </c>
      <c r="AK106" s="167">
        <f t="shared" si="59"/>
        <v>0</v>
      </c>
      <c r="AL106" s="167">
        <f t="shared" si="59"/>
        <v>0</v>
      </c>
      <c r="AM106" s="91">
        <f t="shared" si="51"/>
        <v>0</v>
      </c>
      <c r="AN106" s="91">
        <f t="shared" si="51"/>
        <v>0</v>
      </c>
      <c r="AO106" s="91">
        <f t="shared" si="5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87">
        <f t="shared" si="42"/>
        <v>0</v>
      </c>
      <c r="F107" s="101"/>
      <c r="G107" s="101"/>
      <c r="H107" s="87">
        <f t="shared" si="43"/>
        <v>0</v>
      </c>
      <c r="I107" s="101"/>
      <c r="J107" s="101"/>
      <c r="K107" s="87">
        <f t="shared" si="44"/>
        <v>0</v>
      </c>
      <c r="L107" s="372"/>
      <c r="M107" s="372"/>
      <c r="N107" s="87">
        <f t="shared" si="45"/>
        <v>0</v>
      </c>
      <c r="O107" s="372"/>
      <c r="P107" s="372"/>
      <c r="Q107" s="87">
        <f t="shared" si="46"/>
        <v>0</v>
      </c>
      <c r="R107" s="101"/>
      <c r="S107" s="101"/>
      <c r="T107" s="87">
        <f t="shared" si="48"/>
        <v>0</v>
      </c>
      <c r="U107" s="91">
        <f t="shared" si="39"/>
        <v>0</v>
      </c>
      <c r="V107" s="91">
        <f t="shared" si="39"/>
        <v>0</v>
      </c>
      <c r="W107" s="91">
        <f t="shared" si="39"/>
        <v>0</v>
      </c>
      <c r="X107" s="86"/>
      <c r="Y107" s="86"/>
      <c r="Z107" s="166">
        <f t="shared" si="49"/>
        <v>0</v>
      </c>
      <c r="AA107" s="167">
        <f t="shared" si="56"/>
        <v>0</v>
      </c>
      <c r="AB107" s="167">
        <f t="shared" si="56"/>
        <v>0</v>
      </c>
      <c r="AC107" s="167">
        <f t="shared" si="56"/>
        <v>0</v>
      </c>
      <c r="AD107" s="165"/>
      <c r="AE107" s="165"/>
      <c r="AF107" s="166">
        <f t="shared" si="54"/>
        <v>0</v>
      </c>
      <c r="AG107" s="165"/>
      <c r="AH107" s="165"/>
      <c r="AI107" s="166">
        <f t="shared" si="50"/>
        <v>0</v>
      </c>
      <c r="AJ107" s="167">
        <f t="shared" si="59"/>
        <v>0</v>
      </c>
      <c r="AK107" s="167">
        <f t="shared" si="59"/>
        <v>0</v>
      </c>
      <c r="AL107" s="167">
        <f t="shared" si="59"/>
        <v>0</v>
      </c>
      <c r="AM107" s="91">
        <f t="shared" si="51"/>
        <v>0</v>
      </c>
      <c r="AN107" s="91">
        <f t="shared" si="51"/>
        <v>0</v>
      </c>
      <c r="AO107" s="91">
        <f t="shared" si="51"/>
        <v>0</v>
      </c>
    </row>
    <row r="108" spans="1:41" ht="11.25">
      <c r="C108" s="171"/>
      <c r="D108" s="171"/>
      <c r="O108" s="172"/>
      <c r="P108" s="172"/>
    </row>
    <row r="109" spans="1:41" ht="11.25">
      <c r="O109" s="172"/>
      <c r="P109" s="172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AM54" activePane="bottomRight" state="frozen"/>
      <selection pane="topRight" activeCell="C1" sqref="C1"/>
      <selection pane="bottomLeft" activeCell="A9" sqref="A9"/>
      <selection pane="bottomRight" activeCell="AU98" sqref="AU9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13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12"/>
      <c r="D1" s="112"/>
    </row>
    <row r="2" spans="1:41" ht="11.25"/>
    <row r="3" spans="1:41" ht="11.25">
      <c r="B3" s="439" t="s">
        <v>291</v>
      </c>
      <c r="C3" s="439"/>
      <c r="D3" s="439"/>
      <c r="E3" s="439"/>
      <c r="F3" s="439"/>
    </row>
    <row r="4" spans="1:41" ht="11.25">
      <c r="AO4" s="113">
        <f>SUM(AN8-AM8)</f>
        <v>-382833357.93000007</v>
      </c>
    </row>
    <row r="5" spans="1:41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07" t="s">
        <v>166</v>
      </c>
      <c r="Y5" s="408"/>
      <c r="Z5" s="409"/>
      <c r="AA5" s="440" t="s">
        <v>164</v>
      </c>
      <c r="AB5" s="440"/>
      <c r="AC5" s="440"/>
      <c r="AD5" s="407" t="s">
        <v>167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 ht="11.25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7" t="s">
        <v>122</v>
      </c>
      <c r="B7" s="438"/>
      <c r="C7" s="153"/>
      <c r="D7" s="174">
        <f>SUM(C7+D79-D8)</f>
        <v>5929090.549999997</v>
      </c>
      <c r="E7" s="87">
        <f>SUM(D7-C7)</f>
        <v>5929090.549999997</v>
      </c>
      <c r="F7" s="153"/>
      <c r="G7" s="174">
        <f>SUM(F7+G79-G8)</f>
        <v>43308162.430000067</v>
      </c>
      <c r="H7" s="87">
        <f>SUM(G7-F7)</f>
        <v>43308162.430000067</v>
      </c>
      <c r="I7" s="153"/>
      <c r="J7" s="174">
        <f>SUM(I7+J79-J8)</f>
        <v>18531631.240000002</v>
      </c>
      <c r="K7" s="87">
        <f>SUM(J7-I7)</f>
        <v>18531631.240000002</v>
      </c>
      <c r="L7" s="154"/>
      <c r="M7" s="174">
        <f>SUM(L7+M79-M8)</f>
        <v>1078704.3599999994</v>
      </c>
      <c r="N7" s="87">
        <f>SUM(M7-L7)</f>
        <v>1078704.3599999994</v>
      </c>
      <c r="O7" s="154"/>
      <c r="P7" s="175">
        <f>SUM(O7+P79-P8)</f>
        <v>324000</v>
      </c>
      <c r="Q7" s="87">
        <f>SUM(P7-O7)</f>
        <v>324000</v>
      </c>
      <c r="R7" s="154"/>
      <c r="S7" s="174">
        <f>SUM(R7+S79-S8)</f>
        <v>25292469.350000001</v>
      </c>
      <c r="T7" s="87">
        <f>SUM(S7-R7)</f>
        <v>25292469.350000001</v>
      </c>
      <c r="U7" s="92">
        <f>SUM(C7+F7+I7+L7+O7+R7)</f>
        <v>0</v>
      </c>
      <c r="V7" s="92">
        <f t="shared" ref="V7:W22" si="0">SUM(D7+G7+J7+M7+P7+S7)</f>
        <v>94464057.930000067</v>
      </c>
      <c r="W7" s="92">
        <f t="shared" si="0"/>
        <v>94464057.930000067</v>
      </c>
      <c r="X7" s="154"/>
      <c r="Y7" s="174">
        <f>SUM(X7+Y79-Y8)</f>
        <v>18672151</v>
      </c>
      <c r="Z7" s="87">
        <v>0</v>
      </c>
      <c r="AA7" s="92">
        <f>SUM(X7)</f>
        <v>0</v>
      </c>
      <c r="AB7" s="92">
        <f>SUM(Y7)</f>
        <v>18672151</v>
      </c>
      <c r="AC7" s="92">
        <f t="shared" ref="AC7:AC11" si="1">SUM(Z7)</f>
        <v>0</v>
      </c>
      <c r="AD7" s="153"/>
      <c r="AE7" s="174">
        <f>SUM(AD7+AE79-AE8)</f>
        <v>52270468.799999997</v>
      </c>
      <c r="AF7" s="87">
        <v>0</v>
      </c>
      <c r="AG7" s="153"/>
      <c r="AH7" s="174">
        <f>SUM(AG7+AH79-AH8)</f>
        <v>59818466.649999999</v>
      </c>
      <c r="AI7" s="87">
        <v>0</v>
      </c>
      <c r="AJ7" s="92">
        <f t="shared" ref="AJ7:AL22" si="2">SUM(AD7+AG7)</f>
        <v>0</v>
      </c>
      <c r="AK7" s="92">
        <f t="shared" si="2"/>
        <v>112088935.44999999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225225144.38000005</v>
      </c>
      <c r="AO7" s="92">
        <f t="shared" si="3"/>
        <v>94464057.930000067</v>
      </c>
    </row>
    <row r="8" spans="1:41" ht="11.25">
      <c r="A8" s="57">
        <v>1</v>
      </c>
      <c r="B8" s="58" t="s">
        <v>4</v>
      </c>
      <c r="C8" s="118">
        <f>SUM(C9+C75)</f>
        <v>96971700</v>
      </c>
      <c r="D8" s="118">
        <f>SUM(D9+D75)</f>
        <v>82246209.450000003</v>
      </c>
      <c r="E8" s="118">
        <f>D8-C8</f>
        <v>-14725490.549999997</v>
      </c>
      <c r="F8" s="118">
        <f>SUM(F9+F75)</f>
        <v>596323900</v>
      </c>
      <c r="G8" s="118">
        <f>SUM(G9+G75)</f>
        <v>552517737.56999993</v>
      </c>
      <c r="H8" s="118">
        <f>G8-F8</f>
        <v>-43806162.430000067</v>
      </c>
      <c r="I8" s="118">
        <f>SUM(I9+I75)</f>
        <v>28418200</v>
      </c>
      <c r="J8" s="118">
        <f>SUM(J9+J75)</f>
        <v>9886568.7599999998</v>
      </c>
      <c r="K8" s="118">
        <f>J8-I8</f>
        <v>-18531631.240000002</v>
      </c>
      <c r="L8" s="118">
        <f>SUM(L9+L75)</f>
        <v>26015200</v>
      </c>
      <c r="M8" s="118">
        <f>SUM(M9+M75)</f>
        <v>24936495.640000001</v>
      </c>
      <c r="N8" s="118">
        <f>M8-L8</f>
        <v>-1078704.3599999994</v>
      </c>
      <c r="O8" s="118">
        <f>SUM(O9+O75)</f>
        <v>80997400</v>
      </c>
      <c r="P8" s="118">
        <f>SUM(P9+P75)</f>
        <v>80673400</v>
      </c>
      <c r="Q8" s="118">
        <f>P8-O8</f>
        <v>-324000</v>
      </c>
      <c r="R8" s="118">
        <f>SUM(R9+R75)</f>
        <v>57424000</v>
      </c>
      <c r="S8" s="118">
        <f>SUM(S9+S75)</f>
        <v>32131530.649999999</v>
      </c>
      <c r="T8" s="118">
        <f>S8-R8</f>
        <v>-25292469.350000001</v>
      </c>
      <c r="U8" s="90">
        <f t="shared" ref="U8:W57" si="4">SUM(C8+F8+I8+L8+O8+R8)</f>
        <v>886150400</v>
      </c>
      <c r="V8" s="90">
        <f t="shared" si="0"/>
        <v>782391942.06999993</v>
      </c>
      <c r="W8" s="90">
        <f t="shared" si="0"/>
        <v>-103758457.93000007</v>
      </c>
      <c r="X8" s="88">
        <f>SUM(X9+X75)</f>
        <v>248920200</v>
      </c>
      <c r="Y8" s="88">
        <f>SUM(Y9+Y75)</f>
        <v>84555000</v>
      </c>
      <c r="Z8" s="176">
        <f t="shared" ref="Z8" si="5">SUM(Y8-X8)</f>
        <v>-164365200</v>
      </c>
      <c r="AA8" s="90">
        <f t="shared" ref="AA8:AB11" si="6">SUM(X8)</f>
        <v>248920200</v>
      </c>
      <c r="AB8" s="90">
        <f t="shared" si="6"/>
        <v>84555000</v>
      </c>
      <c r="AC8" s="90">
        <f t="shared" si="1"/>
        <v>-164365200</v>
      </c>
      <c r="AD8" s="118">
        <f>SUM(AD9+AD75)</f>
        <v>53341200</v>
      </c>
      <c r="AE8" s="118">
        <f>SUM(AE9+AE75)</f>
        <v>150000</v>
      </c>
      <c r="AF8" s="118">
        <f>AE8-AD8</f>
        <v>-53191200</v>
      </c>
      <c r="AG8" s="118">
        <f>SUM(AG9+AG75)</f>
        <v>61518500</v>
      </c>
      <c r="AH8" s="118">
        <f>SUM(AH9+AH75)</f>
        <v>0</v>
      </c>
      <c r="AI8" s="118">
        <f>AH8-AG8</f>
        <v>-61518500</v>
      </c>
      <c r="AJ8" s="90">
        <f t="shared" si="2"/>
        <v>114859700</v>
      </c>
      <c r="AK8" s="90">
        <f t="shared" si="2"/>
        <v>150000</v>
      </c>
      <c r="AL8" s="90">
        <f t="shared" si="2"/>
        <v>-114709700</v>
      </c>
      <c r="AM8" s="90">
        <f>SUM(U8+AA8+AJ8)</f>
        <v>1249930300</v>
      </c>
      <c r="AN8" s="90">
        <f t="shared" si="3"/>
        <v>867096942.06999993</v>
      </c>
      <c r="AO8" s="90">
        <f t="shared" si="3"/>
        <v>-382833357.93000007</v>
      </c>
    </row>
    <row r="9" spans="1:41" ht="11.25">
      <c r="A9" s="57">
        <v>2</v>
      </c>
      <c r="B9" s="58" t="s">
        <v>5</v>
      </c>
      <c r="C9" s="88">
        <f>SUM(C10+C63+C66)</f>
        <v>96971700</v>
      </c>
      <c r="D9" s="88">
        <f t="shared" ref="D9:S9" si="7">SUM(D10+D63+D66)</f>
        <v>82246209.450000003</v>
      </c>
      <c r="E9" s="88">
        <f t="shared" ref="E9:E75" si="8">D9-C9</f>
        <v>-14725490.549999997</v>
      </c>
      <c r="F9" s="88">
        <f t="shared" si="7"/>
        <v>596323900</v>
      </c>
      <c r="G9" s="88">
        <f t="shared" si="7"/>
        <v>552517737.56999993</v>
      </c>
      <c r="H9" s="88">
        <f t="shared" ref="H9:H75" si="9">G9-F9</f>
        <v>-43806162.430000067</v>
      </c>
      <c r="I9" s="88">
        <f t="shared" si="7"/>
        <v>28418200</v>
      </c>
      <c r="J9" s="88">
        <f t="shared" si="7"/>
        <v>9886568.7599999998</v>
      </c>
      <c r="K9" s="88">
        <f t="shared" ref="K9:K75" si="10">J9-I9</f>
        <v>-18531631.240000002</v>
      </c>
      <c r="L9" s="88">
        <f t="shared" si="7"/>
        <v>26015200</v>
      </c>
      <c r="M9" s="88">
        <f t="shared" si="7"/>
        <v>24936495.640000001</v>
      </c>
      <c r="N9" s="88">
        <f t="shared" ref="N9:N75" si="11">M9-L9</f>
        <v>-1078704.3599999994</v>
      </c>
      <c r="O9" s="88">
        <f t="shared" si="7"/>
        <v>80997400</v>
      </c>
      <c r="P9" s="88">
        <f t="shared" si="7"/>
        <v>80673400</v>
      </c>
      <c r="Q9" s="88">
        <f t="shared" ref="Q9:Q75" si="12">P9-O9</f>
        <v>-324000</v>
      </c>
      <c r="R9" s="88">
        <f t="shared" si="7"/>
        <v>57424000</v>
      </c>
      <c r="S9" s="88">
        <f t="shared" si="7"/>
        <v>32131530.649999999</v>
      </c>
      <c r="T9" s="88">
        <f t="shared" ref="T9:T75" si="13">S9-R9</f>
        <v>-25292469.350000001</v>
      </c>
      <c r="U9" s="90">
        <f t="shared" si="4"/>
        <v>886150400</v>
      </c>
      <c r="V9" s="90">
        <f t="shared" si="0"/>
        <v>782391942.06999993</v>
      </c>
      <c r="W9" s="90">
        <f t="shared" si="0"/>
        <v>-103758457.93000007</v>
      </c>
      <c r="X9" s="88">
        <f t="shared" ref="X9:Y9" si="14">SUM(X10+X63+X66)</f>
        <v>248920200</v>
      </c>
      <c r="Y9" s="88">
        <f t="shared" si="14"/>
        <v>84555000</v>
      </c>
      <c r="Z9" s="88">
        <f t="shared" ref="Z9:Z75" si="15">Y9-X9</f>
        <v>-164365200</v>
      </c>
      <c r="AA9" s="90">
        <f t="shared" si="6"/>
        <v>248920200</v>
      </c>
      <c r="AB9" s="90">
        <f t="shared" si="6"/>
        <v>84555000</v>
      </c>
      <c r="AC9" s="90">
        <f t="shared" si="1"/>
        <v>-164365200</v>
      </c>
      <c r="AD9" s="88">
        <f t="shared" ref="AD9:AE9" si="16">SUM(AD10+AD63+AD66)</f>
        <v>53341200</v>
      </c>
      <c r="AE9" s="88">
        <f t="shared" si="16"/>
        <v>150000</v>
      </c>
      <c r="AF9" s="88">
        <f t="shared" ref="AF9:AF75" si="17">AE9-AD9</f>
        <v>-53191200</v>
      </c>
      <c r="AG9" s="88">
        <f t="shared" ref="AG9:AH9" si="18">SUM(AG10+AG63+AG66)</f>
        <v>61518500</v>
      </c>
      <c r="AH9" s="88">
        <f t="shared" si="18"/>
        <v>0</v>
      </c>
      <c r="AI9" s="88">
        <f t="shared" ref="AI9:AI75" si="19">AH9-AG9</f>
        <v>-61518500</v>
      </c>
      <c r="AJ9" s="90">
        <f t="shared" si="2"/>
        <v>114859700</v>
      </c>
      <c r="AK9" s="90">
        <f t="shared" si="2"/>
        <v>150000</v>
      </c>
      <c r="AL9" s="90">
        <f t="shared" si="2"/>
        <v>-114709700</v>
      </c>
      <c r="AM9" s="90">
        <f t="shared" ref="AM9:AM75" si="20">SUM(U9+AA9+AJ9)</f>
        <v>1249930300</v>
      </c>
      <c r="AN9" s="90">
        <f t="shared" si="3"/>
        <v>867096942.06999993</v>
      </c>
      <c r="AO9" s="90">
        <f t="shared" si="3"/>
        <v>-382833357.93000007</v>
      </c>
    </row>
    <row r="10" spans="1:41" ht="11.25">
      <c r="A10" s="57">
        <v>3</v>
      </c>
      <c r="B10" s="58" t="s">
        <v>6</v>
      </c>
      <c r="C10" s="88">
        <f>SUM(C11+C17+C23+C28+C35+C39+C44+C48+C58)</f>
        <v>95371700</v>
      </c>
      <c r="D10" s="88">
        <f t="shared" ref="D10:S10" si="21">SUM(D11+D17+D23+D28+D35+D39+D44+D48+D58)</f>
        <v>82066209.450000003</v>
      </c>
      <c r="E10" s="88">
        <f t="shared" si="8"/>
        <v>-13305490.549999997</v>
      </c>
      <c r="F10" s="88">
        <f t="shared" si="21"/>
        <v>596323900</v>
      </c>
      <c r="G10" s="88">
        <f t="shared" si="21"/>
        <v>552517737.56999993</v>
      </c>
      <c r="H10" s="88">
        <f t="shared" si="9"/>
        <v>-43806162.430000067</v>
      </c>
      <c r="I10" s="88">
        <f t="shared" si="21"/>
        <v>28418200</v>
      </c>
      <c r="J10" s="88">
        <f t="shared" si="21"/>
        <v>9886568.7599999998</v>
      </c>
      <c r="K10" s="88">
        <f t="shared" si="10"/>
        <v>-18531631.240000002</v>
      </c>
      <c r="L10" s="88">
        <f t="shared" si="21"/>
        <v>26015200</v>
      </c>
      <c r="M10" s="88">
        <f t="shared" si="21"/>
        <v>24936495.640000001</v>
      </c>
      <c r="N10" s="88">
        <f t="shared" si="11"/>
        <v>-1078704.3599999994</v>
      </c>
      <c r="O10" s="88">
        <f t="shared" si="21"/>
        <v>80997400</v>
      </c>
      <c r="P10" s="88">
        <f t="shared" si="21"/>
        <v>80673400</v>
      </c>
      <c r="Q10" s="88">
        <f t="shared" si="12"/>
        <v>-324000</v>
      </c>
      <c r="R10" s="88">
        <f t="shared" si="21"/>
        <v>57424000</v>
      </c>
      <c r="S10" s="88">
        <f t="shared" si="21"/>
        <v>32131530.649999999</v>
      </c>
      <c r="T10" s="88">
        <f t="shared" si="13"/>
        <v>-25292469.350000001</v>
      </c>
      <c r="U10" s="90">
        <f t="shared" si="4"/>
        <v>884550400</v>
      </c>
      <c r="V10" s="90">
        <f t="shared" si="0"/>
        <v>782211942.06999993</v>
      </c>
      <c r="W10" s="90">
        <f t="shared" si="0"/>
        <v>-102338457.93000007</v>
      </c>
      <c r="X10" s="88">
        <f t="shared" ref="X10:Y10" si="22">SUM(X11+X17+X23+X28+X35+X39+X44+X48+X58)</f>
        <v>0</v>
      </c>
      <c r="Y10" s="88">
        <f t="shared" si="22"/>
        <v>0</v>
      </c>
      <c r="Z10" s="88">
        <f t="shared" si="15"/>
        <v>0</v>
      </c>
      <c r="AA10" s="90">
        <f t="shared" si="6"/>
        <v>0</v>
      </c>
      <c r="AB10" s="90">
        <f t="shared" si="6"/>
        <v>0</v>
      </c>
      <c r="AC10" s="90">
        <f t="shared" si="1"/>
        <v>0</v>
      </c>
      <c r="AD10" s="88">
        <f t="shared" ref="AD10:AE10" si="23">SUM(AD11+AD17+AD23+AD28+AD35+AD39+AD44+AD48+AD58)</f>
        <v>53341200</v>
      </c>
      <c r="AE10" s="88">
        <f t="shared" si="23"/>
        <v>150000</v>
      </c>
      <c r="AF10" s="88">
        <f t="shared" si="17"/>
        <v>-53191200</v>
      </c>
      <c r="AG10" s="88">
        <f t="shared" ref="AG10:AH10" si="24">SUM(AG11+AG17+AG23+AG28+AG35+AG39+AG44+AG48+AG58)</f>
        <v>61518500</v>
      </c>
      <c r="AH10" s="88">
        <f t="shared" si="24"/>
        <v>0</v>
      </c>
      <c r="AI10" s="88">
        <f t="shared" si="19"/>
        <v>-61518500</v>
      </c>
      <c r="AJ10" s="90">
        <f t="shared" si="2"/>
        <v>114859700</v>
      </c>
      <c r="AK10" s="90">
        <f t="shared" si="2"/>
        <v>150000</v>
      </c>
      <c r="AL10" s="90">
        <f t="shared" si="2"/>
        <v>-114709700</v>
      </c>
      <c r="AM10" s="90">
        <f t="shared" si="20"/>
        <v>999410100</v>
      </c>
      <c r="AN10" s="90">
        <f t="shared" si="3"/>
        <v>782361942.06999993</v>
      </c>
      <c r="AO10" s="90">
        <f t="shared" si="3"/>
        <v>-217048157.93000007</v>
      </c>
    </row>
    <row r="11" spans="1:41" ht="11.25">
      <c r="A11" s="57">
        <v>4</v>
      </c>
      <c r="B11" s="58" t="s">
        <v>7</v>
      </c>
      <c r="C11" s="88">
        <f t="shared" ref="C11:S11" si="25">SUM(C12:C16)</f>
        <v>78673500</v>
      </c>
      <c r="D11" s="88">
        <f t="shared" si="25"/>
        <v>70394659.450000003</v>
      </c>
      <c r="E11" s="88">
        <f t="shared" si="8"/>
        <v>-8278840.549999997</v>
      </c>
      <c r="F11" s="88">
        <f t="shared" si="25"/>
        <v>361976800</v>
      </c>
      <c r="G11" s="88">
        <f t="shared" si="25"/>
        <v>361976800</v>
      </c>
      <c r="H11" s="88">
        <f t="shared" si="9"/>
        <v>0</v>
      </c>
      <c r="I11" s="88">
        <f t="shared" si="25"/>
        <v>0</v>
      </c>
      <c r="J11" s="88">
        <f t="shared" si="25"/>
        <v>0</v>
      </c>
      <c r="K11" s="88">
        <f t="shared" si="10"/>
        <v>0</v>
      </c>
      <c r="L11" s="88">
        <f t="shared" si="25"/>
        <v>0</v>
      </c>
      <c r="M11" s="88">
        <f t="shared" si="25"/>
        <v>0</v>
      </c>
      <c r="N11" s="88">
        <f t="shared" si="11"/>
        <v>0</v>
      </c>
      <c r="O11" s="88">
        <f t="shared" si="25"/>
        <v>0</v>
      </c>
      <c r="P11" s="88">
        <f t="shared" si="25"/>
        <v>0</v>
      </c>
      <c r="Q11" s="88">
        <f t="shared" si="12"/>
        <v>0</v>
      </c>
      <c r="R11" s="88">
        <f t="shared" si="25"/>
        <v>0</v>
      </c>
      <c r="S11" s="88">
        <f t="shared" si="25"/>
        <v>0</v>
      </c>
      <c r="T11" s="88">
        <f t="shared" si="13"/>
        <v>0</v>
      </c>
      <c r="U11" s="90">
        <f t="shared" si="4"/>
        <v>440650300</v>
      </c>
      <c r="V11" s="90">
        <f t="shared" si="0"/>
        <v>432371459.44999999</v>
      </c>
      <c r="W11" s="90">
        <f t="shared" si="0"/>
        <v>-8278840.549999997</v>
      </c>
      <c r="X11" s="88">
        <f t="shared" ref="X11:Y11" si="26">SUM(X12:X16)</f>
        <v>0</v>
      </c>
      <c r="Y11" s="88">
        <f t="shared" si="26"/>
        <v>0</v>
      </c>
      <c r="Z11" s="88">
        <f t="shared" si="15"/>
        <v>0</v>
      </c>
      <c r="AA11" s="90">
        <f t="shared" si="6"/>
        <v>0</v>
      </c>
      <c r="AB11" s="90">
        <f t="shared" si="6"/>
        <v>0</v>
      </c>
      <c r="AC11" s="90">
        <f t="shared" si="1"/>
        <v>0</v>
      </c>
      <c r="AD11" s="88">
        <f t="shared" ref="AD11:AE11" si="27">SUM(AD12:AD16)</f>
        <v>0</v>
      </c>
      <c r="AE11" s="88">
        <f t="shared" si="27"/>
        <v>0</v>
      </c>
      <c r="AF11" s="88">
        <f t="shared" si="17"/>
        <v>0</v>
      </c>
      <c r="AG11" s="88">
        <f t="shared" ref="AG11:AH11" si="28">SUM(AG12:AG16)</f>
        <v>0</v>
      </c>
      <c r="AH11" s="88">
        <f t="shared" si="28"/>
        <v>0</v>
      </c>
      <c r="AI11" s="88">
        <f t="shared" si="19"/>
        <v>0</v>
      </c>
      <c r="AJ11" s="90">
        <f t="shared" si="2"/>
        <v>0</v>
      </c>
      <c r="AK11" s="90">
        <f t="shared" si="2"/>
        <v>0</v>
      </c>
      <c r="AL11" s="90">
        <f t="shared" si="2"/>
        <v>0</v>
      </c>
      <c r="AM11" s="90">
        <f t="shared" si="20"/>
        <v>440650300</v>
      </c>
      <c r="AN11" s="90">
        <f t="shared" si="3"/>
        <v>432371459.44999999</v>
      </c>
      <c r="AO11" s="90">
        <f t="shared" si="3"/>
        <v>-8278840.549999997</v>
      </c>
    </row>
    <row r="12" spans="1:41" ht="12.75">
      <c r="A12" s="13">
        <v>5</v>
      </c>
      <c r="B12" s="15" t="s">
        <v>8</v>
      </c>
      <c r="C12" s="101">
        <v>31200000</v>
      </c>
      <c r="D12" s="101">
        <v>32756807.370000001</v>
      </c>
      <c r="E12" s="103">
        <f t="shared" si="8"/>
        <v>1556807.370000001</v>
      </c>
      <c r="F12" s="101">
        <v>169507000</v>
      </c>
      <c r="G12" s="101">
        <v>165983456.78</v>
      </c>
      <c r="H12" s="103">
        <f t="shared" si="9"/>
        <v>-3523543.2199999988</v>
      </c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151">
        <f t="shared" si="4"/>
        <v>200707000</v>
      </c>
      <c r="V12" s="151">
        <f t="shared" si="0"/>
        <v>198740264.15000001</v>
      </c>
      <c r="W12" s="151">
        <f t="shared" si="0"/>
        <v>-1966735.8499999978</v>
      </c>
      <c r="X12" s="86"/>
      <c r="Y12" s="86"/>
      <c r="Z12" s="84">
        <f t="shared" si="15"/>
        <v>0</v>
      </c>
      <c r="AA12" s="91">
        <f t="shared" ref="AA12:AC16" si="29">SUM(X12)</f>
        <v>0</v>
      </c>
      <c r="AB12" s="91">
        <f t="shared" si="29"/>
        <v>0</v>
      </c>
      <c r="AC12" s="91">
        <f t="shared" si="29"/>
        <v>0</v>
      </c>
      <c r="AD12" s="86"/>
      <c r="AE12" s="86"/>
      <c r="AF12" s="84">
        <f t="shared" si="17"/>
        <v>0</v>
      </c>
      <c r="AG12" s="86"/>
      <c r="AH12" s="86"/>
      <c r="AI12" s="84">
        <f t="shared" si="19"/>
        <v>0</v>
      </c>
      <c r="AJ12" s="91">
        <f t="shared" si="2"/>
        <v>0</v>
      </c>
      <c r="AK12" s="91">
        <f t="shared" si="2"/>
        <v>0</v>
      </c>
      <c r="AL12" s="91">
        <f t="shared" si="2"/>
        <v>0</v>
      </c>
      <c r="AM12" s="90">
        <f t="shared" si="20"/>
        <v>200707000</v>
      </c>
      <c r="AN12" s="91">
        <f t="shared" si="3"/>
        <v>198740264.15000001</v>
      </c>
      <c r="AO12" s="91">
        <f t="shared" si="3"/>
        <v>-1966735.8499999978</v>
      </c>
    </row>
    <row r="13" spans="1:41" ht="12.75">
      <c r="A13" s="13">
        <v>6</v>
      </c>
      <c r="B13" s="15" t="s">
        <v>10</v>
      </c>
      <c r="C13" s="101">
        <v>30300000</v>
      </c>
      <c r="D13" s="101">
        <v>26331204.079999998</v>
      </c>
      <c r="E13" s="103">
        <f t="shared" si="8"/>
        <v>-3968795.9200000018</v>
      </c>
      <c r="F13" s="101">
        <v>138624300</v>
      </c>
      <c r="G13" s="101">
        <v>135302503.22</v>
      </c>
      <c r="H13" s="103">
        <f t="shared" si="9"/>
        <v>-3321796.7800000012</v>
      </c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>
        <v>0</v>
      </c>
      <c r="Q13" s="103">
        <f t="shared" si="12"/>
        <v>0</v>
      </c>
      <c r="R13" s="101"/>
      <c r="S13" s="101"/>
      <c r="T13" s="103">
        <f t="shared" si="13"/>
        <v>0</v>
      </c>
      <c r="U13" s="151">
        <f t="shared" si="4"/>
        <v>168924300</v>
      </c>
      <c r="V13" s="151">
        <f t="shared" si="0"/>
        <v>161633707.30000001</v>
      </c>
      <c r="W13" s="151">
        <f t="shared" si="0"/>
        <v>-7290592.700000003</v>
      </c>
      <c r="X13" s="86"/>
      <c r="Y13" s="86"/>
      <c r="Z13" s="84">
        <f t="shared" si="15"/>
        <v>0</v>
      </c>
      <c r="AA13" s="91">
        <f t="shared" si="29"/>
        <v>0</v>
      </c>
      <c r="AB13" s="91">
        <f t="shared" si="29"/>
        <v>0</v>
      </c>
      <c r="AC13" s="91">
        <f t="shared" si="29"/>
        <v>0</v>
      </c>
      <c r="AD13" s="86"/>
      <c r="AE13" s="86"/>
      <c r="AF13" s="84">
        <f t="shared" si="17"/>
        <v>0</v>
      </c>
      <c r="AG13" s="86"/>
      <c r="AH13" s="86"/>
      <c r="AI13" s="84">
        <f t="shared" si="19"/>
        <v>0</v>
      </c>
      <c r="AJ13" s="91">
        <f t="shared" si="2"/>
        <v>0</v>
      </c>
      <c r="AK13" s="91">
        <f t="shared" si="2"/>
        <v>0</v>
      </c>
      <c r="AL13" s="91">
        <f t="shared" si="2"/>
        <v>0</v>
      </c>
      <c r="AM13" s="90">
        <f t="shared" si="20"/>
        <v>168924300</v>
      </c>
      <c r="AN13" s="91">
        <f t="shared" si="3"/>
        <v>161633707.30000001</v>
      </c>
      <c r="AO13" s="91">
        <f t="shared" si="3"/>
        <v>-7290592.700000003</v>
      </c>
    </row>
    <row r="14" spans="1:41" ht="12.75">
      <c r="A14" s="13">
        <v>7</v>
      </c>
      <c r="B14" s="15" t="s">
        <v>11</v>
      </c>
      <c r="C14" s="101">
        <v>3600000</v>
      </c>
      <c r="D14" s="101">
        <v>3460000</v>
      </c>
      <c r="E14" s="103">
        <f t="shared" si="8"/>
        <v>-140000</v>
      </c>
      <c r="F14" s="101">
        <v>32515300</v>
      </c>
      <c r="G14" s="101">
        <v>28714000</v>
      </c>
      <c r="H14" s="103">
        <f t="shared" si="9"/>
        <v>-3801300</v>
      </c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151">
        <f t="shared" si="4"/>
        <v>36115300</v>
      </c>
      <c r="V14" s="151">
        <f t="shared" si="0"/>
        <v>32174000</v>
      </c>
      <c r="W14" s="151">
        <f t="shared" si="0"/>
        <v>-3941300</v>
      </c>
      <c r="X14" s="86"/>
      <c r="Y14" s="86"/>
      <c r="Z14" s="84">
        <f t="shared" si="15"/>
        <v>0</v>
      </c>
      <c r="AA14" s="91">
        <f t="shared" si="29"/>
        <v>0</v>
      </c>
      <c r="AB14" s="91">
        <f t="shared" si="29"/>
        <v>0</v>
      </c>
      <c r="AC14" s="91">
        <f t="shared" si="29"/>
        <v>0</v>
      </c>
      <c r="AD14" s="86"/>
      <c r="AE14" s="86"/>
      <c r="AF14" s="84">
        <f t="shared" si="17"/>
        <v>0</v>
      </c>
      <c r="AG14" s="86"/>
      <c r="AH14" s="86"/>
      <c r="AI14" s="84">
        <f t="shared" si="19"/>
        <v>0</v>
      </c>
      <c r="AJ14" s="91">
        <f t="shared" si="2"/>
        <v>0</v>
      </c>
      <c r="AK14" s="91">
        <f t="shared" si="2"/>
        <v>0</v>
      </c>
      <c r="AL14" s="91">
        <f t="shared" si="2"/>
        <v>0</v>
      </c>
      <c r="AM14" s="90">
        <f t="shared" si="20"/>
        <v>36115300</v>
      </c>
      <c r="AN14" s="91">
        <f t="shared" si="3"/>
        <v>32174000</v>
      </c>
      <c r="AO14" s="91">
        <f t="shared" si="3"/>
        <v>-3941300</v>
      </c>
    </row>
    <row r="15" spans="1:41" ht="12.75">
      <c r="A15" s="13">
        <v>8</v>
      </c>
      <c r="B15" s="15" t="s">
        <v>12</v>
      </c>
      <c r="C15" s="101">
        <v>13573500</v>
      </c>
      <c r="D15" s="101">
        <v>7846648</v>
      </c>
      <c r="E15" s="103">
        <f t="shared" si="8"/>
        <v>-5726852</v>
      </c>
      <c r="F15" s="101">
        <v>9450200</v>
      </c>
      <c r="G15" s="101">
        <v>23896840</v>
      </c>
      <c r="H15" s="103">
        <f t="shared" si="9"/>
        <v>14446640</v>
      </c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151">
        <f t="shared" si="4"/>
        <v>23023700</v>
      </c>
      <c r="V15" s="151">
        <f t="shared" si="0"/>
        <v>31743488</v>
      </c>
      <c r="W15" s="151">
        <f t="shared" si="0"/>
        <v>8719788</v>
      </c>
      <c r="X15" s="86"/>
      <c r="Y15" s="132"/>
      <c r="Z15" s="84">
        <f t="shared" si="15"/>
        <v>0</v>
      </c>
      <c r="AA15" s="91">
        <f t="shared" si="29"/>
        <v>0</v>
      </c>
      <c r="AB15" s="91">
        <f t="shared" si="29"/>
        <v>0</v>
      </c>
      <c r="AC15" s="91">
        <f t="shared" si="29"/>
        <v>0</v>
      </c>
      <c r="AD15" s="86"/>
      <c r="AE15" s="86"/>
      <c r="AF15" s="84">
        <f t="shared" si="17"/>
        <v>0</v>
      </c>
      <c r="AG15" s="86"/>
      <c r="AH15" s="86"/>
      <c r="AI15" s="84">
        <f t="shared" si="19"/>
        <v>0</v>
      </c>
      <c r="AJ15" s="91">
        <f t="shared" si="2"/>
        <v>0</v>
      </c>
      <c r="AK15" s="91">
        <f t="shared" si="2"/>
        <v>0</v>
      </c>
      <c r="AL15" s="91">
        <f t="shared" si="2"/>
        <v>0</v>
      </c>
      <c r="AM15" s="90">
        <f t="shared" si="20"/>
        <v>23023700</v>
      </c>
      <c r="AN15" s="91">
        <f t="shared" si="3"/>
        <v>31743488</v>
      </c>
      <c r="AO15" s="91">
        <f t="shared" si="3"/>
        <v>8719788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>
        <v>11880000</v>
      </c>
      <c r="G16" s="101">
        <v>8080000</v>
      </c>
      <c r="H16" s="103">
        <f t="shared" si="9"/>
        <v>-3800000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151">
        <f t="shared" si="4"/>
        <v>11880000</v>
      </c>
      <c r="V16" s="151">
        <f t="shared" si="0"/>
        <v>8080000</v>
      </c>
      <c r="W16" s="151">
        <f t="shared" si="0"/>
        <v>-3800000</v>
      </c>
      <c r="X16" s="86"/>
      <c r="Y16" s="86"/>
      <c r="Z16" s="84">
        <f t="shared" si="15"/>
        <v>0</v>
      </c>
      <c r="AA16" s="91">
        <f t="shared" si="29"/>
        <v>0</v>
      </c>
      <c r="AB16" s="91">
        <f t="shared" si="29"/>
        <v>0</v>
      </c>
      <c r="AC16" s="91">
        <f t="shared" si="29"/>
        <v>0</v>
      </c>
      <c r="AD16" s="86"/>
      <c r="AE16" s="86"/>
      <c r="AF16" s="84">
        <f t="shared" si="17"/>
        <v>0</v>
      </c>
      <c r="AG16" s="86"/>
      <c r="AH16" s="86"/>
      <c r="AI16" s="84">
        <f t="shared" si="19"/>
        <v>0</v>
      </c>
      <c r="AJ16" s="91">
        <f t="shared" si="2"/>
        <v>0</v>
      </c>
      <c r="AK16" s="91">
        <f t="shared" si="2"/>
        <v>0</v>
      </c>
      <c r="AL16" s="91">
        <f t="shared" si="2"/>
        <v>0</v>
      </c>
      <c r="AM16" s="90">
        <f t="shared" si="20"/>
        <v>11880000</v>
      </c>
      <c r="AN16" s="91">
        <f t="shared" si="3"/>
        <v>8080000</v>
      </c>
      <c r="AO16" s="91">
        <f t="shared" si="3"/>
        <v>-3800000</v>
      </c>
    </row>
    <row r="17" spans="1:41" ht="12.75">
      <c r="A17" s="57">
        <v>10</v>
      </c>
      <c r="B17" s="58" t="s">
        <v>16</v>
      </c>
      <c r="C17" s="102">
        <f>SUM(C18:C22)</f>
        <v>9946800</v>
      </c>
      <c r="D17" s="102">
        <f t="shared" ref="D17:S17" si="30">SUM(D18:D22)</f>
        <v>9295300</v>
      </c>
      <c r="E17" s="102">
        <f t="shared" si="8"/>
        <v>-651500</v>
      </c>
      <c r="F17" s="102">
        <f t="shared" si="30"/>
        <v>45247200</v>
      </c>
      <c r="G17" s="102">
        <f t="shared" si="30"/>
        <v>44211300</v>
      </c>
      <c r="H17" s="102">
        <f t="shared" si="9"/>
        <v>-1035900</v>
      </c>
      <c r="I17" s="102">
        <f t="shared" si="30"/>
        <v>0</v>
      </c>
      <c r="J17" s="102">
        <f t="shared" si="30"/>
        <v>0</v>
      </c>
      <c r="K17" s="102">
        <f t="shared" si="10"/>
        <v>0</v>
      </c>
      <c r="L17" s="102">
        <f t="shared" si="30"/>
        <v>0</v>
      </c>
      <c r="M17" s="102">
        <f t="shared" si="30"/>
        <v>0</v>
      </c>
      <c r="N17" s="102">
        <f t="shared" si="11"/>
        <v>0</v>
      </c>
      <c r="O17" s="102">
        <f t="shared" si="30"/>
        <v>0</v>
      </c>
      <c r="P17" s="102">
        <f t="shared" si="30"/>
        <v>0</v>
      </c>
      <c r="Q17" s="102">
        <f t="shared" si="12"/>
        <v>0</v>
      </c>
      <c r="R17" s="102">
        <f t="shared" si="30"/>
        <v>0</v>
      </c>
      <c r="S17" s="102">
        <f t="shared" si="30"/>
        <v>0</v>
      </c>
      <c r="T17" s="102">
        <f t="shared" si="13"/>
        <v>0</v>
      </c>
      <c r="U17" s="90">
        <f t="shared" si="4"/>
        <v>55194000</v>
      </c>
      <c r="V17" s="90">
        <f t="shared" si="0"/>
        <v>53506600</v>
      </c>
      <c r="W17" s="90">
        <f t="shared" si="0"/>
        <v>-1687400</v>
      </c>
      <c r="X17" s="88">
        <f>SUM(X18:X22)</f>
        <v>0</v>
      </c>
      <c r="Y17" s="88">
        <f>SUM(Y18:Y22)</f>
        <v>0</v>
      </c>
      <c r="Z17" s="88">
        <f t="shared" si="15"/>
        <v>0</v>
      </c>
      <c r="AA17" s="90">
        <f t="shared" ref="AA17:AC66" si="31">SUM(X17)</f>
        <v>0</v>
      </c>
      <c r="AB17" s="90">
        <f t="shared" si="31"/>
        <v>0</v>
      </c>
      <c r="AC17" s="90">
        <f t="shared" si="31"/>
        <v>0</v>
      </c>
      <c r="AD17" s="88">
        <f>SUM(AD18:AD22)</f>
        <v>0</v>
      </c>
      <c r="AE17" s="88">
        <f>SUM(AE18:AE22)</f>
        <v>0</v>
      </c>
      <c r="AF17" s="88">
        <f t="shared" si="17"/>
        <v>0</v>
      </c>
      <c r="AG17" s="88">
        <f>SUM(AG18:AG22)</f>
        <v>0</v>
      </c>
      <c r="AH17" s="88">
        <f>SUM(AH18:AH22)</f>
        <v>0</v>
      </c>
      <c r="AI17" s="88">
        <f t="shared" si="19"/>
        <v>0</v>
      </c>
      <c r="AJ17" s="90">
        <f t="shared" si="2"/>
        <v>0</v>
      </c>
      <c r="AK17" s="90">
        <f t="shared" si="2"/>
        <v>0</v>
      </c>
      <c r="AL17" s="90">
        <f t="shared" si="2"/>
        <v>0</v>
      </c>
      <c r="AM17" s="90">
        <f t="shared" si="20"/>
        <v>55194000</v>
      </c>
      <c r="AN17" s="90">
        <f t="shared" si="3"/>
        <v>53506600</v>
      </c>
      <c r="AO17" s="90">
        <f t="shared" si="3"/>
        <v>-1687400</v>
      </c>
    </row>
    <row r="18" spans="1:41" ht="12.75">
      <c r="A18" s="13">
        <v>11</v>
      </c>
      <c r="B18" s="15" t="s">
        <v>13</v>
      </c>
      <c r="C18" s="101">
        <v>6799700</v>
      </c>
      <c r="D18" s="101">
        <v>6598400</v>
      </c>
      <c r="E18" s="103">
        <f t="shared" si="8"/>
        <v>-201300</v>
      </c>
      <c r="F18" s="101">
        <v>30768100</v>
      </c>
      <c r="G18" s="101">
        <v>30768100</v>
      </c>
      <c r="H18" s="103">
        <f t="shared" si="9"/>
        <v>0</v>
      </c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151">
        <f t="shared" si="4"/>
        <v>37567800</v>
      </c>
      <c r="V18" s="151">
        <f t="shared" si="0"/>
        <v>37366500</v>
      </c>
      <c r="W18" s="151">
        <f t="shared" si="0"/>
        <v>-201300</v>
      </c>
      <c r="X18" s="86"/>
      <c r="Y18" s="86"/>
      <c r="Z18" s="84">
        <f t="shared" si="15"/>
        <v>0</v>
      </c>
      <c r="AA18" s="91">
        <f t="shared" ref="AA18:AC22" si="32">SUM(X18)</f>
        <v>0</v>
      </c>
      <c r="AB18" s="91">
        <f t="shared" si="32"/>
        <v>0</v>
      </c>
      <c r="AC18" s="91">
        <f t="shared" si="32"/>
        <v>0</v>
      </c>
      <c r="AD18" s="86"/>
      <c r="AE18" s="86"/>
      <c r="AF18" s="84">
        <f t="shared" si="17"/>
        <v>0</v>
      </c>
      <c r="AG18" s="86"/>
      <c r="AH18" s="86"/>
      <c r="AI18" s="84">
        <f t="shared" si="19"/>
        <v>0</v>
      </c>
      <c r="AJ18" s="91">
        <f t="shared" si="2"/>
        <v>0</v>
      </c>
      <c r="AK18" s="91">
        <f t="shared" si="2"/>
        <v>0</v>
      </c>
      <c r="AL18" s="91">
        <f t="shared" si="2"/>
        <v>0</v>
      </c>
      <c r="AM18" s="90">
        <f t="shared" si="20"/>
        <v>37567800</v>
      </c>
      <c r="AN18" s="91">
        <f t="shared" si="3"/>
        <v>37366500</v>
      </c>
      <c r="AO18" s="91">
        <f t="shared" si="3"/>
        <v>-201300</v>
      </c>
    </row>
    <row r="19" spans="1:41" ht="12.75">
      <c r="A19" s="13">
        <v>12</v>
      </c>
      <c r="B19" s="15" t="s">
        <v>14</v>
      </c>
      <c r="C19" s="101">
        <v>786800</v>
      </c>
      <c r="D19" s="101">
        <v>674200</v>
      </c>
      <c r="E19" s="103">
        <f t="shared" si="8"/>
        <v>-112600</v>
      </c>
      <c r="F19" s="101">
        <v>3619900</v>
      </c>
      <c r="G19" s="101">
        <v>3220800</v>
      </c>
      <c r="H19" s="103">
        <f t="shared" si="9"/>
        <v>-399100</v>
      </c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151">
        <f t="shared" si="4"/>
        <v>4406700</v>
      </c>
      <c r="V19" s="151">
        <f t="shared" si="0"/>
        <v>3895000</v>
      </c>
      <c r="W19" s="151">
        <f t="shared" si="0"/>
        <v>-511700</v>
      </c>
      <c r="X19" s="86"/>
      <c r="Y19" s="86"/>
      <c r="Z19" s="84">
        <f t="shared" si="15"/>
        <v>0</v>
      </c>
      <c r="AA19" s="91">
        <f t="shared" si="32"/>
        <v>0</v>
      </c>
      <c r="AB19" s="91">
        <f t="shared" si="32"/>
        <v>0</v>
      </c>
      <c r="AC19" s="91">
        <f t="shared" si="32"/>
        <v>0</v>
      </c>
      <c r="AD19" s="86"/>
      <c r="AE19" s="86"/>
      <c r="AF19" s="84">
        <f t="shared" si="17"/>
        <v>0</v>
      </c>
      <c r="AG19" s="86"/>
      <c r="AH19" s="86"/>
      <c r="AI19" s="84">
        <f t="shared" si="19"/>
        <v>0</v>
      </c>
      <c r="AJ19" s="91">
        <f t="shared" si="2"/>
        <v>0</v>
      </c>
      <c r="AK19" s="91">
        <f t="shared" si="2"/>
        <v>0</v>
      </c>
      <c r="AL19" s="91">
        <f t="shared" si="2"/>
        <v>0</v>
      </c>
      <c r="AM19" s="90">
        <f t="shared" si="20"/>
        <v>4406700</v>
      </c>
      <c r="AN19" s="91">
        <f t="shared" si="3"/>
        <v>3895000</v>
      </c>
      <c r="AO19" s="91">
        <f t="shared" si="3"/>
        <v>-511700</v>
      </c>
    </row>
    <row r="20" spans="1:41" ht="12.75">
      <c r="A20" s="13">
        <v>13</v>
      </c>
      <c r="B20" s="15" t="s">
        <v>15</v>
      </c>
      <c r="C20" s="101">
        <v>629400</v>
      </c>
      <c r="D20" s="101">
        <v>539400</v>
      </c>
      <c r="E20" s="103">
        <f t="shared" si="8"/>
        <v>-90000</v>
      </c>
      <c r="F20" s="101">
        <v>2895400</v>
      </c>
      <c r="G20" s="101">
        <v>2576300</v>
      </c>
      <c r="H20" s="103">
        <f t="shared" si="9"/>
        <v>-319100</v>
      </c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151">
        <f t="shared" si="4"/>
        <v>3524800</v>
      </c>
      <c r="V20" s="151">
        <f t="shared" si="0"/>
        <v>3115700</v>
      </c>
      <c r="W20" s="151">
        <f t="shared" si="0"/>
        <v>-409100</v>
      </c>
      <c r="X20" s="86"/>
      <c r="Y20" s="86"/>
      <c r="Z20" s="84">
        <f t="shared" si="15"/>
        <v>0</v>
      </c>
      <c r="AA20" s="91">
        <f t="shared" si="32"/>
        <v>0</v>
      </c>
      <c r="AB20" s="91">
        <f t="shared" si="32"/>
        <v>0</v>
      </c>
      <c r="AC20" s="91">
        <f t="shared" si="32"/>
        <v>0</v>
      </c>
      <c r="AD20" s="86"/>
      <c r="AE20" s="86"/>
      <c r="AF20" s="84">
        <f t="shared" si="17"/>
        <v>0</v>
      </c>
      <c r="AG20" s="86"/>
      <c r="AH20" s="86"/>
      <c r="AI20" s="84">
        <f t="shared" si="19"/>
        <v>0</v>
      </c>
      <c r="AJ20" s="91">
        <f t="shared" si="2"/>
        <v>0</v>
      </c>
      <c r="AK20" s="91">
        <f t="shared" si="2"/>
        <v>0</v>
      </c>
      <c r="AL20" s="91">
        <f t="shared" si="2"/>
        <v>0</v>
      </c>
      <c r="AM20" s="90">
        <f t="shared" si="20"/>
        <v>3524800</v>
      </c>
      <c r="AN20" s="91">
        <f t="shared" si="3"/>
        <v>3115700</v>
      </c>
      <c r="AO20" s="91">
        <f t="shared" si="3"/>
        <v>-409100</v>
      </c>
    </row>
    <row r="21" spans="1:41" ht="12.75">
      <c r="A21" s="13">
        <v>14</v>
      </c>
      <c r="B21" s="15" t="s">
        <v>17</v>
      </c>
      <c r="C21" s="101">
        <v>157400</v>
      </c>
      <c r="D21" s="101">
        <v>134800</v>
      </c>
      <c r="E21" s="103">
        <f t="shared" si="8"/>
        <v>-22600</v>
      </c>
      <c r="F21" s="101">
        <v>724200</v>
      </c>
      <c r="G21" s="101">
        <v>644100</v>
      </c>
      <c r="H21" s="103">
        <f t="shared" si="9"/>
        <v>-80100</v>
      </c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151">
        <f t="shared" si="4"/>
        <v>881600</v>
      </c>
      <c r="V21" s="151">
        <f t="shared" si="0"/>
        <v>778900</v>
      </c>
      <c r="W21" s="151">
        <f t="shared" si="0"/>
        <v>-102700</v>
      </c>
      <c r="X21" s="86"/>
      <c r="Y21" s="86"/>
      <c r="Z21" s="84">
        <f t="shared" si="15"/>
        <v>0</v>
      </c>
      <c r="AA21" s="91">
        <f t="shared" si="32"/>
        <v>0</v>
      </c>
      <c r="AB21" s="91">
        <f t="shared" si="32"/>
        <v>0</v>
      </c>
      <c r="AC21" s="91">
        <f t="shared" si="32"/>
        <v>0</v>
      </c>
      <c r="AD21" s="86"/>
      <c r="AE21" s="86"/>
      <c r="AF21" s="84">
        <f t="shared" si="17"/>
        <v>0</v>
      </c>
      <c r="AG21" s="86"/>
      <c r="AH21" s="86"/>
      <c r="AI21" s="84">
        <f t="shared" si="19"/>
        <v>0</v>
      </c>
      <c r="AJ21" s="91">
        <f t="shared" si="2"/>
        <v>0</v>
      </c>
      <c r="AK21" s="91">
        <f t="shared" si="2"/>
        <v>0</v>
      </c>
      <c r="AL21" s="91">
        <f t="shared" si="2"/>
        <v>0</v>
      </c>
      <c r="AM21" s="90">
        <f t="shared" si="20"/>
        <v>881600</v>
      </c>
      <c r="AN21" s="91">
        <f t="shared" si="3"/>
        <v>778900</v>
      </c>
      <c r="AO21" s="91">
        <f t="shared" si="3"/>
        <v>-102700</v>
      </c>
    </row>
    <row r="22" spans="1:41" ht="12.75">
      <c r="A22" s="13">
        <v>15</v>
      </c>
      <c r="B22" s="15" t="s">
        <v>18</v>
      </c>
      <c r="C22" s="101">
        <v>1573500</v>
      </c>
      <c r="D22" s="101">
        <v>1348500</v>
      </c>
      <c r="E22" s="103">
        <f t="shared" si="8"/>
        <v>-225000</v>
      </c>
      <c r="F22" s="101">
        <v>7239600</v>
      </c>
      <c r="G22" s="101">
        <v>7002000</v>
      </c>
      <c r="H22" s="103">
        <f t="shared" si="9"/>
        <v>-237600</v>
      </c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151">
        <f t="shared" si="4"/>
        <v>8813100</v>
      </c>
      <c r="V22" s="151">
        <f t="shared" si="0"/>
        <v>8350500</v>
      </c>
      <c r="W22" s="151">
        <f t="shared" si="0"/>
        <v>-462600</v>
      </c>
      <c r="X22" s="86"/>
      <c r="Y22" s="86"/>
      <c r="Z22" s="84">
        <f t="shared" si="15"/>
        <v>0</v>
      </c>
      <c r="AA22" s="91">
        <f t="shared" si="32"/>
        <v>0</v>
      </c>
      <c r="AB22" s="91">
        <f t="shared" si="32"/>
        <v>0</v>
      </c>
      <c r="AC22" s="91">
        <f t="shared" si="32"/>
        <v>0</v>
      </c>
      <c r="AD22" s="86"/>
      <c r="AE22" s="86"/>
      <c r="AF22" s="84">
        <f t="shared" si="17"/>
        <v>0</v>
      </c>
      <c r="AG22" s="86"/>
      <c r="AH22" s="86"/>
      <c r="AI22" s="84">
        <f t="shared" si="19"/>
        <v>0</v>
      </c>
      <c r="AJ22" s="91">
        <f t="shared" si="2"/>
        <v>0</v>
      </c>
      <c r="AK22" s="91">
        <f t="shared" si="2"/>
        <v>0</v>
      </c>
      <c r="AL22" s="91">
        <f t="shared" si="2"/>
        <v>0</v>
      </c>
      <c r="AM22" s="90">
        <f t="shared" si="20"/>
        <v>8813100</v>
      </c>
      <c r="AN22" s="91">
        <f t="shared" si="3"/>
        <v>8350500</v>
      </c>
      <c r="AO22" s="91">
        <f t="shared" si="3"/>
        <v>-462600</v>
      </c>
    </row>
    <row r="23" spans="1:41" ht="12.75">
      <c r="A23" s="57">
        <v>16</v>
      </c>
      <c r="B23" s="58" t="s">
        <v>34</v>
      </c>
      <c r="C23" s="102">
        <f t="shared" ref="C23:S23" si="33">SUM(C24:C27)</f>
        <v>0</v>
      </c>
      <c r="D23" s="102">
        <f t="shared" si="33"/>
        <v>0</v>
      </c>
      <c r="E23" s="102">
        <f t="shared" si="8"/>
        <v>0</v>
      </c>
      <c r="F23" s="102">
        <f t="shared" si="33"/>
        <v>39394000</v>
      </c>
      <c r="G23" s="102">
        <f t="shared" si="33"/>
        <v>38853410.57</v>
      </c>
      <c r="H23" s="102">
        <f t="shared" si="9"/>
        <v>-540589.4299999997</v>
      </c>
      <c r="I23" s="102">
        <f t="shared" si="33"/>
        <v>26418200</v>
      </c>
      <c r="J23" s="102">
        <f t="shared" si="33"/>
        <v>9886568.7599999998</v>
      </c>
      <c r="K23" s="102">
        <f t="shared" si="10"/>
        <v>-16531631.24</v>
      </c>
      <c r="L23" s="102">
        <f t="shared" si="33"/>
        <v>23015200</v>
      </c>
      <c r="M23" s="102">
        <f t="shared" si="33"/>
        <v>21936495.640000001</v>
      </c>
      <c r="N23" s="102">
        <f t="shared" si="11"/>
        <v>-1078704.3599999994</v>
      </c>
      <c r="O23" s="102">
        <f t="shared" si="33"/>
        <v>77997400</v>
      </c>
      <c r="P23" s="102">
        <f t="shared" si="33"/>
        <v>77997400</v>
      </c>
      <c r="Q23" s="102">
        <f t="shared" si="12"/>
        <v>0</v>
      </c>
      <c r="R23" s="102">
        <f t="shared" si="33"/>
        <v>52424000</v>
      </c>
      <c r="S23" s="102">
        <f t="shared" si="33"/>
        <v>27138530.649999999</v>
      </c>
      <c r="T23" s="102">
        <f t="shared" si="13"/>
        <v>-25285469.350000001</v>
      </c>
      <c r="U23" s="90">
        <f t="shared" si="4"/>
        <v>219248800</v>
      </c>
      <c r="V23" s="90">
        <f t="shared" si="4"/>
        <v>175812405.62</v>
      </c>
      <c r="W23" s="90">
        <f t="shared" si="4"/>
        <v>-43436394.380000003</v>
      </c>
      <c r="X23" s="88">
        <f>SUM(X24:X27)</f>
        <v>0</v>
      </c>
      <c r="Y23" s="88">
        <f>SUM(Y24:Y27)</f>
        <v>0</v>
      </c>
      <c r="Z23" s="88">
        <f t="shared" si="15"/>
        <v>0</v>
      </c>
      <c r="AA23" s="90">
        <f t="shared" si="31"/>
        <v>0</v>
      </c>
      <c r="AB23" s="90">
        <f t="shared" si="31"/>
        <v>0</v>
      </c>
      <c r="AC23" s="90">
        <f t="shared" si="31"/>
        <v>0</v>
      </c>
      <c r="AD23" s="88">
        <f>SUM(AD24:AD27)</f>
        <v>0</v>
      </c>
      <c r="AE23" s="88">
        <f>SUM(AE24:AE27)</f>
        <v>0</v>
      </c>
      <c r="AF23" s="88">
        <f t="shared" si="17"/>
        <v>0</v>
      </c>
      <c r="AG23" s="88">
        <f>SUM(AG24:AG27)</f>
        <v>0</v>
      </c>
      <c r="AH23" s="88">
        <f>SUM(AH24:AH27)</f>
        <v>0</v>
      </c>
      <c r="AI23" s="88">
        <f t="shared" si="19"/>
        <v>0</v>
      </c>
      <c r="AJ23" s="90">
        <f t="shared" ref="AJ23:AL90" si="34">SUM(AD23+AG23)</f>
        <v>0</v>
      </c>
      <c r="AK23" s="90">
        <f t="shared" si="34"/>
        <v>0</v>
      </c>
      <c r="AL23" s="90">
        <f t="shared" si="34"/>
        <v>0</v>
      </c>
      <c r="AM23" s="90">
        <f t="shared" si="20"/>
        <v>219248800</v>
      </c>
      <c r="AN23" s="90">
        <f t="shared" ref="AN23:AO74" si="35">SUM(V23+AB23+AK23)</f>
        <v>175812405.62</v>
      </c>
      <c r="AO23" s="90">
        <f t="shared" si="35"/>
        <v>-43436394.380000003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7965600</v>
      </c>
      <c r="G24" s="101">
        <v>7405206.5700000003</v>
      </c>
      <c r="H24" s="103">
        <f t="shared" si="9"/>
        <v>-560393.4299999997</v>
      </c>
      <c r="I24" s="101">
        <v>1186200</v>
      </c>
      <c r="J24" s="101">
        <v>1054568.76</v>
      </c>
      <c r="K24" s="103">
        <f t="shared" si="10"/>
        <v>-131631.24</v>
      </c>
      <c r="L24" s="101">
        <v>2831200</v>
      </c>
      <c r="M24" s="101">
        <v>2878077.64</v>
      </c>
      <c r="N24" s="103">
        <f t="shared" si="11"/>
        <v>46877.64000000013</v>
      </c>
      <c r="O24" s="101">
        <v>5305400</v>
      </c>
      <c r="P24" s="101">
        <v>5455017.7599999998</v>
      </c>
      <c r="Q24" s="103">
        <f t="shared" si="12"/>
        <v>149617.75999999978</v>
      </c>
      <c r="R24" s="101">
        <v>3900000</v>
      </c>
      <c r="S24" s="101">
        <v>3027734.65</v>
      </c>
      <c r="T24" s="103">
        <f t="shared" si="13"/>
        <v>-872265.35000000009</v>
      </c>
      <c r="U24" s="151">
        <f t="shared" si="4"/>
        <v>21188400</v>
      </c>
      <c r="V24" s="151">
        <f t="shared" si="4"/>
        <v>19820605.379999999</v>
      </c>
      <c r="W24" s="151">
        <f t="shared" si="4"/>
        <v>-1367794.6199999999</v>
      </c>
      <c r="X24" s="89"/>
      <c r="Y24" s="89"/>
      <c r="Z24" s="84">
        <f t="shared" si="15"/>
        <v>0</v>
      </c>
      <c r="AA24" s="91">
        <f t="shared" ref="AA24:AC27" si="36">SUM(X24)</f>
        <v>0</v>
      </c>
      <c r="AB24" s="91">
        <f t="shared" si="36"/>
        <v>0</v>
      </c>
      <c r="AC24" s="91">
        <f t="shared" si="36"/>
        <v>0</v>
      </c>
      <c r="AD24" s="89"/>
      <c r="AE24" s="89"/>
      <c r="AF24" s="84">
        <f t="shared" si="17"/>
        <v>0</v>
      </c>
      <c r="AG24" s="89"/>
      <c r="AH24" s="89"/>
      <c r="AI24" s="84">
        <f t="shared" si="19"/>
        <v>0</v>
      </c>
      <c r="AJ24" s="91">
        <f t="shared" si="34"/>
        <v>0</v>
      </c>
      <c r="AK24" s="91">
        <f t="shared" si="34"/>
        <v>0</v>
      </c>
      <c r="AL24" s="91">
        <f t="shared" si="34"/>
        <v>0</v>
      </c>
      <c r="AM24" s="90">
        <f t="shared" si="20"/>
        <v>21188400</v>
      </c>
      <c r="AN24" s="91">
        <f t="shared" si="35"/>
        <v>19820605.379999999</v>
      </c>
      <c r="AO24" s="91">
        <f t="shared" si="35"/>
        <v>-1367794.6199999999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29374400</v>
      </c>
      <c r="G25" s="101">
        <v>29423900</v>
      </c>
      <c r="H25" s="103">
        <f t="shared" si="9"/>
        <v>49500</v>
      </c>
      <c r="I25" s="101">
        <v>24332000</v>
      </c>
      <c r="J25" s="101">
        <v>8832000</v>
      </c>
      <c r="K25" s="103">
        <f t="shared" si="10"/>
        <v>-15500000</v>
      </c>
      <c r="L25" s="101">
        <v>17160000</v>
      </c>
      <c r="M25" s="101">
        <v>17148000</v>
      </c>
      <c r="N25" s="103">
        <f t="shared" si="11"/>
        <v>-12000</v>
      </c>
      <c r="O25" s="101">
        <v>66412000</v>
      </c>
      <c r="P25" s="101">
        <v>66283680</v>
      </c>
      <c r="Q25" s="103">
        <f t="shared" si="12"/>
        <v>-128320</v>
      </c>
      <c r="R25" s="101">
        <v>41924000</v>
      </c>
      <c r="S25" s="101">
        <v>21631280</v>
      </c>
      <c r="T25" s="103">
        <f t="shared" si="13"/>
        <v>-20292720</v>
      </c>
      <c r="U25" s="151">
        <f t="shared" si="4"/>
        <v>179202400</v>
      </c>
      <c r="V25" s="151">
        <f t="shared" si="4"/>
        <v>143318860</v>
      </c>
      <c r="W25" s="151">
        <f t="shared" si="4"/>
        <v>-35883540</v>
      </c>
      <c r="X25" s="89"/>
      <c r="Y25" s="89"/>
      <c r="Z25" s="84">
        <f t="shared" si="15"/>
        <v>0</v>
      </c>
      <c r="AA25" s="91">
        <f t="shared" si="36"/>
        <v>0</v>
      </c>
      <c r="AB25" s="91">
        <f t="shared" si="36"/>
        <v>0</v>
      </c>
      <c r="AC25" s="91">
        <f t="shared" si="36"/>
        <v>0</v>
      </c>
      <c r="AD25" s="89"/>
      <c r="AE25" s="89"/>
      <c r="AF25" s="84">
        <f t="shared" si="17"/>
        <v>0</v>
      </c>
      <c r="AG25" s="89"/>
      <c r="AH25" s="89"/>
      <c r="AI25" s="84">
        <f t="shared" si="19"/>
        <v>0</v>
      </c>
      <c r="AJ25" s="91">
        <f t="shared" si="34"/>
        <v>0</v>
      </c>
      <c r="AK25" s="91">
        <f t="shared" si="34"/>
        <v>0</v>
      </c>
      <c r="AL25" s="91">
        <f t="shared" si="34"/>
        <v>0</v>
      </c>
      <c r="AM25" s="90">
        <f t="shared" si="20"/>
        <v>179202400</v>
      </c>
      <c r="AN25" s="91">
        <f t="shared" si="35"/>
        <v>143318860</v>
      </c>
      <c r="AO25" s="91">
        <f t="shared" si="35"/>
        <v>-35883540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2054000</v>
      </c>
      <c r="G26" s="101">
        <v>2024304</v>
      </c>
      <c r="H26" s="103">
        <f t="shared" si="9"/>
        <v>-29696</v>
      </c>
      <c r="I26" s="101">
        <v>900000</v>
      </c>
      <c r="J26" s="101"/>
      <c r="K26" s="103">
        <f t="shared" si="10"/>
        <v>-900000</v>
      </c>
      <c r="L26" s="101">
        <v>3024000</v>
      </c>
      <c r="M26" s="101">
        <v>1910418</v>
      </c>
      <c r="N26" s="103">
        <f t="shared" si="11"/>
        <v>-1113582</v>
      </c>
      <c r="O26" s="101">
        <v>6280000</v>
      </c>
      <c r="P26" s="101">
        <v>6258702.2400000002</v>
      </c>
      <c r="Q26" s="103">
        <f t="shared" si="12"/>
        <v>-21297.759999999776</v>
      </c>
      <c r="R26" s="101">
        <v>6600000</v>
      </c>
      <c r="S26" s="101">
        <v>2479516</v>
      </c>
      <c r="T26" s="103">
        <f t="shared" si="13"/>
        <v>-4120484</v>
      </c>
      <c r="U26" s="151">
        <f t="shared" si="4"/>
        <v>18858000</v>
      </c>
      <c r="V26" s="151">
        <f t="shared" si="4"/>
        <v>12672940.24</v>
      </c>
      <c r="W26" s="151">
        <f t="shared" si="4"/>
        <v>-6185059.7599999998</v>
      </c>
      <c r="X26" s="89"/>
      <c r="Y26" s="89"/>
      <c r="Z26" s="84">
        <f t="shared" si="15"/>
        <v>0</v>
      </c>
      <c r="AA26" s="91">
        <f t="shared" si="36"/>
        <v>0</v>
      </c>
      <c r="AB26" s="91">
        <f t="shared" si="36"/>
        <v>0</v>
      </c>
      <c r="AC26" s="91">
        <f t="shared" si="36"/>
        <v>0</v>
      </c>
      <c r="AD26" s="89"/>
      <c r="AE26" s="89"/>
      <c r="AF26" s="84">
        <f t="shared" si="17"/>
        <v>0</v>
      </c>
      <c r="AG26" s="89"/>
      <c r="AH26" s="89"/>
      <c r="AI26" s="84">
        <f t="shared" si="19"/>
        <v>0</v>
      </c>
      <c r="AJ26" s="91">
        <f t="shared" si="34"/>
        <v>0</v>
      </c>
      <c r="AK26" s="91">
        <f t="shared" si="34"/>
        <v>0</v>
      </c>
      <c r="AL26" s="91">
        <f t="shared" si="34"/>
        <v>0</v>
      </c>
      <c r="AM26" s="90">
        <f t="shared" si="20"/>
        <v>18858000</v>
      </c>
      <c r="AN26" s="91">
        <f t="shared" si="35"/>
        <v>12672940.24</v>
      </c>
      <c r="AO26" s="91">
        <f t="shared" si="35"/>
        <v>-6185059.7599999998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151">
        <f t="shared" si="4"/>
        <v>0</v>
      </c>
      <c r="V27" s="151">
        <f t="shared" si="4"/>
        <v>0</v>
      </c>
      <c r="W27" s="151">
        <f t="shared" si="4"/>
        <v>0</v>
      </c>
      <c r="X27" s="89"/>
      <c r="Y27" s="89"/>
      <c r="Z27" s="84">
        <f t="shared" si="15"/>
        <v>0</v>
      </c>
      <c r="AA27" s="91">
        <f t="shared" si="36"/>
        <v>0</v>
      </c>
      <c r="AB27" s="91">
        <f t="shared" si="36"/>
        <v>0</v>
      </c>
      <c r="AC27" s="91">
        <f t="shared" si="36"/>
        <v>0</v>
      </c>
      <c r="AD27" s="89"/>
      <c r="AE27" s="89"/>
      <c r="AF27" s="84">
        <f t="shared" si="17"/>
        <v>0</v>
      </c>
      <c r="AG27" s="89"/>
      <c r="AH27" s="89"/>
      <c r="AI27" s="84">
        <f t="shared" si="19"/>
        <v>0</v>
      </c>
      <c r="AJ27" s="91">
        <f t="shared" si="34"/>
        <v>0</v>
      </c>
      <c r="AK27" s="91">
        <f t="shared" si="34"/>
        <v>0</v>
      </c>
      <c r="AL27" s="91">
        <f t="shared" si="34"/>
        <v>0</v>
      </c>
      <c r="AM27" s="90">
        <f t="shared" si="20"/>
        <v>0</v>
      </c>
      <c r="AN27" s="91">
        <f t="shared" si="35"/>
        <v>0</v>
      </c>
      <c r="AO27" s="91">
        <f t="shared" si="35"/>
        <v>0</v>
      </c>
    </row>
    <row r="28" spans="1:41" ht="12.75">
      <c r="A28" s="57">
        <v>21</v>
      </c>
      <c r="B28" s="58" t="s">
        <v>35</v>
      </c>
      <c r="C28" s="102">
        <f t="shared" ref="C28:S28" si="37">SUM(C29:C34)</f>
        <v>2621000</v>
      </c>
      <c r="D28" s="102">
        <f t="shared" si="37"/>
        <v>1224050</v>
      </c>
      <c r="E28" s="102">
        <f t="shared" si="8"/>
        <v>-1396950</v>
      </c>
      <c r="F28" s="102">
        <f t="shared" si="37"/>
        <v>24051400</v>
      </c>
      <c r="G28" s="102">
        <f t="shared" si="37"/>
        <v>20122437</v>
      </c>
      <c r="H28" s="102">
        <f t="shared" si="9"/>
        <v>-3928963</v>
      </c>
      <c r="I28" s="102">
        <f t="shared" si="37"/>
        <v>0</v>
      </c>
      <c r="J28" s="102">
        <f t="shared" si="37"/>
        <v>0</v>
      </c>
      <c r="K28" s="102">
        <f t="shared" si="10"/>
        <v>0</v>
      </c>
      <c r="L28" s="102">
        <f t="shared" si="37"/>
        <v>0</v>
      </c>
      <c r="M28" s="102">
        <f t="shared" si="37"/>
        <v>0</v>
      </c>
      <c r="N28" s="102">
        <f t="shared" si="11"/>
        <v>0</v>
      </c>
      <c r="O28" s="102">
        <f t="shared" si="37"/>
        <v>0</v>
      </c>
      <c r="P28" s="102">
        <f t="shared" si="37"/>
        <v>0</v>
      </c>
      <c r="Q28" s="102">
        <f t="shared" si="12"/>
        <v>0</v>
      </c>
      <c r="R28" s="102">
        <f t="shared" si="37"/>
        <v>0</v>
      </c>
      <c r="S28" s="102">
        <f t="shared" si="37"/>
        <v>0</v>
      </c>
      <c r="T28" s="102">
        <f t="shared" si="13"/>
        <v>0</v>
      </c>
      <c r="U28" s="90">
        <f t="shared" si="4"/>
        <v>26672400</v>
      </c>
      <c r="V28" s="90">
        <f t="shared" si="4"/>
        <v>21346487</v>
      </c>
      <c r="W28" s="90">
        <f t="shared" si="4"/>
        <v>-5325913</v>
      </c>
      <c r="X28" s="88">
        <f>SUM(X29:X34)</f>
        <v>0</v>
      </c>
      <c r="Y28" s="88">
        <f>SUM(Y29:Y34)</f>
        <v>0</v>
      </c>
      <c r="Z28" s="88">
        <f t="shared" si="15"/>
        <v>0</v>
      </c>
      <c r="AA28" s="90">
        <f t="shared" si="31"/>
        <v>0</v>
      </c>
      <c r="AB28" s="90">
        <f t="shared" si="31"/>
        <v>0</v>
      </c>
      <c r="AC28" s="90">
        <f t="shared" si="31"/>
        <v>0</v>
      </c>
      <c r="AD28" s="88">
        <f>SUM(AD29:AD34)</f>
        <v>0</v>
      </c>
      <c r="AE28" s="88">
        <f>SUM(AE29:AE34)</f>
        <v>0</v>
      </c>
      <c r="AF28" s="88">
        <f t="shared" si="17"/>
        <v>0</v>
      </c>
      <c r="AG28" s="88">
        <f>SUM(AG29:AG34)</f>
        <v>0</v>
      </c>
      <c r="AH28" s="88">
        <f>SUM(AH29:AH34)</f>
        <v>0</v>
      </c>
      <c r="AI28" s="88">
        <f t="shared" si="19"/>
        <v>0</v>
      </c>
      <c r="AJ28" s="90">
        <f t="shared" si="34"/>
        <v>0</v>
      </c>
      <c r="AK28" s="90">
        <f t="shared" si="34"/>
        <v>0</v>
      </c>
      <c r="AL28" s="90">
        <f t="shared" si="34"/>
        <v>0</v>
      </c>
      <c r="AM28" s="90">
        <f t="shared" si="20"/>
        <v>26672400</v>
      </c>
      <c r="AN28" s="90">
        <f t="shared" si="35"/>
        <v>21346487</v>
      </c>
      <c r="AO28" s="90">
        <f t="shared" si="35"/>
        <v>-5325913</v>
      </c>
    </row>
    <row r="29" spans="1:41" ht="12.75">
      <c r="A29" s="13">
        <v>22</v>
      </c>
      <c r="B29" s="1" t="s">
        <v>22</v>
      </c>
      <c r="C29" s="101">
        <v>316000</v>
      </c>
      <c r="D29" s="101">
        <v>0</v>
      </c>
      <c r="E29" s="103">
        <f t="shared" si="8"/>
        <v>-316000</v>
      </c>
      <c r="F29" s="101">
        <v>3682800</v>
      </c>
      <c r="G29" s="101">
        <v>1951100</v>
      </c>
      <c r="H29" s="103">
        <f t="shared" si="9"/>
        <v>-1731700</v>
      </c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151">
        <f t="shared" si="4"/>
        <v>3998800</v>
      </c>
      <c r="V29" s="151">
        <f t="shared" si="4"/>
        <v>1951100</v>
      </c>
      <c r="W29" s="151">
        <f t="shared" si="4"/>
        <v>-2047700</v>
      </c>
      <c r="X29" s="86"/>
      <c r="Y29" s="86"/>
      <c r="Z29" s="84">
        <f t="shared" si="15"/>
        <v>0</v>
      </c>
      <c r="AA29" s="91">
        <f t="shared" ref="AA29:AC34" si="38">SUM(X29)</f>
        <v>0</v>
      </c>
      <c r="AB29" s="91">
        <f t="shared" si="38"/>
        <v>0</v>
      </c>
      <c r="AC29" s="91">
        <f t="shared" si="38"/>
        <v>0</v>
      </c>
      <c r="AD29" s="86"/>
      <c r="AE29" s="86"/>
      <c r="AF29" s="84">
        <f t="shared" si="17"/>
        <v>0</v>
      </c>
      <c r="AG29" s="86"/>
      <c r="AH29" s="86"/>
      <c r="AI29" s="84">
        <f t="shared" si="19"/>
        <v>0</v>
      </c>
      <c r="AJ29" s="91">
        <f t="shared" si="34"/>
        <v>0</v>
      </c>
      <c r="AK29" s="91">
        <f t="shared" si="34"/>
        <v>0</v>
      </c>
      <c r="AL29" s="91">
        <f t="shared" si="34"/>
        <v>0</v>
      </c>
      <c r="AM29" s="90">
        <f t="shared" si="20"/>
        <v>3998800</v>
      </c>
      <c r="AN29" s="91">
        <f t="shared" si="35"/>
        <v>1951100</v>
      </c>
      <c r="AO29" s="91">
        <f t="shared" si="35"/>
        <v>-2047700</v>
      </c>
    </row>
    <row r="30" spans="1:41" ht="12.75">
      <c r="A30" s="13">
        <v>23</v>
      </c>
      <c r="B30" s="1" t="s">
        <v>23</v>
      </c>
      <c r="C30" s="101">
        <v>1680000</v>
      </c>
      <c r="D30" s="101">
        <v>1129650</v>
      </c>
      <c r="E30" s="103">
        <f t="shared" si="8"/>
        <v>-550350</v>
      </c>
      <c r="F30" s="101">
        <v>18022200</v>
      </c>
      <c r="G30" s="101">
        <v>17469757</v>
      </c>
      <c r="H30" s="103">
        <f t="shared" si="9"/>
        <v>-552443</v>
      </c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151">
        <f t="shared" si="4"/>
        <v>19702200</v>
      </c>
      <c r="V30" s="151">
        <f t="shared" si="4"/>
        <v>18599407</v>
      </c>
      <c r="W30" s="151">
        <f t="shared" si="4"/>
        <v>-1102793</v>
      </c>
      <c r="X30" s="86"/>
      <c r="Y30" s="86"/>
      <c r="Z30" s="84">
        <f t="shared" si="15"/>
        <v>0</v>
      </c>
      <c r="AA30" s="91">
        <f t="shared" si="38"/>
        <v>0</v>
      </c>
      <c r="AB30" s="91">
        <f t="shared" si="38"/>
        <v>0</v>
      </c>
      <c r="AC30" s="91">
        <f t="shared" si="38"/>
        <v>0</v>
      </c>
      <c r="AD30" s="86"/>
      <c r="AE30" s="86"/>
      <c r="AF30" s="84">
        <f t="shared" si="17"/>
        <v>0</v>
      </c>
      <c r="AG30" s="86"/>
      <c r="AH30" s="86"/>
      <c r="AI30" s="84">
        <f t="shared" si="19"/>
        <v>0</v>
      </c>
      <c r="AJ30" s="91">
        <f t="shared" si="34"/>
        <v>0</v>
      </c>
      <c r="AK30" s="91">
        <f t="shared" si="34"/>
        <v>0</v>
      </c>
      <c r="AL30" s="91">
        <f t="shared" si="34"/>
        <v>0</v>
      </c>
      <c r="AM30" s="90">
        <f t="shared" si="20"/>
        <v>19702200</v>
      </c>
      <c r="AN30" s="91">
        <f t="shared" si="35"/>
        <v>18599407</v>
      </c>
      <c r="AO30" s="91">
        <f t="shared" si="35"/>
        <v>-1102793</v>
      </c>
    </row>
    <row r="31" spans="1:41" ht="12.75">
      <c r="A31" s="13">
        <v>24</v>
      </c>
      <c r="B31" s="1" t="s">
        <v>24</v>
      </c>
      <c r="C31" s="101">
        <v>300000</v>
      </c>
      <c r="D31" s="101">
        <v>94400</v>
      </c>
      <c r="E31" s="103">
        <f t="shared" si="8"/>
        <v>-205600</v>
      </c>
      <c r="F31" s="101">
        <v>1346400</v>
      </c>
      <c r="G31" s="101">
        <v>377280</v>
      </c>
      <c r="H31" s="103">
        <f t="shared" si="9"/>
        <v>-969120</v>
      </c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151">
        <f t="shared" si="4"/>
        <v>1646400</v>
      </c>
      <c r="V31" s="151">
        <f t="shared" si="4"/>
        <v>471680</v>
      </c>
      <c r="W31" s="151">
        <f t="shared" si="4"/>
        <v>-1174720</v>
      </c>
      <c r="X31" s="86"/>
      <c r="Y31" s="86"/>
      <c r="Z31" s="84">
        <f t="shared" si="15"/>
        <v>0</v>
      </c>
      <c r="AA31" s="91">
        <f t="shared" si="38"/>
        <v>0</v>
      </c>
      <c r="AB31" s="91">
        <f t="shared" si="38"/>
        <v>0</v>
      </c>
      <c r="AC31" s="91">
        <f t="shared" si="38"/>
        <v>0</v>
      </c>
      <c r="AD31" s="86"/>
      <c r="AE31" s="86"/>
      <c r="AF31" s="84">
        <f t="shared" si="17"/>
        <v>0</v>
      </c>
      <c r="AG31" s="86"/>
      <c r="AH31" s="86"/>
      <c r="AI31" s="84">
        <f t="shared" si="19"/>
        <v>0</v>
      </c>
      <c r="AJ31" s="91">
        <f t="shared" si="34"/>
        <v>0</v>
      </c>
      <c r="AK31" s="91">
        <f t="shared" si="34"/>
        <v>0</v>
      </c>
      <c r="AL31" s="91">
        <f t="shared" si="34"/>
        <v>0</v>
      </c>
      <c r="AM31" s="90">
        <f t="shared" si="20"/>
        <v>1646400</v>
      </c>
      <c r="AN31" s="91">
        <f t="shared" si="35"/>
        <v>471680</v>
      </c>
      <c r="AO31" s="91">
        <f t="shared" si="35"/>
        <v>-1174720</v>
      </c>
    </row>
    <row r="32" spans="1:41" ht="12.75">
      <c r="A32" s="13">
        <v>25</v>
      </c>
      <c r="B32" s="1" t="s">
        <v>25</v>
      </c>
      <c r="C32" s="101"/>
      <c r="D32" s="101"/>
      <c r="E32" s="103">
        <f t="shared" si="8"/>
        <v>0</v>
      </c>
      <c r="F32" s="101"/>
      <c r="G32" s="101">
        <v>0</v>
      </c>
      <c r="H32" s="103">
        <f t="shared" si="9"/>
        <v>0</v>
      </c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151">
        <f t="shared" si="4"/>
        <v>0</v>
      </c>
      <c r="V32" s="151">
        <f t="shared" si="4"/>
        <v>0</v>
      </c>
      <c r="W32" s="151">
        <f t="shared" si="4"/>
        <v>0</v>
      </c>
      <c r="X32" s="86"/>
      <c r="Y32" s="86"/>
      <c r="Z32" s="84">
        <f t="shared" si="15"/>
        <v>0</v>
      </c>
      <c r="AA32" s="91">
        <f t="shared" si="38"/>
        <v>0</v>
      </c>
      <c r="AB32" s="91">
        <f t="shared" si="38"/>
        <v>0</v>
      </c>
      <c r="AC32" s="91">
        <f t="shared" si="38"/>
        <v>0</v>
      </c>
      <c r="AD32" s="86"/>
      <c r="AE32" s="86"/>
      <c r="AF32" s="84">
        <f t="shared" si="17"/>
        <v>0</v>
      </c>
      <c r="AG32" s="86"/>
      <c r="AH32" s="86"/>
      <c r="AI32" s="84">
        <f t="shared" si="19"/>
        <v>0</v>
      </c>
      <c r="AJ32" s="91">
        <f t="shared" si="34"/>
        <v>0</v>
      </c>
      <c r="AK32" s="91">
        <f t="shared" si="34"/>
        <v>0</v>
      </c>
      <c r="AL32" s="91">
        <f t="shared" si="34"/>
        <v>0</v>
      </c>
      <c r="AM32" s="90">
        <f t="shared" si="20"/>
        <v>0</v>
      </c>
      <c r="AN32" s="91">
        <f t="shared" si="35"/>
        <v>0</v>
      </c>
      <c r="AO32" s="91">
        <f t="shared" si="35"/>
        <v>0</v>
      </c>
    </row>
    <row r="33" spans="1:41" ht="12.75">
      <c r="A33" s="13">
        <v>26</v>
      </c>
      <c r="B33" s="1" t="s">
        <v>26</v>
      </c>
      <c r="C33" s="101">
        <v>175000</v>
      </c>
      <c r="D33" s="101"/>
      <c r="E33" s="103">
        <f t="shared" si="8"/>
        <v>-175000</v>
      </c>
      <c r="F33" s="101">
        <v>100000</v>
      </c>
      <c r="G33" s="101">
        <v>0</v>
      </c>
      <c r="H33" s="103">
        <f t="shared" si="9"/>
        <v>-100000</v>
      </c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151">
        <f t="shared" si="4"/>
        <v>275000</v>
      </c>
      <c r="V33" s="151">
        <f t="shared" si="4"/>
        <v>0</v>
      </c>
      <c r="W33" s="151">
        <f t="shared" si="4"/>
        <v>-275000</v>
      </c>
      <c r="X33" s="86"/>
      <c r="Y33" s="86"/>
      <c r="Z33" s="84">
        <f t="shared" si="15"/>
        <v>0</v>
      </c>
      <c r="AA33" s="91">
        <f t="shared" si="38"/>
        <v>0</v>
      </c>
      <c r="AB33" s="91">
        <f t="shared" si="38"/>
        <v>0</v>
      </c>
      <c r="AC33" s="91">
        <f t="shared" si="38"/>
        <v>0</v>
      </c>
      <c r="AD33" s="86"/>
      <c r="AE33" s="86"/>
      <c r="AF33" s="84">
        <f t="shared" si="17"/>
        <v>0</v>
      </c>
      <c r="AG33" s="86"/>
      <c r="AH33" s="86"/>
      <c r="AI33" s="84">
        <f t="shared" si="19"/>
        <v>0</v>
      </c>
      <c r="AJ33" s="91">
        <f t="shared" si="34"/>
        <v>0</v>
      </c>
      <c r="AK33" s="91">
        <f t="shared" si="34"/>
        <v>0</v>
      </c>
      <c r="AL33" s="91">
        <f t="shared" si="34"/>
        <v>0</v>
      </c>
      <c r="AM33" s="90">
        <f t="shared" si="20"/>
        <v>275000</v>
      </c>
      <c r="AN33" s="91">
        <f t="shared" si="35"/>
        <v>0</v>
      </c>
      <c r="AO33" s="91">
        <f t="shared" si="35"/>
        <v>-275000</v>
      </c>
    </row>
    <row r="34" spans="1:41" ht="12.75">
      <c r="A34" s="13">
        <v>27</v>
      </c>
      <c r="B34" s="1" t="s">
        <v>27</v>
      </c>
      <c r="C34" s="101">
        <v>150000</v>
      </c>
      <c r="D34" s="101">
        <v>0</v>
      </c>
      <c r="E34" s="103">
        <f t="shared" si="8"/>
        <v>-150000</v>
      </c>
      <c r="F34" s="101">
        <v>900000</v>
      </c>
      <c r="G34" s="101">
        <v>324300</v>
      </c>
      <c r="H34" s="103">
        <f t="shared" si="9"/>
        <v>-575700</v>
      </c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151">
        <f t="shared" si="4"/>
        <v>1050000</v>
      </c>
      <c r="V34" s="151">
        <f t="shared" si="4"/>
        <v>324300</v>
      </c>
      <c r="W34" s="151">
        <f t="shared" si="4"/>
        <v>-725700</v>
      </c>
      <c r="X34" s="86"/>
      <c r="Y34" s="86"/>
      <c r="Z34" s="84">
        <f t="shared" si="15"/>
        <v>0</v>
      </c>
      <c r="AA34" s="91">
        <f t="shared" si="38"/>
        <v>0</v>
      </c>
      <c r="AB34" s="91">
        <f t="shared" si="38"/>
        <v>0</v>
      </c>
      <c r="AC34" s="91">
        <f t="shared" si="38"/>
        <v>0</v>
      </c>
      <c r="AD34" s="86"/>
      <c r="AE34" s="86"/>
      <c r="AF34" s="84">
        <f t="shared" si="17"/>
        <v>0</v>
      </c>
      <c r="AG34" s="86"/>
      <c r="AH34" s="86"/>
      <c r="AI34" s="84">
        <f t="shared" si="19"/>
        <v>0</v>
      </c>
      <c r="AJ34" s="91">
        <f t="shared" si="34"/>
        <v>0</v>
      </c>
      <c r="AK34" s="91">
        <f t="shared" si="34"/>
        <v>0</v>
      </c>
      <c r="AL34" s="91">
        <f t="shared" si="34"/>
        <v>0</v>
      </c>
      <c r="AM34" s="90">
        <f t="shared" si="20"/>
        <v>1050000</v>
      </c>
      <c r="AN34" s="91">
        <f t="shared" si="35"/>
        <v>324300</v>
      </c>
      <c r="AO34" s="91">
        <f t="shared" si="35"/>
        <v>-725700</v>
      </c>
    </row>
    <row r="35" spans="1:41" ht="12.75">
      <c r="A35" s="57">
        <v>28</v>
      </c>
      <c r="B35" s="58" t="s">
        <v>36</v>
      </c>
      <c r="C35" s="102">
        <f t="shared" ref="C35:S35" si="39">SUM(C36:C38)</f>
        <v>0</v>
      </c>
      <c r="D35" s="102">
        <f t="shared" si="39"/>
        <v>0</v>
      </c>
      <c r="E35" s="102">
        <f t="shared" si="8"/>
        <v>0</v>
      </c>
      <c r="F35" s="102">
        <f t="shared" si="39"/>
        <v>400000</v>
      </c>
      <c r="G35" s="102">
        <f t="shared" si="39"/>
        <v>0</v>
      </c>
      <c r="H35" s="102">
        <f t="shared" si="9"/>
        <v>-400000</v>
      </c>
      <c r="I35" s="102">
        <f t="shared" si="39"/>
        <v>0</v>
      </c>
      <c r="J35" s="102">
        <f t="shared" si="39"/>
        <v>0</v>
      </c>
      <c r="K35" s="102">
        <f t="shared" si="10"/>
        <v>0</v>
      </c>
      <c r="L35" s="102">
        <f t="shared" si="39"/>
        <v>0</v>
      </c>
      <c r="M35" s="102">
        <f t="shared" si="39"/>
        <v>0</v>
      </c>
      <c r="N35" s="102">
        <f t="shared" si="11"/>
        <v>0</v>
      </c>
      <c r="O35" s="102">
        <f t="shared" si="39"/>
        <v>0</v>
      </c>
      <c r="P35" s="102">
        <f t="shared" si="39"/>
        <v>0</v>
      </c>
      <c r="Q35" s="102">
        <f t="shared" si="12"/>
        <v>0</v>
      </c>
      <c r="R35" s="102">
        <f t="shared" si="39"/>
        <v>0</v>
      </c>
      <c r="S35" s="102">
        <f t="shared" si="39"/>
        <v>0</v>
      </c>
      <c r="T35" s="102">
        <f t="shared" si="13"/>
        <v>0</v>
      </c>
      <c r="U35" s="90">
        <f t="shared" si="4"/>
        <v>400000</v>
      </c>
      <c r="V35" s="90">
        <f t="shared" si="4"/>
        <v>0</v>
      </c>
      <c r="W35" s="90">
        <f t="shared" si="4"/>
        <v>-400000</v>
      </c>
      <c r="X35" s="88">
        <f>SUM(X36:X38)</f>
        <v>0</v>
      </c>
      <c r="Y35" s="88">
        <f>SUM(Y36:Y38)</f>
        <v>0</v>
      </c>
      <c r="Z35" s="88">
        <f t="shared" si="15"/>
        <v>0</v>
      </c>
      <c r="AA35" s="90">
        <f t="shared" si="31"/>
        <v>0</v>
      </c>
      <c r="AB35" s="90">
        <f t="shared" si="31"/>
        <v>0</v>
      </c>
      <c r="AC35" s="90">
        <f t="shared" si="31"/>
        <v>0</v>
      </c>
      <c r="AD35" s="88">
        <f>SUM(AD36:AD38)</f>
        <v>0</v>
      </c>
      <c r="AE35" s="88">
        <f>SUM(AE36:AE38)</f>
        <v>0</v>
      </c>
      <c r="AF35" s="88">
        <f t="shared" si="17"/>
        <v>0</v>
      </c>
      <c r="AG35" s="88">
        <f>SUM(AG36:AG38)</f>
        <v>0</v>
      </c>
      <c r="AH35" s="88">
        <f>SUM(AH36:AH38)</f>
        <v>0</v>
      </c>
      <c r="AI35" s="88">
        <f t="shared" si="19"/>
        <v>0</v>
      </c>
      <c r="AJ35" s="90">
        <f t="shared" si="34"/>
        <v>0</v>
      </c>
      <c r="AK35" s="90">
        <f t="shared" si="34"/>
        <v>0</v>
      </c>
      <c r="AL35" s="90">
        <f t="shared" si="34"/>
        <v>0</v>
      </c>
      <c r="AM35" s="90">
        <f t="shared" si="20"/>
        <v>400000</v>
      </c>
      <c r="AN35" s="90">
        <f t="shared" si="35"/>
        <v>0</v>
      </c>
      <c r="AO35" s="90">
        <f t="shared" si="35"/>
        <v>-400000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151">
        <f t="shared" si="4"/>
        <v>0</v>
      </c>
      <c r="V36" s="151">
        <f t="shared" si="4"/>
        <v>0</v>
      </c>
      <c r="W36" s="151">
        <f t="shared" si="4"/>
        <v>0</v>
      </c>
      <c r="X36" s="86"/>
      <c r="Y36" s="86"/>
      <c r="Z36" s="84">
        <f t="shared" si="15"/>
        <v>0</v>
      </c>
      <c r="AA36" s="91">
        <f t="shared" si="31"/>
        <v>0</v>
      </c>
      <c r="AB36" s="91">
        <f t="shared" si="31"/>
        <v>0</v>
      </c>
      <c r="AC36" s="91">
        <f t="shared" si="31"/>
        <v>0</v>
      </c>
      <c r="AD36" s="86"/>
      <c r="AE36" s="86"/>
      <c r="AF36" s="84">
        <f t="shared" si="17"/>
        <v>0</v>
      </c>
      <c r="AG36" s="86"/>
      <c r="AH36" s="86"/>
      <c r="AI36" s="84">
        <f t="shared" si="19"/>
        <v>0</v>
      </c>
      <c r="AJ36" s="91">
        <f t="shared" si="34"/>
        <v>0</v>
      </c>
      <c r="AK36" s="91">
        <f t="shared" si="34"/>
        <v>0</v>
      </c>
      <c r="AL36" s="91">
        <f t="shared" si="34"/>
        <v>0</v>
      </c>
      <c r="AM36" s="90">
        <f t="shared" si="20"/>
        <v>0</v>
      </c>
      <c r="AN36" s="91">
        <f t="shared" si="35"/>
        <v>0</v>
      </c>
      <c r="AO36" s="91">
        <f t="shared" si="35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151">
        <f t="shared" si="4"/>
        <v>0</v>
      </c>
      <c r="V37" s="151">
        <f t="shared" si="4"/>
        <v>0</v>
      </c>
      <c r="W37" s="151">
        <f t="shared" si="4"/>
        <v>0</v>
      </c>
      <c r="X37" s="86"/>
      <c r="Y37" s="86"/>
      <c r="Z37" s="84">
        <f t="shared" si="15"/>
        <v>0</v>
      </c>
      <c r="AA37" s="91">
        <f t="shared" si="31"/>
        <v>0</v>
      </c>
      <c r="AB37" s="91">
        <f t="shared" si="31"/>
        <v>0</v>
      </c>
      <c r="AC37" s="91">
        <f t="shared" si="31"/>
        <v>0</v>
      </c>
      <c r="AD37" s="86"/>
      <c r="AE37" s="86"/>
      <c r="AF37" s="84">
        <f t="shared" si="17"/>
        <v>0</v>
      </c>
      <c r="AG37" s="86"/>
      <c r="AH37" s="86"/>
      <c r="AI37" s="84">
        <f t="shared" si="19"/>
        <v>0</v>
      </c>
      <c r="AJ37" s="91">
        <f t="shared" si="34"/>
        <v>0</v>
      </c>
      <c r="AK37" s="91">
        <f t="shared" si="34"/>
        <v>0</v>
      </c>
      <c r="AL37" s="91">
        <f t="shared" si="34"/>
        <v>0</v>
      </c>
      <c r="AM37" s="90">
        <f t="shared" si="20"/>
        <v>0</v>
      </c>
      <c r="AN37" s="91">
        <f t="shared" si="35"/>
        <v>0</v>
      </c>
      <c r="AO37" s="91">
        <f t="shared" si="35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400000</v>
      </c>
      <c r="G38" s="101">
        <v>0</v>
      </c>
      <c r="H38" s="103">
        <f t="shared" si="9"/>
        <v>-400000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151">
        <f t="shared" si="4"/>
        <v>400000</v>
      </c>
      <c r="V38" s="151">
        <f t="shared" si="4"/>
        <v>0</v>
      </c>
      <c r="W38" s="151">
        <f t="shared" si="4"/>
        <v>-400000</v>
      </c>
      <c r="X38" s="86"/>
      <c r="Y38" s="86"/>
      <c r="Z38" s="84">
        <f t="shared" si="15"/>
        <v>0</v>
      </c>
      <c r="AA38" s="91">
        <f t="shared" si="31"/>
        <v>0</v>
      </c>
      <c r="AB38" s="91">
        <f t="shared" si="31"/>
        <v>0</v>
      </c>
      <c r="AC38" s="91">
        <f t="shared" si="31"/>
        <v>0</v>
      </c>
      <c r="AD38" s="86"/>
      <c r="AE38" s="86"/>
      <c r="AF38" s="84">
        <f t="shared" si="17"/>
        <v>0</v>
      </c>
      <c r="AG38" s="86"/>
      <c r="AH38" s="86"/>
      <c r="AI38" s="84">
        <f t="shared" si="19"/>
        <v>0</v>
      </c>
      <c r="AJ38" s="91">
        <f t="shared" si="34"/>
        <v>0</v>
      </c>
      <c r="AK38" s="91">
        <f t="shared" si="34"/>
        <v>0</v>
      </c>
      <c r="AL38" s="91">
        <f t="shared" si="34"/>
        <v>0</v>
      </c>
      <c r="AM38" s="90">
        <f>SUM(U38+AA38+AJ38)</f>
        <v>400000</v>
      </c>
      <c r="AN38" s="91">
        <f t="shared" si="35"/>
        <v>0</v>
      </c>
      <c r="AO38" s="91">
        <f t="shared" si="35"/>
        <v>-400000</v>
      </c>
    </row>
    <row r="39" spans="1:41" ht="12.75">
      <c r="A39" s="57">
        <v>32</v>
      </c>
      <c r="B39" s="58" t="s">
        <v>37</v>
      </c>
      <c r="C39" s="102">
        <f t="shared" ref="C39:S39" si="40">SUM(C40:C43)</f>
        <v>250000</v>
      </c>
      <c r="D39" s="102">
        <f t="shared" si="40"/>
        <v>0</v>
      </c>
      <c r="E39" s="102">
        <f t="shared" si="8"/>
        <v>-250000</v>
      </c>
      <c r="F39" s="102">
        <f t="shared" si="40"/>
        <v>19209000</v>
      </c>
      <c r="G39" s="102">
        <f t="shared" si="40"/>
        <v>7350300</v>
      </c>
      <c r="H39" s="102">
        <f t="shared" si="9"/>
        <v>-11858700</v>
      </c>
      <c r="I39" s="102">
        <f t="shared" si="40"/>
        <v>2000000</v>
      </c>
      <c r="J39" s="102">
        <f t="shared" si="40"/>
        <v>0</v>
      </c>
      <c r="K39" s="102">
        <f t="shared" si="10"/>
        <v>-2000000</v>
      </c>
      <c r="L39" s="102">
        <f t="shared" si="40"/>
        <v>3000000</v>
      </c>
      <c r="M39" s="102">
        <f t="shared" si="40"/>
        <v>3000000</v>
      </c>
      <c r="N39" s="102">
        <f t="shared" si="11"/>
        <v>0</v>
      </c>
      <c r="O39" s="102">
        <f t="shared" si="40"/>
        <v>3000000</v>
      </c>
      <c r="P39" s="102">
        <f t="shared" si="40"/>
        <v>2676000</v>
      </c>
      <c r="Q39" s="102">
        <f t="shared" si="12"/>
        <v>-324000</v>
      </c>
      <c r="R39" s="102">
        <f t="shared" si="40"/>
        <v>5000000</v>
      </c>
      <c r="S39" s="102">
        <f t="shared" si="40"/>
        <v>4993000</v>
      </c>
      <c r="T39" s="102">
        <f t="shared" si="13"/>
        <v>-7000</v>
      </c>
      <c r="U39" s="90">
        <f t="shared" si="4"/>
        <v>32459000</v>
      </c>
      <c r="V39" s="90">
        <f t="shared" si="4"/>
        <v>18019300</v>
      </c>
      <c r="W39" s="90">
        <f t="shared" si="4"/>
        <v>-14439700</v>
      </c>
      <c r="X39" s="88">
        <f>SUM(X40:X43)</f>
        <v>0</v>
      </c>
      <c r="Y39" s="88">
        <f>SUM(Y40:Y43)</f>
        <v>0</v>
      </c>
      <c r="Z39" s="88">
        <f t="shared" si="15"/>
        <v>0</v>
      </c>
      <c r="AA39" s="90">
        <f t="shared" si="31"/>
        <v>0</v>
      </c>
      <c r="AB39" s="90">
        <f t="shared" si="31"/>
        <v>0</v>
      </c>
      <c r="AC39" s="90">
        <f t="shared" si="31"/>
        <v>0</v>
      </c>
      <c r="AD39" s="88">
        <f>SUM(AD40:AD43)</f>
        <v>0</v>
      </c>
      <c r="AE39" s="88">
        <f>SUM(AE40:AE43)</f>
        <v>0</v>
      </c>
      <c r="AF39" s="88">
        <f t="shared" si="17"/>
        <v>0</v>
      </c>
      <c r="AG39" s="88">
        <f>SUM(AG40:AG43)</f>
        <v>0</v>
      </c>
      <c r="AH39" s="88">
        <f>SUM(AH40:AH43)</f>
        <v>0</v>
      </c>
      <c r="AI39" s="88">
        <f t="shared" si="19"/>
        <v>0</v>
      </c>
      <c r="AJ39" s="90">
        <f t="shared" si="34"/>
        <v>0</v>
      </c>
      <c r="AK39" s="90">
        <f t="shared" si="34"/>
        <v>0</v>
      </c>
      <c r="AL39" s="90">
        <f t="shared" si="34"/>
        <v>0</v>
      </c>
      <c r="AM39" s="90">
        <f t="shared" si="20"/>
        <v>32459000</v>
      </c>
      <c r="AN39" s="90">
        <f t="shared" si="35"/>
        <v>18019300</v>
      </c>
      <c r="AO39" s="90">
        <f t="shared" si="35"/>
        <v>-14439700</v>
      </c>
    </row>
    <row r="40" spans="1:41" ht="12.75">
      <c r="A40" s="13">
        <v>33</v>
      </c>
      <c r="B40" s="1" t="s">
        <v>31</v>
      </c>
      <c r="C40" s="101"/>
      <c r="D40" s="101"/>
      <c r="E40" s="103">
        <f t="shared" si="8"/>
        <v>0</v>
      </c>
      <c r="F40" s="101">
        <v>2000000</v>
      </c>
      <c r="G40" s="101">
        <v>2000000</v>
      </c>
      <c r="H40" s="103">
        <f t="shared" si="9"/>
        <v>0</v>
      </c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151">
        <f t="shared" si="4"/>
        <v>2000000</v>
      </c>
      <c r="V40" s="151">
        <f t="shared" si="4"/>
        <v>2000000</v>
      </c>
      <c r="W40" s="151">
        <f t="shared" si="4"/>
        <v>0</v>
      </c>
      <c r="X40" s="86"/>
      <c r="Y40" s="86"/>
      <c r="Z40" s="84">
        <f t="shared" si="15"/>
        <v>0</v>
      </c>
      <c r="AA40" s="91">
        <f t="shared" ref="AA40:AC43" si="41">SUM(X40)</f>
        <v>0</v>
      </c>
      <c r="AB40" s="91">
        <f t="shared" si="41"/>
        <v>0</v>
      </c>
      <c r="AC40" s="91">
        <f t="shared" si="41"/>
        <v>0</v>
      </c>
      <c r="AD40" s="86"/>
      <c r="AE40" s="86"/>
      <c r="AF40" s="84">
        <f t="shared" si="17"/>
        <v>0</v>
      </c>
      <c r="AG40" s="86"/>
      <c r="AH40" s="86"/>
      <c r="AI40" s="84">
        <f t="shared" si="19"/>
        <v>0</v>
      </c>
      <c r="AJ40" s="91">
        <f t="shared" si="34"/>
        <v>0</v>
      </c>
      <c r="AK40" s="91">
        <f t="shared" si="34"/>
        <v>0</v>
      </c>
      <c r="AL40" s="91">
        <f t="shared" si="34"/>
        <v>0</v>
      </c>
      <c r="AM40" s="90">
        <f t="shared" si="20"/>
        <v>2000000</v>
      </c>
      <c r="AN40" s="91">
        <f t="shared" si="35"/>
        <v>2000000</v>
      </c>
      <c r="AO40" s="91">
        <f t="shared" si="35"/>
        <v>0</v>
      </c>
    </row>
    <row r="41" spans="1:41" ht="12.75">
      <c r="A41" s="13">
        <v>34</v>
      </c>
      <c r="B41" s="1" t="s">
        <v>32</v>
      </c>
      <c r="C41" s="101"/>
      <c r="D41" s="101">
        <v>0</v>
      </c>
      <c r="E41" s="103">
        <f t="shared" si="8"/>
        <v>0</v>
      </c>
      <c r="F41" s="101">
        <v>1000000</v>
      </c>
      <c r="G41" s="101"/>
      <c r="H41" s="103">
        <f t="shared" si="9"/>
        <v>-1000000</v>
      </c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151">
        <f t="shared" si="4"/>
        <v>1000000</v>
      </c>
      <c r="V41" s="151">
        <f t="shared" si="4"/>
        <v>0</v>
      </c>
      <c r="W41" s="151">
        <f t="shared" si="4"/>
        <v>-1000000</v>
      </c>
      <c r="X41" s="86"/>
      <c r="Y41" s="86"/>
      <c r="Z41" s="84">
        <f t="shared" si="15"/>
        <v>0</v>
      </c>
      <c r="AA41" s="91">
        <f t="shared" si="41"/>
        <v>0</v>
      </c>
      <c r="AB41" s="91">
        <f t="shared" si="41"/>
        <v>0</v>
      </c>
      <c r="AC41" s="91">
        <f t="shared" si="41"/>
        <v>0</v>
      </c>
      <c r="AD41" s="86"/>
      <c r="AE41" s="86"/>
      <c r="AF41" s="84">
        <f t="shared" si="17"/>
        <v>0</v>
      </c>
      <c r="AG41" s="86"/>
      <c r="AH41" s="86"/>
      <c r="AI41" s="84">
        <f t="shared" si="19"/>
        <v>0</v>
      </c>
      <c r="AJ41" s="91">
        <f t="shared" si="34"/>
        <v>0</v>
      </c>
      <c r="AK41" s="91">
        <f t="shared" si="34"/>
        <v>0</v>
      </c>
      <c r="AL41" s="91">
        <f t="shared" si="34"/>
        <v>0</v>
      </c>
      <c r="AM41" s="90">
        <f t="shared" si="20"/>
        <v>1000000</v>
      </c>
      <c r="AN41" s="91">
        <f t="shared" si="35"/>
        <v>0</v>
      </c>
      <c r="AO41" s="91">
        <f t="shared" si="35"/>
        <v>-1000000</v>
      </c>
    </row>
    <row r="42" spans="1:41" ht="12.75">
      <c r="A42" s="13">
        <v>35</v>
      </c>
      <c r="B42" s="1" t="s">
        <v>41</v>
      </c>
      <c r="C42" s="101"/>
      <c r="D42" s="101"/>
      <c r="E42" s="103">
        <f t="shared" si="8"/>
        <v>0</v>
      </c>
      <c r="F42" s="101"/>
      <c r="G42" s="101"/>
      <c r="H42" s="103">
        <f t="shared" si="9"/>
        <v>0</v>
      </c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151">
        <f t="shared" si="4"/>
        <v>0</v>
      </c>
      <c r="V42" s="151">
        <f t="shared" si="4"/>
        <v>0</v>
      </c>
      <c r="W42" s="151">
        <f t="shared" si="4"/>
        <v>0</v>
      </c>
      <c r="X42" s="86"/>
      <c r="Y42" s="86"/>
      <c r="Z42" s="84">
        <f t="shared" si="15"/>
        <v>0</v>
      </c>
      <c r="AA42" s="91">
        <f t="shared" si="41"/>
        <v>0</v>
      </c>
      <c r="AB42" s="91">
        <f t="shared" si="41"/>
        <v>0</v>
      </c>
      <c r="AC42" s="91">
        <f t="shared" si="41"/>
        <v>0</v>
      </c>
      <c r="AD42" s="86"/>
      <c r="AE42" s="86"/>
      <c r="AF42" s="84">
        <f t="shared" si="17"/>
        <v>0</v>
      </c>
      <c r="AG42" s="86"/>
      <c r="AH42" s="86"/>
      <c r="AI42" s="84">
        <f t="shared" si="19"/>
        <v>0</v>
      </c>
      <c r="AJ42" s="91">
        <f t="shared" si="34"/>
        <v>0</v>
      </c>
      <c r="AK42" s="91">
        <f t="shared" si="34"/>
        <v>0</v>
      </c>
      <c r="AL42" s="91">
        <f t="shared" si="34"/>
        <v>0</v>
      </c>
      <c r="AM42" s="90">
        <f t="shared" si="20"/>
        <v>0</v>
      </c>
      <c r="AN42" s="91">
        <f t="shared" si="35"/>
        <v>0</v>
      </c>
      <c r="AO42" s="91">
        <f t="shared" si="35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0</v>
      </c>
      <c r="E43" s="103">
        <f t="shared" si="8"/>
        <v>-250000</v>
      </c>
      <c r="F43" s="101">
        <v>16209000</v>
      </c>
      <c r="G43" s="101">
        <v>5350300</v>
      </c>
      <c r="H43" s="103">
        <f t="shared" si="9"/>
        <v>-10858700</v>
      </c>
      <c r="I43" s="101">
        <v>2000000</v>
      </c>
      <c r="J43" s="101">
        <v>0</v>
      </c>
      <c r="K43" s="103">
        <f t="shared" si="10"/>
        <v>-2000000</v>
      </c>
      <c r="L43" s="101">
        <v>3000000</v>
      </c>
      <c r="M43" s="101">
        <v>3000000</v>
      </c>
      <c r="N43" s="103">
        <f t="shared" si="11"/>
        <v>0</v>
      </c>
      <c r="O43" s="101">
        <v>3000000</v>
      </c>
      <c r="P43" s="101">
        <v>2676000</v>
      </c>
      <c r="Q43" s="103">
        <f t="shared" si="12"/>
        <v>-324000</v>
      </c>
      <c r="R43" s="101">
        <v>5000000</v>
      </c>
      <c r="S43" s="101">
        <v>4993000</v>
      </c>
      <c r="T43" s="103">
        <f t="shared" si="13"/>
        <v>-7000</v>
      </c>
      <c r="U43" s="151">
        <f t="shared" si="4"/>
        <v>29459000</v>
      </c>
      <c r="V43" s="151">
        <f t="shared" si="4"/>
        <v>16019300</v>
      </c>
      <c r="W43" s="151">
        <f t="shared" si="4"/>
        <v>-13439700</v>
      </c>
      <c r="X43" s="89"/>
      <c r="Y43" s="89"/>
      <c r="Z43" s="84">
        <f t="shared" si="15"/>
        <v>0</v>
      </c>
      <c r="AA43" s="91">
        <f t="shared" si="41"/>
        <v>0</v>
      </c>
      <c r="AB43" s="91">
        <f t="shared" si="41"/>
        <v>0</v>
      </c>
      <c r="AC43" s="91">
        <f t="shared" si="41"/>
        <v>0</v>
      </c>
      <c r="AD43" s="89"/>
      <c r="AE43" s="89"/>
      <c r="AF43" s="84">
        <f t="shared" si="17"/>
        <v>0</v>
      </c>
      <c r="AG43" s="89"/>
      <c r="AH43" s="89"/>
      <c r="AI43" s="84">
        <f t="shared" si="19"/>
        <v>0</v>
      </c>
      <c r="AJ43" s="91">
        <f t="shared" si="34"/>
        <v>0</v>
      </c>
      <c r="AK43" s="91">
        <f t="shared" si="34"/>
        <v>0</v>
      </c>
      <c r="AL43" s="91">
        <f t="shared" si="34"/>
        <v>0</v>
      </c>
      <c r="AM43" s="90">
        <f t="shared" si="20"/>
        <v>29459000</v>
      </c>
      <c r="AN43" s="91">
        <f t="shared" si="35"/>
        <v>16019300</v>
      </c>
      <c r="AO43" s="91">
        <f t="shared" si="35"/>
        <v>-13439700</v>
      </c>
    </row>
    <row r="44" spans="1:41" ht="12.75">
      <c r="A44" s="57">
        <v>37</v>
      </c>
      <c r="B44" s="58" t="s">
        <v>38</v>
      </c>
      <c r="C44" s="102">
        <f t="shared" ref="C44:S44" si="42">SUM(C45:C47)</f>
        <v>488400</v>
      </c>
      <c r="D44" s="102">
        <f t="shared" si="42"/>
        <v>336000</v>
      </c>
      <c r="E44" s="102">
        <f t="shared" si="8"/>
        <v>-152400</v>
      </c>
      <c r="F44" s="102">
        <f t="shared" si="42"/>
        <v>5276100</v>
      </c>
      <c r="G44" s="102">
        <f t="shared" si="42"/>
        <v>3733100</v>
      </c>
      <c r="H44" s="102">
        <f t="shared" si="9"/>
        <v>-1543000</v>
      </c>
      <c r="I44" s="102">
        <f t="shared" si="42"/>
        <v>0</v>
      </c>
      <c r="J44" s="102">
        <f t="shared" si="42"/>
        <v>0</v>
      </c>
      <c r="K44" s="102">
        <f t="shared" si="10"/>
        <v>0</v>
      </c>
      <c r="L44" s="102">
        <f t="shared" si="42"/>
        <v>0</v>
      </c>
      <c r="M44" s="102">
        <f t="shared" si="42"/>
        <v>0</v>
      </c>
      <c r="N44" s="102">
        <f t="shared" si="11"/>
        <v>0</v>
      </c>
      <c r="O44" s="102">
        <f t="shared" si="42"/>
        <v>0</v>
      </c>
      <c r="P44" s="102">
        <f t="shared" si="42"/>
        <v>0</v>
      </c>
      <c r="Q44" s="102">
        <f t="shared" si="12"/>
        <v>0</v>
      </c>
      <c r="R44" s="102">
        <f t="shared" si="42"/>
        <v>0</v>
      </c>
      <c r="S44" s="102">
        <f t="shared" si="42"/>
        <v>0</v>
      </c>
      <c r="T44" s="102">
        <f t="shared" si="13"/>
        <v>0</v>
      </c>
      <c r="U44" s="90">
        <f t="shared" si="4"/>
        <v>5764500</v>
      </c>
      <c r="V44" s="90">
        <f t="shared" si="4"/>
        <v>4069100</v>
      </c>
      <c r="W44" s="90">
        <f t="shared" si="4"/>
        <v>-1695400</v>
      </c>
      <c r="X44" s="88">
        <f>SUM(X45:X47)</f>
        <v>0</v>
      </c>
      <c r="Y44" s="88">
        <f>SUM(Y45:Y47)</f>
        <v>0</v>
      </c>
      <c r="Z44" s="88">
        <f t="shared" si="15"/>
        <v>0</v>
      </c>
      <c r="AA44" s="90">
        <f t="shared" si="31"/>
        <v>0</v>
      </c>
      <c r="AB44" s="90">
        <f t="shared" si="31"/>
        <v>0</v>
      </c>
      <c r="AC44" s="90">
        <f t="shared" si="31"/>
        <v>0</v>
      </c>
      <c r="AD44" s="88">
        <f>SUM(AD45:AD47)</f>
        <v>0</v>
      </c>
      <c r="AE44" s="88">
        <f>SUM(AE45:AE47)</f>
        <v>0</v>
      </c>
      <c r="AF44" s="88">
        <f t="shared" si="17"/>
        <v>0</v>
      </c>
      <c r="AG44" s="88">
        <f>SUM(AG45:AG47)</f>
        <v>0</v>
      </c>
      <c r="AH44" s="88">
        <f>SUM(AH45:AH47)</f>
        <v>0</v>
      </c>
      <c r="AI44" s="88">
        <f t="shared" si="19"/>
        <v>0</v>
      </c>
      <c r="AJ44" s="90">
        <f t="shared" si="34"/>
        <v>0</v>
      </c>
      <c r="AK44" s="90">
        <f t="shared" si="34"/>
        <v>0</v>
      </c>
      <c r="AL44" s="90">
        <f t="shared" si="34"/>
        <v>0</v>
      </c>
      <c r="AM44" s="90">
        <f t="shared" si="20"/>
        <v>5764500</v>
      </c>
      <c r="AN44" s="90">
        <f t="shared" si="35"/>
        <v>4069100</v>
      </c>
      <c r="AO44" s="90">
        <f t="shared" si="35"/>
        <v>-1695400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151">
        <f t="shared" si="4"/>
        <v>0</v>
      </c>
      <c r="V45" s="151">
        <f t="shared" si="4"/>
        <v>0</v>
      </c>
      <c r="W45" s="151">
        <f t="shared" si="4"/>
        <v>0</v>
      </c>
      <c r="X45" s="86"/>
      <c r="Y45" s="86"/>
      <c r="Z45" s="84">
        <f t="shared" si="15"/>
        <v>0</v>
      </c>
      <c r="AA45" s="91">
        <f t="shared" ref="AA45:AC47" si="43">SUM(X45)</f>
        <v>0</v>
      </c>
      <c r="AB45" s="91">
        <f t="shared" si="43"/>
        <v>0</v>
      </c>
      <c r="AC45" s="91">
        <f t="shared" si="43"/>
        <v>0</v>
      </c>
      <c r="AD45" s="86"/>
      <c r="AE45" s="86"/>
      <c r="AF45" s="84">
        <f t="shared" si="17"/>
        <v>0</v>
      </c>
      <c r="AG45" s="86"/>
      <c r="AH45" s="86"/>
      <c r="AI45" s="84">
        <f t="shared" si="19"/>
        <v>0</v>
      </c>
      <c r="AJ45" s="91">
        <f t="shared" si="34"/>
        <v>0</v>
      </c>
      <c r="AK45" s="91">
        <f t="shared" si="34"/>
        <v>0</v>
      </c>
      <c r="AL45" s="91">
        <f t="shared" si="34"/>
        <v>0</v>
      </c>
      <c r="AM45" s="90">
        <f t="shared" si="20"/>
        <v>0</v>
      </c>
      <c r="AN45" s="91">
        <f t="shared" si="35"/>
        <v>0</v>
      </c>
      <c r="AO45" s="91">
        <f t="shared" si="35"/>
        <v>0</v>
      </c>
    </row>
    <row r="46" spans="1:41" ht="12.75">
      <c r="A46" s="13">
        <v>39</v>
      </c>
      <c r="B46" s="15" t="s">
        <v>39</v>
      </c>
      <c r="C46" s="101">
        <v>488400</v>
      </c>
      <c r="D46" s="101">
        <v>336000</v>
      </c>
      <c r="E46" s="103">
        <f t="shared" si="8"/>
        <v>-152400</v>
      </c>
      <c r="F46" s="101">
        <v>5276100</v>
      </c>
      <c r="G46" s="101">
        <v>3733100</v>
      </c>
      <c r="H46" s="103">
        <f t="shared" si="9"/>
        <v>-1543000</v>
      </c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151">
        <f t="shared" si="4"/>
        <v>5764500</v>
      </c>
      <c r="V46" s="151">
        <f t="shared" si="4"/>
        <v>4069100</v>
      </c>
      <c r="W46" s="151">
        <f t="shared" si="4"/>
        <v>-1695400</v>
      </c>
      <c r="X46" s="86"/>
      <c r="Y46" s="86"/>
      <c r="Z46" s="84">
        <f t="shared" si="15"/>
        <v>0</v>
      </c>
      <c r="AA46" s="91">
        <f t="shared" si="43"/>
        <v>0</v>
      </c>
      <c r="AB46" s="91">
        <f t="shared" si="43"/>
        <v>0</v>
      </c>
      <c r="AC46" s="91">
        <f t="shared" si="43"/>
        <v>0</v>
      </c>
      <c r="AD46" s="86"/>
      <c r="AE46" s="86"/>
      <c r="AF46" s="84">
        <f t="shared" si="17"/>
        <v>0</v>
      </c>
      <c r="AG46" s="86"/>
      <c r="AH46" s="86"/>
      <c r="AI46" s="84">
        <f t="shared" si="19"/>
        <v>0</v>
      </c>
      <c r="AJ46" s="91">
        <f t="shared" si="34"/>
        <v>0</v>
      </c>
      <c r="AK46" s="91">
        <f t="shared" si="34"/>
        <v>0</v>
      </c>
      <c r="AL46" s="91">
        <f t="shared" si="34"/>
        <v>0</v>
      </c>
      <c r="AM46" s="90">
        <f t="shared" si="20"/>
        <v>5764500</v>
      </c>
      <c r="AN46" s="91">
        <f t="shared" si="35"/>
        <v>4069100</v>
      </c>
      <c r="AO46" s="91">
        <f t="shared" si="35"/>
        <v>-1695400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151">
        <f t="shared" si="4"/>
        <v>0</v>
      </c>
      <c r="V47" s="151">
        <f t="shared" si="4"/>
        <v>0</v>
      </c>
      <c r="W47" s="151">
        <f t="shared" si="4"/>
        <v>0</v>
      </c>
      <c r="X47" s="86"/>
      <c r="Y47" s="86"/>
      <c r="Z47" s="84">
        <f t="shared" si="15"/>
        <v>0</v>
      </c>
      <c r="AA47" s="91">
        <f t="shared" si="43"/>
        <v>0</v>
      </c>
      <c r="AB47" s="91">
        <f t="shared" si="43"/>
        <v>0</v>
      </c>
      <c r="AC47" s="91">
        <f t="shared" si="43"/>
        <v>0</v>
      </c>
      <c r="AD47" s="86"/>
      <c r="AE47" s="86"/>
      <c r="AF47" s="84">
        <f t="shared" si="17"/>
        <v>0</v>
      </c>
      <c r="AG47" s="86"/>
      <c r="AH47" s="86"/>
      <c r="AI47" s="84">
        <f t="shared" si="19"/>
        <v>0</v>
      </c>
      <c r="AJ47" s="91">
        <f t="shared" si="34"/>
        <v>0</v>
      </c>
      <c r="AK47" s="91">
        <f t="shared" si="34"/>
        <v>0</v>
      </c>
      <c r="AL47" s="91">
        <f t="shared" si="34"/>
        <v>0</v>
      </c>
      <c r="AM47" s="90">
        <f t="shared" si="20"/>
        <v>0</v>
      </c>
      <c r="AN47" s="91">
        <f t="shared" si="35"/>
        <v>0</v>
      </c>
      <c r="AO47" s="91">
        <f t="shared" si="35"/>
        <v>0</v>
      </c>
    </row>
    <row r="48" spans="1:41" ht="12.75">
      <c r="A48" s="57">
        <v>41</v>
      </c>
      <c r="B48" s="58" t="s">
        <v>43</v>
      </c>
      <c r="C48" s="102">
        <f t="shared" ref="C48:S48" si="44">SUM(C49:C57)</f>
        <v>2132000</v>
      </c>
      <c r="D48" s="102">
        <f t="shared" si="44"/>
        <v>377000</v>
      </c>
      <c r="E48" s="102">
        <f t="shared" si="8"/>
        <v>-1755000</v>
      </c>
      <c r="F48" s="102">
        <f t="shared" si="44"/>
        <v>94494400</v>
      </c>
      <c r="G48" s="102">
        <f t="shared" si="44"/>
        <v>76270390</v>
      </c>
      <c r="H48" s="102">
        <f t="shared" si="9"/>
        <v>-18224010</v>
      </c>
      <c r="I48" s="102">
        <f t="shared" si="44"/>
        <v>0</v>
      </c>
      <c r="J48" s="102">
        <f t="shared" si="44"/>
        <v>0</v>
      </c>
      <c r="K48" s="102">
        <f t="shared" si="10"/>
        <v>0</v>
      </c>
      <c r="L48" s="102">
        <f t="shared" si="44"/>
        <v>0</v>
      </c>
      <c r="M48" s="102">
        <f t="shared" si="44"/>
        <v>0</v>
      </c>
      <c r="N48" s="102">
        <f t="shared" si="11"/>
        <v>0</v>
      </c>
      <c r="O48" s="102">
        <f t="shared" si="44"/>
        <v>0</v>
      </c>
      <c r="P48" s="102">
        <f t="shared" si="44"/>
        <v>0</v>
      </c>
      <c r="Q48" s="102">
        <f t="shared" si="12"/>
        <v>0</v>
      </c>
      <c r="R48" s="102">
        <f t="shared" si="44"/>
        <v>0</v>
      </c>
      <c r="S48" s="102">
        <f t="shared" si="44"/>
        <v>0</v>
      </c>
      <c r="T48" s="102">
        <f t="shared" si="13"/>
        <v>0</v>
      </c>
      <c r="U48" s="90">
        <f t="shared" si="4"/>
        <v>96626400</v>
      </c>
      <c r="V48" s="90">
        <f t="shared" si="4"/>
        <v>76647390</v>
      </c>
      <c r="W48" s="90">
        <f t="shared" si="4"/>
        <v>-19979010</v>
      </c>
      <c r="X48" s="88">
        <f>SUM(X49:X57)</f>
        <v>0</v>
      </c>
      <c r="Y48" s="88">
        <f>SUM(Y49:Y57)</f>
        <v>0</v>
      </c>
      <c r="Z48" s="88">
        <f t="shared" si="15"/>
        <v>0</v>
      </c>
      <c r="AA48" s="90">
        <f t="shared" si="31"/>
        <v>0</v>
      </c>
      <c r="AB48" s="90">
        <f t="shared" si="31"/>
        <v>0</v>
      </c>
      <c r="AC48" s="90">
        <f t="shared" si="31"/>
        <v>0</v>
      </c>
      <c r="AD48" s="88">
        <f>SUM(AD49:AD57)</f>
        <v>53341200</v>
      </c>
      <c r="AE48" s="88">
        <f>SUM(AE49:AE57)</f>
        <v>150000</v>
      </c>
      <c r="AF48" s="88">
        <f t="shared" si="17"/>
        <v>-53191200</v>
      </c>
      <c r="AG48" s="88">
        <f>SUM(AG49:AG57)</f>
        <v>61518500</v>
      </c>
      <c r="AH48" s="88">
        <f>SUM(AH49:AH57)</f>
        <v>0</v>
      </c>
      <c r="AI48" s="88">
        <f t="shared" si="19"/>
        <v>-61518500</v>
      </c>
      <c r="AJ48" s="90">
        <f t="shared" si="34"/>
        <v>114859700</v>
      </c>
      <c r="AK48" s="90">
        <f t="shared" si="34"/>
        <v>150000</v>
      </c>
      <c r="AL48" s="90">
        <f t="shared" si="34"/>
        <v>-114709700</v>
      </c>
      <c r="AM48" s="90">
        <f t="shared" si="20"/>
        <v>211486100</v>
      </c>
      <c r="AN48" s="90">
        <f t="shared" si="35"/>
        <v>76797390</v>
      </c>
      <c r="AO48" s="90">
        <f t="shared" si="35"/>
        <v>-134688710</v>
      </c>
    </row>
    <row r="49" spans="1:41" ht="12.75">
      <c r="A49" s="13">
        <v>42</v>
      </c>
      <c r="B49" s="1" t="s">
        <v>74</v>
      </c>
      <c r="C49" s="101">
        <v>2132000</v>
      </c>
      <c r="D49" s="101">
        <v>377000</v>
      </c>
      <c r="E49" s="103">
        <f t="shared" si="8"/>
        <v>-1755000</v>
      </c>
      <c r="F49" s="101">
        <v>92818400</v>
      </c>
      <c r="G49" s="101">
        <v>75606240</v>
      </c>
      <c r="H49" s="103">
        <f t="shared" si="9"/>
        <v>-17212160</v>
      </c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151">
        <f t="shared" si="4"/>
        <v>94950400</v>
      </c>
      <c r="V49" s="151">
        <f t="shared" si="4"/>
        <v>75983240</v>
      </c>
      <c r="W49" s="151">
        <f t="shared" si="4"/>
        <v>-18967160</v>
      </c>
      <c r="X49" s="86"/>
      <c r="Y49" s="86"/>
      <c r="Z49" s="84">
        <f t="shared" si="15"/>
        <v>0</v>
      </c>
      <c r="AA49" s="91">
        <f t="shared" ref="AA49:AC57" si="45">SUM(X49)</f>
        <v>0</v>
      </c>
      <c r="AB49" s="91">
        <f t="shared" si="45"/>
        <v>0</v>
      </c>
      <c r="AC49" s="91">
        <f t="shared" si="45"/>
        <v>0</v>
      </c>
      <c r="AD49" s="86">
        <v>53341200</v>
      </c>
      <c r="AE49" s="86">
        <v>150000</v>
      </c>
      <c r="AF49" s="84">
        <f t="shared" si="17"/>
        <v>-53191200</v>
      </c>
      <c r="AG49" s="86">
        <v>61518500</v>
      </c>
      <c r="AH49" s="86"/>
      <c r="AI49" s="84">
        <f t="shared" si="19"/>
        <v>-61518500</v>
      </c>
      <c r="AJ49" s="91">
        <f t="shared" si="34"/>
        <v>114859700</v>
      </c>
      <c r="AK49" s="91">
        <f t="shared" si="34"/>
        <v>150000</v>
      </c>
      <c r="AL49" s="91">
        <f t="shared" si="34"/>
        <v>-114709700</v>
      </c>
      <c r="AM49" s="90">
        <f t="shared" si="20"/>
        <v>209810100</v>
      </c>
      <c r="AN49" s="91">
        <f t="shared" si="35"/>
        <v>76133240</v>
      </c>
      <c r="AO49" s="91">
        <f t="shared" si="35"/>
        <v>-133676860</v>
      </c>
    </row>
    <row r="50" spans="1:41" ht="12.75">
      <c r="A50" s="13">
        <v>43</v>
      </c>
      <c r="B50" s="15" t="s">
        <v>44</v>
      </c>
      <c r="C50" s="101"/>
      <c r="D50" s="101"/>
      <c r="E50" s="103">
        <f t="shared" si="8"/>
        <v>0</v>
      </c>
      <c r="F50" s="101">
        <v>330000</v>
      </c>
      <c r="G50" s="101">
        <v>0</v>
      </c>
      <c r="H50" s="103">
        <f t="shared" si="9"/>
        <v>-330000</v>
      </c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151">
        <f t="shared" si="4"/>
        <v>330000</v>
      </c>
      <c r="V50" s="151">
        <f t="shared" si="4"/>
        <v>0</v>
      </c>
      <c r="W50" s="151">
        <f t="shared" si="4"/>
        <v>-330000</v>
      </c>
      <c r="X50" s="86"/>
      <c r="Y50" s="86"/>
      <c r="Z50" s="84">
        <f t="shared" si="15"/>
        <v>0</v>
      </c>
      <c r="AA50" s="91">
        <f t="shared" si="45"/>
        <v>0</v>
      </c>
      <c r="AB50" s="91">
        <f t="shared" si="45"/>
        <v>0</v>
      </c>
      <c r="AC50" s="91">
        <f t="shared" si="45"/>
        <v>0</v>
      </c>
      <c r="AD50" s="86"/>
      <c r="AE50" s="86"/>
      <c r="AF50" s="84">
        <f t="shared" si="17"/>
        <v>0</v>
      </c>
      <c r="AG50" s="86"/>
      <c r="AH50" s="86"/>
      <c r="AI50" s="84">
        <f t="shared" si="19"/>
        <v>0</v>
      </c>
      <c r="AJ50" s="91">
        <f t="shared" si="34"/>
        <v>0</v>
      </c>
      <c r="AK50" s="91">
        <f t="shared" si="34"/>
        <v>0</v>
      </c>
      <c r="AL50" s="91">
        <f t="shared" si="34"/>
        <v>0</v>
      </c>
      <c r="AM50" s="90">
        <f t="shared" si="20"/>
        <v>330000</v>
      </c>
      <c r="AN50" s="91">
        <f t="shared" si="35"/>
        <v>0</v>
      </c>
      <c r="AO50" s="91">
        <f t="shared" si="35"/>
        <v>-330000</v>
      </c>
    </row>
    <row r="51" spans="1:41" ht="12.75">
      <c r="A51" s="13">
        <v>44</v>
      </c>
      <c r="B51" s="15" t="s">
        <v>45</v>
      </c>
      <c r="C51" s="101"/>
      <c r="D51" s="101"/>
      <c r="E51" s="103">
        <f t="shared" si="8"/>
        <v>0</v>
      </c>
      <c r="F51" s="101">
        <v>747500</v>
      </c>
      <c r="G51" s="101">
        <v>543150</v>
      </c>
      <c r="H51" s="103">
        <f t="shared" si="9"/>
        <v>-204350</v>
      </c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151">
        <f t="shared" si="4"/>
        <v>747500</v>
      </c>
      <c r="V51" s="151">
        <f t="shared" si="4"/>
        <v>543150</v>
      </c>
      <c r="W51" s="151">
        <f t="shared" si="4"/>
        <v>-204350</v>
      </c>
      <c r="X51" s="86"/>
      <c r="Y51" s="86"/>
      <c r="Z51" s="84">
        <f t="shared" si="15"/>
        <v>0</v>
      </c>
      <c r="AA51" s="91">
        <f t="shared" si="45"/>
        <v>0</v>
      </c>
      <c r="AB51" s="91">
        <f t="shared" si="45"/>
        <v>0</v>
      </c>
      <c r="AC51" s="91">
        <f t="shared" si="45"/>
        <v>0</v>
      </c>
      <c r="AD51" s="86"/>
      <c r="AE51" s="86"/>
      <c r="AF51" s="84">
        <f t="shared" si="17"/>
        <v>0</v>
      </c>
      <c r="AG51" s="86"/>
      <c r="AH51" s="86"/>
      <c r="AI51" s="84">
        <f t="shared" si="19"/>
        <v>0</v>
      </c>
      <c r="AJ51" s="91">
        <f t="shared" si="34"/>
        <v>0</v>
      </c>
      <c r="AK51" s="91">
        <f t="shared" si="34"/>
        <v>0</v>
      </c>
      <c r="AL51" s="91">
        <f t="shared" si="34"/>
        <v>0</v>
      </c>
      <c r="AM51" s="90">
        <f t="shared" si="20"/>
        <v>747500</v>
      </c>
      <c r="AN51" s="91">
        <f t="shared" si="35"/>
        <v>543150</v>
      </c>
      <c r="AO51" s="91">
        <f t="shared" si="35"/>
        <v>-204350</v>
      </c>
    </row>
    <row r="52" spans="1:41" ht="12.75">
      <c r="A52" s="13">
        <v>45</v>
      </c>
      <c r="B52" s="15" t="s">
        <v>51</v>
      </c>
      <c r="C52" s="101"/>
      <c r="D52" s="101"/>
      <c r="E52" s="103">
        <f t="shared" si="8"/>
        <v>0</v>
      </c>
      <c r="F52" s="101">
        <v>368500</v>
      </c>
      <c r="G52" s="101">
        <v>0</v>
      </c>
      <c r="H52" s="103">
        <f t="shared" si="9"/>
        <v>-368500</v>
      </c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151">
        <f t="shared" si="4"/>
        <v>368500</v>
      </c>
      <c r="V52" s="151">
        <f t="shared" si="4"/>
        <v>0</v>
      </c>
      <c r="W52" s="151">
        <f t="shared" si="4"/>
        <v>-368500</v>
      </c>
      <c r="X52" s="86"/>
      <c r="Y52" s="86"/>
      <c r="Z52" s="84">
        <f t="shared" si="15"/>
        <v>0</v>
      </c>
      <c r="AA52" s="91">
        <f t="shared" si="45"/>
        <v>0</v>
      </c>
      <c r="AB52" s="91">
        <f t="shared" si="45"/>
        <v>0</v>
      </c>
      <c r="AC52" s="91">
        <f t="shared" si="45"/>
        <v>0</v>
      </c>
      <c r="AD52" s="86"/>
      <c r="AE52" s="86"/>
      <c r="AF52" s="84">
        <f t="shared" si="17"/>
        <v>0</v>
      </c>
      <c r="AG52" s="86"/>
      <c r="AH52" s="86"/>
      <c r="AI52" s="84">
        <f t="shared" si="19"/>
        <v>0</v>
      </c>
      <c r="AJ52" s="91">
        <f t="shared" si="34"/>
        <v>0</v>
      </c>
      <c r="AK52" s="91">
        <f t="shared" si="34"/>
        <v>0</v>
      </c>
      <c r="AL52" s="91">
        <f t="shared" si="34"/>
        <v>0</v>
      </c>
      <c r="AM52" s="90">
        <f t="shared" si="20"/>
        <v>368500</v>
      </c>
      <c r="AN52" s="91">
        <f t="shared" si="35"/>
        <v>0</v>
      </c>
      <c r="AO52" s="91">
        <f t="shared" si="35"/>
        <v>-368500</v>
      </c>
    </row>
    <row r="53" spans="1:41" ht="12.75">
      <c r="A53" s="13">
        <v>46</v>
      </c>
      <c r="B53" s="15" t="s">
        <v>46</v>
      </c>
      <c r="C53" s="101"/>
      <c r="D53" s="101"/>
      <c r="E53" s="103">
        <f t="shared" si="8"/>
        <v>0</v>
      </c>
      <c r="F53" s="101">
        <v>230000</v>
      </c>
      <c r="G53" s="101">
        <v>121000</v>
      </c>
      <c r="H53" s="103">
        <f t="shared" si="9"/>
        <v>-109000</v>
      </c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151">
        <f t="shared" si="4"/>
        <v>230000</v>
      </c>
      <c r="V53" s="151">
        <f t="shared" si="4"/>
        <v>121000</v>
      </c>
      <c r="W53" s="151">
        <f t="shared" si="4"/>
        <v>-109000</v>
      </c>
      <c r="X53" s="86"/>
      <c r="Y53" s="86"/>
      <c r="Z53" s="84">
        <f t="shared" si="15"/>
        <v>0</v>
      </c>
      <c r="AA53" s="91">
        <f t="shared" si="45"/>
        <v>0</v>
      </c>
      <c r="AB53" s="91">
        <f t="shared" si="45"/>
        <v>0</v>
      </c>
      <c r="AC53" s="91">
        <f t="shared" si="45"/>
        <v>0</v>
      </c>
      <c r="AD53" s="86"/>
      <c r="AE53" s="86"/>
      <c r="AF53" s="84">
        <f t="shared" si="17"/>
        <v>0</v>
      </c>
      <c r="AG53" s="86"/>
      <c r="AH53" s="86"/>
      <c r="AI53" s="84">
        <f t="shared" si="19"/>
        <v>0</v>
      </c>
      <c r="AJ53" s="91">
        <f t="shared" si="34"/>
        <v>0</v>
      </c>
      <c r="AK53" s="91">
        <f t="shared" si="34"/>
        <v>0</v>
      </c>
      <c r="AL53" s="91">
        <f t="shared" si="34"/>
        <v>0</v>
      </c>
      <c r="AM53" s="90">
        <f t="shared" si="20"/>
        <v>230000</v>
      </c>
      <c r="AN53" s="91">
        <f t="shared" si="35"/>
        <v>121000</v>
      </c>
      <c r="AO53" s="91">
        <f t="shared" si="35"/>
        <v>-109000</v>
      </c>
    </row>
    <row r="54" spans="1:41" ht="12.75">
      <c r="A54" s="13">
        <v>47</v>
      </c>
      <c r="B54" s="15" t="s">
        <v>47</v>
      </c>
      <c r="C54" s="101"/>
      <c r="D54" s="101"/>
      <c r="E54" s="103">
        <f t="shared" si="8"/>
        <v>0</v>
      </c>
      <c r="F54" s="101"/>
      <c r="G54" s="101"/>
      <c r="H54" s="103">
        <f t="shared" si="9"/>
        <v>0</v>
      </c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151">
        <f t="shared" si="4"/>
        <v>0</v>
      </c>
      <c r="V54" s="151">
        <f t="shared" si="4"/>
        <v>0</v>
      </c>
      <c r="W54" s="151">
        <f t="shared" si="4"/>
        <v>0</v>
      </c>
      <c r="X54" s="86"/>
      <c r="Y54" s="86"/>
      <c r="Z54" s="84">
        <f t="shared" si="15"/>
        <v>0</v>
      </c>
      <c r="AA54" s="91">
        <f t="shared" si="45"/>
        <v>0</v>
      </c>
      <c r="AB54" s="91">
        <f t="shared" si="45"/>
        <v>0</v>
      </c>
      <c r="AC54" s="91">
        <f t="shared" si="45"/>
        <v>0</v>
      </c>
      <c r="AD54" s="86"/>
      <c r="AE54" s="86"/>
      <c r="AF54" s="84">
        <f t="shared" si="17"/>
        <v>0</v>
      </c>
      <c r="AG54" s="86"/>
      <c r="AH54" s="86"/>
      <c r="AI54" s="84">
        <f t="shared" si="19"/>
        <v>0</v>
      </c>
      <c r="AJ54" s="91">
        <f t="shared" si="34"/>
        <v>0</v>
      </c>
      <c r="AK54" s="91">
        <f t="shared" si="34"/>
        <v>0</v>
      </c>
      <c r="AL54" s="91">
        <f t="shared" si="34"/>
        <v>0</v>
      </c>
      <c r="AM54" s="90">
        <f t="shared" si="20"/>
        <v>0</v>
      </c>
      <c r="AN54" s="91">
        <f t="shared" si="35"/>
        <v>0</v>
      </c>
      <c r="AO54" s="91">
        <f t="shared" si="35"/>
        <v>0</v>
      </c>
    </row>
    <row r="55" spans="1:41" ht="12.75">
      <c r="A55" s="13">
        <v>48</v>
      </c>
      <c r="B55" s="15" t="s">
        <v>48</v>
      </c>
      <c r="C55" s="101"/>
      <c r="D55" s="101"/>
      <c r="E55" s="103">
        <f t="shared" si="8"/>
        <v>0</v>
      </c>
      <c r="F55" s="101">
        <v>0</v>
      </c>
      <c r="G55" s="101">
        <v>0</v>
      </c>
      <c r="H55" s="103">
        <f t="shared" si="9"/>
        <v>0</v>
      </c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151">
        <f t="shared" si="4"/>
        <v>0</v>
      </c>
      <c r="V55" s="151">
        <f t="shared" si="4"/>
        <v>0</v>
      </c>
      <c r="W55" s="151">
        <f t="shared" si="4"/>
        <v>0</v>
      </c>
      <c r="X55" s="86"/>
      <c r="Y55" s="86"/>
      <c r="Z55" s="84">
        <f t="shared" si="15"/>
        <v>0</v>
      </c>
      <c r="AA55" s="91">
        <f t="shared" si="45"/>
        <v>0</v>
      </c>
      <c r="AB55" s="91">
        <f t="shared" si="45"/>
        <v>0</v>
      </c>
      <c r="AC55" s="91">
        <f t="shared" si="45"/>
        <v>0</v>
      </c>
      <c r="AD55" s="86"/>
      <c r="AE55" s="86"/>
      <c r="AF55" s="84">
        <f t="shared" si="17"/>
        <v>0</v>
      </c>
      <c r="AG55" s="86"/>
      <c r="AH55" s="86"/>
      <c r="AI55" s="84">
        <f t="shared" si="19"/>
        <v>0</v>
      </c>
      <c r="AJ55" s="91">
        <f t="shared" si="34"/>
        <v>0</v>
      </c>
      <c r="AK55" s="91">
        <f t="shared" ref="AJ55:AL57" si="46">SUM(AE55+AH55)</f>
        <v>0</v>
      </c>
      <c r="AL55" s="91">
        <f t="shared" si="46"/>
        <v>0</v>
      </c>
      <c r="AM55" s="90">
        <f t="shared" si="20"/>
        <v>0</v>
      </c>
      <c r="AN55" s="91">
        <f t="shared" si="35"/>
        <v>0</v>
      </c>
      <c r="AO55" s="91">
        <f t="shared" si="35"/>
        <v>0</v>
      </c>
    </row>
    <row r="56" spans="1:41" ht="12.75">
      <c r="A56" s="13">
        <v>49</v>
      </c>
      <c r="B56" s="15" t="s">
        <v>49</v>
      </c>
      <c r="C56" s="101"/>
      <c r="D56" s="101"/>
      <c r="E56" s="103">
        <f t="shared" si="8"/>
        <v>0</v>
      </c>
      <c r="F56" s="101"/>
      <c r="G56" s="101"/>
      <c r="H56" s="103">
        <f t="shared" si="9"/>
        <v>0</v>
      </c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151">
        <f t="shared" si="4"/>
        <v>0</v>
      </c>
      <c r="V56" s="151">
        <f t="shared" si="4"/>
        <v>0</v>
      </c>
      <c r="W56" s="151">
        <f t="shared" si="4"/>
        <v>0</v>
      </c>
      <c r="X56" s="86"/>
      <c r="Y56" s="86"/>
      <c r="Z56" s="84">
        <f t="shared" si="15"/>
        <v>0</v>
      </c>
      <c r="AA56" s="91">
        <f t="shared" si="45"/>
        <v>0</v>
      </c>
      <c r="AB56" s="91">
        <f t="shared" si="45"/>
        <v>0</v>
      </c>
      <c r="AC56" s="91">
        <f t="shared" si="45"/>
        <v>0</v>
      </c>
      <c r="AD56" s="86"/>
      <c r="AE56" s="86"/>
      <c r="AF56" s="84">
        <f t="shared" si="17"/>
        <v>0</v>
      </c>
      <c r="AG56" s="86"/>
      <c r="AH56" s="86"/>
      <c r="AI56" s="84">
        <f t="shared" si="19"/>
        <v>0</v>
      </c>
      <c r="AJ56" s="91">
        <f t="shared" si="46"/>
        <v>0</v>
      </c>
      <c r="AK56" s="91">
        <f t="shared" si="46"/>
        <v>0</v>
      </c>
      <c r="AL56" s="91">
        <f t="shared" si="46"/>
        <v>0</v>
      </c>
      <c r="AM56" s="90">
        <f t="shared" si="20"/>
        <v>0</v>
      </c>
      <c r="AN56" s="91">
        <f t="shared" si="35"/>
        <v>0</v>
      </c>
      <c r="AO56" s="91">
        <f t="shared" si="35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151">
        <f t="shared" si="4"/>
        <v>0</v>
      </c>
      <c r="V57" s="151">
        <f t="shared" ref="U57:W107" si="47">SUM(D57+G57+J57+M57+P57+S57)</f>
        <v>0</v>
      </c>
      <c r="W57" s="151">
        <f t="shared" si="47"/>
        <v>0</v>
      </c>
      <c r="X57" s="86"/>
      <c r="Y57" s="86"/>
      <c r="Z57" s="84">
        <f t="shared" si="15"/>
        <v>0</v>
      </c>
      <c r="AA57" s="91">
        <f t="shared" si="45"/>
        <v>0</v>
      </c>
      <c r="AB57" s="91">
        <f t="shared" si="45"/>
        <v>0</v>
      </c>
      <c r="AC57" s="91">
        <f t="shared" si="45"/>
        <v>0</v>
      </c>
      <c r="AD57" s="86"/>
      <c r="AE57" s="86"/>
      <c r="AF57" s="84">
        <f t="shared" si="17"/>
        <v>0</v>
      </c>
      <c r="AG57" s="86"/>
      <c r="AH57" s="86"/>
      <c r="AI57" s="84">
        <f t="shared" si="19"/>
        <v>0</v>
      </c>
      <c r="AJ57" s="91">
        <f t="shared" si="46"/>
        <v>0</v>
      </c>
      <c r="AK57" s="91">
        <f t="shared" si="46"/>
        <v>0</v>
      </c>
      <c r="AL57" s="91">
        <f t="shared" si="46"/>
        <v>0</v>
      </c>
      <c r="AM57" s="90">
        <f t="shared" si="20"/>
        <v>0</v>
      </c>
      <c r="AN57" s="91">
        <f t="shared" si="35"/>
        <v>0</v>
      </c>
      <c r="AO57" s="91">
        <f t="shared" si="35"/>
        <v>0</v>
      </c>
    </row>
    <row r="58" spans="1:41" ht="12.75">
      <c r="A58" s="57">
        <v>51</v>
      </c>
      <c r="B58" s="58" t="s">
        <v>52</v>
      </c>
      <c r="C58" s="102">
        <f t="shared" ref="C58:S58" si="48">SUM(C59:C60)</f>
        <v>1260000</v>
      </c>
      <c r="D58" s="102">
        <f t="shared" si="48"/>
        <v>439200</v>
      </c>
      <c r="E58" s="102">
        <f t="shared" si="8"/>
        <v>-820800</v>
      </c>
      <c r="F58" s="102">
        <f t="shared" si="48"/>
        <v>6275000</v>
      </c>
      <c r="G58" s="102">
        <f t="shared" si="48"/>
        <v>0</v>
      </c>
      <c r="H58" s="102">
        <f t="shared" si="9"/>
        <v>-6275000</v>
      </c>
      <c r="I58" s="102">
        <f t="shared" si="48"/>
        <v>0</v>
      </c>
      <c r="J58" s="102">
        <f t="shared" si="48"/>
        <v>0</v>
      </c>
      <c r="K58" s="102">
        <f t="shared" si="10"/>
        <v>0</v>
      </c>
      <c r="L58" s="102">
        <f t="shared" si="48"/>
        <v>0</v>
      </c>
      <c r="M58" s="102">
        <f t="shared" si="48"/>
        <v>0</v>
      </c>
      <c r="N58" s="102">
        <f t="shared" si="11"/>
        <v>0</v>
      </c>
      <c r="O58" s="102">
        <f t="shared" si="48"/>
        <v>0</v>
      </c>
      <c r="P58" s="102">
        <f t="shared" si="48"/>
        <v>0</v>
      </c>
      <c r="Q58" s="102">
        <f t="shared" si="12"/>
        <v>0</v>
      </c>
      <c r="R58" s="102">
        <f t="shared" si="48"/>
        <v>0</v>
      </c>
      <c r="S58" s="102">
        <f t="shared" si="48"/>
        <v>0</v>
      </c>
      <c r="T58" s="102">
        <f t="shared" si="13"/>
        <v>0</v>
      </c>
      <c r="U58" s="90">
        <f t="shared" si="47"/>
        <v>7535000</v>
      </c>
      <c r="V58" s="90">
        <f t="shared" si="47"/>
        <v>439200</v>
      </c>
      <c r="W58" s="90">
        <f t="shared" si="47"/>
        <v>-7095800</v>
      </c>
      <c r="X58" s="88">
        <f>SUM(X59:X60)</f>
        <v>0</v>
      </c>
      <c r="Y58" s="88">
        <f>SUM(Y59:Y60)</f>
        <v>0</v>
      </c>
      <c r="Z58" s="88">
        <f t="shared" si="15"/>
        <v>0</v>
      </c>
      <c r="AA58" s="90">
        <f t="shared" si="31"/>
        <v>0</v>
      </c>
      <c r="AB58" s="90">
        <f t="shared" si="31"/>
        <v>0</v>
      </c>
      <c r="AC58" s="90">
        <f t="shared" si="31"/>
        <v>0</v>
      </c>
      <c r="AD58" s="88">
        <f>SUM(AD59:AD60)</f>
        <v>0</v>
      </c>
      <c r="AE58" s="88">
        <f>SUM(AE59:AE60)</f>
        <v>0</v>
      </c>
      <c r="AF58" s="88">
        <f t="shared" si="17"/>
        <v>0</v>
      </c>
      <c r="AG58" s="88">
        <f>SUM(AG59:AG60)</f>
        <v>0</v>
      </c>
      <c r="AH58" s="88">
        <f>SUM(AH59:AH60)</f>
        <v>0</v>
      </c>
      <c r="AI58" s="88">
        <f t="shared" si="19"/>
        <v>0</v>
      </c>
      <c r="AJ58" s="90">
        <f t="shared" si="34"/>
        <v>0</v>
      </c>
      <c r="AK58" s="90">
        <f t="shared" si="34"/>
        <v>0</v>
      </c>
      <c r="AL58" s="90">
        <f t="shared" si="34"/>
        <v>0</v>
      </c>
      <c r="AM58" s="90">
        <f t="shared" si="20"/>
        <v>7535000</v>
      </c>
      <c r="AN58" s="90">
        <f t="shared" si="35"/>
        <v>439200</v>
      </c>
      <c r="AO58" s="90">
        <f t="shared" si="35"/>
        <v>-7095800</v>
      </c>
    </row>
    <row r="59" spans="1:41" ht="12.75">
      <c r="A59" s="13">
        <v>52</v>
      </c>
      <c r="B59" s="2" t="s">
        <v>75</v>
      </c>
      <c r="C59" s="101"/>
      <c r="D59" s="101"/>
      <c r="E59" s="103">
        <f t="shared" si="8"/>
        <v>0</v>
      </c>
      <c r="F59" s="101">
        <v>5000000</v>
      </c>
      <c r="G59" s="101">
        <v>0</v>
      </c>
      <c r="H59" s="103">
        <f t="shared" si="9"/>
        <v>-5000000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151">
        <f t="shared" si="47"/>
        <v>5000000</v>
      </c>
      <c r="V59" s="151">
        <f t="shared" si="47"/>
        <v>0</v>
      </c>
      <c r="W59" s="151">
        <f t="shared" si="47"/>
        <v>-5000000</v>
      </c>
      <c r="X59" s="86"/>
      <c r="Y59" s="86"/>
      <c r="Z59" s="84">
        <f t="shared" si="15"/>
        <v>0</v>
      </c>
      <c r="AA59" s="91">
        <f t="shared" ref="AA59:AC60" si="49">SUM(X59)</f>
        <v>0</v>
      </c>
      <c r="AB59" s="91">
        <f t="shared" si="49"/>
        <v>0</v>
      </c>
      <c r="AC59" s="91">
        <f t="shared" si="49"/>
        <v>0</v>
      </c>
      <c r="AD59" s="101"/>
      <c r="AE59" s="101"/>
      <c r="AF59" s="84">
        <f t="shared" si="17"/>
        <v>0</v>
      </c>
      <c r="AG59" s="101"/>
      <c r="AH59" s="101"/>
      <c r="AI59" s="84">
        <f t="shared" si="19"/>
        <v>0</v>
      </c>
      <c r="AJ59" s="91">
        <f t="shared" ref="AJ59:AL60" si="50">SUM(AD59+AG59)</f>
        <v>0</v>
      </c>
      <c r="AK59" s="91">
        <f t="shared" si="50"/>
        <v>0</v>
      </c>
      <c r="AL59" s="91">
        <f t="shared" si="50"/>
        <v>0</v>
      </c>
      <c r="AM59" s="90">
        <f t="shared" si="20"/>
        <v>5000000</v>
      </c>
      <c r="AN59" s="91">
        <f t="shared" si="35"/>
        <v>0</v>
      </c>
      <c r="AO59" s="91">
        <f t="shared" si="35"/>
        <v>-5000000</v>
      </c>
    </row>
    <row r="60" spans="1:41" ht="12.75">
      <c r="A60" s="13">
        <v>53</v>
      </c>
      <c r="B60" s="2" t="s">
        <v>53</v>
      </c>
      <c r="C60" s="101">
        <v>1260000</v>
      </c>
      <c r="D60" s="101">
        <v>439200</v>
      </c>
      <c r="E60" s="103">
        <f t="shared" si="8"/>
        <v>-820800</v>
      </c>
      <c r="F60" s="101">
        <v>1275000</v>
      </c>
      <c r="G60" s="101">
        <v>0</v>
      </c>
      <c r="H60" s="103">
        <f t="shared" si="9"/>
        <v>-1275000</v>
      </c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151">
        <f t="shared" si="47"/>
        <v>2535000</v>
      </c>
      <c r="V60" s="151">
        <f t="shared" si="47"/>
        <v>439200</v>
      </c>
      <c r="W60" s="151">
        <f t="shared" si="47"/>
        <v>-2095800</v>
      </c>
      <c r="X60" s="86"/>
      <c r="Y60" s="86"/>
      <c r="Z60" s="84">
        <f t="shared" si="15"/>
        <v>0</v>
      </c>
      <c r="AA60" s="91">
        <f t="shared" si="49"/>
        <v>0</v>
      </c>
      <c r="AB60" s="91">
        <f t="shared" si="49"/>
        <v>0</v>
      </c>
      <c r="AC60" s="91">
        <f t="shared" si="49"/>
        <v>0</v>
      </c>
      <c r="AD60" s="101"/>
      <c r="AE60" s="101"/>
      <c r="AF60" s="84">
        <f t="shared" si="17"/>
        <v>0</v>
      </c>
      <c r="AG60" s="101"/>
      <c r="AH60" s="101"/>
      <c r="AI60" s="84">
        <f t="shared" si="19"/>
        <v>0</v>
      </c>
      <c r="AJ60" s="91">
        <f t="shared" si="50"/>
        <v>0</v>
      </c>
      <c r="AK60" s="91">
        <f t="shared" si="50"/>
        <v>0</v>
      </c>
      <c r="AL60" s="91">
        <f t="shared" si="50"/>
        <v>0</v>
      </c>
      <c r="AM60" s="90">
        <f t="shared" si="20"/>
        <v>2535000</v>
      </c>
      <c r="AN60" s="91">
        <f t="shared" si="35"/>
        <v>439200</v>
      </c>
      <c r="AO60" s="91">
        <f t="shared" si="35"/>
        <v>-2095800</v>
      </c>
    </row>
    <row r="61" spans="1:41" ht="12.75">
      <c r="A61" s="13"/>
      <c r="B61" s="58" t="s">
        <v>264</v>
      </c>
      <c r="C61" s="102">
        <f>+C62</f>
        <v>0</v>
      </c>
      <c r="D61" s="102">
        <f t="shared" ref="D61:T61" si="51">+D62</f>
        <v>0</v>
      </c>
      <c r="E61" s="102">
        <f t="shared" si="51"/>
        <v>0</v>
      </c>
      <c r="F61" s="102">
        <f>+F62</f>
        <v>0</v>
      </c>
      <c r="G61" s="102">
        <f t="shared" si="51"/>
        <v>0</v>
      </c>
      <c r="H61" s="102">
        <f t="shared" si="51"/>
        <v>0</v>
      </c>
      <c r="I61" s="102">
        <f t="shared" si="51"/>
        <v>0</v>
      </c>
      <c r="J61" s="102">
        <f t="shared" si="51"/>
        <v>0</v>
      </c>
      <c r="K61" s="102">
        <f t="shared" si="51"/>
        <v>0</v>
      </c>
      <c r="L61" s="102">
        <f t="shared" si="51"/>
        <v>0</v>
      </c>
      <c r="M61" s="102">
        <f t="shared" si="51"/>
        <v>0</v>
      </c>
      <c r="N61" s="102">
        <f t="shared" si="51"/>
        <v>0</v>
      </c>
      <c r="O61" s="102">
        <f t="shared" si="51"/>
        <v>0</v>
      </c>
      <c r="P61" s="102">
        <f t="shared" si="51"/>
        <v>0</v>
      </c>
      <c r="Q61" s="102">
        <f t="shared" si="51"/>
        <v>0</v>
      </c>
      <c r="R61" s="102">
        <f t="shared" si="51"/>
        <v>0</v>
      </c>
      <c r="S61" s="102">
        <f t="shared" si="51"/>
        <v>0</v>
      </c>
      <c r="T61" s="102">
        <f t="shared" si="51"/>
        <v>0</v>
      </c>
      <c r="U61" s="151"/>
      <c r="V61" s="151"/>
      <c r="W61" s="151"/>
      <c r="X61" s="102">
        <f>+X62</f>
        <v>0</v>
      </c>
      <c r="Y61" s="102">
        <f>+Y62</f>
        <v>0</v>
      </c>
      <c r="Z61" s="102">
        <f>+Z62</f>
        <v>0</v>
      </c>
      <c r="AA61" s="91"/>
      <c r="AB61" s="91"/>
      <c r="AC61" s="91"/>
      <c r="AD61" s="102">
        <f t="shared" ref="AD61:AH61" si="52">+AD62</f>
        <v>0</v>
      </c>
      <c r="AE61" s="102">
        <f t="shared" si="52"/>
        <v>0</v>
      </c>
      <c r="AF61" s="102">
        <f t="shared" si="52"/>
        <v>0</v>
      </c>
      <c r="AG61" s="102">
        <f t="shared" si="52"/>
        <v>0</v>
      </c>
      <c r="AH61" s="102">
        <f t="shared" si="52"/>
        <v>0</v>
      </c>
      <c r="AI61" s="102">
        <f t="shared" ref="AI61" si="53">+AI62</f>
        <v>0</v>
      </c>
      <c r="AJ61" s="91"/>
      <c r="AK61" s="91"/>
      <c r="AL61" s="91"/>
      <c r="AM61" s="90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151"/>
      <c r="V62" s="151"/>
      <c r="W62" s="15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0"/>
      <c r="AN62" s="91"/>
      <c r="AO62" s="91"/>
    </row>
    <row r="63" spans="1:41" ht="12.75">
      <c r="A63" s="57">
        <v>54</v>
      </c>
      <c r="B63" s="58" t="s">
        <v>77</v>
      </c>
      <c r="C63" s="102">
        <f t="shared" ref="C63:S63" si="54">SUM(C64:C65)</f>
        <v>0</v>
      </c>
      <c r="D63" s="102">
        <f t="shared" si="54"/>
        <v>0</v>
      </c>
      <c r="E63" s="102">
        <f t="shared" si="8"/>
        <v>0</v>
      </c>
      <c r="F63" s="102">
        <f t="shared" si="54"/>
        <v>0</v>
      </c>
      <c r="G63" s="102">
        <f t="shared" si="54"/>
        <v>0</v>
      </c>
      <c r="H63" s="102">
        <f t="shared" si="9"/>
        <v>0</v>
      </c>
      <c r="I63" s="102">
        <f t="shared" si="54"/>
        <v>0</v>
      </c>
      <c r="J63" s="102">
        <f t="shared" si="54"/>
        <v>0</v>
      </c>
      <c r="K63" s="102">
        <f t="shared" si="10"/>
        <v>0</v>
      </c>
      <c r="L63" s="102">
        <f t="shared" si="54"/>
        <v>0</v>
      </c>
      <c r="M63" s="102">
        <f t="shared" si="54"/>
        <v>0</v>
      </c>
      <c r="N63" s="102">
        <f t="shared" si="11"/>
        <v>0</v>
      </c>
      <c r="O63" s="102">
        <f t="shared" si="54"/>
        <v>0</v>
      </c>
      <c r="P63" s="102">
        <f t="shared" si="54"/>
        <v>0</v>
      </c>
      <c r="Q63" s="102">
        <f t="shared" si="12"/>
        <v>0</v>
      </c>
      <c r="R63" s="102">
        <f t="shared" si="54"/>
        <v>0</v>
      </c>
      <c r="S63" s="102">
        <f t="shared" si="54"/>
        <v>0</v>
      </c>
      <c r="T63" s="102">
        <f t="shared" si="13"/>
        <v>0</v>
      </c>
      <c r="U63" s="90">
        <f t="shared" si="47"/>
        <v>0</v>
      </c>
      <c r="V63" s="90">
        <f t="shared" si="47"/>
        <v>0</v>
      </c>
      <c r="W63" s="90">
        <f t="shared" si="47"/>
        <v>0</v>
      </c>
      <c r="X63" s="88">
        <f>SUM(X64:X65)</f>
        <v>0</v>
      </c>
      <c r="Y63" s="88">
        <f>SUM(Y64:Y65)</f>
        <v>0</v>
      </c>
      <c r="Z63" s="88">
        <f t="shared" si="15"/>
        <v>0</v>
      </c>
      <c r="AA63" s="90">
        <f t="shared" si="31"/>
        <v>0</v>
      </c>
      <c r="AB63" s="90">
        <f t="shared" si="31"/>
        <v>0</v>
      </c>
      <c r="AC63" s="90">
        <f t="shared" si="31"/>
        <v>0</v>
      </c>
      <c r="AD63" s="102">
        <f>SUM(AD64:AD65)</f>
        <v>0</v>
      </c>
      <c r="AE63" s="102">
        <f>SUM(AE64:AE65)</f>
        <v>0</v>
      </c>
      <c r="AF63" s="88">
        <f t="shared" si="17"/>
        <v>0</v>
      </c>
      <c r="AG63" s="102">
        <f>SUM(AG64:AG65)</f>
        <v>0</v>
      </c>
      <c r="AH63" s="102">
        <f>SUM(AH64:AH65)</f>
        <v>0</v>
      </c>
      <c r="AI63" s="88">
        <f t="shared" si="19"/>
        <v>0</v>
      </c>
      <c r="AJ63" s="90">
        <f t="shared" si="34"/>
        <v>0</v>
      </c>
      <c r="AK63" s="90">
        <f t="shared" si="34"/>
        <v>0</v>
      </c>
      <c r="AL63" s="90">
        <f t="shared" si="34"/>
        <v>0</v>
      </c>
      <c r="AM63" s="90">
        <f>SUM(U63+AA63+AJ63)</f>
        <v>0</v>
      </c>
      <c r="AN63" s="90">
        <f t="shared" si="35"/>
        <v>0</v>
      </c>
      <c r="AO63" s="90">
        <f t="shared" si="35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7"/>
        <v>0</v>
      </c>
      <c r="V64" s="91">
        <f t="shared" si="47"/>
        <v>0</v>
      </c>
      <c r="W64" s="91">
        <f t="shared" si="47"/>
        <v>0</v>
      </c>
      <c r="X64" s="86"/>
      <c r="Y64" s="86"/>
      <c r="Z64" s="84">
        <f t="shared" si="15"/>
        <v>0</v>
      </c>
      <c r="AA64" s="91">
        <f t="shared" si="31"/>
        <v>0</v>
      </c>
      <c r="AB64" s="91">
        <f t="shared" si="31"/>
        <v>0</v>
      </c>
      <c r="AC64" s="91">
        <f t="shared" si="31"/>
        <v>0</v>
      </c>
      <c r="AD64" s="101"/>
      <c r="AE64" s="101"/>
      <c r="AF64" s="84">
        <f t="shared" si="17"/>
        <v>0</v>
      </c>
      <c r="AG64" s="101"/>
      <c r="AH64" s="101"/>
      <c r="AI64" s="84">
        <f t="shared" si="19"/>
        <v>0</v>
      </c>
      <c r="AJ64" s="91">
        <f t="shared" si="34"/>
        <v>0</v>
      </c>
      <c r="AK64" s="91">
        <f t="shared" si="34"/>
        <v>0</v>
      </c>
      <c r="AL64" s="91">
        <f t="shared" si="34"/>
        <v>0</v>
      </c>
      <c r="AM64" s="90">
        <f t="shared" si="20"/>
        <v>0</v>
      </c>
      <c r="AN64" s="91">
        <f t="shared" si="35"/>
        <v>0</v>
      </c>
      <c r="AO64" s="91">
        <f t="shared" si="35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7"/>
        <v>0</v>
      </c>
      <c r="V65" s="91">
        <f t="shared" si="47"/>
        <v>0</v>
      </c>
      <c r="W65" s="91">
        <f t="shared" si="47"/>
        <v>0</v>
      </c>
      <c r="X65" s="86"/>
      <c r="Y65" s="86"/>
      <c r="Z65" s="84">
        <f t="shared" si="15"/>
        <v>0</v>
      </c>
      <c r="AA65" s="91">
        <f t="shared" si="31"/>
        <v>0</v>
      </c>
      <c r="AB65" s="91">
        <f t="shared" si="31"/>
        <v>0</v>
      </c>
      <c r="AC65" s="91">
        <f t="shared" si="31"/>
        <v>0</v>
      </c>
      <c r="AD65" s="101"/>
      <c r="AE65" s="101"/>
      <c r="AF65" s="84">
        <f t="shared" si="17"/>
        <v>0</v>
      </c>
      <c r="AG65" s="101"/>
      <c r="AH65" s="101"/>
      <c r="AI65" s="84">
        <f t="shared" si="19"/>
        <v>0</v>
      </c>
      <c r="AJ65" s="91">
        <f t="shared" si="34"/>
        <v>0</v>
      </c>
      <c r="AK65" s="91">
        <f t="shared" si="34"/>
        <v>0</v>
      </c>
      <c r="AL65" s="91">
        <f t="shared" si="34"/>
        <v>0</v>
      </c>
      <c r="AM65" s="90">
        <f t="shared" si="20"/>
        <v>0</v>
      </c>
      <c r="AN65" s="91">
        <f t="shared" si="35"/>
        <v>0</v>
      </c>
      <c r="AO65" s="91">
        <f t="shared" si="35"/>
        <v>0</v>
      </c>
    </row>
    <row r="66" spans="1:41" ht="12.75">
      <c r="A66" s="57">
        <v>57</v>
      </c>
      <c r="B66" s="58" t="s">
        <v>78</v>
      </c>
      <c r="C66" s="102">
        <f>SUM(C67:C74)</f>
        <v>1600000</v>
      </c>
      <c r="D66" s="102">
        <f>SUM(D67:D74)</f>
        <v>180000</v>
      </c>
      <c r="E66" s="102">
        <f t="shared" si="8"/>
        <v>-1420000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7"/>
        <v>1600000</v>
      </c>
      <c r="V66" s="90">
        <f t="shared" si="47"/>
        <v>180000</v>
      </c>
      <c r="W66" s="90">
        <f t="shared" si="47"/>
        <v>-1420000</v>
      </c>
      <c r="X66" s="88">
        <f>SUM(X67:X74)</f>
        <v>248920200</v>
      </c>
      <c r="Y66" s="88">
        <f>SUM(Y67:Y74)</f>
        <v>84555000</v>
      </c>
      <c r="Z66" s="88">
        <f t="shared" si="15"/>
        <v>-164365200</v>
      </c>
      <c r="AA66" s="90">
        <f t="shared" si="31"/>
        <v>248920200</v>
      </c>
      <c r="AB66" s="90">
        <f t="shared" si="31"/>
        <v>84555000</v>
      </c>
      <c r="AC66" s="90">
        <f t="shared" si="31"/>
        <v>-164365200</v>
      </c>
      <c r="AD66" s="102">
        <f>SUM(AD67:AD74)</f>
        <v>0</v>
      </c>
      <c r="AE66" s="102">
        <f>SUM(AE67:AE74)</f>
        <v>0</v>
      </c>
      <c r="AF66" s="88">
        <f t="shared" si="17"/>
        <v>0</v>
      </c>
      <c r="AG66" s="102">
        <f>SUM(AG67:AG74)</f>
        <v>0</v>
      </c>
      <c r="AH66" s="102">
        <f>SUM(AH67:AH74)</f>
        <v>0</v>
      </c>
      <c r="AI66" s="88">
        <f t="shared" si="19"/>
        <v>0</v>
      </c>
      <c r="AJ66" s="90">
        <f t="shared" si="34"/>
        <v>0</v>
      </c>
      <c r="AK66" s="90">
        <f t="shared" si="34"/>
        <v>0</v>
      </c>
      <c r="AL66" s="90">
        <f t="shared" si="34"/>
        <v>0</v>
      </c>
      <c r="AM66" s="90">
        <f t="shared" si="20"/>
        <v>250520200</v>
      </c>
      <c r="AN66" s="90">
        <f t="shared" si="35"/>
        <v>84735000</v>
      </c>
      <c r="AO66" s="90">
        <f t="shared" si="35"/>
        <v>-165785200</v>
      </c>
    </row>
    <row r="67" spans="1:41" ht="12.75">
      <c r="A67" s="13">
        <v>58</v>
      </c>
      <c r="B67" s="2" t="s">
        <v>90</v>
      </c>
      <c r="C67" s="292"/>
      <c r="D67" s="292"/>
      <c r="E67" s="292">
        <f t="shared" si="8"/>
        <v>0</v>
      </c>
      <c r="F67" s="292"/>
      <c r="G67" s="292"/>
      <c r="H67" s="292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151">
        <f t="shared" si="47"/>
        <v>0</v>
      </c>
      <c r="V67" s="151">
        <f t="shared" si="47"/>
        <v>0</v>
      </c>
      <c r="W67" s="151">
        <f t="shared" si="47"/>
        <v>0</v>
      </c>
      <c r="X67" s="101">
        <v>248920200</v>
      </c>
      <c r="Y67" s="101">
        <v>84555000</v>
      </c>
      <c r="Z67" s="84">
        <f t="shared" si="15"/>
        <v>-164365200</v>
      </c>
      <c r="AA67" s="91">
        <f t="shared" ref="AA67:AC84" si="55">SUM(X67)</f>
        <v>248920200</v>
      </c>
      <c r="AB67" s="91">
        <f t="shared" si="55"/>
        <v>84555000</v>
      </c>
      <c r="AC67" s="91">
        <f t="shared" si="55"/>
        <v>-164365200</v>
      </c>
      <c r="AD67" s="101"/>
      <c r="AE67" s="101"/>
      <c r="AF67" s="84">
        <f t="shared" si="17"/>
        <v>0</v>
      </c>
      <c r="AG67" s="101"/>
      <c r="AH67" s="101"/>
      <c r="AI67" s="84">
        <f t="shared" si="19"/>
        <v>0</v>
      </c>
      <c r="AJ67" s="91">
        <f t="shared" ref="AJ67:AL74" si="56">SUM(AD67+AG67)</f>
        <v>0</v>
      </c>
      <c r="AK67" s="91">
        <f t="shared" si="56"/>
        <v>0</v>
      </c>
      <c r="AL67" s="91">
        <f t="shared" si="56"/>
        <v>0</v>
      </c>
      <c r="AM67" s="90">
        <f t="shared" si="20"/>
        <v>248920200</v>
      </c>
      <c r="AN67" s="91">
        <f t="shared" si="35"/>
        <v>84555000</v>
      </c>
      <c r="AO67" s="91">
        <f t="shared" si="35"/>
        <v>-164365200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151">
        <f t="shared" si="47"/>
        <v>0</v>
      </c>
      <c r="V68" s="151">
        <f t="shared" si="47"/>
        <v>0</v>
      </c>
      <c r="W68" s="151">
        <f t="shared" si="47"/>
        <v>0</v>
      </c>
      <c r="X68" s="101"/>
      <c r="Y68" s="101"/>
      <c r="Z68" s="84">
        <f t="shared" si="15"/>
        <v>0</v>
      </c>
      <c r="AA68" s="91">
        <f t="shared" si="55"/>
        <v>0</v>
      </c>
      <c r="AB68" s="91">
        <f t="shared" si="55"/>
        <v>0</v>
      </c>
      <c r="AC68" s="91">
        <f t="shared" si="55"/>
        <v>0</v>
      </c>
      <c r="AD68" s="101"/>
      <c r="AE68" s="101"/>
      <c r="AF68" s="84">
        <f t="shared" si="17"/>
        <v>0</v>
      </c>
      <c r="AG68" s="101"/>
      <c r="AH68" s="101"/>
      <c r="AI68" s="84">
        <f t="shared" si="19"/>
        <v>0</v>
      </c>
      <c r="AJ68" s="91">
        <f t="shared" si="56"/>
        <v>0</v>
      </c>
      <c r="AK68" s="91">
        <f t="shared" si="56"/>
        <v>0</v>
      </c>
      <c r="AL68" s="91">
        <f t="shared" si="56"/>
        <v>0</v>
      </c>
      <c r="AM68" s="90">
        <f t="shared" si="20"/>
        <v>0</v>
      </c>
      <c r="AN68" s="91">
        <f t="shared" si="35"/>
        <v>0</v>
      </c>
      <c r="AO68" s="91">
        <f t="shared" si="35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151">
        <f t="shared" si="47"/>
        <v>0</v>
      </c>
      <c r="V70" s="151">
        <f t="shared" si="47"/>
        <v>0</v>
      </c>
      <c r="W70" s="151">
        <f t="shared" si="47"/>
        <v>0</v>
      </c>
      <c r="X70" s="101"/>
      <c r="Y70" s="101"/>
      <c r="Z70" s="84">
        <f t="shared" si="15"/>
        <v>0</v>
      </c>
      <c r="AA70" s="91">
        <f t="shared" si="55"/>
        <v>0</v>
      </c>
      <c r="AB70" s="91">
        <f t="shared" si="55"/>
        <v>0</v>
      </c>
      <c r="AC70" s="91">
        <f t="shared" si="55"/>
        <v>0</v>
      </c>
      <c r="AD70" s="101"/>
      <c r="AE70" s="101"/>
      <c r="AF70" s="84">
        <f t="shared" si="17"/>
        <v>0</v>
      </c>
      <c r="AG70" s="101"/>
      <c r="AH70" s="101"/>
      <c r="AI70" s="84">
        <f t="shared" si="19"/>
        <v>0</v>
      </c>
      <c r="AJ70" s="91">
        <f t="shared" si="56"/>
        <v>0</v>
      </c>
      <c r="AK70" s="91">
        <f t="shared" si="56"/>
        <v>0</v>
      </c>
      <c r="AL70" s="91">
        <f t="shared" si="56"/>
        <v>0</v>
      </c>
      <c r="AM70" s="90">
        <f t="shared" si="20"/>
        <v>0</v>
      </c>
      <c r="AN70" s="91">
        <f t="shared" si="35"/>
        <v>0</v>
      </c>
      <c r="AO70" s="91">
        <f t="shared" si="35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151">
        <f t="shared" si="47"/>
        <v>0</v>
      </c>
      <c r="V71" s="151">
        <f t="shared" si="47"/>
        <v>0</v>
      </c>
      <c r="W71" s="151">
        <f t="shared" si="47"/>
        <v>0</v>
      </c>
      <c r="X71" s="101"/>
      <c r="Y71" s="101"/>
      <c r="Z71" s="84">
        <f t="shared" si="15"/>
        <v>0</v>
      </c>
      <c r="AA71" s="91">
        <f t="shared" si="55"/>
        <v>0</v>
      </c>
      <c r="AB71" s="91">
        <f t="shared" si="55"/>
        <v>0</v>
      </c>
      <c r="AC71" s="91">
        <f t="shared" si="55"/>
        <v>0</v>
      </c>
      <c r="AD71" s="101"/>
      <c r="AE71" s="101"/>
      <c r="AF71" s="84">
        <f t="shared" si="17"/>
        <v>0</v>
      </c>
      <c r="AG71" s="101"/>
      <c r="AH71" s="101"/>
      <c r="AI71" s="84">
        <f t="shared" si="19"/>
        <v>0</v>
      </c>
      <c r="AJ71" s="91">
        <f t="shared" si="56"/>
        <v>0</v>
      </c>
      <c r="AK71" s="91">
        <f t="shared" si="56"/>
        <v>0</v>
      </c>
      <c r="AL71" s="91">
        <f t="shared" si="56"/>
        <v>0</v>
      </c>
      <c r="AM71" s="90">
        <f t="shared" si="20"/>
        <v>0</v>
      </c>
      <c r="AN71" s="91">
        <f t="shared" si="35"/>
        <v>0</v>
      </c>
      <c r="AO71" s="91">
        <f t="shared" si="35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151">
        <f t="shared" si="47"/>
        <v>0</v>
      </c>
      <c r="V72" s="151">
        <f t="shared" si="47"/>
        <v>0</v>
      </c>
      <c r="W72" s="151">
        <f t="shared" si="47"/>
        <v>0</v>
      </c>
      <c r="X72" s="101"/>
      <c r="Y72" s="101"/>
      <c r="Z72" s="84">
        <f t="shared" si="15"/>
        <v>0</v>
      </c>
      <c r="AA72" s="91">
        <f t="shared" si="55"/>
        <v>0</v>
      </c>
      <c r="AB72" s="91">
        <f t="shared" si="55"/>
        <v>0</v>
      </c>
      <c r="AC72" s="91">
        <f t="shared" si="55"/>
        <v>0</v>
      </c>
      <c r="AD72" s="101"/>
      <c r="AE72" s="101"/>
      <c r="AF72" s="84">
        <f t="shared" si="17"/>
        <v>0</v>
      </c>
      <c r="AG72" s="101"/>
      <c r="AH72" s="101"/>
      <c r="AI72" s="84">
        <f t="shared" si="19"/>
        <v>0</v>
      </c>
      <c r="AJ72" s="91">
        <f t="shared" si="56"/>
        <v>0</v>
      </c>
      <c r="AK72" s="91">
        <f t="shared" si="56"/>
        <v>0</v>
      </c>
      <c r="AL72" s="91">
        <f t="shared" si="56"/>
        <v>0</v>
      </c>
      <c r="AM72" s="90">
        <f t="shared" si="20"/>
        <v>0</v>
      </c>
      <c r="AN72" s="91">
        <f t="shared" si="35"/>
        <v>0</v>
      </c>
      <c r="AO72" s="91">
        <f t="shared" si="35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151">
        <f t="shared" si="47"/>
        <v>0</v>
      </c>
      <c r="V73" s="151">
        <f t="shared" si="47"/>
        <v>0</v>
      </c>
      <c r="W73" s="151">
        <f t="shared" si="47"/>
        <v>0</v>
      </c>
      <c r="X73" s="101"/>
      <c r="Y73" s="101"/>
      <c r="Z73" s="84">
        <f t="shared" si="15"/>
        <v>0</v>
      </c>
      <c r="AA73" s="91">
        <f t="shared" si="55"/>
        <v>0</v>
      </c>
      <c r="AB73" s="91">
        <f t="shared" si="55"/>
        <v>0</v>
      </c>
      <c r="AC73" s="91">
        <f t="shared" si="55"/>
        <v>0</v>
      </c>
      <c r="AD73" s="101"/>
      <c r="AE73" s="101"/>
      <c r="AF73" s="84">
        <f t="shared" si="17"/>
        <v>0</v>
      </c>
      <c r="AG73" s="101"/>
      <c r="AH73" s="101"/>
      <c r="AI73" s="84">
        <f t="shared" si="19"/>
        <v>0</v>
      </c>
      <c r="AJ73" s="91">
        <f t="shared" si="56"/>
        <v>0</v>
      </c>
      <c r="AK73" s="91">
        <f t="shared" si="56"/>
        <v>0</v>
      </c>
      <c r="AL73" s="91">
        <f t="shared" si="56"/>
        <v>0</v>
      </c>
      <c r="AM73" s="90">
        <f t="shared" si="20"/>
        <v>0</v>
      </c>
      <c r="AN73" s="91">
        <f t="shared" si="35"/>
        <v>0</v>
      </c>
      <c r="AO73" s="91">
        <f t="shared" si="35"/>
        <v>0</v>
      </c>
    </row>
    <row r="74" spans="1:41" ht="12.75">
      <c r="A74" s="13">
        <v>64</v>
      </c>
      <c r="B74" s="15" t="s">
        <v>60</v>
      </c>
      <c r="C74" s="101">
        <v>1600000</v>
      </c>
      <c r="D74" s="101">
        <v>180000</v>
      </c>
      <c r="E74" s="103">
        <f t="shared" si="8"/>
        <v>-1420000</v>
      </c>
      <c r="F74" s="101">
        <v>0</v>
      </c>
      <c r="G74" s="101">
        <v>0</v>
      </c>
      <c r="H74" s="103">
        <f t="shared" si="9"/>
        <v>0</v>
      </c>
      <c r="I74" s="101"/>
      <c r="J74" s="101"/>
      <c r="K74" s="103">
        <f t="shared" si="10"/>
        <v>0</v>
      </c>
      <c r="L74" s="101"/>
      <c r="M74" s="101"/>
      <c r="N74" s="103">
        <f t="shared" si="11"/>
        <v>0</v>
      </c>
      <c r="O74" s="101"/>
      <c r="P74" s="101"/>
      <c r="Q74" s="103">
        <f t="shared" si="12"/>
        <v>0</v>
      </c>
      <c r="R74" s="101"/>
      <c r="S74" s="101"/>
      <c r="T74" s="103">
        <f t="shared" si="13"/>
        <v>0</v>
      </c>
      <c r="U74" s="151">
        <f t="shared" si="47"/>
        <v>1600000</v>
      </c>
      <c r="V74" s="151">
        <f t="shared" si="47"/>
        <v>180000</v>
      </c>
      <c r="W74" s="151">
        <f t="shared" si="47"/>
        <v>-1420000</v>
      </c>
      <c r="X74" s="101"/>
      <c r="Y74" s="101"/>
      <c r="Z74" s="84">
        <f t="shared" si="15"/>
        <v>0</v>
      </c>
      <c r="AA74" s="91">
        <f t="shared" si="55"/>
        <v>0</v>
      </c>
      <c r="AB74" s="91">
        <f t="shared" si="55"/>
        <v>0</v>
      </c>
      <c r="AC74" s="91">
        <f t="shared" si="55"/>
        <v>0</v>
      </c>
      <c r="AD74" s="101"/>
      <c r="AE74" s="101"/>
      <c r="AF74" s="84">
        <f t="shared" si="17"/>
        <v>0</v>
      </c>
      <c r="AG74" s="101"/>
      <c r="AH74" s="101"/>
      <c r="AI74" s="84">
        <f t="shared" si="19"/>
        <v>0</v>
      </c>
      <c r="AJ74" s="91">
        <f t="shared" si="56"/>
        <v>0</v>
      </c>
      <c r="AK74" s="91">
        <f t="shared" si="56"/>
        <v>0</v>
      </c>
      <c r="AL74" s="91">
        <f t="shared" si="56"/>
        <v>0</v>
      </c>
      <c r="AM74" s="90">
        <f t="shared" si="20"/>
        <v>1600000</v>
      </c>
      <c r="AN74" s="91">
        <f t="shared" si="35"/>
        <v>180000</v>
      </c>
      <c r="AO74" s="91">
        <f t="shared" si="35"/>
        <v>-1420000</v>
      </c>
    </row>
    <row r="75" spans="1:41" ht="12.75">
      <c r="A75" s="57">
        <v>65</v>
      </c>
      <c r="B75" s="58" t="s">
        <v>61</v>
      </c>
      <c r="C75" s="102">
        <f t="shared" ref="C75:S75" si="57">SUM(C76:C77)</f>
        <v>0</v>
      </c>
      <c r="D75" s="102">
        <f t="shared" si="57"/>
        <v>0</v>
      </c>
      <c r="E75" s="102">
        <f t="shared" si="8"/>
        <v>0</v>
      </c>
      <c r="F75" s="102">
        <f t="shared" si="57"/>
        <v>0</v>
      </c>
      <c r="G75" s="102">
        <f t="shared" si="57"/>
        <v>0</v>
      </c>
      <c r="H75" s="102">
        <f t="shared" si="9"/>
        <v>0</v>
      </c>
      <c r="I75" s="102">
        <f t="shared" si="57"/>
        <v>0</v>
      </c>
      <c r="J75" s="102">
        <f t="shared" si="57"/>
        <v>0</v>
      </c>
      <c r="K75" s="102">
        <f t="shared" si="10"/>
        <v>0</v>
      </c>
      <c r="L75" s="102">
        <f t="shared" si="57"/>
        <v>0</v>
      </c>
      <c r="M75" s="102">
        <f t="shared" si="57"/>
        <v>0</v>
      </c>
      <c r="N75" s="102">
        <f t="shared" si="11"/>
        <v>0</v>
      </c>
      <c r="O75" s="102">
        <f t="shared" si="57"/>
        <v>0</v>
      </c>
      <c r="P75" s="102">
        <f t="shared" si="57"/>
        <v>0</v>
      </c>
      <c r="Q75" s="102">
        <f t="shared" si="12"/>
        <v>0</v>
      </c>
      <c r="R75" s="102">
        <f t="shared" si="57"/>
        <v>0</v>
      </c>
      <c r="S75" s="102">
        <f t="shared" si="57"/>
        <v>0</v>
      </c>
      <c r="T75" s="102">
        <f t="shared" si="13"/>
        <v>0</v>
      </c>
      <c r="U75" s="90">
        <f t="shared" si="47"/>
        <v>0</v>
      </c>
      <c r="V75" s="90">
        <f t="shared" si="47"/>
        <v>0</v>
      </c>
      <c r="W75" s="90">
        <f t="shared" si="47"/>
        <v>0</v>
      </c>
      <c r="X75" s="102">
        <f>SUM(X76:X77)</f>
        <v>0</v>
      </c>
      <c r="Y75" s="102">
        <f>SUM(Y76:Y77)</f>
        <v>0</v>
      </c>
      <c r="Z75" s="88">
        <f t="shared" si="15"/>
        <v>0</v>
      </c>
      <c r="AA75" s="90">
        <f t="shared" si="55"/>
        <v>0</v>
      </c>
      <c r="AB75" s="90">
        <f t="shared" si="55"/>
        <v>0</v>
      </c>
      <c r="AC75" s="90">
        <f t="shared" si="55"/>
        <v>0</v>
      </c>
      <c r="AD75" s="102">
        <f>SUM(AD76:AD77)</f>
        <v>0</v>
      </c>
      <c r="AE75" s="102">
        <f>SUM(AE76:AE77)</f>
        <v>0</v>
      </c>
      <c r="AF75" s="88">
        <f t="shared" si="17"/>
        <v>0</v>
      </c>
      <c r="AG75" s="102">
        <f>SUM(AG76:AG77)</f>
        <v>0</v>
      </c>
      <c r="AH75" s="102">
        <f>SUM(AH76:AH77)</f>
        <v>0</v>
      </c>
      <c r="AI75" s="88">
        <f t="shared" si="19"/>
        <v>0</v>
      </c>
      <c r="AJ75" s="90">
        <f t="shared" si="34"/>
        <v>0</v>
      </c>
      <c r="AK75" s="90">
        <f t="shared" si="34"/>
        <v>0</v>
      </c>
      <c r="AL75" s="90">
        <f t="shared" si="34"/>
        <v>0</v>
      </c>
      <c r="AM75" s="90">
        <f t="shared" si="20"/>
        <v>0</v>
      </c>
      <c r="AN75" s="90">
        <f t="shared" ref="AM75:AO107" si="58">SUM(V75+AB75+AK75)</f>
        <v>0</v>
      </c>
      <c r="AO75" s="90">
        <f t="shared" si="58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ref="E76:E107" si="59">D76-C76</f>
        <v>0</v>
      </c>
      <c r="F76" s="101"/>
      <c r="G76" s="101"/>
      <c r="H76" s="103">
        <f t="shared" ref="H76:H107" si="60">G76-F76</f>
        <v>0</v>
      </c>
      <c r="I76" s="101"/>
      <c r="J76" s="101"/>
      <c r="K76" s="103">
        <f t="shared" ref="K76:K107" si="61">J76-I76</f>
        <v>0</v>
      </c>
      <c r="L76" s="101"/>
      <c r="M76" s="101"/>
      <c r="N76" s="103">
        <f t="shared" ref="N76:N107" si="62">M76-L76</f>
        <v>0</v>
      </c>
      <c r="O76" s="101"/>
      <c r="P76" s="101"/>
      <c r="Q76" s="103">
        <f t="shared" ref="Q76:Q107" si="63">P76-O76</f>
        <v>0</v>
      </c>
      <c r="R76" s="101"/>
      <c r="S76" s="101"/>
      <c r="T76" s="103">
        <f t="shared" ref="T76:T107" si="64">S76-R76</f>
        <v>0</v>
      </c>
      <c r="U76" s="91">
        <f t="shared" si="47"/>
        <v>0</v>
      </c>
      <c r="V76" s="91">
        <f t="shared" si="47"/>
        <v>0</v>
      </c>
      <c r="W76" s="91">
        <f t="shared" si="47"/>
        <v>0</v>
      </c>
      <c r="X76" s="101"/>
      <c r="Y76" s="101"/>
      <c r="Z76" s="84">
        <f t="shared" ref="Z76:Z107" si="65">Y76-X76</f>
        <v>0</v>
      </c>
      <c r="AA76" s="91">
        <f t="shared" si="55"/>
        <v>0</v>
      </c>
      <c r="AB76" s="91">
        <f t="shared" si="55"/>
        <v>0</v>
      </c>
      <c r="AC76" s="91">
        <f t="shared" si="55"/>
        <v>0</v>
      </c>
      <c r="AD76" s="101"/>
      <c r="AE76" s="101"/>
      <c r="AF76" s="84">
        <f t="shared" ref="AF76:AF84" si="66">AE76-AD76</f>
        <v>0</v>
      </c>
      <c r="AG76" s="101"/>
      <c r="AH76" s="101"/>
      <c r="AI76" s="84">
        <f t="shared" ref="AI76:AI107" si="67">AH76-AG76</f>
        <v>0</v>
      </c>
      <c r="AJ76" s="91">
        <f t="shared" si="34"/>
        <v>0</v>
      </c>
      <c r="AK76" s="91">
        <f t="shared" si="34"/>
        <v>0</v>
      </c>
      <c r="AL76" s="91">
        <f t="shared" si="34"/>
        <v>0</v>
      </c>
      <c r="AM76" s="90">
        <f t="shared" ref="AM76:AM87" si="68">SUM(U76+AA76+AJ76)</f>
        <v>0</v>
      </c>
      <c r="AN76" s="91">
        <f t="shared" si="58"/>
        <v>0</v>
      </c>
      <c r="AO76" s="91">
        <f t="shared" si="58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59"/>
        <v>0</v>
      </c>
      <c r="F77" s="101"/>
      <c r="G77" s="101"/>
      <c r="H77" s="103">
        <f t="shared" si="60"/>
        <v>0</v>
      </c>
      <c r="I77" s="101"/>
      <c r="J77" s="101"/>
      <c r="K77" s="103">
        <f t="shared" si="61"/>
        <v>0</v>
      </c>
      <c r="L77" s="101"/>
      <c r="M77" s="101"/>
      <c r="N77" s="103">
        <f t="shared" si="62"/>
        <v>0</v>
      </c>
      <c r="O77" s="101"/>
      <c r="P77" s="101"/>
      <c r="Q77" s="103">
        <f t="shared" si="63"/>
        <v>0</v>
      </c>
      <c r="R77" s="101"/>
      <c r="S77" s="101"/>
      <c r="T77" s="103">
        <f t="shared" si="64"/>
        <v>0</v>
      </c>
      <c r="U77" s="91">
        <f t="shared" si="47"/>
        <v>0</v>
      </c>
      <c r="V77" s="91">
        <f t="shared" si="47"/>
        <v>0</v>
      </c>
      <c r="W77" s="91">
        <f t="shared" si="47"/>
        <v>0</v>
      </c>
      <c r="X77" s="101"/>
      <c r="Y77" s="101"/>
      <c r="Z77" s="84">
        <f t="shared" si="65"/>
        <v>0</v>
      </c>
      <c r="AA77" s="91">
        <f t="shared" si="55"/>
        <v>0</v>
      </c>
      <c r="AB77" s="91">
        <f t="shared" si="55"/>
        <v>0</v>
      </c>
      <c r="AC77" s="91">
        <f t="shared" si="55"/>
        <v>0</v>
      </c>
      <c r="AD77" s="101"/>
      <c r="AE77" s="101"/>
      <c r="AF77" s="84">
        <f t="shared" si="66"/>
        <v>0</v>
      </c>
      <c r="AG77" s="101"/>
      <c r="AH77" s="101"/>
      <c r="AI77" s="84">
        <f t="shared" si="67"/>
        <v>0</v>
      </c>
      <c r="AJ77" s="91">
        <f t="shared" si="34"/>
        <v>0</v>
      </c>
      <c r="AK77" s="91">
        <f t="shared" si="34"/>
        <v>0</v>
      </c>
      <c r="AL77" s="91">
        <f t="shared" si="34"/>
        <v>0</v>
      </c>
      <c r="AM77" s="90">
        <f t="shared" si="68"/>
        <v>0</v>
      </c>
      <c r="AN77" s="91">
        <f t="shared" si="58"/>
        <v>0</v>
      </c>
      <c r="AO77" s="91">
        <f t="shared" si="58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96971700</v>
      </c>
      <c r="D79" s="102">
        <f t="shared" ref="D79:S79" si="69">SUM(D80:D86)</f>
        <v>88175300</v>
      </c>
      <c r="E79" s="102">
        <f t="shared" si="59"/>
        <v>-8796400</v>
      </c>
      <c r="F79" s="102">
        <f t="shared" si="69"/>
        <v>596323900</v>
      </c>
      <c r="G79" s="102">
        <f t="shared" si="69"/>
        <v>595825900</v>
      </c>
      <c r="H79" s="102">
        <f t="shared" si="60"/>
        <v>-498000</v>
      </c>
      <c r="I79" s="102">
        <f t="shared" si="69"/>
        <v>28418200</v>
      </c>
      <c r="J79" s="102">
        <f t="shared" si="69"/>
        <v>28418200</v>
      </c>
      <c r="K79" s="102">
        <f t="shared" si="61"/>
        <v>0</v>
      </c>
      <c r="L79" s="102">
        <f t="shared" si="69"/>
        <v>26015200</v>
      </c>
      <c r="M79" s="102">
        <f t="shared" si="69"/>
        <v>26015200</v>
      </c>
      <c r="N79" s="102">
        <f t="shared" si="62"/>
        <v>0</v>
      </c>
      <c r="O79" s="102">
        <f t="shared" si="69"/>
        <v>80997400</v>
      </c>
      <c r="P79" s="102">
        <f t="shared" si="69"/>
        <v>80997400</v>
      </c>
      <c r="Q79" s="102">
        <f t="shared" si="63"/>
        <v>0</v>
      </c>
      <c r="R79" s="102">
        <f t="shared" si="69"/>
        <v>57424000</v>
      </c>
      <c r="S79" s="102">
        <f t="shared" si="69"/>
        <v>57424000</v>
      </c>
      <c r="T79" s="102">
        <f t="shared" si="64"/>
        <v>0</v>
      </c>
      <c r="U79" s="90">
        <f t="shared" si="47"/>
        <v>886150400</v>
      </c>
      <c r="V79" s="90">
        <f t="shared" si="47"/>
        <v>876856000</v>
      </c>
      <c r="W79" s="90">
        <f t="shared" si="47"/>
        <v>-9294400</v>
      </c>
      <c r="X79" s="102">
        <f>SUM(X80:X86)</f>
        <v>248920200</v>
      </c>
      <c r="Y79" s="102">
        <f>SUM(Y80:Y86)</f>
        <v>103227151</v>
      </c>
      <c r="Z79" s="88">
        <f t="shared" si="65"/>
        <v>-145693049</v>
      </c>
      <c r="AA79" s="90">
        <f t="shared" si="55"/>
        <v>248920200</v>
      </c>
      <c r="AB79" s="90">
        <f t="shared" si="55"/>
        <v>103227151</v>
      </c>
      <c r="AC79" s="90">
        <f t="shared" si="55"/>
        <v>-145693049</v>
      </c>
      <c r="AD79" s="102">
        <f>SUM(AD80:AD86)</f>
        <v>53341200</v>
      </c>
      <c r="AE79" s="102">
        <f>SUM(AE80:AE86)</f>
        <v>52420468.799999997</v>
      </c>
      <c r="AF79" s="88">
        <f t="shared" si="66"/>
        <v>-920731.20000000298</v>
      </c>
      <c r="AG79" s="102">
        <f>SUM(AG80:AG86)</f>
        <v>61518500</v>
      </c>
      <c r="AH79" s="102">
        <f>SUM(AH80:AH86)</f>
        <v>59818466.649999999</v>
      </c>
      <c r="AI79" s="88">
        <f t="shared" si="67"/>
        <v>-1700033.3500000015</v>
      </c>
      <c r="AJ79" s="90">
        <f t="shared" si="34"/>
        <v>114859700</v>
      </c>
      <c r="AK79" s="90">
        <f t="shared" si="34"/>
        <v>112238935.44999999</v>
      </c>
      <c r="AL79" s="90">
        <f t="shared" si="34"/>
        <v>-2620764.5500000045</v>
      </c>
      <c r="AM79" s="90">
        <f t="shared" si="68"/>
        <v>1249930300</v>
      </c>
      <c r="AN79" s="90">
        <f t="shared" si="58"/>
        <v>1092322086.45</v>
      </c>
      <c r="AO79" s="90">
        <f t="shared" si="58"/>
        <v>-157608213.55000001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59"/>
        <v>0</v>
      </c>
      <c r="F80" s="101"/>
      <c r="G80" s="101"/>
      <c r="H80" s="103">
        <f t="shared" si="60"/>
        <v>0</v>
      </c>
      <c r="I80" s="101"/>
      <c r="J80" s="101"/>
      <c r="K80" s="103">
        <f t="shared" si="61"/>
        <v>0</v>
      </c>
      <c r="L80" s="101"/>
      <c r="M80" s="101"/>
      <c r="N80" s="103">
        <f t="shared" si="62"/>
        <v>0</v>
      </c>
      <c r="O80" s="101"/>
      <c r="P80" s="101"/>
      <c r="Q80" s="103">
        <f t="shared" si="63"/>
        <v>0</v>
      </c>
      <c r="R80" s="101"/>
      <c r="S80" s="101"/>
      <c r="T80" s="103">
        <f t="shared" si="64"/>
        <v>0</v>
      </c>
      <c r="U80" s="173">
        <f t="shared" si="47"/>
        <v>0</v>
      </c>
      <c r="V80" s="173">
        <f t="shared" si="47"/>
        <v>0</v>
      </c>
      <c r="W80" s="173">
        <f t="shared" si="47"/>
        <v>0</v>
      </c>
      <c r="X80" s="101"/>
      <c r="Y80" s="101"/>
      <c r="Z80" s="84">
        <f t="shared" si="65"/>
        <v>0</v>
      </c>
      <c r="AA80" s="91">
        <f t="shared" si="55"/>
        <v>0</v>
      </c>
      <c r="AB80" s="91">
        <f t="shared" si="55"/>
        <v>0</v>
      </c>
      <c r="AC80" s="91">
        <f t="shared" si="55"/>
        <v>0</v>
      </c>
      <c r="AD80" s="101">
        <v>40000000</v>
      </c>
      <c r="AE80" s="101">
        <v>31194576</v>
      </c>
      <c r="AF80" s="84">
        <f t="shared" si="66"/>
        <v>-8805424</v>
      </c>
      <c r="AG80" s="101"/>
      <c r="AH80" s="101"/>
      <c r="AI80" s="84">
        <f t="shared" si="67"/>
        <v>0</v>
      </c>
      <c r="AJ80" s="91">
        <f>SUM(AD80+AG80)</f>
        <v>40000000</v>
      </c>
      <c r="AK80" s="91">
        <f>SUM(AE80+AH80)</f>
        <v>31194576</v>
      </c>
      <c r="AL80" s="91">
        <f t="shared" ref="AJ80:AL86" si="70">SUM(AF80+AI80)</f>
        <v>-8805424</v>
      </c>
      <c r="AM80" s="90">
        <f t="shared" si="68"/>
        <v>40000000</v>
      </c>
      <c r="AN80" s="91">
        <f t="shared" si="58"/>
        <v>31194576</v>
      </c>
      <c r="AO80" s="91">
        <f t="shared" si="58"/>
        <v>-8805424</v>
      </c>
    </row>
    <row r="81" spans="1:42" ht="12.75">
      <c r="A81" s="13">
        <v>70</v>
      </c>
      <c r="B81" s="15" t="s">
        <v>63</v>
      </c>
      <c r="C81" s="101"/>
      <c r="D81" s="101"/>
      <c r="E81" s="103">
        <f t="shared" si="59"/>
        <v>0</v>
      </c>
      <c r="F81" s="101">
        <v>498000</v>
      </c>
      <c r="G81" s="101"/>
      <c r="H81" s="103">
        <f t="shared" si="60"/>
        <v>-498000</v>
      </c>
      <c r="I81" s="101"/>
      <c r="J81" s="101"/>
      <c r="K81" s="103">
        <f t="shared" si="61"/>
        <v>0</v>
      </c>
      <c r="L81" s="101"/>
      <c r="M81" s="101"/>
      <c r="N81" s="103">
        <f t="shared" si="62"/>
        <v>0</v>
      </c>
      <c r="O81" s="101"/>
      <c r="P81" s="101"/>
      <c r="Q81" s="103">
        <f t="shared" si="63"/>
        <v>0</v>
      </c>
      <c r="R81" s="101"/>
      <c r="S81" s="101"/>
      <c r="T81" s="103">
        <f t="shared" si="64"/>
        <v>0</v>
      </c>
      <c r="U81" s="151">
        <f t="shared" si="47"/>
        <v>498000</v>
      </c>
      <c r="V81" s="151">
        <f t="shared" si="47"/>
        <v>0</v>
      </c>
      <c r="W81" s="151">
        <f t="shared" si="47"/>
        <v>-498000</v>
      </c>
      <c r="X81" s="101"/>
      <c r="Y81" s="101"/>
      <c r="Z81" s="84">
        <f t="shared" si="65"/>
        <v>0</v>
      </c>
      <c r="AA81" s="91">
        <f t="shared" si="55"/>
        <v>0</v>
      </c>
      <c r="AB81" s="91">
        <f t="shared" si="55"/>
        <v>0</v>
      </c>
      <c r="AC81" s="91">
        <f t="shared" si="55"/>
        <v>0</v>
      </c>
      <c r="AD81" s="101"/>
      <c r="AE81" s="101"/>
      <c r="AF81" s="84">
        <f t="shared" si="66"/>
        <v>0</v>
      </c>
      <c r="AG81" s="101">
        <v>2000000</v>
      </c>
      <c r="AH81" s="101">
        <v>300000</v>
      </c>
      <c r="AI81" s="84">
        <f t="shared" si="67"/>
        <v>-1700000</v>
      </c>
      <c r="AJ81" s="91">
        <f t="shared" si="70"/>
        <v>2000000</v>
      </c>
      <c r="AK81" s="91">
        <f t="shared" si="70"/>
        <v>300000</v>
      </c>
      <c r="AL81" s="91">
        <f t="shared" si="70"/>
        <v>-1700000</v>
      </c>
      <c r="AM81" s="90">
        <f t="shared" si="68"/>
        <v>2498000</v>
      </c>
      <c r="AN81" s="91">
        <f t="shared" si="58"/>
        <v>300000</v>
      </c>
      <c r="AO81" s="91">
        <f t="shared" si="58"/>
        <v>-2198000</v>
      </c>
    </row>
    <row r="82" spans="1:42" ht="12.75">
      <c r="A82" s="13">
        <v>71</v>
      </c>
      <c r="B82" s="15" t="s">
        <v>76</v>
      </c>
      <c r="C82" s="101"/>
      <c r="D82" s="101"/>
      <c r="E82" s="103">
        <f t="shared" si="59"/>
        <v>0</v>
      </c>
      <c r="F82" s="101"/>
      <c r="G82" s="101"/>
      <c r="H82" s="103">
        <f t="shared" si="60"/>
        <v>0</v>
      </c>
      <c r="I82" s="101"/>
      <c r="J82" s="101"/>
      <c r="K82" s="103">
        <f t="shared" si="61"/>
        <v>0</v>
      </c>
      <c r="L82" s="101"/>
      <c r="M82" s="101"/>
      <c r="N82" s="103">
        <f t="shared" si="62"/>
        <v>0</v>
      </c>
      <c r="O82" s="101"/>
      <c r="P82" s="101"/>
      <c r="Q82" s="103">
        <f t="shared" si="63"/>
        <v>0</v>
      </c>
      <c r="R82" s="101"/>
      <c r="S82" s="101"/>
      <c r="T82" s="103">
        <f t="shared" si="64"/>
        <v>0</v>
      </c>
      <c r="U82" s="173">
        <f t="shared" si="47"/>
        <v>0</v>
      </c>
      <c r="V82" s="173">
        <f t="shared" si="47"/>
        <v>0</v>
      </c>
      <c r="W82" s="173">
        <f t="shared" si="47"/>
        <v>0</v>
      </c>
      <c r="X82" s="101">
        <v>6920200</v>
      </c>
      <c r="Y82" s="101">
        <v>25789551</v>
      </c>
      <c r="Z82" s="84">
        <f t="shared" si="65"/>
        <v>18869351</v>
      </c>
      <c r="AA82" s="91">
        <f t="shared" si="55"/>
        <v>6920200</v>
      </c>
      <c r="AB82" s="91">
        <f t="shared" si="55"/>
        <v>25789551</v>
      </c>
      <c r="AC82" s="91">
        <f t="shared" si="55"/>
        <v>18869351</v>
      </c>
      <c r="AD82" s="101">
        <v>13341200</v>
      </c>
      <c r="AE82" s="101">
        <v>21225892.800000001</v>
      </c>
      <c r="AF82" s="84">
        <f t="shared" si="66"/>
        <v>7884692.8000000007</v>
      </c>
      <c r="AG82" s="101">
        <v>59518500</v>
      </c>
      <c r="AH82" s="101">
        <v>59518466.649999999</v>
      </c>
      <c r="AI82" s="84">
        <f t="shared" si="67"/>
        <v>-33.350000001490116</v>
      </c>
      <c r="AJ82" s="91">
        <f t="shared" si="70"/>
        <v>72859700</v>
      </c>
      <c r="AK82" s="91">
        <f t="shared" si="70"/>
        <v>80744359.450000003</v>
      </c>
      <c r="AL82" s="91">
        <f>SUM(AF82+AI82)</f>
        <v>7884659.4499999993</v>
      </c>
      <c r="AM82" s="90">
        <f t="shared" si="68"/>
        <v>79779900</v>
      </c>
      <c r="AN82" s="91">
        <f t="shared" si="58"/>
        <v>106533910.45</v>
      </c>
      <c r="AO82" s="91">
        <f t="shared" si="58"/>
        <v>26754010.449999999</v>
      </c>
    </row>
    <row r="83" spans="1:42" ht="12.75">
      <c r="A83" s="13">
        <v>72</v>
      </c>
      <c r="B83" s="15" t="s">
        <v>175</v>
      </c>
      <c r="C83" s="101"/>
      <c r="D83" s="101"/>
      <c r="E83" s="103">
        <f t="shared" si="59"/>
        <v>0</v>
      </c>
      <c r="F83" s="101"/>
      <c r="G83" s="101"/>
      <c r="H83" s="103">
        <f t="shared" si="60"/>
        <v>0</v>
      </c>
      <c r="I83" s="101"/>
      <c r="J83" s="101"/>
      <c r="K83" s="103">
        <f t="shared" si="61"/>
        <v>0</v>
      </c>
      <c r="L83" s="101"/>
      <c r="M83" s="101"/>
      <c r="N83" s="103">
        <f t="shared" si="62"/>
        <v>0</v>
      </c>
      <c r="O83" s="101"/>
      <c r="P83" s="101"/>
      <c r="Q83" s="103">
        <f t="shared" si="63"/>
        <v>0</v>
      </c>
      <c r="R83" s="101"/>
      <c r="S83" s="101"/>
      <c r="T83" s="103">
        <f t="shared" si="64"/>
        <v>0</v>
      </c>
      <c r="U83" s="151">
        <f t="shared" si="47"/>
        <v>0</v>
      </c>
      <c r="V83" s="151">
        <f t="shared" si="47"/>
        <v>0</v>
      </c>
      <c r="W83" s="151">
        <f t="shared" si="47"/>
        <v>0</v>
      </c>
      <c r="X83" s="101"/>
      <c r="Y83" s="101"/>
      <c r="Z83" s="84">
        <f t="shared" si="65"/>
        <v>0</v>
      </c>
      <c r="AA83" s="91">
        <f t="shared" si="55"/>
        <v>0</v>
      </c>
      <c r="AB83" s="91">
        <f t="shared" si="55"/>
        <v>0</v>
      </c>
      <c r="AC83" s="91">
        <f t="shared" si="55"/>
        <v>0</v>
      </c>
      <c r="AD83" s="101"/>
      <c r="AE83" s="101"/>
      <c r="AF83" s="84">
        <f t="shared" si="66"/>
        <v>0</v>
      </c>
      <c r="AG83" s="101"/>
      <c r="AH83" s="101"/>
      <c r="AI83" s="84">
        <f t="shared" si="67"/>
        <v>0</v>
      </c>
      <c r="AJ83" s="91">
        <f t="shared" si="70"/>
        <v>0</v>
      </c>
      <c r="AK83" s="91">
        <f t="shared" si="70"/>
        <v>0</v>
      </c>
      <c r="AL83" s="91">
        <f t="shared" si="70"/>
        <v>0</v>
      </c>
      <c r="AM83" s="90">
        <f t="shared" si="68"/>
        <v>0</v>
      </c>
      <c r="AN83" s="91">
        <f t="shared" si="58"/>
        <v>0</v>
      </c>
      <c r="AO83" s="91">
        <f t="shared" si="58"/>
        <v>0</v>
      </c>
    </row>
    <row r="84" spans="1:42" ht="12.75">
      <c r="A84" s="13">
        <v>73</v>
      </c>
      <c r="B84" s="15" t="s">
        <v>65</v>
      </c>
      <c r="C84" s="101"/>
      <c r="D84" s="101"/>
      <c r="E84" s="103">
        <f t="shared" si="59"/>
        <v>0</v>
      </c>
      <c r="F84" s="101"/>
      <c r="G84" s="101"/>
      <c r="H84" s="103">
        <f t="shared" si="60"/>
        <v>0</v>
      </c>
      <c r="I84" s="101"/>
      <c r="J84" s="101"/>
      <c r="K84" s="103">
        <f t="shared" si="61"/>
        <v>0</v>
      </c>
      <c r="L84" s="101"/>
      <c r="M84" s="101"/>
      <c r="N84" s="103">
        <f t="shared" si="62"/>
        <v>0</v>
      </c>
      <c r="O84" s="101"/>
      <c r="P84" s="101"/>
      <c r="Q84" s="103">
        <f t="shared" si="63"/>
        <v>0</v>
      </c>
      <c r="R84" s="101"/>
      <c r="S84" s="101"/>
      <c r="T84" s="103">
        <f t="shared" si="64"/>
        <v>0</v>
      </c>
      <c r="U84" s="151">
        <f t="shared" si="47"/>
        <v>0</v>
      </c>
      <c r="V84" s="151">
        <f t="shared" si="47"/>
        <v>0</v>
      </c>
      <c r="W84" s="151">
        <f t="shared" si="47"/>
        <v>0</v>
      </c>
      <c r="X84" s="101"/>
      <c r="Y84" s="101"/>
      <c r="Z84" s="84">
        <f t="shared" si="65"/>
        <v>0</v>
      </c>
      <c r="AA84" s="91">
        <f t="shared" si="55"/>
        <v>0</v>
      </c>
      <c r="AB84" s="91">
        <f t="shared" si="55"/>
        <v>0</v>
      </c>
      <c r="AC84" s="91">
        <f t="shared" si="55"/>
        <v>0</v>
      </c>
      <c r="AD84" s="101"/>
      <c r="AE84" s="101"/>
      <c r="AF84" s="84">
        <f t="shared" si="66"/>
        <v>0</v>
      </c>
      <c r="AG84" s="101"/>
      <c r="AH84" s="101"/>
      <c r="AI84" s="84">
        <f t="shared" si="67"/>
        <v>0</v>
      </c>
      <c r="AJ84" s="91">
        <f t="shared" si="70"/>
        <v>0</v>
      </c>
      <c r="AK84" s="91">
        <f t="shared" si="70"/>
        <v>0</v>
      </c>
      <c r="AL84" s="91">
        <f t="shared" si="70"/>
        <v>0</v>
      </c>
      <c r="AM84" s="90">
        <f t="shared" si="68"/>
        <v>0</v>
      </c>
      <c r="AN84" s="91">
        <f t="shared" si="58"/>
        <v>0</v>
      </c>
      <c r="AO84" s="91">
        <f t="shared" si="58"/>
        <v>0</v>
      </c>
    </row>
    <row r="85" spans="1:42" ht="12.75">
      <c r="A85" s="13">
        <v>74</v>
      </c>
      <c r="B85" s="15" t="s">
        <v>66</v>
      </c>
      <c r="C85" s="101"/>
      <c r="D85" s="101"/>
      <c r="E85" s="103">
        <f t="shared" si="59"/>
        <v>0</v>
      </c>
      <c r="F85" s="101"/>
      <c r="G85" s="101"/>
      <c r="H85" s="103">
        <f t="shared" si="60"/>
        <v>0</v>
      </c>
      <c r="I85" s="101"/>
      <c r="J85" s="101"/>
      <c r="K85" s="103">
        <f t="shared" si="61"/>
        <v>0</v>
      </c>
      <c r="L85" s="101"/>
      <c r="M85" s="101"/>
      <c r="N85" s="103">
        <f t="shared" si="62"/>
        <v>0</v>
      </c>
      <c r="O85" s="101"/>
      <c r="P85" s="101"/>
      <c r="Q85" s="103">
        <f t="shared" si="63"/>
        <v>0</v>
      </c>
      <c r="R85" s="101"/>
      <c r="S85" s="101"/>
      <c r="T85" s="103">
        <f t="shared" si="64"/>
        <v>0</v>
      </c>
      <c r="U85" s="151">
        <f t="shared" si="47"/>
        <v>0</v>
      </c>
      <c r="V85" s="151">
        <f t="shared" si="47"/>
        <v>0</v>
      </c>
      <c r="W85" s="151">
        <f t="shared" si="47"/>
        <v>0</v>
      </c>
      <c r="X85" s="101">
        <v>223000000</v>
      </c>
      <c r="Y85" s="101">
        <v>76135000</v>
      </c>
      <c r="Z85" s="84">
        <f t="shared" si="65"/>
        <v>-146865000</v>
      </c>
      <c r="AA85" s="91">
        <f t="shared" ref="AA85:AC100" si="71">SUM(X85)</f>
        <v>223000000</v>
      </c>
      <c r="AB85" s="91">
        <f t="shared" si="71"/>
        <v>76135000</v>
      </c>
      <c r="AC85" s="91">
        <f t="shared" si="71"/>
        <v>-146865000</v>
      </c>
      <c r="AD85" s="101"/>
      <c r="AE85" s="101"/>
      <c r="AF85" s="84">
        <f t="shared" ref="AF85" si="72">AE85-AD85</f>
        <v>0</v>
      </c>
      <c r="AG85" s="101"/>
      <c r="AH85" s="101"/>
      <c r="AI85" s="84">
        <f t="shared" si="67"/>
        <v>0</v>
      </c>
      <c r="AJ85" s="91">
        <f t="shared" si="70"/>
        <v>0</v>
      </c>
      <c r="AK85" s="91">
        <f t="shared" si="70"/>
        <v>0</v>
      </c>
      <c r="AL85" s="91">
        <f t="shared" si="70"/>
        <v>0</v>
      </c>
      <c r="AM85" s="90">
        <f t="shared" si="68"/>
        <v>223000000</v>
      </c>
      <c r="AN85" s="91">
        <f t="shared" si="58"/>
        <v>76135000</v>
      </c>
      <c r="AO85" s="91">
        <f t="shared" si="58"/>
        <v>-146865000</v>
      </c>
    </row>
    <row r="86" spans="1:42" ht="12.75">
      <c r="A86" s="13">
        <v>75</v>
      </c>
      <c r="B86" s="15" t="s">
        <v>182</v>
      </c>
      <c r="C86" s="101">
        <v>96971700</v>
      </c>
      <c r="D86" s="101">
        <v>88175300</v>
      </c>
      <c r="E86" s="103">
        <f>D86-C86</f>
        <v>-8796400</v>
      </c>
      <c r="F86" s="101">
        <v>595825900</v>
      </c>
      <c r="G86" s="101">
        <v>595825900</v>
      </c>
      <c r="H86" s="103">
        <f t="shared" si="60"/>
        <v>0</v>
      </c>
      <c r="I86" s="101">
        <v>28418200</v>
      </c>
      <c r="J86" s="101">
        <v>28418200</v>
      </c>
      <c r="K86" s="103">
        <f t="shared" si="61"/>
        <v>0</v>
      </c>
      <c r="L86" s="101">
        <v>26015200</v>
      </c>
      <c r="M86" s="101">
        <v>26015200</v>
      </c>
      <c r="N86" s="103">
        <f t="shared" si="62"/>
        <v>0</v>
      </c>
      <c r="O86" s="101">
        <v>80997400</v>
      </c>
      <c r="P86" s="101">
        <v>80997400</v>
      </c>
      <c r="Q86" s="103">
        <f t="shared" si="63"/>
        <v>0</v>
      </c>
      <c r="R86" s="101">
        <v>57424000</v>
      </c>
      <c r="S86" s="101">
        <v>57424000</v>
      </c>
      <c r="T86" s="103">
        <f t="shared" si="64"/>
        <v>0</v>
      </c>
      <c r="U86" s="173">
        <f>SUM(C86+F86+I86+L86+O86+R86)</f>
        <v>885652400</v>
      </c>
      <c r="V86" s="173">
        <f t="shared" si="47"/>
        <v>876856000</v>
      </c>
      <c r="W86" s="173">
        <f t="shared" si="47"/>
        <v>-8796400</v>
      </c>
      <c r="X86" s="101">
        <v>19000000</v>
      </c>
      <c r="Y86" s="101">
        <v>1302600</v>
      </c>
      <c r="Z86" s="84">
        <f t="shared" si="65"/>
        <v>-17697400</v>
      </c>
      <c r="AA86" s="91">
        <f t="shared" si="71"/>
        <v>19000000</v>
      </c>
      <c r="AB86" s="91">
        <f t="shared" si="71"/>
        <v>1302600</v>
      </c>
      <c r="AC86" s="91">
        <f t="shared" si="71"/>
        <v>-17697400</v>
      </c>
      <c r="AD86" s="86"/>
      <c r="AE86" s="86"/>
      <c r="AF86" s="84">
        <f>AE86-AD86</f>
        <v>0</v>
      </c>
      <c r="AG86" s="101"/>
      <c r="AH86" s="101"/>
      <c r="AI86" s="84">
        <f t="shared" si="67"/>
        <v>0</v>
      </c>
      <c r="AJ86" s="91">
        <f t="shared" si="70"/>
        <v>0</v>
      </c>
      <c r="AK86" s="91">
        <f t="shared" si="70"/>
        <v>0</v>
      </c>
      <c r="AL86" s="91">
        <f t="shared" si="70"/>
        <v>0</v>
      </c>
      <c r="AM86" s="90">
        <f t="shared" si="68"/>
        <v>904652400</v>
      </c>
      <c r="AN86" s="91">
        <f t="shared" si="58"/>
        <v>878158600</v>
      </c>
      <c r="AO86" s="91">
        <f t="shared" si="58"/>
        <v>-26493800</v>
      </c>
      <c r="AP86" s="34">
        <f>AM86-[3]xlsdata!$L$7915</f>
        <v>903948687.39999998</v>
      </c>
    </row>
    <row r="87" spans="1:42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59"/>
        <v>0</v>
      </c>
      <c r="F87" s="101">
        <v>5</v>
      </c>
      <c r="G87" s="101">
        <v>5</v>
      </c>
      <c r="H87" s="103">
        <f t="shared" si="60"/>
        <v>0</v>
      </c>
      <c r="I87" s="101"/>
      <c r="J87" s="101"/>
      <c r="K87" s="103">
        <f t="shared" si="61"/>
        <v>0</v>
      </c>
      <c r="L87" s="101"/>
      <c r="M87" s="101"/>
      <c r="N87" s="103">
        <f t="shared" si="62"/>
        <v>0</v>
      </c>
      <c r="O87" s="101"/>
      <c r="P87" s="101"/>
      <c r="Q87" s="103">
        <f t="shared" si="63"/>
        <v>0</v>
      </c>
      <c r="R87" s="101"/>
      <c r="S87" s="101"/>
      <c r="T87" s="103">
        <f t="shared" si="64"/>
        <v>0</v>
      </c>
      <c r="U87" s="91">
        <f t="shared" si="47"/>
        <v>6</v>
      </c>
      <c r="V87" s="91">
        <f t="shared" si="47"/>
        <v>6</v>
      </c>
      <c r="W87" s="91">
        <f t="shared" si="47"/>
        <v>0</v>
      </c>
      <c r="X87" s="101"/>
      <c r="Y87" s="101"/>
      <c r="Z87" s="84">
        <f t="shared" si="65"/>
        <v>0</v>
      </c>
      <c r="AA87" s="91">
        <f t="shared" si="71"/>
        <v>0</v>
      </c>
      <c r="AB87" s="91">
        <f t="shared" si="71"/>
        <v>0</v>
      </c>
      <c r="AC87" s="91">
        <f t="shared" si="71"/>
        <v>0</v>
      </c>
      <c r="AD87" s="86"/>
      <c r="AE87" s="86"/>
      <c r="AF87" s="84">
        <f t="shared" ref="AF87:AF107" si="73">AE87-AD87</f>
        <v>0</v>
      </c>
      <c r="AG87" s="101"/>
      <c r="AH87" s="101"/>
      <c r="AI87" s="84">
        <f t="shared" si="67"/>
        <v>0</v>
      </c>
      <c r="AJ87" s="91">
        <f t="shared" si="34"/>
        <v>0</v>
      </c>
      <c r="AK87" s="91">
        <f t="shared" si="34"/>
        <v>0</v>
      </c>
      <c r="AL87" s="91">
        <f t="shared" si="34"/>
        <v>0</v>
      </c>
      <c r="AM87" s="90">
        <f t="shared" si="68"/>
        <v>6</v>
      </c>
      <c r="AN87" s="91">
        <f t="shared" si="58"/>
        <v>6</v>
      </c>
      <c r="AO87" s="91">
        <f t="shared" si="58"/>
        <v>0</v>
      </c>
    </row>
    <row r="88" spans="1:42" ht="12.75">
      <c r="A88" s="57">
        <v>77</v>
      </c>
      <c r="B88" s="58" t="s">
        <v>68</v>
      </c>
      <c r="C88" s="102">
        <v>3</v>
      </c>
      <c r="D88" s="102">
        <v>3</v>
      </c>
      <c r="E88" s="102">
        <f t="shared" si="59"/>
        <v>0</v>
      </c>
      <c r="F88" s="102">
        <f>SUM(F89:F92)</f>
        <v>25</v>
      </c>
      <c r="G88" s="102">
        <f>SUM(G89:G92)</f>
        <v>24</v>
      </c>
      <c r="H88" s="102">
        <f t="shared" ref="H88:T88" si="74">SUM(H89:H92)</f>
        <v>-1</v>
      </c>
      <c r="I88" s="102">
        <f t="shared" si="74"/>
        <v>5</v>
      </c>
      <c r="J88" s="102">
        <f t="shared" si="74"/>
        <v>5</v>
      </c>
      <c r="K88" s="102">
        <f t="shared" si="74"/>
        <v>0</v>
      </c>
      <c r="L88" s="102">
        <f t="shared" si="74"/>
        <v>14</v>
      </c>
      <c r="M88" s="102">
        <f t="shared" si="74"/>
        <v>14</v>
      </c>
      <c r="N88" s="102">
        <f t="shared" si="74"/>
        <v>0</v>
      </c>
      <c r="O88" s="102">
        <f t="shared" si="74"/>
        <v>15</v>
      </c>
      <c r="P88" s="102">
        <f t="shared" si="74"/>
        <v>15</v>
      </c>
      <c r="Q88" s="102">
        <f t="shared" si="74"/>
        <v>0</v>
      </c>
      <c r="R88" s="102">
        <f t="shared" si="74"/>
        <v>0</v>
      </c>
      <c r="S88" s="102">
        <f t="shared" si="74"/>
        <v>0</v>
      </c>
      <c r="T88" s="102">
        <f t="shared" si="74"/>
        <v>0</v>
      </c>
      <c r="U88" s="90">
        <f t="shared" si="47"/>
        <v>62</v>
      </c>
      <c r="V88" s="90">
        <f t="shared" si="47"/>
        <v>61</v>
      </c>
      <c r="W88" s="90">
        <f t="shared" si="47"/>
        <v>-1</v>
      </c>
      <c r="X88" s="88">
        <f>SUM(X89:X92)</f>
        <v>0</v>
      </c>
      <c r="Y88" s="88">
        <f>SUM(Y89:Y92)</f>
        <v>0</v>
      </c>
      <c r="Z88" s="88">
        <f t="shared" si="65"/>
        <v>0</v>
      </c>
      <c r="AA88" s="90">
        <f t="shared" si="71"/>
        <v>0</v>
      </c>
      <c r="AB88" s="90">
        <f t="shared" si="71"/>
        <v>0</v>
      </c>
      <c r="AC88" s="90">
        <f t="shared" si="71"/>
        <v>0</v>
      </c>
      <c r="AD88" s="88">
        <f>SUM(AD89:AD92)</f>
        <v>0</v>
      </c>
      <c r="AE88" s="88">
        <f>SUM(AE89:AE92)</f>
        <v>0</v>
      </c>
      <c r="AF88" s="88">
        <f t="shared" si="73"/>
        <v>0</v>
      </c>
      <c r="AG88" s="88">
        <f>SUM(AG89:AG92)</f>
        <v>0</v>
      </c>
      <c r="AH88" s="88">
        <f>SUM(AH89:AH92)</f>
        <v>0</v>
      </c>
      <c r="AI88" s="88">
        <f t="shared" si="67"/>
        <v>0</v>
      </c>
      <c r="AJ88" s="90">
        <f t="shared" si="34"/>
        <v>0</v>
      </c>
      <c r="AK88" s="90">
        <f t="shared" si="34"/>
        <v>0</v>
      </c>
      <c r="AL88" s="90">
        <f t="shared" si="34"/>
        <v>0</v>
      </c>
      <c r="AM88" s="90">
        <f t="shared" si="58"/>
        <v>62</v>
      </c>
      <c r="AN88" s="90">
        <f t="shared" si="58"/>
        <v>61</v>
      </c>
      <c r="AO88" s="90">
        <f t="shared" si="58"/>
        <v>-1</v>
      </c>
    </row>
    <row r="89" spans="1:42" ht="12.75">
      <c r="A89" s="13">
        <v>78</v>
      </c>
      <c r="B89" s="14" t="s">
        <v>69</v>
      </c>
      <c r="C89" s="101">
        <v>2</v>
      </c>
      <c r="D89" s="101">
        <v>2</v>
      </c>
      <c r="E89" s="103">
        <f t="shared" si="59"/>
        <v>0</v>
      </c>
      <c r="F89" s="101">
        <v>7</v>
      </c>
      <c r="G89" s="101">
        <v>7</v>
      </c>
      <c r="H89" s="103">
        <f t="shared" si="60"/>
        <v>0</v>
      </c>
      <c r="I89" s="101">
        <v>1</v>
      </c>
      <c r="J89" s="101">
        <v>1</v>
      </c>
      <c r="K89" s="103">
        <f t="shared" si="61"/>
        <v>0</v>
      </c>
      <c r="L89" s="101">
        <v>1</v>
      </c>
      <c r="M89" s="101">
        <v>1</v>
      </c>
      <c r="N89" s="103">
        <f t="shared" si="62"/>
        <v>0</v>
      </c>
      <c r="O89" s="101"/>
      <c r="P89" s="101"/>
      <c r="Q89" s="103">
        <f t="shared" si="63"/>
        <v>0</v>
      </c>
      <c r="R89" s="101"/>
      <c r="S89" s="101"/>
      <c r="T89" s="103">
        <f t="shared" si="64"/>
        <v>0</v>
      </c>
      <c r="U89" s="91">
        <f t="shared" si="47"/>
        <v>11</v>
      </c>
      <c r="V89" s="91">
        <f t="shared" si="47"/>
        <v>11</v>
      </c>
      <c r="W89" s="91">
        <f t="shared" si="47"/>
        <v>0</v>
      </c>
      <c r="X89" s="86"/>
      <c r="Y89" s="86"/>
      <c r="Z89" s="84">
        <f t="shared" si="65"/>
        <v>0</v>
      </c>
      <c r="AA89" s="91">
        <f t="shared" si="71"/>
        <v>0</v>
      </c>
      <c r="AB89" s="91">
        <f t="shared" si="71"/>
        <v>0</v>
      </c>
      <c r="AC89" s="91">
        <f t="shared" si="71"/>
        <v>0</v>
      </c>
      <c r="AD89" s="86"/>
      <c r="AE89" s="86"/>
      <c r="AF89" s="84">
        <f t="shared" si="73"/>
        <v>0</v>
      </c>
      <c r="AG89" s="86"/>
      <c r="AH89" s="86"/>
      <c r="AI89" s="84">
        <f t="shared" si="67"/>
        <v>0</v>
      </c>
      <c r="AJ89" s="91">
        <f t="shared" si="34"/>
        <v>0</v>
      </c>
      <c r="AK89" s="91">
        <f t="shared" si="34"/>
        <v>0</v>
      </c>
      <c r="AL89" s="91">
        <f t="shared" si="34"/>
        <v>0</v>
      </c>
      <c r="AM89" s="91">
        <f t="shared" si="58"/>
        <v>11</v>
      </c>
      <c r="AN89" s="91">
        <f t="shared" si="58"/>
        <v>11</v>
      </c>
      <c r="AO89" s="91">
        <f t="shared" si="58"/>
        <v>0</v>
      </c>
    </row>
    <row r="90" spans="1:42" ht="12.75">
      <c r="A90" s="13">
        <v>79</v>
      </c>
      <c r="B90" s="14" t="s">
        <v>70</v>
      </c>
      <c r="C90" s="101">
        <v>1</v>
      </c>
      <c r="D90" s="101">
        <v>1</v>
      </c>
      <c r="E90" s="103">
        <f t="shared" si="59"/>
        <v>0</v>
      </c>
      <c r="F90" s="101">
        <v>11</v>
      </c>
      <c r="G90" s="101">
        <v>10</v>
      </c>
      <c r="H90" s="103">
        <f t="shared" si="60"/>
        <v>-1</v>
      </c>
      <c r="I90" s="101">
        <v>3</v>
      </c>
      <c r="J90" s="101">
        <v>3</v>
      </c>
      <c r="K90" s="103">
        <f t="shared" si="61"/>
        <v>0</v>
      </c>
      <c r="L90" s="101">
        <v>7</v>
      </c>
      <c r="M90" s="101">
        <v>7</v>
      </c>
      <c r="N90" s="103">
        <f t="shared" si="62"/>
        <v>0</v>
      </c>
      <c r="O90" s="101"/>
      <c r="P90" s="101"/>
      <c r="Q90" s="103">
        <f t="shared" si="63"/>
        <v>0</v>
      </c>
      <c r="R90" s="101"/>
      <c r="S90" s="101"/>
      <c r="T90" s="103">
        <f t="shared" si="64"/>
        <v>0</v>
      </c>
      <c r="U90" s="91">
        <f t="shared" si="47"/>
        <v>22</v>
      </c>
      <c r="V90" s="91">
        <f t="shared" si="47"/>
        <v>21</v>
      </c>
      <c r="W90" s="91">
        <f t="shared" si="47"/>
        <v>-1</v>
      </c>
      <c r="X90" s="86"/>
      <c r="Y90" s="86"/>
      <c r="Z90" s="84">
        <f t="shared" si="65"/>
        <v>0</v>
      </c>
      <c r="AA90" s="91">
        <f t="shared" si="71"/>
        <v>0</v>
      </c>
      <c r="AB90" s="91">
        <f t="shared" si="71"/>
        <v>0</v>
      </c>
      <c r="AC90" s="91">
        <f t="shared" si="71"/>
        <v>0</v>
      </c>
      <c r="AD90" s="86"/>
      <c r="AE90" s="86"/>
      <c r="AF90" s="84">
        <f t="shared" si="73"/>
        <v>0</v>
      </c>
      <c r="AG90" s="86"/>
      <c r="AH90" s="86"/>
      <c r="AI90" s="84">
        <f t="shared" si="67"/>
        <v>0</v>
      </c>
      <c r="AJ90" s="91">
        <f t="shared" si="34"/>
        <v>0</v>
      </c>
      <c r="AK90" s="91">
        <f t="shared" si="34"/>
        <v>0</v>
      </c>
      <c r="AL90" s="91">
        <f t="shared" si="34"/>
        <v>0</v>
      </c>
      <c r="AM90" s="91">
        <f t="shared" si="58"/>
        <v>22</v>
      </c>
      <c r="AN90" s="91">
        <f t="shared" si="58"/>
        <v>21</v>
      </c>
      <c r="AO90" s="91">
        <f t="shared" si="58"/>
        <v>-1</v>
      </c>
    </row>
    <row r="91" spans="1:42" ht="12.75">
      <c r="A91" s="13">
        <v>80</v>
      </c>
      <c r="B91" s="14" t="s">
        <v>71</v>
      </c>
      <c r="C91" s="101"/>
      <c r="D91" s="101"/>
      <c r="E91" s="103">
        <f t="shared" si="59"/>
        <v>0</v>
      </c>
      <c r="F91" s="101">
        <v>7</v>
      </c>
      <c r="G91" s="101">
        <v>7</v>
      </c>
      <c r="H91" s="103">
        <f t="shared" si="60"/>
        <v>0</v>
      </c>
      <c r="I91" s="101">
        <v>1</v>
      </c>
      <c r="J91" s="101">
        <v>1</v>
      </c>
      <c r="K91" s="103">
        <f t="shared" si="61"/>
        <v>0</v>
      </c>
      <c r="L91" s="101">
        <v>6</v>
      </c>
      <c r="M91" s="101">
        <v>6</v>
      </c>
      <c r="N91" s="103">
        <f t="shared" si="62"/>
        <v>0</v>
      </c>
      <c r="O91" s="101">
        <v>15</v>
      </c>
      <c r="P91" s="101">
        <v>15</v>
      </c>
      <c r="Q91" s="103">
        <f t="shared" si="63"/>
        <v>0</v>
      </c>
      <c r="R91" s="101"/>
      <c r="S91" s="101"/>
      <c r="T91" s="103">
        <f t="shared" si="64"/>
        <v>0</v>
      </c>
      <c r="U91" s="91">
        <f t="shared" si="47"/>
        <v>29</v>
      </c>
      <c r="V91" s="91">
        <f t="shared" si="47"/>
        <v>29</v>
      </c>
      <c r="W91" s="91">
        <f t="shared" si="47"/>
        <v>0</v>
      </c>
      <c r="X91" s="86"/>
      <c r="Y91" s="86"/>
      <c r="Z91" s="84">
        <f t="shared" si="65"/>
        <v>0</v>
      </c>
      <c r="AA91" s="91">
        <f t="shared" si="71"/>
        <v>0</v>
      </c>
      <c r="AB91" s="91">
        <f t="shared" si="71"/>
        <v>0</v>
      </c>
      <c r="AC91" s="91">
        <f t="shared" si="71"/>
        <v>0</v>
      </c>
      <c r="AD91" s="86"/>
      <c r="AE91" s="86"/>
      <c r="AF91" s="84">
        <f t="shared" si="73"/>
        <v>0</v>
      </c>
      <c r="AG91" s="86"/>
      <c r="AH91" s="86"/>
      <c r="AI91" s="84">
        <f t="shared" si="67"/>
        <v>0</v>
      </c>
      <c r="AJ91" s="91">
        <f t="shared" ref="AJ91:AL107" si="75">SUM(AD91+AG91)</f>
        <v>0</v>
      </c>
      <c r="AK91" s="91">
        <f t="shared" si="75"/>
        <v>0</v>
      </c>
      <c r="AL91" s="91">
        <f t="shared" si="75"/>
        <v>0</v>
      </c>
      <c r="AM91" s="91">
        <f t="shared" si="58"/>
        <v>29</v>
      </c>
      <c r="AN91" s="91">
        <f t="shared" si="58"/>
        <v>29</v>
      </c>
      <c r="AO91" s="91">
        <f t="shared" si="58"/>
        <v>0</v>
      </c>
    </row>
    <row r="92" spans="1:42" ht="12.75">
      <c r="A92" s="13">
        <v>81</v>
      </c>
      <c r="B92" s="14" t="s">
        <v>72</v>
      </c>
      <c r="C92" s="101"/>
      <c r="D92" s="101"/>
      <c r="E92" s="103">
        <f t="shared" si="59"/>
        <v>0</v>
      </c>
      <c r="F92" s="101"/>
      <c r="G92" s="101"/>
      <c r="H92" s="103">
        <f t="shared" si="60"/>
        <v>0</v>
      </c>
      <c r="I92" s="101"/>
      <c r="J92" s="101"/>
      <c r="K92" s="103">
        <f t="shared" si="61"/>
        <v>0</v>
      </c>
      <c r="L92" s="101"/>
      <c r="M92" s="101"/>
      <c r="N92" s="103">
        <f t="shared" si="62"/>
        <v>0</v>
      </c>
      <c r="O92" s="101"/>
      <c r="P92" s="101"/>
      <c r="Q92" s="103">
        <f t="shared" si="63"/>
        <v>0</v>
      </c>
      <c r="R92" s="101"/>
      <c r="S92" s="101"/>
      <c r="T92" s="103">
        <f t="shared" si="64"/>
        <v>0</v>
      </c>
      <c r="U92" s="91">
        <f t="shared" si="47"/>
        <v>0</v>
      </c>
      <c r="V92" s="91">
        <f t="shared" si="47"/>
        <v>0</v>
      </c>
      <c r="W92" s="91">
        <f t="shared" si="47"/>
        <v>0</v>
      </c>
      <c r="X92" s="86"/>
      <c r="Y92" s="86"/>
      <c r="Z92" s="84">
        <f t="shared" si="65"/>
        <v>0</v>
      </c>
      <c r="AA92" s="91">
        <f t="shared" si="71"/>
        <v>0</v>
      </c>
      <c r="AB92" s="91">
        <f t="shared" si="71"/>
        <v>0</v>
      </c>
      <c r="AC92" s="91">
        <f t="shared" si="71"/>
        <v>0</v>
      </c>
      <c r="AD92" s="86"/>
      <c r="AE92" s="86"/>
      <c r="AF92" s="84">
        <f t="shared" si="73"/>
        <v>0</v>
      </c>
      <c r="AG92" s="86"/>
      <c r="AH92" s="86"/>
      <c r="AI92" s="84">
        <f t="shared" si="67"/>
        <v>0</v>
      </c>
      <c r="AJ92" s="91">
        <f t="shared" si="75"/>
        <v>0</v>
      </c>
      <c r="AK92" s="91">
        <f t="shared" si="75"/>
        <v>0</v>
      </c>
      <c r="AL92" s="91">
        <f t="shared" si="75"/>
        <v>0</v>
      </c>
      <c r="AM92" s="91">
        <f t="shared" si="58"/>
        <v>0</v>
      </c>
      <c r="AN92" s="91">
        <f t="shared" si="58"/>
        <v>0</v>
      </c>
      <c r="AO92" s="91">
        <f t="shared" si="58"/>
        <v>0</v>
      </c>
    </row>
    <row r="93" spans="1:42" ht="12.75">
      <c r="A93" s="13">
        <v>82</v>
      </c>
      <c r="B93" s="14" t="s">
        <v>123</v>
      </c>
      <c r="C93" s="101"/>
      <c r="D93" s="101"/>
      <c r="E93" s="103">
        <f t="shared" si="59"/>
        <v>0</v>
      </c>
      <c r="F93" s="101"/>
      <c r="G93" s="101"/>
      <c r="H93" s="103">
        <f t="shared" si="60"/>
        <v>0</v>
      </c>
      <c r="I93" s="101"/>
      <c r="J93" s="101"/>
      <c r="K93" s="103">
        <f t="shared" si="61"/>
        <v>0</v>
      </c>
      <c r="L93" s="101"/>
      <c r="M93" s="101"/>
      <c r="N93" s="103">
        <f t="shared" si="62"/>
        <v>0</v>
      </c>
      <c r="O93" s="101"/>
      <c r="P93" s="101"/>
      <c r="Q93" s="103">
        <f t="shared" si="63"/>
        <v>0</v>
      </c>
      <c r="R93" s="101"/>
      <c r="S93" s="101"/>
      <c r="T93" s="103">
        <f t="shared" si="64"/>
        <v>0</v>
      </c>
      <c r="U93" s="91">
        <f t="shared" si="47"/>
        <v>0</v>
      </c>
      <c r="V93" s="91">
        <f t="shared" si="47"/>
        <v>0</v>
      </c>
      <c r="W93" s="91">
        <f t="shared" si="47"/>
        <v>0</v>
      </c>
      <c r="X93" s="86"/>
      <c r="Y93" s="86"/>
      <c r="Z93" s="84">
        <f t="shared" si="65"/>
        <v>0</v>
      </c>
      <c r="AA93" s="91">
        <f t="shared" si="71"/>
        <v>0</v>
      </c>
      <c r="AB93" s="91">
        <f t="shared" si="71"/>
        <v>0</v>
      </c>
      <c r="AC93" s="91">
        <f t="shared" si="71"/>
        <v>0</v>
      </c>
      <c r="AD93" s="86"/>
      <c r="AE93" s="86"/>
      <c r="AF93" s="84">
        <f t="shared" si="73"/>
        <v>0</v>
      </c>
      <c r="AG93" s="86"/>
      <c r="AH93" s="86"/>
      <c r="AI93" s="84">
        <f t="shared" si="67"/>
        <v>0</v>
      </c>
      <c r="AJ93" s="92">
        <f t="shared" si="75"/>
        <v>0</v>
      </c>
      <c r="AK93" s="92">
        <f t="shared" si="75"/>
        <v>0</v>
      </c>
      <c r="AL93" s="92">
        <f t="shared" si="75"/>
        <v>0</v>
      </c>
      <c r="AM93" s="91">
        <f t="shared" si="58"/>
        <v>0</v>
      </c>
      <c r="AN93" s="91">
        <f t="shared" si="58"/>
        <v>0</v>
      </c>
      <c r="AO93" s="91">
        <f t="shared" si="58"/>
        <v>0</v>
      </c>
    </row>
    <row r="94" spans="1:42" ht="12.75">
      <c r="A94" s="57">
        <v>83</v>
      </c>
      <c r="B94" s="77" t="s">
        <v>124</v>
      </c>
      <c r="C94" s="102">
        <f>SUM(C95:C98)</f>
        <v>0</v>
      </c>
      <c r="D94" s="102">
        <f t="shared" ref="D94:T94" si="76">SUM(D95:D98)</f>
        <v>0</v>
      </c>
      <c r="E94" s="102">
        <f t="shared" si="76"/>
        <v>0</v>
      </c>
      <c r="F94" s="102">
        <f t="shared" si="76"/>
        <v>0</v>
      </c>
      <c r="G94" s="102">
        <f t="shared" si="76"/>
        <v>0</v>
      </c>
      <c r="H94" s="102">
        <f t="shared" si="76"/>
        <v>0</v>
      </c>
      <c r="I94" s="102">
        <f t="shared" si="76"/>
        <v>0</v>
      </c>
      <c r="J94" s="102">
        <f t="shared" si="76"/>
        <v>0</v>
      </c>
      <c r="K94" s="102">
        <f t="shared" si="76"/>
        <v>0</v>
      </c>
      <c r="L94" s="102">
        <f t="shared" si="76"/>
        <v>0</v>
      </c>
      <c r="M94" s="102">
        <f t="shared" si="76"/>
        <v>0</v>
      </c>
      <c r="N94" s="102">
        <f t="shared" si="76"/>
        <v>0</v>
      </c>
      <c r="O94" s="102">
        <f t="shared" si="76"/>
        <v>0</v>
      </c>
      <c r="P94" s="102">
        <f t="shared" si="76"/>
        <v>0</v>
      </c>
      <c r="Q94" s="102">
        <f t="shared" si="76"/>
        <v>0</v>
      </c>
      <c r="R94" s="102">
        <f t="shared" si="76"/>
        <v>0</v>
      </c>
      <c r="S94" s="102">
        <f t="shared" si="76"/>
        <v>0</v>
      </c>
      <c r="T94" s="102">
        <f t="shared" si="76"/>
        <v>0</v>
      </c>
      <c r="U94" s="90">
        <f t="shared" si="47"/>
        <v>0</v>
      </c>
      <c r="V94" s="90">
        <f t="shared" si="47"/>
        <v>0</v>
      </c>
      <c r="W94" s="90">
        <f t="shared" si="47"/>
        <v>0</v>
      </c>
      <c r="X94" s="88">
        <f>SUM(X95:X99)</f>
        <v>0</v>
      </c>
      <c r="Y94" s="88">
        <f>SUM(Y95:Y99)</f>
        <v>0</v>
      </c>
      <c r="Z94" s="88">
        <f t="shared" si="65"/>
        <v>0</v>
      </c>
      <c r="AA94" s="90">
        <f t="shared" si="71"/>
        <v>0</v>
      </c>
      <c r="AB94" s="90">
        <f t="shared" si="71"/>
        <v>0</v>
      </c>
      <c r="AC94" s="90">
        <f t="shared" si="71"/>
        <v>0</v>
      </c>
      <c r="AD94" s="88">
        <f>SUM(AD95:AD99)</f>
        <v>0</v>
      </c>
      <c r="AE94" s="88">
        <f>SUM(AE95:AE99)</f>
        <v>0</v>
      </c>
      <c r="AF94" s="88">
        <f t="shared" si="73"/>
        <v>0</v>
      </c>
      <c r="AG94" s="88">
        <f>SUM(AG95:AG99)</f>
        <v>0</v>
      </c>
      <c r="AH94" s="88">
        <f>SUM(AH95:AH99)</f>
        <v>0</v>
      </c>
      <c r="AI94" s="88">
        <f t="shared" si="67"/>
        <v>0</v>
      </c>
      <c r="AJ94" s="93">
        <f t="shared" si="75"/>
        <v>0</v>
      </c>
      <c r="AK94" s="93">
        <f t="shared" si="75"/>
        <v>0</v>
      </c>
      <c r="AL94" s="93">
        <f t="shared" si="75"/>
        <v>0</v>
      </c>
      <c r="AM94" s="90">
        <f t="shared" si="58"/>
        <v>0</v>
      </c>
      <c r="AN94" s="90">
        <f t="shared" si="58"/>
        <v>0</v>
      </c>
      <c r="AO94" s="90">
        <f t="shared" si="58"/>
        <v>0</v>
      </c>
    </row>
    <row r="95" spans="1:42" ht="12.75">
      <c r="A95" s="13">
        <v>84</v>
      </c>
      <c r="B95" s="14" t="s">
        <v>185</v>
      </c>
      <c r="C95" s="101"/>
      <c r="D95" s="101"/>
      <c r="E95" s="103">
        <f t="shared" si="59"/>
        <v>0</v>
      </c>
      <c r="F95" s="101"/>
      <c r="G95" s="101"/>
      <c r="H95" s="103">
        <f t="shared" si="60"/>
        <v>0</v>
      </c>
      <c r="I95" s="101"/>
      <c r="J95" s="101"/>
      <c r="K95" s="103">
        <f t="shared" si="61"/>
        <v>0</v>
      </c>
      <c r="L95" s="101"/>
      <c r="M95" s="101">
        <v>0</v>
      </c>
      <c r="N95" s="103">
        <f t="shared" si="62"/>
        <v>0</v>
      </c>
      <c r="O95" s="101"/>
      <c r="P95" s="101"/>
      <c r="Q95" s="103">
        <f t="shared" si="63"/>
        <v>0</v>
      </c>
      <c r="R95" s="101"/>
      <c r="S95" s="101"/>
      <c r="T95" s="103">
        <f t="shared" si="64"/>
        <v>0</v>
      </c>
      <c r="U95" s="91">
        <f t="shared" si="47"/>
        <v>0</v>
      </c>
      <c r="V95" s="91">
        <f t="shared" si="47"/>
        <v>0</v>
      </c>
      <c r="W95" s="91">
        <f t="shared" si="47"/>
        <v>0</v>
      </c>
      <c r="X95" s="86"/>
      <c r="Y95" s="86"/>
      <c r="Z95" s="84">
        <f t="shared" si="65"/>
        <v>0</v>
      </c>
      <c r="AA95" s="91">
        <f t="shared" si="71"/>
        <v>0</v>
      </c>
      <c r="AB95" s="91">
        <f t="shared" si="71"/>
        <v>0</v>
      </c>
      <c r="AC95" s="91">
        <f t="shared" si="71"/>
        <v>0</v>
      </c>
      <c r="AD95" s="86"/>
      <c r="AE95" s="86"/>
      <c r="AF95" s="84">
        <f t="shared" si="73"/>
        <v>0</v>
      </c>
      <c r="AG95" s="86"/>
      <c r="AH95" s="86"/>
      <c r="AI95" s="84">
        <f t="shared" si="67"/>
        <v>0</v>
      </c>
      <c r="AJ95" s="91">
        <f t="shared" si="75"/>
        <v>0</v>
      </c>
      <c r="AK95" s="91">
        <f t="shared" si="75"/>
        <v>0</v>
      </c>
      <c r="AL95" s="91">
        <f t="shared" si="75"/>
        <v>0</v>
      </c>
      <c r="AM95" s="91">
        <f t="shared" si="58"/>
        <v>0</v>
      </c>
      <c r="AN95" s="91">
        <f t="shared" si="58"/>
        <v>0</v>
      </c>
      <c r="AO95" s="91">
        <f t="shared" si="58"/>
        <v>0</v>
      </c>
    </row>
    <row r="96" spans="1:42" ht="12.75">
      <c r="A96" s="13">
        <v>85</v>
      </c>
      <c r="B96" s="14" t="s">
        <v>186</v>
      </c>
      <c r="C96" s="101"/>
      <c r="D96" s="101"/>
      <c r="E96" s="103">
        <f t="shared" si="59"/>
        <v>0</v>
      </c>
      <c r="F96" s="101"/>
      <c r="G96" s="101"/>
      <c r="H96" s="103">
        <f t="shared" si="60"/>
        <v>0</v>
      </c>
      <c r="I96" s="101"/>
      <c r="J96" s="101"/>
      <c r="K96" s="103">
        <f t="shared" si="61"/>
        <v>0</v>
      </c>
      <c r="L96" s="101"/>
      <c r="M96" s="101"/>
      <c r="N96" s="103">
        <f t="shared" si="62"/>
        <v>0</v>
      </c>
      <c r="O96" s="101"/>
      <c r="P96" s="101"/>
      <c r="Q96" s="103">
        <f t="shared" si="63"/>
        <v>0</v>
      </c>
      <c r="R96" s="101"/>
      <c r="S96" s="101"/>
      <c r="T96" s="103">
        <f t="shared" si="64"/>
        <v>0</v>
      </c>
      <c r="U96" s="91">
        <f t="shared" si="47"/>
        <v>0</v>
      </c>
      <c r="V96" s="91">
        <f t="shared" si="47"/>
        <v>0</v>
      </c>
      <c r="W96" s="91">
        <f t="shared" si="47"/>
        <v>0</v>
      </c>
      <c r="X96" s="86"/>
      <c r="Y96" s="86"/>
      <c r="Z96" s="84">
        <f t="shared" si="65"/>
        <v>0</v>
      </c>
      <c r="AA96" s="91">
        <f t="shared" si="71"/>
        <v>0</v>
      </c>
      <c r="AB96" s="91">
        <f t="shared" si="71"/>
        <v>0</v>
      </c>
      <c r="AC96" s="91">
        <f t="shared" si="71"/>
        <v>0</v>
      </c>
      <c r="AD96" s="86"/>
      <c r="AE96" s="86"/>
      <c r="AF96" s="84">
        <f t="shared" si="73"/>
        <v>0</v>
      </c>
      <c r="AG96" s="86"/>
      <c r="AH96" s="86"/>
      <c r="AI96" s="84">
        <f t="shared" si="67"/>
        <v>0</v>
      </c>
      <c r="AJ96" s="91">
        <f t="shared" si="75"/>
        <v>0</v>
      </c>
      <c r="AK96" s="91">
        <f t="shared" si="75"/>
        <v>0</v>
      </c>
      <c r="AL96" s="91">
        <f t="shared" si="75"/>
        <v>0</v>
      </c>
      <c r="AM96" s="91">
        <f t="shared" si="58"/>
        <v>0</v>
      </c>
      <c r="AN96" s="91">
        <f t="shared" si="58"/>
        <v>0</v>
      </c>
      <c r="AO96" s="91">
        <f t="shared" si="58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59"/>
        <v>0</v>
      </c>
      <c r="F97" s="101"/>
      <c r="G97" s="101"/>
      <c r="H97" s="103">
        <f t="shared" si="60"/>
        <v>0</v>
      </c>
      <c r="I97" s="101"/>
      <c r="J97" s="101"/>
      <c r="K97" s="103">
        <f t="shared" si="61"/>
        <v>0</v>
      </c>
      <c r="L97" s="101"/>
      <c r="M97" s="101"/>
      <c r="N97" s="103">
        <f t="shared" si="62"/>
        <v>0</v>
      </c>
      <c r="O97" s="101"/>
      <c r="P97" s="101"/>
      <c r="Q97" s="103">
        <f t="shared" si="63"/>
        <v>0</v>
      </c>
      <c r="R97" s="101"/>
      <c r="S97" s="101"/>
      <c r="T97" s="103">
        <f t="shared" si="64"/>
        <v>0</v>
      </c>
      <c r="U97" s="91">
        <f t="shared" si="47"/>
        <v>0</v>
      </c>
      <c r="V97" s="91">
        <f t="shared" si="47"/>
        <v>0</v>
      </c>
      <c r="W97" s="91">
        <f t="shared" si="47"/>
        <v>0</v>
      </c>
      <c r="X97" s="86"/>
      <c r="Y97" s="86"/>
      <c r="Z97" s="84">
        <f t="shared" si="65"/>
        <v>0</v>
      </c>
      <c r="AA97" s="91">
        <f t="shared" si="71"/>
        <v>0</v>
      </c>
      <c r="AB97" s="91">
        <f t="shared" si="71"/>
        <v>0</v>
      </c>
      <c r="AC97" s="91">
        <f t="shared" si="71"/>
        <v>0</v>
      </c>
      <c r="AD97" s="86"/>
      <c r="AE97" s="86"/>
      <c r="AF97" s="84">
        <f t="shared" si="73"/>
        <v>0</v>
      </c>
      <c r="AG97" s="86"/>
      <c r="AH97" s="86"/>
      <c r="AI97" s="84">
        <f t="shared" si="67"/>
        <v>0</v>
      </c>
      <c r="AJ97" s="91">
        <f t="shared" si="75"/>
        <v>0</v>
      </c>
      <c r="AK97" s="91">
        <f t="shared" si="75"/>
        <v>0</v>
      </c>
      <c r="AL97" s="91">
        <f t="shared" si="75"/>
        <v>0</v>
      </c>
      <c r="AM97" s="91">
        <f t="shared" si="58"/>
        <v>0</v>
      </c>
      <c r="AN97" s="91">
        <f t="shared" si="58"/>
        <v>0</v>
      </c>
      <c r="AO97" s="91">
        <f t="shared" si="58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59"/>
        <v>0</v>
      </c>
      <c r="F98" s="101"/>
      <c r="G98" s="101"/>
      <c r="H98" s="103">
        <f t="shared" si="60"/>
        <v>0</v>
      </c>
      <c r="I98" s="101"/>
      <c r="J98" s="101"/>
      <c r="K98" s="103">
        <f t="shared" si="61"/>
        <v>0</v>
      </c>
      <c r="L98" s="101"/>
      <c r="M98" s="101"/>
      <c r="N98" s="103">
        <f t="shared" si="62"/>
        <v>0</v>
      </c>
      <c r="O98" s="101"/>
      <c r="P98" s="101"/>
      <c r="Q98" s="103">
        <f t="shared" si="63"/>
        <v>0</v>
      </c>
      <c r="R98" s="101"/>
      <c r="S98" s="101"/>
      <c r="T98" s="103">
        <f t="shared" si="64"/>
        <v>0</v>
      </c>
      <c r="U98" s="91">
        <f t="shared" si="47"/>
        <v>0</v>
      </c>
      <c r="V98" s="91">
        <f t="shared" si="47"/>
        <v>0</v>
      </c>
      <c r="W98" s="91">
        <f t="shared" si="47"/>
        <v>0</v>
      </c>
      <c r="X98" s="86"/>
      <c r="Y98" s="86"/>
      <c r="Z98" s="84">
        <f t="shared" si="65"/>
        <v>0</v>
      </c>
      <c r="AA98" s="91">
        <f t="shared" si="71"/>
        <v>0</v>
      </c>
      <c r="AB98" s="91">
        <f t="shared" si="71"/>
        <v>0</v>
      </c>
      <c r="AC98" s="91">
        <f t="shared" si="71"/>
        <v>0</v>
      </c>
      <c r="AD98" s="86"/>
      <c r="AE98" s="86"/>
      <c r="AF98" s="84">
        <f t="shared" si="73"/>
        <v>0</v>
      </c>
      <c r="AG98" s="86"/>
      <c r="AH98" s="86"/>
      <c r="AI98" s="84">
        <f t="shared" si="67"/>
        <v>0</v>
      </c>
      <c r="AJ98" s="91">
        <f t="shared" si="75"/>
        <v>0</v>
      </c>
      <c r="AK98" s="91">
        <f t="shared" si="75"/>
        <v>0</v>
      </c>
      <c r="AL98" s="91">
        <f t="shared" si="75"/>
        <v>0</v>
      </c>
      <c r="AM98" s="91">
        <f t="shared" si="58"/>
        <v>0</v>
      </c>
      <c r="AN98" s="91">
        <f t="shared" si="58"/>
        <v>0</v>
      </c>
      <c r="AO98" s="91">
        <f t="shared" si="58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 t="shared" ref="D99:S99" si="77">SUM(D100:D107)</f>
        <v>0</v>
      </c>
      <c r="E99" s="102">
        <f t="shared" si="59"/>
        <v>0</v>
      </c>
      <c r="F99" s="102">
        <f t="shared" si="77"/>
        <v>0</v>
      </c>
      <c r="G99" s="102">
        <f t="shared" si="77"/>
        <v>0</v>
      </c>
      <c r="H99" s="102">
        <f t="shared" si="60"/>
        <v>0</v>
      </c>
      <c r="I99" s="102">
        <f t="shared" si="77"/>
        <v>0</v>
      </c>
      <c r="J99" s="102">
        <f t="shared" si="77"/>
        <v>0</v>
      </c>
      <c r="K99" s="102">
        <f t="shared" si="61"/>
        <v>0</v>
      </c>
      <c r="L99" s="102">
        <f t="shared" si="77"/>
        <v>0</v>
      </c>
      <c r="M99" s="102">
        <f t="shared" si="77"/>
        <v>0</v>
      </c>
      <c r="N99" s="102">
        <f t="shared" si="62"/>
        <v>0</v>
      </c>
      <c r="O99" s="102">
        <f t="shared" si="77"/>
        <v>0</v>
      </c>
      <c r="P99" s="102">
        <f t="shared" si="77"/>
        <v>0</v>
      </c>
      <c r="Q99" s="102">
        <f t="shared" si="63"/>
        <v>0</v>
      </c>
      <c r="R99" s="102">
        <f t="shared" si="77"/>
        <v>0</v>
      </c>
      <c r="S99" s="102">
        <f t="shared" si="77"/>
        <v>0</v>
      </c>
      <c r="T99" s="102">
        <f t="shared" si="64"/>
        <v>0</v>
      </c>
      <c r="U99" s="90">
        <f t="shared" si="47"/>
        <v>0</v>
      </c>
      <c r="V99" s="90">
        <f t="shared" si="47"/>
        <v>0</v>
      </c>
      <c r="W99" s="90">
        <f t="shared" si="47"/>
        <v>0</v>
      </c>
      <c r="X99" s="88">
        <f>SUM(X100:X107)</f>
        <v>0</v>
      </c>
      <c r="Y99" s="88">
        <f>SUM(Y100:Y107)</f>
        <v>0</v>
      </c>
      <c r="Z99" s="88">
        <f t="shared" si="65"/>
        <v>0</v>
      </c>
      <c r="AA99" s="90">
        <f t="shared" si="71"/>
        <v>0</v>
      </c>
      <c r="AB99" s="90">
        <f t="shared" si="71"/>
        <v>0</v>
      </c>
      <c r="AC99" s="90">
        <f t="shared" si="71"/>
        <v>0</v>
      </c>
      <c r="AD99" s="88">
        <f>SUM(AD100:AD107)</f>
        <v>0</v>
      </c>
      <c r="AE99" s="88">
        <f>SUM(AE100:AE107)</f>
        <v>0</v>
      </c>
      <c r="AF99" s="88">
        <f t="shared" si="73"/>
        <v>0</v>
      </c>
      <c r="AG99" s="88">
        <f>SUM(AG100:AG107)</f>
        <v>0</v>
      </c>
      <c r="AH99" s="88">
        <f>SUM(AH100:AH107)</f>
        <v>0</v>
      </c>
      <c r="AI99" s="88">
        <f t="shared" si="67"/>
        <v>0</v>
      </c>
      <c r="AJ99" s="90">
        <f t="shared" si="75"/>
        <v>0</v>
      </c>
      <c r="AK99" s="90">
        <f t="shared" si="75"/>
        <v>0</v>
      </c>
      <c r="AL99" s="90">
        <f t="shared" si="75"/>
        <v>0</v>
      </c>
      <c r="AM99" s="90">
        <f t="shared" si="58"/>
        <v>0</v>
      </c>
      <c r="AN99" s="90">
        <f t="shared" si="58"/>
        <v>0</v>
      </c>
      <c r="AO99" s="90">
        <f t="shared" si="58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59"/>
        <v>0</v>
      </c>
      <c r="F100" s="101"/>
      <c r="G100" s="101">
        <v>0</v>
      </c>
      <c r="H100" s="103">
        <f t="shared" si="60"/>
        <v>0</v>
      </c>
      <c r="I100" s="101"/>
      <c r="J100" s="101"/>
      <c r="K100" s="103">
        <f t="shared" si="61"/>
        <v>0</v>
      </c>
      <c r="L100" s="101"/>
      <c r="M100" s="101"/>
      <c r="N100" s="103">
        <f t="shared" si="62"/>
        <v>0</v>
      </c>
      <c r="O100" s="101"/>
      <c r="P100" s="101"/>
      <c r="Q100" s="103">
        <f t="shared" si="63"/>
        <v>0</v>
      </c>
      <c r="R100" s="101"/>
      <c r="S100" s="101"/>
      <c r="T100" s="103">
        <f t="shared" si="64"/>
        <v>0</v>
      </c>
      <c r="U100" s="91">
        <f t="shared" si="47"/>
        <v>0</v>
      </c>
      <c r="V100" s="91">
        <f t="shared" si="47"/>
        <v>0</v>
      </c>
      <c r="W100" s="91">
        <f t="shared" si="47"/>
        <v>0</v>
      </c>
      <c r="X100" s="86"/>
      <c r="Y100" s="86"/>
      <c r="Z100" s="84">
        <f t="shared" si="65"/>
        <v>0</v>
      </c>
      <c r="AA100" s="91">
        <f t="shared" si="71"/>
        <v>0</v>
      </c>
      <c r="AB100" s="91">
        <f t="shared" si="71"/>
        <v>0</v>
      </c>
      <c r="AC100" s="91">
        <f t="shared" si="71"/>
        <v>0</v>
      </c>
      <c r="AD100" s="86"/>
      <c r="AE100" s="86"/>
      <c r="AF100" s="84">
        <f t="shared" si="73"/>
        <v>0</v>
      </c>
      <c r="AG100" s="86"/>
      <c r="AH100" s="86"/>
      <c r="AI100" s="84">
        <f t="shared" si="67"/>
        <v>0</v>
      </c>
      <c r="AJ100" s="91">
        <f t="shared" si="75"/>
        <v>0</v>
      </c>
      <c r="AK100" s="91">
        <f t="shared" si="75"/>
        <v>0</v>
      </c>
      <c r="AL100" s="91">
        <f t="shared" si="75"/>
        <v>0</v>
      </c>
      <c r="AM100" s="91">
        <f t="shared" si="58"/>
        <v>0</v>
      </c>
      <c r="AN100" s="91">
        <f t="shared" si="58"/>
        <v>0</v>
      </c>
      <c r="AO100" s="91">
        <f t="shared" si="58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59"/>
        <v>0</v>
      </c>
      <c r="F101" s="101"/>
      <c r="G101" s="101">
        <v>0</v>
      </c>
      <c r="H101" s="103">
        <f t="shared" si="60"/>
        <v>0</v>
      </c>
      <c r="I101" s="101"/>
      <c r="J101" s="101"/>
      <c r="K101" s="103">
        <f t="shared" si="61"/>
        <v>0</v>
      </c>
      <c r="L101" s="101"/>
      <c r="M101" s="101"/>
      <c r="N101" s="103">
        <f t="shared" si="62"/>
        <v>0</v>
      </c>
      <c r="O101" s="101"/>
      <c r="P101" s="101"/>
      <c r="Q101" s="103">
        <f t="shared" si="63"/>
        <v>0</v>
      </c>
      <c r="R101" s="101"/>
      <c r="S101" s="101"/>
      <c r="T101" s="103">
        <f t="shared" si="64"/>
        <v>0</v>
      </c>
      <c r="U101" s="91">
        <f t="shared" si="47"/>
        <v>0</v>
      </c>
      <c r="V101" s="91">
        <f t="shared" si="47"/>
        <v>0</v>
      </c>
      <c r="W101" s="91">
        <f t="shared" si="47"/>
        <v>0</v>
      </c>
      <c r="X101" s="86"/>
      <c r="Y101" s="86"/>
      <c r="Z101" s="84">
        <f t="shared" si="65"/>
        <v>0</v>
      </c>
      <c r="AA101" s="91">
        <f t="shared" ref="AA101:AC107" si="78">SUM(X101)</f>
        <v>0</v>
      </c>
      <c r="AB101" s="91">
        <f t="shared" si="78"/>
        <v>0</v>
      </c>
      <c r="AC101" s="91">
        <f t="shared" si="78"/>
        <v>0</v>
      </c>
      <c r="AD101" s="86"/>
      <c r="AE101" s="86"/>
      <c r="AF101" s="84">
        <f t="shared" si="73"/>
        <v>0</v>
      </c>
      <c r="AG101" s="86"/>
      <c r="AH101" s="86"/>
      <c r="AI101" s="84">
        <f t="shared" si="67"/>
        <v>0</v>
      </c>
      <c r="AJ101" s="91">
        <f t="shared" si="75"/>
        <v>0</v>
      </c>
      <c r="AK101" s="91">
        <f t="shared" si="75"/>
        <v>0</v>
      </c>
      <c r="AL101" s="91">
        <f t="shared" si="75"/>
        <v>0</v>
      </c>
      <c r="AM101" s="91">
        <f t="shared" si="58"/>
        <v>0</v>
      </c>
      <c r="AN101" s="91">
        <f t="shared" si="58"/>
        <v>0</v>
      </c>
      <c r="AO101" s="91">
        <f t="shared" si="58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59"/>
        <v>0</v>
      </c>
      <c r="F102" s="101"/>
      <c r="G102" s="101">
        <v>0</v>
      </c>
      <c r="H102" s="103">
        <f t="shared" si="60"/>
        <v>0</v>
      </c>
      <c r="I102" s="101"/>
      <c r="J102" s="103">
        <v>0</v>
      </c>
      <c r="K102" s="103">
        <f t="shared" si="61"/>
        <v>0</v>
      </c>
      <c r="L102" s="103"/>
      <c r="M102" s="103">
        <v>0</v>
      </c>
      <c r="N102" s="103">
        <f t="shared" si="62"/>
        <v>0</v>
      </c>
      <c r="O102" s="103"/>
      <c r="P102" s="103">
        <v>0</v>
      </c>
      <c r="Q102" s="103">
        <f t="shared" si="63"/>
        <v>0</v>
      </c>
      <c r="R102" s="103"/>
      <c r="S102" s="101">
        <v>0</v>
      </c>
      <c r="T102" s="103">
        <f t="shared" si="64"/>
        <v>0</v>
      </c>
      <c r="U102" s="91">
        <f t="shared" si="47"/>
        <v>0</v>
      </c>
      <c r="V102" s="91">
        <f t="shared" si="47"/>
        <v>0</v>
      </c>
      <c r="W102" s="91">
        <f t="shared" si="47"/>
        <v>0</v>
      </c>
      <c r="X102" s="86"/>
      <c r="Y102" s="86"/>
      <c r="Z102" s="84">
        <f t="shared" si="65"/>
        <v>0</v>
      </c>
      <c r="AA102" s="91">
        <f t="shared" si="78"/>
        <v>0</v>
      </c>
      <c r="AB102" s="91">
        <f t="shared" si="78"/>
        <v>0</v>
      </c>
      <c r="AC102" s="91">
        <f t="shared" si="78"/>
        <v>0</v>
      </c>
      <c r="AD102" s="86"/>
      <c r="AE102" s="86"/>
      <c r="AF102" s="84">
        <f t="shared" si="73"/>
        <v>0</v>
      </c>
      <c r="AG102" s="86"/>
      <c r="AH102" s="86"/>
      <c r="AI102" s="84">
        <f t="shared" si="67"/>
        <v>0</v>
      </c>
      <c r="AJ102" s="91">
        <f t="shared" si="75"/>
        <v>0</v>
      </c>
      <c r="AK102" s="91">
        <f t="shared" si="75"/>
        <v>0</v>
      </c>
      <c r="AL102" s="91">
        <f t="shared" si="75"/>
        <v>0</v>
      </c>
      <c r="AM102" s="91">
        <f t="shared" si="58"/>
        <v>0</v>
      </c>
      <c r="AN102" s="91">
        <f t="shared" si="58"/>
        <v>0</v>
      </c>
      <c r="AO102" s="91">
        <f t="shared" si="58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59"/>
        <v>0</v>
      </c>
      <c r="F103" s="101"/>
      <c r="G103" s="101">
        <v>0</v>
      </c>
      <c r="H103" s="103">
        <v>0</v>
      </c>
      <c r="I103" s="101"/>
      <c r="J103" s="101"/>
      <c r="K103" s="103">
        <f t="shared" si="61"/>
        <v>0</v>
      </c>
      <c r="L103" s="101"/>
      <c r="M103" s="101"/>
      <c r="N103" s="103">
        <f t="shared" si="62"/>
        <v>0</v>
      </c>
      <c r="O103" s="101"/>
      <c r="P103" s="101"/>
      <c r="Q103" s="103">
        <f t="shared" si="63"/>
        <v>0</v>
      </c>
      <c r="R103" s="101"/>
      <c r="S103" s="101"/>
      <c r="T103" s="103">
        <f t="shared" si="64"/>
        <v>0</v>
      </c>
      <c r="U103" s="91">
        <f t="shared" si="47"/>
        <v>0</v>
      </c>
      <c r="V103" s="91">
        <f t="shared" si="47"/>
        <v>0</v>
      </c>
      <c r="W103" s="91">
        <f t="shared" si="47"/>
        <v>0</v>
      </c>
      <c r="X103" s="86"/>
      <c r="Y103" s="86"/>
      <c r="Z103" s="84">
        <f t="shared" si="65"/>
        <v>0</v>
      </c>
      <c r="AA103" s="91">
        <f t="shared" si="78"/>
        <v>0</v>
      </c>
      <c r="AB103" s="91">
        <f t="shared" si="78"/>
        <v>0</v>
      </c>
      <c r="AC103" s="91">
        <f t="shared" si="78"/>
        <v>0</v>
      </c>
      <c r="AD103" s="86"/>
      <c r="AE103" s="86"/>
      <c r="AF103" s="84">
        <f t="shared" si="73"/>
        <v>0</v>
      </c>
      <c r="AG103" s="86"/>
      <c r="AH103" s="86"/>
      <c r="AI103" s="84">
        <f t="shared" si="67"/>
        <v>0</v>
      </c>
      <c r="AJ103" s="91">
        <f t="shared" si="75"/>
        <v>0</v>
      </c>
      <c r="AK103" s="91">
        <f t="shared" si="75"/>
        <v>0</v>
      </c>
      <c r="AL103" s="91">
        <f t="shared" si="75"/>
        <v>0</v>
      </c>
      <c r="AM103" s="91">
        <f t="shared" si="58"/>
        <v>0</v>
      </c>
      <c r="AN103" s="91">
        <f t="shared" si="58"/>
        <v>0</v>
      </c>
      <c r="AO103" s="91">
        <f t="shared" si="58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59"/>
        <v>0</v>
      </c>
      <c r="F104" s="101"/>
      <c r="G104" s="101">
        <v>0</v>
      </c>
      <c r="H104" s="103">
        <f t="shared" si="60"/>
        <v>0</v>
      </c>
      <c r="I104" s="101"/>
      <c r="J104" s="101"/>
      <c r="K104" s="103">
        <f t="shared" si="61"/>
        <v>0</v>
      </c>
      <c r="L104" s="101"/>
      <c r="M104" s="101"/>
      <c r="N104" s="103">
        <f t="shared" si="62"/>
        <v>0</v>
      </c>
      <c r="O104" s="101"/>
      <c r="P104" s="101"/>
      <c r="Q104" s="103">
        <f t="shared" si="63"/>
        <v>0</v>
      </c>
      <c r="R104" s="101"/>
      <c r="S104" s="101"/>
      <c r="T104" s="103">
        <f t="shared" si="64"/>
        <v>0</v>
      </c>
      <c r="U104" s="91">
        <f t="shared" si="47"/>
        <v>0</v>
      </c>
      <c r="V104" s="91">
        <f t="shared" si="47"/>
        <v>0</v>
      </c>
      <c r="W104" s="91">
        <f t="shared" si="47"/>
        <v>0</v>
      </c>
      <c r="X104" s="86"/>
      <c r="Y104" s="86"/>
      <c r="Z104" s="84">
        <f t="shared" si="65"/>
        <v>0</v>
      </c>
      <c r="AA104" s="91">
        <f t="shared" si="78"/>
        <v>0</v>
      </c>
      <c r="AB104" s="91">
        <f t="shared" si="78"/>
        <v>0</v>
      </c>
      <c r="AC104" s="91">
        <f t="shared" si="78"/>
        <v>0</v>
      </c>
      <c r="AD104" s="86"/>
      <c r="AE104" s="86"/>
      <c r="AF104" s="84">
        <f t="shared" si="73"/>
        <v>0</v>
      </c>
      <c r="AG104" s="86"/>
      <c r="AH104" s="86"/>
      <c r="AI104" s="84">
        <f t="shared" si="67"/>
        <v>0</v>
      </c>
      <c r="AJ104" s="91">
        <f t="shared" si="75"/>
        <v>0</v>
      </c>
      <c r="AK104" s="91">
        <f t="shared" si="75"/>
        <v>0</v>
      </c>
      <c r="AL104" s="91">
        <f t="shared" si="75"/>
        <v>0</v>
      </c>
      <c r="AM104" s="169">
        <f t="shared" si="58"/>
        <v>0</v>
      </c>
      <c r="AN104" s="91">
        <f t="shared" si="58"/>
        <v>0</v>
      </c>
      <c r="AO104" s="91">
        <f t="shared" si="58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59"/>
        <v>0</v>
      </c>
      <c r="F105" s="101"/>
      <c r="G105" s="101">
        <v>0</v>
      </c>
      <c r="H105" s="103">
        <f t="shared" si="60"/>
        <v>0</v>
      </c>
      <c r="I105" s="101"/>
      <c r="J105" s="101"/>
      <c r="K105" s="103">
        <f t="shared" si="61"/>
        <v>0</v>
      </c>
      <c r="L105" s="101"/>
      <c r="M105" s="101"/>
      <c r="N105" s="103">
        <f t="shared" si="62"/>
        <v>0</v>
      </c>
      <c r="O105" s="101"/>
      <c r="P105" s="101"/>
      <c r="Q105" s="103">
        <f t="shared" si="63"/>
        <v>0</v>
      </c>
      <c r="R105" s="101"/>
      <c r="S105" s="101"/>
      <c r="T105" s="103">
        <f t="shared" si="64"/>
        <v>0</v>
      </c>
      <c r="U105" s="91">
        <f t="shared" si="47"/>
        <v>0</v>
      </c>
      <c r="V105" s="91">
        <f t="shared" si="47"/>
        <v>0</v>
      </c>
      <c r="W105" s="91">
        <f t="shared" si="47"/>
        <v>0</v>
      </c>
      <c r="X105" s="86"/>
      <c r="Y105" s="86"/>
      <c r="Z105" s="84">
        <f t="shared" si="65"/>
        <v>0</v>
      </c>
      <c r="AA105" s="91">
        <f t="shared" si="78"/>
        <v>0</v>
      </c>
      <c r="AB105" s="91">
        <f t="shared" si="78"/>
        <v>0</v>
      </c>
      <c r="AC105" s="91">
        <f t="shared" si="78"/>
        <v>0</v>
      </c>
      <c r="AD105" s="86"/>
      <c r="AE105" s="86"/>
      <c r="AF105" s="84">
        <f t="shared" si="73"/>
        <v>0</v>
      </c>
      <c r="AG105" s="86"/>
      <c r="AH105" s="86"/>
      <c r="AI105" s="84">
        <f t="shared" si="67"/>
        <v>0</v>
      </c>
      <c r="AJ105" s="91">
        <f t="shared" si="75"/>
        <v>0</v>
      </c>
      <c r="AK105" s="91">
        <f t="shared" si="75"/>
        <v>0</v>
      </c>
      <c r="AL105" s="91">
        <f t="shared" si="75"/>
        <v>0</v>
      </c>
      <c r="AM105" s="91">
        <f t="shared" si="58"/>
        <v>0</v>
      </c>
      <c r="AN105" s="91">
        <f t="shared" si="58"/>
        <v>0</v>
      </c>
      <c r="AO105" s="91">
        <f t="shared" si="58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59"/>
        <v>0</v>
      </c>
      <c r="F106" s="101"/>
      <c r="G106" s="101">
        <v>0</v>
      </c>
      <c r="H106" s="103">
        <f t="shared" si="60"/>
        <v>0</v>
      </c>
      <c r="I106" s="101"/>
      <c r="J106" s="101"/>
      <c r="K106" s="103">
        <f t="shared" si="61"/>
        <v>0</v>
      </c>
      <c r="L106" s="101"/>
      <c r="M106" s="101"/>
      <c r="N106" s="103">
        <f t="shared" si="62"/>
        <v>0</v>
      </c>
      <c r="O106" s="101"/>
      <c r="P106" s="101"/>
      <c r="Q106" s="103">
        <f t="shared" si="63"/>
        <v>0</v>
      </c>
      <c r="R106" s="101"/>
      <c r="S106" s="101"/>
      <c r="T106" s="103">
        <f t="shared" si="64"/>
        <v>0</v>
      </c>
      <c r="U106" s="91">
        <f t="shared" si="47"/>
        <v>0</v>
      </c>
      <c r="V106" s="91">
        <f t="shared" si="47"/>
        <v>0</v>
      </c>
      <c r="W106" s="91">
        <f t="shared" si="47"/>
        <v>0</v>
      </c>
      <c r="X106" s="86"/>
      <c r="Y106" s="86"/>
      <c r="Z106" s="84">
        <f t="shared" si="65"/>
        <v>0</v>
      </c>
      <c r="AA106" s="91">
        <f t="shared" si="78"/>
        <v>0</v>
      </c>
      <c r="AB106" s="91">
        <f t="shared" si="78"/>
        <v>0</v>
      </c>
      <c r="AC106" s="91">
        <f t="shared" si="78"/>
        <v>0</v>
      </c>
      <c r="AD106" s="86"/>
      <c r="AE106" s="86"/>
      <c r="AF106" s="84">
        <f t="shared" si="73"/>
        <v>0</v>
      </c>
      <c r="AG106" s="86"/>
      <c r="AH106" s="86"/>
      <c r="AI106" s="84">
        <f t="shared" si="67"/>
        <v>0</v>
      </c>
      <c r="AJ106" s="91">
        <f t="shared" si="75"/>
        <v>0</v>
      </c>
      <c r="AK106" s="91">
        <f t="shared" si="75"/>
        <v>0</v>
      </c>
      <c r="AL106" s="91">
        <f t="shared" si="75"/>
        <v>0</v>
      </c>
      <c r="AM106" s="91">
        <f t="shared" si="58"/>
        <v>0</v>
      </c>
      <c r="AN106" s="91">
        <f t="shared" si="58"/>
        <v>0</v>
      </c>
      <c r="AO106" s="91">
        <f t="shared" si="58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59"/>
        <v>0</v>
      </c>
      <c r="F107" s="101"/>
      <c r="G107" s="101">
        <v>0</v>
      </c>
      <c r="H107" s="103">
        <f t="shared" si="60"/>
        <v>0</v>
      </c>
      <c r="I107" s="101"/>
      <c r="J107" s="101"/>
      <c r="K107" s="103">
        <f t="shared" si="61"/>
        <v>0</v>
      </c>
      <c r="L107" s="101"/>
      <c r="M107" s="101"/>
      <c r="N107" s="103">
        <f t="shared" si="62"/>
        <v>0</v>
      </c>
      <c r="O107" s="101"/>
      <c r="P107" s="101"/>
      <c r="Q107" s="103">
        <f t="shared" si="63"/>
        <v>0</v>
      </c>
      <c r="R107" s="101"/>
      <c r="S107" s="101"/>
      <c r="T107" s="103">
        <f t="shared" si="64"/>
        <v>0</v>
      </c>
      <c r="U107" s="91">
        <f t="shared" si="47"/>
        <v>0</v>
      </c>
      <c r="V107" s="91">
        <f t="shared" si="47"/>
        <v>0</v>
      </c>
      <c r="W107" s="91">
        <f t="shared" si="47"/>
        <v>0</v>
      </c>
      <c r="X107" s="86"/>
      <c r="Y107" s="86"/>
      <c r="Z107" s="84">
        <f t="shared" si="65"/>
        <v>0</v>
      </c>
      <c r="AA107" s="91">
        <f t="shared" si="78"/>
        <v>0</v>
      </c>
      <c r="AB107" s="91">
        <f t="shared" si="78"/>
        <v>0</v>
      </c>
      <c r="AC107" s="91">
        <f t="shared" si="78"/>
        <v>0</v>
      </c>
      <c r="AD107" s="86"/>
      <c r="AE107" s="86"/>
      <c r="AF107" s="84">
        <f t="shared" si="73"/>
        <v>0</v>
      </c>
      <c r="AG107" s="86"/>
      <c r="AH107" s="86"/>
      <c r="AI107" s="84">
        <f t="shared" si="67"/>
        <v>0</v>
      </c>
      <c r="AJ107" s="91">
        <f t="shared" si="75"/>
        <v>0</v>
      </c>
      <c r="AK107" s="91">
        <f t="shared" si="75"/>
        <v>0</v>
      </c>
      <c r="AL107" s="91">
        <f t="shared" si="75"/>
        <v>0</v>
      </c>
      <c r="AM107" s="91">
        <f t="shared" si="58"/>
        <v>0</v>
      </c>
      <c r="AN107" s="91">
        <f t="shared" si="58"/>
        <v>0</v>
      </c>
      <c r="AO107" s="91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selection activeCell="A11" sqref="A11:A14"/>
    </sheetView>
  </sheetViews>
  <sheetFormatPr defaultColWidth="9.140625" defaultRowHeight="11.25"/>
  <cols>
    <col min="1" max="1" width="4.140625" style="69" customWidth="1"/>
    <col min="2" max="2" width="15.42578125" style="32" customWidth="1"/>
    <col min="3" max="4" width="14.85546875" style="113" customWidth="1"/>
    <col min="5" max="5" width="16.5703125" style="113" customWidth="1"/>
    <col min="6" max="11" width="12" style="113" customWidth="1"/>
    <col min="12" max="14" width="14.85546875" style="113" customWidth="1"/>
    <col min="15" max="17" width="10.7109375" style="113" customWidth="1"/>
    <col min="18" max="18" width="9.140625" style="32"/>
    <col min="19" max="19" width="14.7109375" style="113" customWidth="1"/>
    <col min="20" max="16384" width="9.140625" style="32"/>
  </cols>
  <sheetData>
    <row r="2" spans="1:19">
      <c r="A2" s="36" t="s">
        <v>117</v>
      </c>
      <c r="D2" s="120" t="str">
        <f>Sheet1!D2</f>
        <v>6-р сар</v>
      </c>
    </row>
    <row r="4" spans="1:19">
      <c r="A4" s="32"/>
    </row>
    <row r="5" spans="1:19" ht="12.75" customHeight="1">
      <c r="B5" s="35"/>
      <c r="C5" s="197" t="s">
        <v>274</v>
      </c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</row>
    <row r="6" spans="1:19">
      <c r="A6" s="406"/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N6" s="406"/>
      <c r="O6" s="406"/>
      <c r="P6" s="406"/>
      <c r="Q6" s="406"/>
    </row>
    <row r="7" spans="1:19">
      <c r="B7" s="33"/>
    </row>
    <row r="10" spans="1:19">
      <c r="A10" s="39" t="s">
        <v>307</v>
      </c>
      <c r="P10" s="113" t="s">
        <v>197</v>
      </c>
    </row>
    <row r="11" spans="1:19" s="75" customFormat="1" ht="21" customHeight="1">
      <c r="A11" s="402" t="s">
        <v>2</v>
      </c>
      <c r="B11" s="402" t="s">
        <v>98</v>
      </c>
      <c r="C11" s="407" t="s">
        <v>111</v>
      </c>
      <c r="D11" s="408"/>
      <c r="E11" s="408"/>
      <c r="F11" s="408"/>
      <c r="G11" s="408"/>
      <c r="H11" s="408"/>
      <c r="I11" s="408"/>
      <c r="J11" s="408"/>
      <c r="K11" s="408"/>
      <c r="L11" s="408"/>
      <c r="M11" s="408"/>
      <c r="N11" s="408"/>
      <c r="O11" s="408"/>
      <c r="P11" s="408"/>
      <c r="Q11" s="409"/>
      <c r="S11" s="235"/>
    </row>
    <row r="12" spans="1:19" s="75" customFormat="1" ht="21" customHeight="1">
      <c r="A12" s="403"/>
      <c r="B12" s="403"/>
      <c r="C12" s="401" t="s">
        <v>118</v>
      </c>
      <c r="D12" s="401"/>
      <c r="E12" s="401"/>
      <c r="F12" s="401" t="s">
        <v>119</v>
      </c>
      <c r="G12" s="401"/>
      <c r="H12" s="401"/>
      <c r="I12" s="401"/>
      <c r="J12" s="401"/>
      <c r="K12" s="401"/>
      <c r="L12" s="401"/>
      <c r="M12" s="401"/>
      <c r="N12" s="401"/>
      <c r="O12" s="401"/>
      <c r="P12" s="401"/>
      <c r="Q12" s="401"/>
      <c r="S12" s="235"/>
    </row>
    <row r="13" spans="1:19" s="75" customFormat="1" ht="25.5" customHeight="1">
      <c r="A13" s="403"/>
      <c r="B13" s="403"/>
      <c r="C13" s="401"/>
      <c r="D13" s="401"/>
      <c r="E13" s="401"/>
      <c r="F13" s="401" t="s">
        <v>110</v>
      </c>
      <c r="G13" s="401"/>
      <c r="H13" s="401"/>
      <c r="I13" s="401" t="s">
        <v>259</v>
      </c>
      <c r="J13" s="401"/>
      <c r="K13" s="401"/>
      <c r="L13" s="401" t="s">
        <v>120</v>
      </c>
      <c r="M13" s="401"/>
      <c r="N13" s="401"/>
      <c r="O13" s="401" t="s">
        <v>93</v>
      </c>
      <c r="P13" s="401"/>
      <c r="Q13" s="401"/>
      <c r="S13" s="235"/>
    </row>
    <row r="14" spans="1:19" s="75" customFormat="1">
      <c r="A14" s="404"/>
      <c r="B14" s="405"/>
      <c r="C14" s="100" t="s">
        <v>114</v>
      </c>
      <c r="D14" s="100" t="s">
        <v>115</v>
      </c>
      <c r="E14" s="100" t="s">
        <v>116</v>
      </c>
      <c r="F14" s="100" t="s">
        <v>114</v>
      </c>
      <c r="G14" s="100" t="s">
        <v>115</v>
      </c>
      <c r="H14" s="100" t="s">
        <v>116</v>
      </c>
      <c r="I14" s="100" t="s">
        <v>114</v>
      </c>
      <c r="J14" s="100" t="s">
        <v>115</v>
      </c>
      <c r="K14" s="100" t="s">
        <v>116</v>
      </c>
      <c r="L14" s="100" t="s">
        <v>114</v>
      </c>
      <c r="M14" s="100" t="s">
        <v>115</v>
      </c>
      <c r="N14" s="100" t="s">
        <v>116</v>
      </c>
      <c r="O14" s="100" t="s">
        <v>114</v>
      </c>
      <c r="P14" s="100" t="s">
        <v>115</v>
      </c>
      <c r="Q14" s="100" t="s">
        <v>116</v>
      </c>
      <c r="S14" s="235"/>
    </row>
    <row r="15" spans="1:19">
      <c r="A15" s="70">
        <v>1</v>
      </c>
      <c r="B15" s="76" t="s">
        <v>199</v>
      </c>
      <c r="C15" s="198">
        <f>SUM(AIRAG!X8)</f>
        <v>546700000</v>
      </c>
      <c r="D15" s="198">
        <f>SUM(AIRAG!Y8)</f>
        <v>456624439</v>
      </c>
      <c r="E15" s="198">
        <f>SUM(AIRAG!Z8)</f>
        <v>-90075561</v>
      </c>
      <c r="F15" s="198">
        <f>SUM(AIRAG!X80+AIRAG!X81)</f>
        <v>0</v>
      </c>
      <c r="G15" s="198">
        <f>SUM(AIRAG!Y80+AIRAG!Y81)</f>
        <v>0</v>
      </c>
      <c r="H15" s="198">
        <f>SUM(AIRAG!Z80+AIRAG!Z81)</f>
        <v>0</v>
      </c>
      <c r="I15" s="198">
        <f>SUM(AIRAG!X86)</f>
        <v>25000000</v>
      </c>
      <c r="J15" s="198">
        <f>SUM(AIRAG!Y86)</f>
        <v>9353500</v>
      </c>
      <c r="K15" s="198">
        <f>SUM(AIRAG!Z86)</f>
        <v>-15646500</v>
      </c>
      <c r="L15" s="198">
        <f>SUM(AIRAG!X82)</f>
        <v>112700000</v>
      </c>
      <c r="M15" s="198">
        <f>SUM(AIRAG!Y82)</f>
        <v>146329361.31999999</v>
      </c>
      <c r="N15" s="198">
        <f>SUM(AIRAG!Z82)</f>
        <v>33629361.319999993</v>
      </c>
      <c r="O15" s="199">
        <f>SUM(AIRAG!X85)</f>
        <v>409000000</v>
      </c>
      <c r="P15" s="199">
        <f>SUM(AIRAG!Y85)</f>
        <v>426632372</v>
      </c>
      <c r="Q15" s="199">
        <f>SUM(AIRAG!Z85)</f>
        <v>17632372</v>
      </c>
      <c r="R15" s="34"/>
      <c r="S15" s="235">
        <f>SUM(C15-F15-I15-L15-O15)</f>
        <v>0</v>
      </c>
    </row>
    <row r="16" spans="1:19">
      <c r="A16" s="70">
        <v>2</v>
      </c>
      <c r="B16" s="76" t="s">
        <v>200</v>
      </c>
      <c r="C16" s="198">
        <f>SUM(ALTANSHIREE!X8)</f>
        <v>420927600</v>
      </c>
      <c r="D16" s="198">
        <f>SUM(ALTANSHIREE!Y8)</f>
        <v>230109728</v>
      </c>
      <c r="E16" s="198">
        <f>SUM(ALTANSHIREE!Z8)</f>
        <v>-190817872</v>
      </c>
      <c r="F16" s="198">
        <f>SUM(ALTANSHIREE!X80+ALTANSHIREE!X81)</f>
        <v>0</v>
      </c>
      <c r="G16" s="198">
        <f>SUM(ALTANSHIREE!Y80+ALTANSHIREE!Y81)</f>
        <v>0</v>
      </c>
      <c r="H16" s="198">
        <f>SUM(ALTANSHIREE!Z80+ALTANSHIREE!Z81)</f>
        <v>0</v>
      </c>
      <c r="I16" s="198">
        <f>SUM(ALTANSHIREE!X86)</f>
        <v>40000000</v>
      </c>
      <c r="J16" s="198">
        <f>SUM(ALTANSHIREE!Y86)</f>
        <v>16590400</v>
      </c>
      <c r="K16" s="198">
        <f>SUM(ALTANSHIREE!Z86)</f>
        <v>-23409600</v>
      </c>
      <c r="L16" s="198">
        <f>SUM(ALTANSHIREE!X82)</f>
        <v>192927600</v>
      </c>
      <c r="M16" s="198">
        <f>SUM(ALTANSHIREE!Y82)</f>
        <v>163733221.28</v>
      </c>
      <c r="N16" s="198">
        <f>SUM(ALTANSHIREE!Z82)</f>
        <v>-29194378.719999999</v>
      </c>
      <c r="O16" s="199">
        <f>SUM(ALTANSHIREE!X85)</f>
        <v>188000000</v>
      </c>
      <c r="P16" s="199">
        <f>SUM(ALTANSHIREE!Y85)</f>
        <v>265462020</v>
      </c>
      <c r="Q16" s="199">
        <f>SUM(ALTANSHIREE!Z85)</f>
        <v>77462020</v>
      </c>
      <c r="R16" s="34"/>
      <c r="S16" s="235">
        <f t="shared" ref="S16:S31" si="0">SUM(C16-F16-I16-L16-O16)</f>
        <v>0</v>
      </c>
    </row>
    <row r="17" spans="1:20">
      <c r="A17" s="70">
        <v>3</v>
      </c>
      <c r="B17" s="76" t="s">
        <v>201</v>
      </c>
      <c r="C17" s="198">
        <f>SUM(DALANGARGALAN!X8)</f>
        <v>842876600</v>
      </c>
      <c r="D17" s="198">
        <f>SUM(DALANGARGALAN!Y8)</f>
        <v>139999999.40000001</v>
      </c>
      <c r="E17" s="198">
        <f>SUM(DALANGARGALAN!Z8)</f>
        <v>-702876600.60000002</v>
      </c>
      <c r="F17" s="198">
        <f>SUM(DALANGARGALAN!X80+DALANGARGALAN!X81)</f>
        <v>0</v>
      </c>
      <c r="G17" s="198">
        <f>SUM(DALANGARGALAN!Y80+DALANGARGALAN!Y81)</f>
        <v>0</v>
      </c>
      <c r="H17" s="198">
        <f>SUM(DALANGARGALAN!Z80+DALANGARGALAN!Z81)</f>
        <v>0</v>
      </c>
      <c r="I17" s="198">
        <f>SUM(DALANGARGALAN!X86)</f>
        <v>12000000</v>
      </c>
      <c r="J17" s="198">
        <f>SUM(DALANGARGALAN!Y86)</f>
        <v>0</v>
      </c>
      <c r="K17" s="198">
        <f>SUM(DALANGARGALAN!Z86)</f>
        <v>-12000000</v>
      </c>
      <c r="L17" s="198">
        <f>SUM(DALANGARGALAN!X82)</f>
        <v>602876600</v>
      </c>
      <c r="M17" s="198">
        <f>SUM(DALANGARGALAN!Y82)</f>
        <v>118995002</v>
      </c>
      <c r="N17" s="198">
        <f>SUM(DALANGARGALAN!Z82)</f>
        <v>-483881598</v>
      </c>
      <c r="O17" s="199">
        <f>SUM(DALANGARGALAN!X85)</f>
        <v>228000000</v>
      </c>
      <c r="P17" s="199">
        <f>SUM(DALANGARGALAN!Y85)</f>
        <v>237520890.19999999</v>
      </c>
      <c r="Q17" s="199">
        <f>SUM(DALANGARGALAN!Z85)</f>
        <v>9520890.1999999881</v>
      </c>
      <c r="R17" s="34"/>
      <c r="S17" s="235">
        <f t="shared" si="0"/>
        <v>0</v>
      </c>
      <c r="T17" s="34"/>
    </row>
    <row r="18" spans="1:20">
      <c r="A18" s="70">
        <v>4</v>
      </c>
      <c r="B18" s="76" t="s">
        <v>202</v>
      </c>
      <c r="C18" s="198">
        <f>SUM(DELGEREH!X8)</f>
        <v>270000000</v>
      </c>
      <c r="D18" s="198">
        <f>SUM(DELGEREH!Y8)</f>
        <v>225443722</v>
      </c>
      <c r="E18" s="198">
        <f>SUM(DELGEREH!Z8)</f>
        <v>-44556278</v>
      </c>
      <c r="F18" s="198">
        <f>SUM(DELGEREH!X80+DELGEREH!X81)</f>
        <v>8000000</v>
      </c>
      <c r="G18" s="198">
        <f>SUM(DELGEREH!Y80+DELGEREH!Y81)</f>
        <v>3830000</v>
      </c>
      <c r="H18" s="198">
        <f>SUM(DELGEREH!Z80+DELGEREH!Z81)</f>
        <v>-4170000</v>
      </c>
      <c r="I18" s="198">
        <f>SUM(DELGEREH!X86)</f>
        <v>10000000</v>
      </c>
      <c r="J18" s="198">
        <f>SUM(DELGEREH!Y86)</f>
        <v>0</v>
      </c>
      <c r="K18" s="198">
        <f>SUM(DELGEREH!Z86)</f>
        <v>-10000000</v>
      </c>
      <c r="L18" s="198">
        <f>SUM(DELGEREH!X82)</f>
        <v>50000000</v>
      </c>
      <c r="M18" s="198">
        <f>SUM(DELGEREH!Y82)</f>
        <v>82441315</v>
      </c>
      <c r="N18" s="198">
        <f>SUM(DELGEREH!Z82)</f>
        <v>32441315</v>
      </c>
      <c r="O18" s="199">
        <f>SUM(DELGEREH!X85)</f>
        <v>202000000</v>
      </c>
      <c r="P18" s="199">
        <f>SUM(DELGEREH!Y85)</f>
        <v>270062400</v>
      </c>
      <c r="Q18" s="199">
        <f>SUM(DELGEREH!Z85)</f>
        <v>68062400</v>
      </c>
      <c r="R18" s="34"/>
      <c r="S18" s="235">
        <f t="shared" si="0"/>
        <v>0</v>
      </c>
    </row>
    <row r="19" spans="1:20" ht="12" customHeight="1">
      <c r="A19" s="70">
        <v>5</v>
      </c>
      <c r="B19" s="76" t="s">
        <v>203</v>
      </c>
      <c r="C19" s="198">
        <f>SUM(IHHET!X8)</f>
        <v>310291600</v>
      </c>
      <c r="D19" s="198">
        <f>SUM(IHHET!Y8)</f>
        <v>51965932</v>
      </c>
      <c r="E19" s="198">
        <f>SUM(IHHET!Z8)</f>
        <v>-258325668</v>
      </c>
      <c r="F19" s="198">
        <f>SUM(IHHET!X80+IHHET!X81)</f>
        <v>0</v>
      </c>
      <c r="G19" s="198">
        <f>SUM(IHHET!Y80+IHHET!Y81)</f>
        <v>0</v>
      </c>
      <c r="H19" s="198">
        <f>SUM(IHHET!Z80+IHHET!Z81)</f>
        <v>0</v>
      </c>
      <c r="I19" s="198">
        <f>SUM(IHHET!X86)</f>
        <v>12000000</v>
      </c>
      <c r="J19" s="198">
        <f>SUM(IHHET!Y86)</f>
        <v>13000000</v>
      </c>
      <c r="K19" s="198">
        <f>SUM(IHHET!Z86)</f>
        <v>1000000</v>
      </c>
      <c r="L19" s="198">
        <f>SUM(IHHET!X82)</f>
        <v>61291600</v>
      </c>
      <c r="M19" s="198">
        <f>SUM(IHHET!Y82)</f>
        <v>51184026</v>
      </c>
      <c r="N19" s="198">
        <f>SUM(IHHET!Z82)</f>
        <v>-10107574</v>
      </c>
      <c r="O19" s="199">
        <f>SUM(IHHET!X85)</f>
        <v>237000000</v>
      </c>
      <c r="P19" s="199">
        <f>SUM(IHHET!Y85)</f>
        <v>39965932</v>
      </c>
      <c r="Q19" s="199">
        <f>SUM(IHHET!Z85)</f>
        <v>-197034068</v>
      </c>
      <c r="R19" s="34"/>
      <c r="S19" s="235">
        <f t="shared" si="0"/>
        <v>0</v>
      </c>
    </row>
    <row r="20" spans="1:20" ht="12" customHeight="1">
      <c r="A20" s="70">
        <v>6</v>
      </c>
      <c r="B20" s="76" t="s">
        <v>204</v>
      </c>
      <c r="C20" s="198">
        <f>SUM(MANDAX!X8)</f>
        <v>212000000</v>
      </c>
      <c r="D20" s="198">
        <f>SUM(MANDAX!Y8)</f>
        <v>200000000</v>
      </c>
      <c r="E20" s="198">
        <f>SUM(MANDAX!Z8)</f>
        <v>-12000000</v>
      </c>
      <c r="F20" s="198">
        <f>SUM(MANDAX!X80+MANDAX!X81)</f>
        <v>0</v>
      </c>
      <c r="G20" s="198">
        <f>SUM(MANDAX!Y80+MANDAX!Y81)</f>
        <v>0</v>
      </c>
      <c r="H20" s="198">
        <f>SUM(MANDAX!Z80+MANDAX!Z81)</f>
        <v>0</v>
      </c>
      <c r="I20" s="198">
        <f>SUM(MANDAX!X86)</f>
        <v>12000000</v>
      </c>
      <c r="J20" s="198">
        <f>SUM(MANDAX!Y86)</f>
        <v>0</v>
      </c>
      <c r="K20" s="198">
        <f>SUM(MANDAX!Z86)</f>
        <v>-12000000</v>
      </c>
      <c r="L20" s="198">
        <f>SUM(MANDAX!X82)</f>
        <v>0</v>
      </c>
      <c r="M20" s="198">
        <f>SUM(MANDAX!Y82)</f>
        <v>19762674.010000002</v>
      </c>
      <c r="N20" s="198">
        <f>SUM(MANDAX!Z82)</f>
        <v>19762674.010000002</v>
      </c>
      <c r="O20" s="199">
        <f>SUM(MANDAX!X85)</f>
        <v>200000000</v>
      </c>
      <c r="P20" s="199">
        <f>SUM(MANDAX!Y85)</f>
        <v>366563045</v>
      </c>
      <c r="Q20" s="199">
        <f>SUM(MANDAX!Z85)</f>
        <v>166563045</v>
      </c>
      <c r="R20" s="34"/>
      <c r="S20" s="235">
        <f t="shared" si="0"/>
        <v>0</v>
      </c>
    </row>
    <row r="21" spans="1:20" ht="12" customHeight="1">
      <c r="A21" s="70">
        <v>7</v>
      </c>
      <c r="B21" s="76" t="s">
        <v>205</v>
      </c>
      <c r="C21" s="198">
        <f>SUM(ORGON!X8)</f>
        <v>496722700</v>
      </c>
      <c r="D21" s="198">
        <f>SUM(ORGON!Y8)</f>
        <v>99837000</v>
      </c>
      <c r="E21" s="198">
        <f>SUM(ORGON!Z8)</f>
        <v>-396885700</v>
      </c>
      <c r="F21" s="198">
        <f>SUM(ORGON!X80+ORGON!X81)</f>
        <v>0</v>
      </c>
      <c r="G21" s="198">
        <f>SUM(ORGON!Y80+ORGON!Y81)</f>
        <v>0</v>
      </c>
      <c r="H21" s="198">
        <f>SUM(ORGON!Z80+ORGON!Z81)</f>
        <v>0</v>
      </c>
      <c r="I21" s="198">
        <f>SUM(ORGON!X86)</f>
        <v>90000000</v>
      </c>
      <c r="J21" s="198">
        <f>SUM(ORGON!Y86)</f>
        <v>10871400</v>
      </c>
      <c r="K21" s="198">
        <f>SUM(ORGON!Z86)</f>
        <v>-79128600</v>
      </c>
      <c r="L21" s="198">
        <f>SUM(ORGON!X82)</f>
        <v>103722700</v>
      </c>
      <c r="M21" s="198">
        <f>SUM(ORGON!Y82)</f>
        <v>76458609</v>
      </c>
      <c r="N21" s="198">
        <f>SUM(ORGON!Z82)</f>
        <v>-27264091</v>
      </c>
      <c r="O21" s="199">
        <f>SUM(ORGON!X85)</f>
        <v>303000000</v>
      </c>
      <c r="P21" s="199">
        <f>SUM(ORGON!Y85)</f>
        <v>110708400</v>
      </c>
      <c r="Q21" s="199">
        <f>SUM(ORGON!Z85)</f>
        <v>-192291600</v>
      </c>
      <c r="R21" s="34"/>
      <c r="S21" s="235">
        <f t="shared" si="0"/>
        <v>0</v>
      </c>
    </row>
    <row r="22" spans="1:20" ht="12" customHeight="1">
      <c r="A22" s="70">
        <v>8</v>
      </c>
      <c r="B22" s="76" t="s">
        <v>206</v>
      </c>
      <c r="C22" s="198">
        <f>SUM(SAIXANDULAAN!X8)</f>
        <v>305000000</v>
      </c>
      <c r="D22" s="198">
        <f>SUM(SAIXANDULAAN!Y8)</f>
        <v>189785674</v>
      </c>
      <c r="E22" s="198">
        <f>SUM(SAIXANDULAAN!Z8)</f>
        <v>-115214326</v>
      </c>
      <c r="F22" s="198">
        <f>SUM(SAIXANDULAAN!X80+SAIXANDULAAN!X81)</f>
        <v>0</v>
      </c>
      <c r="G22" s="198">
        <f>SUM(SAIXANDULAAN!Y80+SAIXANDULAAN!Y81)</f>
        <v>0</v>
      </c>
      <c r="H22" s="198">
        <f>SUM(SAIXANDULAAN!Z80+SAIXANDULAAN!Z81)</f>
        <v>0</v>
      </c>
      <c r="I22" s="198">
        <f>SUM(SAIXANDULAAN!X86)</f>
        <v>0</v>
      </c>
      <c r="J22" s="198">
        <f>SUM(SAIXANDULAAN!Y86)</f>
        <v>0</v>
      </c>
      <c r="K22" s="198">
        <f>SUM(SAIXANDULAAN!Z86)</f>
        <v>0</v>
      </c>
      <c r="L22" s="198">
        <f>SUM(SAIXANDULAAN!X82)</f>
        <v>0</v>
      </c>
      <c r="M22" s="198">
        <f>SUM(SAIXANDULAAN!Y82)</f>
        <v>46955405.200000003</v>
      </c>
      <c r="N22" s="198">
        <f>SUM(SAIXANDULAAN!Z82)</f>
        <v>46955405.200000003</v>
      </c>
      <c r="O22" s="199">
        <f>SUM(SAIXANDULAAN!X85)</f>
        <v>305000000</v>
      </c>
      <c r="P22" s="199">
        <f>SUM(SAIXANDULAAN!Y85)</f>
        <v>300374698</v>
      </c>
      <c r="Q22" s="199">
        <f>SUM(SAIXANDULAAN!Z85)</f>
        <v>-4625302</v>
      </c>
      <c r="R22" s="34"/>
      <c r="S22" s="235">
        <f t="shared" si="0"/>
        <v>0</v>
      </c>
    </row>
    <row r="23" spans="1:20" ht="12" customHeight="1">
      <c r="A23" s="70">
        <v>9</v>
      </c>
      <c r="B23" s="76" t="s">
        <v>207</v>
      </c>
      <c r="C23" s="198">
        <f>SUM(ULAANBADRAX!X8)</f>
        <v>647878400</v>
      </c>
      <c r="D23" s="198">
        <f>SUM(ULAANBADRAX!Y8)</f>
        <v>609295358</v>
      </c>
      <c r="E23" s="198">
        <f>SUM(ULAANBADRAX!Z8)</f>
        <v>-38583042</v>
      </c>
      <c r="F23" s="198">
        <f>SUM(ULAANBADRAX!X80+ULAANBADRAX!X81)</f>
        <v>0</v>
      </c>
      <c r="G23" s="198">
        <f>SUM(ULAANBADRAX!Y80+ULAANBADRAX!Y81)</f>
        <v>0</v>
      </c>
      <c r="H23" s="198">
        <f>SUM(ULAANBADRAX!Z80+ULAANBADRAX!Z81)</f>
        <v>0</v>
      </c>
      <c r="I23" s="198">
        <f>SUM(ULAANBADRAX!X86)</f>
        <v>16000000</v>
      </c>
      <c r="J23" s="198">
        <f>SUM(ULAANBADRAX!Y86)</f>
        <v>14135100</v>
      </c>
      <c r="K23" s="198">
        <f>SUM(ULAANBADRAX!Z86)</f>
        <v>-1864900</v>
      </c>
      <c r="L23" s="198">
        <f>SUM(ULAANBADRAX!X82)</f>
        <v>84878400</v>
      </c>
      <c r="M23" s="198">
        <f>SUM(ULAANBADRAX!Y82)</f>
        <v>64954226</v>
      </c>
      <c r="N23" s="198">
        <f>SUM(ULAANBADRAX!Z82)</f>
        <v>-19924174</v>
      </c>
      <c r="O23" s="199">
        <f>SUM(ULAANBADRAX!X85)</f>
        <v>547000000</v>
      </c>
      <c r="P23" s="199">
        <f>SUM(ULAANBADRAX!Y85)</f>
        <v>591898609</v>
      </c>
      <c r="Q23" s="199">
        <f>SUM(ULAANBADRAX!Z85)</f>
        <v>44898609</v>
      </c>
      <c r="R23" s="34"/>
      <c r="S23" s="235">
        <f t="shared" si="0"/>
        <v>0</v>
      </c>
    </row>
    <row r="24" spans="1:20" ht="12" customHeight="1">
      <c r="A24" s="70">
        <v>10</v>
      </c>
      <c r="B24" s="76" t="s">
        <v>208</v>
      </c>
      <c r="C24" s="198">
        <f>SUM(HATANBULAG!X8)</f>
        <v>1136903400</v>
      </c>
      <c r="D24" s="198">
        <f>SUM(HATANBULAG!Y8)</f>
        <v>710502662</v>
      </c>
      <c r="E24" s="198">
        <f>SUM(HATANBULAG!Z8)</f>
        <v>-426400738</v>
      </c>
      <c r="F24" s="198">
        <f>SUM(HATANBULAG!X80+HATANBULAG!X81)</f>
        <v>0</v>
      </c>
      <c r="G24" s="198">
        <f>SUM(HATANBULAG!Y80+HATANBULAG!Y81)</f>
        <v>0</v>
      </c>
      <c r="H24" s="198">
        <f>SUM(HATANBULAG!Z80+HATANBULAG!Z81)</f>
        <v>0</v>
      </c>
      <c r="I24" s="198">
        <f>SUM(HATANBULAG!X86)</f>
        <v>583000000</v>
      </c>
      <c r="J24" s="198">
        <f>SUM(HATANBULAG!Y86)</f>
        <v>838100000</v>
      </c>
      <c r="K24" s="198">
        <f>SUM(HATANBULAG!Z86)</f>
        <v>255100000</v>
      </c>
      <c r="L24" s="198">
        <f>SUM(HATANBULAG!X82)</f>
        <v>9945600</v>
      </c>
      <c r="M24" s="198">
        <f>SUM(HATANBULAG!Y82)</f>
        <v>41774813</v>
      </c>
      <c r="N24" s="198">
        <f>SUM(HATANBULAG!Z82)</f>
        <v>31829213</v>
      </c>
      <c r="O24" s="199">
        <f>SUM(HATANBULAG!X85)</f>
        <v>543957800</v>
      </c>
      <c r="P24" s="199">
        <f>SUM(HATANBULAG!Y85)</f>
        <v>376166518</v>
      </c>
      <c r="Q24" s="199">
        <f>SUM(HATANBULAG!Z85)</f>
        <v>-167791282</v>
      </c>
      <c r="R24" s="34"/>
      <c r="S24" s="235">
        <f t="shared" si="0"/>
        <v>0</v>
      </c>
    </row>
    <row r="25" spans="1:20" ht="12" customHeight="1">
      <c r="A25" s="70">
        <v>11</v>
      </c>
      <c r="B25" s="76" t="s">
        <v>209</v>
      </c>
      <c r="C25" s="198">
        <f>SUM(HOBSGOL!X8)</f>
        <v>593901600</v>
      </c>
      <c r="D25" s="198">
        <f>SUM(HOBSGOL!Y8)</f>
        <v>419503608</v>
      </c>
      <c r="E25" s="198">
        <f>SUM(HOBSGOL!Z8)</f>
        <v>-174397992</v>
      </c>
      <c r="F25" s="198">
        <f>SUM(HOBSGOL!X80+HOBSGOL!X81)</f>
        <v>0</v>
      </c>
      <c r="G25" s="198">
        <f>SUM(HOBSGOL!Y80+HOBSGOL!Y81)</f>
        <v>0</v>
      </c>
      <c r="H25" s="198">
        <f>SUM(HOBSGOL!Z80+HOBSGOL!Z81)</f>
        <v>0</v>
      </c>
      <c r="I25" s="198">
        <f>SUM(HOBSGOL!X86)</f>
        <v>0</v>
      </c>
      <c r="J25" s="198">
        <f>SUM(HOBSGOL!Y86)</f>
        <v>0</v>
      </c>
      <c r="K25" s="198">
        <f>SUM(HOBSGOL!Z86)</f>
        <v>0</v>
      </c>
      <c r="L25" s="198">
        <f>SUM(HOBSGOL!X82)</f>
        <v>9931700</v>
      </c>
      <c r="M25" s="198">
        <f>SUM(HOBSGOL!Y82)</f>
        <v>53635077</v>
      </c>
      <c r="N25" s="198">
        <f>SUM(HOBSGOL!Z82)</f>
        <v>43703377</v>
      </c>
      <c r="O25" s="199">
        <f>SUM(HOBSGOL!X85)</f>
        <v>583969900</v>
      </c>
      <c r="P25" s="199">
        <f>SUM(HOBSGOL!Y85)</f>
        <v>373819896</v>
      </c>
      <c r="Q25" s="199">
        <f>SUM(HOBSGOL!Z85)</f>
        <v>-210150004</v>
      </c>
      <c r="R25" s="34"/>
      <c r="S25" s="235">
        <f t="shared" si="0"/>
        <v>0</v>
      </c>
    </row>
    <row r="26" spans="1:20" ht="12" customHeight="1">
      <c r="A26" s="70">
        <v>12</v>
      </c>
      <c r="B26" s="76" t="s">
        <v>210</v>
      </c>
      <c r="C26" s="198">
        <f>SUM(ERDENE!X8)</f>
        <v>248920200</v>
      </c>
      <c r="D26" s="198">
        <f>SUM(ERDENE!Y8)</f>
        <v>84555000</v>
      </c>
      <c r="E26" s="198">
        <f>SUM(ERDENE!Z8)</f>
        <v>-164365200</v>
      </c>
      <c r="F26" s="198">
        <f>SUM(ERDENE!X80+ERDENE!X81)</f>
        <v>0</v>
      </c>
      <c r="G26" s="198">
        <f>SUM(ERDENE!Y80+ERDENE!Y81)</f>
        <v>0</v>
      </c>
      <c r="H26" s="198">
        <f>SUM(ERDENE!Z80+ERDENE!Z81)</f>
        <v>0</v>
      </c>
      <c r="I26" s="198">
        <f>SUM(ERDENE!X86)</f>
        <v>19000000</v>
      </c>
      <c r="J26" s="198">
        <f>SUM(ERDENE!Y86)</f>
        <v>1302600</v>
      </c>
      <c r="K26" s="198">
        <f>SUM(ERDENE!Z86)</f>
        <v>-17697400</v>
      </c>
      <c r="L26" s="198">
        <f>SUM(ERDENE!X82)</f>
        <v>6920200</v>
      </c>
      <c r="M26" s="198">
        <f>SUM(ERDENE!Y82)</f>
        <v>25789551</v>
      </c>
      <c r="N26" s="198">
        <f>SUM(ERDENE!Z82)</f>
        <v>18869351</v>
      </c>
      <c r="O26" s="199">
        <f>SUM(ERDENE!X85)</f>
        <v>223000000</v>
      </c>
      <c r="P26" s="199">
        <f>SUM(ERDENE!Y85)</f>
        <v>76135000</v>
      </c>
      <c r="Q26" s="199">
        <f>SUM(ERDENE!Z85)</f>
        <v>-146865000</v>
      </c>
      <c r="R26" s="34"/>
      <c r="S26" s="235">
        <f t="shared" si="0"/>
        <v>0</v>
      </c>
    </row>
    <row r="27" spans="1:20" ht="12" customHeight="1">
      <c r="A27" s="70">
        <v>13</v>
      </c>
      <c r="B27" s="76" t="s">
        <v>211</v>
      </c>
      <c r="C27" s="198">
        <f>SUM(SAINSHAND!CU8+SAINSHAND!P85)</f>
        <v>835587200</v>
      </c>
      <c r="D27" s="198">
        <f>SUM(SAINSHAND!CV8)</f>
        <v>221191412</v>
      </c>
      <c r="E27" s="198">
        <f>SUM(SAINSHAND!CW8)</f>
        <v>-614395788</v>
      </c>
      <c r="F27" s="198">
        <f>SUM(ERDENE!X80+ERDENE!X81)</f>
        <v>0</v>
      </c>
      <c r="G27" s="198">
        <f>SUM(ERDENE!Y80+ERDENE!Y81)</f>
        <v>0</v>
      </c>
      <c r="H27" s="198">
        <f>SUM(ERDENE!Z80+ERDENE!Z81)</f>
        <v>0</v>
      </c>
      <c r="I27" s="198">
        <f>SUM(SAINSHAND!CU86)</f>
        <v>18000000</v>
      </c>
      <c r="J27" s="198">
        <f>SUM(SAINSHAND!CV86)</f>
        <v>0</v>
      </c>
      <c r="K27" s="198">
        <f>SUM(SAINSHAND!CW86)</f>
        <v>-18000000</v>
      </c>
      <c r="L27" s="198">
        <f>SUM(SAINSHAND!CX82)</f>
        <v>159587200</v>
      </c>
      <c r="M27" s="198">
        <f>SUM(SAINSHAND!CY82)</f>
        <v>132376433.01000001</v>
      </c>
      <c r="N27" s="198">
        <f>SUM(SAINSHAND!CZ82)</f>
        <v>-27210766.989999995</v>
      </c>
      <c r="O27" s="199">
        <f>SUM(SAINSHAND!CX85+SAINSHAND!O85)</f>
        <v>658000000</v>
      </c>
      <c r="P27" s="199">
        <f>SUM(SAINSHAND!CY85+SAINSHAND!P85)</f>
        <v>111456044</v>
      </c>
      <c r="Q27" s="199">
        <f>SUM(SAINSHAND!CZ85+SAINSHAND!Q85)</f>
        <v>-546543956</v>
      </c>
      <c r="R27" s="34"/>
      <c r="S27" s="235">
        <f t="shared" si="0"/>
        <v>0</v>
      </c>
    </row>
    <row r="28" spans="1:20" ht="12" customHeight="1">
      <c r="A28" s="70">
        <v>14</v>
      </c>
      <c r="B28" s="76" t="s">
        <v>212</v>
      </c>
      <c r="C28" s="198">
        <f>SUM('ZAMIIN UUD'!BQ8)</f>
        <v>768236000</v>
      </c>
      <c r="D28" s="198">
        <f>SUM('ZAMIIN UUD'!BR8)</f>
        <v>168039203</v>
      </c>
      <c r="E28" s="198">
        <f>SUM('ZAMIIN UUD'!BS8)</f>
        <v>-600196797</v>
      </c>
      <c r="F28" s="198">
        <f>SUM('ZAMIIN UUD'!BQ80+'ZAMIIN UUD'!BQ81)</f>
        <v>0</v>
      </c>
      <c r="G28" s="198">
        <f>SUM('ZAMIIN UUD'!BR80+'ZAMIIN UUD'!BR81)</f>
        <v>0</v>
      </c>
      <c r="H28" s="198">
        <f>SUM('ZAMIIN UUD'!BS80+'ZAMIIN UUD'!BS81)</f>
        <v>0</v>
      </c>
      <c r="I28" s="200">
        <f>SUM('ZAMIIN UUD'!BQ86)</f>
        <v>5000000</v>
      </c>
      <c r="J28" s="198">
        <f>SUM('ZAMIIN UUD'!BR86)</f>
        <v>0</v>
      </c>
      <c r="K28" s="198">
        <f>SUM('ZAMIIN UUD'!BS86)</f>
        <v>-5000000</v>
      </c>
      <c r="L28" s="198">
        <f>SUM('ZAMIIN UUD'!BT82)</f>
        <v>97000000</v>
      </c>
      <c r="M28" s="198">
        <f>SUM('ZAMIIN UUD'!BU82)</f>
        <v>140504049.80000001</v>
      </c>
      <c r="N28" s="198">
        <f>SUM('ZAMIIN UUD'!BV82)</f>
        <v>43504049.800000012</v>
      </c>
      <c r="O28" s="199">
        <f>SUM('ZAMIIN UUD'!BT85)</f>
        <v>666236000</v>
      </c>
      <c r="P28" s="199">
        <f>SUM('ZAMIIN UUD'!BU85)</f>
        <v>517382076</v>
      </c>
      <c r="Q28" s="199">
        <f>SUM('ZAMIIN UUD'!BV85)</f>
        <v>-148853924</v>
      </c>
      <c r="R28" s="34"/>
      <c r="S28" s="235">
        <f t="shared" si="0"/>
        <v>0</v>
      </c>
    </row>
    <row r="29" spans="1:20" s="35" customFormat="1" ht="12" customHeight="1">
      <c r="A29" s="70">
        <v>15</v>
      </c>
      <c r="B29" s="76" t="s">
        <v>213</v>
      </c>
      <c r="C29" s="198">
        <f>SUM('AIMAG TOB'!BT8+'AIMAG TOB'!AB85)</f>
        <v>12959806400</v>
      </c>
      <c r="D29" s="198">
        <f>SUM('AIMAG TOB'!BU8)</f>
        <v>644532033</v>
      </c>
      <c r="E29" s="198">
        <f>SUM('AIMAG TOB'!BV8)</f>
        <v>-12315274367</v>
      </c>
      <c r="F29" s="201">
        <f>SUM('AIMAG TOB'!BT80+'AIMAG TOB'!BT81)</f>
        <v>0</v>
      </c>
      <c r="G29" s="201">
        <f>SUM('AIMAG TOB'!BU80+'AIMAG TOB'!BU81)</f>
        <v>6896000</v>
      </c>
      <c r="H29" s="201">
        <f>SUM('AIMAG TOB'!BV80+'AIMAG TOB'!BV81)</f>
        <v>6896000</v>
      </c>
      <c r="I29" s="198">
        <f>SUM('AIMAG TOB'!BT86)</f>
        <v>0</v>
      </c>
      <c r="J29" s="198">
        <f>SUM('AIMAG TOB'!BU86)</f>
        <v>0</v>
      </c>
      <c r="K29" s="198">
        <f>SUM('AIMAG TOB'!BV86)</f>
        <v>0</v>
      </c>
      <c r="L29" s="201">
        <f>SUM('AIMAG TOB'!BW82)</f>
        <v>0</v>
      </c>
      <c r="M29" s="201">
        <f>SUM('AIMAG TOB'!BX82)</f>
        <v>1442274752.75</v>
      </c>
      <c r="N29" s="201">
        <f>SUM('AIMAG TOB'!BY82)</f>
        <v>1442274752.75</v>
      </c>
      <c r="O29" s="199">
        <f>+'AIMAG TOB'!BZ85</f>
        <v>12959806400</v>
      </c>
      <c r="P29" s="199">
        <f>+'AIMAG TOB'!CA85</f>
        <v>13422202698</v>
      </c>
      <c r="Q29" s="199">
        <f>+'AIMAG TOB'!CB85</f>
        <v>462396298</v>
      </c>
      <c r="R29" s="34"/>
      <c r="S29" s="235">
        <f t="shared" si="0"/>
        <v>0</v>
      </c>
    </row>
    <row r="30" spans="1:20" s="35" customFormat="1" ht="27.75" customHeight="1">
      <c r="A30" s="70"/>
      <c r="B30" s="76" t="s">
        <v>214</v>
      </c>
      <c r="C30" s="201">
        <f t="shared" ref="C30:Q30" si="1">SUM(C15:C29)</f>
        <v>20595751700</v>
      </c>
      <c r="D30" s="201">
        <f t="shared" si="1"/>
        <v>4451385770.3999996</v>
      </c>
      <c r="E30" s="201">
        <f t="shared" si="1"/>
        <v>-16144365929.6</v>
      </c>
      <c r="F30" s="201">
        <f t="shared" si="1"/>
        <v>8000000</v>
      </c>
      <c r="G30" s="201">
        <f t="shared" si="1"/>
        <v>10726000</v>
      </c>
      <c r="H30" s="201">
        <f t="shared" si="1"/>
        <v>2726000</v>
      </c>
      <c r="I30" s="201">
        <f t="shared" si="1"/>
        <v>842000000</v>
      </c>
      <c r="J30" s="201">
        <f t="shared" si="1"/>
        <v>903353000</v>
      </c>
      <c r="K30" s="201">
        <f t="shared" si="1"/>
        <v>61353000</v>
      </c>
      <c r="L30" s="201">
        <f t="shared" si="1"/>
        <v>1491781600</v>
      </c>
      <c r="M30" s="201">
        <f t="shared" si="1"/>
        <v>2607168516.3699999</v>
      </c>
      <c r="N30" s="201">
        <f t="shared" si="1"/>
        <v>1115386916.3699999</v>
      </c>
      <c r="O30" s="201">
        <f>SUM(O15:O29)</f>
        <v>18253970100</v>
      </c>
      <c r="P30" s="201">
        <f t="shared" si="1"/>
        <v>17486350598.200001</v>
      </c>
      <c r="Q30" s="201">
        <f t="shared" si="1"/>
        <v>-767619501.79999995</v>
      </c>
      <c r="S30" s="235">
        <f t="shared" si="0"/>
        <v>0</v>
      </c>
    </row>
    <row r="31" spans="1:20">
      <c r="B31" s="36"/>
      <c r="C31" s="202"/>
      <c r="D31" s="202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S31" s="235">
        <f t="shared" si="0"/>
        <v>0</v>
      </c>
    </row>
    <row r="32" spans="1:20">
      <c r="B32" s="36"/>
      <c r="C32" s="202"/>
      <c r="D32" s="202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</row>
    <row r="33" spans="2:19" s="32" customFormat="1">
      <c r="B33" s="36"/>
      <c r="C33" s="202"/>
      <c r="D33" s="202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S33" s="113"/>
    </row>
    <row r="34" spans="2:19" s="32" customFormat="1">
      <c r="B34" s="36"/>
      <c r="C34" s="202"/>
      <c r="D34" s="202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 t="s">
        <v>180</v>
      </c>
      <c r="P34" s="202"/>
      <c r="Q34" s="202"/>
      <c r="S34" s="113"/>
    </row>
    <row r="35" spans="2:19" s="32" customFormat="1">
      <c r="B35" s="36"/>
      <c r="C35" s="202"/>
      <c r="D35" s="202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 t="s">
        <v>181</v>
      </c>
      <c r="P35" s="202"/>
      <c r="Q35" s="202"/>
      <c r="S35" s="113"/>
    </row>
    <row r="36" spans="2:19" s="32" customFormat="1">
      <c r="B36" s="36"/>
      <c r="C36" s="202"/>
      <c r="D36" s="202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S36" s="113"/>
    </row>
    <row r="37" spans="2:19" s="32" customFormat="1">
      <c r="B37" s="36"/>
      <c r="C37" s="202"/>
      <c r="D37" s="202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S37" s="113"/>
    </row>
    <row r="38" spans="2:19" s="32" customFormat="1">
      <c r="B38" s="36"/>
      <c r="C38" s="202"/>
      <c r="D38" s="202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S38" s="113"/>
    </row>
    <row r="39" spans="2:19" s="32" customFormat="1">
      <c r="B39" s="36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S39" s="113"/>
    </row>
    <row r="40" spans="2:19" s="32" customFormat="1">
      <c r="B40" s="36"/>
      <c r="C40" s="202"/>
      <c r="D40" s="202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S40" s="113"/>
    </row>
    <row r="41" spans="2:19" s="32" customFormat="1">
      <c r="B41" s="36"/>
      <c r="C41" s="202"/>
      <c r="D41" s="202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S41" s="113"/>
    </row>
    <row r="42" spans="2:19" s="32" customFormat="1">
      <c r="B42" s="36"/>
      <c r="C42" s="202"/>
      <c r="D42" s="202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S42" s="113"/>
    </row>
    <row r="43" spans="2:19" s="32" customFormat="1">
      <c r="B43" s="36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S43" s="113"/>
    </row>
    <row r="44" spans="2:19" s="32" customFormat="1">
      <c r="B44" s="36"/>
      <c r="C44" s="202"/>
      <c r="D44" s="202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S44" s="113"/>
    </row>
    <row r="45" spans="2:19" s="32" customFormat="1">
      <c r="C45" s="202"/>
      <c r="D45" s="202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S45" s="113"/>
    </row>
    <row r="46" spans="2:19" s="32" customFormat="1">
      <c r="B46" s="36"/>
      <c r="C46" s="202"/>
      <c r="D46" s="202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S46" s="113"/>
    </row>
    <row r="47" spans="2:19" s="32" customFormat="1">
      <c r="C47" s="202"/>
      <c r="D47" s="202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S47" s="113"/>
    </row>
    <row r="48" spans="2:19" s="32" customFormat="1">
      <c r="C48" s="202"/>
      <c r="D48" s="202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S48" s="113"/>
    </row>
    <row r="49" spans="1:17">
      <c r="A49" s="32"/>
      <c r="C49" s="202"/>
      <c r="D49" s="202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</row>
    <row r="50" spans="1:17">
      <c r="A50" s="32"/>
      <c r="B50" s="36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</row>
    <row r="51" spans="1:17">
      <c r="A51" s="32"/>
      <c r="C51" s="202"/>
      <c r="D51" s="202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</row>
    <row r="52" spans="1:17">
      <c r="A52" s="32"/>
      <c r="C52" s="202"/>
      <c r="D52" s="202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</row>
    <row r="53" spans="1:17">
      <c r="A53" s="32"/>
      <c r="C53" s="202"/>
      <c r="D53" s="202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</row>
    <row r="54" spans="1:17">
      <c r="A54" s="32"/>
      <c r="C54" s="202"/>
      <c r="D54" s="202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</row>
    <row r="55" spans="1:17">
      <c r="A55" s="32"/>
      <c r="C55" s="202"/>
      <c r="D55" s="202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</row>
    <row r="56" spans="1:17">
      <c r="A56" s="32"/>
      <c r="C56" s="202"/>
      <c r="D56" s="202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</row>
    <row r="57" spans="1:17">
      <c r="A57" s="32"/>
      <c r="C57" s="202"/>
      <c r="D57" s="202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</row>
    <row r="58" spans="1:17">
      <c r="A58" s="32"/>
      <c r="C58" s="202"/>
      <c r="D58" s="202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</row>
    <row r="59" spans="1:17">
      <c r="A59" s="32"/>
      <c r="C59" s="202"/>
      <c r="D59" s="202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</row>
    <row r="60" spans="1:17">
      <c r="A60" s="32"/>
      <c r="C60" s="202"/>
      <c r="D60" s="202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</row>
    <row r="61" spans="1:17">
      <c r="A61" s="32"/>
      <c r="C61" s="202"/>
      <c r="D61" s="202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</row>
    <row r="62" spans="1:17">
      <c r="A62" s="32"/>
      <c r="C62" s="202"/>
      <c r="D62" s="202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</row>
    <row r="63" spans="1:17">
      <c r="A63" s="32"/>
      <c r="C63" s="202"/>
      <c r="D63" s="202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0" zoomScaleNormal="110" workbookViewId="0">
      <pane xSplit="2" ySplit="8" topLeftCell="DJ57" activePane="bottomRight" state="frozen"/>
      <selection pane="topRight" activeCell="C1" sqref="C1"/>
      <selection pane="bottomLeft" activeCell="A9" sqref="A9"/>
      <selection pane="bottomRight" activeCell="DA49" sqref="DA49:DB84"/>
    </sheetView>
  </sheetViews>
  <sheetFormatPr defaultColWidth="9.140625" defaultRowHeight="11.25"/>
  <cols>
    <col min="1" max="1" width="2.42578125" style="32" customWidth="1"/>
    <col min="2" max="2" width="37.7109375" style="52" customWidth="1"/>
    <col min="3" max="14" width="14.140625" style="113" customWidth="1"/>
    <col min="15" max="95" width="14.140625" style="121" customWidth="1"/>
    <col min="96" max="98" width="14.140625" style="119" customWidth="1"/>
    <col min="99" max="101" width="14.140625" style="121" customWidth="1"/>
    <col min="102" max="104" width="14.140625" style="119" customWidth="1"/>
    <col min="105" max="110" width="13.42578125" style="121" customWidth="1"/>
    <col min="111" max="116" width="13.42578125" style="119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308"/>
      <c r="B1" s="326"/>
      <c r="C1" s="309">
        <f>+C8+F8+I8+L8+O8+R8+U8+X11+X17+AA11+AA17+AD11+AD17+AG11+AG17+AJ11+AJ17+AM11+AM17+AP11+AP17+AS11+AS17+AV11+AV17+AY11+AY17+BB11+BB17+BE11+BE17+BH11+BH17+BK11+BK17+BN11+BN17+BT11+BT17+BW11+BW17+BZ11+BZ17+CC11+CC17+CF11+CF17</f>
        <v>4110645300</v>
      </c>
      <c r="D1" s="309"/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0"/>
      <c r="AH1" s="330"/>
      <c r="AI1" s="330"/>
      <c r="AJ1" s="330"/>
      <c r="AK1" s="330"/>
      <c r="AL1" s="330"/>
      <c r="AM1" s="330"/>
      <c r="AN1" s="330"/>
      <c r="AO1" s="330"/>
      <c r="AP1" s="330"/>
      <c r="AQ1" s="330"/>
      <c r="AR1" s="330"/>
      <c r="AS1" s="330"/>
      <c r="AT1" s="330"/>
      <c r="AU1" s="330"/>
      <c r="AV1" s="330"/>
      <c r="AW1" s="330"/>
      <c r="AX1" s="330"/>
      <c r="AY1" s="330"/>
      <c r="AZ1" s="330"/>
      <c r="BA1" s="330"/>
      <c r="BB1" s="330"/>
      <c r="BC1" s="330"/>
      <c r="BD1" s="330"/>
      <c r="BE1" s="330"/>
      <c r="BF1" s="330"/>
      <c r="BG1" s="330"/>
      <c r="BH1" s="330"/>
      <c r="BI1" s="330"/>
      <c r="BJ1" s="330"/>
      <c r="BK1" s="330"/>
      <c r="BL1" s="330"/>
      <c r="BM1" s="330"/>
      <c r="BN1" s="330"/>
      <c r="BO1" s="330"/>
      <c r="BP1" s="330"/>
      <c r="BQ1" s="330"/>
      <c r="BR1" s="330"/>
      <c r="BS1" s="330"/>
      <c r="BT1" s="330"/>
      <c r="BU1" s="330"/>
      <c r="BV1" s="330"/>
      <c r="BW1" s="330"/>
      <c r="BX1" s="330"/>
      <c r="BY1" s="330"/>
      <c r="BZ1" s="330"/>
      <c r="CA1" s="330"/>
      <c r="CB1" s="330"/>
      <c r="CC1" s="330"/>
      <c r="CD1" s="330"/>
      <c r="CE1" s="330"/>
      <c r="CF1" s="330"/>
      <c r="CG1" s="330"/>
      <c r="CH1" s="330"/>
      <c r="CI1" s="330"/>
      <c r="CJ1" s="330"/>
      <c r="CK1" s="330"/>
      <c r="CL1" s="330"/>
      <c r="CM1" s="330"/>
      <c r="CN1" s="330"/>
      <c r="CO1" s="330"/>
      <c r="CP1" s="330"/>
      <c r="CQ1" s="330"/>
      <c r="CR1" s="330"/>
      <c r="CS1" s="330"/>
      <c r="CT1" s="330"/>
      <c r="CU1" s="330"/>
      <c r="CV1" s="330"/>
      <c r="CW1" s="330"/>
      <c r="CX1" s="330"/>
      <c r="CY1" s="330"/>
      <c r="CZ1" s="330"/>
      <c r="DA1" s="330"/>
      <c r="DB1" s="330"/>
      <c r="DC1" s="330"/>
      <c r="DD1" s="330"/>
      <c r="DE1" s="330"/>
      <c r="DF1" s="330"/>
      <c r="DG1" s="330"/>
      <c r="DH1" s="330"/>
      <c r="DI1" s="330"/>
      <c r="DJ1" s="330"/>
      <c r="DK1" s="330"/>
      <c r="DL1" s="330"/>
      <c r="DM1" s="323"/>
    </row>
    <row r="2" spans="1:138">
      <c r="A2" s="308"/>
      <c r="B2" s="326"/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>
        <f>+X23+AA23+AD23+AG23+AJ23+AM23+AP23+AS23+AV23+AY23+BB23+BE23+BH23+BK23+BN23+BT23+BW23+BZ23+CC23+CF23+CL23+CO23+X43+AA43+AD43+AG43+AJ43+AM43+AP43+AS43+AV43+AY43+BB43+BE43+BH43+BK43+BN43+BT43+BW43+BZ43+CC43+CF43+CL43+CO43</f>
        <v>2461291800</v>
      </c>
      <c r="Z2" s="330"/>
      <c r="AA2" s="330"/>
      <c r="AB2" s="330"/>
      <c r="AC2" s="330"/>
      <c r="AD2" s="330"/>
      <c r="AE2" s="330"/>
      <c r="AF2" s="330"/>
      <c r="AG2" s="330"/>
      <c r="AH2" s="330"/>
      <c r="AI2" s="330"/>
      <c r="AJ2" s="330"/>
      <c r="AK2" s="330"/>
      <c r="AL2" s="330"/>
      <c r="AM2" s="330"/>
      <c r="AN2" s="330"/>
      <c r="AO2" s="330"/>
      <c r="AP2" s="330"/>
      <c r="AQ2" s="330"/>
      <c r="AR2" s="330"/>
      <c r="AS2" s="330"/>
      <c r="AT2" s="330"/>
      <c r="AU2" s="330"/>
      <c r="AV2" s="330"/>
      <c r="AW2" s="330"/>
      <c r="AX2" s="330"/>
      <c r="AY2" s="330"/>
      <c r="AZ2" s="330"/>
      <c r="BA2" s="330"/>
      <c r="BB2" s="330"/>
      <c r="BC2" s="330"/>
      <c r="BD2" s="330"/>
      <c r="BE2" s="330"/>
      <c r="BF2" s="330"/>
      <c r="BG2" s="330"/>
      <c r="BH2" s="330"/>
      <c r="BI2" s="330"/>
      <c r="BJ2" s="330"/>
      <c r="BK2" s="330"/>
      <c r="BL2" s="330"/>
      <c r="BM2" s="330"/>
      <c r="BN2" s="330"/>
      <c r="BO2" s="330"/>
      <c r="BP2" s="330"/>
      <c r="BQ2" s="330"/>
      <c r="BR2" s="330"/>
      <c r="BS2" s="330"/>
      <c r="BT2" s="330"/>
      <c r="BU2" s="330"/>
      <c r="BV2" s="330"/>
      <c r="BW2" s="330"/>
      <c r="BX2" s="330"/>
      <c r="BY2" s="330"/>
      <c r="BZ2" s="330"/>
      <c r="CA2" s="330"/>
      <c r="CB2" s="330"/>
      <c r="CC2" s="330"/>
      <c r="CD2" s="330"/>
      <c r="CE2" s="330"/>
      <c r="CF2" s="330"/>
      <c r="CG2" s="330"/>
      <c r="CH2" s="330"/>
      <c r="CI2" s="330"/>
      <c r="CJ2" s="330"/>
      <c r="CK2" s="330"/>
      <c r="CL2" s="330"/>
      <c r="CM2" s="330"/>
      <c r="CN2" s="330"/>
      <c r="CO2" s="330"/>
      <c r="CP2" s="330"/>
      <c r="CQ2" s="330"/>
      <c r="CR2" s="337"/>
      <c r="CS2" s="337"/>
      <c r="CT2" s="337"/>
      <c r="CU2" s="330"/>
      <c r="CV2" s="330"/>
      <c r="CW2" s="330"/>
      <c r="CX2" s="337"/>
      <c r="CY2" s="337"/>
      <c r="CZ2" s="337"/>
      <c r="DA2" s="330"/>
      <c r="DB2" s="330"/>
      <c r="DC2" s="330"/>
      <c r="DD2" s="330"/>
      <c r="DE2" s="330"/>
      <c r="DF2" s="330"/>
      <c r="DG2" s="337"/>
      <c r="DH2" s="337"/>
      <c r="DI2" s="337"/>
      <c r="DJ2" s="337"/>
      <c r="DK2" s="337"/>
      <c r="DL2" s="337"/>
      <c r="DM2" s="323"/>
    </row>
    <row r="3" spans="1:138">
      <c r="A3" s="308"/>
      <c r="B3" s="326"/>
      <c r="C3" s="309" t="s">
        <v>292</v>
      </c>
      <c r="D3" s="309"/>
      <c r="E3" s="309"/>
      <c r="F3" s="309"/>
      <c r="G3" s="309"/>
      <c r="H3" s="309"/>
      <c r="I3" s="309"/>
      <c r="J3" s="309"/>
      <c r="K3" s="309"/>
      <c r="L3" s="309"/>
      <c r="M3" s="309"/>
      <c r="N3" s="309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  <c r="AA3" s="330"/>
      <c r="AB3" s="330"/>
      <c r="AC3" s="330"/>
      <c r="AD3" s="330"/>
      <c r="AE3" s="330"/>
      <c r="AF3" s="330"/>
      <c r="AG3" s="330"/>
      <c r="AH3" s="330"/>
      <c r="AI3" s="330"/>
      <c r="AJ3" s="330">
        <f>AJ11+AJ17+AJ23+AJ39</f>
        <v>33747200</v>
      </c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  <c r="BT3" s="330"/>
      <c r="BU3" s="330"/>
      <c r="BV3" s="330"/>
      <c r="BW3" s="330"/>
      <c r="BX3" s="330"/>
      <c r="BY3" s="330"/>
      <c r="BZ3" s="330"/>
      <c r="CA3" s="330"/>
      <c r="CB3" s="330"/>
      <c r="CC3" s="330"/>
      <c r="CD3" s="330"/>
      <c r="CE3" s="330"/>
      <c r="CF3" s="330"/>
      <c r="CG3" s="330"/>
      <c r="CH3" s="330"/>
      <c r="CI3" s="330"/>
      <c r="CJ3" s="330"/>
      <c r="CK3" s="330"/>
      <c r="CL3" s="330"/>
      <c r="CM3" s="330"/>
      <c r="CN3" s="330"/>
      <c r="CO3" s="330"/>
      <c r="CP3" s="330"/>
      <c r="CQ3" s="330"/>
      <c r="CR3" s="337"/>
      <c r="CS3" s="337"/>
      <c r="CT3" s="337"/>
      <c r="CU3" s="330"/>
      <c r="CV3" s="330"/>
      <c r="CW3" s="330"/>
      <c r="CX3" s="337"/>
      <c r="CY3" s="337"/>
      <c r="CZ3" s="337"/>
      <c r="DA3" s="330"/>
      <c r="DB3" s="330"/>
      <c r="DC3" s="330"/>
      <c r="DD3" s="330"/>
      <c r="DE3" s="330"/>
      <c r="DF3" s="330"/>
      <c r="DG3" s="337"/>
      <c r="DH3" s="337"/>
      <c r="DI3" s="337"/>
      <c r="DJ3" s="337"/>
      <c r="DK3" s="337"/>
      <c r="DL3" s="337"/>
      <c r="DM3" s="323"/>
      <c r="DZ3" s="34"/>
    </row>
    <row r="4" spans="1:138">
      <c r="A4" s="308"/>
      <c r="B4" s="326"/>
      <c r="C4" s="309">
        <f t="shared" ref="C4:AH4" si="0">+C8-C79</f>
        <v>0</v>
      </c>
      <c r="D4" s="309">
        <f t="shared" si="0"/>
        <v>-21581884.099999994</v>
      </c>
      <c r="E4" s="309">
        <f t="shared" si="0"/>
        <v>-21581884.099999994</v>
      </c>
      <c r="F4" s="309">
        <f t="shared" si="0"/>
        <v>0</v>
      </c>
      <c r="G4" s="309">
        <f t="shared" si="0"/>
        <v>-135032193.73000002</v>
      </c>
      <c r="H4" s="309">
        <f t="shared" si="0"/>
        <v>-135032193.73000002</v>
      </c>
      <c r="I4" s="309">
        <f t="shared" si="0"/>
        <v>0</v>
      </c>
      <c r="J4" s="309">
        <f t="shared" si="0"/>
        <v>-43370817.420000076</v>
      </c>
      <c r="K4" s="309">
        <f t="shared" si="0"/>
        <v>-43370817.420000076</v>
      </c>
      <c r="L4" s="309">
        <f t="shared" si="0"/>
        <v>0</v>
      </c>
      <c r="M4" s="309">
        <f t="shared" si="0"/>
        <v>-23893260.629999995</v>
      </c>
      <c r="N4" s="309">
        <f t="shared" si="0"/>
        <v>-23893260.629999995</v>
      </c>
      <c r="O4" s="309">
        <f t="shared" si="0"/>
        <v>0</v>
      </c>
      <c r="P4" s="309">
        <f t="shared" si="0"/>
        <v>0</v>
      </c>
      <c r="Q4" s="309">
        <f t="shared" si="0"/>
        <v>0</v>
      </c>
      <c r="R4" s="309">
        <f t="shared" si="0"/>
        <v>0</v>
      </c>
      <c r="S4" s="309">
        <f t="shared" si="0"/>
        <v>-19944162.850000024</v>
      </c>
      <c r="T4" s="309">
        <f t="shared" si="0"/>
        <v>-19944162.850000024</v>
      </c>
      <c r="U4" s="309">
        <f t="shared" si="0"/>
        <v>0</v>
      </c>
      <c r="V4" s="309">
        <f t="shared" si="0"/>
        <v>0</v>
      </c>
      <c r="W4" s="309">
        <f t="shared" si="0"/>
        <v>0</v>
      </c>
      <c r="X4" s="309">
        <f t="shared" si="0"/>
        <v>0</v>
      </c>
      <c r="Y4" s="309">
        <f t="shared" si="0"/>
        <v>-2896385.5399999991</v>
      </c>
      <c r="Z4" s="309">
        <f t="shared" si="0"/>
        <v>-2896385.5399999991</v>
      </c>
      <c r="AA4" s="309">
        <f t="shared" si="0"/>
        <v>0</v>
      </c>
      <c r="AB4" s="309">
        <f t="shared" si="0"/>
        <v>-3427487.9800000004</v>
      </c>
      <c r="AC4" s="309">
        <f t="shared" si="0"/>
        <v>-3427487.9800000004</v>
      </c>
      <c r="AD4" s="309">
        <f t="shared" si="0"/>
        <v>0</v>
      </c>
      <c r="AE4" s="309">
        <f t="shared" si="0"/>
        <v>-2350795.5</v>
      </c>
      <c r="AF4" s="309">
        <f t="shared" si="0"/>
        <v>-2350795.5</v>
      </c>
      <c r="AG4" s="309">
        <f t="shared" si="0"/>
        <v>0</v>
      </c>
      <c r="AH4" s="309">
        <f t="shared" si="0"/>
        <v>-4827745.5</v>
      </c>
      <c r="AI4" s="309">
        <f t="shared" ref="AI4:BN4" si="1">+AI8-AI79</f>
        <v>-4827745.5</v>
      </c>
      <c r="AJ4" s="309">
        <f t="shared" si="1"/>
        <v>0</v>
      </c>
      <c r="AK4" s="309">
        <f t="shared" si="1"/>
        <v>-3674922.9600000009</v>
      </c>
      <c r="AL4" s="309">
        <f t="shared" si="1"/>
        <v>-3674922.9600000009</v>
      </c>
      <c r="AM4" s="309">
        <f t="shared" si="1"/>
        <v>0</v>
      </c>
      <c r="AN4" s="309">
        <f t="shared" si="1"/>
        <v>-2685941.3200000003</v>
      </c>
      <c r="AO4" s="309">
        <f t="shared" si="1"/>
        <v>-2685941.3200000003</v>
      </c>
      <c r="AP4" s="309">
        <f t="shared" si="1"/>
        <v>0</v>
      </c>
      <c r="AQ4" s="309">
        <f t="shared" si="1"/>
        <v>-2070165.3100000024</v>
      </c>
      <c r="AR4" s="309">
        <f t="shared" si="1"/>
        <v>-2070165.3100000024</v>
      </c>
      <c r="AS4" s="309">
        <f t="shared" si="1"/>
        <v>0</v>
      </c>
      <c r="AT4" s="309">
        <f t="shared" si="1"/>
        <v>-3882914.84</v>
      </c>
      <c r="AU4" s="309">
        <f t="shared" si="1"/>
        <v>-3882914.84</v>
      </c>
      <c r="AV4" s="309">
        <f t="shared" si="1"/>
        <v>0</v>
      </c>
      <c r="AW4" s="309">
        <f t="shared" si="1"/>
        <v>-2724123.6499999985</v>
      </c>
      <c r="AX4" s="309">
        <f t="shared" si="1"/>
        <v>-2724123.6499999985</v>
      </c>
      <c r="AY4" s="309">
        <f t="shared" si="1"/>
        <v>0</v>
      </c>
      <c r="AZ4" s="309">
        <f t="shared" si="1"/>
        <v>-5150350.9600000009</v>
      </c>
      <c r="BA4" s="309">
        <f t="shared" si="1"/>
        <v>-5150350.9600000009</v>
      </c>
      <c r="BB4" s="309">
        <f t="shared" si="1"/>
        <v>0</v>
      </c>
      <c r="BC4" s="309">
        <f t="shared" si="1"/>
        <v>-3000000.7899999991</v>
      </c>
      <c r="BD4" s="309">
        <f t="shared" si="1"/>
        <v>-3000000.7899999991</v>
      </c>
      <c r="BE4" s="309">
        <f t="shared" si="1"/>
        <v>0</v>
      </c>
      <c r="BF4" s="309">
        <f t="shared" si="1"/>
        <v>-1177007.8599999994</v>
      </c>
      <c r="BG4" s="309">
        <f t="shared" si="1"/>
        <v>-1177007.8599999994</v>
      </c>
      <c r="BH4" s="309">
        <f t="shared" si="1"/>
        <v>0</v>
      </c>
      <c r="BI4" s="309">
        <f t="shared" si="1"/>
        <v>-9359924.2899999991</v>
      </c>
      <c r="BJ4" s="309">
        <f t="shared" si="1"/>
        <v>-9359924.2899999991</v>
      </c>
      <c r="BK4" s="309">
        <f t="shared" si="1"/>
        <v>0</v>
      </c>
      <c r="BL4" s="309">
        <f t="shared" si="1"/>
        <v>-3156585.7800000012</v>
      </c>
      <c r="BM4" s="309">
        <f t="shared" si="1"/>
        <v>-3156585.7800000012</v>
      </c>
      <c r="BN4" s="309">
        <f t="shared" si="1"/>
        <v>0</v>
      </c>
      <c r="BO4" s="309">
        <f t="shared" ref="BO4:CT4" si="2">+BO8-BO79</f>
        <v>-9839867.75</v>
      </c>
      <c r="BP4" s="309">
        <f t="shared" si="2"/>
        <v>-9839867.75</v>
      </c>
      <c r="BQ4" s="309">
        <f t="shared" si="2"/>
        <v>0</v>
      </c>
      <c r="BR4" s="309">
        <f t="shared" si="2"/>
        <v>0</v>
      </c>
      <c r="BS4" s="309">
        <f t="shared" si="2"/>
        <v>0</v>
      </c>
      <c r="BT4" s="309">
        <f t="shared" si="2"/>
        <v>0</v>
      </c>
      <c r="BU4" s="309">
        <f t="shared" si="2"/>
        <v>-3650733.900000006</v>
      </c>
      <c r="BV4" s="309">
        <f t="shared" si="2"/>
        <v>-3650733.900000006</v>
      </c>
      <c r="BW4" s="309">
        <f t="shared" si="2"/>
        <v>0</v>
      </c>
      <c r="BX4" s="309">
        <f t="shared" si="2"/>
        <v>-1031302.6299999952</v>
      </c>
      <c r="BY4" s="309">
        <f t="shared" si="2"/>
        <v>-1031302.6299999952</v>
      </c>
      <c r="BZ4" s="309">
        <f t="shared" si="2"/>
        <v>0</v>
      </c>
      <c r="CA4" s="309">
        <f t="shared" si="2"/>
        <v>-22456733.900000006</v>
      </c>
      <c r="CB4" s="309">
        <f t="shared" si="2"/>
        <v>-22456733.900000006</v>
      </c>
      <c r="CC4" s="309">
        <f t="shared" si="2"/>
        <v>0</v>
      </c>
      <c r="CD4" s="309">
        <f t="shared" si="2"/>
        <v>-4802279.8899999857</v>
      </c>
      <c r="CE4" s="309">
        <f t="shared" si="2"/>
        <v>-4802279.8899999857</v>
      </c>
      <c r="CF4" s="309">
        <f t="shared" si="2"/>
        <v>0</v>
      </c>
      <c r="CG4" s="309">
        <f t="shared" si="2"/>
        <v>-7365629.2100000083</v>
      </c>
      <c r="CH4" s="309">
        <f t="shared" si="2"/>
        <v>-7365629.2100000083</v>
      </c>
      <c r="CI4" s="309">
        <f t="shared" si="2"/>
        <v>0</v>
      </c>
      <c r="CJ4" s="309">
        <f t="shared" si="2"/>
        <v>-10872435.120000005</v>
      </c>
      <c r="CK4" s="309">
        <f t="shared" si="2"/>
        <v>-10872435.120000005</v>
      </c>
      <c r="CL4" s="309">
        <f t="shared" si="2"/>
        <v>0</v>
      </c>
      <c r="CM4" s="309">
        <f t="shared" si="2"/>
        <v>-12894954.420000002</v>
      </c>
      <c r="CN4" s="309">
        <f t="shared" si="2"/>
        <v>-12894954.420000002</v>
      </c>
      <c r="CO4" s="309">
        <f t="shared" si="2"/>
        <v>0</v>
      </c>
      <c r="CP4" s="309">
        <f t="shared" si="2"/>
        <v>0</v>
      </c>
      <c r="CQ4" s="309">
        <f t="shared" si="2"/>
        <v>0</v>
      </c>
      <c r="CR4" s="309">
        <f t="shared" si="2"/>
        <v>0</v>
      </c>
      <c r="CS4" s="309">
        <f t="shared" si="2"/>
        <v>-367120607.83000088</v>
      </c>
      <c r="CT4" s="309">
        <f t="shared" si="2"/>
        <v>-367120607.82999992</v>
      </c>
      <c r="CU4" s="309">
        <f t="shared" ref="CU4:DL4" si="3">+CU8-CU79</f>
        <v>0</v>
      </c>
      <c r="CV4" s="309">
        <f t="shared" si="3"/>
        <v>-22641065.00999999</v>
      </c>
      <c r="CW4" s="309">
        <f t="shared" si="3"/>
        <v>-22641065.00999999</v>
      </c>
      <c r="CX4" s="309">
        <f t="shared" si="3"/>
        <v>0</v>
      </c>
      <c r="CY4" s="309">
        <f t="shared" si="3"/>
        <v>-22641065.00999999</v>
      </c>
      <c r="CZ4" s="309">
        <f t="shared" si="3"/>
        <v>-22641065.00999999</v>
      </c>
      <c r="DA4" s="309">
        <f t="shared" si="3"/>
        <v>0</v>
      </c>
      <c r="DB4" s="309">
        <f t="shared" si="3"/>
        <v>-333593851.37</v>
      </c>
      <c r="DC4" s="309">
        <f t="shared" si="3"/>
        <v>-333593851.37</v>
      </c>
      <c r="DD4" s="309">
        <f t="shared" si="3"/>
        <v>0</v>
      </c>
      <c r="DE4" s="309">
        <f t="shared" si="3"/>
        <v>0</v>
      </c>
      <c r="DF4" s="309">
        <f t="shared" si="3"/>
        <v>0</v>
      </c>
      <c r="DG4" s="309">
        <f t="shared" si="3"/>
        <v>0</v>
      </c>
      <c r="DH4" s="309">
        <f t="shared" si="3"/>
        <v>-333593851.37</v>
      </c>
      <c r="DI4" s="309">
        <f t="shared" si="3"/>
        <v>-333593851.37</v>
      </c>
      <c r="DJ4" s="309">
        <f t="shared" si="3"/>
        <v>0</v>
      </c>
      <c r="DK4" s="309">
        <f t="shared" si="3"/>
        <v>-723355524.21000099</v>
      </c>
      <c r="DL4" s="309">
        <f t="shared" si="3"/>
        <v>-723355524.21000004</v>
      </c>
      <c r="DM4" s="314">
        <f>[4]xlsdata!$N$8589-DJ8</f>
        <v>-7769395078.6000004</v>
      </c>
      <c r="EH4" s="34"/>
    </row>
    <row r="5" spans="1:138" ht="10.5" customHeight="1">
      <c r="A5" s="462" t="s">
        <v>0</v>
      </c>
      <c r="B5" s="44" t="s">
        <v>80</v>
      </c>
      <c r="C5" s="463" t="s">
        <v>81</v>
      </c>
      <c r="D5" s="464"/>
      <c r="E5" s="465"/>
      <c r="F5" s="463" t="s">
        <v>82</v>
      </c>
      <c r="G5" s="464"/>
      <c r="H5" s="465"/>
      <c r="I5" s="463" t="s">
        <v>147</v>
      </c>
      <c r="J5" s="464"/>
      <c r="K5" s="465"/>
      <c r="L5" s="463" t="s">
        <v>148</v>
      </c>
      <c r="M5" s="464"/>
      <c r="N5" s="465"/>
      <c r="O5" s="459" t="s">
        <v>297</v>
      </c>
      <c r="P5" s="460"/>
      <c r="Q5" s="461"/>
      <c r="R5" s="459" t="s">
        <v>151</v>
      </c>
      <c r="S5" s="460"/>
      <c r="T5" s="461"/>
      <c r="U5" s="459" t="s">
        <v>258</v>
      </c>
      <c r="V5" s="460"/>
      <c r="W5" s="461"/>
      <c r="X5" s="459" t="s">
        <v>100</v>
      </c>
      <c r="Y5" s="460"/>
      <c r="Z5" s="461"/>
      <c r="AA5" s="459" t="s">
        <v>126</v>
      </c>
      <c r="AB5" s="460"/>
      <c r="AC5" s="461"/>
      <c r="AD5" s="459" t="s">
        <v>127</v>
      </c>
      <c r="AE5" s="460"/>
      <c r="AF5" s="461"/>
      <c r="AG5" s="459" t="s">
        <v>128</v>
      </c>
      <c r="AH5" s="460"/>
      <c r="AI5" s="461"/>
      <c r="AJ5" s="459" t="s">
        <v>129</v>
      </c>
      <c r="AK5" s="460"/>
      <c r="AL5" s="461"/>
      <c r="AM5" s="459" t="s">
        <v>130</v>
      </c>
      <c r="AN5" s="460"/>
      <c r="AO5" s="461"/>
      <c r="AP5" s="456" t="s">
        <v>131</v>
      </c>
      <c r="AQ5" s="456"/>
      <c r="AR5" s="456"/>
      <c r="AS5" s="456" t="s">
        <v>145</v>
      </c>
      <c r="AT5" s="456"/>
      <c r="AU5" s="456"/>
      <c r="AV5" s="456" t="s">
        <v>133</v>
      </c>
      <c r="AW5" s="456"/>
      <c r="AX5" s="456"/>
      <c r="AY5" s="456" t="s">
        <v>134</v>
      </c>
      <c r="AZ5" s="456"/>
      <c r="BA5" s="456"/>
      <c r="BB5" s="456" t="s">
        <v>135</v>
      </c>
      <c r="BC5" s="456"/>
      <c r="BD5" s="456"/>
      <c r="BE5" s="456" t="s">
        <v>136</v>
      </c>
      <c r="BF5" s="456"/>
      <c r="BG5" s="456"/>
      <c r="BH5" s="456" t="s">
        <v>137</v>
      </c>
      <c r="BI5" s="456"/>
      <c r="BJ5" s="456"/>
      <c r="BK5" s="456" t="s">
        <v>138</v>
      </c>
      <c r="BL5" s="456"/>
      <c r="BM5" s="456"/>
      <c r="BN5" s="456" t="s">
        <v>139</v>
      </c>
      <c r="BO5" s="456"/>
      <c r="BP5" s="456"/>
      <c r="BQ5" s="456" t="s">
        <v>299</v>
      </c>
      <c r="BR5" s="456"/>
      <c r="BS5" s="456"/>
      <c r="BT5" s="456" t="s">
        <v>140</v>
      </c>
      <c r="BU5" s="456"/>
      <c r="BV5" s="456"/>
      <c r="BW5" s="456" t="s">
        <v>141</v>
      </c>
      <c r="BX5" s="456"/>
      <c r="BY5" s="456"/>
      <c r="BZ5" s="456" t="s">
        <v>142</v>
      </c>
      <c r="CA5" s="456"/>
      <c r="CB5" s="456"/>
      <c r="CC5" s="456" t="s">
        <v>144</v>
      </c>
      <c r="CD5" s="456"/>
      <c r="CE5" s="456"/>
      <c r="CF5" s="456" t="s">
        <v>143</v>
      </c>
      <c r="CG5" s="456"/>
      <c r="CH5" s="456"/>
      <c r="CI5" s="456" t="s">
        <v>272</v>
      </c>
      <c r="CJ5" s="456"/>
      <c r="CK5" s="456"/>
      <c r="CL5" s="459" t="s">
        <v>107</v>
      </c>
      <c r="CM5" s="460"/>
      <c r="CN5" s="461"/>
      <c r="CO5" s="459" t="s">
        <v>146</v>
      </c>
      <c r="CP5" s="460"/>
      <c r="CQ5" s="461"/>
      <c r="CR5" s="467" t="s">
        <v>121</v>
      </c>
      <c r="CS5" s="468"/>
      <c r="CT5" s="469"/>
      <c r="CU5" s="459" t="s">
        <v>166</v>
      </c>
      <c r="CV5" s="460"/>
      <c r="CW5" s="461"/>
      <c r="CX5" s="466" t="s">
        <v>164</v>
      </c>
      <c r="CY5" s="466"/>
      <c r="CZ5" s="466"/>
      <c r="DA5" s="459" t="s">
        <v>167</v>
      </c>
      <c r="DB5" s="460"/>
      <c r="DC5" s="461"/>
      <c r="DD5" s="459" t="s">
        <v>298</v>
      </c>
      <c r="DE5" s="460"/>
      <c r="DF5" s="461"/>
      <c r="DG5" s="466" t="s">
        <v>165</v>
      </c>
      <c r="DH5" s="466"/>
      <c r="DI5" s="466"/>
      <c r="DJ5" s="466" t="s">
        <v>3</v>
      </c>
      <c r="DK5" s="466"/>
      <c r="DL5" s="466"/>
      <c r="DM5" s="323"/>
    </row>
    <row r="6" spans="1:138" s="52" customFormat="1">
      <c r="A6" s="462"/>
      <c r="B6" s="44" t="s">
        <v>79</v>
      </c>
      <c r="C6" s="335" t="s">
        <v>114</v>
      </c>
      <c r="D6" s="335" t="s">
        <v>115</v>
      </c>
      <c r="E6" s="335" t="s">
        <v>116</v>
      </c>
      <c r="F6" s="335" t="s">
        <v>114</v>
      </c>
      <c r="G6" s="335" t="s">
        <v>115</v>
      </c>
      <c r="H6" s="335" t="s">
        <v>116</v>
      </c>
      <c r="I6" s="335" t="s">
        <v>114</v>
      </c>
      <c r="J6" s="335" t="s">
        <v>115</v>
      </c>
      <c r="K6" s="335" t="s">
        <v>116</v>
      </c>
      <c r="L6" s="335" t="s">
        <v>114</v>
      </c>
      <c r="M6" s="335" t="s">
        <v>115</v>
      </c>
      <c r="N6" s="335" t="s">
        <v>116</v>
      </c>
      <c r="O6" s="336" t="s">
        <v>114</v>
      </c>
      <c r="P6" s="336" t="s">
        <v>115</v>
      </c>
      <c r="Q6" s="336" t="s">
        <v>116</v>
      </c>
      <c r="R6" s="336" t="s">
        <v>114</v>
      </c>
      <c r="S6" s="336" t="s">
        <v>115</v>
      </c>
      <c r="T6" s="336" t="s">
        <v>116</v>
      </c>
      <c r="U6" s="336" t="s">
        <v>114</v>
      </c>
      <c r="V6" s="336" t="s">
        <v>115</v>
      </c>
      <c r="W6" s="336" t="s">
        <v>116</v>
      </c>
      <c r="X6" s="336" t="s">
        <v>114</v>
      </c>
      <c r="Y6" s="336" t="s">
        <v>115</v>
      </c>
      <c r="Z6" s="336" t="s">
        <v>116</v>
      </c>
      <c r="AA6" s="336" t="s">
        <v>114</v>
      </c>
      <c r="AB6" s="336" t="s">
        <v>115</v>
      </c>
      <c r="AC6" s="336" t="s">
        <v>116</v>
      </c>
      <c r="AD6" s="336" t="s">
        <v>114</v>
      </c>
      <c r="AE6" s="336" t="s">
        <v>115</v>
      </c>
      <c r="AF6" s="336" t="s">
        <v>116</v>
      </c>
      <c r="AG6" s="336" t="s">
        <v>114</v>
      </c>
      <c r="AH6" s="336" t="s">
        <v>115</v>
      </c>
      <c r="AI6" s="336" t="s">
        <v>116</v>
      </c>
      <c r="AJ6" s="336" t="s">
        <v>114</v>
      </c>
      <c r="AK6" s="336" t="s">
        <v>115</v>
      </c>
      <c r="AL6" s="336" t="s">
        <v>116</v>
      </c>
      <c r="AM6" s="336" t="s">
        <v>114</v>
      </c>
      <c r="AN6" s="336" t="s">
        <v>115</v>
      </c>
      <c r="AO6" s="336" t="s">
        <v>116</v>
      </c>
      <c r="AP6" s="336" t="s">
        <v>114</v>
      </c>
      <c r="AQ6" s="336" t="s">
        <v>115</v>
      </c>
      <c r="AR6" s="336" t="s">
        <v>116</v>
      </c>
      <c r="AS6" s="336" t="s">
        <v>114</v>
      </c>
      <c r="AT6" s="336" t="s">
        <v>115</v>
      </c>
      <c r="AU6" s="336" t="s">
        <v>116</v>
      </c>
      <c r="AV6" s="336" t="s">
        <v>114</v>
      </c>
      <c r="AW6" s="336" t="s">
        <v>115</v>
      </c>
      <c r="AX6" s="336" t="s">
        <v>116</v>
      </c>
      <c r="AY6" s="336" t="s">
        <v>114</v>
      </c>
      <c r="AZ6" s="336" t="s">
        <v>115</v>
      </c>
      <c r="BA6" s="336" t="s">
        <v>116</v>
      </c>
      <c r="BB6" s="336" t="s">
        <v>114</v>
      </c>
      <c r="BC6" s="336" t="s">
        <v>115</v>
      </c>
      <c r="BD6" s="336" t="s">
        <v>116</v>
      </c>
      <c r="BE6" s="336" t="s">
        <v>114</v>
      </c>
      <c r="BF6" s="336" t="s">
        <v>115</v>
      </c>
      <c r="BG6" s="336" t="s">
        <v>116</v>
      </c>
      <c r="BH6" s="336" t="s">
        <v>114</v>
      </c>
      <c r="BI6" s="336" t="s">
        <v>115</v>
      </c>
      <c r="BJ6" s="336" t="s">
        <v>116</v>
      </c>
      <c r="BK6" s="336" t="s">
        <v>114</v>
      </c>
      <c r="BL6" s="336" t="s">
        <v>115</v>
      </c>
      <c r="BM6" s="336" t="s">
        <v>116</v>
      </c>
      <c r="BN6" s="336" t="s">
        <v>114</v>
      </c>
      <c r="BO6" s="336" t="s">
        <v>115</v>
      </c>
      <c r="BP6" s="336" t="s">
        <v>116</v>
      </c>
      <c r="BQ6" s="336" t="s">
        <v>114</v>
      </c>
      <c r="BR6" s="336" t="s">
        <v>115</v>
      </c>
      <c r="BS6" s="336" t="s">
        <v>116</v>
      </c>
      <c r="BT6" s="336" t="s">
        <v>114</v>
      </c>
      <c r="BU6" s="336" t="s">
        <v>115</v>
      </c>
      <c r="BV6" s="336" t="s">
        <v>116</v>
      </c>
      <c r="BW6" s="336" t="s">
        <v>114</v>
      </c>
      <c r="BX6" s="336" t="s">
        <v>115</v>
      </c>
      <c r="BY6" s="336" t="s">
        <v>116</v>
      </c>
      <c r="BZ6" s="336" t="s">
        <v>114</v>
      </c>
      <c r="CA6" s="336" t="s">
        <v>115</v>
      </c>
      <c r="CB6" s="336" t="s">
        <v>116</v>
      </c>
      <c r="CC6" s="336" t="s">
        <v>114</v>
      </c>
      <c r="CD6" s="336" t="s">
        <v>115</v>
      </c>
      <c r="CE6" s="336" t="s">
        <v>116</v>
      </c>
      <c r="CF6" s="336" t="s">
        <v>114</v>
      </c>
      <c r="CG6" s="336" t="s">
        <v>115</v>
      </c>
      <c r="CH6" s="336" t="s">
        <v>116</v>
      </c>
      <c r="CI6" s="336" t="s">
        <v>114</v>
      </c>
      <c r="CJ6" s="336" t="s">
        <v>115</v>
      </c>
      <c r="CK6" s="336" t="s">
        <v>116</v>
      </c>
      <c r="CL6" s="336" t="s">
        <v>114</v>
      </c>
      <c r="CM6" s="336" t="s">
        <v>115</v>
      </c>
      <c r="CN6" s="336" t="s">
        <v>116</v>
      </c>
      <c r="CO6" s="336" t="s">
        <v>114</v>
      </c>
      <c r="CP6" s="336" t="s">
        <v>115</v>
      </c>
      <c r="CQ6" s="336" t="s">
        <v>116</v>
      </c>
      <c r="CR6" s="318" t="s">
        <v>114</v>
      </c>
      <c r="CS6" s="318" t="s">
        <v>115</v>
      </c>
      <c r="CT6" s="318" t="s">
        <v>116</v>
      </c>
      <c r="CU6" s="336" t="s">
        <v>114</v>
      </c>
      <c r="CV6" s="336" t="s">
        <v>115</v>
      </c>
      <c r="CW6" s="336" t="s">
        <v>116</v>
      </c>
      <c r="CX6" s="318" t="s">
        <v>114</v>
      </c>
      <c r="CY6" s="318" t="s">
        <v>115</v>
      </c>
      <c r="CZ6" s="318" t="s">
        <v>116</v>
      </c>
      <c r="DA6" s="336" t="s">
        <v>114</v>
      </c>
      <c r="DB6" s="336" t="s">
        <v>115</v>
      </c>
      <c r="DC6" s="336" t="s">
        <v>116</v>
      </c>
      <c r="DD6" s="336" t="s">
        <v>114</v>
      </c>
      <c r="DE6" s="336" t="s">
        <v>115</v>
      </c>
      <c r="DF6" s="336" t="s">
        <v>116</v>
      </c>
      <c r="DG6" s="318" t="s">
        <v>114</v>
      </c>
      <c r="DH6" s="318" t="s">
        <v>115</v>
      </c>
      <c r="DI6" s="318" t="s">
        <v>116</v>
      </c>
      <c r="DJ6" s="318" t="s">
        <v>114</v>
      </c>
      <c r="DK6" s="318" t="s">
        <v>115</v>
      </c>
      <c r="DL6" s="318" t="s">
        <v>116</v>
      </c>
      <c r="DM6" s="329"/>
      <c r="DN6" s="80"/>
      <c r="DO6" s="80"/>
      <c r="DP6" s="80"/>
      <c r="DQ6" s="80"/>
    </row>
    <row r="7" spans="1:138" s="52" customFormat="1" ht="10.5" customHeight="1">
      <c r="A7" s="457" t="s">
        <v>122</v>
      </c>
      <c r="B7" s="458"/>
      <c r="C7" s="324"/>
      <c r="D7" s="324">
        <f>SUM(C7+D79-D8)</f>
        <v>21581884.099999994</v>
      </c>
      <c r="E7" s="87">
        <f>SUM(D7-C7)</f>
        <v>21581884.099999994</v>
      </c>
      <c r="F7" s="324"/>
      <c r="G7" s="324">
        <f>SUM(F7+G79-G8)</f>
        <v>135032193.73000002</v>
      </c>
      <c r="H7" s="87">
        <f>SUM(G7-F7)</f>
        <v>135032193.73000002</v>
      </c>
      <c r="I7" s="324"/>
      <c r="J7" s="324">
        <f>SUM(I7+J79-J8)</f>
        <v>43370817.420000076</v>
      </c>
      <c r="K7" s="87">
        <f>SUM(J7-I7)</f>
        <v>43370817.420000076</v>
      </c>
      <c r="L7" s="324"/>
      <c r="M7" s="324">
        <f>SUM(L7+M79-M8)</f>
        <v>23893260.629999995</v>
      </c>
      <c r="N7" s="87">
        <f>SUM(M7-L7)</f>
        <v>23893260.629999995</v>
      </c>
      <c r="O7" s="310"/>
      <c r="P7" s="310">
        <f>SUM(O7+P79-P8)</f>
        <v>0</v>
      </c>
      <c r="Q7" s="109">
        <f>SUM(P7-O7)</f>
        <v>0</v>
      </c>
      <c r="R7" s="310"/>
      <c r="S7" s="310">
        <f>SUM(R7+S79-S8)</f>
        <v>19944162.850000024</v>
      </c>
      <c r="T7" s="109">
        <f>SUM(S7-R7)</f>
        <v>19944162.850000024</v>
      </c>
      <c r="U7" s="310"/>
      <c r="V7" s="310">
        <f>SUM(U7+V79-V8)</f>
        <v>0</v>
      </c>
      <c r="W7" s="109">
        <f>SUM(V7-U7)</f>
        <v>0</v>
      </c>
      <c r="X7" s="310"/>
      <c r="Y7" s="310">
        <f>SUM(X7+Y79-Y8)</f>
        <v>2896385.5399999991</v>
      </c>
      <c r="Z7" s="109">
        <f>SUM(Y7-X7)</f>
        <v>2896385.5399999991</v>
      </c>
      <c r="AA7" s="310"/>
      <c r="AB7" s="310">
        <f>SUM(AA7+AB79-AB8)</f>
        <v>3427487.9800000004</v>
      </c>
      <c r="AC7" s="109">
        <f>SUM(AB7-AA7)</f>
        <v>3427487.9800000004</v>
      </c>
      <c r="AD7" s="310"/>
      <c r="AE7" s="310">
        <f>SUM(AD7+AE79-AE8)</f>
        <v>2350795.5</v>
      </c>
      <c r="AF7" s="109">
        <f>SUM(AE7-AD7)</f>
        <v>2350795.5</v>
      </c>
      <c r="AG7" s="310"/>
      <c r="AH7" s="310">
        <f>SUM(AG7+AH79-AH8)</f>
        <v>4827745.5</v>
      </c>
      <c r="AI7" s="109">
        <f>SUM(AH7-AG7)</f>
        <v>4827745.5</v>
      </c>
      <c r="AJ7" s="310"/>
      <c r="AK7" s="310">
        <f>SUM(AJ7+AK79-AK8)</f>
        <v>3674922.9600000009</v>
      </c>
      <c r="AL7" s="109">
        <f>SUM(AK7-AJ7)</f>
        <v>3674922.9600000009</v>
      </c>
      <c r="AM7" s="310"/>
      <c r="AN7" s="310">
        <f>SUM(AM7+AN79-AN8)</f>
        <v>2685941.3200000003</v>
      </c>
      <c r="AO7" s="109">
        <f>SUM(AN7-AM7)</f>
        <v>2685941.3200000003</v>
      </c>
      <c r="AP7" s="310"/>
      <c r="AQ7" s="310">
        <f>SUM(AP7+AQ79-AQ8)</f>
        <v>2070165.3100000024</v>
      </c>
      <c r="AR7" s="109">
        <f>SUM(AQ7-AP7)</f>
        <v>2070165.3100000024</v>
      </c>
      <c r="AS7" s="310"/>
      <c r="AT7" s="310">
        <f>SUM(AS7+AT79-AT8)</f>
        <v>3882914.84</v>
      </c>
      <c r="AU7" s="109">
        <f>SUM(AT7-AS7)</f>
        <v>3882914.84</v>
      </c>
      <c r="AV7" s="310"/>
      <c r="AW7" s="310">
        <f>SUM(AV7+AW79-AW8)</f>
        <v>2724123.6499999985</v>
      </c>
      <c r="AX7" s="109">
        <f>SUM(AW7-AV7)</f>
        <v>2724123.6499999985</v>
      </c>
      <c r="AY7" s="310"/>
      <c r="AZ7" s="310">
        <f>SUM(AY7+AZ79-AZ8)</f>
        <v>5150350.9600000009</v>
      </c>
      <c r="BA7" s="109">
        <f>SUM(AZ7-AY7)</f>
        <v>5150350.9600000009</v>
      </c>
      <c r="BB7" s="310"/>
      <c r="BC7" s="310">
        <f>SUM(BB7+BC79-BC8)</f>
        <v>3000000.7899999991</v>
      </c>
      <c r="BD7" s="109">
        <f>SUM(BC7-BB7)</f>
        <v>3000000.7899999991</v>
      </c>
      <c r="BE7" s="310"/>
      <c r="BF7" s="310">
        <f>SUM(BE7+BF79-BF8)</f>
        <v>1177007.8599999994</v>
      </c>
      <c r="BG7" s="109">
        <f>SUM(BF7-BE7)</f>
        <v>1177007.8599999994</v>
      </c>
      <c r="BH7" s="310"/>
      <c r="BI7" s="310">
        <f>SUM(BH7+BI79-BI8)</f>
        <v>9359924.2899999991</v>
      </c>
      <c r="BJ7" s="109">
        <f>SUM(BI7-BH7)</f>
        <v>9359924.2899999991</v>
      </c>
      <c r="BK7" s="310"/>
      <c r="BL7" s="310">
        <f>SUM(BK7+BL79-BL8)</f>
        <v>3156585.7800000012</v>
      </c>
      <c r="BM7" s="109">
        <f>SUM(BL7-BK7)</f>
        <v>3156585.7800000012</v>
      </c>
      <c r="BN7" s="310"/>
      <c r="BO7" s="310">
        <f>SUM(BN7+BO79-BO8)</f>
        <v>9839867.75</v>
      </c>
      <c r="BP7" s="109">
        <f>SUM(BO7-BN7)</f>
        <v>9839867.75</v>
      </c>
      <c r="BQ7" s="310"/>
      <c r="BR7" s="310">
        <f>SUM(BQ7+BR79-BR8)</f>
        <v>0</v>
      </c>
      <c r="BS7" s="109">
        <f>SUM(BR7-BQ7)</f>
        <v>0</v>
      </c>
      <c r="BT7" s="310"/>
      <c r="BU7" s="310">
        <f>SUM(BT7+BU79-BU8)</f>
        <v>3650733.900000006</v>
      </c>
      <c r="BV7" s="109">
        <f>SUM(BU7-BT7)</f>
        <v>3650733.900000006</v>
      </c>
      <c r="BW7" s="310"/>
      <c r="BX7" s="310">
        <f>SUM(BW7+BX79-BX8)</f>
        <v>1031302.6299999952</v>
      </c>
      <c r="BY7" s="109">
        <f>SUM(BX7-BW7)</f>
        <v>1031302.6299999952</v>
      </c>
      <c r="BZ7" s="310"/>
      <c r="CA7" s="310">
        <f>SUM(BZ7+CA79-CA8)</f>
        <v>22456733.900000006</v>
      </c>
      <c r="CB7" s="109">
        <f>SUM(CA7-BZ7)</f>
        <v>22456733.900000006</v>
      </c>
      <c r="CC7" s="310"/>
      <c r="CD7" s="310">
        <f>SUM(CC7+CD79-CD8)</f>
        <v>4802279.8899999857</v>
      </c>
      <c r="CE7" s="109">
        <f>SUM(CD7-CC7)</f>
        <v>4802279.8899999857</v>
      </c>
      <c r="CF7" s="310"/>
      <c r="CG7" s="310">
        <f>SUM(CF7+CG79-CG8)</f>
        <v>7365629.2100000083</v>
      </c>
      <c r="CH7" s="109">
        <f>SUM(CG7-CF7)</f>
        <v>7365629.2100000083</v>
      </c>
      <c r="CI7" s="310"/>
      <c r="CJ7" s="310">
        <f>SUM(CI7+CJ79-CJ8)</f>
        <v>10872435.120000005</v>
      </c>
      <c r="CK7" s="109">
        <f>SUM(CJ7-CI7)</f>
        <v>10872435.120000005</v>
      </c>
      <c r="CL7" s="310"/>
      <c r="CM7" s="310">
        <f>SUM(CL7+CM79-CM8)</f>
        <v>12894954.420000002</v>
      </c>
      <c r="CN7" s="109">
        <f>SUM(CM7-CL7)</f>
        <v>12894954.420000002</v>
      </c>
      <c r="CO7" s="310"/>
      <c r="CP7" s="310">
        <f>SUM(CO7+CP79-CP8)</f>
        <v>0</v>
      </c>
      <c r="CQ7" s="109">
        <f>SUM(CP7-CO7)</f>
        <v>0</v>
      </c>
      <c r="CR7" s="315">
        <f>SUM(C7+F7+I7+L7+O7+R7+U7+X7+AA7+AD7+AG7+AJ7+AM7+AP7+AS7+AV7+AY7+BB7+BE7+BH7+BK7+BN7+BQ7+BT7+BW7+BZ7+CC7+CF7+CI7+CL7+CO7)</f>
        <v>0</v>
      </c>
      <c r="CS7" s="315">
        <f t="shared" ref="CS7:CT22" si="4">SUM(D7+G7+J7+M7+P7+S7+V7+Y7+AB7+AE7+AH7+AK7+AN7+AQ7+AT7+AW7+AZ7+BC7+BF7+BI7+BL7+BO7+BR7+BU7+BX7+CA7+CD7+CG7+CJ7+CM7+CP7)</f>
        <v>367120607.8300001</v>
      </c>
      <c r="CT7" s="315">
        <f t="shared" si="4"/>
        <v>367120607.8300001</v>
      </c>
      <c r="CU7" s="310"/>
      <c r="CV7" s="310">
        <f>SUM(CU7+CV79-CV8)</f>
        <v>22641065.00999999</v>
      </c>
      <c r="CW7" s="109">
        <v>0</v>
      </c>
      <c r="CX7" s="315">
        <f>SUM(CU7)</f>
        <v>0</v>
      </c>
      <c r="CY7" s="315">
        <f t="shared" ref="CY7:CZ17" si="5">SUM(CV7)</f>
        <v>22641065.00999999</v>
      </c>
      <c r="CZ7" s="315">
        <f t="shared" si="5"/>
        <v>0</v>
      </c>
      <c r="DA7" s="310"/>
      <c r="DB7" s="310">
        <f>SUM(DA7+DB79-DB8)</f>
        <v>333593851.37</v>
      </c>
      <c r="DC7" s="109">
        <f t="shared" ref="DC7:DC74" si="6">SUM(DB7-DA7)</f>
        <v>333593851.37</v>
      </c>
      <c r="DD7" s="310"/>
      <c r="DE7" s="310">
        <f>SUM(DD7+DE79-DE8)</f>
        <v>0</v>
      </c>
      <c r="DF7" s="109">
        <f>SUM(DE7-DD7)</f>
        <v>0</v>
      </c>
      <c r="DG7" s="135">
        <f>SUM(DA7+DD7)</f>
        <v>0</v>
      </c>
      <c r="DH7" s="135">
        <f t="shared" ref="DH7:DI22" si="7">SUM(DB7+DE7)</f>
        <v>333593851.37</v>
      </c>
      <c r="DI7" s="135">
        <f t="shared" si="7"/>
        <v>333593851.37</v>
      </c>
      <c r="DJ7" s="135">
        <f>SUM(CR7+CX7+DG7)</f>
        <v>0</v>
      </c>
      <c r="DK7" s="135">
        <f t="shared" ref="DK7:DL22" si="8">SUM(CS7+CY7+DH7)</f>
        <v>723355524.21000004</v>
      </c>
      <c r="DL7" s="135">
        <f t="shared" si="8"/>
        <v>700714459.20000005</v>
      </c>
      <c r="DM7" s="329"/>
      <c r="DN7" s="80"/>
      <c r="DO7" s="80"/>
      <c r="DP7" s="80"/>
      <c r="DQ7" s="80"/>
    </row>
    <row r="8" spans="1:138" s="332" customFormat="1">
      <c r="A8" s="320">
        <v>1</v>
      </c>
      <c r="B8" s="331" t="s">
        <v>4</v>
      </c>
      <c r="C8" s="106">
        <f>SUM(C9+C75)</f>
        <v>143809600</v>
      </c>
      <c r="D8" s="106">
        <f>SUM(D9+D75)</f>
        <v>107457715.90000001</v>
      </c>
      <c r="E8" s="105">
        <f t="shared" ref="E8:E72" si="9">SUM(D8-C8)</f>
        <v>-36351884.099999994</v>
      </c>
      <c r="F8" s="106">
        <f>SUM(F9+F75)</f>
        <v>1528169400</v>
      </c>
      <c r="G8" s="106">
        <f>SUM(G9+G75)</f>
        <v>1255827806.27</v>
      </c>
      <c r="H8" s="105">
        <f t="shared" ref="H8:H71" si="10">SUM(G8-F8)</f>
        <v>-272341593.73000002</v>
      </c>
      <c r="I8" s="106">
        <f>SUM(I9+I75)</f>
        <v>1961529500</v>
      </c>
      <c r="J8" s="106">
        <f>SUM(J9+J75)</f>
        <v>1905220773.5799999</v>
      </c>
      <c r="K8" s="105">
        <f t="shared" ref="K8:K71" si="11">SUM(J8-I8)</f>
        <v>-56308726.420000076</v>
      </c>
      <c r="L8" s="106">
        <f>SUM(L9+L75)</f>
        <v>294467800</v>
      </c>
      <c r="M8" s="106">
        <f>SUM(M9+M75)</f>
        <v>269647639.37</v>
      </c>
      <c r="N8" s="105">
        <f t="shared" ref="N8:N71" si="12">SUM(M8-L8)</f>
        <v>-24820160.629999995</v>
      </c>
      <c r="O8" s="106">
        <f>SUM(O9+O75)</f>
        <v>0</v>
      </c>
      <c r="P8" s="106">
        <f>SUM(P9+P75)</f>
        <v>0</v>
      </c>
      <c r="Q8" s="105">
        <f t="shared" ref="Q8:Q11" si="13">SUM(P8-O8)</f>
        <v>0</v>
      </c>
      <c r="R8" s="106">
        <f>SUM(R9+R75)</f>
        <v>182669000</v>
      </c>
      <c r="S8" s="106">
        <f>SUM(S9+S75)</f>
        <v>162692337.14999998</v>
      </c>
      <c r="T8" s="105">
        <f t="shared" ref="T8:T71" si="14">SUM(S8-R8)</f>
        <v>-19976662.850000024</v>
      </c>
      <c r="U8" s="106">
        <f>SUM(U9+U75)</f>
        <v>0</v>
      </c>
      <c r="V8" s="106">
        <f>SUM(V9+V75)</f>
        <v>0</v>
      </c>
      <c r="W8" s="105">
        <f t="shared" ref="W8:W10" si="15">SUM(V8-U8)</f>
        <v>0</v>
      </c>
      <c r="X8" s="106">
        <f>SUM(X9+X75)</f>
        <v>59199000</v>
      </c>
      <c r="Y8" s="106">
        <f>SUM(Y9+Y75)</f>
        <v>56302614.460000001</v>
      </c>
      <c r="Z8" s="105">
        <f t="shared" ref="Z8:Z71" si="16">SUM(Y8-X8)</f>
        <v>-2896385.5399999991</v>
      </c>
      <c r="AA8" s="106">
        <f>SUM(AA9+AA75)</f>
        <v>26037100</v>
      </c>
      <c r="AB8" s="106">
        <f>SUM(AB9+AB75)</f>
        <v>22609612.02</v>
      </c>
      <c r="AC8" s="105">
        <f t="shared" ref="AC8:AC71" si="17">SUM(AB8-AA8)</f>
        <v>-3427487.9800000004</v>
      </c>
      <c r="AD8" s="106">
        <f>SUM(AD9+AD75)</f>
        <v>34686000</v>
      </c>
      <c r="AE8" s="106">
        <f>SUM(AE9+AE75)</f>
        <v>32335204.5</v>
      </c>
      <c r="AF8" s="105">
        <f t="shared" ref="AF8:AF71" si="18">SUM(AE8-AD8)</f>
        <v>-2350795.5</v>
      </c>
      <c r="AG8" s="106">
        <f>SUM(AG9+AG75)</f>
        <v>34440000</v>
      </c>
      <c r="AH8" s="106">
        <f>SUM(AH9+AH75)</f>
        <v>29612254.5</v>
      </c>
      <c r="AI8" s="105">
        <f t="shared" ref="AI8:AI10" si="19">SUM(AH8-AG8)</f>
        <v>-4827745.5</v>
      </c>
      <c r="AJ8" s="106">
        <f>SUM(AJ9+AJ75)</f>
        <v>33747200</v>
      </c>
      <c r="AK8" s="106">
        <f>SUM(AK9+AK75)</f>
        <v>30072277.039999999</v>
      </c>
      <c r="AL8" s="105">
        <f t="shared" ref="AL8:AL10" si="20">SUM(AK8-AJ8)</f>
        <v>-3674922.9600000009</v>
      </c>
      <c r="AM8" s="106">
        <f>SUM(AM9+AM75)</f>
        <v>32771200</v>
      </c>
      <c r="AN8" s="106">
        <f>SUM(AN9+AN75)</f>
        <v>30085258.68</v>
      </c>
      <c r="AO8" s="105">
        <f>SUM(AN8-AM8)</f>
        <v>-2685941.3200000003</v>
      </c>
      <c r="AP8" s="106">
        <f>SUM(AP9+AP75)</f>
        <v>36956000</v>
      </c>
      <c r="AQ8" s="106">
        <f>SUM(AQ9+AQ75)</f>
        <v>34885834.689999998</v>
      </c>
      <c r="AR8" s="105">
        <f t="shared" ref="AR8:AR71" si="21">SUM(AQ8-AP8)</f>
        <v>-2070165.3100000024</v>
      </c>
      <c r="AS8" s="106">
        <f>SUM(AS9+AS75)</f>
        <v>32414000</v>
      </c>
      <c r="AT8" s="106">
        <f>SUM(AT9+AT75)</f>
        <v>21531085.16</v>
      </c>
      <c r="AU8" s="105">
        <f t="shared" ref="AU8:AU71" si="22">SUM(AT8-AS8)</f>
        <v>-10882914.84</v>
      </c>
      <c r="AV8" s="106">
        <f>SUM(AV9+AV75)</f>
        <v>31804000</v>
      </c>
      <c r="AW8" s="106">
        <f>SUM(AW9+AW75)</f>
        <v>29079876.350000001</v>
      </c>
      <c r="AX8" s="105">
        <f t="shared" ref="AX8:AX71" si="23">SUM(AW8-AV8)</f>
        <v>-2724123.6499999985</v>
      </c>
      <c r="AY8" s="106">
        <f>SUM(AY9+AY75)</f>
        <v>35031000</v>
      </c>
      <c r="AZ8" s="106">
        <f>SUM(AZ9+AZ75)</f>
        <v>29880649.039999999</v>
      </c>
      <c r="BA8" s="105">
        <f t="shared" ref="BA8:BA71" si="24">SUM(AZ8-AY8)</f>
        <v>-5150350.9600000009</v>
      </c>
      <c r="BB8" s="106">
        <f>SUM(BB9+BB75)</f>
        <v>41238800</v>
      </c>
      <c r="BC8" s="106">
        <f>SUM(BC9+BC75)</f>
        <v>38238799.210000001</v>
      </c>
      <c r="BD8" s="105">
        <f t="shared" ref="BD8:BD71" si="25">SUM(BC8-BB8)</f>
        <v>-3000000.7899999991</v>
      </c>
      <c r="BE8" s="106">
        <f>SUM(BE9+BE75)</f>
        <v>31478400</v>
      </c>
      <c r="BF8" s="106">
        <f>SUM(BF9+BF75)</f>
        <v>30301392.140000001</v>
      </c>
      <c r="BG8" s="105">
        <f t="shared" ref="BG8:BG71" si="26">SUM(BF8-BE8)</f>
        <v>-1177007.8599999994</v>
      </c>
      <c r="BH8" s="106">
        <f>SUM(BH9+BH75)</f>
        <v>63148800</v>
      </c>
      <c r="BI8" s="106">
        <f>SUM(BI9+BI75)</f>
        <v>53788875.710000001</v>
      </c>
      <c r="BJ8" s="105">
        <f t="shared" ref="BJ8:BJ71" si="27">SUM(BI8-BH8)</f>
        <v>-9359924.2899999991</v>
      </c>
      <c r="BK8" s="106">
        <f>SUM(BK9+BK75)</f>
        <v>25696000</v>
      </c>
      <c r="BL8" s="106">
        <f>SUM(BL9+BL75)</f>
        <v>22539414.219999999</v>
      </c>
      <c r="BM8" s="105">
        <f t="shared" ref="BM8:BM10" si="28">SUM(BL8-BK8)</f>
        <v>-3156585.7800000012</v>
      </c>
      <c r="BN8" s="106">
        <f>SUM(BN9+BN75)</f>
        <v>33000000</v>
      </c>
      <c r="BO8" s="106">
        <f>SUM(BO9+BO75)</f>
        <v>23160132.25</v>
      </c>
      <c r="BP8" s="105">
        <f t="shared" ref="BP8:BP10" si="29">SUM(BO8-BN8)</f>
        <v>-9839867.75</v>
      </c>
      <c r="BQ8" s="106">
        <f>SUM(BQ9+BQ75)</f>
        <v>0</v>
      </c>
      <c r="BR8" s="106">
        <f>SUM(BR9+BR75)</f>
        <v>0</v>
      </c>
      <c r="BS8" s="105">
        <f t="shared" ref="BS8:BS10" si="30">SUM(BR8-BQ8)</f>
        <v>0</v>
      </c>
      <c r="BT8" s="106">
        <f>SUM(BT9+BT75)</f>
        <v>266989200</v>
      </c>
      <c r="BU8" s="106">
        <f>SUM(BU9+BU75)</f>
        <v>263338466.09999999</v>
      </c>
      <c r="BV8" s="105">
        <f t="shared" ref="BV8:BV10" si="31">SUM(BU8-BT8)</f>
        <v>-3650733.900000006</v>
      </c>
      <c r="BW8" s="106">
        <f>SUM(BW9+BW75)</f>
        <v>252835600</v>
      </c>
      <c r="BX8" s="106">
        <f>SUM(BX9+BX75)</f>
        <v>251804297.37</v>
      </c>
      <c r="BY8" s="105">
        <f t="shared" ref="BY8:BY10" si="32">SUM(BX8-BW8)</f>
        <v>-1031302.6299999952</v>
      </c>
      <c r="BZ8" s="106">
        <f>SUM(BZ9+BZ75)</f>
        <v>206032000</v>
      </c>
      <c r="CA8" s="106">
        <f>SUM(CA9+CA75)</f>
        <v>183575266.09999999</v>
      </c>
      <c r="CB8" s="105">
        <f>SUM(CA8-BZ8)</f>
        <v>-22456733.900000006</v>
      </c>
      <c r="CC8" s="106">
        <f>SUM(CC9+CC75)</f>
        <v>177375900</v>
      </c>
      <c r="CD8" s="106">
        <f>SUM(CD9+CD75)</f>
        <v>172573620.11000001</v>
      </c>
      <c r="CE8" s="105">
        <f t="shared" ref="CE8:CE71" si="33">SUM(CD8-CC8)</f>
        <v>-4802279.8899999857</v>
      </c>
      <c r="CF8" s="106">
        <f>SUM(CF9+CF75)</f>
        <v>202328000</v>
      </c>
      <c r="CG8" s="106">
        <f>SUM(CG9+CG75)</f>
        <v>194962370.78999999</v>
      </c>
      <c r="CH8" s="105">
        <f t="shared" ref="CH8:CH71" si="34">SUM(CG8-CF8)</f>
        <v>-7365629.2100000083</v>
      </c>
      <c r="CI8" s="106">
        <f>SUM(CI9+CI75)</f>
        <v>184176600</v>
      </c>
      <c r="CJ8" s="106">
        <f>SUM(CJ9+CJ75)</f>
        <v>173304164.88</v>
      </c>
      <c r="CK8" s="105">
        <f t="shared" ref="CK8:CK71" si="35">SUM(CJ8-CI8)</f>
        <v>-10872435.120000005</v>
      </c>
      <c r="CL8" s="106">
        <f>SUM(CL9+CL75)</f>
        <v>57691600</v>
      </c>
      <c r="CM8" s="106">
        <f>SUM(CM9+CM75)</f>
        <v>44796645.579999998</v>
      </c>
      <c r="CN8" s="105">
        <f t="shared" ref="CN8:CN71" si="36">SUM(CM8-CL8)</f>
        <v>-12894954.420000002</v>
      </c>
      <c r="CO8" s="106">
        <f>SUM(CO9+CO75)</f>
        <v>746392000</v>
      </c>
      <c r="CP8" s="106">
        <f>SUM(CP9+CP75)</f>
        <v>0</v>
      </c>
      <c r="CQ8" s="105">
        <f t="shared" ref="CQ8:CQ71" si="37">SUM(CP8-CO8)</f>
        <v>-746392000</v>
      </c>
      <c r="CR8" s="327">
        <f t="shared" ref="CR8:CT66" si="38">SUM(C8+F8+I8+L8+O8+R8+U8+X8+AA8+AD8+AG8+AJ8+AM8+AP8+AS8+AV8+AY8+BB8+BE8+BH8+BK8+BN8+BQ8+BT8+BW8+BZ8+CC8+CF8+CI8+CL8+CO8)</f>
        <v>6756113700</v>
      </c>
      <c r="CS8" s="327">
        <f t="shared" si="4"/>
        <v>5469624383.1699991</v>
      </c>
      <c r="CT8" s="327">
        <f t="shared" si="4"/>
        <v>-1286489316.8299999</v>
      </c>
      <c r="CU8" s="106">
        <f>SUM(CU9+CU75)</f>
        <v>835587200</v>
      </c>
      <c r="CV8" s="106">
        <f>SUM(CV9+CV75)</f>
        <v>221191412</v>
      </c>
      <c r="CW8" s="105">
        <f t="shared" ref="CW8:CW74" si="39">SUM(CV8-CU8)</f>
        <v>-614395788</v>
      </c>
      <c r="CX8" s="327">
        <f t="shared" ref="CX8:CZ66" si="40">SUM(CU8)</f>
        <v>835587200</v>
      </c>
      <c r="CY8" s="327">
        <f t="shared" si="5"/>
        <v>221191412</v>
      </c>
      <c r="CZ8" s="327">
        <f t="shared" si="5"/>
        <v>-614395788</v>
      </c>
      <c r="DA8" s="106">
        <f>SUM(DA9+DA75)</f>
        <v>185000000</v>
      </c>
      <c r="DB8" s="106">
        <f>SUM(DB9+DB75)</f>
        <v>1835196</v>
      </c>
      <c r="DC8" s="105">
        <f t="shared" si="6"/>
        <v>-183164804</v>
      </c>
      <c r="DD8" s="106">
        <f>SUM(DD9+DD75)</f>
        <v>0</v>
      </c>
      <c r="DE8" s="106">
        <f>SUM(DE9+DE75)</f>
        <v>0</v>
      </c>
      <c r="DF8" s="105">
        <f t="shared" ref="DF8:DF74" si="41">SUM(DE8-DD8)</f>
        <v>0</v>
      </c>
      <c r="DG8" s="321">
        <f t="shared" ref="DG8:DI66" si="42">SUM(DA8+DD8)</f>
        <v>185000000</v>
      </c>
      <c r="DH8" s="321">
        <f t="shared" si="7"/>
        <v>1835196</v>
      </c>
      <c r="DI8" s="321">
        <f t="shared" si="7"/>
        <v>-183164804</v>
      </c>
      <c r="DJ8" s="321">
        <f t="shared" ref="DJ8:DL74" si="43">SUM(CR8+CX8+DG8)</f>
        <v>7776700900</v>
      </c>
      <c r="DK8" s="321">
        <f t="shared" si="8"/>
        <v>5692650991.1699991</v>
      </c>
      <c r="DL8" s="321">
        <f t="shared" si="8"/>
        <v>-2084049908.8299999</v>
      </c>
      <c r="DM8" s="312"/>
    </row>
    <row r="9" spans="1:138" s="333" customFormat="1">
      <c r="A9" s="320">
        <v>2</v>
      </c>
      <c r="B9" s="331" t="s">
        <v>5</v>
      </c>
      <c r="C9" s="106">
        <f>SUM(C10+C63+C66)</f>
        <v>143809600</v>
      </c>
      <c r="D9" s="106">
        <f t="shared" ref="D9" si="44">SUM(D10+D63+D66)</f>
        <v>107457715.90000001</v>
      </c>
      <c r="E9" s="105">
        <f t="shared" si="9"/>
        <v>-36351884.099999994</v>
      </c>
      <c r="F9" s="106">
        <f>SUM(F10+F63+F66)</f>
        <v>1528169400</v>
      </c>
      <c r="G9" s="106">
        <f t="shared" ref="G9" si="45">SUM(G10+G63+G66)</f>
        <v>1255827806.27</v>
      </c>
      <c r="H9" s="105">
        <f t="shared" si="10"/>
        <v>-272341593.73000002</v>
      </c>
      <c r="I9" s="106">
        <f>SUM(I10+I63+I66)</f>
        <v>1961529500</v>
      </c>
      <c r="J9" s="106">
        <f t="shared" ref="J9" si="46">SUM(J10+J63+J66)</f>
        <v>1905220773.5799999</v>
      </c>
      <c r="K9" s="105">
        <f t="shared" si="11"/>
        <v>-56308726.420000076</v>
      </c>
      <c r="L9" s="106">
        <f>SUM(L10+L63+L66)</f>
        <v>294467800</v>
      </c>
      <c r="M9" s="106">
        <f t="shared" ref="M9" si="47">SUM(M10+M63+M66)</f>
        <v>269647639.37</v>
      </c>
      <c r="N9" s="105">
        <f t="shared" si="12"/>
        <v>-24820160.629999995</v>
      </c>
      <c r="O9" s="106">
        <f>SUM(O10+O63+O66)</f>
        <v>0</v>
      </c>
      <c r="P9" s="106">
        <f t="shared" ref="P9" si="48">SUM(P10+P63+P66)</f>
        <v>0</v>
      </c>
      <c r="Q9" s="105">
        <f t="shared" si="13"/>
        <v>0</v>
      </c>
      <c r="R9" s="106">
        <f>SUM(R10+R63+R66)</f>
        <v>182669000</v>
      </c>
      <c r="S9" s="106">
        <f t="shared" ref="S9" si="49">SUM(S10+S63+S66)</f>
        <v>162692337.14999998</v>
      </c>
      <c r="T9" s="105">
        <f t="shared" si="14"/>
        <v>-19976662.850000024</v>
      </c>
      <c r="U9" s="106">
        <f>SUM(U10+U63+U66)</f>
        <v>0</v>
      </c>
      <c r="V9" s="106">
        <f t="shared" ref="V9" si="50">SUM(V10+V63+V66)</f>
        <v>0</v>
      </c>
      <c r="W9" s="105">
        <f t="shared" si="15"/>
        <v>0</v>
      </c>
      <c r="X9" s="106">
        <f>SUM(X10+X63+X66)</f>
        <v>59199000</v>
      </c>
      <c r="Y9" s="106">
        <f t="shared" ref="Y9" si="51">SUM(Y10+Y63+Y66)</f>
        <v>56302614.460000001</v>
      </c>
      <c r="Z9" s="105">
        <f t="shared" si="16"/>
        <v>-2896385.5399999991</v>
      </c>
      <c r="AA9" s="106">
        <f>SUM(AA10+AA63+AA66)</f>
        <v>26037100</v>
      </c>
      <c r="AB9" s="106">
        <f t="shared" ref="AB9" si="52">SUM(AB10+AB63+AB66)</f>
        <v>22609612.02</v>
      </c>
      <c r="AC9" s="105">
        <f t="shared" si="17"/>
        <v>-3427487.9800000004</v>
      </c>
      <c r="AD9" s="106">
        <f>SUM(AD10+AD63+AD66)</f>
        <v>34686000</v>
      </c>
      <c r="AE9" s="106">
        <f t="shared" ref="AE9" si="53">SUM(AE10+AE63+AE66)</f>
        <v>32335204.5</v>
      </c>
      <c r="AF9" s="105">
        <f t="shared" si="18"/>
        <v>-2350795.5</v>
      </c>
      <c r="AG9" s="106">
        <f>SUM(AG10+AG63+AG66)</f>
        <v>34440000</v>
      </c>
      <c r="AH9" s="106">
        <f t="shared" ref="AH9" si="54">SUM(AH10+AH63+AH66)</f>
        <v>29612254.5</v>
      </c>
      <c r="AI9" s="105">
        <f>SUM(AH9-AG9)</f>
        <v>-4827745.5</v>
      </c>
      <c r="AJ9" s="106">
        <f>SUM(AJ10+AJ63+AJ66)</f>
        <v>33747200</v>
      </c>
      <c r="AK9" s="106">
        <f t="shared" ref="AK9" si="55">SUM(AK10+AK63+AK66)</f>
        <v>30072277.039999999</v>
      </c>
      <c r="AL9" s="105">
        <f t="shared" si="20"/>
        <v>-3674922.9600000009</v>
      </c>
      <c r="AM9" s="106">
        <f>SUM(AM10+AM63+AM66)</f>
        <v>32771200</v>
      </c>
      <c r="AN9" s="106">
        <f t="shared" ref="AN9" si="56">SUM(AN10+AN63+AN66)</f>
        <v>30085258.68</v>
      </c>
      <c r="AO9" s="105">
        <f t="shared" ref="AO9:AO72" si="57">SUM(AN9-AM9)</f>
        <v>-2685941.3200000003</v>
      </c>
      <c r="AP9" s="106">
        <f>SUM(AP10+AP63+AP66)</f>
        <v>36956000</v>
      </c>
      <c r="AQ9" s="106">
        <f t="shared" ref="AQ9" si="58">SUM(AQ10+AQ63+AQ66)</f>
        <v>34885834.689999998</v>
      </c>
      <c r="AR9" s="105">
        <f t="shared" si="21"/>
        <v>-2070165.3100000024</v>
      </c>
      <c r="AS9" s="106">
        <f>SUM(AS10+AS63+AS66)</f>
        <v>32414000</v>
      </c>
      <c r="AT9" s="106">
        <f t="shared" ref="AT9" si="59">SUM(AT10+AT63+AT66)</f>
        <v>21531085.16</v>
      </c>
      <c r="AU9" s="105">
        <f t="shared" si="22"/>
        <v>-10882914.84</v>
      </c>
      <c r="AV9" s="106">
        <f>SUM(AV10+AV63+AV66)</f>
        <v>31804000</v>
      </c>
      <c r="AW9" s="106">
        <f t="shared" ref="AW9" si="60">SUM(AW10+AW63+AW66)</f>
        <v>29079876.350000001</v>
      </c>
      <c r="AX9" s="105">
        <f t="shared" si="23"/>
        <v>-2724123.6499999985</v>
      </c>
      <c r="AY9" s="106">
        <f>SUM(AY10+AY63+AY66)</f>
        <v>35031000</v>
      </c>
      <c r="AZ9" s="106">
        <f t="shared" ref="AZ9" si="61">SUM(AZ10+AZ63+AZ66)</f>
        <v>29880649.039999999</v>
      </c>
      <c r="BA9" s="105">
        <f t="shared" si="24"/>
        <v>-5150350.9600000009</v>
      </c>
      <c r="BB9" s="106">
        <f>SUM(BB10+BB63+BB66)</f>
        <v>41238800</v>
      </c>
      <c r="BC9" s="106">
        <f t="shared" ref="BC9" si="62">SUM(BC10+BC63+BC66)</f>
        <v>38238799.210000001</v>
      </c>
      <c r="BD9" s="105">
        <f t="shared" si="25"/>
        <v>-3000000.7899999991</v>
      </c>
      <c r="BE9" s="106">
        <f>SUM(BE10+BE63+BE66)</f>
        <v>31478400</v>
      </c>
      <c r="BF9" s="106">
        <f t="shared" ref="BF9" si="63">SUM(BF10+BF63+BF66)</f>
        <v>30301392.140000001</v>
      </c>
      <c r="BG9" s="105">
        <f t="shared" si="26"/>
        <v>-1177007.8599999994</v>
      </c>
      <c r="BH9" s="106">
        <f>SUM(BH10+BH63+BH66)</f>
        <v>63148800</v>
      </c>
      <c r="BI9" s="106">
        <f t="shared" ref="BI9" si="64">SUM(BI10+BI63+BI66)</f>
        <v>53788875.710000001</v>
      </c>
      <c r="BJ9" s="105">
        <f t="shared" si="27"/>
        <v>-9359924.2899999991</v>
      </c>
      <c r="BK9" s="106">
        <f>SUM(BK10+BK63+BK66)</f>
        <v>25696000</v>
      </c>
      <c r="BL9" s="106">
        <f t="shared" ref="BL9" si="65">SUM(BL10+BL63+BL66)</f>
        <v>22539414.219999999</v>
      </c>
      <c r="BM9" s="105">
        <f t="shared" si="28"/>
        <v>-3156585.7800000012</v>
      </c>
      <c r="BN9" s="106">
        <f>SUM(BN10+BN63+BN66)</f>
        <v>33000000</v>
      </c>
      <c r="BO9" s="106">
        <f t="shared" ref="BO9" si="66">SUM(BO10+BO63+BO66)</f>
        <v>23160132.25</v>
      </c>
      <c r="BP9" s="105">
        <f t="shared" si="29"/>
        <v>-9839867.75</v>
      </c>
      <c r="BQ9" s="106">
        <f>SUM(BQ10+BQ63+BQ66)</f>
        <v>0</v>
      </c>
      <c r="BR9" s="106">
        <f t="shared" ref="BR9" si="67">SUM(BR10+BR63+BR66)</f>
        <v>0</v>
      </c>
      <c r="BS9" s="105">
        <f t="shared" si="30"/>
        <v>0</v>
      </c>
      <c r="BT9" s="106">
        <f>SUM(BT10+BT63+BT66)</f>
        <v>266989200</v>
      </c>
      <c r="BU9" s="106">
        <f t="shared" ref="BU9" si="68">SUM(BU10+BU63+BU66)</f>
        <v>263338466.09999999</v>
      </c>
      <c r="BV9" s="105">
        <f t="shared" si="31"/>
        <v>-3650733.900000006</v>
      </c>
      <c r="BW9" s="106">
        <f>SUM(BW10+BW63+BW66)</f>
        <v>252835600</v>
      </c>
      <c r="BX9" s="106">
        <f t="shared" ref="BX9" si="69">SUM(BX10+BX63+BX66)</f>
        <v>251804297.37</v>
      </c>
      <c r="BY9" s="105">
        <f t="shared" si="32"/>
        <v>-1031302.6299999952</v>
      </c>
      <c r="BZ9" s="106">
        <f>SUM(BZ10+BZ63+BZ66)</f>
        <v>206032000</v>
      </c>
      <c r="CA9" s="106">
        <f t="shared" ref="CA9" si="70">SUM(CA10+CA63+CA66)</f>
        <v>183575266.09999999</v>
      </c>
      <c r="CB9" s="105">
        <f t="shared" ref="CB9:CB72" si="71">SUM(CA9-BZ9)</f>
        <v>-22456733.900000006</v>
      </c>
      <c r="CC9" s="106">
        <f>SUM(CC10+CC63+CC66)</f>
        <v>177375900</v>
      </c>
      <c r="CD9" s="106">
        <f t="shared" ref="CD9" si="72">SUM(CD10+CD63+CD66)</f>
        <v>172573620.11000001</v>
      </c>
      <c r="CE9" s="105">
        <f t="shared" si="33"/>
        <v>-4802279.8899999857</v>
      </c>
      <c r="CF9" s="106">
        <f>SUM(CF10+CF63+CF66)</f>
        <v>202328000</v>
      </c>
      <c r="CG9" s="106">
        <f t="shared" ref="CG9" si="73">SUM(CG10+CG63+CG66)</f>
        <v>194962370.78999999</v>
      </c>
      <c r="CH9" s="105">
        <f t="shared" si="34"/>
        <v>-7365629.2100000083</v>
      </c>
      <c r="CI9" s="106">
        <f>SUM(CI10+CI63+CI66)</f>
        <v>184176600</v>
      </c>
      <c r="CJ9" s="106">
        <f t="shared" ref="CJ9" si="74">SUM(CJ10+CJ63+CJ66)</f>
        <v>173304164.88</v>
      </c>
      <c r="CK9" s="105">
        <f t="shared" si="35"/>
        <v>-10872435.120000005</v>
      </c>
      <c r="CL9" s="106">
        <f>SUM(CL10+CL63+CL66)</f>
        <v>57691600</v>
      </c>
      <c r="CM9" s="106">
        <f t="shared" ref="CM9" si="75">SUM(CM10+CM63+CM66)</f>
        <v>44796645.579999998</v>
      </c>
      <c r="CN9" s="105">
        <f t="shared" si="36"/>
        <v>-12894954.420000002</v>
      </c>
      <c r="CO9" s="106">
        <f>SUM(CO10+CO63+CO66)</f>
        <v>746392000</v>
      </c>
      <c r="CP9" s="106">
        <f t="shared" ref="CP9" si="76">SUM(CP10+CP63+CP66)</f>
        <v>0</v>
      </c>
      <c r="CQ9" s="105">
        <f t="shared" si="37"/>
        <v>-746392000</v>
      </c>
      <c r="CR9" s="327">
        <f t="shared" si="38"/>
        <v>6756113700</v>
      </c>
      <c r="CS9" s="327">
        <f t="shared" si="4"/>
        <v>5469624383.1699991</v>
      </c>
      <c r="CT9" s="327">
        <f t="shared" si="4"/>
        <v>-1286489316.8299999</v>
      </c>
      <c r="CU9" s="106">
        <f>SUM(CU10+CU63+CU66)</f>
        <v>835587200</v>
      </c>
      <c r="CV9" s="106">
        <f t="shared" ref="CV9" si="77">SUM(CV10+CV63+CV66)</f>
        <v>221191412</v>
      </c>
      <c r="CW9" s="105">
        <f t="shared" si="39"/>
        <v>-614395788</v>
      </c>
      <c r="CX9" s="327">
        <f t="shared" si="40"/>
        <v>835587200</v>
      </c>
      <c r="CY9" s="327">
        <f t="shared" si="5"/>
        <v>221191412</v>
      </c>
      <c r="CZ9" s="327">
        <f t="shared" si="5"/>
        <v>-614395788</v>
      </c>
      <c r="DA9" s="106">
        <f>SUM(DA10+DA63+DA66)</f>
        <v>185000000</v>
      </c>
      <c r="DB9" s="106">
        <f t="shared" ref="DB9" si="78">SUM(DB10+DB63+DB66)</f>
        <v>1835196</v>
      </c>
      <c r="DC9" s="105">
        <f t="shared" si="6"/>
        <v>-183164804</v>
      </c>
      <c r="DD9" s="106">
        <f>SUM(DD10+DD63+DD66)</f>
        <v>0</v>
      </c>
      <c r="DE9" s="106">
        <f t="shared" ref="DE9" si="79">SUM(DE10+DE63+DE66)</f>
        <v>0</v>
      </c>
      <c r="DF9" s="105">
        <f t="shared" si="41"/>
        <v>0</v>
      </c>
      <c r="DG9" s="321">
        <f>SUM(DA9+DD9)</f>
        <v>185000000</v>
      </c>
      <c r="DH9" s="321">
        <f t="shared" si="7"/>
        <v>1835196</v>
      </c>
      <c r="DI9" s="321">
        <f t="shared" si="7"/>
        <v>-183164804</v>
      </c>
      <c r="DJ9" s="321">
        <f>SUM(CR9+CX9+DG9)</f>
        <v>7776700900</v>
      </c>
      <c r="DK9" s="321">
        <f t="shared" si="8"/>
        <v>5692650991.1699991</v>
      </c>
      <c r="DL9" s="321">
        <f t="shared" si="8"/>
        <v>-2084049908.8299999</v>
      </c>
      <c r="DM9" s="312"/>
    </row>
    <row r="10" spans="1:138" s="333" customFormat="1">
      <c r="A10" s="320">
        <v>3</v>
      </c>
      <c r="B10" s="331" t="s">
        <v>6</v>
      </c>
      <c r="C10" s="106">
        <f>SUM(C11+C17+C23+C28+C35+C39+C44+C48+C58)</f>
        <v>141059600</v>
      </c>
      <c r="D10" s="106">
        <f t="shared" ref="D10" si="80">SUM(D11+D17+D23+D28+D35+D39+D44+D48+D58)</f>
        <v>106677715.90000001</v>
      </c>
      <c r="E10" s="105">
        <f t="shared" si="9"/>
        <v>-34381884.099999994</v>
      </c>
      <c r="F10" s="106">
        <f>SUM(F11+F17+F23+F28+F35+F39+F44+F48+F58)</f>
        <v>1526069400</v>
      </c>
      <c r="G10" s="106">
        <f t="shared" ref="G10" si="81">SUM(G11+G17+G23+G28+G35+G39+G44+G48+G58)</f>
        <v>1255667806.27</v>
      </c>
      <c r="H10" s="105">
        <f t="shared" si="10"/>
        <v>-270401593.73000002</v>
      </c>
      <c r="I10" s="106">
        <f>SUM(I11+I17+I23+I28+I35+I39+I44+I48+I58)</f>
        <v>1961529500</v>
      </c>
      <c r="J10" s="106">
        <f t="shared" ref="J10" si="82">SUM(J11+J17+J23+J28+J35+J39+J44+J48+J58)</f>
        <v>1905220773.5799999</v>
      </c>
      <c r="K10" s="105">
        <f t="shared" si="11"/>
        <v>-56308726.420000076</v>
      </c>
      <c r="L10" s="106">
        <f>SUM(L11+L17+L23+L28+L35+L39+L44+L48+L58)</f>
        <v>294467800</v>
      </c>
      <c r="M10" s="106">
        <f t="shared" ref="M10" si="83">SUM(M11+M17+M23+M28+M35+M39+M44+M48+M58)</f>
        <v>269647639.37</v>
      </c>
      <c r="N10" s="105">
        <f t="shared" si="12"/>
        <v>-24820160.629999995</v>
      </c>
      <c r="O10" s="106">
        <f>SUM(O11+O17+O23+O28+O35+O39+O44+O48+O58)</f>
        <v>0</v>
      </c>
      <c r="P10" s="106">
        <f t="shared" ref="P10" si="84">SUM(P11+P17+P23+P28+P35+P39+P44+P48+P58)</f>
        <v>0</v>
      </c>
      <c r="Q10" s="105">
        <f t="shared" si="13"/>
        <v>0</v>
      </c>
      <c r="R10" s="106">
        <f>SUM(R11+R17+R23+R28+R35+R39+R44+R48+R58)</f>
        <v>182669000</v>
      </c>
      <c r="S10" s="106">
        <f t="shared" ref="S10" si="85">SUM(S11+S17+S23+S28+S35+S39+S44+S48+S58)</f>
        <v>162692337.14999998</v>
      </c>
      <c r="T10" s="105">
        <f t="shared" si="14"/>
        <v>-19976662.850000024</v>
      </c>
      <c r="U10" s="106">
        <f>SUM(U11+U17+U23+U28+U35+U39+U44+U48+U58)</f>
        <v>0</v>
      </c>
      <c r="V10" s="106">
        <f t="shared" ref="V10" si="86">SUM(V11+V17+V23+V28+V35+V39+V44+V48+V58)</f>
        <v>0</v>
      </c>
      <c r="W10" s="105">
        <f t="shared" si="15"/>
        <v>0</v>
      </c>
      <c r="X10" s="106">
        <f>SUM(X11+X17+X23+X28+X35+X39+X44+X48+X58)</f>
        <v>59199000</v>
      </c>
      <c r="Y10" s="106">
        <f t="shared" ref="Y10" si="87">SUM(Y11+Y17+Y23+Y28+Y35+Y39+Y44+Y48+Y58)</f>
        <v>56302614.460000001</v>
      </c>
      <c r="Z10" s="105">
        <f t="shared" si="16"/>
        <v>-2896385.5399999991</v>
      </c>
      <c r="AA10" s="106">
        <f>SUM(AA11+AA17+AA23+AA28+AA35+AA39+AA44+AA48+AA58)</f>
        <v>26037100</v>
      </c>
      <c r="AB10" s="106">
        <f t="shared" ref="AB10" si="88">SUM(AB11+AB17+AB23+AB28+AB35+AB39+AB44+AB48+AB58)</f>
        <v>22609612.02</v>
      </c>
      <c r="AC10" s="105">
        <f t="shared" si="17"/>
        <v>-3427487.9800000004</v>
      </c>
      <c r="AD10" s="106">
        <f>SUM(AD11+AD17+AD23+AD28+AD35+AD39+AD44+AD48+AD58)</f>
        <v>34686000</v>
      </c>
      <c r="AE10" s="106">
        <f t="shared" ref="AE10" si="89">SUM(AE11+AE17+AE23+AE28+AE35+AE39+AE44+AE48+AE58)</f>
        <v>32335204.5</v>
      </c>
      <c r="AF10" s="105">
        <f t="shared" si="18"/>
        <v>-2350795.5</v>
      </c>
      <c r="AG10" s="106">
        <f>SUM(AG11+AG17+AG23+AG28+AG35+AG39+AG44+AG48+AG58)</f>
        <v>34440000</v>
      </c>
      <c r="AH10" s="106">
        <f t="shared" ref="AH10" si="90">SUM(AH11+AH17+AH23+AH28+AH35+AH39+AH44+AH48+AH58)</f>
        <v>29612254.5</v>
      </c>
      <c r="AI10" s="105">
        <f t="shared" si="19"/>
        <v>-4827745.5</v>
      </c>
      <c r="AJ10" s="106">
        <f>SUM(AJ11+AJ17+AJ23+AJ28+AJ35+AJ39+AJ44+AJ48+AJ58)</f>
        <v>33747200</v>
      </c>
      <c r="AK10" s="106">
        <f t="shared" ref="AK10" si="91">SUM(AK11+AK17+AK23+AK28+AK35+AK39+AK44+AK48+AK58)</f>
        <v>30072277.039999999</v>
      </c>
      <c r="AL10" s="105">
        <f t="shared" si="20"/>
        <v>-3674922.9600000009</v>
      </c>
      <c r="AM10" s="106">
        <f>SUM(AM11+AM17+AM23+AM28+AM35+AM39+AM44+AM48+AM58)</f>
        <v>32771200</v>
      </c>
      <c r="AN10" s="106">
        <f t="shared" ref="AN10" si="92">SUM(AN11+AN17+AN23+AN28+AN35+AN39+AN44+AN48+AN58)</f>
        <v>30085258.68</v>
      </c>
      <c r="AO10" s="105">
        <f t="shared" si="57"/>
        <v>-2685941.3200000003</v>
      </c>
      <c r="AP10" s="106">
        <f>SUM(AP11+AP17+AP23+AP28+AP35+AP39+AP44+AP48+AP58)</f>
        <v>36956000</v>
      </c>
      <c r="AQ10" s="106">
        <f t="shared" ref="AQ10" si="93">SUM(AQ11+AQ17+AQ23+AQ28+AQ35+AQ39+AQ44+AQ48+AQ58)</f>
        <v>34885834.689999998</v>
      </c>
      <c r="AR10" s="105">
        <f t="shared" si="21"/>
        <v>-2070165.3100000024</v>
      </c>
      <c r="AS10" s="106">
        <f>SUM(AS11+AS17+AS23+AS28+AS35+AS39+AS44+AS48+AS58)</f>
        <v>32414000</v>
      </c>
      <c r="AT10" s="106">
        <f t="shared" ref="AT10" si="94">SUM(AT11+AT17+AT23+AT28+AT35+AT39+AT44+AT48+AT58)</f>
        <v>21531085.16</v>
      </c>
      <c r="AU10" s="105">
        <f t="shared" si="22"/>
        <v>-10882914.84</v>
      </c>
      <c r="AV10" s="106">
        <f>SUM(AV11+AV17+AV23+AV28+AV35+AV39+AV44+AV48+AV58)</f>
        <v>31804000</v>
      </c>
      <c r="AW10" s="106">
        <f t="shared" ref="AW10" si="95">SUM(AW11+AW17+AW23+AW28+AW35+AW39+AW44+AW48+AW58)</f>
        <v>29079876.350000001</v>
      </c>
      <c r="AX10" s="105">
        <f t="shared" si="23"/>
        <v>-2724123.6499999985</v>
      </c>
      <c r="AY10" s="106">
        <f>SUM(AY11+AY17+AY23+AY28+AY35+AY39+AY44+AY48+AY58)</f>
        <v>35031000</v>
      </c>
      <c r="AZ10" s="106">
        <f t="shared" ref="AZ10" si="96">SUM(AZ11+AZ17+AZ23+AZ28+AZ35+AZ39+AZ44+AZ48+AZ58)</f>
        <v>29880649.039999999</v>
      </c>
      <c r="BA10" s="105">
        <f t="shared" si="24"/>
        <v>-5150350.9600000009</v>
      </c>
      <c r="BB10" s="106">
        <f>SUM(BB11+BB17+BB23+BB28+BB35+BB39+BB44+BB48+BB58)</f>
        <v>41238800</v>
      </c>
      <c r="BC10" s="106">
        <f>SUM(BC11+BC17+BC23+BC28+BC35+BC39+BC44+BC48+BC58)</f>
        <v>38238799.210000001</v>
      </c>
      <c r="BD10" s="105">
        <f t="shared" si="25"/>
        <v>-3000000.7899999991</v>
      </c>
      <c r="BE10" s="106">
        <f>SUM(BE11+BE17+BE23+BE28+BE35+BE39+BE44+BE48+BE58)</f>
        <v>31478400</v>
      </c>
      <c r="BF10" s="106">
        <f t="shared" ref="BF10" si="97">SUM(BF11+BF17+BF23+BF28+BF35+BF39+BF44+BF48+BF58)</f>
        <v>30301392.140000001</v>
      </c>
      <c r="BG10" s="105">
        <f t="shared" si="26"/>
        <v>-1177007.8599999994</v>
      </c>
      <c r="BH10" s="106">
        <f>SUM(BH11+BH17+BH23+BH28+BH35+BH39+BH44+BH48+BH58)</f>
        <v>63148800</v>
      </c>
      <c r="BI10" s="106">
        <f t="shared" ref="BI10" si="98">SUM(BI11+BI17+BI23+BI28+BI35+BI39+BI44+BI48+BI58)</f>
        <v>53788875.710000001</v>
      </c>
      <c r="BJ10" s="105">
        <f t="shared" si="27"/>
        <v>-9359924.2899999991</v>
      </c>
      <c r="BK10" s="106">
        <f>SUM(BK11+BK17+BK23+BK28+BK35+BK39+BK44+BK48+BK58)</f>
        <v>25696000</v>
      </c>
      <c r="BL10" s="106">
        <f t="shared" ref="BL10" si="99">SUM(BL11+BL17+BL23+BL28+BL35+BL39+BL44+BL48+BL58)</f>
        <v>22539414.219999999</v>
      </c>
      <c r="BM10" s="105">
        <f t="shared" si="28"/>
        <v>-3156585.7800000012</v>
      </c>
      <c r="BN10" s="106">
        <f>SUM(BN11+BN17+BN23+BN28+BN35+BN39+BN44+BN48+BN58)</f>
        <v>33000000</v>
      </c>
      <c r="BO10" s="106">
        <f t="shared" ref="BO10" si="100">SUM(BO11+BO17+BO23+BO28+BO35+BO39+BO44+BO48+BO58)</f>
        <v>23160132.25</v>
      </c>
      <c r="BP10" s="105">
        <f t="shared" si="29"/>
        <v>-9839867.75</v>
      </c>
      <c r="BQ10" s="106">
        <f>SUM(BQ11+BQ17+BQ23+BQ28+BQ35+BQ39+BQ44+BQ48+BQ58)</f>
        <v>0</v>
      </c>
      <c r="BR10" s="106">
        <f t="shared" ref="BR10" si="101">SUM(BR11+BR17+BR23+BR28+BR35+BR39+BR44+BR48+BR58)</f>
        <v>0</v>
      </c>
      <c r="BS10" s="105">
        <f t="shared" si="30"/>
        <v>0</v>
      </c>
      <c r="BT10" s="106">
        <f>SUM(BT11+BT17+BT23+BT28+BT35+BT39+BT44+BT48+BT58)</f>
        <v>266989200</v>
      </c>
      <c r="BU10" s="106">
        <f t="shared" ref="BU10" si="102">SUM(BU11+BU17+BU23+BU28+BU35+BU39+BU44+BU48+BU58)</f>
        <v>263338466.09999999</v>
      </c>
      <c r="BV10" s="105">
        <f t="shared" si="31"/>
        <v>-3650733.900000006</v>
      </c>
      <c r="BW10" s="106">
        <f>SUM(BW11+BW17+BW23+BW28+BW35+BW39+BW44+BW48+BW58)</f>
        <v>252835600</v>
      </c>
      <c r="BX10" s="106">
        <f t="shared" ref="BX10" si="103">SUM(BX11+BX17+BX23+BX28+BX35+BX39+BX44+BX48+BX58)</f>
        <v>251804297.37</v>
      </c>
      <c r="BY10" s="105">
        <f t="shared" si="32"/>
        <v>-1031302.6299999952</v>
      </c>
      <c r="BZ10" s="106">
        <f>SUM(BZ11+BZ17+BZ23+BZ28+BZ35+BZ39+BZ44+BZ48+BZ58)</f>
        <v>206032000</v>
      </c>
      <c r="CA10" s="106">
        <f t="shared" ref="CA10" si="104">SUM(CA11+CA17+CA23+CA28+CA35+CA39+CA44+CA48+CA58)</f>
        <v>183575266.09999999</v>
      </c>
      <c r="CB10" s="105">
        <f t="shared" si="71"/>
        <v>-22456733.900000006</v>
      </c>
      <c r="CC10" s="106">
        <f>SUM(CC11+CC17+CC23+CC28+CC35+CC39+CC44+CC48+CC58)</f>
        <v>177375900</v>
      </c>
      <c r="CD10" s="106">
        <f t="shared" ref="CD10" si="105">SUM(CD11+CD17+CD23+CD28+CD35+CD39+CD44+CD48+CD58)</f>
        <v>172573620.11000001</v>
      </c>
      <c r="CE10" s="105">
        <f t="shared" si="33"/>
        <v>-4802279.8899999857</v>
      </c>
      <c r="CF10" s="106">
        <f>SUM(CF11+CF17+CF23+CF28+CF35+CF39+CF44+CF48+CF58)</f>
        <v>202328000</v>
      </c>
      <c r="CG10" s="106">
        <f t="shared" ref="CG10" si="106">SUM(CG11+CG17+CG23+CG28+CG35+CG39+CG44+CG48+CG58)</f>
        <v>194962370.78999999</v>
      </c>
      <c r="CH10" s="105">
        <f t="shared" si="34"/>
        <v>-7365629.2100000083</v>
      </c>
      <c r="CI10" s="106">
        <f>SUM(CI11+CI17+CI23+CI28+CI35+CI39+CI44+CI48+CI58)</f>
        <v>184176600</v>
      </c>
      <c r="CJ10" s="106">
        <f t="shared" ref="CJ10" si="107">SUM(CJ11+CJ17+CJ23+CJ28+CJ35+CJ39+CJ44+CJ48+CJ58)</f>
        <v>173304164.88</v>
      </c>
      <c r="CK10" s="105">
        <f t="shared" si="35"/>
        <v>-10872435.120000005</v>
      </c>
      <c r="CL10" s="106">
        <f>SUM(CL11+CL17+CL23+CL28+CL35+CL39+CL44+CL48+CL58)</f>
        <v>57691600</v>
      </c>
      <c r="CM10" s="106">
        <f t="shared" ref="CM10" si="108">SUM(CM11+CM17+CM23+CM28+CM35+CM39+CM44+CM48+CM58)</f>
        <v>44796645.579999998</v>
      </c>
      <c r="CN10" s="105">
        <f t="shared" si="36"/>
        <v>-12894954.420000002</v>
      </c>
      <c r="CO10" s="106">
        <f>SUM(CO11+CO17+CO23+CO28+CO35+CO39+CO44+CO48+CO58)</f>
        <v>746392000</v>
      </c>
      <c r="CP10" s="106">
        <f t="shared" ref="CP10" si="109">SUM(CP11+CP17+CP23+CP28+CP35+CP39+CP44+CP48+CP58)</f>
        <v>0</v>
      </c>
      <c r="CQ10" s="105">
        <f t="shared" si="37"/>
        <v>-746392000</v>
      </c>
      <c r="CR10" s="327">
        <f t="shared" si="38"/>
        <v>6751263700</v>
      </c>
      <c r="CS10" s="327">
        <f t="shared" si="4"/>
        <v>5468684383.1699991</v>
      </c>
      <c r="CT10" s="327">
        <f t="shared" si="4"/>
        <v>-1282579316.8300002</v>
      </c>
      <c r="CU10" s="106">
        <f>SUM(CU11+CU17+CU23+CU28+CU35+CU39+CU44+CU48+CU58)</f>
        <v>0</v>
      </c>
      <c r="CV10" s="106">
        <f t="shared" ref="CV10" si="110">SUM(CV11+CV17+CV23+CV28+CV35+CV39+CV44+CV48+CV58)</f>
        <v>0</v>
      </c>
      <c r="CW10" s="105">
        <f t="shared" si="39"/>
        <v>0</v>
      </c>
      <c r="CX10" s="327">
        <f t="shared" si="40"/>
        <v>0</v>
      </c>
      <c r="CY10" s="327">
        <f t="shared" si="5"/>
        <v>0</v>
      </c>
      <c r="CZ10" s="327">
        <f t="shared" si="5"/>
        <v>0</v>
      </c>
      <c r="DA10" s="106">
        <f>SUM(DA11+DA17+DA23+DA28+DA35+DA39+DA44+DA48+DA58)</f>
        <v>185000000</v>
      </c>
      <c r="DB10" s="106">
        <f t="shared" ref="DB10" si="111">SUM(DB11+DB17+DB23+DB28+DB35+DB39+DB44+DB48+DB58)</f>
        <v>1835196</v>
      </c>
      <c r="DC10" s="105">
        <f t="shared" si="6"/>
        <v>-183164804</v>
      </c>
      <c r="DD10" s="106">
        <f>SUM(DD11+DD17+DD23+DD28+DD35+DD39+DD44+DD48+DD58)</f>
        <v>0</v>
      </c>
      <c r="DE10" s="106">
        <f t="shared" ref="DE10" si="112">SUM(DE11+DE17+DE23+DE28+DE35+DE39+DE44+DE48+DE58)</f>
        <v>0</v>
      </c>
      <c r="DF10" s="105">
        <f t="shared" si="41"/>
        <v>0</v>
      </c>
      <c r="DG10" s="321">
        <f t="shared" si="42"/>
        <v>185000000</v>
      </c>
      <c r="DH10" s="321">
        <f t="shared" si="7"/>
        <v>1835196</v>
      </c>
      <c r="DI10" s="321">
        <f t="shared" si="7"/>
        <v>-183164804</v>
      </c>
      <c r="DJ10" s="321">
        <f>SUM(CR10+CX10+DG10)</f>
        <v>6936263700</v>
      </c>
      <c r="DK10" s="321">
        <f t="shared" si="8"/>
        <v>5470519579.1699991</v>
      </c>
      <c r="DL10" s="321">
        <f t="shared" si="8"/>
        <v>-1465744120.8300002</v>
      </c>
      <c r="DM10" s="312"/>
    </row>
    <row r="11" spans="1:138" s="333" customFormat="1">
      <c r="A11" s="320">
        <v>4</v>
      </c>
      <c r="B11" s="331" t="s">
        <v>7</v>
      </c>
      <c r="C11" s="106">
        <f t="shared" ref="C11:BN11" si="113">SUM(C12:C16)</f>
        <v>100678800</v>
      </c>
      <c r="D11" s="106">
        <f t="shared" si="113"/>
        <v>83679220.650000006</v>
      </c>
      <c r="E11" s="105">
        <f t="shared" si="9"/>
        <v>-16999579.349999994</v>
      </c>
      <c r="F11" s="106">
        <f t="shared" si="113"/>
        <v>977515200</v>
      </c>
      <c r="G11" s="106">
        <f t="shared" si="113"/>
        <v>943558446.28999996</v>
      </c>
      <c r="H11" s="105">
        <f t="shared" si="10"/>
        <v>-33956753.710000038</v>
      </c>
      <c r="I11" s="106">
        <f t="shared" si="113"/>
        <v>1245180500</v>
      </c>
      <c r="J11" s="106">
        <f t="shared" si="113"/>
        <v>1244444137.53</v>
      </c>
      <c r="K11" s="105">
        <f t="shared" si="11"/>
        <v>-736362.47000002861</v>
      </c>
      <c r="L11" s="106">
        <f t="shared" si="113"/>
        <v>221668300</v>
      </c>
      <c r="M11" s="106">
        <f t="shared" si="113"/>
        <v>221558187</v>
      </c>
      <c r="N11" s="105">
        <f t="shared" si="12"/>
        <v>-110113</v>
      </c>
      <c r="O11" s="106">
        <f t="shared" si="113"/>
        <v>0</v>
      </c>
      <c r="P11" s="106">
        <f t="shared" si="113"/>
        <v>0</v>
      </c>
      <c r="Q11" s="105">
        <f t="shared" si="13"/>
        <v>0</v>
      </c>
      <c r="R11" s="106">
        <f t="shared" si="113"/>
        <v>130850600</v>
      </c>
      <c r="S11" s="106">
        <f t="shared" si="113"/>
        <v>123782004.09999999</v>
      </c>
      <c r="T11" s="105">
        <f t="shared" si="14"/>
        <v>-7068595.900000006</v>
      </c>
      <c r="U11" s="106">
        <f t="shared" si="113"/>
        <v>0</v>
      </c>
      <c r="V11" s="106">
        <f t="shared" si="113"/>
        <v>0</v>
      </c>
      <c r="W11" s="106">
        <f t="shared" si="113"/>
        <v>0</v>
      </c>
      <c r="X11" s="106">
        <f t="shared" si="113"/>
        <v>0</v>
      </c>
      <c r="Y11" s="106">
        <f t="shared" si="113"/>
        <v>0</v>
      </c>
      <c r="Z11" s="105">
        <f t="shared" si="16"/>
        <v>0</v>
      </c>
      <c r="AA11" s="106">
        <f t="shared" si="113"/>
        <v>0</v>
      </c>
      <c r="AB11" s="106">
        <f t="shared" si="113"/>
        <v>0</v>
      </c>
      <c r="AC11" s="105">
        <f t="shared" si="17"/>
        <v>0</v>
      </c>
      <c r="AD11" s="106">
        <f t="shared" si="113"/>
        <v>0</v>
      </c>
      <c r="AE11" s="106">
        <f t="shared" si="113"/>
        <v>0</v>
      </c>
      <c r="AF11" s="105">
        <f t="shared" si="18"/>
        <v>0</v>
      </c>
      <c r="AG11" s="106">
        <f t="shared" si="113"/>
        <v>0</v>
      </c>
      <c r="AH11" s="106">
        <f t="shared" si="113"/>
        <v>0</v>
      </c>
      <c r="AI11" s="106">
        <f t="shared" si="113"/>
        <v>0</v>
      </c>
      <c r="AJ11" s="106">
        <f t="shared" si="113"/>
        <v>0</v>
      </c>
      <c r="AK11" s="106">
        <f t="shared" si="113"/>
        <v>0</v>
      </c>
      <c r="AL11" s="106">
        <f t="shared" si="113"/>
        <v>0</v>
      </c>
      <c r="AM11" s="106">
        <f t="shared" si="113"/>
        <v>0</v>
      </c>
      <c r="AN11" s="106">
        <f t="shared" si="113"/>
        <v>0</v>
      </c>
      <c r="AO11" s="105">
        <f t="shared" si="57"/>
        <v>0</v>
      </c>
      <c r="AP11" s="106">
        <f t="shared" si="113"/>
        <v>0</v>
      </c>
      <c r="AQ11" s="106">
        <f t="shared" si="113"/>
        <v>0</v>
      </c>
      <c r="AR11" s="105">
        <f t="shared" si="21"/>
        <v>0</v>
      </c>
      <c r="AS11" s="106">
        <f t="shared" si="113"/>
        <v>0</v>
      </c>
      <c r="AT11" s="106">
        <f t="shared" si="113"/>
        <v>0</v>
      </c>
      <c r="AU11" s="105">
        <f t="shared" si="22"/>
        <v>0</v>
      </c>
      <c r="AV11" s="106">
        <f t="shared" si="113"/>
        <v>0</v>
      </c>
      <c r="AW11" s="106">
        <f t="shared" si="113"/>
        <v>0</v>
      </c>
      <c r="AX11" s="105">
        <f t="shared" si="23"/>
        <v>0</v>
      </c>
      <c r="AY11" s="106">
        <f t="shared" si="113"/>
        <v>0</v>
      </c>
      <c r="AZ11" s="106">
        <f t="shared" si="113"/>
        <v>0</v>
      </c>
      <c r="BA11" s="105">
        <f t="shared" si="24"/>
        <v>0</v>
      </c>
      <c r="BB11" s="106">
        <f t="shared" si="113"/>
        <v>0</v>
      </c>
      <c r="BC11" s="106">
        <f t="shared" si="113"/>
        <v>0</v>
      </c>
      <c r="BD11" s="105">
        <f t="shared" si="25"/>
        <v>0</v>
      </c>
      <c r="BE11" s="106">
        <f t="shared" si="113"/>
        <v>0</v>
      </c>
      <c r="BF11" s="106">
        <f t="shared" si="113"/>
        <v>0</v>
      </c>
      <c r="BG11" s="105">
        <f t="shared" si="26"/>
        <v>0</v>
      </c>
      <c r="BH11" s="106">
        <f t="shared" si="113"/>
        <v>0</v>
      </c>
      <c r="BI11" s="106">
        <f t="shared" si="113"/>
        <v>0</v>
      </c>
      <c r="BJ11" s="105">
        <f t="shared" si="27"/>
        <v>0</v>
      </c>
      <c r="BK11" s="106">
        <f t="shared" si="113"/>
        <v>0</v>
      </c>
      <c r="BL11" s="106">
        <f t="shared" si="113"/>
        <v>0</v>
      </c>
      <c r="BM11" s="106">
        <f t="shared" si="113"/>
        <v>0</v>
      </c>
      <c r="BN11" s="106">
        <f t="shared" si="113"/>
        <v>0</v>
      </c>
      <c r="BO11" s="106">
        <f t="shared" ref="BO11:CP11" si="114">SUM(BO12:BO16)</f>
        <v>0</v>
      </c>
      <c r="BP11" s="106">
        <f t="shared" si="114"/>
        <v>0</v>
      </c>
      <c r="BQ11" s="106">
        <f t="shared" si="114"/>
        <v>0</v>
      </c>
      <c r="BR11" s="106">
        <f t="shared" si="114"/>
        <v>0</v>
      </c>
      <c r="BS11" s="106">
        <f t="shared" si="114"/>
        <v>0</v>
      </c>
      <c r="BT11" s="106">
        <f t="shared" si="114"/>
        <v>0</v>
      </c>
      <c r="BU11" s="106">
        <f t="shared" si="114"/>
        <v>0</v>
      </c>
      <c r="BV11" s="106">
        <f t="shared" si="114"/>
        <v>0</v>
      </c>
      <c r="BW11" s="106">
        <f t="shared" si="114"/>
        <v>0</v>
      </c>
      <c r="BX11" s="106">
        <f t="shared" si="114"/>
        <v>0</v>
      </c>
      <c r="BY11" s="106">
        <f t="shared" si="114"/>
        <v>0</v>
      </c>
      <c r="BZ11" s="106">
        <f t="shared" si="114"/>
        <v>0</v>
      </c>
      <c r="CA11" s="106">
        <f t="shared" si="114"/>
        <v>0</v>
      </c>
      <c r="CB11" s="105">
        <f t="shared" si="71"/>
        <v>0</v>
      </c>
      <c r="CC11" s="106">
        <f t="shared" si="114"/>
        <v>0</v>
      </c>
      <c r="CD11" s="106">
        <f t="shared" si="114"/>
        <v>0</v>
      </c>
      <c r="CE11" s="105">
        <f t="shared" si="33"/>
        <v>0</v>
      </c>
      <c r="CF11" s="106">
        <f t="shared" si="114"/>
        <v>0</v>
      </c>
      <c r="CG11" s="106">
        <f t="shared" si="114"/>
        <v>0</v>
      </c>
      <c r="CH11" s="105">
        <f t="shared" si="34"/>
        <v>0</v>
      </c>
      <c r="CI11" s="106">
        <f t="shared" si="114"/>
        <v>0</v>
      </c>
      <c r="CJ11" s="106">
        <f t="shared" si="114"/>
        <v>0</v>
      </c>
      <c r="CK11" s="105">
        <f t="shared" si="35"/>
        <v>0</v>
      </c>
      <c r="CL11" s="106">
        <f t="shared" si="114"/>
        <v>0</v>
      </c>
      <c r="CM11" s="106">
        <f t="shared" si="114"/>
        <v>0</v>
      </c>
      <c r="CN11" s="105">
        <f t="shared" si="36"/>
        <v>0</v>
      </c>
      <c r="CO11" s="106">
        <f t="shared" si="114"/>
        <v>0</v>
      </c>
      <c r="CP11" s="106">
        <f t="shared" si="114"/>
        <v>0</v>
      </c>
      <c r="CQ11" s="105">
        <f t="shared" si="37"/>
        <v>0</v>
      </c>
      <c r="CR11" s="327">
        <f t="shared" si="38"/>
        <v>2675893400</v>
      </c>
      <c r="CS11" s="327">
        <f t="shared" si="4"/>
        <v>2617021995.5699997</v>
      </c>
      <c r="CT11" s="327">
        <f t="shared" si="4"/>
        <v>-58871404.430000067</v>
      </c>
      <c r="CU11" s="106">
        <f>SUM(CU12:CU16)</f>
        <v>0</v>
      </c>
      <c r="CV11" s="106">
        <f t="shared" ref="CV11" si="115">SUM(CV12:CV16)</f>
        <v>0</v>
      </c>
      <c r="CW11" s="105">
        <f t="shared" si="39"/>
        <v>0</v>
      </c>
      <c r="CX11" s="327">
        <f t="shared" si="40"/>
        <v>0</v>
      </c>
      <c r="CY11" s="327">
        <f t="shared" si="5"/>
        <v>0</v>
      </c>
      <c r="CZ11" s="327">
        <f t="shared" si="5"/>
        <v>0</v>
      </c>
      <c r="DA11" s="106">
        <f>SUM(DA12:DA16)</f>
        <v>0</v>
      </c>
      <c r="DB11" s="106">
        <f>SUM(DB12:DB16)</f>
        <v>0</v>
      </c>
      <c r="DC11" s="105">
        <f t="shared" si="6"/>
        <v>0</v>
      </c>
      <c r="DD11" s="106">
        <f t="shared" ref="DD11:DE11" si="116">SUM(DD12:DD16)</f>
        <v>0</v>
      </c>
      <c r="DE11" s="106">
        <f t="shared" si="116"/>
        <v>0</v>
      </c>
      <c r="DF11" s="105">
        <f t="shared" si="41"/>
        <v>0</v>
      </c>
      <c r="DG11" s="321">
        <f t="shared" si="42"/>
        <v>0</v>
      </c>
      <c r="DH11" s="321">
        <f t="shared" si="7"/>
        <v>0</v>
      </c>
      <c r="DI11" s="321">
        <f t="shared" si="7"/>
        <v>0</v>
      </c>
      <c r="DJ11" s="321">
        <f t="shared" si="43"/>
        <v>2675893400</v>
      </c>
      <c r="DK11" s="321">
        <f t="shared" si="8"/>
        <v>2617021995.5699997</v>
      </c>
      <c r="DL11" s="321">
        <f t="shared" si="8"/>
        <v>-58871404.430000067</v>
      </c>
      <c r="DM11" s="312"/>
    </row>
    <row r="12" spans="1:138">
      <c r="A12" s="306">
        <v>5</v>
      </c>
      <c r="B12" s="313" t="s">
        <v>8</v>
      </c>
      <c r="C12" s="111">
        <v>37843800</v>
      </c>
      <c r="D12" s="111">
        <v>29303701.84</v>
      </c>
      <c r="E12" s="105">
        <f t="shared" si="9"/>
        <v>-8540098.1600000001</v>
      </c>
      <c r="F12" s="111">
        <v>393031600</v>
      </c>
      <c r="G12" s="111">
        <v>415731175.82999998</v>
      </c>
      <c r="H12" s="105">
        <f t="shared" si="10"/>
        <v>22699575.829999983</v>
      </c>
      <c r="I12" s="111">
        <v>540864000</v>
      </c>
      <c r="J12" s="111">
        <v>493297474.88</v>
      </c>
      <c r="K12" s="105">
        <f t="shared" si="11"/>
        <v>-47566525.120000005</v>
      </c>
      <c r="L12" s="111">
        <v>102075100</v>
      </c>
      <c r="M12" s="111">
        <v>96953367</v>
      </c>
      <c r="N12" s="105">
        <f t="shared" si="12"/>
        <v>-5121733</v>
      </c>
      <c r="O12" s="111"/>
      <c r="P12" s="111"/>
      <c r="Q12" s="343">
        <v>0</v>
      </c>
      <c r="R12" s="111">
        <v>58999800</v>
      </c>
      <c r="S12" s="111">
        <v>60424602.100000001</v>
      </c>
      <c r="T12" s="105">
        <f t="shared" si="14"/>
        <v>1424802.1000000015</v>
      </c>
      <c r="U12" s="111"/>
      <c r="V12" s="111"/>
      <c r="W12" s="343">
        <v>0</v>
      </c>
      <c r="X12" s="111"/>
      <c r="Y12" s="111"/>
      <c r="Z12" s="105">
        <f t="shared" si="16"/>
        <v>0</v>
      </c>
      <c r="AA12" s="111"/>
      <c r="AB12" s="111"/>
      <c r="AC12" s="105">
        <f t="shared" si="17"/>
        <v>0</v>
      </c>
      <c r="AD12" s="111"/>
      <c r="AE12" s="111"/>
      <c r="AF12" s="105">
        <f t="shared" si="18"/>
        <v>0</v>
      </c>
      <c r="AG12" s="111"/>
      <c r="AH12" s="111"/>
      <c r="AI12" s="343">
        <f>AH12-AG12</f>
        <v>0</v>
      </c>
      <c r="AJ12" s="111"/>
      <c r="AK12" s="111"/>
      <c r="AL12" s="343">
        <f>AK12-AJ12</f>
        <v>0</v>
      </c>
      <c r="AM12" s="111"/>
      <c r="AN12" s="111"/>
      <c r="AO12" s="105">
        <f t="shared" si="57"/>
        <v>0</v>
      </c>
      <c r="AP12" s="111"/>
      <c r="AQ12" s="111"/>
      <c r="AR12" s="105">
        <f t="shared" si="21"/>
        <v>0</v>
      </c>
      <c r="AS12" s="111"/>
      <c r="AT12" s="111"/>
      <c r="AU12" s="105">
        <f t="shared" si="22"/>
        <v>0</v>
      </c>
      <c r="AV12" s="111"/>
      <c r="AW12" s="111"/>
      <c r="AX12" s="105">
        <f t="shared" si="23"/>
        <v>0</v>
      </c>
      <c r="AY12" s="111"/>
      <c r="AZ12" s="111"/>
      <c r="BA12" s="105">
        <f t="shared" si="24"/>
        <v>0</v>
      </c>
      <c r="BB12" s="111"/>
      <c r="BC12" s="111"/>
      <c r="BD12" s="105">
        <f t="shared" si="25"/>
        <v>0</v>
      </c>
      <c r="BE12" s="111"/>
      <c r="BF12" s="111"/>
      <c r="BG12" s="105">
        <f t="shared" si="26"/>
        <v>0</v>
      </c>
      <c r="BH12" s="111"/>
      <c r="BI12" s="111"/>
      <c r="BJ12" s="105">
        <f t="shared" si="27"/>
        <v>0</v>
      </c>
      <c r="BK12" s="111"/>
      <c r="BL12" s="111"/>
      <c r="BM12" s="343">
        <f>BL12-BK12</f>
        <v>0</v>
      </c>
      <c r="BN12" s="111"/>
      <c r="BO12" s="111"/>
      <c r="BP12" s="343">
        <f>BO12-BN12</f>
        <v>0</v>
      </c>
      <c r="BQ12" s="111"/>
      <c r="BR12" s="111"/>
      <c r="BS12" s="343">
        <v>0</v>
      </c>
      <c r="BT12" s="111"/>
      <c r="BU12" s="111"/>
      <c r="BV12" s="105">
        <f t="shared" ref="BV12:BV76" si="117">SUM(BU12-BT12)</f>
        <v>0</v>
      </c>
      <c r="BW12" s="111"/>
      <c r="BX12" s="111"/>
      <c r="BY12" s="343">
        <f>BX12-BW12</f>
        <v>0</v>
      </c>
      <c r="BZ12" s="111"/>
      <c r="CA12" s="111"/>
      <c r="CB12" s="105">
        <f t="shared" si="71"/>
        <v>0</v>
      </c>
      <c r="CC12" s="111"/>
      <c r="CD12" s="111"/>
      <c r="CE12" s="105">
        <f t="shared" si="33"/>
        <v>0</v>
      </c>
      <c r="CF12" s="111"/>
      <c r="CG12" s="111"/>
      <c r="CH12" s="105">
        <f t="shared" si="34"/>
        <v>0</v>
      </c>
      <c r="CI12" s="111"/>
      <c r="CJ12" s="111"/>
      <c r="CK12" s="105">
        <f t="shared" si="35"/>
        <v>0</v>
      </c>
      <c r="CL12" s="111"/>
      <c r="CM12" s="111"/>
      <c r="CN12" s="105">
        <f t="shared" si="36"/>
        <v>0</v>
      </c>
      <c r="CO12" s="111"/>
      <c r="CP12" s="111"/>
      <c r="CQ12" s="105">
        <f t="shared" si="37"/>
        <v>0</v>
      </c>
      <c r="CR12" s="315">
        <f>SUM(C12+F12+I12+L12+O12+R12+U12+X12+AA12+AD12+AG12+AJ12+AM12+AP12+AS12+AV12+AY12+BB12+BE12+BH12+BK12+BN12+BQ12+BT12+BW12+BZ12+CC12+CF12+CI12+CL12+CO12)</f>
        <v>1132814300</v>
      </c>
      <c r="CS12" s="315">
        <f t="shared" si="4"/>
        <v>1095710321.6499999</v>
      </c>
      <c r="CT12" s="315">
        <f t="shared" si="4"/>
        <v>-37103978.350000016</v>
      </c>
      <c r="CU12" s="84"/>
      <c r="CV12" s="84"/>
      <c r="CW12" s="109">
        <f t="shared" si="39"/>
        <v>0</v>
      </c>
      <c r="CX12" s="315">
        <f t="shared" ref="CX12:CZ16" si="118">SUM(CU12)</f>
        <v>0</v>
      </c>
      <c r="CY12" s="315">
        <f t="shared" si="118"/>
        <v>0</v>
      </c>
      <c r="CZ12" s="315">
        <f t="shared" si="118"/>
        <v>0</v>
      </c>
      <c r="DA12" s="84"/>
      <c r="DB12" s="84"/>
      <c r="DC12" s="105">
        <f t="shared" si="6"/>
        <v>0</v>
      </c>
      <c r="DD12" s="84"/>
      <c r="DE12" s="84"/>
      <c r="DF12" s="109">
        <f t="shared" si="41"/>
        <v>0</v>
      </c>
      <c r="DG12" s="135">
        <f t="shared" si="42"/>
        <v>0</v>
      </c>
      <c r="DH12" s="135">
        <f t="shared" si="7"/>
        <v>0</v>
      </c>
      <c r="DI12" s="135">
        <f t="shared" si="7"/>
        <v>0</v>
      </c>
      <c r="DJ12" s="135">
        <f t="shared" si="43"/>
        <v>1132814300</v>
      </c>
      <c r="DK12" s="135">
        <f t="shared" si="8"/>
        <v>1095710321.6499999</v>
      </c>
      <c r="DL12" s="135">
        <f t="shared" si="8"/>
        <v>-37103978.350000016</v>
      </c>
      <c r="DM12" s="323"/>
    </row>
    <row r="13" spans="1:138">
      <c r="A13" s="306">
        <v>6</v>
      </c>
      <c r="B13" s="313" t="s">
        <v>10</v>
      </c>
      <c r="C13" s="340">
        <v>40586200</v>
      </c>
      <c r="D13" s="340">
        <v>40729334.810000002</v>
      </c>
      <c r="E13" s="105">
        <f t="shared" si="9"/>
        <v>143134.81000000238</v>
      </c>
      <c r="F13" s="340">
        <v>362650800</v>
      </c>
      <c r="G13" s="340">
        <v>344587139.24000001</v>
      </c>
      <c r="H13" s="105">
        <f t="shared" si="10"/>
        <v>-18063660.75999999</v>
      </c>
      <c r="I13" s="340">
        <v>589945300</v>
      </c>
      <c r="J13" s="340">
        <v>586134288.64999998</v>
      </c>
      <c r="K13" s="105">
        <f t="shared" si="11"/>
        <v>-3811011.3500000238</v>
      </c>
      <c r="L13" s="340">
        <v>87831600</v>
      </c>
      <c r="M13" s="340">
        <v>78118820</v>
      </c>
      <c r="N13" s="105">
        <f t="shared" si="12"/>
        <v>-9712780</v>
      </c>
      <c r="O13" s="340"/>
      <c r="P13" s="340"/>
      <c r="Q13" s="344">
        <v>0</v>
      </c>
      <c r="R13" s="340">
        <v>36128000</v>
      </c>
      <c r="S13" s="340">
        <v>30272002</v>
      </c>
      <c r="T13" s="105">
        <f t="shared" si="14"/>
        <v>-5855998</v>
      </c>
      <c r="U13" s="340"/>
      <c r="V13" s="340"/>
      <c r="W13" s="344">
        <v>0</v>
      </c>
      <c r="X13" s="340"/>
      <c r="Y13" s="340"/>
      <c r="Z13" s="105">
        <f t="shared" si="16"/>
        <v>0</v>
      </c>
      <c r="AA13" s="340"/>
      <c r="AB13" s="340"/>
      <c r="AC13" s="105">
        <f t="shared" si="17"/>
        <v>0</v>
      </c>
      <c r="AD13" s="340"/>
      <c r="AE13" s="340"/>
      <c r="AF13" s="105">
        <f t="shared" si="18"/>
        <v>0</v>
      </c>
      <c r="AG13" s="340"/>
      <c r="AH13" s="340"/>
      <c r="AI13" s="343">
        <f t="shared" ref="AI13:AI77" si="119">AH13-AG13</f>
        <v>0</v>
      </c>
      <c r="AJ13" s="340"/>
      <c r="AK13" s="340"/>
      <c r="AL13" s="343">
        <f t="shared" ref="AL13:AL77" si="120">AK13-AJ13</f>
        <v>0</v>
      </c>
      <c r="AM13" s="340"/>
      <c r="AN13" s="340"/>
      <c r="AO13" s="105">
        <f t="shared" si="57"/>
        <v>0</v>
      </c>
      <c r="AP13" s="340"/>
      <c r="AQ13" s="340"/>
      <c r="AR13" s="105">
        <f t="shared" si="21"/>
        <v>0</v>
      </c>
      <c r="AS13" s="340"/>
      <c r="AT13" s="340"/>
      <c r="AU13" s="105">
        <f t="shared" si="22"/>
        <v>0</v>
      </c>
      <c r="AV13" s="340"/>
      <c r="AW13" s="340"/>
      <c r="AX13" s="105">
        <f t="shared" si="23"/>
        <v>0</v>
      </c>
      <c r="AY13" s="340"/>
      <c r="AZ13" s="340"/>
      <c r="BA13" s="105">
        <f t="shared" si="24"/>
        <v>0</v>
      </c>
      <c r="BB13" s="340"/>
      <c r="BC13" s="340"/>
      <c r="BD13" s="105">
        <f t="shared" si="25"/>
        <v>0</v>
      </c>
      <c r="BE13" s="340"/>
      <c r="BF13" s="340"/>
      <c r="BG13" s="105">
        <f t="shared" si="26"/>
        <v>0</v>
      </c>
      <c r="BH13" s="340"/>
      <c r="BI13" s="340"/>
      <c r="BJ13" s="105">
        <f t="shared" si="27"/>
        <v>0</v>
      </c>
      <c r="BK13" s="340"/>
      <c r="BL13" s="340"/>
      <c r="BM13" s="343">
        <f t="shared" ref="BM13:BM77" si="121">BL13-BK13</f>
        <v>0</v>
      </c>
      <c r="BN13" s="340"/>
      <c r="BO13" s="340"/>
      <c r="BP13" s="343">
        <f t="shared" ref="BP13:BP77" si="122">BO13-BN13</f>
        <v>0</v>
      </c>
      <c r="BQ13" s="340"/>
      <c r="BR13" s="340"/>
      <c r="BS13" s="344">
        <v>0</v>
      </c>
      <c r="BT13" s="340"/>
      <c r="BU13" s="340"/>
      <c r="BV13" s="105">
        <f t="shared" si="117"/>
        <v>0</v>
      </c>
      <c r="BW13" s="340"/>
      <c r="BX13" s="340"/>
      <c r="BY13" s="343">
        <f t="shared" ref="BY13:BY77" si="123">BX13-BW13</f>
        <v>0</v>
      </c>
      <c r="BZ13" s="340"/>
      <c r="CA13" s="340"/>
      <c r="CB13" s="105">
        <f t="shared" si="71"/>
        <v>0</v>
      </c>
      <c r="CC13" s="340"/>
      <c r="CD13" s="340"/>
      <c r="CE13" s="105">
        <f t="shared" si="33"/>
        <v>0</v>
      </c>
      <c r="CF13" s="340"/>
      <c r="CG13" s="340"/>
      <c r="CH13" s="105">
        <f t="shared" si="34"/>
        <v>0</v>
      </c>
      <c r="CI13" s="340"/>
      <c r="CJ13" s="340"/>
      <c r="CK13" s="105">
        <f t="shared" si="35"/>
        <v>0</v>
      </c>
      <c r="CL13" s="340"/>
      <c r="CM13" s="340"/>
      <c r="CN13" s="105">
        <f t="shared" si="36"/>
        <v>0</v>
      </c>
      <c r="CO13" s="340"/>
      <c r="CP13" s="340"/>
      <c r="CQ13" s="105">
        <f t="shared" si="37"/>
        <v>0</v>
      </c>
      <c r="CR13" s="315">
        <f>SUM(C13+F13+I13+L13+O13+R13+U13+X13+AA13+AD13+AG13+AJ13+AM13+AP13+AS13+AV13+AY13+BB13+BE13+BH13+BK13+BN13+BQ13+BT13+BW13+BZ13+CC13+CF13+CI13+CL13+CO13)</f>
        <v>1117141900</v>
      </c>
      <c r="CS13" s="315">
        <f>SUM(D13+G13+J13+M13+P13+S13+V13+Y13+AB13+AE13+AH13+AK13+AN13+AQ13+AT13+AW13+AZ13+BC13+BF13+BI13+BL13+BO13+BR13+BU13+BX13+CA13+CD13+CG13+CJ13+CM13+CP13)</f>
        <v>1079841584.7</v>
      </c>
      <c r="CT13" s="315">
        <f t="shared" si="4"/>
        <v>-37300315.300000012</v>
      </c>
      <c r="CU13" s="84"/>
      <c r="CV13" s="84"/>
      <c r="CW13" s="109">
        <f t="shared" si="39"/>
        <v>0</v>
      </c>
      <c r="CX13" s="315">
        <f t="shared" si="118"/>
        <v>0</v>
      </c>
      <c r="CY13" s="315">
        <f t="shared" si="118"/>
        <v>0</v>
      </c>
      <c r="CZ13" s="315">
        <f t="shared" si="118"/>
        <v>0</v>
      </c>
      <c r="DA13" s="84"/>
      <c r="DB13" s="84"/>
      <c r="DC13" s="105">
        <f t="shared" si="6"/>
        <v>0</v>
      </c>
      <c r="DD13" s="84"/>
      <c r="DE13" s="84"/>
      <c r="DF13" s="109">
        <f t="shared" si="41"/>
        <v>0</v>
      </c>
      <c r="DG13" s="135">
        <f t="shared" si="42"/>
        <v>0</v>
      </c>
      <c r="DH13" s="135">
        <f t="shared" si="7"/>
        <v>0</v>
      </c>
      <c r="DI13" s="135">
        <f t="shared" si="7"/>
        <v>0</v>
      </c>
      <c r="DJ13" s="135">
        <f t="shared" si="43"/>
        <v>1117141900</v>
      </c>
      <c r="DK13" s="135">
        <f t="shared" si="8"/>
        <v>1079841584.7</v>
      </c>
      <c r="DL13" s="135">
        <f t="shared" si="8"/>
        <v>-37300315.300000012</v>
      </c>
      <c r="DM13" s="323"/>
    </row>
    <row r="14" spans="1:138">
      <c r="A14" s="306">
        <v>7</v>
      </c>
      <c r="B14" s="313" t="s">
        <v>11</v>
      </c>
      <c r="C14" s="340">
        <v>1512000</v>
      </c>
      <c r="D14" s="340">
        <v>8625000</v>
      </c>
      <c r="E14" s="105">
        <f t="shared" si="9"/>
        <v>7113000</v>
      </c>
      <c r="F14" s="340">
        <v>20796600</v>
      </c>
      <c r="G14" s="340">
        <v>75910000</v>
      </c>
      <c r="H14" s="105">
        <f t="shared" si="10"/>
        <v>55113400</v>
      </c>
      <c r="I14" s="340">
        <v>69300000</v>
      </c>
      <c r="J14" s="340">
        <v>127492779</v>
      </c>
      <c r="K14" s="105">
        <f t="shared" si="11"/>
        <v>58192779</v>
      </c>
      <c r="L14" s="340">
        <v>4536000</v>
      </c>
      <c r="M14" s="340">
        <v>16660000</v>
      </c>
      <c r="N14" s="105">
        <f t="shared" si="12"/>
        <v>12124000</v>
      </c>
      <c r="O14" s="340"/>
      <c r="P14" s="340"/>
      <c r="Q14" s="344">
        <v>0</v>
      </c>
      <c r="R14" s="340">
        <v>4998000</v>
      </c>
      <c r="S14" s="340">
        <v>6385000</v>
      </c>
      <c r="T14" s="105">
        <f t="shared" si="14"/>
        <v>1387000</v>
      </c>
      <c r="U14" s="340"/>
      <c r="V14" s="340"/>
      <c r="W14" s="344">
        <v>0</v>
      </c>
      <c r="X14" s="340"/>
      <c r="Y14" s="340"/>
      <c r="Z14" s="105">
        <f t="shared" si="16"/>
        <v>0</v>
      </c>
      <c r="AA14" s="340"/>
      <c r="AB14" s="340"/>
      <c r="AC14" s="105">
        <f t="shared" si="17"/>
        <v>0</v>
      </c>
      <c r="AD14" s="340"/>
      <c r="AE14" s="340"/>
      <c r="AF14" s="105">
        <f t="shared" si="18"/>
        <v>0</v>
      </c>
      <c r="AG14" s="340"/>
      <c r="AH14" s="340"/>
      <c r="AI14" s="343">
        <f t="shared" si="119"/>
        <v>0</v>
      </c>
      <c r="AJ14" s="340"/>
      <c r="AK14" s="340"/>
      <c r="AL14" s="343">
        <f t="shared" si="120"/>
        <v>0</v>
      </c>
      <c r="AM14" s="340"/>
      <c r="AN14" s="340"/>
      <c r="AO14" s="105">
        <f t="shared" si="57"/>
        <v>0</v>
      </c>
      <c r="AP14" s="340"/>
      <c r="AQ14" s="340"/>
      <c r="AR14" s="105">
        <f t="shared" si="21"/>
        <v>0</v>
      </c>
      <c r="AS14" s="340"/>
      <c r="AT14" s="340"/>
      <c r="AU14" s="105">
        <f t="shared" si="22"/>
        <v>0</v>
      </c>
      <c r="AV14" s="340"/>
      <c r="AW14" s="340"/>
      <c r="AX14" s="105">
        <f t="shared" si="23"/>
        <v>0</v>
      </c>
      <c r="AY14" s="340"/>
      <c r="AZ14" s="340"/>
      <c r="BA14" s="105">
        <f t="shared" si="24"/>
        <v>0</v>
      </c>
      <c r="BB14" s="340"/>
      <c r="BC14" s="340"/>
      <c r="BD14" s="105">
        <f t="shared" si="25"/>
        <v>0</v>
      </c>
      <c r="BE14" s="340"/>
      <c r="BF14" s="340"/>
      <c r="BG14" s="105">
        <f t="shared" si="26"/>
        <v>0</v>
      </c>
      <c r="BH14" s="340"/>
      <c r="BI14" s="340"/>
      <c r="BJ14" s="105">
        <f t="shared" si="27"/>
        <v>0</v>
      </c>
      <c r="BK14" s="340"/>
      <c r="BL14" s="340"/>
      <c r="BM14" s="343">
        <f t="shared" si="121"/>
        <v>0</v>
      </c>
      <c r="BN14" s="340"/>
      <c r="BO14" s="340"/>
      <c r="BP14" s="343">
        <f t="shared" si="122"/>
        <v>0</v>
      </c>
      <c r="BQ14" s="340"/>
      <c r="BR14" s="340"/>
      <c r="BS14" s="344">
        <v>0</v>
      </c>
      <c r="BT14" s="340"/>
      <c r="BU14" s="340"/>
      <c r="BV14" s="105">
        <f t="shared" si="117"/>
        <v>0</v>
      </c>
      <c r="BW14" s="340"/>
      <c r="BX14" s="340"/>
      <c r="BY14" s="343">
        <f t="shared" si="123"/>
        <v>0</v>
      </c>
      <c r="BZ14" s="340"/>
      <c r="CA14" s="340"/>
      <c r="CB14" s="105">
        <f t="shared" si="71"/>
        <v>0</v>
      </c>
      <c r="CC14" s="340"/>
      <c r="CD14" s="340"/>
      <c r="CE14" s="105">
        <f t="shared" si="33"/>
        <v>0</v>
      </c>
      <c r="CF14" s="340"/>
      <c r="CG14" s="340"/>
      <c r="CH14" s="105">
        <f t="shared" si="34"/>
        <v>0</v>
      </c>
      <c r="CI14" s="340"/>
      <c r="CJ14" s="340"/>
      <c r="CK14" s="105">
        <f t="shared" si="35"/>
        <v>0</v>
      </c>
      <c r="CL14" s="340"/>
      <c r="CM14" s="340"/>
      <c r="CN14" s="105">
        <f t="shared" si="36"/>
        <v>0</v>
      </c>
      <c r="CO14" s="340"/>
      <c r="CP14" s="340"/>
      <c r="CQ14" s="105">
        <f t="shared" si="37"/>
        <v>0</v>
      </c>
      <c r="CR14" s="315">
        <f t="shared" ref="CR14:CR16" si="124">SUM(C14+F14+I14+L14+O14+R14+U14+X14+AA14+AD14+AG14+AJ14+AM14+AP14+AS14+AV14+AY14+BB14+BE14+BH14+BK14+BN14+BQ14+BT14+BW14+BZ14+CC14+CF14+CI14+CL14+CO14)</f>
        <v>101142600</v>
      </c>
      <c r="CS14" s="315">
        <f t="shared" si="4"/>
        <v>235072779</v>
      </c>
      <c r="CT14" s="315">
        <f t="shared" si="4"/>
        <v>133930179</v>
      </c>
      <c r="CU14" s="84"/>
      <c r="CV14" s="84"/>
      <c r="CW14" s="109">
        <f t="shared" si="39"/>
        <v>0</v>
      </c>
      <c r="CX14" s="315">
        <f t="shared" si="118"/>
        <v>0</v>
      </c>
      <c r="CY14" s="315">
        <f t="shared" si="118"/>
        <v>0</v>
      </c>
      <c r="CZ14" s="315">
        <f t="shared" si="118"/>
        <v>0</v>
      </c>
      <c r="DA14" s="84"/>
      <c r="DB14" s="84"/>
      <c r="DC14" s="105">
        <f t="shared" si="6"/>
        <v>0</v>
      </c>
      <c r="DD14" s="84"/>
      <c r="DE14" s="84"/>
      <c r="DF14" s="109">
        <f t="shared" si="41"/>
        <v>0</v>
      </c>
      <c r="DG14" s="135">
        <f t="shared" si="42"/>
        <v>0</v>
      </c>
      <c r="DH14" s="135">
        <f t="shared" si="7"/>
        <v>0</v>
      </c>
      <c r="DI14" s="135">
        <f t="shared" si="7"/>
        <v>0</v>
      </c>
      <c r="DJ14" s="135">
        <f t="shared" si="43"/>
        <v>101142600</v>
      </c>
      <c r="DK14" s="135">
        <f t="shared" si="8"/>
        <v>235072779</v>
      </c>
      <c r="DL14" s="135">
        <f t="shared" si="8"/>
        <v>133930179</v>
      </c>
      <c r="DM14" s="323"/>
    </row>
    <row r="15" spans="1:138">
      <c r="A15" s="306">
        <v>8</v>
      </c>
      <c r="B15" s="313" t="s">
        <v>12</v>
      </c>
      <c r="C15" s="340">
        <v>20736800</v>
      </c>
      <c r="D15" s="340">
        <v>5021184</v>
      </c>
      <c r="E15" s="105">
        <f t="shared" si="9"/>
        <v>-15715616</v>
      </c>
      <c r="F15" s="340">
        <v>29596200</v>
      </c>
      <c r="G15" s="340">
        <v>48857471.859999999</v>
      </c>
      <c r="H15" s="105">
        <f t="shared" si="10"/>
        <v>19261271.859999999</v>
      </c>
      <c r="I15" s="340">
        <v>45071200</v>
      </c>
      <c r="J15" s="340">
        <v>37519595</v>
      </c>
      <c r="K15" s="105">
        <f t="shared" si="11"/>
        <v>-7551605</v>
      </c>
      <c r="L15" s="340">
        <v>8745600</v>
      </c>
      <c r="M15" s="340">
        <v>11346000</v>
      </c>
      <c r="N15" s="105">
        <f t="shared" si="12"/>
        <v>2600400</v>
      </c>
      <c r="O15" s="340"/>
      <c r="P15" s="340"/>
      <c r="Q15" s="344">
        <v>0</v>
      </c>
      <c r="R15" s="340">
        <v>7624800</v>
      </c>
      <c r="S15" s="340">
        <v>7428400</v>
      </c>
      <c r="T15" s="105">
        <f t="shared" si="14"/>
        <v>-196400</v>
      </c>
      <c r="U15" s="340"/>
      <c r="V15" s="340"/>
      <c r="W15" s="344">
        <v>0</v>
      </c>
      <c r="X15" s="340"/>
      <c r="Y15" s="340"/>
      <c r="Z15" s="105">
        <f t="shared" si="16"/>
        <v>0</v>
      </c>
      <c r="AA15" s="340"/>
      <c r="AB15" s="340"/>
      <c r="AC15" s="105">
        <f t="shared" si="17"/>
        <v>0</v>
      </c>
      <c r="AD15" s="340"/>
      <c r="AE15" s="340"/>
      <c r="AF15" s="105">
        <f t="shared" si="18"/>
        <v>0</v>
      </c>
      <c r="AG15" s="340"/>
      <c r="AH15" s="340"/>
      <c r="AI15" s="343">
        <f t="shared" si="119"/>
        <v>0</v>
      </c>
      <c r="AJ15" s="340"/>
      <c r="AK15" s="340"/>
      <c r="AL15" s="343">
        <f t="shared" si="120"/>
        <v>0</v>
      </c>
      <c r="AM15" s="340"/>
      <c r="AN15" s="340"/>
      <c r="AO15" s="105">
        <f t="shared" si="57"/>
        <v>0</v>
      </c>
      <c r="AP15" s="340"/>
      <c r="AQ15" s="340"/>
      <c r="AR15" s="105">
        <f t="shared" si="21"/>
        <v>0</v>
      </c>
      <c r="AS15" s="340"/>
      <c r="AT15" s="340"/>
      <c r="AU15" s="105">
        <f t="shared" si="22"/>
        <v>0</v>
      </c>
      <c r="AV15" s="340"/>
      <c r="AW15" s="340"/>
      <c r="AX15" s="105">
        <f t="shared" si="23"/>
        <v>0</v>
      </c>
      <c r="AY15" s="340"/>
      <c r="AZ15" s="340"/>
      <c r="BA15" s="105">
        <f t="shared" si="24"/>
        <v>0</v>
      </c>
      <c r="BB15" s="340"/>
      <c r="BC15" s="340"/>
      <c r="BD15" s="105">
        <f t="shared" si="25"/>
        <v>0</v>
      </c>
      <c r="BE15" s="340"/>
      <c r="BF15" s="340"/>
      <c r="BG15" s="105">
        <f t="shared" si="26"/>
        <v>0</v>
      </c>
      <c r="BH15" s="340"/>
      <c r="BI15" s="340"/>
      <c r="BJ15" s="105">
        <f t="shared" si="27"/>
        <v>0</v>
      </c>
      <c r="BK15" s="340"/>
      <c r="BL15" s="340"/>
      <c r="BM15" s="343">
        <f t="shared" si="121"/>
        <v>0</v>
      </c>
      <c r="BN15" s="340"/>
      <c r="BO15" s="340"/>
      <c r="BP15" s="343">
        <f t="shared" si="122"/>
        <v>0</v>
      </c>
      <c r="BQ15" s="340"/>
      <c r="BR15" s="340"/>
      <c r="BS15" s="344">
        <v>0</v>
      </c>
      <c r="BT15" s="340"/>
      <c r="BU15" s="340"/>
      <c r="BV15" s="105">
        <f t="shared" si="117"/>
        <v>0</v>
      </c>
      <c r="BW15" s="340"/>
      <c r="BX15" s="340"/>
      <c r="BY15" s="343">
        <f t="shared" si="123"/>
        <v>0</v>
      </c>
      <c r="BZ15" s="340"/>
      <c r="CA15" s="340"/>
      <c r="CB15" s="105">
        <f t="shared" si="71"/>
        <v>0</v>
      </c>
      <c r="CC15" s="340"/>
      <c r="CD15" s="340"/>
      <c r="CE15" s="105">
        <f t="shared" si="33"/>
        <v>0</v>
      </c>
      <c r="CF15" s="340"/>
      <c r="CG15" s="340"/>
      <c r="CH15" s="105">
        <f t="shared" si="34"/>
        <v>0</v>
      </c>
      <c r="CI15" s="340"/>
      <c r="CJ15" s="340"/>
      <c r="CK15" s="105">
        <f t="shared" si="35"/>
        <v>0</v>
      </c>
      <c r="CL15" s="340"/>
      <c r="CM15" s="340"/>
      <c r="CN15" s="105">
        <f t="shared" si="36"/>
        <v>0</v>
      </c>
      <c r="CO15" s="340"/>
      <c r="CP15" s="340"/>
      <c r="CQ15" s="105">
        <f t="shared" si="37"/>
        <v>0</v>
      </c>
      <c r="CR15" s="315">
        <f t="shared" si="124"/>
        <v>111774600</v>
      </c>
      <c r="CS15" s="315">
        <f t="shared" si="4"/>
        <v>110172650.86</v>
      </c>
      <c r="CT15" s="315">
        <f t="shared" si="4"/>
        <v>-1601949.1400000006</v>
      </c>
      <c r="CU15" s="84"/>
      <c r="CV15" s="84"/>
      <c r="CW15" s="109">
        <f t="shared" si="39"/>
        <v>0</v>
      </c>
      <c r="CX15" s="315">
        <f t="shared" si="118"/>
        <v>0</v>
      </c>
      <c r="CY15" s="315">
        <f t="shared" si="118"/>
        <v>0</v>
      </c>
      <c r="CZ15" s="315">
        <f t="shared" si="118"/>
        <v>0</v>
      </c>
      <c r="DA15" s="84"/>
      <c r="DB15" s="84"/>
      <c r="DC15" s="105">
        <f t="shared" si="6"/>
        <v>0</v>
      </c>
      <c r="DD15" s="84"/>
      <c r="DE15" s="84"/>
      <c r="DF15" s="109">
        <f t="shared" si="41"/>
        <v>0</v>
      </c>
      <c r="DG15" s="135">
        <f t="shared" si="42"/>
        <v>0</v>
      </c>
      <c r="DH15" s="135">
        <f t="shared" si="7"/>
        <v>0</v>
      </c>
      <c r="DI15" s="135">
        <f t="shared" si="7"/>
        <v>0</v>
      </c>
      <c r="DJ15" s="135">
        <f t="shared" si="43"/>
        <v>111774600</v>
      </c>
      <c r="DK15" s="135">
        <f t="shared" si="8"/>
        <v>110172650.86</v>
      </c>
      <c r="DL15" s="135">
        <f t="shared" si="8"/>
        <v>-1601949.1400000006</v>
      </c>
      <c r="DM15" s="323"/>
    </row>
    <row r="16" spans="1:138">
      <c r="A16" s="306">
        <v>9</v>
      </c>
      <c r="B16" s="313" t="s">
        <v>9</v>
      </c>
      <c r="C16" s="340"/>
      <c r="D16" s="340"/>
      <c r="E16" s="105">
        <f t="shared" si="9"/>
        <v>0</v>
      </c>
      <c r="F16" s="340">
        <v>171440000</v>
      </c>
      <c r="G16" s="340">
        <v>58472659.359999999</v>
      </c>
      <c r="H16" s="105">
        <f t="shared" si="10"/>
        <v>-112967340.64</v>
      </c>
      <c r="I16" s="340"/>
      <c r="J16" s="340"/>
      <c r="K16" s="105">
        <f t="shared" si="11"/>
        <v>0</v>
      </c>
      <c r="L16" s="340">
        <v>18480000</v>
      </c>
      <c r="M16" s="340">
        <v>18480000</v>
      </c>
      <c r="N16" s="105">
        <f t="shared" si="12"/>
        <v>0</v>
      </c>
      <c r="O16" s="340"/>
      <c r="P16" s="340"/>
      <c r="Q16" s="344">
        <v>0</v>
      </c>
      <c r="R16" s="340">
        <v>23100000</v>
      </c>
      <c r="S16" s="340">
        <v>19272000</v>
      </c>
      <c r="T16" s="105">
        <f t="shared" si="14"/>
        <v>-3828000</v>
      </c>
      <c r="U16" s="340"/>
      <c r="V16" s="340"/>
      <c r="W16" s="344">
        <v>0</v>
      </c>
      <c r="X16" s="340"/>
      <c r="Y16" s="340"/>
      <c r="Z16" s="105">
        <f t="shared" si="16"/>
        <v>0</v>
      </c>
      <c r="AA16" s="340"/>
      <c r="AB16" s="340"/>
      <c r="AC16" s="105">
        <f t="shared" si="17"/>
        <v>0</v>
      </c>
      <c r="AD16" s="340"/>
      <c r="AE16" s="340"/>
      <c r="AF16" s="105">
        <f t="shared" si="18"/>
        <v>0</v>
      </c>
      <c r="AG16" s="340"/>
      <c r="AH16" s="340"/>
      <c r="AI16" s="343">
        <f t="shared" si="119"/>
        <v>0</v>
      </c>
      <c r="AJ16" s="340"/>
      <c r="AK16" s="340"/>
      <c r="AL16" s="343">
        <f t="shared" si="120"/>
        <v>0</v>
      </c>
      <c r="AM16" s="340"/>
      <c r="AN16" s="340"/>
      <c r="AO16" s="105">
        <f t="shared" si="57"/>
        <v>0</v>
      </c>
      <c r="AP16" s="340"/>
      <c r="AQ16" s="340"/>
      <c r="AR16" s="105">
        <f t="shared" si="21"/>
        <v>0</v>
      </c>
      <c r="AS16" s="340"/>
      <c r="AT16" s="340"/>
      <c r="AU16" s="105">
        <f t="shared" si="22"/>
        <v>0</v>
      </c>
      <c r="AV16" s="340"/>
      <c r="AW16" s="340"/>
      <c r="AX16" s="105">
        <f t="shared" si="23"/>
        <v>0</v>
      </c>
      <c r="AY16" s="340"/>
      <c r="AZ16" s="340"/>
      <c r="BA16" s="105">
        <f t="shared" si="24"/>
        <v>0</v>
      </c>
      <c r="BB16" s="340"/>
      <c r="BC16" s="340"/>
      <c r="BD16" s="105">
        <f t="shared" si="25"/>
        <v>0</v>
      </c>
      <c r="BE16" s="340"/>
      <c r="BF16" s="340"/>
      <c r="BG16" s="105">
        <f t="shared" si="26"/>
        <v>0</v>
      </c>
      <c r="BH16" s="340"/>
      <c r="BI16" s="340"/>
      <c r="BJ16" s="105">
        <f t="shared" si="27"/>
        <v>0</v>
      </c>
      <c r="BK16" s="340"/>
      <c r="BL16" s="340"/>
      <c r="BM16" s="343">
        <f t="shared" si="121"/>
        <v>0</v>
      </c>
      <c r="BN16" s="340"/>
      <c r="BO16" s="340"/>
      <c r="BP16" s="343">
        <f t="shared" si="122"/>
        <v>0</v>
      </c>
      <c r="BQ16" s="340"/>
      <c r="BR16" s="340"/>
      <c r="BS16" s="344">
        <v>0</v>
      </c>
      <c r="BT16" s="340"/>
      <c r="BU16" s="340"/>
      <c r="BV16" s="105">
        <f t="shared" si="117"/>
        <v>0</v>
      </c>
      <c r="BW16" s="340"/>
      <c r="BX16" s="340"/>
      <c r="BY16" s="343">
        <f t="shared" si="123"/>
        <v>0</v>
      </c>
      <c r="BZ16" s="340"/>
      <c r="CA16" s="340"/>
      <c r="CB16" s="105">
        <f t="shared" si="71"/>
        <v>0</v>
      </c>
      <c r="CC16" s="340"/>
      <c r="CD16" s="340"/>
      <c r="CE16" s="105">
        <f t="shared" si="33"/>
        <v>0</v>
      </c>
      <c r="CF16" s="340"/>
      <c r="CG16" s="340"/>
      <c r="CH16" s="105">
        <f t="shared" si="34"/>
        <v>0</v>
      </c>
      <c r="CI16" s="340"/>
      <c r="CJ16" s="340"/>
      <c r="CK16" s="105">
        <f t="shared" si="35"/>
        <v>0</v>
      </c>
      <c r="CL16" s="340"/>
      <c r="CM16" s="340"/>
      <c r="CN16" s="105">
        <f t="shared" si="36"/>
        <v>0</v>
      </c>
      <c r="CO16" s="340"/>
      <c r="CP16" s="340"/>
      <c r="CQ16" s="105">
        <f t="shared" si="37"/>
        <v>0</v>
      </c>
      <c r="CR16" s="315">
        <f t="shared" si="124"/>
        <v>213020000</v>
      </c>
      <c r="CS16" s="315">
        <f t="shared" si="4"/>
        <v>96224659.359999999</v>
      </c>
      <c r="CT16" s="315">
        <f t="shared" si="4"/>
        <v>-116795340.64</v>
      </c>
      <c r="CU16" s="84"/>
      <c r="CV16" s="84"/>
      <c r="CW16" s="109">
        <f t="shared" si="39"/>
        <v>0</v>
      </c>
      <c r="CX16" s="315">
        <f t="shared" si="118"/>
        <v>0</v>
      </c>
      <c r="CY16" s="315">
        <f t="shared" si="118"/>
        <v>0</v>
      </c>
      <c r="CZ16" s="315">
        <f t="shared" si="118"/>
        <v>0</v>
      </c>
      <c r="DA16" s="84"/>
      <c r="DB16" s="84"/>
      <c r="DC16" s="105">
        <f t="shared" si="6"/>
        <v>0</v>
      </c>
      <c r="DD16" s="84"/>
      <c r="DE16" s="84"/>
      <c r="DF16" s="109">
        <f t="shared" si="41"/>
        <v>0</v>
      </c>
      <c r="DG16" s="135">
        <f t="shared" si="42"/>
        <v>0</v>
      </c>
      <c r="DH16" s="135">
        <f t="shared" si="7"/>
        <v>0</v>
      </c>
      <c r="DI16" s="135">
        <f t="shared" si="7"/>
        <v>0</v>
      </c>
      <c r="DJ16" s="135">
        <f t="shared" si="43"/>
        <v>213020000</v>
      </c>
      <c r="DK16" s="135">
        <f t="shared" si="8"/>
        <v>96224659.359999999</v>
      </c>
      <c r="DL16" s="135">
        <f t="shared" si="8"/>
        <v>-116795340.64</v>
      </c>
      <c r="DM16" s="323"/>
    </row>
    <row r="17" spans="1:117" s="333" customFormat="1">
      <c r="A17" s="320">
        <v>10</v>
      </c>
      <c r="B17" s="331" t="s">
        <v>16</v>
      </c>
      <c r="C17" s="179">
        <f>SUM(C18:C22)</f>
        <v>12765000</v>
      </c>
      <c r="D17" s="179">
        <f t="shared" ref="D17:BO17" si="125">SUM(D18:D22)</f>
        <v>10157189.25</v>
      </c>
      <c r="E17" s="105">
        <f t="shared" si="9"/>
        <v>-2607810.75</v>
      </c>
      <c r="F17" s="179">
        <f t="shared" si="125"/>
        <v>126320600</v>
      </c>
      <c r="G17" s="179">
        <f t="shared" si="125"/>
        <v>82990898.090000004</v>
      </c>
      <c r="H17" s="105">
        <f t="shared" si="10"/>
        <v>-43329701.909999996</v>
      </c>
      <c r="I17" s="179">
        <f t="shared" si="125"/>
        <v>188748800</v>
      </c>
      <c r="J17" s="179">
        <f t="shared" si="125"/>
        <v>172236944</v>
      </c>
      <c r="K17" s="105">
        <f t="shared" si="11"/>
        <v>-16511856</v>
      </c>
      <c r="L17" s="179">
        <f t="shared" si="125"/>
        <v>27708400</v>
      </c>
      <c r="M17" s="179">
        <f t="shared" si="125"/>
        <v>27708400</v>
      </c>
      <c r="N17" s="105">
        <f t="shared" si="12"/>
        <v>0</v>
      </c>
      <c r="O17" s="179">
        <f t="shared" si="125"/>
        <v>0</v>
      </c>
      <c r="P17" s="179">
        <f t="shared" si="125"/>
        <v>0</v>
      </c>
      <c r="Q17" s="179">
        <f t="shared" si="125"/>
        <v>0</v>
      </c>
      <c r="R17" s="179">
        <f t="shared" si="125"/>
        <v>18493200</v>
      </c>
      <c r="S17" s="179">
        <f t="shared" si="125"/>
        <v>14823237.6</v>
      </c>
      <c r="T17" s="105">
        <f t="shared" si="14"/>
        <v>-3669962.4000000004</v>
      </c>
      <c r="U17" s="179">
        <f t="shared" si="125"/>
        <v>0</v>
      </c>
      <c r="V17" s="179">
        <f t="shared" si="125"/>
        <v>0</v>
      </c>
      <c r="W17" s="179">
        <f t="shared" si="125"/>
        <v>0</v>
      </c>
      <c r="X17" s="179">
        <f t="shared" si="125"/>
        <v>0</v>
      </c>
      <c r="Y17" s="179">
        <f t="shared" si="125"/>
        <v>0</v>
      </c>
      <c r="Z17" s="105">
        <f t="shared" si="16"/>
        <v>0</v>
      </c>
      <c r="AA17" s="179">
        <f t="shared" si="125"/>
        <v>0</v>
      </c>
      <c r="AB17" s="179">
        <f t="shared" si="125"/>
        <v>0</v>
      </c>
      <c r="AC17" s="105">
        <f t="shared" si="17"/>
        <v>0</v>
      </c>
      <c r="AD17" s="179">
        <f t="shared" si="125"/>
        <v>0</v>
      </c>
      <c r="AE17" s="179">
        <f t="shared" si="125"/>
        <v>0</v>
      </c>
      <c r="AF17" s="105">
        <f t="shared" si="18"/>
        <v>0</v>
      </c>
      <c r="AG17" s="179">
        <f t="shared" si="125"/>
        <v>0</v>
      </c>
      <c r="AH17" s="179">
        <f t="shared" si="125"/>
        <v>0</v>
      </c>
      <c r="AI17" s="343">
        <f t="shared" si="119"/>
        <v>0</v>
      </c>
      <c r="AJ17" s="179">
        <f t="shared" si="125"/>
        <v>0</v>
      </c>
      <c r="AK17" s="179">
        <f t="shared" si="125"/>
        <v>0</v>
      </c>
      <c r="AL17" s="343">
        <f t="shared" si="120"/>
        <v>0</v>
      </c>
      <c r="AM17" s="179">
        <f t="shared" si="125"/>
        <v>0</v>
      </c>
      <c r="AN17" s="179">
        <f t="shared" si="125"/>
        <v>0</v>
      </c>
      <c r="AO17" s="105">
        <f t="shared" si="57"/>
        <v>0</v>
      </c>
      <c r="AP17" s="179">
        <f t="shared" si="125"/>
        <v>0</v>
      </c>
      <c r="AQ17" s="179">
        <f t="shared" si="125"/>
        <v>0</v>
      </c>
      <c r="AR17" s="105">
        <f t="shared" si="21"/>
        <v>0</v>
      </c>
      <c r="AS17" s="179">
        <f t="shared" si="125"/>
        <v>0</v>
      </c>
      <c r="AT17" s="179">
        <f t="shared" si="125"/>
        <v>0</v>
      </c>
      <c r="AU17" s="105">
        <f t="shared" si="22"/>
        <v>0</v>
      </c>
      <c r="AV17" s="179">
        <f t="shared" si="125"/>
        <v>0</v>
      </c>
      <c r="AW17" s="179">
        <f t="shared" si="125"/>
        <v>0</v>
      </c>
      <c r="AX17" s="105">
        <f t="shared" si="23"/>
        <v>0</v>
      </c>
      <c r="AY17" s="179">
        <f t="shared" si="125"/>
        <v>0</v>
      </c>
      <c r="AZ17" s="179">
        <f t="shared" si="125"/>
        <v>0</v>
      </c>
      <c r="BA17" s="105">
        <f t="shared" si="24"/>
        <v>0</v>
      </c>
      <c r="BB17" s="179">
        <f t="shared" si="125"/>
        <v>0</v>
      </c>
      <c r="BC17" s="179">
        <f t="shared" si="125"/>
        <v>0</v>
      </c>
      <c r="BD17" s="105">
        <f t="shared" si="25"/>
        <v>0</v>
      </c>
      <c r="BE17" s="179">
        <f t="shared" si="125"/>
        <v>0</v>
      </c>
      <c r="BF17" s="179">
        <f t="shared" si="125"/>
        <v>0</v>
      </c>
      <c r="BG17" s="105">
        <f t="shared" si="26"/>
        <v>0</v>
      </c>
      <c r="BH17" s="179">
        <f t="shared" si="125"/>
        <v>0</v>
      </c>
      <c r="BI17" s="179">
        <f t="shared" si="125"/>
        <v>0</v>
      </c>
      <c r="BJ17" s="105">
        <f t="shared" si="27"/>
        <v>0</v>
      </c>
      <c r="BK17" s="179">
        <f t="shared" si="125"/>
        <v>0</v>
      </c>
      <c r="BL17" s="179">
        <f t="shared" si="125"/>
        <v>0</v>
      </c>
      <c r="BM17" s="343">
        <f t="shared" si="121"/>
        <v>0</v>
      </c>
      <c r="BN17" s="179">
        <f t="shared" si="125"/>
        <v>0</v>
      </c>
      <c r="BO17" s="179">
        <f t="shared" si="125"/>
        <v>0</v>
      </c>
      <c r="BP17" s="343">
        <f t="shared" si="122"/>
        <v>0</v>
      </c>
      <c r="BQ17" s="179">
        <f t="shared" ref="BQ17:CP17" si="126">SUM(BQ18:BQ22)</f>
        <v>0</v>
      </c>
      <c r="BR17" s="179">
        <f t="shared" si="126"/>
        <v>0</v>
      </c>
      <c r="BS17" s="179">
        <f t="shared" si="126"/>
        <v>0</v>
      </c>
      <c r="BT17" s="179">
        <f t="shared" si="126"/>
        <v>0</v>
      </c>
      <c r="BU17" s="179">
        <f t="shared" si="126"/>
        <v>0</v>
      </c>
      <c r="BV17" s="179">
        <f t="shared" si="126"/>
        <v>0</v>
      </c>
      <c r="BW17" s="179">
        <f t="shared" si="126"/>
        <v>0</v>
      </c>
      <c r="BX17" s="179">
        <f t="shared" si="126"/>
        <v>0</v>
      </c>
      <c r="BY17" s="343">
        <f t="shared" si="123"/>
        <v>0</v>
      </c>
      <c r="BZ17" s="179">
        <f t="shared" si="126"/>
        <v>0</v>
      </c>
      <c r="CA17" s="179">
        <f t="shared" si="126"/>
        <v>0</v>
      </c>
      <c r="CB17" s="105">
        <f t="shared" si="71"/>
        <v>0</v>
      </c>
      <c r="CC17" s="179">
        <f t="shared" si="126"/>
        <v>0</v>
      </c>
      <c r="CD17" s="179">
        <f t="shared" si="126"/>
        <v>0</v>
      </c>
      <c r="CE17" s="105">
        <f t="shared" si="33"/>
        <v>0</v>
      </c>
      <c r="CF17" s="179">
        <f t="shared" si="126"/>
        <v>0</v>
      </c>
      <c r="CG17" s="179">
        <f t="shared" si="126"/>
        <v>0</v>
      </c>
      <c r="CH17" s="105">
        <f t="shared" si="34"/>
        <v>0</v>
      </c>
      <c r="CI17" s="179">
        <f t="shared" si="126"/>
        <v>0</v>
      </c>
      <c r="CJ17" s="179">
        <f t="shared" si="126"/>
        <v>0</v>
      </c>
      <c r="CK17" s="105">
        <f t="shared" si="35"/>
        <v>0</v>
      </c>
      <c r="CL17" s="179">
        <f t="shared" si="126"/>
        <v>0</v>
      </c>
      <c r="CM17" s="179">
        <f t="shared" si="126"/>
        <v>0</v>
      </c>
      <c r="CN17" s="105">
        <f t="shared" si="36"/>
        <v>0</v>
      </c>
      <c r="CO17" s="179">
        <f t="shared" si="126"/>
        <v>0</v>
      </c>
      <c r="CP17" s="179">
        <f t="shared" si="126"/>
        <v>0</v>
      </c>
      <c r="CQ17" s="105">
        <f t="shared" si="37"/>
        <v>0</v>
      </c>
      <c r="CR17" s="327">
        <f t="shared" si="38"/>
        <v>374036000</v>
      </c>
      <c r="CS17" s="327">
        <f t="shared" si="4"/>
        <v>307916668.94000006</v>
      </c>
      <c r="CT17" s="327">
        <f t="shared" si="4"/>
        <v>-66119331.059999995</v>
      </c>
      <c r="CU17" s="106">
        <f>SUM(CU18:CU22)</f>
        <v>0</v>
      </c>
      <c r="CV17" s="106">
        <f>SUM(CV18:CV22)</f>
        <v>0</v>
      </c>
      <c r="CW17" s="105">
        <f t="shared" si="39"/>
        <v>0</v>
      </c>
      <c r="CX17" s="327">
        <f t="shared" si="40"/>
        <v>0</v>
      </c>
      <c r="CY17" s="327">
        <f t="shared" si="5"/>
        <v>0</v>
      </c>
      <c r="CZ17" s="327">
        <f t="shared" si="5"/>
        <v>0</v>
      </c>
      <c r="DA17" s="106">
        <f>SUM(DA18:DA22)</f>
        <v>0</v>
      </c>
      <c r="DB17" s="106">
        <f>SUM(DB18:DB22)</f>
        <v>0</v>
      </c>
      <c r="DC17" s="105">
        <f t="shared" si="6"/>
        <v>0</v>
      </c>
      <c r="DD17" s="106">
        <f>SUM(DD18:DD22)</f>
        <v>0</v>
      </c>
      <c r="DE17" s="106">
        <f>SUM(DE18:DE22)</f>
        <v>0</v>
      </c>
      <c r="DF17" s="105">
        <f t="shared" si="41"/>
        <v>0</v>
      </c>
      <c r="DG17" s="321">
        <f t="shared" si="42"/>
        <v>0</v>
      </c>
      <c r="DH17" s="321">
        <f t="shared" si="7"/>
        <v>0</v>
      </c>
      <c r="DI17" s="321">
        <f t="shared" si="7"/>
        <v>0</v>
      </c>
      <c r="DJ17" s="321">
        <f t="shared" si="43"/>
        <v>374036000</v>
      </c>
      <c r="DK17" s="321">
        <f t="shared" si="8"/>
        <v>307916668.94000006</v>
      </c>
      <c r="DL17" s="321">
        <f t="shared" si="8"/>
        <v>-66119331.059999995</v>
      </c>
      <c r="DM17" s="312"/>
    </row>
    <row r="18" spans="1:117">
      <c r="A18" s="306">
        <v>11</v>
      </c>
      <c r="B18" s="313" t="s">
        <v>13</v>
      </c>
      <c r="C18" s="373">
        <v>8595800</v>
      </c>
      <c r="D18" s="340">
        <v>6418989.25</v>
      </c>
      <c r="E18" s="105">
        <f t="shared" si="9"/>
        <v>-2176810.75</v>
      </c>
      <c r="F18" s="340">
        <v>85897400</v>
      </c>
      <c r="G18" s="340">
        <v>56480725.659999996</v>
      </c>
      <c r="H18" s="105">
        <f t="shared" si="10"/>
        <v>-29416674.340000004</v>
      </c>
      <c r="I18" s="340">
        <v>122662600</v>
      </c>
      <c r="J18" s="340">
        <v>116284241</v>
      </c>
      <c r="K18" s="105">
        <f t="shared" si="11"/>
        <v>-6378359</v>
      </c>
      <c r="L18" s="340">
        <v>18841600</v>
      </c>
      <c r="M18" s="340">
        <v>18841600</v>
      </c>
      <c r="N18" s="105">
        <f t="shared" si="12"/>
        <v>0</v>
      </c>
      <c r="O18" s="340"/>
      <c r="P18" s="340"/>
      <c r="Q18" s="344">
        <v>0</v>
      </c>
      <c r="R18" s="340">
        <v>12801600</v>
      </c>
      <c r="S18" s="340">
        <v>9173557.5999999996</v>
      </c>
      <c r="T18" s="105">
        <f t="shared" si="14"/>
        <v>-3628042.4000000004</v>
      </c>
      <c r="U18" s="340"/>
      <c r="V18" s="340"/>
      <c r="W18" s="344">
        <v>0</v>
      </c>
      <c r="X18" s="340"/>
      <c r="Y18" s="340"/>
      <c r="Z18" s="105">
        <f t="shared" si="16"/>
        <v>0</v>
      </c>
      <c r="AA18" s="340"/>
      <c r="AB18" s="340"/>
      <c r="AC18" s="105">
        <f t="shared" si="17"/>
        <v>0</v>
      </c>
      <c r="AD18" s="340"/>
      <c r="AE18" s="340"/>
      <c r="AF18" s="105">
        <f t="shared" si="18"/>
        <v>0</v>
      </c>
      <c r="AG18" s="340"/>
      <c r="AH18" s="340"/>
      <c r="AI18" s="343">
        <f t="shared" si="119"/>
        <v>0</v>
      </c>
      <c r="AJ18" s="340"/>
      <c r="AK18" s="340"/>
      <c r="AL18" s="343">
        <f t="shared" si="120"/>
        <v>0</v>
      </c>
      <c r="AM18" s="340"/>
      <c r="AN18" s="340"/>
      <c r="AO18" s="105">
        <f t="shared" si="57"/>
        <v>0</v>
      </c>
      <c r="AP18" s="340"/>
      <c r="AQ18" s="340"/>
      <c r="AR18" s="105">
        <f t="shared" si="21"/>
        <v>0</v>
      </c>
      <c r="AS18" s="340"/>
      <c r="AT18" s="340"/>
      <c r="AU18" s="105">
        <f t="shared" si="22"/>
        <v>0</v>
      </c>
      <c r="AV18" s="340"/>
      <c r="AW18" s="340"/>
      <c r="AX18" s="105">
        <f t="shared" si="23"/>
        <v>0</v>
      </c>
      <c r="AY18" s="340"/>
      <c r="AZ18" s="340"/>
      <c r="BA18" s="105">
        <f t="shared" si="24"/>
        <v>0</v>
      </c>
      <c r="BB18" s="340"/>
      <c r="BC18" s="340"/>
      <c r="BD18" s="105">
        <f t="shared" si="25"/>
        <v>0</v>
      </c>
      <c r="BE18" s="340"/>
      <c r="BF18" s="340"/>
      <c r="BG18" s="105">
        <f t="shared" si="26"/>
        <v>0</v>
      </c>
      <c r="BH18" s="340"/>
      <c r="BI18" s="340"/>
      <c r="BJ18" s="105">
        <f t="shared" si="27"/>
        <v>0</v>
      </c>
      <c r="BK18" s="340"/>
      <c r="BL18" s="340"/>
      <c r="BM18" s="343">
        <f t="shared" si="121"/>
        <v>0</v>
      </c>
      <c r="BN18" s="340"/>
      <c r="BO18" s="340"/>
      <c r="BP18" s="343">
        <f t="shared" si="122"/>
        <v>0</v>
      </c>
      <c r="BQ18" s="340"/>
      <c r="BR18" s="340"/>
      <c r="BS18" s="344">
        <v>0</v>
      </c>
      <c r="BT18" s="340"/>
      <c r="BU18" s="340"/>
      <c r="BV18" s="105">
        <f t="shared" si="117"/>
        <v>0</v>
      </c>
      <c r="BW18" s="340"/>
      <c r="BX18" s="340"/>
      <c r="BY18" s="343">
        <f t="shared" si="123"/>
        <v>0</v>
      </c>
      <c r="BZ18" s="340"/>
      <c r="CA18" s="340"/>
      <c r="CB18" s="105">
        <f t="shared" si="71"/>
        <v>0</v>
      </c>
      <c r="CC18" s="340"/>
      <c r="CD18" s="340"/>
      <c r="CE18" s="105">
        <f t="shared" si="33"/>
        <v>0</v>
      </c>
      <c r="CF18" s="340"/>
      <c r="CG18" s="340"/>
      <c r="CH18" s="105">
        <f t="shared" si="34"/>
        <v>0</v>
      </c>
      <c r="CI18" s="340"/>
      <c r="CJ18" s="340"/>
      <c r="CK18" s="105">
        <f t="shared" si="35"/>
        <v>0</v>
      </c>
      <c r="CL18" s="340"/>
      <c r="CM18" s="340"/>
      <c r="CN18" s="105">
        <f t="shared" si="36"/>
        <v>0</v>
      </c>
      <c r="CO18" s="340"/>
      <c r="CP18" s="340"/>
      <c r="CQ18" s="105">
        <f t="shared" si="37"/>
        <v>0</v>
      </c>
      <c r="CR18" s="315">
        <f t="shared" si="38"/>
        <v>248799000</v>
      </c>
      <c r="CS18" s="315">
        <f t="shared" si="4"/>
        <v>207199113.50999999</v>
      </c>
      <c r="CT18" s="315">
        <f t="shared" si="4"/>
        <v>-41599886.490000002</v>
      </c>
      <c r="CU18" s="84"/>
      <c r="CV18" s="84"/>
      <c r="CW18" s="109">
        <f t="shared" si="39"/>
        <v>0</v>
      </c>
      <c r="CX18" s="315">
        <f t="shared" ref="CX18:CZ22" si="127">SUM(CU18)</f>
        <v>0</v>
      </c>
      <c r="CY18" s="315">
        <f t="shared" si="127"/>
        <v>0</v>
      </c>
      <c r="CZ18" s="315">
        <f t="shared" si="127"/>
        <v>0</v>
      </c>
      <c r="DA18" s="84"/>
      <c r="DB18" s="84"/>
      <c r="DC18" s="105">
        <f t="shared" si="6"/>
        <v>0</v>
      </c>
      <c r="DD18" s="84"/>
      <c r="DE18" s="84"/>
      <c r="DF18" s="109">
        <f t="shared" si="41"/>
        <v>0</v>
      </c>
      <c r="DG18" s="135">
        <f t="shared" si="42"/>
        <v>0</v>
      </c>
      <c r="DH18" s="135">
        <f t="shared" si="7"/>
        <v>0</v>
      </c>
      <c r="DI18" s="135">
        <f t="shared" si="7"/>
        <v>0</v>
      </c>
      <c r="DJ18" s="135">
        <f t="shared" si="43"/>
        <v>248799000</v>
      </c>
      <c r="DK18" s="135">
        <f t="shared" si="8"/>
        <v>207199113.50999999</v>
      </c>
      <c r="DL18" s="135">
        <f t="shared" si="8"/>
        <v>-41599886.490000002</v>
      </c>
      <c r="DM18" s="314">
        <f>+DK79-DK8</f>
        <v>723355524.21000099</v>
      </c>
    </row>
    <row r="19" spans="1:117">
      <c r="A19" s="306">
        <v>12</v>
      </c>
      <c r="B19" s="313" t="s">
        <v>14</v>
      </c>
      <c r="C19" s="373">
        <v>851800</v>
      </c>
      <c r="D19" s="340">
        <v>756800</v>
      </c>
      <c r="E19" s="105">
        <f t="shared" si="9"/>
        <v>-95000</v>
      </c>
      <c r="F19" s="340">
        <v>8085000</v>
      </c>
      <c r="G19" s="340">
        <v>5390000</v>
      </c>
      <c r="H19" s="105">
        <f t="shared" si="10"/>
        <v>-2695000</v>
      </c>
      <c r="I19" s="340">
        <v>16382800</v>
      </c>
      <c r="J19" s="340">
        <v>15202303</v>
      </c>
      <c r="K19" s="105">
        <f t="shared" si="11"/>
        <v>-1180497</v>
      </c>
      <c r="L19" s="340">
        <v>1773000</v>
      </c>
      <c r="M19" s="340">
        <v>1773000</v>
      </c>
      <c r="N19" s="105">
        <f t="shared" si="12"/>
        <v>0</v>
      </c>
      <c r="O19" s="340"/>
      <c r="P19" s="340"/>
      <c r="Q19" s="344">
        <v>0</v>
      </c>
      <c r="R19" s="340">
        <v>1171800</v>
      </c>
      <c r="S19" s="340">
        <v>1155520</v>
      </c>
      <c r="T19" s="105">
        <f t="shared" si="14"/>
        <v>-16280</v>
      </c>
      <c r="U19" s="340"/>
      <c r="V19" s="340"/>
      <c r="W19" s="344">
        <v>0</v>
      </c>
      <c r="X19" s="340"/>
      <c r="Y19" s="340"/>
      <c r="Z19" s="105">
        <f t="shared" si="16"/>
        <v>0</v>
      </c>
      <c r="AA19" s="340"/>
      <c r="AB19" s="340"/>
      <c r="AC19" s="105">
        <f t="shared" si="17"/>
        <v>0</v>
      </c>
      <c r="AD19" s="340"/>
      <c r="AE19" s="340"/>
      <c r="AF19" s="105">
        <f t="shared" si="18"/>
        <v>0</v>
      </c>
      <c r="AG19" s="340"/>
      <c r="AH19" s="340"/>
      <c r="AI19" s="343">
        <f t="shared" si="119"/>
        <v>0</v>
      </c>
      <c r="AJ19" s="340"/>
      <c r="AK19" s="340"/>
      <c r="AL19" s="343">
        <f t="shared" si="120"/>
        <v>0</v>
      </c>
      <c r="AM19" s="340"/>
      <c r="AN19" s="340"/>
      <c r="AO19" s="105">
        <f t="shared" si="57"/>
        <v>0</v>
      </c>
      <c r="AP19" s="340"/>
      <c r="AQ19" s="340"/>
      <c r="AR19" s="105">
        <f t="shared" si="21"/>
        <v>0</v>
      </c>
      <c r="AS19" s="340"/>
      <c r="AT19" s="340"/>
      <c r="AU19" s="105">
        <f t="shared" si="22"/>
        <v>0</v>
      </c>
      <c r="AV19" s="340"/>
      <c r="AW19" s="340"/>
      <c r="AX19" s="105">
        <f t="shared" si="23"/>
        <v>0</v>
      </c>
      <c r="AY19" s="340"/>
      <c r="AZ19" s="340"/>
      <c r="BA19" s="105">
        <f t="shared" si="24"/>
        <v>0</v>
      </c>
      <c r="BB19" s="340"/>
      <c r="BC19" s="340"/>
      <c r="BD19" s="105">
        <f t="shared" si="25"/>
        <v>0</v>
      </c>
      <c r="BE19" s="340"/>
      <c r="BF19" s="340"/>
      <c r="BG19" s="105">
        <f t="shared" si="26"/>
        <v>0</v>
      </c>
      <c r="BH19" s="340"/>
      <c r="BI19" s="340"/>
      <c r="BJ19" s="105">
        <f t="shared" si="27"/>
        <v>0</v>
      </c>
      <c r="BK19" s="340"/>
      <c r="BL19" s="340"/>
      <c r="BM19" s="343">
        <f t="shared" si="121"/>
        <v>0</v>
      </c>
      <c r="BN19" s="340"/>
      <c r="BO19" s="340"/>
      <c r="BP19" s="343">
        <f t="shared" si="122"/>
        <v>0</v>
      </c>
      <c r="BQ19" s="340"/>
      <c r="BR19" s="340"/>
      <c r="BS19" s="344">
        <v>0</v>
      </c>
      <c r="BT19" s="340"/>
      <c r="BU19" s="340"/>
      <c r="BV19" s="105">
        <f t="shared" si="117"/>
        <v>0</v>
      </c>
      <c r="BW19" s="340"/>
      <c r="BX19" s="340"/>
      <c r="BY19" s="343">
        <f t="shared" si="123"/>
        <v>0</v>
      </c>
      <c r="BZ19" s="340"/>
      <c r="CA19" s="340"/>
      <c r="CB19" s="105">
        <f t="shared" si="71"/>
        <v>0</v>
      </c>
      <c r="CC19" s="340"/>
      <c r="CD19" s="340"/>
      <c r="CE19" s="105">
        <f t="shared" si="33"/>
        <v>0</v>
      </c>
      <c r="CF19" s="340"/>
      <c r="CG19" s="340"/>
      <c r="CH19" s="105">
        <f t="shared" si="34"/>
        <v>0</v>
      </c>
      <c r="CI19" s="340"/>
      <c r="CJ19" s="340"/>
      <c r="CK19" s="105">
        <f t="shared" si="35"/>
        <v>0</v>
      </c>
      <c r="CL19" s="340"/>
      <c r="CM19" s="340"/>
      <c r="CN19" s="105">
        <f t="shared" si="36"/>
        <v>0</v>
      </c>
      <c r="CO19" s="340"/>
      <c r="CP19" s="340"/>
      <c r="CQ19" s="105">
        <f t="shared" si="37"/>
        <v>0</v>
      </c>
      <c r="CR19" s="315">
        <f t="shared" si="38"/>
        <v>28264400</v>
      </c>
      <c r="CS19" s="315">
        <f t="shared" si="4"/>
        <v>24277623</v>
      </c>
      <c r="CT19" s="315">
        <f t="shared" si="4"/>
        <v>-3986777</v>
      </c>
      <c r="CU19" s="84"/>
      <c r="CV19" s="84"/>
      <c r="CW19" s="109">
        <f t="shared" si="39"/>
        <v>0</v>
      </c>
      <c r="CX19" s="315">
        <f t="shared" si="127"/>
        <v>0</v>
      </c>
      <c r="CY19" s="315">
        <f t="shared" si="127"/>
        <v>0</v>
      </c>
      <c r="CZ19" s="315">
        <f t="shared" si="127"/>
        <v>0</v>
      </c>
      <c r="DA19" s="84"/>
      <c r="DB19" s="84"/>
      <c r="DC19" s="105">
        <f t="shared" si="6"/>
        <v>0</v>
      </c>
      <c r="DD19" s="84"/>
      <c r="DE19" s="84"/>
      <c r="DF19" s="109">
        <f t="shared" si="41"/>
        <v>0</v>
      </c>
      <c r="DG19" s="135">
        <f t="shared" si="42"/>
        <v>0</v>
      </c>
      <c r="DH19" s="135">
        <f t="shared" si="7"/>
        <v>0</v>
      </c>
      <c r="DI19" s="135">
        <f t="shared" si="7"/>
        <v>0</v>
      </c>
      <c r="DJ19" s="135">
        <f t="shared" si="43"/>
        <v>28264400</v>
      </c>
      <c r="DK19" s="135">
        <f t="shared" si="8"/>
        <v>24277623</v>
      </c>
      <c r="DL19" s="135">
        <f t="shared" si="8"/>
        <v>-3986777</v>
      </c>
      <c r="DM19" s="323"/>
    </row>
    <row r="20" spans="1:117">
      <c r="A20" s="306">
        <v>13</v>
      </c>
      <c r="B20" s="313" t="s">
        <v>15</v>
      </c>
      <c r="C20" s="374">
        <v>1043400</v>
      </c>
      <c r="D20" s="111">
        <v>935400</v>
      </c>
      <c r="E20" s="105">
        <f t="shared" si="9"/>
        <v>-108000</v>
      </c>
      <c r="F20" s="111">
        <v>10105200</v>
      </c>
      <c r="G20" s="111">
        <v>7238640.9800000004</v>
      </c>
      <c r="H20" s="105">
        <f t="shared" si="10"/>
        <v>-2866559.0199999996</v>
      </c>
      <c r="I20" s="111">
        <v>14173200</v>
      </c>
      <c r="J20" s="111">
        <v>11913600</v>
      </c>
      <c r="K20" s="105">
        <f t="shared" si="11"/>
        <v>-2259600</v>
      </c>
      <c r="L20" s="111">
        <v>2216400</v>
      </c>
      <c r="M20" s="111">
        <v>2216400</v>
      </c>
      <c r="N20" s="105">
        <f t="shared" si="12"/>
        <v>0</v>
      </c>
      <c r="O20" s="111"/>
      <c r="P20" s="111"/>
      <c r="Q20" s="343">
        <v>0</v>
      </c>
      <c r="R20" s="111">
        <v>1390200</v>
      </c>
      <c r="S20" s="111">
        <v>1373810</v>
      </c>
      <c r="T20" s="105">
        <f t="shared" si="14"/>
        <v>-16390</v>
      </c>
      <c r="U20" s="111"/>
      <c r="V20" s="111"/>
      <c r="W20" s="343">
        <v>0</v>
      </c>
      <c r="X20" s="111"/>
      <c r="Y20" s="111"/>
      <c r="Z20" s="105">
        <f t="shared" si="16"/>
        <v>0</v>
      </c>
      <c r="AA20" s="111"/>
      <c r="AB20" s="111"/>
      <c r="AC20" s="105">
        <f t="shared" si="17"/>
        <v>0</v>
      </c>
      <c r="AD20" s="111"/>
      <c r="AE20" s="111"/>
      <c r="AF20" s="105">
        <f t="shared" si="18"/>
        <v>0</v>
      </c>
      <c r="AG20" s="111"/>
      <c r="AH20" s="111"/>
      <c r="AI20" s="343">
        <f t="shared" si="119"/>
        <v>0</v>
      </c>
      <c r="AJ20" s="111"/>
      <c r="AK20" s="111"/>
      <c r="AL20" s="343">
        <f t="shared" si="120"/>
        <v>0</v>
      </c>
      <c r="AM20" s="111"/>
      <c r="AN20" s="111"/>
      <c r="AO20" s="105">
        <f t="shared" si="57"/>
        <v>0</v>
      </c>
      <c r="AP20" s="111"/>
      <c r="AQ20" s="111"/>
      <c r="AR20" s="105">
        <f t="shared" si="21"/>
        <v>0</v>
      </c>
      <c r="AS20" s="111"/>
      <c r="AT20" s="111"/>
      <c r="AU20" s="105">
        <f t="shared" si="22"/>
        <v>0</v>
      </c>
      <c r="AV20" s="111"/>
      <c r="AW20" s="111"/>
      <c r="AX20" s="105">
        <f t="shared" si="23"/>
        <v>0</v>
      </c>
      <c r="AY20" s="111"/>
      <c r="AZ20" s="111"/>
      <c r="BA20" s="105">
        <f t="shared" si="24"/>
        <v>0</v>
      </c>
      <c r="BB20" s="111"/>
      <c r="BC20" s="111"/>
      <c r="BD20" s="105">
        <f t="shared" si="25"/>
        <v>0</v>
      </c>
      <c r="BE20" s="111"/>
      <c r="BF20" s="111"/>
      <c r="BG20" s="105">
        <f t="shared" si="26"/>
        <v>0</v>
      </c>
      <c r="BH20" s="111"/>
      <c r="BI20" s="111"/>
      <c r="BJ20" s="105">
        <f t="shared" si="27"/>
        <v>0</v>
      </c>
      <c r="BK20" s="111"/>
      <c r="BL20" s="111"/>
      <c r="BM20" s="343">
        <f t="shared" si="121"/>
        <v>0</v>
      </c>
      <c r="BN20" s="111"/>
      <c r="BO20" s="111"/>
      <c r="BP20" s="343">
        <f t="shared" si="122"/>
        <v>0</v>
      </c>
      <c r="BQ20" s="111"/>
      <c r="BR20" s="111"/>
      <c r="BS20" s="343">
        <v>0</v>
      </c>
      <c r="BT20" s="111"/>
      <c r="BU20" s="111"/>
      <c r="BV20" s="105">
        <f t="shared" si="117"/>
        <v>0</v>
      </c>
      <c r="BW20" s="111"/>
      <c r="BX20" s="111"/>
      <c r="BY20" s="343">
        <f t="shared" si="123"/>
        <v>0</v>
      </c>
      <c r="BZ20" s="111"/>
      <c r="CA20" s="111"/>
      <c r="CB20" s="105">
        <f t="shared" si="71"/>
        <v>0</v>
      </c>
      <c r="CC20" s="111"/>
      <c r="CD20" s="111"/>
      <c r="CE20" s="105">
        <f t="shared" si="33"/>
        <v>0</v>
      </c>
      <c r="CF20" s="111"/>
      <c r="CG20" s="111"/>
      <c r="CH20" s="105">
        <f t="shared" si="34"/>
        <v>0</v>
      </c>
      <c r="CI20" s="111"/>
      <c r="CJ20" s="111"/>
      <c r="CK20" s="105">
        <f t="shared" si="35"/>
        <v>0</v>
      </c>
      <c r="CL20" s="111"/>
      <c r="CM20" s="111"/>
      <c r="CN20" s="105">
        <f t="shared" si="36"/>
        <v>0</v>
      </c>
      <c r="CO20" s="111"/>
      <c r="CP20" s="111"/>
      <c r="CQ20" s="105">
        <f t="shared" si="37"/>
        <v>0</v>
      </c>
      <c r="CR20" s="315">
        <f t="shared" si="38"/>
        <v>28928400</v>
      </c>
      <c r="CS20" s="315">
        <f t="shared" si="4"/>
        <v>23677850.98</v>
      </c>
      <c r="CT20" s="315">
        <f t="shared" si="4"/>
        <v>-5250549.0199999996</v>
      </c>
      <c r="CU20" s="84"/>
      <c r="CV20" s="84"/>
      <c r="CW20" s="109">
        <f t="shared" si="39"/>
        <v>0</v>
      </c>
      <c r="CX20" s="315">
        <f t="shared" si="127"/>
        <v>0</v>
      </c>
      <c r="CY20" s="315">
        <f t="shared" si="127"/>
        <v>0</v>
      </c>
      <c r="CZ20" s="315">
        <f t="shared" si="127"/>
        <v>0</v>
      </c>
      <c r="DA20" s="84"/>
      <c r="DB20" s="84"/>
      <c r="DC20" s="105">
        <f t="shared" si="6"/>
        <v>0</v>
      </c>
      <c r="DD20" s="84"/>
      <c r="DE20" s="84"/>
      <c r="DF20" s="109">
        <f t="shared" si="41"/>
        <v>0</v>
      </c>
      <c r="DG20" s="135">
        <f t="shared" si="42"/>
        <v>0</v>
      </c>
      <c r="DH20" s="135">
        <f t="shared" si="7"/>
        <v>0</v>
      </c>
      <c r="DI20" s="135">
        <f t="shared" si="7"/>
        <v>0</v>
      </c>
      <c r="DJ20" s="135">
        <f t="shared" si="43"/>
        <v>28928400</v>
      </c>
      <c r="DK20" s="135">
        <f t="shared" si="8"/>
        <v>23677850.98</v>
      </c>
      <c r="DL20" s="135">
        <f t="shared" si="8"/>
        <v>-5250549.0199999996</v>
      </c>
      <c r="DM20" s="323"/>
    </row>
    <row r="21" spans="1:117">
      <c r="A21" s="306">
        <v>14</v>
      </c>
      <c r="B21" s="313" t="s">
        <v>17</v>
      </c>
      <c r="C21" s="373">
        <v>221600</v>
      </c>
      <c r="D21" s="340">
        <v>193600</v>
      </c>
      <c r="E21" s="105">
        <f t="shared" si="9"/>
        <v>-28000</v>
      </c>
      <c r="F21" s="340">
        <v>2022000</v>
      </c>
      <c r="G21" s="340">
        <v>1542200</v>
      </c>
      <c r="H21" s="105">
        <f t="shared" si="10"/>
        <v>-479800</v>
      </c>
      <c r="I21" s="340">
        <v>5152800</v>
      </c>
      <c r="J21" s="340">
        <v>4070600</v>
      </c>
      <c r="K21" s="105">
        <f t="shared" si="11"/>
        <v>-1082200</v>
      </c>
      <c r="L21" s="340">
        <v>444000</v>
      </c>
      <c r="M21" s="340">
        <v>444000</v>
      </c>
      <c r="N21" s="105">
        <f t="shared" si="12"/>
        <v>0</v>
      </c>
      <c r="O21" s="340"/>
      <c r="P21" s="340"/>
      <c r="Q21" s="344">
        <v>0</v>
      </c>
      <c r="R21" s="340">
        <v>283800</v>
      </c>
      <c r="S21" s="340">
        <v>280710</v>
      </c>
      <c r="T21" s="105">
        <f t="shared" si="14"/>
        <v>-3090</v>
      </c>
      <c r="U21" s="340"/>
      <c r="V21" s="340"/>
      <c r="W21" s="344">
        <v>0</v>
      </c>
      <c r="X21" s="340"/>
      <c r="Y21" s="340"/>
      <c r="Z21" s="105">
        <f t="shared" si="16"/>
        <v>0</v>
      </c>
      <c r="AA21" s="340"/>
      <c r="AB21" s="340"/>
      <c r="AC21" s="105">
        <f t="shared" si="17"/>
        <v>0</v>
      </c>
      <c r="AD21" s="340"/>
      <c r="AE21" s="340"/>
      <c r="AF21" s="105">
        <f t="shared" si="18"/>
        <v>0</v>
      </c>
      <c r="AG21" s="340"/>
      <c r="AH21" s="340"/>
      <c r="AI21" s="343">
        <f t="shared" si="119"/>
        <v>0</v>
      </c>
      <c r="AJ21" s="340"/>
      <c r="AK21" s="340"/>
      <c r="AL21" s="343">
        <f t="shared" si="120"/>
        <v>0</v>
      </c>
      <c r="AM21" s="340"/>
      <c r="AN21" s="340"/>
      <c r="AO21" s="105">
        <f t="shared" si="57"/>
        <v>0</v>
      </c>
      <c r="AP21" s="340"/>
      <c r="AQ21" s="340"/>
      <c r="AR21" s="105">
        <f t="shared" si="21"/>
        <v>0</v>
      </c>
      <c r="AS21" s="340"/>
      <c r="AT21" s="340"/>
      <c r="AU21" s="105">
        <f t="shared" si="22"/>
        <v>0</v>
      </c>
      <c r="AV21" s="340"/>
      <c r="AW21" s="340"/>
      <c r="AX21" s="105">
        <f t="shared" si="23"/>
        <v>0</v>
      </c>
      <c r="AY21" s="340"/>
      <c r="AZ21" s="340"/>
      <c r="BA21" s="105">
        <f t="shared" si="24"/>
        <v>0</v>
      </c>
      <c r="BB21" s="340"/>
      <c r="BC21" s="340"/>
      <c r="BD21" s="105">
        <f t="shared" si="25"/>
        <v>0</v>
      </c>
      <c r="BE21" s="340"/>
      <c r="BF21" s="340"/>
      <c r="BG21" s="105">
        <f t="shared" si="26"/>
        <v>0</v>
      </c>
      <c r="BH21" s="340"/>
      <c r="BI21" s="340"/>
      <c r="BJ21" s="105">
        <f t="shared" si="27"/>
        <v>0</v>
      </c>
      <c r="BK21" s="340"/>
      <c r="BL21" s="340"/>
      <c r="BM21" s="343">
        <f t="shared" si="121"/>
        <v>0</v>
      </c>
      <c r="BN21" s="340"/>
      <c r="BO21" s="340"/>
      <c r="BP21" s="343">
        <f t="shared" si="122"/>
        <v>0</v>
      </c>
      <c r="BQ21" s="340"/>
      <c r="BR21" s="340"/>
      <c r="BS21" s="344">
        <v>0</v>
      </c>
      <c r="BT21" s="340"/>
      <c r="BU21" s="340"/>
      <c r="BV21" s="105">
        <f t="shared" si="117"/>
        <v>0</v>
      </c>
      <c r="BW21" s="340"/>
      <c r="BX21" s="340"/>
      <c r="BY21" s="343">
        <f t="shared" si="123"/>
        <v>0</v>
      </c>
      <c r="BZ21" s="340"/>
      <c r="CA21" s="340"/>
      <c r="CB21" s="105">
        <f t="shared" si="71"/>
        <v>0</v>
      </c>
      <c r="CC21" s="340"/>
      <c r="CD21" s="340"/>
      <c r="CE21" s="105">
        <f t="shared" si="33"/>
        <v>0</v>
      </c>
      <c r="CF21" s="340"/>
      <c r="CG21" s="340"/>
      <c r="CH21" s="105">
        <f t="shared" si="34"/>
        <v>0</v>
      </c>
      <c r="CI21" s="340"/>
      <c r="CJ21" s="340"/>
      <c r="CK21" s="105">
        <f t="shared" si="35"/>
        <v>0</v>
      </c>
      <c r="CL21" s="340"/>
      <c r="CM21" s="340"/>
      <c r="CN21" s="105">
        <f t="shared" si="36"/>
        <v>0</v>
      </c>
      <c r="CO21" s="340"/>
      <c r="CP21" s="340"/>
      <c r="CQ21" s="105">
        <f t="shared" si="37"/>
        <v>0</v>
      </c>
      <c r="CR21" s="315">
        <f>SUM(C21+F21+I21+L21+O21+R21+U21+X21+AA21+AD21+AG21+AJ21+AM21+AP21+AS21+AV21+AY21+BB21+BE21+BH21+BK21+BN21+BQ21+BT21+BW21+BZ21+CC21+CF21+CI21+CL21+CO21)</f>
        <v>8124200</v>
      </c>
      <c r="CS21" s="315">
        <f t="shared" si="4"/>
        <v>6531110</v>
      </c>
      <c r="CT21" s="315">
        <f t="shared" si="4"/>
        <v>-1593090</v>
      </c>
      <c r="CU21" s="84"/>
      <c r="CV21" s="84"/>
      <c r="CW21" s="109">
        <f t="shared" si="39"/>
        <v>0</v>
      </c>
      <c r="CX21" s="315">
        <f t="shared" si="127"/>
        <v>0</v>
      </c>
      <c r="CY21" s="315">
        <f t="shared" si="127"/>
        <v>0</v>
      </c>
      <c r="CZ21" s="315">
        <f t="shared" si="127"/>
        <v>0</v>
      </c>
      <c r="DA21" s="84"/>
      <c r="DB21" s="84"/>
      <c r="DC21" s="105">
        <f t="shared" si="6"/>
        <v>0</v>
      </c>
      <c r="DD21" s="84"/>
      <c r="DE21" s="84"/>
      <c r="DF21" s="109">
        <f t="shared" si="41"/>
        <v>0</v>
      </c>
      <c r="DG21" s="135">
        <f t="shared" si="42"/>
        <v>0</v>
      </c>
      <c r="DH21" s="135">
        <f t="shared" si="7"/>
        <v>0</v>
      </c>
      <c r="DI21" s="135">
        <f t="shared" si="7"/>
        <v>0</v>
      </c>
      <c r="DJ21" s="135">
        <f>SUM(CR21+CX21+DG21)</f>
        <v>8124200</v>
      </c>
      <c r="DK21" s="135">
        <f t="shared" si="8"/>
        <v>6531110</v>
      </c>
      <c r="DL21" s="135">
        <f t="shared" si="8"/>
        <v>-1593090</v>
      </c>
      <c r="DM21" s="323"/>
    </row>
    <row r="22" spans="1:117">
      <c r="A22" s="306">
        <v>15</v>
      </c>
      <c r="B22" s="313" t="s">
        <v>18</v>
      </c>
      <c r="C22" s="373">
        <v>2052400</v>
      </c>
      <c r="D22" s="340">
        <v>1852400</v>
      </c>
      <c r="E22" s="105">
        <f t="shared" si="9"/>
        <v>-200000</v>
      </c>
      <c r="F22" s="340">
        <v>20211000</v>
      </c>
      <c r="G22" s="340">
        <v>12339331.449999999</v>
      </c>
      <c r="H22" s="105">
        <f t="shared" si="10"/>
        <v>-7871668.5500000007</v>
      </c>
      <c r="I22" s="340">
        <v>30377400</v>
      </c>
      <c r="J22" s="340">
        <v>24766200</v>
      </c>
      <c r="K22" s="105">
        <f t="shared" si="11"/>
        <v>-5611200</v>
      </c>
      <c r="L22" s="340">
        <v>4433400</v>
      </c>
      <c r="M22" s="340">
        <v>4433400</v>
      </c>
      <c r="N22" s="105">
        <f t="shared" si="12"/>
        <v>0</v>
      </c>
      <c r="O22" s="340"/>
      <c r="P22" s="340"/>
      <c r="Q22" s="344">
        <v>0</v>
      </c>
      <c r="R22" s="340">
        <v>2845800</v>
      </c>
      <c r="S22" s="340">
        <v>2839640</v>
      </c>
      <c r="T22" s="105">
        <f t="shared" si="14"/>
        <v>-6160</v>
      </c>
      <c r="U22" s="340"/>
      <c r="V22" s="340"/>
      <c r="W22" s="344">
        <v>0</v>
      </c>
      <c r="X22" s="340"/>
      <c r="Y22" s="340"/>
      <c r="Z22" s="105">
        <f t="shared" si="16"/>
        <v>0</v>
      </c>
      <c r="AA22" s="340"/>
      <c r="AB22" s="340"/>
      <c r="AC22" s="105">
        <f t="shared" si="17"/>
        <v>0</v>
      </c>
      <c r="AD22" s="340"/>
      <c r="AE22" s="340"/>
      <c r="AF22" s="105">
        <f t="shared" si="18"/>
        <v>0</v>
      </c>
      <c r="AG22" s="340"/>
      <c r="AH22" s="340"/>
      <c r="AI22" s="343">
        <f t="shared" si="119"/>
        <v>0</v>
      </c>
      <c r="AJ22" s="340"/>
      <c r="AK22" s="340"/>
      <c r="AL22" s="343">
        <f t="shared" si="120"/>
        <v>0</v>
      </c>
      <c r="AM22" s="340"/>
      <c r="AN22" s="340"/>
      <c r="AO22" s="105">
        <f t="shared" si="57"/>
        <v>0</v>
      </c>
      <c r="AP22" s="340"/>
      <c r="AQ22" s="340"/>
      <c r="AR22" s="105">
        <f t="shared" si="21"/>
        <v>0</v>
      </c>
      <c r="AS22" s="340"/>
      <c r="AT22" s="340"/>
      <c r="AU22" s="105">
        <f t="shared" si="22"/>
        <v>0</v>
      </c>
      <c r="AV22" s="340"/>
      <c r="AW22" s="340"/>
      <c r="AX22" s="105">
        <f t="shared" si="23"/>
        <v>0</v>
      </c>
      <c r="AY22" s="340"/>
      <c r="AZ22" s="340"/>
      <c r="BA22" s="105">
        <f t="shared" si="24"/>
        <v>0</v>
      </c>
      <c r="BB22" s="340"/>
      <c r="BC22" s="340"/>
      <c r="BD22" s="105">
        <f t="shared" si="25"/>
        <v>0</v>
      </c>
      <c r="BE22" s="340"/>
      <c r="BF22" s="340"/>
      <c r="BG22" s="105">
        <f t="shared" si="26"/>
        <v>0</v>
      </c>
      <c r="BH22" s="340"/>
      <c r="BI22" s="340"/>
      <c r="BJ22" s="105">
        <f t="shared" si="27"/>
        <v>0</v>
      </c>
      <c r="BK22" s="340"/>
      <c r="BL22" s="340"/>
      <c r="BM22" s="343">
        <f t="shared" si="121"/>
        <v>0</v>
      </c>
      <c r="BN22" s="340"/>
      <c r="BO22" s="340"/>
      <c r="BP22" s="343">
        <f t="shared" si="122"/>
        <v>0</v>
      </c>
      <c r="BQ22" s="340"/>
      <c r="BR22" s="340"/>
      <c r="BS22" s="344">
        <v>0</v>
      </c>
      <c r="BT22" s="340"/>
      <c r="BU22" s="340"/>
      <c r="BV22" s="105">
        <f t="shared" si="117"/>
        <v>0</v>
      </c>
      <c r="BW22" s="340"/>
      <c r="BX22" s="340"/>
      <c r="BY22" s="343">
        <f t="shared" si="123"/>
        <v>0</v>
      </c>
      <c r="BZ22" s="340"/>
      <c r="CA22" s="340"/>
      <c r="CB22" s="105">
        <f t="shared" si="71"/>
        <v>0</v>
      </c>
      <c r="CC22" s="340"/>
      <c r="CD22" s="340"/>
      <c r="CE22" s="105">
        <f t="shared" si="33"/>
        <v>0</v>
      </c>
      <c r="CF22" s="340"/>
      <c r="CG22" s="340"/>
      <c r="CH22" s="105">
        <f t="shared" si="34"/>
        <v>0</v>
      </c>
      <c r="CI22" s="340"/>
      <c r="CJ22" s="340"/>
      <c r="CK22" s="105">
        <f t="shared" si="35"/>
        <v>0</v>
      </c>
      <c r="CL22" s="340"/>
      <c r="CM22" s="340"/>
      <c r="CN22" s="105">
        <f t="shared" si="36"/>
        <v>0</v>
      </c>
      <c r="CO22" s="340"/>
      <c r="CP22" s="340"/>
      <c r="CQ22" s="105">
        <f t="shared" si="37"/>
        <v>0</v>
      </c>
      <c r="CR22" s="315">
        <f t="shared" si="38"/>
        <v>59920000</v>
      </c>
      <c r="CS22" s="315">
        <f t="shared" si="4"/>
        <v>46230971.450000003</v>
      </c>
      <c r="CT22" s="315">
        <f t="shared" si="4"/>
        <v>-13689028.550000001</v>
      </c>
      <c r="CU22" s="84"/>
      <c r="CV22" s="84"/>
      <c r="CW22" s="109">
        <f t="shared" si="39"/>
        <v>0</v>
      </c>
      <c r="CX22" s="315">
        <f t="shared" si="127"/>
        <v>0</v>
      </c>
      <c r="CY22" s="315">
        <f t="shared" si="127"/>
        <v>0</v>
      </c>
      <c r="CZ22" s="315">
        <f t="shared" si="127"/>
        <v>0</v>
      </c>
      <c r="DA22" s="84"/>
      <c r="DB22" s="84"/>
      <c r="DC22" s="105">
        <f t="shared" si="6"/>
        <v>0</v>
      </c>
      <c r="DD22" s="84"/>
      <c r="DE22" s="84"/>
      <c r="DF22" s="109">
        <f t="shared" si="41"/>
        <v>0</v>
      </c>
      <c r="DG22" s="135">
        <f t="shared" si="42"/>
        <v>0</v>
      </c>
      <c r="DH22" s="135">
        <f t="shared" si="7"/>
        <v>0</v>
      </c>
      <c r="DI22" s="135">
        <f t="shared" si="7"/>
        <v>0</v>
      </c>
      <c r="DJ22" s="135">
        <f t="shared" si="43"/>
        <v>59920000</v>
      </c>
      <c r="DK22" s="135">
        <f t="shared" si="8"/>
        <v>46230971.450000003</v>
      </c>
      <c r="DL22" s="135">
        <f t="shared" si="8"/>
        <v>-13689028.550000001</v>
      </c>
      <c r="DM22" s="323"/>
    </row>
    <row r="23" spans="1:117" s="333" customFormat="1">
      <c r="A23" s="320">
        <v>16</v>
      </c>
      <c r="B23" s="331" t="s">
        <v>34</v>
      </c>
      <c r="C23" s="179">
        <f>SUM(C24:C27)</f>
        <v>0</v>
      </c>
      <c r="D23" s="179">
        <f t="shared" ref="D23:BO23" si="128">SUM(D24:D27)</f>
        <v>0</v>
      </c>
      <c r="E23" s="179">
        <f t="shared" si="128"/>
        <v>0</v>
      </c>
      <c r="F23" s="179">
        <f t="shared" si="128"/>
        <v>86573600</v>
      </c>
      <c r="G23" s="179">
        <f t="shared" si="128"/>
        <v>82104739.890000001</v>
      </c>
      <c r="H23" s="105">
        <f t="shared" si="10"/>
        <v>-4468860.1099999994</v>
      </c>
      <c r="I23" s="179">
        <f t="shared" si="128"/>
        <v>17863800</v>
      </c>
      <c r="J23" s="179">
        <f t="shared" si="128"/>
        <v>11251306.220000001</v>
      </c>
      <c r="K23" s="105">
        <f t="shared" si="11"/>
        <v>-6612493.7799999993</v>
      </c>
      <c r="L23" s="179">
        <f t="shared" si="128"/>
        <v>17595600</v>
      </c>
      <c r="M23" s="179">
        <f t="shared" si="128"/>
        <v>9602498.370000001</v>
      </c>
      <c r="N23" s="105">
        <f t="shared" si="12"/>
        <v>-7993101.629999999</v>
      </c>
      <c r="O23" s="179">
        <f t="shared" si="128"/>
        <v>0</v>
      </c>
      <c r="P23" s="179">
        <f t="shared" si="128"/>
        <v>0</v>
      </c>
      <c r="Q23" s="179">
        <f t="shared" si="128"/>
        <v>0</v>
      </c>
      <c r="R23" s="179">
        <f t="shared" si="128"/>
        <v>7976300</v>
      </c>
      <c r="S23" s="179">
        <f t="shared" si="128"/>
        <v>7674812.6600000001</v>
      </c>
      <c r="T23" s="105">
        <f t="shared" si="14"/>
        <v>-301487.33999999985</v>
      </c>
      <c r="U23" s="179">
        <f t="shared" si="128"/>
        <v>0</v>
      </c>
      <c r="V23" s="179">
        <f t="shared" si="128"/>
        <v>0</v>
      </c>
      <c r="W23" s="179">
        <f t="shared" si="128"/>
        <v>0</v>
      </c>
      <c r="X23" s="179">
        <f t="shared" si="128"/>
        <v>56199000</v>
      </c>
      <c r="Y23" s="179">
        <f t="shared" si="128"/>
        <v>54974314.460000001</v>
      </c>
      <c r="Z23" s="105">
        <f t="shared" si="16"/>
        <v>-1224685.5399999991</v>
      </c>
      <c r="AA23" s="179">
        <f t="shared" si="128"/>
        <v>23037100</v>
      </c>
      <c r="AB23" s="179">
        <f t="shared" si="128"/>
        <v>22156922.02</v>
      </c>
      <c r="AC23" s="105">
        <f t="shared" si="17"/>
        <v>-880177.98000000045</v>
      </c>
      <c r="AD23" s="179">
        <f t="shared" si="128"/>
        <v>31686000</v>
      </c>
      <c r="AE23" s="179">
        <f t="shared" si="128"/>
        <v>30914044.5</v>
      </c>
      <c r="AF23" s="105">
        <f t="shared" si="18"/>
        <v>-771955.5</v>
      </c>
      <c r="AG23" s="179">
        <f t="shared" si="128"/>
        <v>31440000</v>
      </c>
      <c r="AH23" s="179">
        <f t="shared" si="128"/>
        <v>29612254.5</v>
      </c>
      <c r="AI23" s="343">
        <f t="shared" si="119"/>
        <v>-1827745.5</v>
      </c>
      <c r="AJ23" s="179">
        <f t="shared" si="128"/>
        <v>30747200</v>
      </c>
      <c r="AK23" s="179">
        <f t="shared" si="128"/>
        <v>29200637.039999999</v>
      </c>
      <c r="AL23" s="343">
        <f t="shared" si="120"/>
        <v>-1546562.9600000009</v>
      </c>
      <c r="AM23" s="179">
        <f t="shared" si="128"/>
        <v>29771200</v>
      </c>
      <c r="AN23" s="179">
        <f t="shared" si="128"/>
        <v>29771190.509999998</v>
      </c>
      <c r="AO23" s="105">
        <f t="shared" si="57"/>
        <v>-9.4900000020861626</v>
      </c>
      <c r="AP23" s="179">
        <f t="shared" si="128"/>
        <v>33956000</v>
      </c>
      <c r="AQ23" s="179">
        <f t="shared" si="128"/>
        <v>33763484.689999998</v>
      </c>
      <c r="AR23" s="105">
        <f t="shared" si="21"/>
        <v>-192515.31000000238</v>
      </c>
      <c r="AS23" s="179">
        <f t="shared" si="128"/>
        <v>29414000</v>
      </c>
      <c r="AT23" s="179">
        <f t="shared" si="128"/>
        <v>21081085.16</v>
      </c>
      <c r="AU23" s="105">
        <f t="shared" si="22"/>
        <v>-8332914.8399999999</v>
      </c>
      <c r="AV23" s="179">
        <f t="shared" si="128"/>
        <v>28804000</v>
      </c>
      <c r="AW23" s="179">
        <f t="shared" si="128"/>
        <v>28803996.350000001</v>
      </c>
      <c r="AX23" s="105">
        <f t="shared" si="23"/>
        <v>-3.6499999985098839</v>
      </c>
      <c r="AY23" s="179">
        <f t="shared" si="128"/>
        <v>32031000</v>
      </c>
      <c r="AZ23" s="179">
        <f t="shared" si="128"/>
        <v>29880649.039999999</v>
      </c>
      <c r="BA23" s="105">
        <f t="shared" si="24"/>
        <v>-2150350.9600000009</v>
      </c>
      <c r="BB23" s="179">
        <f t="shared" si="128"/>
        <v>38238800</v>
      </c>
      <c r="BC23" s="179">
        <f t="shared" si="128"/>
        <v>38238799.210000001</v>
      </c>
      <c r="BD23" s="105">
        <f t="shared" si="25"/>
        <v>-0.78999999910593033</v>
      </c>
      <c r="BE23" s="179">
        <f t="shared" si="128"/>
        <v>28478400</v>
      </c>
      <c r="BF23" s="179">
        <f t="shared" si="128"/>
        <v>27301392.140000001</v>
      </c>
      <c r="BG23" s="105">
        <f t="shared" si="26"/>
        <v>-1177007.8599999994</v>
      </c>
      <c r="BH23" s="179">
        <f t="shared" si="128"/>
        <v>60148800</v>
      </c>
      <c r="BI23" s="179">
        <f t="shared" si="128"/>
        <v>51802275.710000001</v>
      </c>
      <c r="BJ23" s="105">
        <f t="shared" si="27"/>
        <v>-8346524.2899999991</v>
      </c>
      <c r="BK23" s="179">
        <f t="shared" si="128"/>
        <v>22696000</v>
      </c>
      <c r="BL23" s="179">
        <f t="shared" si="128"/>
        <v>21069264.219999999</v>
      </c>
      <c r="BM23" s="343">
        <f t="shared" si="121"/>
        <v>-1626735.7800000012</v>
      </c>
      <c r="BN23" s="179">
        <f t="shared" si="128"/>
        <v>30000000</v>
      </c>
      <c r="BO23" s="179">
        <f t="shared" si="128"/>
        <v>20160132.25</v>
      </c>
      <c r="BP23" s="343">
        <f t="shared" si="122"/>
        <v>-9839867.75</v>
      </c>
      <c r="BQ23" s="179">
        <f t="shared" ref="BQ23:CP23" si="129">SUM(BQ24:BQ27)</f>
        <v>0</v>
      </c>
      <c r="BR23" s="179">
        <f t="shared" si="129"/>
        <v>0</v>
      </c>
      <c r="BS23" s="179">
        <f t="shared" si="129"/>
        <v>0</v>
      </c>
      <c r="BT23" s="179">
        <f t="shared" si="129"/>
        <v>263989200</v>
      </c>
      <c r="BU23" s="179">
        <f t="shared" si="129"/>
        <v>263338466.09999999</v>
      </c>
      <c r="BV23" s="179">
        <f t="shared" si="129"/>
        <v>-650733.90000000037</v>
      </c>
      <c r="BW23" s="179">
        <f t="shared" si="129"/>
        <v>249835600</v>
      </c>
      <c r="BX23" s="179">
        <f t="shared" si="129"/>
        <v>248804297.37</v>
      </c>
      <c r="BY23" s="343">
        <f t="shared" si="123"/>
        <v>-1031302.6299999952</v>
      </c>
      <c r="BZ23" s="179">
        <f t="shared" si="129"/>
        <v>203032000</v>
      </c>
      <c r="CA23" s="179">
        <f t="shared" si="129"/>
        <v>183575266.09999999</v>
      </c>
      <c r="CB23" s="105">
        <f t="shared" si="71"/>
        <v>-19456733.900000006</v>
      </c>
      <c r="CC23" s="179">
        <f>SUM(CC24:CC27)</f>
        <v>174375900</v>
      </c>
      <c r="CD23" s="179">
        <f t="shared" si="129"/>
        <v>169573620.11000001</v>
      </c>
      <c r="CE23" s="105">
        <f t="shared" si="33"/>
        <v>-4802279.8899999857</v>
      </c>
      <c r="CF23" s="179">
        <f t="shared" si="129"/>
        <v>199328000</v>
      </c>
      <c r="CG23" s="179">
        <f t="shared" si="129"/>
        <v>194962370.78999999</v>
      </c>
      <c r="CH23" s="105">
        <f t="shared" si="34"/>
        <v>-4365629.2100000083</v>
      </c>
      <c r="CI23" s="179">
        <f t="shared" si="129"/>
        <v>174176600</v>
      </c>
      <c r="CJ23" s="179">
        <f t="shared" si="129"/>
        <v>172974164.88</v>
      </c>
      <c r="CK23" s="105">
        <f t="shared" si="35"/>
        <v>-1202435.1200000048</v>
      </c>
      <c r="CL23" s="179">
        <f t="shared" si="129"/>
        <v>52691600</v>
      </c>
      <c r="CM23" s="179">
        <f t="shared" si="129"/>
        <v>44796645.579999998</v>
      </c>
      <c r="CN23" s="105">
        <f t="shared" si="36"/>
        <v>-7894954.4200000018</v>
      </c>
      <c r="CO23" s="179">
        <f t="shared" si="129"/>
        <v>746392000</v>
      </c>
      <c r="CP23" s="179">
        <f t="shared" si="129"/>
        <v>0</v>
      </c>
      <c r="CQ23" s="105">
        <f t="shared" si="37"/>
        <v>-746392000</v>
      </c>
      <c r="CR23" s="327">
        <f t="shared" si="38"/>
        <v>2700477700</v>
      </c>
      <c r="CS23" s="327">
        <f t="shared" si="38"/>
        <v>1857388629.8699999</v>
      </c>
      <c r="CT23" s="327">
        <f t="shared" si="38"/>
        <v>-843089070.13</v>
      </c>
      <c r="CU23" s="88">
        <f>SUM(CU24:CU27)</f>
        <v>0</v>
      </c>
      <c r="CV23" s="88">
        <f>SUM(CV24:CV27)</f>
        <v>0</v>
      </c>
      <c r="CW23" s="176">
        <f t="shared" si="39"/>
        <v>0</v>
      </c>
      <c r="CX23" s="327">
        <f t="shared" si="40"/>
        <v>0</v>
      </c>
      <c r="CY23" s="327">
        <f t="shared" si="40"/>
        <v>0</v>
      </c>
      <c r="CZ23" s="327">
        <f t="shared" si="40"/>
        <v>0</v>
      </c>
      <c r="DA23" s="88">
        <f>SUM(DA24:DA27)</f>
        <v>0</v>
      </c>
      <c r="DB23" s="88">
        <f>SUM(DB24:DB27)</f>
        <v>0</v>
      </c>
      <c r="DC23" s="105">
        <f t="shared" si="6"/>
        <v>0</v>
      </c>
      <c r="DD23" s="88">
        <f>SUM(DD24:DD27)</f>
        <v>0</v>
      </c>
      <c r="DE23" s="88">
        <f>SUM(DE24:DE27)</f>
        <v>0</v>
      </c>
      <c r="DF23" s="176">
        <f t="shared" si="41"/>
        <v>0</v>
      </c>
      <c r="DG23" s="321">
        <f t="shared" si="42"/>
        <v>0</v>
      </c>
      <c r="DH23" s="321">
        <f t="shared" si="42"/>
        <v>0</v>
      </c>
      <c r="DI23" s="321">
        <f t="shared" si="42"/>
        <v>0</v>
      </c>
      <c r="DJ23" s="321">
        <f t="shared" si="43"/>
        <v>2700477700</v>
      </c>
      <c r="DK23" s="321">
        <f t="shared" si="43"/>
        <v>1857388629.8699999</v>
      </c>
      <c r="DL23" s="321">
        <f t="shared" si="43"/>
        <v>-843089070.13</v>
      </c>
      <c r="DM23" s="312"/>
    </row>
    <row r="24" spans="1:117">
      <c r="A24" s="306">
        <v>17</v>
      </c>
      <c r="B24" s="317" t="s">
        <v>19</v>
      </c>
      <c r="C24" s="340"/>
      <c r="D24" s="340"/>
      <c r="E24" s="105">
        <f t="shared" si="9"/>
        <v>0</v>
      </c>
      <c r="F24" s="340">
        <v>10794300</v>
      </c>
      <c r="G24" s="340">
        <v>7058310.8899999997</v>
      </c>
      <c r="H24" s="105">
        <f t="shared" si="10"/>
        <v>-3735989.1100000003</v>
      </c>
      <c r="I24" s="340">
        <v>759000</v>
      </c>
      <c r="J24" s="340">
        <v>506000</v>
      </c>
      <c r="K24" s="105">
        <f t="shared" si="11"/>
        <v>-253000</v>
      </c>
      <c r="L24" s="340">
        <v>999600</v>
      </c>
      <c r="M24" s="340">
        <v>605818.37</v>
      </c>
      <c r="N24" s="105">
        <f t="shared" si="12"/>
        <v>-393781.63</v>
      </c>
      <c r="O24" s="340"/>
      <c r="P24" s="340"/>
      <c r="Q24" s="344">
        <v>0</v>
      </c>
      <c r="R24" s="340">
        <v>403200</v>
      </c>
      <c r="S24" s="340">
        <v>331392.65999999997</v>
      </c>
      <c r="T24" s="105">
        <f t="shared" si="14"/>
        <v>-71807.340000000026</v>
      </c>
      <c r="U24" s="340"/>
      <c r="V24" s="340"/>
      <c r="W24" s="344">
        <v>0</v>
      </c>
      <c r="X24" s="340">
        <v>2100000</v>
      </c>
      <c r="Y24" s="340">
        <v>1813406.55</v>
      </c>
      <c r="Z24" s="105">
        <f t="shared" si="16"/>
        <v>-286593.44999999995</v>
      </c>
      <c r="AA24" s="340">
        <v>4600000</v>
      </c>
      <c r="AB24" s="340">
        <v>3175190.02</v>
      </c>
      <c r="AC24" s="105">
        <f t="shared" si="17"/>
        <v>-1424809.98</v>
      </c>
      <c r="AD24" s="340">
        <v>5200000</v>
      </c>
      <c r="AE24" s="340">
        <v>4557780.5</v>
      </c>
      <c r="AF24" s="105">
        <f t="shared" si="18"/>
        <v>-642219.5</v>
      </c>
      <c r="AG24" s="340">
        <v>5870000</v>
      </c>
      <c r="AH24" s="340">
        <v>4426566.5</v>
      </c>
      <c r="AI24" s="343">
        <f t="shared" si="119"/>
        <v>-1443433.5</v>
      </c>
      <c r="AJ24" s="340">
        <v>4780000</v>
      </c>
      <c r="AK24" s="340">
        <v>4271557.04</v>
      </c>
      <c r="AL24" s="343">
        <f t="shared" si="120"/>
        <v>-508442.95999999996</v>
      </c>
      <c r="AM24" s="340">
        <v>4180000</v>
      </c>
      <c r="AN24" s="340">
        <v>2365087.42</v>
      </c>
      <c r="AO24" s="105">
        <f t="shared" si="57"/>
        <v>-1814912.58</v>
      </c>
      <c r="AP24" s="340">
        <v>4600000</v>
      </c>
      <c r="AQ24" s="340">
        <v>3901124.69</v>
      </c>
      <c r="AR24" s="105">
        <f t="shared" si="21"/>
        <v>-698875.31</v>
      </c>
      <c r="AS24" s="340">
        <v>6480000</v>
      </c>
      <c r="AT24" s="340">
        <v>6639045.1600000001</v>
      </c>
      <c r="AU24" s="105">
        <f t="shared" si="22"/>
        <v>159045.16000000015</v>
      </c>
      <c r="AV24" s="340">
        <v>3200000</v>
      </c>
      <c r="AW24" s="340">
        <v>2326218.35</v>
      </c>
      <c r="AX24" s="105">
        <f t="shared" si="23"/>
        <v>-873781.64999999991</v>
      </c>
      <c r="AY24" s="340">
        <v>3200000</v>
      </c>
      <c r="AZ24" s="340">
        <v>1666749.04</v>
      </c>
      <c r="BA24" s="105">
        <f t="shared" si="24"/>
        <v>-1533250.96</v>
      </c>
      <c r="BB24" s="340">
        <v>5200000</v>
      </c>
      <c r="BC24" s="340">
        <v>4680526.3099999996</v>
      </c>
      <c r="BD24" s="105">
        <f t="shared" si="25"/>
        <v>-519473.69000000041</v>
      </c>
      <c r="BE24" s="340">
        <v>4000000</v>
      </c>
      <c r="BF24" s="340">
        <v>2794404.14</v>
      </c>
      <c r="BG24" s="105">
        <f t="shared" si="26"/>
        <v>-1205595.8599999999</v>
      </c>
      <c r="BH24" s="340">
        <v>6400000</v>
      </c>
      <c r="BI24" s="340">
        <v>5457405.71</v>
      </c>
      <c r="BJ24" s="105">
        <f t="shared" si="27"/>
        <v>-942594.29</v>
      </c>
      <c r="BK24" s="340">
        <v>4820000</v>
      </c>
      <c r="BL24" s="340">
        <v>3231509.84</v>
      </c>
      <c r="BM24" s="343">
        <f t="shared" si="121"/>
        <v>-1588490.1600000001</v>
      </c>
      <c r="BN24" s="340">
        <v>26000000</v>
      </c>
      <c r="BO24" s="340">
        <v>18285380.25</v>
      </c>
      <c r="BP24" s="343">
        <f t="shared" si="122"/>
        <v>-7714619.75</v>
      </c>
      <c r="BQ24" s="340"/>
      <c r="BR24" s="340"/>
      <c r="BS24" s="344">
        <v>0</v>
      </c>
      <c r="BT24" s="340">
        <v>11500000</v>
      </c>
      <c r="BU24" s="340">
        <v>11069282.1</v>
      </c>
      <c r="BV24" s="105">
        <f t="shared" si="117"/>
        <v>-430717.90000000037</v>
      </c>
      <c r="BW24" s="340">
        <v>11500000</v>
      </c>
      <c r="BX24" s="340">
        <v>11849496.369999999</v>
      </c>
      <c r="BY24" s="343">
        <f t="shared" si="123"/>
        <v>349496.36999999918</v>
      </c>
      <c r="BZ24" s="340">
        <v>13300000</v>
      </c>
      <c r="CA24" s="340">
        <v>14080252.1</v>
      </c>
      <c r="CB24" s="105">
        <f t="shared" si="71"/>
        <v>780252.09999999963</v>
      </c>
      <c r="CC24" s="340">
        <v>11400000</v>
      </c>
      <c r="CD24" s="340">
        <v>10789764.109999999</v>
      </c>
      <c r="CE24" s="105">
        <f t="shared" si="33"/>
        <v>-610235.8900000006</v>
      </c>
      <c r="CF24" s="340">
        <v>11400000</v>
      </c>
      <c r="CG24" s="340">
        <v>11204114.789999999</v>
      </c>
      <c r="CH24" s="105">
        <f t="shared" si="34"/>
        <v>-195885.21000000089</v>
      </c>
      <c r="CI24" s="340">
        <v>11500000</v>
      </c>
      <c r="CJ24" s="340">
        <v>26008161.879999999</v>
      </c>
      <c r="CK24" s="105">
        <f t="shared" si="35"/>
        <v>14508161.879999999</v>
      </c>
      <c r="CL24" s="340">
        <v>5100000</v>
      </c>
      <c r="CM24" s="340">
        <v>2591405.58</v>
      </c>
      <c r="CN24" s="105">
        <f t="shared" si="36"/>
        <v>-2508594.42</v>
      </c>
      <c r="CO24" s="340">
        <v>0</v>
      </c>
      <c r="CP24" s="340"/>
      <c r="CQ24" s="105">
        <f t="shared" si="37"/>
        <v>0</v>
      </c>
      <c r="CR24" s="315">
        <f t="shared" si="38"/>
        <v>179286100</v>
      </c>
      <c r="CS24" s="315">
        <f t="shared" si="38"/>
        <v>165685950.37</v>
      </c>
      <c r="CT24" s="315">
        <f t="shared" si="38"/>
        <v>-13600149.630000005</v>
      </c>
      <c r="CU24" s="84"/>
      <c r="CV24" s="84"/>
      <c r="CW24" s="109">
        <f t="shared" si="39"/>
        <v>0</v>
      </c>
      <c r="CX24" s="315">
        <f t="shared" ref="CX24:CZ27" si="130">SUM(CU24)</f>
        <v>0</v>
      </c>
      <c r="CY24" s="315">
        <f t="shared" si="130"/>
        <v>0</v>
      </c>
      <c r="CZ24" s="315">
        <f t="shared" si="130"/>
        <v>0</v>
      </c>
      <c r="DA24" s="84"/>
      <c r="DB24" s="84"/>
      <c r="DC24" s="105">
        <f t="shared" si="6"/>
        <v>0</v>
      </c>
      <c r="DD24" s="84"/>
      <c r="DE24" s="84"/>
      <c r="DF24" s="109">
        <f t="shared" si="41"/>
        <v>0</v>
      </c>
      <c r="DG24" s="135">
        <f t="shared" si="42"/>
        <v>0</v>
      </c>
      <c r="DH24" s="135">
        <f t="shared" si="42"/>
        <v>0</v>
      </c>
      <c r="DI24" s="135">
        <f t="shared" si="42"/>
        <v>0</v>
      </c>
      <c r="DJ24" s="135">
        <f>SUM(CR24+CX24+DG24)</f>
        <v>179286100</v>
      </c>
      <c r="DK24" s="135">
        <f t="shared" si="43"/>
        <v>165685950.37</v>
      </c>
      <c r="DL24" s="135">
        <f t="shared" si="43"/>
        <v>-13600149.630000005</v>
      </c>
      <c r="DM24" s="323"/>
    </row>
    <row r="25" spans="1:117">
      <c r="A25" s="306">
        <v>18</v>
      </c>
      <c r="B25" s="317" t="s">
        <v>20</v>
      </c>
      <c r="C25" s="340"/>
      <c r="D25" s="340"/>
      <c r="E25" s="105">
        <f t="shared" si="9"/>
        <v>0</v>
      </c>
      <c r="F25" s="340">
        <v>70589300</v>
      </c>
      <c r="G25" s="340">
        <v>69964670</v>
      </c>
      <c r="H25" s="105">
        <f t="shared" si="10"/>
        <v>-624630</v>
      </c>
      <c r="I25" s="340">
        <v>15625000</v>
      </c>
      <c r="J25" s="340">
        <v>9974434.2200000007</v>
      </c>
      <c r="K25" s="105">
        <f t="shared" si="11"/>
        <v>-5650565.7799999993</v>
      </c>
      <c r="L25" s="340">
        <v>15000000</v>
      </c>
      <c r="M25" s="340">
        <v>7460640</v>
      </c>
      <c r="N25" s="105">
        <f t="shared" si="12"/>
        <v>-7539360</v>
      </c>
      <c r="O25" s="340"/>
      <c r="P25" s="340"/>
      <c r="Q25" s="344">
        <v>0</v>
      </c>
      <c r="R25" s="340">
        <v>6400000</v>
      </c>
      <c r="S25" s="340">
        <v>6400000</v>
      </c>
      <c r="T25" s="105">
        <f t="shared" si="14"/>
        <v>0</v>
      </c>
      <c r="U25" s="340"/>
      <c r="V25" s="340"/>
      <c r="W25" s="344">
        <v>0</v>
      </c>
      <c r="X25" s="340">
        <v>52074000</v>
      </c>
      <c r="Y25" s="340">
        <v>51891629.670000002</v>
      </c>
      <c r="Z25" s="105">
        <f t="shared" si="16"/>
        <v>-182370.32999999821</v>
      </c>
      <c r="AA25" s="340">
        <v>13592000</v>
      </c>
      <c r="AB25" s="340">
        <v>13463692</v>
      </c>
      <c r="AC25" s="105">
        <f t="shared" si="17"/>
        <v>-128308</v>
      </c>
      <c r="AD25" s="340">
        <v>22636000</v>
      </c>
      <c r="AE25" s="340">
        <v>22506264</v>
      </c>
      <c r="AF25" s="105">
        <f t="shared" si="18"/>
        <v>-129736</v>
      </c>
      <c r="AG25" s="340">
        <v>21760000</v>
      </c>
      <c r="AH25" s="340">
        <v>21628948</v>
      </c>
      <c r="AI25" s="343">
        <f t="shared" si="119"/>
        <v>-131052</v>
      </c>
      <c r="AJ25" s="340">
        <v>20716000</v>
      </c>
      <c r="AK25" s="340">
        <v>20585840</v>
      </c>
      <c r="AL25" s="343">
        <f t="shared" si="120"/>
        <v>-130160</v>
      </c>
      <c r="AM25" s="340">
        <v>21491200</v>
      </c>
      <c r="AN25" s="340">
        <v>22162865.09</v>
      </c>
      <c r="AO25" s="105">
        <f t="shared" si="57"/>
        <v>671665.08999999985</v>
      </c>
      <c r="AP25" s="340">
        <v>25276000</v>
      </c>
      <c r="AQ25" s="340">
        <v>25145120</v>
      </c>
      <c r="AR25" s="105">
        <f t="shared" si="21"/>
        <v>-130880</v>
      </c>
      <c r="AS25" s="340">
        <v>18784000</v>
      </c>
      <c r="AT25" s="340">
        <v>11784000</v>
      </c>
      <c r="AU25" s="105">
        <f t="shared" si="22"/>
        <v>-7000000</v>
      </c>
      <c r="AV25" s="340">
        <v>20984000</v>
      </c>
      <c r="AW25" s="340">
        <v>20855252</v>
      </c>
      <c r="AX25" s="105">
        <f t="shared" si="23"/>
        <v>-128748</v>
      </c>
      <c r="AY25" s="340">
        <v>23756000</v>
      </c>
      <c r="AZ25" s="340">
        <v>23625360</v>
      </c>
      <c r="BA25" s="105">
        <f t="shared" si="24"/>
        <v>-130640</v>
      </c>
      <c r="BB25" s="340">
        <v>27438800</v>
      </c>
      <c r="BC25" s="340">
        <v>27307324</v>
      </c>
      <c r="BD25" s="105">
        <f t="shared" si="25"/>
        <v>-131476</v>
      </c>
      <c r="BE25" s="340">
        <v>19860000</v>
      </c>
      <c r="BF25" s="340">
        <v>19729248</v>
      </c>
      <c r="BG25" s="105">
        <f t="shared" si="26"/>
        <v>-130752</v>
      </c>
      <c r="BH25" s="340">
        <v>44976000</v>
      </c>
      <c r="BI25" s="340">
        <v>40851200</v>
      </c>
      <c r="BJ25" s="105">
        <f t="shared" si="27"/>
        <v>-4124800</v>
      </c>
      <c r="BK25" s="340">
        <v>13876000</v>
      </c>
      <c r="BL25" s="340">
        <v>14127014.380000001</v>
      </c>
      <c r="BM25" s="343">
        <f t="shared" si="121"/>
        <v>251014.38000000082</v>
      </c>
      <c r="BN25" s="340"/>
      <c r="BO25" s="340"/>
      <c r="BP25" s="343">
        <f t="shared" si="122"/>
        <v>0</v>
      </c>
      <c r="BQ25" s="340"/>
      <c r="BR25" s="340"/>
      <c r="BS25" s="344">
        <v>0</v>
      </c>
      <c r="BT25" s="340">
        <v>222989200</v>
      </c>
      <c r="BU25" s="340">
        <v>222769184</v>
      </c>
      <c r="BV25" s="105">
        <f t="shared" si="117"/>
        <v>-220016</v>
      </c>
      <c r="BW25" s="340">
        <v>224535600</v>
      </c>
      <c r="BX25" s="340">
        <v>223154801</v>
      </c>
      <c r="BY25" s="343">
        <f t="shared" si="123"/>
        <v>-1380799</v>
      </c>
      <c r="BZ25" s="340">
        <v>172172000</v>
      </c>
      <c r="CA25" s="340">
        <v>162184862</v>
      </c>
      <c r="CB25" s="105">
        <f t="shared" si="71"/>
        <v>-9987138</v>
      </c>
      <c r="CC25" s="340">
        <v>151317700</v>
      </c>
      <c r="CD25" s="340">
        <v>151098684</v>
      </c>
      <c r="CE25" s="105">
        <f t="shared" si="33"/>
        <v>-219016</v>
      </c>
      <c r="CF25" s="340">
        <v>167628000</v>
      </c>
      <c r="CG25" s="340">
        <v>167408472</v>
      </c>
      <c r="CH25" s="105">
        <f t="shared" si="34"/>
        <v>-219528</v>
      </c>
      <c r="CI25" s="340">
        <v>148742000</v>
      </c>
      <c r="CJ25" s="340">
        <v>128865439</v>
      </c>
      <c r="CK25" s="105">
        <f t="shared" si="35"/>
        <v>-19876561</v>
      </c>
      <c r="CL25" s="340">
        <v>41141600</v>
      </c>
      <c r="CM25" s="340">
        <v>40757200</v>
      </c>
      <c r="CN25" s="105">
        <f t="shared" si="36"/>
        <v>-384400</v>
      </c>
      <c r="CO25" s="375">
        <v>746392000</v>
      </c>
      <c r="CP25" s="375"/>
      <c r="CQ25" s="105">
        <f t="shared" si="37"/>
        <v>-746392000</v>
      </c>
      <c r="CR25" s="315">
        <f t="shared" si="38"/>
        <v>2329752400</v>
      </c>
      <c r="CS25" s="315">
        <f t="shared" si="38"/>
        <v>1525702143.3600001</v>
      </c>
      <c r="CT25" s="315">
        <f t="shared" si="38"/>
        <v>-804050256.63999999</v>
      </c>
      <c r="CU25" s="84"/>
      <c r="CV25" s="84"/>
      <c r="CW25" s="109">
        <f t="shared" si="39"/>
        <v>0</v>
      </c>
      <c r="CX25" s="315">
        <f t="shared" si="130"/>
        <v>0</v>
      </c>
      <c r="CY25" s="315">
        <f t="shared" si="130"/>
        <v>0</v>
      </c>
      <c r="CZ25" s="315">
        <f t="shared" si="130"/>
        <v>0</v>
      </c>
      <c r="DA25" s="84"/>
      <c r="DB25" s="84"/>
      <c r="DC25" s="105">
        <f t="shared" si="6"/>
        <v>0</v>
      </c>
      <c r="DD25" s="84"/>
      <c r="DE25" s="84"/>
      <c r="DF25" s="109">
        <f t="shared" si="41"/>
        <v>0</v>
      </c>
      <c r="DG25" s="135">
        <f t="shared" si="42"/>
        <v>0</v>
      </c>
      <c r="DH25" s="135">
        <f t="shared" si="42"/>
        <v>0</v>
      </c>
      <c r="DI25" s="135">
        <f t="shared" si="42"/>
        <v>0</v>
      </c>
      <c r="DJ25" s="135">
        <f t="shared" ref="DJ25:DJ27" si="131">SUM(CR25+CX25+DG25)</f>
        <v>2329752400</v>
      </c>
      <c r="DK25" s="135">
        <f t="shared" si="43"/>
        <v>1525702143.3600001</v>
      </c>
      <c r="DL25" s="135">
        <f t="shared" si="43"/>
        <v>-804050256.63999999</v>
      </c>
      <c r="DM25" s="323"/>
    </row>
    <row r="26" spans="1:117">
      <c r="A26" s="306">
        <v>19</v>
      </c>
      <c r="B26" s="317" t="s">
        <v>21</v>
      </c>
      <c r="C26" s="340"/>
      <c r="D26" s="340"/>
      <c r="E26" s="105">
        <f t="shared" si="9"/>
        <v>0</v>
      </c>
      <c r="F26" s="340">
        <v>5190000</v>
      </c>
      <c r="G26" s="340">
        <v>5081759</v>
      </c>
      <c r="H26" s="105">
        <f t="shared" si="10"/>
        <v>-108241</v>
      </c>
      <c r="I26" s="340">
        <v>1479800</v>
      </c>
      <c r="J26" s="340">
        <v>770872</v>
      </c>
      <c r="K26" s="105">
        <f t="shared" si="11"/>
        <v>-708928</v>
      </c>
      <c r="L26" s="340">
        <v>1596000</v>
      </c>
      <c r="M26" s="340">
        <v>1536040</v>
      </c>
      <c r="N26" s="105">
        <f t="shared" si="12"/>
        <v>-59960</v>
      </c>
      <c r="O26" s="340"/>
      <c r="P26" s="340"/>
      <c r="Q26" s="344">
        <v>0</v>
      </c>
      <c r="R26" s="340">
        <v>1173100</v>
      </c>
      <c r="S26" s="340">
        <v>943420</v>
      </c>
      <c r="T26" s="105">
        <f t="shared" si="14"/>
        <v>-229680</v>
      </c>
      <c r="U26" s="340"/>
      <c r="V26" s="340"/>
      <c r="W26" s="344">
        <v>0</v>
      </c>
      <c r="X26" s="340">
        <v>2025000</v>
      </c>
      <c r="Y26" s="340">
        <v>1269278.24</v>
      </c>
      <c r="Z26" s="105">
        <f t="shared" si="16"/>
        <v>-755721.76</v>
      </c>
      <c r="AA26" s="340">
        <v>4845100</v>
      </c>
      <c r="AB26" s="340">
        <v>5518040</v>
      </c>
      <c r="AC26" s="105">
        <f t="shared" si="17"/>
        <v>672940</v>
      </c>
      <c r="AD26" s="340">
        <v>3850000</v>
      </c>
      <c r="AE26" s="340">
        <v>3850000</v>
      </c>
      <c r="AF26" s="105">
        <f t="shared" si="18"/>
        <v>0</v>
      </c>
      <c r="AG26" s="340">
        <v>3810000</v>
      </c>
      <c r="AH26" s="340">
        <v>3556740</v>
      </c>
      <c r="AI26" s="343">
        <f t="shared" si="119"/>
        <v>-253260</v>
      </c>
      <c r="AJ26" s="340">
        <v>5251200</v>
      </c>
      <c r="AK26" s="340">
        <v>4343240</v>
      </c>
      <c r="AL26" s="343">
        <f t="shared" si="120"/>
        <v>-907960</v>
      </c>
      <c r="AM26" s="340">
        <v>4100000</v>
      </c>
      <c r="AN26" s="340">
        <v>5243238</v>
      </c>
      <c r="AO26" s="105">
        <f t="shared" si="57"/>
        <v>1143238</v>
      </c>
      <c r="AP26" s="340">
        <v>4080000</v>
      </c>
      <c r="AQ26" s="340">
        <v>4717240</v>
      </c>
      <c r="AR26" s="105">
        <f t="shared" si="21"/>
        <v>637240</v>
      </c>
      <c r="AS26" s="340">
        <v>4150000</v>
      </c>
      <c r="AT26" s="340">
        <v>2658040</v>
      </c>
      <c r="AU26" s="105">
        <f t="shared" si="22"/>
        <v>-1491960</v>
      </c>
      <c r="AV26" s="340">
        <v>4620000</v>
      </c>
      <c r="AW26" s="340">
        <v>5622526</v>
      </c>
      <c r="AX26" s="105">
        <f t="shared" si="23"/>
        <v>1002526</v>
      </c>
      <c r="AY26" s="340">
        <v>5075000</v>
      </c>
      <c r="AZ26" s="340">
        <v>4588540</v>
      </c>
      <c r="BA26" s="105">
        <f t="shared" si="24"/>
        <v>-486460</v>
      </c>
      <c r="BB26" s="340">
        <v>5600000</v>
      </c>
      <c r="BC26" s="340">
        <v>6250948.9000000004</v>
      </c>
      <c r="BD26" s="105">
        <f t="shared" si="25"/>
        <v>650948.90000000037</v>
      </c>
      <c r="BE26" s="340">
        <v>4618400</v>
      </c>
      <c r="BF26" s="340">
        <v>4777740</v>
      </c>
      <c r="BG26" s="105">
        <f t="shared" si="26"/>
        <v>159340</v>
      </c>
      <c r="BH26" s="340">
        <v>8772800</v>
      </c>
      <c r="BI26" s="340">
        <v>5493670</v>
      </c>
      <c r="BJ26" s="105">
        <f t="shared" si="27"/>
        <v>-3279130</v>
      </c>
      <c r="BK26" s="340">
        <v>4000000</v>
      </c>
      <c r="BL26" s="340">
        <v>3710740</v>
      </c>
      <c r="BM26" s="343">
        <f t="shared" si="121"/>
        <v>-289260</v>
      </c>
      <c r="BN26" s="340">
        <v>4000000</v>
      </c>
      <c r="BO26" s="340">
        <v>1874752</v>
      </c>
      <c r="BP26" s="343">
        <f t="shared" si="122"/>
        <v>-2125248</v>
      </c>
      <c r="BQ26" s="340"/>
      <c r="BR26" s="340"/>
      <c r="BS26" s="344">
        <v>0</v>
      </c>
      <c r="BT26" s="340">
        <v>29500000</v>
      </c>
      <c r="BU26" s="340">
        <v>29500000</v>
      </c>
      <c r="BV26" s="105">
        <f t="shared" si="117"/>
        <v>0</v>
      </c>
      <c r="BW26" s="340">
        <v>13800000</v>
      </c>
      <c r="BX26" s="340">
        <v>13800000</v>
      </c>
      <c r="BY26" s="343">
        <f t="shared" si="123"/>
        <v>0</v>
      </c>
      <c r="BZ26" s="340">
        <v>17560000</v>
      </c>
      <c r="CA26" s="340">
        <v>7310152</v>
      </c>
      <c r="CB26" s="105">
        <f t="shared" si="71"/>
        <v>-10249848</v>
      </c>
      <c r="CC26" s="340">
        <v>11658200</v>
      </c>
      <c r="CD26" s="340">
        <v>7685172</v>
      </c>
      <c r="CE26" s="105">
        <f t="shared" si="33"/>
        <v>-3973028</v>
      </c>
      <c r="CF26" s="340">
        <v>20300000</v>
      </c>
      <c r="CG26" s="340">
        <v>16349784</v>
      </c>
      <c r="CH26" s="105">
        <f t="shared" si="34"/>
        <v>-3950216</v>
      </c>
      <c r="CI26" s="340">
        <v>13934600</v>
      </c>
      <c r="CJ26" s="340">
        <v>18100564</v>
      </c>
      <c r="CK26" s="105">
        <f t="shared" si="35"/>
        <v>4165964</v>
      </c>
      <c r="CL26" s="340">
        <v>6450000</v>
      </c>
      <c r="CM26" s="340">
        <v>1448040</v>
      </c>
      <c r="CN26" s="105">
        <f t="shared" si="36"/>
        <v>-5001960</v>
      </c>
      <c r="CO26" s="340">
        <v>0</v>
      </c>
      <c r="CP26" s="340"/>
      <c r="CQ26" s="105">
        <f t="shared" si="37"/>
        <v>0</v>
      </c>
      <c r="CR26" s="315">
        <f t="shared" si="38"/>
        <v>191439200</v>
      </c>
      <c r="CS26" s="315">
        <f t="shared" si="38"/>
        <v>166000536.13999999</v>
      </c>
      <c r="CT26" s="315">
        <f t="shared" si="38"/>
        <v>-25438663.859999999</v>
      </c>
      <c r="CU26" s="84"/>
      <c r="CV26" s="84"/>
      <c r="CW26" s="109">
        <f t="shared" si="39"/>
        <v>0</v>
      </c>
      <c r="CX26" s="315">
        <f t="shared" si="130"/>
        <v>0</v>
      </c>
      <c r="CY26" s="315">
        <f t="shared" si="130"/>
        <v>0</v>
      </c>
      <c r="CZ26" s="315">
        <f t="shared" si="130"/>
        <v>0</v>
      </c>
      <c r="DA26" s="84"/>
      <c r="DB26" s="84"/>
      <c r="DC26" s="105">
        <f t="shared" si="6"/>
        <v>0</v>
      </c>
      <c r="DD26" s="84"/>
      <c r="DE26" s="84"/>
      <c r="DF26" s="109">
        <f t="shared" si="41"/>
        <v>0</v>
      </c>
      <c r="DG26" s="135">
        <f t="shared" si="42"/>
        <v>0</v>
      </c>
      <c r="DH26" s="135">
        <f t="shared" si="42"/>
        <v>0</v>
      </c>
      <c r="DI26" s="135">
        <f t="shared" si="42"/>
        <v>0</v>
      </c>
      <c r="DJ26" s="135">
        <f t="shared" si="131"/>
        <v>191439200</v>
      </c>
      <c r="DK26" s="135">
        <f t="shared" si="43"/>
        <v>166000536.13999999</v>
      </c>
      <c r="DL26" s="135">
        <f t="shared" si="43"/>
        <v>-25438663.859999999</v>
      </c>
      <c r="DM26" s="323"/>
    </row>
    <row r="27" spans="1:117">
      <c r="A27" s="306">
        <v>20</v>
      </c>
      <c r="B27" s="317" t="s">
        <v>73</v>
      </c>
      <c r="C27" s="340"/>
      <c r="D27" s="340"/>
      <c r="E27" s="105">
        <f t="shared" si="9"/>
        <v>0</v>
      </c>
      <c r="F27" s="340"/>
      <c r="G27" s="340"/>
      <c r="H27" s="105">
        <f t="shared" si="10"/>
        <v>0</v>
      </c>
      <c r="I27" s="340"/>
      <c r="J27" s="340"/>
      <c r="K27" s="105">
        <f t="shared" si="11"/>
        <v>0</v>
      </c>
      <c r="L27" s="340"/>
      <c r="M27" s="340"/>
      <c r="N27" s="105">
        <f t="shared" si="12"/>
        <v>0</v>
      </c>
      <c r="O27" s="340"/>
      <c r="P27" s="340"/>
      <c r="Q27" s="344">
        <v>0</v>
      </c>
      <c r="R27" s="340"/>
      <c r="S27" s="340"/>
      <c r="T27" s="105">
        <f t="shared" si="14"/>
        <v>0</v>
      </c>
      <c r="U27" s="340"/>
      <c r="V27" s="340"/>
      <c r="W27" s="344">
        <v>0</v>
      </c>
      <c r="X27" s="340"/>
      <c r="Y27" s="340"/>
      <c r="Z27" s="105">
        <f t="shared" si="16"/>
        <v>0</v>
      </c>
      <c r="AA27" s="340"/>
      <c r="AB27" s="340"/>
      <c r="AC27" s="105">
        <f t="shared" si="17"/>
        <v>0</v>
      </c>
      <c r="AD27" s="340"/>
      <c r="AE27" s="340"/>
      <c r="AF27" s="105">
        <f t="shared" si="18"/>
        <v>0</v>
      </c>
      <c r="AG27" s="340"/>
      <c r="AH27" s="340"/>
      <c r="AI27" s="343">
        <f t="shared" si="119"/>
        <v>0</v>
      </c>
      <c r="AJ27" s="340"/>
      <c r="AK27" s="340"/>
      <c r="AL27" s="343">
        <f t="shared" si="120"/>
        <v>0</v>
      </c>
      <c r="AM27" s="340"/>
      <c r="AN27" s="340"/>
      <c r="AO27" s="105">
        <f t="shared" si="57"/>
        <v>0</v>
      </c>
      <c r="AP27" s="340"/>
      <c r="AQ27" s="340"/>
      <c r="AR27" s="105">
        <f t="shared" si="21"/>
        <v>0</v>
      </c>
      <c r="AS27" s="340"/>
      <c r="AT27" s="340"/>
      <c r="AU27" s="105">
        <f t="shared" si="22"/>
        <v>0</v>
      </c>
      <c r="AV27" s="340"/>
      <c r="AW27" s="340"/>
      <c r="AX27" s="105">
        <f t="shared" si="23"/>
        <v>0</v>
      </c>
      <c r="AY27" s="340"/>
      <c r="AZ27" s="340"/>
      <c r="BA27" s="105">
        <f t="shared" si="24"/>
        <v>0</v>
      </c>
      <c r="BB27" s="340"/>
      <c r="BC27" s="340"/>
      <c r="BD27" s="105">
        <f t="shared" si="25"/>
        <v>0</v>
      </c>
      <c r="BE27" s="340"/>
      <c r="BF27" s="340"/>
      <c r="BG27" s="105">
        <f t="shared" si="26"/>
        <v>0</v>
      </c>
      <c r="BH27" s="340"/>
      <c r="BI27" s="340"/>
      <c r="BJ27" s="105">
        <f t="shared" si="27"/>
        <v>0</v>
      </c>
      <c r="BK27" s="340"/>
      <c r="BL27" s="340"/>
      <c r="BM27" s="343">
        <f t="shared" si="121"/>
        <v>0</v>
      </c>
      <c r="BN27" s="340"/>
      <c r="BO27" s="340"/>
      <c r="BP27" s="343">
        <f t="shared" si="122"/>
        <v>0</v>
      </c>
      <c r="BQ27" s="340"/>
      <c r="BR27" s="340"/>
      <c r="BS27" s="344">
        <v>0</v>
      </c>
      <c r="BT27" s="340"/>
      <c r="BU27" s="340"/>
      <c r="BV27" s="105">
        <f t="shared" si="117"/>
        <v>0</v>
      </c>
      <c r="BW27" s="340"/>
      <c r="BX27" s="340"/>
      <c r="BY27" s="343">
        <f t="shared" si="123"/>
        <v>0</v>
      </c>
      <c r="BZ27" s="340"/>
      <c r="CA27" s="340"/>
      <c r="CB27" s="105">
        <f t="shared" si="71"/>
        <v>0</v>
      </c>
      <c r="CC27" s="340"/>
      <c r="CD27" s="340"/>
      <c r="CE27" s="105">
        <f t="shared" si="33"/>
        <v>0</v>
      </c>
      <c r="CF27" s="340"/>
      <c r="CG27" s="340"/>
      <c r="CH27" s="105">
        <f t="shared" si="34"/>
        <v>0</v>
      </c>
      <c r="CI27" s="340"/>
      <c r="CJ27" s="340"/>
      <c r="CK27" s="105">
        <f t="shared" si="35"/>
        <v>0</v>
      </c>
      <c r="CL27" s="340"/>
      <c r="CM27" s="340"/>
      <c r="CN27" s="105">
        <f t="shared" si="36"/>
        <v>0</v>
      </c>
      <c r="CO27" s="340"/>
      <c r="CP27" s="340"/>
      <c r="CQ27" s="105">
        <f t="shared" si="37"/>
        <v>0</v>
      </c>
      <c r="CR27" s="315">
        <f t="shared" si="38"/>
        <v>0</v>
      </c>
      <c r="CS27" s="315">
        <f t="shared" si="38"/>
        <v>0</v>
      </c>
      <c r="CT27" s="315">
        <f t="shared" si="38"/>
        <v>0</v>
      </c>
      <c r="CU27" s="84"/>
      <c r="CV27" s="84"/>
      <c r="CW27" s="109">
        <f t="shared" si="39"/>
        <v>0</v>
      </c>
      <c r="CX27" s="315">
        <f t="shared" si="130"/>
        <v>0</v>
      </c>
      <c r="CY27" s="315">
        <f t="shared" si="130"/>
        <v>0</v>
      </c>
      <c r="CZ27" s="315">
        <f t="shared" si="130"/>
        <v>0</v>
      </c>
      <c r="DA27" s="84"/>
      <c r="DB27" s="84"/>
      <c r="DC27" s="105">
        <f t="shared" si="6"/>
        <v>0</v>
      </c>
      <c r="DD27" s="84"/>
      <c r="DE27" s="84"/>
      <c r="DF27" s="109">
        <f t="shared" si="41"/>
        <v>0</v>
      </c>
      <c r="DG27" s="135">
        <f t="shared" si="42"/>
        <v>0</v>
      </c>
      <c r="DH27" s="135">
        <f t="shared" si="42"/>
        <v>0</v>
      </c>
      <c r="DI27" s="135">
        <f t="shared" si="42"/>
        <v>0</v>
      </c>
      <c r="DJ27" s="135">
        <f t="shared" si="131"/>
        <v>0</v>
      </c>
      <c r="DK27" s="135">
        <f t="shared" si="43"/>
        <v>0</v>
      </c>
      <c r="DL27" s="135">
        <f t="shared" si="43"/>
        <v>0</v>
      </c>
      <c r="DM27" s="323"/>
    </row>
    <row r="28" spans="1:117" s="333" customFormat="1">
      <c r="A28" s="320">
        <v>21</v>
      </c>
      <c r="B28" s="331" t="s">
        <v>35</v>
      </c>
      <c r="C28" s="179">
        <f>SUM(C29:C34)</f>
        <v>5610800</v>
      </c>
      <c r="D28" s="179">
        <f t="shared" ref="D28:BO28" si="132">SUM(D29:D34)</f>
        <v>5529421</v>
      </c>
      <c r="E28" s="179">
        <f t="shared" si="132"/>
        <v>-81379</v>
      </c>
      <c r="F28" s="179">
        <f t="shared" si="132"/>
        <v>34949200</v>
      </c>
      <c r="G28" s="179">
        <f t="shared" si="132"/>
        <v>22625637</v>
      </c>
      <c r="H28" s="105">
        <f t="shared" si="10"/>
        <v>-12323563</v>
      </c>
      <c r="I28" s="179">
        <f t="shared" si="132"/>
        <v>169400000</v>
      </c>
      <c r="J28" s="179">
        <f t="shared" si="132"/>
        <v>168547000</v>
      </c>
      <c r="K28" s="105">
        <f t="shared" si="11"/>
        <v>-853000</v>
      </c>
      <c r="L28" s="179">
        <f t="shared" si="132"/>
        <v>7200500</v>
      </c>
      <c r="M28" s="179">
        <f t="shared" si="132"/>
        <v>5670500</v>
      </c>
      <c r="N28" s="105">
        <f t="shared" si="12"/>
        <v>-1530000</v>
      </c>
      <c r="O28" s="179">
        <f t="shared" si="132"/>
        <v>0</v>
      </c>
      <c r="P28" s="179">
        <f t="shared" si="132"/>
        <v>0</v>
      </c>
      <c r="Q28" s="179">
        <f t="shared" si="132"/>
        <v>0</v>
      </c>
      <c r="R28" s="179">
        <f t="shared" si="132"/>
        <v>9688100</v>
      </c>
      <c r="S28" s="179">
        <f t="shared" si="132"/>
        <v>9095000</v>
      </c>
      <c r="T28" s="105">
        <f t="shared" si="14"/>
        <v>-593100</v>
      </c>
      <c r="U28" s="179">
        <f t="shared" si="132"/>
        <v>0</v>
      </c>
      <c r="V28" s="179">
        <f t="shared" si="132"/>
        <v>0</v>
      </c>
      <c r="W28" s="179">
        <f t="shared" si="132"/>
        <v>0</v>
      </c>
      <c r="X28" s="179">
        <f t="shared" si="132"/>
        <v>0</v>
      </c>
      <c r="Y28" s="179">
        <f t="shared" si="132"/>
        <v>0</v>
      </c>
      <c r="Z28" s="105">
        <f t="shared" si="16"/>
        <v>0</v>
      </c>
      <c r="AA28" s="179">
        <f t="shared" si="132"/>
        <v>0</v>
      </c>
      <c r="AB28" s="179">
        <f t="shared" si="132"/>
        <v>0</v>
      </c>
      <c r="AC28" s="105">
        <f t="shared" si="17"/>
        <v>0</v>
      </c>
      <c r="AD28" s="179">
        <f t="shared" si="132"/>
        <v>0</v>
      </c>
      <c r="AE28" s="179">
        <f t="shared" si="132"/>
        <v>0</v>
      </c>
      <c r="AF28" s="105">
        <f t="shared" si="18"/>
        <v>0</v>
      </c>
      <c r="AG28" s="179">
        <f t="shared" si="132"/>
        <v>0</v>
      </c>
      <c r="AH28" s="179">
        <f t="shared" si="132"/>
        <v>0</v>
      </c>
      <c r="AI28" s="343">
        <f t="shared" si="119"/>
        <v>0</v>
      </c>
      <c r="AJ28" s="179">
        <f t="shared" si="132"/>
        <v>0</v>
      </c>
      <c r="AK28" s="179">
        <f t="shared" si="132"/>
        <v>0</v>
      </c>
      <c r="AL28" s="343">
        <f t="shared" si="120"/>
        <v>0</v>
      </c>
      <c r="AM28" s="179">
        <f t="shared" si="132"/>
        <v>0</v>
      </c>
      <c r="AN28" s="179">
        <f t="shared" si="132"/>
        <v>0</v>
      </c>
      <c r="AO28" s="105">
        <f t="shared" si="57"/>
        <v>0</v>
      </c>
      <c r="AP28" s="179">
        <f t="shared" si="132"/>
        <v>0</v>
      </c>
      <c r="AQ28" s="179">
        <f t="shared" si="132"/>
        <v>0</v>
      </c>
      <c r="AR28" s="105">
        <f t="shared" si="21"/>
        <v>0</v>
      </c>
      <c r="AS28" s="179">
        <f t="shared" si="132"/>
        <v>0</v>
      </c>
      <c r="AT28" s="179">
        <f t="shared" si="132"/>
        <v>0</v>
      </c>
      <c r="AU28" s="105">
        <f t="shared" si="22"/>
        <v>0</v>
      </c>
      <c r="AV28" s="179">
        <f t="shared" si="132"/>
        <v>0</v>
      </c>
      <c r="AW28" s="179">
        <f t="shared" si="132"/>
        <v>0</v>
      </c>
      <c r="AX28" s="105">
        <f t="shared" si="23"/>
        <v>0</v>
      </c>
      <c r="AY28" s="179">
        <f t="shared" si="132"/>
        <v>0</v>
      </c>
      <c r="AZ28" s="179">
        <f t="shared" si="132"/>
        <v>0</v>
      </c>
      <c r="BA28" s="105">
        <f t="shared" si="24"/>
        <v>0</v>
      </c>
      <c r="BB28" s="179">
        <f t="shared" si="132"/>
        <v>0</v>
      </c>
      <c r="BC28" s="179">
        <f t="shared" si="132"/>
        <v>0</v>
      </c>
      <c r="BD28" s="105">
        <f t="shared" si="25"/>
        <v>0</v>
      </c>
      <c r="BE28" s="179">
        <f t="shared" si="132"/>
        <v>0</v>
      </c>
      <c r="BF28" s="179">
        <f t="shared" si="132"/>
        <v>0</v>
      </c>
      <c r="BG28" s="105">
        <f t="shared" si="26"/>
        <v>0</v>
      </c>
      <c r="BH28" s="179">
        <f t="shared" si="132"/>
        <v>0</v>
      </c>
      <c r="BI28" s="179">
        <f t="shared" si="132"/>
        <v>0</v>
      </c>
      <c r="BJ28" s="105">
        <f t="shared" si="27"/>
        <v>0</v>
      </c>
      <c r="BK28" s="179">
        <f t="shared" si="132"/>
        <v>0</v>
      </c>
      <c r="BL28" s="179">
        <f t="shared" si="132"/>
        <v>0</v>
      </c>
      <c r="BM28" s="343">
        <f t="shared" si="121"/>
        <v>0</v>
      </c>
      <c r="BN28" s="179">
        <f t="shared" si="132"/>
        <v>0</v>
      </c>
      <c r="BO28" s="179">
        <f t="shared" si="132"/>
        <v>0</v>
      </c>
      <c r="BP28" s="343">
        <f t="shared" si="122"/>
        <v>0</v>
      </c>
      <c r="BQ28" s="179">
        <f t="shared" ref="BQ28:CP28" si="133">SUM(BQ29:BQ34)</f>
        <v>0</v>
      </c>
      <c r="BR28" s="179">
        <f t="shared" si="133"/>
        <v>0</v>
      </c>
      <c r="BS28" s="179">
        <f t="shared" si="133"/>
        <v>0</v>
      </c>
      <c r="BT28" s="179">
        <f t="shared" si="133"/>
        <v>0</v>
      </c>
      <c r="BU28" s="179">
        <f t="shared" si="133"/>
        <v>0</v>
      </c>
      <c r="BV28" s="179">
        <f t="shared" si="133"/>
        <v>0</v>
      </c>
      <c r="BW28" s="179">
        <f t="shared" si="133"/>
        <v>0</v>
      </c>
      <c r="BX28" s="179">
        <f t="shared" si="133"/>
        <v>0</v>
      </c>
      <c r="BY28" s="343">
        <f t="shared" si="123"/>
        <v>0</v>
      </c>
      <c r="BZ28" s="179">
        <f t="shared" si="133"/>
        <v>0</v>
      </c>
      <c r="CA28" s="179">
        <f t="shared" si="133"/>
        <v>0</v>
      </c>
      <c r="CB28" s="105">
        <f t="shared" si="71"/>
        <v>0</v>
      </c>
      <c r="CC28" s="179">
        <f t="shared" si="133"/>
        <v>0</v>
      </c>
      <c r="CD28" s="179">
        <f t="shared" si="133"/>
        <v>0</v>
      </c>
      <c r="CE28" s="105">
        <f t="shared" si="33"/>
        <v>0</v>
      </c>
      <c r="CF28" s="179">
        <f t="shared" si="133"/>
        <v>0</v>
      </c>
      <c r="CG28" s="179">
        <f t="shared" si="133"/>
        <v>0</v>
      </c>
      <c r="CH28" s="105">
        <f t="shared" si="34"/>
        <v>0</v>
      </c>
      <c r="CI28" s="179">
        <f t="shared" si="133"/>
        <v>0</v>
      </c>
      <c r="CJ28" s="179">
        <f t="shared" si="133"/>
        <v>0</v>
      </c>
      <c r="CK28" s="105">
        <f t="shared" si="35"/>
        <v>0</v>
      </c>
      <c r="CL28" s="179">
        <f t="shared" si="133"/>
        <v>0</v>
      </c>
      <c r="CM28" s="179">
        <f t="shared" si="133"/>
        <v>0</v>
      </c>
      <c r="CN28" s="105">
        <f t="shared" si="36"/>
        <v>0</v>
      </c>
      <c r="CO28" s="179">
        <f t="shared" si="133"/>
        <v>0</v>
      </c>
      <c r="CP28" s="179">
        <f t="shared" si="133"/>
        <v>0</v>
      </c>
      <c r="CQ28" s="105">
        <f t="shared" si="37"/>
        <v>0</v>
      </c>
      <c r="CR28" s="327">
        <f t="shared" si="38"/>
        <v>226848600</v>
      </c>
      <c r="CS28" s="327">
        <f t="shared" si="38"/>
        <v>211467558</v>
      </c>
      <c r="CT28" s="327">
        <f t="shared" si="38"/>
        <v>-15381042</v>
      </c>
      <c r="CU28" s="106">
        <f>SUM(CU29:CU34)</f>
        <v>0</v>
      </c>
      <c r="CV28" s="106">
        <f>SUM(CV29:CV34)</f>
        <v>0</v>
      </c>
      <c r="CW28" s="105">
        <f t="shared" si="39"/>
        <v>0</v>
      </c>
      <c r="CX28" s="327">
        <f t="shared" si="40"/>
        <v>0</v>
      </c>
      <c r="CY28" s="327">
        <f t="shared" si="40"/>
        <v>0</v>
      </c>
      <c r="CZ28" s="327">
        <f t="shared" si="40"/>
        <v>0</v>
      </c>
      <c r="DA28" s="106">
        <f>SUM(DA29:DA34)</f>
        <v>0</v>
      </c>
      <c r="DB28" s="106">
        <f>SUM(DB29:DB34)</f>
        <v>0</v>
      </c>
      <c r="DC28" s="105">
        <f t="shared" si="6"/>
        <v>0</v>
      </c>
      <c r="DD28" s="106">
        <f>SUM(DD29:DD34)</f>
        <v>0</v>
      </c>
      <c r="DE28" s="106">
        <f>SUM(DE29:DE34)</f>
        <v>0</v>
      </c>
      <c r="DF28" s="105">
        <f t="shared" si="41"/>
        <v>0</v>
      </c>
      <c r="DG28" s="321">
        <f t="shared" si="42"/>
        <v>0</v>
      </c>
      <c r="DH28" s="321">
        <f t="shared" si="42"/>
        <v>0</v>
      </c>
      <c r="DI28" s="321">
        <f t="shared" si="42"/>
        <v>0</v>
      </c>
      <c r="DJ28" s="321">
        <f t="shared" si="43"/>
        <v>226848600</v>
      </c>
      <c r="DK28" s="321">
        <f t="shared" si="43"/>
        <v>211467558</v>
      </c>
      <c r="DL28" s="321">
        <f t="shared" si="43"/>
        <v>-15381042</v>
      </c>
      <c r="DM28" s="312"/>
    </row>
    <row r="29" spans="1:117">
      <c r="A29" s="306">
        <v>22</v>
      </c>
      <c r="B29" s="317" t="s">
        <v>22</v>
      </c>
      <c r="C29" s="340">
        <v>1749800</v>
      </c>
      <c r="D29" s="340">
        <v>1698000</v>
      </c>
      <c r="E29" s="105">
        <f t="shared" si="9"/>
        <v>-51800</v>
      </c>
      <c r="F29" s="340">
        <v>7999800</v>
      </c>
      <c r="G29" s="340">
        <v>5363490</v>
      </c>
      <c r="H29" s="105">
        <f t="shared" si="10"/>
        <v>-2636310</v>
      </c>
      <c r="I29" s="340">
        <v>2200000</v>
      </c>
      <c r="J29" s="340">
        <v>1635700</v>
      </c>
      <c r="K29" s="105">
        <f t="shared" si="11"/>
        <v>-564300</v>
      </c>
      <c r="L29" s="340">
        <v>1612500</v>
      </c>
      <c r="M29" s="340">
        <v>780500</v>
      </c>
      <c r="N29" s="105">
        <f t="shared" si="12"/>
        <v>-832000</v>
      </c>
      <c r="O29" s="340"/>
      <c r="P29" s="340"/>
      <c r="Q29" s="344">
        <v>0</v>
      </c>
      <c r="R29" s="340">
        <v>356500</v>
      </c>
      <c r="S29" s="340">
        <v>145000</v>
      </c>
      <c r="T29" s="105">
        <f t="shared" si="14"/>
        <v>-211500</v>
      </c>
      <c r="U29" s="340"/>
      <c r="V29" s="340"/>
      <c r="W29" s="344">
        <v>0</v>
      </c>
      <c r="X29" s="340"/>
      <c r="Y29" s="340"/>
      <c r="Z29" s="105">
        <f t="shared" si="16"/>
        <v>0</v>
      </c>
      <c r="AA29" s="340"/>
      <c r="AB29" s="340"/>
      <c r="AC29" s="105">
        <f t="shared" si="17"/>
        <v>0</v>
      </c>
      <c r="AD29" s="340"/>
      <c r="AE29" s="340"/>
      <c r="AF29" s="105">
        <f t="shared" si="18"/>
        <v>0</v>
      </c>
      <c r="AG29" s="340"/>
      <c r="AH29" s="340"/>
      <c r="AI29" s="343">
        <f t="shared" si="119"/>
        <v>0</v>
      </c>
      <c r="AJ29" s="340"/>
      <c r="AK29" s="340"/>
      <c r="AL29" s="343">
        <f t="shared" si="120"/>
        <v>0</v>
      </c>
      <c r="AM29" s="340"/>
      <c r="AN29" s="340"/>
      <c r="AO29" s="105">
        <f t="shared" si="57"/>
        <v>0</v>
      </c>
      <c r="AP29" s="340"/>
      <c r="AQ29" s="340"/>
      <c r="AR29" s="105">
        <f t="shared" si="21"/>
        <v>0</v>
      </c>
      <c r="AS29" s="340"/>
      <c r="AT29" s="340"/>
      <c r="AU29" s="105">
        <f t="shared" si="22"/>
        <v>0</v>
      </c>
      <c r="AV29" s="340"/>
      <c r="AW29" s="340"/>
      <c r="AX29" s="105">
        <f t="shared" si="23"/>
        <v>0</v>
      </c>
      <c r="AY29" s="340"/>
      <c r="AZ29" s="340"/>
      <c r="BA29" s="105">
        <f t="shared" si="24"/>
        <v>0</v>
      </c>
      <c r="BB29" s="340"/>
      <c r="BC29" s="340"/>
      <c r="BD29" s="105">
        <f t="shared" si="25"/>
        <v>0</v>
      </c>
      <c r="BE29" s="340"/>
      <c r="BF29" s="340"/>
      <c r="BG29" s="105">
        <f t="shared" si="26"/>
        <v>0</v>
      </c>
      <c r="BH29" s="340"/>
      <c r="BI29" s="340"/>
      <c r="BJ29" s="105">
        <f t="shared" si="27"/>
        <v>0</v>
      </c>
      <c r="BK29" s="340"/>
      <c r="BL29" s="340"/>
      <c r="BM29" s="343">
        <f t="shared" si="121"/>
        <v>0</v>
      </c>
      <c r="BN29" s="340"/>
      <c r="BO29" s="340"/>
      <c r="BP29" s="343">
        <f t="shared" si="122"/>
        <v>0</v>
      </c>
      <c r="BQ29" s="340"/>
      <c r="BR29" s="340"/>
      <c r="BS29" s="344">
        <v>0</v>
      </c>
      <c r="BT29" s="340"/>
      <c r="BU29" s="340"/>
      <c r="BV29" s="105">
        <f t="shared" si="117"/>
        <v>0</v>
      </c>
      <c r="BW29" s="340"/>
      <c r="BX29" s="340"/>
      <c r="BY29" s="343">
        <f t="shared" si="123"/>
        <v>0</v>
      </c>
      <c r="BZ29" s="340"/>
      <c r="CA29" s="340"/>
      <c r="CB29" s="105">
        <f t="shared" si="71"/>
        <v>0</v>
      </c>
      <c r="CC29" s="340"/>
      <c r="CD29" s="340"/>
      <c r="CE29" s="105">
        <f t="shared" si="33"/>
        <v>0</v>
      </c>
      <c r="CF29" s="340"/>
      <c r="CG29" s="340"/>
      <c r="CH29" s="105">
        <f t="shared" si="34"/>
        <v>0</v>
      </c>
      <c r="CI29" s="340"/>
      <c r="CJ29" s="340"/>
      <c r="CK29" s="105">
        <f t="shared" si="35"/>
        <v>0</v>
      </c>
      <c r="CL29" s="340"/>
      <c r="CM29" s="340"/>
      <c r="CN29" s="105">
        <f t="shared" si="36"/>
        <v>0</v>
      </c>
      <c r="CO29" s="340"/>
      <c r="CP29" s="340"/>
      <c r="CQ29" s="105">
        <f t="shared" si="37"/>
        <v>0</v>
      </c>
      <c r="CR29" s="315">
        <f t="shared" si="38"/>
        <v>13918600</v>
      </c>
      <c r="CS29" s="315">
        <f t="shared" si="38"/>
        <v>9622690</v>
      </c>
      <c r="CT29" s="315">
        <f t="shared" si="38"/>
        <v>-4295910</v>
      </c>
      <c r="CU29" s="84"/>
      <c r="CV29" s="84"/>
      <c r="CW29" s="109">
        <f t="shared" si="39"/>
        <v>0</v>
      </c>
      <c r="CX29" s="315">
        <f t="shared" ref="CX29:CZ34" si="134">SUM(CU29)</f>
        <v>0</v>
      </c>
      <c r="CY29" s="315">
        <f t="shared" si="134"/>
        <v>0</v>
      </c>
      <c r="CZ29" s="315">
        <f t="shared" si="134"/>
        <v>0</v>
      </c>
      <c r="DA29" s="84"/>
      <c r="DB29" s="84"/>
      <c r="DC29" s="105">
        <f t="shared" si="6"/>
        <v>0</v>
      </c>
      <c r="DD29" s="84"/>
      <c r="DE29" s="84"/>
      <c r="DF29" s="109">
        <f t="shared" si="41"/>
        <v>0</v>
      </c>
      <c r="DG29" s="135">
        <f t="shared" si="42"/>
        <v>0</v>
      </c>
      <c r="DH29" s="135">
        <f t="shared" si="42"/>
        <v>0</v>
      </c>
      <c r="DI29" s="135">
        <f t="shared" si="42"/>
        <v>0</v>
      </c>
      <c r="DJ29" s="135">
        <f t="shared" si="43"/>
        <v>13918600</v>
      </c>
      <c r="DK29" s="135">
        <f t="shared" si="43"/>
        <v>9622690</v>
      </c>
      <c r="DL29" s="135">
        <f t="shared" si="43"/>
        <v>-4295910</v>
      </c>
      <c r="DM29" s="323"/>
    </row>
    <row r="30" spans="1:117">
      <c r="A30" s="306">
        <v>23</v>
      </c>
      <c r="B30" s="317" t="s">
        <v>23</v>
      </c>
      <c r="C30" s="340">
        <v>2700000</v>
      </c>
      <c r="D30" s="340">
        <v>2700000</v>
      </c>
      <c r="E30" s="105">
        <f t="shared" si="9"/>
        <v>0</v>
      </c>
      <c r="F30" s="340">
        <v>14734000</v>
      </c>
      <c r="G30" s="340">
        <v>9000000</v>
      </c>
      <c r="H30" s="105">
        <f t="shared" si="10"/>
        <v>-5734000</v>
      </c>
      <c r="I30" s="340">
        <v>44200000</v>
      </c>
      <c r="J30" s="340">
        <v>44200000</v>
      </c>
      <c r="K30" s="105">
        <f t="shared" si="11"/>
        <v>0</v>
      </c>
      <c r="L30" s="340">
        <v>3000000</v>
      </c>
      <c r="M30" s="340">
        <v>2500000</v>
      </c>
      <c r="N30" s="105">
        <f t="shared" si="12"/>
        <v>-500000</v>
      </c>
      <c r="O30" s="340"/>
      <c r="P30" s="340"/>
      <c r="Q30" s="344">
        <v>0</v>
      </c>
      <c r="R30" s="340">
        <v>8499800</v>
      </c>
      <c r="S30" s="340">
        <v>8400000</v>
      </c>
      <c r="T30" s="105">
        <f t="shared" si="14"/>
        <v>-99800</v>
      </c>
      <c r="U30" s="340"/>
      <c r="V30" s="340"/>
      <c r="W30" s="344">
        <v>0</v>
      </c>
      <c r="X30" s="340"/>
      <c r="Y30" s="340"/>
      <c r="Z30" s="105">
        <f t="shared" si="16"/>
        <v>0</v>
      </c>
      <c r="AA30" s="340"/>
      <c r="AB30" s="340"/>
      <c r="AC30" s="105">
        <f t="shared" si="17"/>
        <v>0</v>
      </c>
      <c r="AD30" s="340"/>
      <c r="AE30" s="340"/>
      <c r="AF30" s="105">
        <f t="shared" si="18"/>
        <v>0</v>
      </c>
      <c r="AG30" s="340"/>
      <c r="AH30" s="340"/>
      <c r="AI30" s="343">
        <f t="shared" si="119"/>
        <v>0</v>
      </c>
      <c r="AJ30" s="340"/>
      <c r="AK30" s="340"/>
      <c r="AL30" s="343">
        <f t="shared" si="120"/>
        <v>0</v>
      </c>
      <c r="AM30" s="340"/>
      <c r="AN30" s="340"/>
      <c r="AO30" s="105">
        <f t="shared" si="57"/>
        <v>0</v>
      </c>
      <c r="AP30" s="340"/>
      <c r="AQ30" s="340"/>
      <c r="AR30" s="105">
        <f t="shared" si="21"/>
        <v>0</v>
      </c>
      <c r="AS30" s="340"/>
      <c r="AT30" s="340"/>
      <c r="AU30" s="105">
        <f t="shared" si="22"/>
        <v>0</v>
      </c>
      <c r="AV30" s="340"/>
      <c r="AW30" s="340"/>
      <c r="AX30" s="105">
        <f t="shared" si="23"/>
        <v>0</v>
      </c>
      <c r="AY30" s="340"/>
      <c r="AZ30" s="340"/>
      <c r="BA30" s="105">
        <f t="shared" si="24"/>
        <v>0</v>
      </c>
      <c r="BB30" s="340"/>
      <c r="BC30" s="340"/>
      <c r="BD30" s="105">
        <f t="shared" si="25"/>
        <v>0</v>
      </c>
      <c r="BE30" s="340"/>
      <c r="BF30" s="340"/>
      <c r="BG30" s="105">
        <f t="shared" si="26"/>
        <v>0</v>
      </c>
      <c r="BH30" s="340"/>
      <c r="BI30" s="340"/>
      <c r="BJ30" s="105">
        <f t="shared" si="27"/>
        <v>0</v>
      </c>
      <c r="BK30" s="340"/>
      <c r="BL30" s="340"/>
      <c r="BM30" s="343">
        <f t="shared" si="121"/>
        <v>0</v>
      </c>
      <c r="BN30" s="340"/>
      <c r="BO30" s="340"/>
      <c r="BP30" s="343">
        <f t="shared" si="122"/>
        <v>0</v>
      </c>
      <c r="BQ30" s="340"/>
      <c r="BR30" s="340"/>
      <c r="BS30" s="344">
        <v>0</v>
      </c>
      <c r="BT30" s="340"/>
      <c r="BU30" s="340"/>
      <c r="BV30" s="105">
        <f t="shared" si="117"/>
        <v>0</v>
      </c>
      <c r="BW30" s="340"/>
      <c r="BX30" s="340"/>
      <c r="BY30" s="343">
        <f t="shared" si="123"/>
        <v>0</v>
      </c>
      <c r="BZ30" s="340"/>
      <c r="CA30" s="340"/>
      <c r="CB30" s="105">
        <f t="shared" si="71"/>
        <v>0</v>
      </c>
      <c r="CC30" s="340"/>
      <c r="CD30" s="340"/>
      <c r="CE30" s="105">
        <f t="shared" si="33"/>
        <v>0</v>
      </c>
      <c r="CF30" s="340"/>
      <c r="CG30" s="340"/>
      <c r="CH30" s="105">
        <f t="shared" si="34"/>
        <v>0</v>
      </c>
      <c r="CI30" s="340"/>
      <c r="CJ30" s="340"/>
      <c r="CK30" s="105">
        <f t="shared" si="35"/>
        <v>0</v>
      </c>
      <c r="CL30" s="340"/>
      <c r="CM30" s="340"/>
      <c r="CN30" s="105">
        <f t="shared" si="36"/>
        <v>0</v>
      </c>
      <c r="CO30" s="340"/>
      <c r="CP30" s="340"/>
      <c r="CQ30" s="105">
        <f t="shared" si="37"/>
        <v>0</v>
      </c>
      <c r="CR30" s="315">
        <f t="shared" si="38"/>
        <v>73133800</v>
      </c>
      <c r="CS30" s="315">
        <f t="shared" si="38"/>
        <v>66800000</v>
      </c>
      <c r="CT30" s="315">
        <f t="shared" si="38"/>
        <v>-6333800</v>
      </c>
      <c r="CU30" s="84"/>
      <c r="CV30" s="84"/>
      <c r="CW30" s="109">
        <f t="shared" si="39"/>
        <v>0</v>
      </c>
      <c r="CX30" s="315">
        <f t="shared" si="134"/>
        <v>0</v>
      </c>
      <c r="CY30" s="315">
        <f t="shared" si="134"/>
        <v>0</v>
      </c>
      <c r="CZ30" s="315">
        <f t="shared" si="134"/>
        <v>0</v>
      </c>
      <c r="DA30" s="84"/>
      <c r="DB30" s="84"/>
      <c r="DC30" s="105">
        <f t="shared" si="6"/>
        <v>0</v>
      </c>
      <c r="DD30" s="84"/>
      <c r="DE30" s="84"/>
      <c r="DF30" s="109">
        <f t="shared" si="41"/>
        <v>0</v>
      </c>
      <c r="DG30" s="135">
        <f t="shared" si="42"/>
        <v>0</v>
      </c>
      <c r="DH30" s="135">
        <f t="shared" si="42"/>
        <v>0</v>
      </c>
      <c r="DI30" s="135">
        <f t="shared" si="42"/>
        <v>0</v>
      </c>
      <c r="DJ30" s="135">
        <f t="shared" si="43"/>
        <v>73133800</v>
      </c>
      <c r="DK30" s="135">
        <f t="shared" si="43"/>
        <v>66800000</v>
      </c>
      <c r="DL30" s="135">
        <f t="shared" si="43"/>
        <v>-6333800</v>
      </c>
      <c r="DM30" s="323"/>
    </row>
    <row r="31" spans="1:117">
      <c r="A31" s="306">
        <v>24</v>
      </c>
      <c r="B31" s="317" t="s">
        <v>24</v>
      </c>
      <c r="C31" s="340">
        <v>361000</v>
      </c>
      <c r="D31" s="340">
        <v>348007</v>
      </c>
      <c r="E31" s="105">
        <f t="shared" si="9"/>
        <v>-12993</v>
      </c>
      <c r="F31" s="340">
        <v>7875600</v>
      </c>
      <c r="G31" s="340">
        <v>5617788</v>
      </c>
      <c r="H31" s="105">
        <f t="shared" si="10"/>
        <v>-2257812</v>
      </c>
      <c r="I31" s="340">
        <v>1100000</v>
      </c>
      <c r="J31" s="340">
        <v>1016400</v>
      </c>
      <c r="K31" s="105">
        <f t="shared" si="11"/>
        <v>-83600</v>
      </c>
      <c r="L31" s="340">
        <v>1248000</v>
      </c>
      <c r="M31" s="340">
        <v>1050000</v>
      </c>
      <c r="N31" s="105">
        <f t="shared" si="12"/>
        <v>-198000</v>
      </c>
      <c r="O31" s="340"/>
      <c r="P31" s="340"/>
      <c r="Q31" s="344">
        <v>0</v>
      </c>
      <c r="R31" s="340">
        <v>81800</v>
      </c>
      <c r="S31" s="340">
        <v>50000</v>
      </c>
      <c r="T31" s="105">
        <f t="shared" si="14"/>
        <v>-31800</v>
      </c>
      <c r="U31" s="340"/>
      <c r="V31" s="340"/>
      <c r="W31" s="344">
        <v>0</v>
      </c>
      <c r="X31" s="340"/>
      <c r="Y31" s="340"/>
      <c r="Z31" s="105">
        <f t="shared" si="16"/>
        <v>0</v>
      </c>
      <c r="AA31" s="340"/>
      <c r="AB31" s="340"/>
      <c r="AC31" s="105">
        <f t="shared" si="17"/>
        <v>0</v>
      </c>
      <c r="AD31" s="340"/>
      <c r="AE31" s="340"/>
      <c r="AF31" s="105">
        <f t="shared" si="18"/>
        <v>0</v>
      </c>
      <c r="AG31" s="340"/>
      <c r="AH31" s="340"/>
      <c r="AI31" s="343">
        <f t="shared" si="119"/>
        <v>0</v>
      </c>
      <c r="AJ31" s="340"/>
      <c r="AK31" s="340"/>
      <c r="AL31" s="343">
        <f t="shared" si="120"/>
        <v>0</v>
      </c>
      <c r="AM31" s="340"/>
      <c r="AN31" s="340"/>
      <c r="AO31" s="105">
        <f t="shared" si="57"/>
        <v>0</v>
      </c>
      <c r="AP31" s="340"/>
      <c r="AQ31" s="340"/>
      <c r="AR31" s="105">
        <f t="shared" si="21"/>
        <v>0</v>
      </c>
      <c r="AS31" s="340"/>
      <c r="AT31" s="340"/>
      <c r="AU31" s="105">
        <f t="shared" si="22"/>
        <v>0</v>
      </c>
      <c r="AV31" s="340"/>
      <c r="AW31" s="340"/>
      <c r="AX31" s="105">
        <f t="shared" si="23"/>
        <v>0</v>
      </c>
      <c r="AY31" s="340"/>
      <c r="AZ31" s="340"/>
      <c r="BA31" s="105">
        <f t="shared" si="24"/>
        <v>0</v>
      </c>
      <c r="BB31" s="340"/>
      <c r="BC31" s="340"/>
      <c r="BD31" s="105">
        <f t="shared" si="25"/>
        <v>0</v>
      </c>
      <c r="BE31" s="340"/>
      <c r="BF31" s="340"/>
      <c r="BG31" s="105">
        <f t="shared" si="26"/>
        <v>0</v>
      </c>
      <c r="BH31" s="340"/>
      <c r="BI31" s="340"/>
      <c r="BJ31" s="105">
        <f t="shared" si="27"/>
        <v>0</v>
      </c>
      <c r="BK31" s="340"/>
      <c r="BL31" s="340"/>
      <c r="BM31" s="343">
        <f t="shared" si="121"/>
        <v>0</v>
      </c>
      <c r="BN31" s="340"/>
      <c r="BO31" s="340"/>
      <c r="BP31" s="343">
        <f t="shared" si="122"/>
        <v>0</v>
      </c>
      <c r="BQ31" s="340"/>
      <c r="BR31" s="340"/>
      <c r="BS31" s="344">
        <v>0</v>
      </c>
      <c r="BT31" s="340"/>
      <c r="BU31" s="340"/>
      <c r="BV31" s="105">
        <f t="shared" si="117"/>
        <v>0</v>
      </c>
      <c r="BW31" s="340"/>
      <c r="BX31" s="340"/>
      <c r="BY31" s="343">
        <f t="shared" si="123"/>
        <v>0</v>
      </c>
      <c r="BZ31" s="340"/>
      <c r="CA31" s="340"/>
      <c r="CB31" s="105">
        <f t="shared" si="71"/>
        <v>0</v>
      </c>
      <c r="CC31" s="340"/>
      <c r="CD31" s="340"/>
      <c r="CE31" s="105">
        <f t="shared" si="33"/>
        <v>0</v>
      </c>
      <c r="CF31" s="340"/>
      <c r="CG31" s="340"/>
      <c r="CH31" s="105">
        <f t="shared" si="34"/>
        <v>0</v>
      </c>
      <c r="CI31" s="340"/>
      <c r="CJ31" s="340"/>
      <c r="CK31" s="105">
        <f t="shared" si="35"/>
        <v>0</v>
      </c>
      <c r="CL31" s="340"/>
      <c r="CM31" s="340"/>
      <c r="CN31" s="105">
        <f t="shared" si="36"/>
        <v>0</v>
      </c>
      <c r="CO31" s="340"/>
      <c r="CP31" s="340"/>
      <c r="CQ31" s="105">
        <f t="shared" si="37"/>
        <v>0</v>
      </c>
      <c r="CR31" s="315">
        <f t="shared" si="38"/>
        <v>10666400</v>
      </c>
      <c r="CS31" s="315">
        <f t="shared" si="38"/>
        <v>8082195</v>
      </c>
      <c r="CT31" s="315">
        <f t="shared" si="38"/>
        <v>-2584205</v>
      </c>
      <c r="CU31" s="84"/>
      <c r="CV31" s="84"/>
      <c r="CW31" s="109">
        <f t="shared" si="39"/>
        <v>0</v>
      </c>
      <c r="CX31" s="315">
        <f t="shared" si="134"/>
        <v>0</v>
      </c>
      <c r="CY31" s="315">
        <f t="shared" si="134"/>
        <v>0</v>
      </c>
      <c r="CZ31" s="315">
        <f t="shared" si="134"/>
        <v>0</v>
      </c>
      <c r="DA31" s="84"/>
      <c r="DB31" s="84"/>
      <c r="DC31" s="105">
        <f t="shared" si="6"/>
        <v>0</v>
      </c>
      <c r="DD31" s="84"/>
      <c r="DE31" s="84"/>
      <c r="DF31" s="109">
        <f t="shared" si="41"/>
        <v>0</v>
      </c>
      <c r="DG31" s="135">
        <f t="shared" si="42"/>
        <v>0</v>
      </c>
      <c r="DH31" s="135">
        <f t="shared" si="42"/>
        <v>0</v>
      </c>
      <c r="DI31" s="135">
        <f t="shared" si="42"/>
        <v>0</v>
      </c>
      <c r="DJ31" s="135">
        <f t="shared" si="43"/>
        <v>10666400</v>
      </c>
      <c r="DK31" s="135">
        <f t="shared" si="43"/>
        <v>8082195</v>
      </c>
      <c r="DL31" s="135">
        <f t="shared" si="43"/>
        <v>-2584205</v>
      </c>
      <c r="DM31" s="323"/>
    </row>
    <row r="32" spans="1:117">
      <c r="A32" s="306">
        <v>25</v>
      </c>
      <c r="B32" s="317" t="s">
        <v>25</v>
      </c>
      <c r="C32" s="340"/>
      <c r="D32" s="340"/>
      <c r="E32" s="105">
        <f t="shared" si="9"/>
        <v>0</v>
      </c>
      <c r="F32" s="340"/>
      <c r="G32" s="340"/>
      <c r="H32" s="105">
        <f t="shared" si="10"/>
        <v>0</v>
      </c>
      <c r="I32" s="340"/>
      <c r="J32" s="340"/>
      <c r="K32" s="105">
        <f t="shared" si="11"/>
        <v>0</v>
      </c>
      <c r="L32" s="340"/>
      <c r="M32" s="340"/>
      <c r="N32" s="105">
        <f t="shared" si="12"/>
        <v>0</v>
      </c>
      <c r="O32" s="340"/>
      <c r="P32" s="340"/>
      <c r="Q32" s="344">
        <v>0</v>
      </c>
      <c r="R32" s="340"/>
      <c r="S32" s="340"/>
      <c r="T32" s="105">
        <f t="shared" si="14"/>
        <v>0</v>
      </c>
      <c r="U32" s="340"/>
      <c r="V32" s="340"/>
      <c r="W32" s="344">
        <v>0</v>
      </c>
      <c r="X32" s="340"/>
      <c r="Y32" s="340"/>
      <c r="Z32" s="105">
        <f t="shared" si="16"/>
        <v>0</v>
      </c>
      <c r="AA32" s="340"/>
      <c r="AB32" s="340"/>
      <c r="AC32" s="105">
        <f t="shared" si="17"/>
        <v>0</v>
      </c>
      <c r="AD32" s="340"/>
      <c r="AE32" s="340"/>
      <c r="AF32" s="105">
        <f t="shared" si="18"/>
        <v>0</v>
      </c>
      <c r="AG32" s="340"/>
      <c r="AH32" s="340"/>
      <c r="AI32" s="343">
        <f t="shared" si="119"/>
        <v>0</v>
      </c>
      <c r="AJ32" s="340"/>
      <c r="AK32" s="340"/>
      <c r="AL32" s="343">
        <f t="shared" si="120"/>
        <v>0</v>
      </c>
      <c r="AM32" s="340"/>
      <c r="AN32" s="340"/>
      <c r="AO32" s="105">
        <f t="shared" si="57"/>
        <v>0</v>
      </c>
      <c r="AP32" s="340"/>
      <c r="AQ32" s="340"/>
      <c r="AR32" s="105">
        <f t="shared" si="21"/>
        <v>0</v>
      </c>
      <c r="AS32" s="340"/>
      <c r="AT32" s="340"/>
      <c r="AU32" s="105">
        <f t="shared" si="22"/>
        <v>0</v>
      </c>
      <c r="AV32" s="340"/>
      <c r="AW32" s="340"/>
      <c r="AX32" s="105">
        <f t="shared" si="23"/>
        <v>0</v>
      </c>
      <c r="AY32" s="340"/>
      <c r="AZ32" s="340"/>
      <c r="BA32" s="105">
        <f t="shared" si="24"/>
        <v>0</v>
      </c>
      <c r="BB32" s="340"/>
      <c r="BC32" s="340"/>
      <c r="BD32" s="105">
        <f t="shared" si="25"/>
        <v>0</v>
      </c>
      <c r="BE32" s="340"/>
      <c r="BF32" s="340"/>
      <c r="BG32" s="105">
        <f t="shared" si="26"/>
        <v>0</v>
      </c>
      <c r="BH32" s="340"/>
      <c r="BI32" s="340"/>
      <c r="BJ32" s="105">
        <f t="shared" si="27"/>
        <v>0</v>
      </c>
      <c r="BK32" s="340"/>
      <c r="BL32" s="340"/>
      <c r="BM32" s="343">
        <f t="shared" si="121"/>
        <v>0</v>
      </c>
      <c r="BN32" s="340"/>
      <c r="BO32" s="340"/>
      <c r="BP32" s="343">
        <f t="shared" si="122"/>
        <v>0</v>
      </c>
      <c r="BQ32" s="340"/>
      <c r="BR32" s="340"/>
      <c r="BS32" s="344">
        <v>0</v>
      </c>
      <c r="BT32" s="340"/>
      <c r="BU32" s="340"/>
      <c r="BV32" s="105">
        <f t="shared" si="117"/>
        <v>0</v>
      </c>
      <c r="BW32" s="340"/>
      <c r="BX32" s="340"/>
      <c r="BY32" s="343">
        <f t="shared" si="123"/>
        <v>0</v>
      </c>
      <c r="BZ32" s="340"/>
      <c r="CA32" s="340"/>
      <c r="CB32" s="105">
        <f t="shared" si="71"/>
        <v>0</v>
      </c>
      <c r="CC32" s="340"/>
      <c r="CD32" s="340"/>
      <c r="CE32" s="105">
        <f t="shared" si="33"/>
        <v>0</v>
      </c>
      <c r="CF32" s="340"/>
      <c r="CG32" s="340"/>
      <c r="CH32" s="105">
        <f t="shared" si="34"/>
        <v>0</v>
      </c>
      <c r="CI32" s="340"/>
      <c r="CJ32" s="340"/>
      <c r="CK32" s="105">
        <f t="shared" si="35"/>
        <v>0</v>
      </c>
      <c r="CL32" s="340"/>
      <c r="CM32" s="340"/>
      <c r="CN32" s="105">
        <f t="shared" si="36"/>
        <v>0</v>
      </c>
      <c r="CO32" s="340"/>
      <c r="CP32" s="340"/>
      <c r="CQ32" s="105">
        <f t="shared" si="37"/>
        <v>0</v>
      </c>
      <c r="CR32" s="315">
        <f t="shared" si="38"/>
        <v>0</v>
      </c>
      <c r="CS32" s="315">
        <f t="shared" si="38"/>
        <v>0</v>
      </c>
      <c r="CT32" s="315">
        <f t="shared" si="38"/>
        <v>0</v>
      </c>
      <c r="CU32" s="84"/>
      <c r="CV32" s="84"/>
      <c r="CW32" s="109">
        <f t="shared" si="39"/>
        <v>0</v>
      </c>
      <c r="CX32" s="315">
        <f t="shared" si="134"/>
        <v>0</v>
      </c>
      <c r="CY32" s="315">
        <f t="shared" si="134"/>
        <v>0</v>
      </c>
      <c r="CZ32" s="315">
        <f t="shared" si="134"/>
        <v>0</v>
      </c>
      <c r="DA32" s="84"/>
      <c r="DB32" s="84"/>
      <c r="DC32" s="105">
        <f t="shared" si="6"/>
        <v>0</v>
      </c>
      <c r="DD32" s="84"/>
      <c r="DE32" s="84"/>
      <c r="DF32" s="109">
        <f t="shared" si="41"/>
        <v>0</v>
      </c>
      <c r="DG32" s="135">
        <f t="shared" si="42"/>
        <v>0</v>
      </c>
      <c r="DH32" s="135">
        <f t="shared" si="42"/>
        <v>0</v>
      </c>
      <c r="DI32" s="135">
        <f t="shared" si="42"/>
        <v>0</v>
      </c>
      <c r="DJ32" s="135">
        <f t="shared" si="43"/>
        <v>0</v>
      </c>
      <c r="DK32" s="135">
        <f t="shared" si="43"/>
        <v>0</v>
      </c>
      <c r="DL32" s="135">
        <f t="shared" si="43"/>
        <v>0</v>
      </c>
      <c r="DM32" s="323"/>
    </row>
    <row r="33" spans="1:117">
      <c r="A33" s="306">
        <v>26</v>
      </c>
      <c r="B33" s="317" t="s">
        <v>26</v>
      </c>
      <c r="C33" s="340">
        <v>0</v>
      </c>
      <c r="D33" s="340"/>
      <c r="E33" s="105">
        <f t="shared" si="9"/>
        <v>0</v>
      </c>
      <c r="F33" s="340">
        <v>240000</v>
      </c>
      <c r="G33" s="340">
        <v>0</v>
      </c>
      <c r="H33" s="105">
        <f t="shared" si="10"/>
        <v>-240000</v>
      </c>
      <c r="I33" s="340">
        <v>120000000</v>
      </c>
      <c r="J33" s="340">
        <v>120000000</v>
      </c>
      <c r="K33" s="105">
        <f t="shared" si="11"/>
        <v>0</v>
      </c>
      <c r="L33" s="340">
        <v>240000</v>
      </c>
      <c r="M33" s="340">
        <v>240000</v>
      </c>
      <c r="N33" s="105">
        <f t="shared" si="12"/>
        <v>0</v>
      </c>
      <c r="O33" s="340"/>
      <c r="P33" s="340"/>
      <c r="Q33" s="344">
        <v>0</v>
      </c>
      <c r="R33" s="340"/>
      <c r="S33" s="340"/>
      <c r="T33" s="105">
        <f t="shared" si="14"/>
        <v>0</v>
      </c>
      <c r="U33" s="340"/>
      <c r="V33" s="340"/>
      <c r="W33" s="344">
        <v>0</v>
      </c>
      <c r="X33" s="340"/>
      <c r="Y33" s="340"/>
      <c r="Z33" s="105">
        <f t="shared" si="16"/>
        <v>0</v>
      </c>
      <c r="AA33" s="340"/>
      <c r="AB33" s="340"/>
      <c r="AC33" s="105">
        <f t="shared" si="17"/>
        <v>0</v>
      </c>
      <c r="AD33" s="340"/>
      <c r="AE33" s="340"/>
      <c r="AF33" s="105">
        <f t="shared" si="18"/>
        <v>0</v>
      </c>
      <c r="AG33" s="340"/>
      <c r="AH33" s="340"/>
      <c r="AI33" s="343">
        <f t="shared" si="119"/>
        <v>0</v>
      </c>
      <c r="AJ33" s="340"/>
      <c r="AK33" s="340"/>
      <c r="AL33" s="343">
        <f t="shared" si="120"/>
        <v>0</v>
      </c>
      <c r="AM33" s="340"/>
      <c r="AN33" s="340"/>
      <c r="AO33" s="105">
        <f t="shared" si="57"/>
        <v>0</v>
      </c>
      <c r="AP33" s="340"/>
      <c r="AQ33" s="340"/>
      <c r="AR33" s="105">
        <f t="shared" si="21"/>
        <v>0</v>
      </c>
      <c r="AS33" s="340"/>
      <c r="AT33" s="340"/>
      <c r="AU33" s="105">
        <f t="shared" si="22"/>
        <v>0</v>
      </c>
      <c r="AV33" s="340"/>
      <c r="AW33" s="340"/>
      <c r="AX33" s="105">
        <f t="shared" si="23"/>
        <v>0</v>
      </c>
      <c r="AY33" s="340"/>
      <c r="AZ33" s="340"/>
      <c r="BA33" s="105">
        <f t="shared" si="24"/>
        <v>0</v>
      </c>
      <c r="BB33" s="340"/>
      <c r="BC33" s="340"/>
      <c r="BD33" s="105">
        <f t="shared" si="25"/>
        <v>0</v>
      </c>
      <c r="BE33" s="340"/>
      <c r="BF33" s="340"/>
      <c r="BG33" s="105">
        <f t="shared" si="26"/>
        <v>0</v>
      </c>
      <c r="BH33" s="340"/>
      <c r="BI33" s="340"/>
      <c r="BJ33" s="105">
        <f t="shared" si="27"/>
        <v>0</v>
      </c>
      <c r="BK33" s="340"/>
      <c r="BL33" s="340"/>
      <c r="BM33" s="343">
        <f t="shared" si="121"/>
        <v>0</v>
      </c>
      <c r="BN33" s="340"/>
      <c r="BO33" s="340"/>
      <c r="BP33" s="343">
        <f t="shared" si="122"/>
        <v>0</v>
      </c>
      <c r="BQ33" s="340"/>
      <c r="BR33" s="340"/>
      <c r="BS33" s="344">
        <v>0</v>
      </c>
      <c r="BT33" s="340"/>
      <c r="BU33" s="340"/>
      <c r="BV33" s="105">
        <f t="shared" si="117"/>
        <v>0</v>
      </c>
      <c r="BW33" s="340"/>
      <c r="BX33" s="340"/>
      <c r="BY33" s="343">
        <f t="shared" si="123"/>
        <v>0</v>
      </c>
      <c r="BZ33" s="340"/>
      <c r="CA33" s="340"/>
      <c r="CB33" s="105">
        <f t="shared" si="71"/>
        <v>0</v>
      </c>
      <c r="CC33" s="340"/>
      <c r="CD33" s="340"/>
      <c r="CE33" s="105">
        <f t="shared" si="33"/>
        <v>0</v>
      </c>
      <c r="CF33" s="340"/>
      <c r="CG33" s="340"/>
      <c r="CH33" s="105">
        <f t="shared" si="34"/>
        <v>0</v>
      </c>
      <c r="CI33" s="340"/>
      <c r="CJ33" s="340"/>
      <c r="CK33" s="105">
        <f t="shared" si="35"/>
        <v>0</v>
      </c>
      <c r="CL33" s="340"/>
      <c r="CM33" s="340"/>
      <c r="CN33" s="105">
        <f t="shared" si="36"/>
        <v>0</v>
      </c>
      <c r="CO33" s="340"/>
      <c r="CP33" s="340"/>
      <c r="CQ33" s="105">
        <f t="shared" si="37"/>
        <v>0</v>
      </c>
      <c r="CR33" s="315">
        <f t="shared" si="38"/>
        <v>120480000</v>
      </c>
      <c r="CS33" s="315">
        <f t="shared" si="38"/>
        <v>120240000</v>
      </c>
      <c r="CT33" s="315">
        <f t="shared" si="38"/>
        <v>-240000</v>
      </c>
      <c r="CU33" s="84"/>
      <c r="CV33" s="84"/>
      <c r="CW33" s="109">
        <f t="shared" si="39"/>
        <v>0</v>
      </c>
      <c r="CX33" s="315">
        <f t="shared" si="134"/>
        <v>0</v>
      </c>
      <c r="CY33" s="315">
        <f t="shared" si="134"/>
        <v>0</v>
      </c>
      <c r="CZ33" s="315">
        <f t="shared" si="134"/>
        <v>0</v>
      </c>
      <c r="DA33" s="84"/>
      <c r="DB33" s="84"/>
      <c r="DC33" s="105">
        <f t="shared" si="6"/>
        <v>0</v>
      </c>
      <c r="DD33" s="84"/>
      <c r="DE33" s="84"/>
      <c r="DF33" s="109">
        <f t="shared" si="41"/>
        <v>0</v>
      </c>
      <c r="DG33" s="135">
        <f t="shared" si="42"/>
        <v>0</v>
      </c>
      <c r="DH33" s="135">
        <f t="shared" si="42"/>
        <v>0</v>
      </c>
      <c r="DI33" s="135">
        <f t="shared" si="42"/>
        <v>0</v>
      </c>
      <c r="DJ33" s="135">
        <f t="shared" si="43"/>
        <v>120480000</v>
      </c>
      <c r="DK33" s="135">
        <f t="shared" si="43"/>
        <v>120240000</v>
      </c>
      <c r="DL33" s="135">
        <f t="shared" si="43"/>
        <v>-240000</v>
      </c>
      <c r="DM33" s="323"/>
    </row>
    <row r="34" spans="1:117">
      <c r="A34" s="306">
        <v>27</v>
      </c>
      <c r="B34" s="317" t="s">
        <v>27</v>
      </c>
      <c r="C34" s="340">
        <v>800000</v>
      </c>
      <c r="D34" s="340">
        <v>783414</v>
      </c>
      <c r="E34" s="105">
        <f t="shared" si="9"/>
        <v>-16586</v>
      </c>
      <c r="F34" s="340">
        <v>4099800</v>
      </c>
      <c r="G34" s="340">
        <v>2644359</v>
      </c>
      <c r="H34" s="105">
        <f t="shared" si="10"/>
        <v>-1455441</v>
      </c>
      <c r="I34" s="340">
        <v>1900000</v>
      </c>
      <c r="J34" s="340">
        <v>1694900</v>
      </c>
      <c r="K34" s="105">
        <f t="shared" si="11"/>
        <v>-205100</v>
      </c>
      <c r="L34" s="340">
        <v>1100000</v>
      </c>
      <c r="M34" s="340">
        <v>1100000</v>
      </c>
      <c r="N34" s="105">
        <f t="shared" si="12"/>
        <v>0</v>
      </c>
      <c r="O34" s="340"/>
      <c r="P34" s="340"/>
      <c r="Q34" s="344">
        <v>0</v>
      </c>
      <c r="R34" s="340">
        <v>750000</v>
      </c>
      <c r="S34" s="340">
        <v>500000</v>
      </c>
      <c r="T34" s="105">
        <f t="shared" si="14"/>
        <v>-250000</v>
      </c>
      <c r="U34" s="340"/>
      <c r="V34" s="340"/>
      <c r="W34" s="344">
        <v>0</v>
      </c>
      <c r="X34" s="340"/>
      <c r="Y34" s="340"/>
      <c r="Z34" s="105">
        <f t="shared" si="16"/>
        <v>0</v>
      </c>
      <c r="AA34" s="340"/>
      <c r="AB34" s="340"/>
      <c r="AC34" s="105">
        <f t="shared" si="17"/>
        <v>0</v>
      </c>
      <c r="AD34" s="340"/>
      <c r="AE34" s="340"/>
      <c r="AF34" s="105">
        <f t="shared" si="18"/>
        <v>0</v>
      </c>
      <c r="AG34" s="340"/>
      <c r="AH34" s="340"/>
      <c r="AI34" s="343">
        <f t="shared" si="119"/>
        <v>0</v>
      </c>
      <c r="AJ34" s="340"/>
      <c r="AK34" s="340"/>
      <c r="AL34" s="343">
        <f t="shared" si="120"/>
        <v>0</v>
      </c>
      <c r="AM34" s="340"/>
      <c r="AN34" s="340"/>
      <c r="AO34" s="105">
        <f t="shared" si="57"/>
        <v>0</v>
      </c>
      <c r="AP34" s="340"/>
      <c r="AQ34" s="340"/>
      <c r="AR34" s="105">
        <f t="shared" si="21"/>
        <v>0</v>
      </c>
      <c r="AS34" s="340"/>
      <c r="AT34" s="340"/>
      <c r="AU34" s="105">
        <f t="shared" si="22"/>
        <v>0</v>
      </c>
      <c r="AV34" s="340"/>
      <c r="AW34" s="340"/>
      <c r="AX34" s="105">
        <f t="shared" si="23"/>
        <v>0</v>
      </c>
      <c r="AY34" s="340"/>
      <c r="AZ34" s="340"/>
      <c r="BA34" s="105">
        <f t="shared" si="24"/>
        <v>0</v>
      </c>
      <c r="BB34" s="340"/>
      <c r="BC34" s="340"/>
      <c r="BD34" s="105">
        <f t="shared" si="25"/>
        <v>0</v>
      </c>
      <c r="BE34" s="340"/>
      <c r="BF34" s="340"/>
      <c r="BG34" s="105">
        <f t="shared" si="26"/>
        <v>0</v>
      </c>
      <c r="BH34" s="340"/>
      <c r="BI34" s="340"/>
      <c r="BJ34" s="105">
        <f t="shared" si="27"/>
        <v>0</v>
      </c>
      <c r="BK34" s="340"/>
      <c r="BL34" s="340"/>
      <c r="BM34" s="343">
        <f t="shared" si="121"/>
        <v>0</v>
      </c>
      <c r="BN34" s="340"/>
      <c r="BO34" s="340"/>
      <c r="BP34" s="343">
        <f t="shared" si="122"/>
        <v>0</v>
      </c>
      <c r="BQ34" s="340"/>
      <c r="BR34" s="340"/>
      <c r="BS34" s="344">
        <v>0</v>
      </c>
      <c r="BT34" s="340"/>
      <c r="BU34" s="340"/>
      <c r="BV34" s="105">
        <f t="shared" si="117"/>
        <v>0</v>
      </c>
      <c r="BW34" s="340"/>
      <c r="BX34" s="340"/>
      <c r="BY34" s="343">
        <f t="shared" si="123"/>
        <v>0</v>
      </c>
      <c r="BZ34" s="340"/>
      <c r="CA34" s="340"/>
      <c r="CB34" s="105">
        <f t="shared" si="71"/>
        <v>0</v>
      </c>
      <c r="CC34" s="340"/>
      <c r="CD34" s="340"/>
      <c r="CE34" s="105">
        <f t="shared" si="33"/>
        <v>0</v>
      </c>
      <c r="CF34" s="340"/>
      <c r="CG34" s="340"/>
      <c r="CH34" s="105">
        <f t="shared" si="34"/>
        <v>0</v>
      </c>
      <c r="CI34" s="340"/>
      <c r="CJ34" s="340"/>
      <c r="CK34" s="105">
        <f t="shared" si="35"/>
        <v>0</v>
      </c>
      <c r="CL34" s="340"/>
      <c r="CM34" s="340"/>
      <c r="CN34" s="105">
        <f t="shared" si="36"/>
        <v>0</v>
      </c>
      <c r="CO34" s="340"/>
      <c r="CP34" s="340"/>
      <c r="CQ34" s="105">
        <f t="shared" si="37"/>
        <v>0</v>
      </c>
      <c r="CR34" s="315">
        <f t="shared" si="38"/>
        <v>8649800</v>
      </c>
      <c r="CS34" s="315">
        <f t="shared" si="38"/>
        <v>6722673</v>
      </c>
      <c r="CT34" s="315">
        <f t="shared" si="38"/>
        <v>-1927127</v>
      </c>
      <c r="CU34" s="84"/>
      <c r="CV34" s="84"/>
      <c r="CW34" s="109">
        <f t="shared" si="39"/>
        <v>0</v>
      </c>
      <c r="CX34" s="315">
        <f t="shared" si="134"/>
        <v>0</v>
      </c>
      <c r="CY34" s="315">
        <f t="shared" si="134"/>
        <v>0</v>
      </c>
      <c r="CZ34" s="315">
        <f t="shared" si="134"/>
        <v>0</v>
      </c>
      <c r="DA34" s="84"/>
      <c r="DB34" s="84"/>
      <c r="DC34" s="105">
        <f t="shared" si="6"/>
        <v>0</v>
      </c>
      <c r="DD34" s="84"/>
      <c r="DE34" s="84"/>
      <c r="DF34" s="109">
        <f t="shared" si="41"/>
        <v>0</v>
      </c>
      <c r="DG34" s="135">
        <f t="shared" si="42"/>
        <v>0</v>
      </c>
      <c r="DH34" s="135">
        <f t="shared" si="42"/>
        <v>0</v>
      </c>
      <c r="DI34" s="135">
        <f t="shared" si="42"/>
        <v>0</v>
      </c>
      <c r="DJ34" s="135">
        <f t="shared" si="43"/>
        <v>8649800</v>
      </c>
      <c r="DK34" s="135">
        <f t="shared" si="43"/>
        <v>6722673</v>
      </c>
      <c r="DL34" s="135">
        <f t="shared" si="43"/>
        <v>-1927127</v>
      </c>
      <c r="DM34" s="323"/>
    </row>
    <row r="35" spans="1:117" s="333" customFormat="1">
      <c r="A35" s="320">
        <v>28</v>
      </c>
      <c r="B35" s="331" t="s">
        <v>36</v>
      </c>
      <c r="C35" s="179">
        <f>SUM(C36:C38)</f>
        <v>0</v>
      </c>
      <c r="D35" s="179">
        <f t="shared" ref="D35:BO35" si="135">SUM(D36:D38)</f>
        <v>0</v>
      </c>
      <c r="E35" s="179">
        <f t="shared" si="135"/>
        <v>0</v>
      </c>
      <c r="F35" s="179">
        <f t="shared" si="135"/>
        <v>800000</v>
      </c>
      <c r="G35" s="179">
        <f t="shared" si="135"/>
        <v>0</v>
      </c>
      <c r="H35" s="105">
        <f t="shared" si="10"/>
        <v>-800000</v>
      </c>
      <c r="I35" s="179">
        <f t="shared" si="135"/>
        <v>5000000</v>
      </c>
      <c r="J35" s="179">
        <f t="shared" si="135"/>
        <v>0</v>
      </c>
      <c r="K35" s="105">
        <f t="shared" si="11"/>
        <v>-5000000</v>
      </c>
      <c r="L35" s="179">
        <f t="shared" si="135"/>
        <v>0</v>
      </c>
      <c r="M35" s="179">
        <f t="shared" si="135"/>
        <v>0</v>
      </c>
      <c r="N35" s="105">
        <f t="shared" si="12"/>
        <v>0</v>
      </c>
      <c r="O35" s="179">
        <f t="shared" si="135"/>
        <v>0</v>
      </c>
      <c r="P35" s="179">
        <f t="shared" si="135"/>
        <v>0</v>
      </c>
      <c r="Q35" s="179">
        <f t="shared" si="135"/>
        <v>0</v>
      </c>
      <c r="R35" s="179">
        <f t="shared" si="135"/>
        <v>1500000</v>
      </c>
      <c r="S35" s="179">
        <f t="shared" si="135"/>
        <v>0</v>
      </c>
      <c r="T35" s="105">
        <f t="shared" si="14"/>
        <v>-1500000</v>
      </c>
      <c r="U35" s="179">
        <f t="shared" si="135"/>
        <v>0</v>
      </c>
      <c r="V35" s="179">
        <f t="shared" si="135"/>
        <v>0</v>
      </c>
      <c r="W35" s="179">
        <f t="shared" si="135"/>
        <v>0</v>
      </c>
      <c r="X35" s="179">
        <f t="shared" si="135"/>
        <v>0</v>
      </c>
      <c r="Y35" s="179">
        <f t="shared" si="135"/>
        <v>0</v>
      </c>
      <c r="Z35" s="105">
        <f t="shared" si="16"/>
        <v>0</v>
      </c>
      <c r="AA35" s="179">
        <f t="shared" si="135"/>
        <v>0</v>
      </c>
      <c r="AB35" s="179">
        <f t="shared" si="135"/>
        <v>0</v>
      </c>
      <c r="AC35" s="105">
        <f t="shared" si="17"/>
        <v>0</v>
      </c>
      <c r="AD35" s="179">
        <f t="shared" si="135"/>
        <v>0</v>
      </c>
      <c r="AE35" s="179">
        <f t="shared" si="135"/>
        <v>0</v>
      </c>
      <c r="AF35" s="105">
        <f t="shared" si="18"/>
        <v>0</v>
      </c>
      <c r="AG35" s="179">
        <f t="shared" si="135"/>
        <v>0</v>
      </c>
      <c r="AH35" s="179">
        <f t="shared" si="135"/>
        <v>0</v>
      </c>
      <c r="AI35" s="343">
        <f t="shared" si="119"/>
        <v>0</v>
      </c>
      <c r="AJ35" s="179">
        <f t="shared" si="135"/>
        <v>0</v>
      </c>
      <c r="AK35" s="179">
        <f t="shared" si="135"/>
        <v>0</v>
      </c>
      <c r="AL35" s="343">
        <f t="shared" si="120"/>
        <v>0</v>
      </c>
      <c r="AM35" s="179">
        <f t="shared" si="135"/>
        <v>0</v>
      </c>
      <c r="AN35" s="179">
        <f t="shared" si="135"/>
        <v>0</v>
      </c>
      <c r="AO35" s="105">
        <f t="shared" si="57"/>
        <v>0</v>
      </c>
      <c r="AP35" s="179">
        <f t="shared" si="135"/>
        <v>0</v>
      </c>
      <c r="AQ35" s="179">
        <f t="shared" si="135"/>
        <v>0</v>
      </c>
      <c r="AR35" s="105">
        <f t="shared" si="21"/>
        <v>0</v>
      </c>
      <c r="AS35" s="179">
        <f t="shared" si="135"/>
        <v>0</v>
      </c>
      <c r="AT35" s="179">
        <f t="shared" si="135"/>
        <v>0</v>
      </c>
      <c r="AU35" s="105">
        <f t="shared" si="22"/>
        <v>0</v>
      </c>
      <c r="AV35" s="179">
        <f t="shared" si="135"/>
        <v>0</v>
      </c>
      <c r="AW35" s="179">
        <f t="shared" si="135"/>
        <v>0</v>
      </c>
      <c r="AX35" s="105">
        <f t="shared" si="23"/>
        <v>0</v>
      </c>
      <c r="AY35" s="179">
        <f t="shared" si="135"/>
        <v>0</v>
      </c>
      <c r="AZ35" s="179">
        <f t="shared" si="135"/>
        <v>0</v>
      </c>
      <c r="BA35" s="105">
        <f t="shared" si="24"/>
        <v>0</v>
      </c>
      <c r="BB35" s="179">
        <f t="shared" si="135"/>
        <v>0</v>
      </c>
      <c r="BC35" s="179">
        <f t="shared" si="135"/>
        <v>0</v>
      </c>
      <c r="BD35" s="105">
        <f t="shared" si="25"/>
        <v>0</v>
      </c>
      <c r="BE35" s="179">
        <f t="shared" si="135"/>
        <v>0</v>
      </c>
      <c r="BF35" s="179">
        <f t="shared" si="135"/>
        <v>0</v>
      </c>
      <c r="BG35" s="105">
        <f t="shared" si="26"/>
        <v>0</v>
      </c>
      <c r="BH35" s="179">
        <f t="shared" si="135"/>
        <v>0</v>
      </c>
      <c r="BI35" s="179">
        <f t="shared" si="135"/>
        <v>0</v>
      </c>
      <c r="BJ35" s="105">
        <f t="shared" si="27"/>
        <v>0</v>
      </c>
      <c r="BK35" s="179">
        <f t="shared" si="135"/>
        <v>0</v>
      </c>
      <c r="BL35" s="179">
        <f t="shared" si="135"/>
        <v>0</v>
      </c>
      <c r="BM35" s="343">
        <f t="shared" si="121"/>
        <v>0</v>
      </c>
      <c r="BN35" s="179">
        <f t="shared" si="135"/>
        <v>0</v>
      </c>
      <c r="BO35" s="179">
        <f t="shared" si="135"/>
        <v>0</v>
      </c>
      <c r="BP35" s="343">
        <f t="shared" si="122"/>
        <v>0</v>
      </c>
      <c r="BQ35" s="179">
        <f t="shared" ref="BQ35:CP35" si="136">SUM(BQ36:BQ38)</f>
        <v>0</v>
      </c>
      <c r="BR35" s="179">
        <f t="shared" si="136"/>
        <v>0</v>
      </c>
      <c r="BS35" s="179">
        <f t="shared" si="136"/>
        <v>0</v>
      </c>
      <c r="BT35" s="179">
        <f t="shared" si="136"/>
        <v>0</v>
      </c>
      <c r="BU35" s="179">
        <f t="shared" si="136"/>
        <v>0</v>
      </c>
      <c r="BV35" s="179">
        <f t="shared" si="136"/>
        <v>0</v>
      </c>
      <c r="BW35" s="179">
        <f t="shared" si="136"/>
        <v>0</v>
      </c>
      <c r="BX35" s="179">
        <f t="shared" si="136"/>
        <v>0</v>
      </c>
      <c r="BY35" s="343">
        <f t="shared" si="123"/>
        <v>0</v>
      </c>
      <c r="BZ35" s="179">
        <f t="shared" si="136"/>
        <v>0</v>
      </c>
      <c r="CA35" s="179">
        <f t="shared" si="136"/>
        <v>0</v>
      </c>
      <c r="CB35" s="105">
        <f t="shared" si="71"/>
        <v>0</v>
      </c>
      <c r="CC35" s="179">
        <f t="shared" si="136"/>
        <v>0</v>
      </c>
      <c r="CD35" s="179">
        <f t="shared" si="136"/>
        <v>0</v>
      </c>
      <c r="CE35" s="105">
        <f t="shared" si="33"/>
        <v>0</v>
      </c>
      <c r="CF35" s="179">
        <f t="shared" si="136"/>
        <v>0</v>
      </c>
      <c r="CG35" s="179">
        <f t="shared" si="136"/>
        <v>0</v>
      </c>
      <c r="CH35" s="105">
        <f t="shared" si="34"/>
        <v>0</v>
      </c>
      <c r="CI35" s="179">
        <f t="shared" si="136"/>
        <v>0</v>
      </c>
      <c r="CJ35" s="179">
        <f t="shared" si="136"/>
        <v>0</v>
      </c>
      <c r="CK35" s="105">
        <f t="shared" si="35"/>
        <v>0</v>
      </c>
      <c r="CL35" s="179">
        <f t="shared" si="136"/>
        <v>0</v>
      </c>
      <c r="CM35" s="179">
        <f t="shared" si="136"/>
        <v>0</v>
      </c>
      <c r="CN35" s="105">
        <f t="shared" si="36"/>
        <v>0</v>
      </c>
      <c r="CO35" s="179">
        <f t="shared" si="136"/>
        <v>0</v>
      </c>
      <c r="CP35" s="179">
        <f t="shared" si="136"/>
        <v>0</v>
      </c>
      <c r="CQ35" s="105">
        <f t="shared" si="37"/>
        <v>0</v>
      </c>
      <c r="CR35" s="327">
        <f t="shared" si="38"/>
        <v>7300000</v>
      </c>
      <c r="CS35" s="327">
        <f t="shared" si="38"/>
        <v>0</v>
      </c>
      <c r="CT35" s="327">
        <f t="shared" si="38"/>
        <v>-7300000</v>
      </c>
      <c r="CU35" s="106">
        <f>SUM(CU36:CU38)</f>
        <v>0</v>
      </c>
      <c r="CV35" s="106">
        <f>SUM(CV36:CV38)</f>
        <v>0</v>
      </c>
      <c r="CW35" s="105">
        <f t="shared" si="39"/>
        <v>0</v>
      </c>
      <c r="CX35" s="327">
        <f t="shared" si="40"/>
        <v>0</v>
      </c>
      <c r="CY35" s="327">
        <f t="shared" si="40"/>
        <v>0</v>
      </c>
      <c r="CZ35" s="327">
        <f t="shared" si="40"/>
        <v>0</v>
      </c>
      <c r="DA35" s="106">
        <f>SUM(DA36:DA38)</f>
        <v>0</v>
      </c>
      <c r="DB35" s="106">
        <f>SUM(DB36:DB38)</f>
        <v>0</v>
      </c>
      <c r="DC35" s="105">
        <f t="shared" si="6"/>
        <v>0</v>
      </c>
      <c r="DD35" s="106">
        <f>SUM(DD36:DD38)</f>
        <v>0</v>
      </c>
      <c r="DE35" s="106">
        <f>SUM(DE36:DE38)</f>
        <v>0</v>
      </c>
      <c r="DF35" s="105">
        <f t="shared" si="41"/>
        <v>0</v>
      </c>
      <c r="DG35" s="321">
        <f t="shared" si="42"/>
        <v>0</v>
      </c>
      <c r="DH35" s="321">
        <f t="shared" si="42"/>
        <v>0</v>
      </c>
      <c r="DI35" s="321">
        <f t="shared" si="42"/>
        <v>0</v>
      </c>
      <c r="DJ35" s="321">
        <f t="shared" si="43"/>
        <v>7300000</v>
      </c>
      <c r="DK35" s="321">
        <f t="shared" si="43"/>
        <v>0</v>
      </c>
      <c r="DL35" s="321">
        <f t="shared" si="43"/>
        <v>-7300000</v>
      </c>
      <c r="DM35" s="312"/>
    </row>
    <row r="36" spans="1:117">
      <c r="A36" s="306">
        <v>29</v>
      </c>
      <c r="B36" s="313" t="s">
        <v>28</v>
      </c>
      <c r="C36" s="340"/>
      <c r="D36" s="340"/>
      <c r="E36" s="105">
        <f t="shared" si="9"/>
        <v>0</v>
      </c>
      <c r="F36" s="340"/>
      <c r="G36" s="340"/>
      <c r="H36" s="105">
        <f t="shared" si="10"/>
        <v>0</v>
      </c>
      <c r="I36" s="340"/>
      <c r="J36" s="340"/>
      <c r="K36" s="105">
        <f t="shared" si="11"/>
        <v>0</v>
      </c>
      <c r="L36" s="340"/>
      <c r="M36" s="340"/>
      <c r="N36" s="105">
        <f t="shared" si="12"/>
        <v>0</v>
      </c>
      <c r="O36" s="340"/>
      <c r="P36" s="340"/>
      <c r="Q36" s="344">
        <v>0</v>
      </c>
      <c r="R36" s="340"/>
      <c r="S36" s="340"/>
      <c r="T36" s="105">
        <f t="shared" si="14"/>
        <v>0</v>
      </c>
      <c r="U36" s="340"/>
      <c r="V36" s="340"/>
      <c r="W36" s="344">
        <v>0</v>
      </c>
      <c r="X36" s="340"/>
      <c r="Y36" s="340"/>
      <c r="Z36" s="105">
        <f t="shared" si="16"/>
        <v>0</v>
      </c>
      <c r="AA36" s="340"/>
      <c r="AB36" s="340"/>
      <c r="AC36" s="105">
        <f t="shared" si="17"/>
        <v>0</v>
      </c>
      <c r="AD36" s="340"/>
      <c r="AE36" s="340"/>
      <c r="AF36" s="105">
        <f t="shared" si="18"/>
        <v>0</v>
      </c>
      <c r="AG36" s="340"/>
      <c r="AH36" s="340"/>
      <c r="AI36" s="343">
        <f t="shared" si="119"/>
        <v>0</v>
      </c>
      <c r="AJ36" s="340"/>
      <c r="AK36" s="340"/>
      <c r="AL36" s="343">
        <f t="shared" si="120"/>
        <v>0</v>
      </c>
      <c r="AM36" s="340"/>
      <c r="AN36" s="340"/>
      <c r="AO36" s="105">
        <f t="shared" si="57"/>
        <v>0</v>
      </c>
      <c r="AP36" s="340"/>
      <c r="AQ36" s="340"/>
      <c r="AR36" s="105">
        <f t="shared" si="21"/>
        <v>0</v>
      </c>
      <c r="AS36" s="340"/>
      <c r="AT36" s="340"/>
      <c r="AU36" s="105">
        <f t="shared" si="22"/>
        <v>0</v>
      </c>
      <c r="AV36" s="340"/>
      <c r="AW36" s="340"/>
      <c r="AX36" s="105">
        <f t="shared" si="23"/>
        <v>0</v>
      </c>
      <c r="AY36" s="340"/>
      <c r="AZ36" s="340"/>
      <c r="BA36" s="105">
        <f t="shared" si="24"/>
        <v>0</v>
      </c>
      <c r="BB36" s="340"/>
      <c r="BC36" s="340"/>
      <c r="BD36" s="105">
        <f t="shared" si="25"/>
        <v>0</v>
      </c>
      <c r="BE36" s="340"/>
      <c r="BF36" s="340"/>
      <c r="BG36" s="105">
        <f t="shared" si="26"/>
        <v>0</v>
      </c>
      <c r="BH36" s="340"/>
      <c r="BI36" s="340"/>
      <c r="BJ36" s="105">
        <f t="shared" si="27"/>
        <v>0</v>
      </c>
      <c r="BK36" s="340"/>
      <c r="BL36" s="340"/>
      <c r="BM36" s="343">
        <f t="shared" si="121"/>
        <v>0</v>
      </c>
      <c r="BN36" s="340"/>
      <c r="BO36" s="340"/>
      <c r="BP36" s="343">
        <f t="shared" si="122"/>
        <v>0</v>
      </c>
      <c r="BQ36" s="340"/>
      <c r="BR36" s="340"/>
      <c r="BS36" s="344">
        <v>0</v>
      </c>
      <c r="BT36" s="340"/>
      <c r="BU36" s="340"/>
      <c r="BV36" s="105">
        <f t="shared" si="117"/>
        <v>0</v>
      </c>
      <c r="BW36" s="340"/>
      <c r="BX36" s="340"/>
      <c r="BY36" s="343">
        <f t="shared" si="123"/>
        <v>0</v>
      </c>
      <c r="BZ36" s="340"/>
      <c r="CA36" s="340"/>
      <c r="CB36" s="105">
        <f t="shared" si="71"/>
        <v>0</v>
      </c>
      <c r="CC36" s="340"/>
      <c r="CD36" s="340"/>
      <c r="CE36" s="105">
        <f t="shared" si="33"/>
        <v>0</v>
      </c>
      <c r="CF36" s="340"/>
      <c r="CG36" s="340"/>
      <c r="CH36" s="105">
        <f t="shared" si="34"/>
        <v>0</v>
      </c>
      <c r="CI36" s="340"/>
      <c r="CJ36" s="340"/>
      <c r="CK36" s="105">
        <f t="shared" si="35"/>
        <v>0</v>
      </c>
      <c r="CL36" s="340"/>
      <c r="CM36" s="340"/>
      <c r="CN36" s="105">
        <f t="shared" si="36"/>
        <v>0</v>
      </c>
      <c r="CO36" s="376"/>
      <c r="CP36" s="377"/>
      <c r="CQ36" s="105">
        <f t="shared" si="37"/>
        <v>0</v>
      </c>
      <c r="CR36" s="315">
        <f t="shared" si="38"/>
        <v>0</v>
      </c>
      <c r="CS36" s="315">
        <f t="shared" si="38"/>
        <v>0</v>
      </c>
      <c r="CT36" s="315">
        <f t="shared" si="38"/>
        <v>0</v>
      </c>
      <c r="CU36" s="84"/>
      <c r="CV36" s="84"/>
      <c r="CW36" s="109">
        <f t="shared" si="39"/>
        <v>0</v>
      </c>
      <c r="CX36" s="315">
        <f t="shared" ref="CX36:CZ38" si="137">SUM(CU36)</f>
        <v>0</v>
      </c>
      <c r="CY36" s="315">
        <f t="shared" si="137"/>
        <v>0</v>
      </c>
      <c r="CZ36" s="315">
        <f t="shared" si="137"/>
        <v>0</v>
      </c>
      <c r="DA36" s="84"/>
      <c r="DB36" s="84"/>
      <c r="DC36" s="105">
        <f t="shared" si="6"/>
        <v>0</v>
      </c>
      <c r="DD36" s="84"/>
      <c r="DE36" s="84"/>
      <c r="DF36" s="109">
        <f t="shared" si="41"/>
        <v>0</v>
      </c>
      <c r="DG36" s="135">
        <f t="shared" si="42"/>
        <v>0</v>
      </c>
      <c r="DH36" s="135">
        <f t="shared" si="42"/>
        <v>0</v>
      </c>
      <c r="DI36" s="135">
        <f t="shared" si="42"/>
        <v>0</v>
      </c>
      <c r="DJ36" s="135">
        <f t="shared" si="43"/>
        <v>0</v>
      </c>
      <c r="DK36" s="135">
        <f t="shared" si="43"/>
        <v>0</v>
      </c>
      <c r="DL36" s="135">
        <f t="shared" si="43"/>
        <v>0</v>
      </c>
      <c r="DM36" s="323"/>
    </row>
    <row r="37" spans="1:117">
      <c r="A37" s="306">
        <v>30</v>
      </c>
      <c r="B37" s="313" t="s">
        <v>29</v>
      </c>
      <c r="C37" s="340"/>
      <c r="D37" s="340"/>
      <c r="E37" s="105">
        <f t="shared" si="9"/>
        <v>0</v>
      </c>
      <c r="F37" s="340"/>
      <c r="G37" s="340"/>
      <c r="H37" s="105">
        <f t="shared" si="10"/>
        <v>0</v>
      </c>
      <c r="I37" s="340"/>
      <c r="J37" s="340"/>
      <c r="K37" s="105">
        <f t="shared" si="11"/>
        <v>0</v>
      </c>
      <c r="L37" s="340"/>
      <c r="M37" s="340"/>
      <c r="N37" s="105">
        <f t="shared" si="12"/>
        <v>0</v>
      </c>
      <c r="O37" s="340"/>
      <c r="P37" s="340"/>
      <c r="Q37" s="344">
        <v>0</v>
      </c>
      <c r="R37" s="340"/>
      <c r="S37" s="340"/>
      <c r="T37" s="105">
        <f t="shared" si="14"/>
        <v>0</v>
      </c>
      <c r="U37" s="340"/>
      <c r="V37" s="340"/>
      <c r="W37" s="344">
        <v>0</v>
      </c>
      <c r="X37" s="340"/>
      <c r="Y37" s="340"/>
      <c r="Z37" s="105">
        <f t="shared" si="16"/>
        <v>0</v>
      </c>
      <c r="AA37" s="340"/>
      <c r="AB37" s="340"/>
      <c r="AC37" s="105">
        <f t="shared" si="17"/>
        <v>0</v>
      </c>
      <c r="AD37" s="340"/>
      <c r="AE37" s="340"/>
      <c r="AF37" s="105">
        <f t="shared" si="18"/>
        <v>0</v>
      </c>
      <c r="AG37" s="340"/>
      <c r="AH37" s="340"/>
      <c r="AI37" s="343">
        <f t="shared" si="119"/>
        <v>0</v>
      </c>
      <c r="AJ37" s="340"/>
      <c r="AK37" s="340"/>
      <c r="AL37" s="343">
        <f t="shared" si="120"/>
        <v>0</v>
      </c>
      <c r="AM37" s="340"/>
      <c r="AN37" s="340"/>
      <c r="AO37" s="105">
        <f t="shared" si="57"/>
        <v>0</v>
      </c>
      <c r="AP37" s="340"/>
      <c r="AQ37" s="340"/>
      <c r="AR37" s="105">
        <f t="shared" si="21"/>
        <v>0</v>
      </c>
      <c r="AS37" s="340"/>
      <c r="AT37" s="340"/>
      <c r="AU37" s="105">
        <f t="shared" si="22"/>
        <v>0</v>
      </c>
      <c r="AV37" s="340"/>
      <c r="AW37" s="340"/>
      <c r="AX37" s="105">
        <f t="shared" si="23"/>
        <v>0</v>
      </c>
      <c r="AY37" s="340"/>
      <c r="AZ37" s="340"/>
      <c r="BA37" s="105">
        <f t="shared" si="24"/>
        <v>0</v>
      </c>
      <c r="BB37" s="340"/>
      <c r="BC37" s="340"/>
      <c r="BD37" s="105">
        <f t="shared" si="25"/>
        <v>0</v>
      </c>
      <c r="BE37" s="340"/>
      <c r="BF37" s="340"/>
      <c r="BG37" s="105">
        <f t="shared" si="26"/>
        <v>0</v>
      </c>
      <c r="BH37" s="340"/>
      <c r="BI37" s="340"/>
      <c r="BJ37" s="105">
        <f t="shared" si="27"/>
        <v>0</v>
      </c>
      <c r="BK37" s="340"/>
      <c r="BL37" s="340"/>
      <c r="BM37" s="343">
        <f t="shared" si="121"/>
        <v>0</v>
      </c>
      <c r="BN37" s="340"/>
      <c r="BO37" s="340"/>
      <c r="BP37" s="343">
        <f t="shared" si="122"/>
        <v>0</v>
      </c>
      <c r="BQ37" s="340"/>
      <c r="BR37" s="340"/>
      <c r="BS37" s="344">
        <v>0</v>
      </c>
      <c r="BT37" s="340"/>
      <c r="BU37" s="340"/>
      <c r="BV37" s="105">
        <f t="shared" si="117"/>
        <v>0</v>
      </c>
      <c r="BW37" s="340"/>
      <c r="BX37" s="340"/>
      <c r="BY37" s="343">
        <f t="shared" si="123"/>
        <v>0</v>
      </c>
      <c r="BZ37" s="340"/>
      <c r="CA37" s="340"/>
      <c r="CB37" s="105">
        <f t="shared" si="71"/>
        <v>0</v>
      </c>
      <c r="CC37" s="340"/>
      <c r="CD37" s="340"/>
      <c r="CE37" s="105">
        <f t="shared" si="33"/>
        <v>0</v>
      </c>
      <c r="CF37" s="340"/>
      <c r="CG37" s="340"/>
      <c r="CH37" s="105">
        <f t="shared" si="34"/>
        <v>0</v>
      </c>
      <c r="CI37" s="340"/>
      <c r="CJ37" s="340"/>
      <c r="CK37" s="105">
        <f t="shared" si="35"/>
        <v>0</v>
      </c>
      <c r="CL37" s="340"/>
      <c r="CM37" s="340"/>
      <c r="CN37" s="105">
        <f t="shared" si="36"/>
        <v>0</v>
      </c>
      <c r="CO37" s="340"/>
      <c r="CP37" s="340"/>
      <c r="CQ37" s="105">
        <f t="shared" si="37"/>
        <v>0</v>
      </c>
      <c r="CR37" s="315">
        <f t="shared" si="38"/>
        <v>0</v>
      </c>
      <c r="CS37" s="315">
        <f t="shared" si="38"/>
        <v>0</v>
      </c>
      <c r="CT37" s="315">
        <f t="shared" si="38"/>
        <v>0</v>
      </c>
      <c r="CU37" s="84"/>
      <c r="CV37" s="84"/>
      <c r="CW37" s="109">
        <f t="shared" si="39"/>
        <v>0</v>
      </c>
      <c r="CX37" s="315">
        <f t="shared" si="137"/>
        <v>0</v>
      </c>
      <c r="CY37" s="315">
        <f t="shared" si="137"/>
        <v>0</v>
      </c>
      <c r="CZ37" s="315">
        <f t="shared" si="137"/>
        <v>0</v>
      </c>
      <c r="DA37" s="84"/>
      <c r="DB37" s="84"/>
      <c r="DC37" s="105">
        <f t="shared" si="6"/>
        <v>0</v>
      </c>
      <c r="DD37" s="84"/>
      <c r="DE37" s="84"/>
      <c r="DF37" s="109">
        <f t="shared" si="41"/>
        <v>0</v>
      </c>
      <c r="DG37" s="135">
        <f t="shared" si="42"/>
        <v>0</v>
      </c>
      <c r="DH37" s="135">
        <f t="shared" si="42"/>
        <v>0</v>
      </c>
      <c r="DI37" s="135">
        <f t="shared" si="42"/>
        <v>0</v>
      </c>
      <c r="DJ37" s="135">
        <f t="shared" si="43"/>
        <v>0</v>
      </c>
      <c r="DK37" s="135">
        <f t="shared" si="43"/>
        <v>0</v>
      </c>
      <c r="DL37" s="135">
        <f t="shared" si="43"/>
        <v>0</v>
      </c>
      <c r="DM37" s="323"/>
    </row>
    <row r="38" spans="1:117">
      <c r="A38" s="306">
        <v>31</v>
      </c>
      <c r="B38" s="313" t="s">
        <v>30</v>
      </c>
      <c r="C38" s="340"/>
      <c r="D38" s="340"/>
      <c r="E38" s="105">
        <f t="shared" si="9"/>
        <v>0</v>
      </c>
      <c r="F38" s="340">
        <v>800000</v>
      </c>
      <c r="G38" s="340">
        <v>0</v>
      </c>
      <c r="H38" s="105">
        <f t="shared" si="10"/>
        <v>-800000</v>
      </c>
      <c r="I38" s="340">
        <v>5000000</v>
      </c>
      <c r="J38" s="340">
        <v>0</v>
      </c>
      <c r="K38" s="105">
        <f t="shared" si="11"/>
        <v>-5000000</v>
      </c>
      <c r="L38" s="340"/>
      <c r="M38" s="340"/>
      <c r="N38" s="105">
        <f t="shared" si="12"/>
        <v>0</v>
      </c>
      <c r="O38" s="340"/>
      <c r="P38" s="340"/>
      <c r="Q38" s="344">
        <v>0</v>
      </c>
      <c r="R38" s="340">
        <v>1500000</v>
      </c>
      <c r="S38" s="340">
        <v>0</v>
      </c>
      <c r="T38" s="105">
        <f t="shared" si="14"/>
        <v>-1500000</v>
      </c>
      <c r="U38" s="340"/>
      <c r="V38" s="340"/>
      <c r="W38" s="344">
        <v>0</v>
      </c>
      <c r="X38" s="340"/>
      <c r="Y38" s="340"/>
      <c r="Z38" s="105">
        <f t="shared" si="16"/>
        <v>0</v>
      </c>
      <c r="AA38" s="340"/>
      <c r="AB38" s="340"/>
      <c r="AC38" s="105">
        <f t="shared" si="17"/>
        <v>0</v>
      </c>
      <c r="AD38" s="340"/>
      <c r="AE38" s="340"/>
      <c r="AF38" s="105">
        <f t="shared" si="18"/>
        <v>0</v>
      </c>
      <c r="AG38" s="340"/>
      <c r="AH38" s="340"/>
      <c r="AI38" s="343">
        <f t="shared" si="119"/>
        <v>0</v>
      </c>
      <c r="AJ38" s="340"/>
      <c r="AK38" s="340"/>
      <c r="AL38" s="343">
        <f t="shared" si="120"/>
        <v>0</v>
      </c>
      <c r="AM38" s="340"/>
      <c r="AN38" s="340"/>
      <c r="AO38" s="105">
        <f t="shared" si="57"/>
        <v>0</v>
      </c>
      <c r="AP38" s="340"/>
      <c r="AQ38" s="340"/>
      <c r="AR38" s="105">
        <f t="shared" si="21"/>
        <v>0</v>
      </c>
      <c r="AS38" s="340"/>
      <c r="AT38" s="340"/>
      <c r="AU38" s="105">
        <f t="shared" si="22"/>
        <v>0</v>
      </c>
      <c r="AV38" s="340"/>
      <c r="AW38" s="340"/>
      <c r="AX38" s="105">
        <f t="shared" si="23"/>
        <v>0</v>
      </c>
      <c r="AY38" s="340"/>
      <c r="AZ38" s="340"/>
      <c r="BA38" s="105">
        <f t="shared" si="24"/>
        <v>0</v>
      </c>
      <c r="BB38" s="340"/>
      <c r="BC38" s="340"/>
      <c r="BD38" s="105">
        <f t="shared" si="25"/>
        <v>0</v>
      </c>
      <c r="BE38" s="340"/>
      <c r="BF38" s="340"/>
      <c r="BG38" s="105">
        <f t="shared" si="26"/>
        <v>0</v>
      </c>
      <c r="BH38" s="340"/>
      <c r="BI38" s="340"/>
      <c r="BJ38" s="105">
        <f t="shared" si="27"/>
        <v>0</v>
      </c>
      <c r="BK38" s="340"/>
      <c r="BL38" s="340"/>
      <c r="BM38" s="343">
        <f t="shared" si="121"/>
        <v>0</v>
      </c>
      <c r="BN38" s="340"/>
      <c r="BO38" s="340"/>
      <c r="BP38" s="343">
        <f t="shared" si="122"/>
        <v>0</v>
      </c>
      <c r="BQ38" s="340"/>
      <c r="BR38" s="340"/>
      <c r="BS38" s="344">
        <v>0</v>
      </c>
      <c r="BT38" s="340"/>
      <c r="BU38" s="340"/>
      <c r="BV38" s="105">
        <f t="shared" si="117"/>
        <v>0</v>
      </c>
      <c r="BW38" s="340"/>
      <c r="BX38" s="340"/>
      <c r="BY38" s="343">
        <f t="shared" si="123"/>
        <v>0</v>
      </c>
      <c r="BZ38" s="340"/>
      <c r="CA38" s="340"/>
      <c r="CB38" s="105">
        <f t="shared" si="71"/>
        <v>0</v>
      </c>
      <c r="CC38" s="340"/>
      <c r="CD38" s="340"/>
      <c r="CE38" s="105">
        <f t="shared" si="33"/>
        <v>0</v>
      </c>
      <c r="CF38" s="340"/>
      <c r="CG38" s="340"/>
      <c r="CH38" s="105">
        <f t="shared" si="34"/>
        <v>0</v>
      </c>
      <c r="CI38" s="340"/>
      <c r="CJ38" s="340"/>
      <c r="CK38" s="105">
        <f t="shared" si="35"/>
        <v>0</v>
      </c>
      <c r="CL38" s="340"/>
      <c r="CM38" s="340"/>
      <c r="CN38" s="105">
        <f t="shared" si="36"/>
        <v>0</v>
      </c>
      <c r="CO38" s="340"/>
      <c r="CP38" s="340"/>
      <c r="CQ38" s="105">
        <f t="shared" si="37"/>
        <v>0</v>
      </c>
      <c r="CR38" s="315">
        <f t="shared" si="38"/>
        <v>7300000</v>
      </c>
      <c r="CS38" s="315">
        <f t="shared" si="38"/>
        <v>0</v>
      </c>
      <c r="CT38" s="315">
        <f t="shared" si="38"/>
        <v>-7300000</v>
      </c>
      <c r="CU38" s="84"/>
      <c r="CV38" s="84"/>
      <c r="CW38" s="109">
        <f t="shared" si="39"/>
        <v>0</v>
      </c>
      <c r="CX38" s="315">
        <f t="shared" si="137"/>
        <v>0</v>
      </c>
      <c r="CY38" s="315">
        <f t="shared" si="137"/>
        <v>0</v>
      </c>
      <c r="CZ38" s="315">
        <f t="shared" si="137"/>
        <v>0</v>
      </c>
      <c r="DA38" s="84"/>
      <c r="DB38" s="84"/>
      <c r="DC38" s="105">
        <f t="shared" si="6"/>
        <v>0</v>
      </c>
      <c r="DD38" s="84"/>
      <c r="DE38" s="84"/>
      <c r="DF38" s="109">
        <f t="shared" si="41"/>
        <v>0</v>
      </c>
      <c r="DG38" s="135">
        <f t="shared" si="42"/>
        <v>0</v>
      </c>
      <c r="DH38" s="135">
        <f t="shared" si="42"/>
        <v>0</v>
      </c>
      <c r="DI38" s="135">
        <f t="shared" si="42"/>
        <v>0</v>
      </c>
      <c r="DJ38" s="135">
        <f t="shared" si="43"/>
        <v>7300000</v>
      </c>
      <c r="DK38" s="135">
        <f t="shared" si="43"/>
        <v>0</v>
      </c>
      <c r="DL38" s="135">
        <f t="shared" si="43"/>
        <v>-7300000</v>
      </c>
      <c r="DM38" s="323"/>
    </row>
    <row r="39" spans="1:117" s="333" customFormat="1">
      <c r="A39" s="320">
        <v>32</v>
      </c>
      <c r="B39" s="331" t="s">
        <v>37</v>
      </c>
      <c r="C39" s="345">
        <f>SUM(C40:C43)</f>
        <v>6750000</v>
      </c>
      <c r="D39" s="345">
        <f t="shared" ref="D39:BO39" si="138">SUM(D40:D43)</f>
        <v>431000</v>
      </c>
      <c r="E39" s="345">
        <f t="shared" si="138"/>
        <v>-6319000</v>
      </c>
      <c r="F39" s="345">
        <f t="shared" si="138"/>
        <v>115000000</v>
      </c>
      <c r="G39" s="345">
        <f t="shared" si="138"/>
        <v>7863115</v>
      </c>
      <c r="H39" s="105">
        <f t="shared" si="10"/>
        <v>-107136885</v>
      </c>
      <c r="I39" s="345">
        <f t="shared" si="138"/>
        <v>137768700</v>
      </c>
      <c r="J39" s="345">
        <f t="shared" si="138"/>
        <v>133784270</v>
      </c>
      <c r="K39" s="105">
        <f t="shared" si="11"/>
        <v>-3984430</v>
      </c>
      <c r="L39" s="345">
        <f t="shared" si="138"/>
        <v>17500000</v>
      </c>
      <c r="M39" s="345">
        <f t="shared" si="138"/>
        <v>4817110</v>
      </c>
      <c r="N39" s="105">
        <f t="shared" si="12"/>
        <v>-12682890</v>
      </c>
      <c r="O39" s="345">
        <f t="shared" si="138"/>
        <v>0</v>
      </c>
      <c r="P39" s="345">
        <f t="shared" si="138"/>
        <v>0</v>
      </c>
      <c r="Q39" s="345">
        <f t="shared" si="138"/>
        <v>0</v>
      </c>
      <c r="R39" s="345">
        <f t="shared" si="138"/>
        <v>2400000</v>
      </c>
      <c r="S39" s="345">
        <f t="shared" si="138"/>
        <v>1368630</v>
      </c>
      <c r="T39" s="105">
        <f t="shared" si="14"/>
        <v>-1031370</v>
      </c>
      <c r="U39" s="345">
        <f t="shared" si="138"/>
        <v>0</v>
      </c>
      <c r="V39" s="345">
        <f t="shared" si="138"/>
        <v>0</v>
      </c>
      <c r="W39" s="345">
        <f t="shared" si="138"/>
        <v>0</v>
      </c>
      <c r="X39" s="345">
        <f t="shared" si="138"/>
        <v>3000000</v>
      </c>
      <c r="Y39" s="345">
        <f t="shared" si="138"/>
        <v>1328300</v>
      </c>
      <c r="Z39" s="105">
        <f t="shared" si="16"/>
        <v>-1671700</v>
      </c>
      <c r="AA39" s="345">
        <f t="shared" si="138"/>
        <v>3000000</v>
      </c>
      <c r="AB39" s="345">
        <f t="shared" si="138"/>
        <v>452690</v>
      </c>
      <c r="AC39" s="105">
        <f t="shared" si="17"/>
        <v>-2547310</v>
      </c>
      <c r="AD39" s="345">
        <f t="shared" si="138"/>
        <v>3000000</v>
      </c>
      <c r="AE39" s="345">
        <f t="shared" si="138"/>
        <v>1421160</v>
      </c>
      <c r="AF39" s="105">
        <f t="shared" si="18"/>
        <v>-1578840</v>
      </c>
      <c r="AG39" s="345">
        <f t="shared" si="138"/>
        <v>3000000</v>
      </c>
      <c r="AH39" s="345">
        <f t="shared" si="138"/>
        <v>0</v>
      </c>
      <c r="AI39" s="343">
        <f t="shared" si="119"/>
        <v>-3000000</v>
      </c>
      <c r="AJ39" s="345">
        <f t="shared" si="138"/>
        <v>3000000</v>
      </c>
      <c r="AK39" s="345">
        <f t="shared" si="138"/>
        <v>871640</v>
      </c>
      <c r="AL39" s="343">
        <f t="shared" si="120"/>
        <v>-2128360</v>
      </c>
      <c r="AM39" s="345">
        <f t="shared" si="138"/>
        <v>3000000</v>
      </c>
      <c r="AN39" s="345">
        <f t="shared" si="138"/>
        <v>314068.17</v>
      </c>
      <c r="AO39" s="105">
        <f t="shared" si="57"/>
        <v>-2685931.83</v>
      </c>
      <c r="AP39" s="345">
        <f t="shared" si="138"/>
        <v>3000000</v>
      </c>
      <c r="AQ39" s="345">
        <f t="shared" si="138"/>
        <v>1122350</v>
      </c>
      <c r="AR39" s="105">
        <f t="shared" si="21"/>
        <v>-1877650</v>
      </c>
      <c r="AS39" s="345">
        <f t="shared" si="138"/>
        <v>3000000</v>
      </c>
      <c r="AT39" s="345">
        <f t="shared" si="138"/>
        <v>450000</v>
      </c>
      <c r="AU39" s="105">
        <f t="shared" si="22"/>
        <v>-2550000</v>
      </c>
      <c r="AV39" s="345">
        <f t="shared" si="138"/>
        <v>3000000</v>
      </c>
      <c r="AW39" s="345">
        <f t="shared" si="138"/>
        <v>275880</v>
      </c>
      <c r="AX39" s="105">
        <f t="shared" si="23"/>
        <v>-2724120</v>
      </c>
      <c r="AY39" s="345">
        <f t="shared" si="138"/>
        <v>3000000</v>
      </c>
      <c r="AZ39" s="345">
        <f t="shared" si="138"/>
        <v>0</v>
      </c>
      <c r="BA39" s="105">
        <f t="shared" si="24"/>
        <v>-3000000</v>
      </c>
      <c r="BB39" s="345">
        <f t="shared" si="138"/>
        <v>3000000</v>
      </c>
      <c r="BC39" s="345">
        <f t="shared" si="138"/>
        <v>0</v>
      </c>
      <c r="BD39" s="105">
        <f t="shared" si="25"/>
        <v>-3000000</v>
      </c>
      <c r="BE39" s="345">
        <f t="shared" si="138"/>
        <v>3000000</v>
      </c>
      <c r="BF39" s="345">
        <f t="shared" si="138"/>
        <v>3000000</v>
      </c>
      <c r="BG39" s="105">
        <f t="shared" si="26"/>
        <v>0</v>
      </c>
      <c r="BH39" s="345">
        <f t="shared" si="138"/>
        <v>3000000</v>
      </c>
      <c r="BI39" s="345">
        <f t="shared" si="138"/>
        <v>1986600</v>
      </c>
      <c r="BJ39" s="105">
        <f t="shared" si="27"/>
        <v>-1013400</v>
      </c>
      <c r="BK39" s="345">
        <f t="shared" si="138"/>
        <v>3000000</v>
      </c>
      <c r="BL39" s="345">
        <f t="shared" si="138"/>
        <v>1470150</v>
      </c>
      <c r="BM39" s="343">
        <f t="shared" si="121"/>
        <v>-1529850</v>
      </c>
      <c r="BN39" s="345">
        <f t="shared" si="138"/>
        <v>3000000</v>
      </c>
      <c r="BO39" s="345">
        <f t="shared" si="138"/>
        <v>3000000</v>
      </c>
      <c r="BP39" s="343">
        <f t="shared" si="122"/>
        <v>0</v>
      </c>
      <c r="BQ39" s="345">
        <f t="shared" ref="BQ39:CM39" si="139">SUM(BQ40:BQ43)</f>
        <v>0</v>
      </c>
      <c r="BR39" s="345">
        <f t="shared" si="139"/>
        <v>0</v>
      </c>
      <c r="BS39" s="345">
        <f t="shared" si="139"/>
        <v>0</v>
      </c>
      <c r="BT39" s="345">
        <f t="shared" si="139"/>
        <v>3000000</v>
      </c>
      <c r="BU39" s="345">
        <f t="shared" si="139"/>
        <v>0</v>
      </c>
      <c r="BV39" s="345">
        <f t="shared" si="139"/>
        <v>-3000000</v>
      </c>
      <c r="BW39" s="345">
        <f t="shared" si="139"/>
        <v>3000000</v>
      </c>
      <c r="BX39" s="345">
        <f t="shared" si="139"/>
        <v>3000000</v>
      </c>
      <c r="BY39" s="343">
        <f t="shared" si="123"/>
        <v>0</v>
      </c>
      <c r="BZ39" s="345">
        <f t="shared" si="139"/>
        <v>3000000</v>
      </c>
      <c r="CA39" s="345">
        <f t="shared" si="139"/>
        <v>0</v>
      </c>
      <c r="CB39" s="105">
        <f t="shared" si="71"/>
        <v>-3000000</v>
      </c>
      <c r="CC39" s="345">
        <f t="shared" si="139"/>
        <v>3000000</v>
      </c>
      <c r="CD39" s="345">
        <f t="shared" si="139"/>
        <v>3000000</v>
      </c>
      <c r="CE39" s="105">
        <f t="shared" si="33"/>
        <v>0</v>
      </c>
      <c r="CF39" s="345">
        <f t="shared" si="139"/>
        <v>3000000</v>
      </c>
      <c r="CG39" s="345">
        <f t="shared" si="139"/>
        <v>0</v>
      </c>
      <c r="CH39" s="105">
        <f t="shared" si="34"/>
        <v>-3000000</v>
      </c>
      <c r="CI39" s="345">
        <f t="shared" si="139"/>
        <v>10000000</v>
      </c>
      <c r="CJ39" s="345">
        <f t="shared" si="139"/>
        <v>330000</v>
      </c>
      <c r="CK39" s="105">
        <f t="shared" si="35"/>
        <v>-9670000</v>
      </c>
      <c r="CL39" s="345">
        <f t="shared" si="139"/>
        <v>5000000</v>
      </c>
      <c r="CM39" s="345">
        <f t="shared" si="139"/>
        <v>0</v>
      </c>
      <c r="CN39" s="105">
        <f t="shared" si="36"/>
        <v>-5000000</v>
      </c>
      <c r="CO39" s="345">
        <f>SUM(CO40:CO43)</f>
        <v>0</v>
      </c>
      <c r="CP39" s="345">
        <f>SUM(CP40:CP43)</f>
        <v>0</v>
      </c>
      <c r="CQ39" s="105">
        <f t="shared" si="37"/>
        <v>0</v>
      </c>
      <c r="CR39" s="327">
        <f t="shared" si="38"/>
        <v>354418700</v>
      </c>
      <c r="CS39" s="327">
        <f t="shared" si="38"/>
        <v>170286963.16999999</v>
      </c>
      <c r="CT39" s="327">
        <f t="shared" si="38"/>
        <v>-184131736.83000001</v>
      </c>
      <c r="CU39" s="106">
        <f>SUM(CU40:CU43)</f>
        <v>0</v>
      </c>
      <c r="CV39" s="106">
        <f>SUM(CV40:CV43)</f>
        <v>0</v>
      </c>
      <c r="CW39" s="105">
        <f t="shared" si="39"/>
        <v>0</v>
      </c>
      <c r="CX39" s="327">
        <f t="shared" si="40"/>
        <v>0</v>
      </c>
      <c r="CY39" s="327">
        <f t="shared" si="40"/>
        <v>0</v>
      </c>
      <c r="CZ39" s="327">
        <f t="shared" si="40"/>
        <v>0</v>
      </c>
      <c r="DA39" s="106">
        <f>SUM(DA40:DA43)</f>
        <v>0</v>
      </c>
      <c r="DB39" s="106">
        <f>SUM(DB40:DB43)</f>
        <v>0</v>
      </c>
      <c r="DC39" s="105">
        <f t="shared" si="6"/>
        <v>0</v>
      </c>
      <c r="DD39" s="106">
        <f>SUM(DD40:DD43)</f>
        <v>0</v>
      </c>
      <c r="DE39" s="106">
        <f>SUM(DE40:DE43)</f>
        <v>0</v>
      </c>
      <c r="DF39" s="105">
        <f t="shared" si="41"/>
        <v>0</v>
      </c>
      <c r="DG39" s="321">
        <f t="shared" si="42"/>
        <v>0</v>
      </c>
      <c r="DH39" s="321">
        <f t="shared" si="42"/>
        <v>0</v>
      </c>
      <c r="DI39" s="321">
        <f t="shared" si="42"/>
        <v>0</v>
      </c>
      <c r="DJ39" s="321">
        <f t="shared" si="43"/>
        <v>354418700</v>
      </c>
      <c r="DK39" s="321">
        <f t="shared" si="43"/>
        <v>170286963.16999999</v>
      </c>
      <c r="DL39" s="321">
        <f t="shared" si="43"/>
        <v>-184131736.83000001</v>
      </c>
      <c r="DM39" s="312"/>
    </row>
    <row r="40" spans="1:117">
      <c r="A40" s="306">
        <v>33</v>
      </c>
      <c r="B40" s="317" t="s">
        <v>31</v>
      </c>
      <c r="C40" s="340">
        <v>4000000</v>
      </c>
      <c r="D40" s="340">
        <v>300000</v>
      </c>
      <c r="E40" s="105">
        <f t="shared" si="9"/>
        <v>-3700000</v>
      </c>
      <c r="F40" s="340">
        <v>64000000</v>
      </c>
      <c r="G40" s="340">
        <v>0</v>
      </c>
      <c r="H40" s="105">
        <f t="shared" si="10"/>
        <v>-64000000</v>
      </c>
      <c r="I40" s="340">
        <v>15000000</v>
      </c>
      <c r="J40" s="340">
        <v>14998580</v>
      </c>
      <c r="K40" s="105">
        <f t="shared" si="11"/>
        <v>-1420</v>
      </c>
      <c r="L40" s="340">
        <v>9000000</v>
      </c>
      <c r="M40" s="340">
        <v>704060</v>
      </c>
      <c r="N40" s="105">
        <f t="shared" si="12"/>
        <v>-8295940</v>
      </c>
      <c r="O40" s="340"/>
      <c r="P40" s="340"/>
      <c r="Q40" s="344">
        <v>0</v>
      </c>
      <c r="R40" s="340"/>
      <c r="S40" s="340"/>
      <c r="T40" s="105">
        <f t="shared" si="14"/>
        <v>0</v>
      </c>
      <c r="U40" s="340"/>
      <c r="V40" s="340"/>
      <c r="W40" s="344">
        <v>0</v>
      </c>
      <c r="X40" s="340"/>
      <c r="Y40" s="340"/>
      <c r="Z40" s="105">
        <f t="shared" si="16"/>
        <v>0</v>
      </c>
      <c r="AA40" s="340"/>
      <c r="AB40" s="340"/>
      <c r="AC40" s="105">
        <f t="shared" si="17"/>
        <v>0</v>
      </c>
      <c r="AD40" s="340"/>
      <c r="AE40" s="340"/>
      <c r="AF40" s="105">
        <f t="shared" si="18"/>
        <v>0</v>
      </c>
      <c r="AG40" s="340"/>
      <c r="AH40" s="340"/>
      <c r="AI40" s="343">
        <f t="shared" si="119"/>
        <v>0</v>
      </c>
      <c r="AJ40" s="340"/>
      <c r="AK40" s="340"/>
      <c r="AL40" s="343">
        <f t="shared" si="120"/>
        <v>0</v>
      </c>
      <c r="AM40" s="340"/>
      <c r="AN40" s="340"/>
      <c r="AO40" s="105">
        <f t="shared" si="57"/>
        <v>0</v>
      </c>
      <c r="AP40" s="340"/>
      <c r="AQ40" s="340"/>
      <c r="AR40" s="105">
        <f t="shared" si="21"/>
        <v>0</v>
      </c>
      <c r="AS40" s="340"/>
      <c r="AT40" s="340"/>
      <c r="AU40" s="105">
        <f t="shared" si="22"/>
        <v>0</v>
      </c>
      <c r="AV40" s="340"/>
      <c r="AW40" s="340"/>
      <c r="AX40" s="105">
        <f t="shared" si="23"/>
        <v>0</v>
      </c>
      <c r="AY40" s="340"/>
      <c r="AZ40" s="340"/>
      <c r="BA40" s="105">
        <f t="shared" si="24"/>
        <v>0</v>
      </c>
      <c r="BB40" s="340"/>
      <c r="BC40" s="340"/>
      <c r="BD40" s="105">
        <f t="shared" si="25"/>
        <v>0</v>
      </c>
      <c r="BE40" s="340"/>
      <c r="BF40" s="340"/>
      <c r="BG40" s="105">
        <f t="shared" si="26"/>
        <v>0</v>
      </c>
      <c r="BH40" s="340"/>
      <c r="BI40" s="340"/>
      <c r="BJ40" s="105">
        <f t="shared" si="27"/>
        <v>0</v>
      </c>
      <c r="BK40" s="340"/>
      <c r="BL40" s="340"/>
      <c r="BM40" s="343">
        <f t="shared" si="121"/>
        <v>0</v>
      </c>
      <c r="BN40" s="340"/>
      <c r="BO40" s="340"/>
      <c r="BP40" s="343">
        <f t="shared" si="122"/>
        <v>0</v>
      </c>
      <c r="BQ40" s="340"/>
      <c r="BR40" s="340"/>
      <c r="BS40" s="344">
        <v>0</v>
      </c>
      <c r="BT40" s="340"/>
      <c r="BU40" s="340"/>
      <c r="BV40" s="105">
        <f t="shared" si="117"/>
        <v>0</v>
      </c>
      <c r="BW40" s="340"/>
      <c r="BX40" s="340"/>
      <c r="BY40" s="343">
        <f t="shared" si="123"/>
        <v>0</v>
      </c>
      <c r="BZ40" s="340"/>
      <c r="CA40" s="340"/>
      <c r="CB40" s="105">
        <f t="shared" si="71"/>
        <v>0</v>
      </c>
      <c r="CC40" s="340"/>
      <c r="CD40" s="340"/>
      <c r="CE40" s="105">
        <f t="shared" si="33"/>
        <v>0</v>
      </c>
      <c r="CF40" s="340"/>
      <c r="CG40" s="340"/>
      <c r="CH40" s="105">
        <f t="shared" si="34"/>
        <v>0</v>
      </c>
      <c r="CI40" s="340"/>
      <c r="CJ40" s="340"/>
      <c r="CK40" s="105">
        <f t="shared" si="35"/>
        <v>0</v>
      </c>
      <c r="CL40" s="340"/>
      <c r="CM40" s="340"/>
      <c r="CN40" s="105">
        <f t="shared" si="36"/>
        <v>0</v>
      </c>
      <c r="CO40" s="340"/>
      <c r="CP40" s="340"/>
      <c r="CQ40" s="105">
        <f t="shared" si="37"/>
        <v>0</v>
      </c>
      <c r="CR40" s="315">
        <f t="shared" si="38"/>
        <v>92000000</v>
      </c>
      <c r="CS40" s="315">
        <f t="shared" si="38"/>
        <v>16002640</v>
      </c>
      <c r="CT40" s="315">
        <f t="shared" si="38"/>
        <v>-75997360</v>
      </c>
      <c r="CU40" s="84"/>
      <c r="CV40" s="84"/>
      <c r="CW40" s="109">
        <f t="shared" si="39"/>
        <v>0</v>
      </c>
      <c r="CX40" s="315">
        <f t="shared" ref="CX40:CZ43" si="140">SUM(CU40)</f>
        <v>0</v>
      </c>
      <c r="CY40" s="315">
        <f t="shared" si="140"/>
        <v>0</v>
      </c>
      <c r="CZ40" s="315">
        <f t="shared" si="140"/>
        <v>0</v>
      </c>
      <c r="DA40" s="84"/>
      <c r="DB40" s="84"/>
      <c r="DC40" s="105">
        <f t="shared" si="6"/>
        <v>0</v>
      </c>
      <c r="DD40" s="84"/>
      <c r="DE40" s="84"/>
      <c r="DF40" s="109">
        <f t="shared" si="41"/>
        <v>0</v>
      </c>
      <c r="DG40" s="135">
        <f t="shared" si="42"/>
        <v>0</v>
      </c>
      <c r="DH40" s="135">
        <f t="shared" si="42"/>
        <v>0</v>
      </c>
      <c r="DI40" s="135">
        <f t="shared" si="42"/>
        <v>0</v>
      </c>
      <c r="DJ40" s="135">
        <f t="shared" si="43"/>
        <v>92000000</v>
      </c>
      <c r="DK40" s="135">
        <f t="shared" si="43"/>
        <v>16002640</v>
      </c>
      <c r="DL40" s="135">
        <f t="shared" si="43"/>
        <v>-75997360</v>
      </c>
      <c r="DM40" s="323"/>
    </row>
    <row r="41" spans="1:117">
      <c r="A41" s="306">
        <v>34</v>
      </c>
      <c r="B41" s="317" t="s">
        <v>32</v>
      </c>
      <c r="C41" s="340">
        <v>2000000</v>
      </c>
      <c r="D41" s="340">
        <v>0</v>
      </c>
      <c r="E41" s="105">
        <f t="shared" si="9"/>
        <v>-2000000</v>
      </c>
      <c r="F41" s="340">
        <v>29000000</v>
      </c>
      <c r="G41" s="340">
        <v>0</v>
      </c>
      <c r="H41" s="105">
        <f t="shared" si="10"/>
        <v>-29000000</v>
      </c>
      <c r="I41" s="340">
        <v>6000000</v>
      </c>
      <c r="J41" s="340">
        <v>5951850</v>
      </c>
      <c r="K41" s="105">
        <f t="shared" si="11"/>
        <v>-48150</v>
      </c>
      <c r="L41" s="340">
        <v>7000000</v>
      </c>
      <c r="M41" s="340">
        <v>2800000</v>
      </c>
      <c r="N41" s="105">
        <f t="shared" si="12"/>
        <v>-4200000</v>
      </c>
      <c r="O41" s="340"/>
      <c r="P41" s="340"/>
      <c r="Q41" s="344">
        <v>0</v>
      </c>
      <c r="R41" s="340"/>
      <c r="S41" s="340"/>
      <c r="T41" s="105">
        <f t="shared" si="14"/>
        <v>0</v>
      </c>
      <c r="U41" s="340"/>
      <c r="V41" s="340"/>
      <c r="W41" s="344">
        <v>0</v>
      </c>
      <c r="X41" s="340"/>
      <c r="Y41" s="340"/>
      <c r="Z41" s="105">
        <f t="shared" si="16"/>
        <v>0</v>
      </c>
      <c r="AA41" s="340"/>
      <c r="AB41" s="340"/>
      <c r="AC41" s="105">
        <f t="shared" si="17"/>
        <v>0</v>
      </c>
      <c r="AD41" s="340"/>
      <c r="AE41" s="340"/>
      <c r="AF41" s="105">
        <f t="shared" si="18"/>
        <v>0</v>
      </c>
      <c r="AG41" s="340"/>
      <c r="AH41" s="340"/>
      <c r="AI41" s="343">
        <f t="shared" si="119"/>
        <v>0</v>
      </c>
      <c r="AJ41" s="340"/>
      <c r="AK41" s="340"/>
      <c r="AL41" s="343">
        <f t="shared" si="120"/>
        <v>0</v>
      </c>
      <c r="AM41" s="340"/>
      <c r="AN41" s="340"/>
      <c r="AO41" s="105">
        <f t="shared" si="57"/>
        <v>0</v>
      </c>
      <c r="AP41" s="340"/>
      <c r="AQ41" s="340"/>
      <c r="AR41" s="105">
        <f t="shared" si="21"/>
        <v>0</v>
      </c>
      <c r="AS41" s="340"/>
      <c r="AT41" s="340"/>
      <c r="AU41" s="105">
        <f t="shared" si="22"/>
        <v>0</v>
      </c>
      <c r="AV41" s="340"/>
      <c r="AW41" s="340"/>
      <c r="AX41" s="105">
        <f t="shared" si="23"/>
        <v>0</v>
      </c>
      <c r="AY41" s="340"/>
      <c r="AZ41" s="340"/>
      <c r="BA41" s="105">
        <f t="shared" si="24"/>
        <v>0</v>
      </c>
      <c r="BB41" s="340"/>
      <c r="BC41" s="340"/>
      <c r="BD41" s="105">
        <f t="shared" si="25"/>
        <v>0</v>
      </c>
      <c r="BE41" s="340"/>
      <c r="BF41" s="340"/>
      <c r="BG41" s="105">
        <f t="shared" si="26"/>
        <v>0</v>
      </c>
      <c r="BH41" s="340"/>
      <c r="BI41" s="340"/>
      <c r="BJ41" s="105">
        <f t="shared" si="27"/>
        <v>0</v>
      </c>
      <c r="BK41" s="340"/>
      <c r="BL41" s="340"/>
      <c r="BM41" s="343">
        <f t="shared" si="121"/>
        <v>0</v>
      </c>
      <c r="BN41" s="340"/>
      <c r="BO41" s="340"/>
      <c r="BP41" s="343">
        <f t="shared" si="122"/>
        <v>0</v>
      </c>
      <c r="BQ41" s="340"/>
      <c r="BR41" s="340"/>
      <c r="BS41" s="344">
        <v>0</v>
      </c>
      <c r="BT41" s="340"/>
      <c r="BU41" s="340"/>
      <c r="BV41" s="105">
        <f t="shared" si="117"/>
        <v>0</v>
      </c>
      <c r="BW41" s="340"/>
      <c r="BX41" s="340"/>
      <c r="BY41" s="343">
        <f t="shared" si="123"/>
        <v>0</v>
      </c>
      <c r="BZ41" s="340"/>
      <c r="CA41" s="340"/>
      <c r="CB41" s="105">
        <f t="shared" si="71"/>
        <v>0</v>
      </c>
      <c r="CC41" s="340"/>
      <c r="CD41" s="340"/>
      <c r="CE41" s="105">
        <f t="shared" si="33"/>
        <v>0</v>
      </c>
      <c r="CF41" s="340"/>
      <c r="CG41" s="340"/>
      <c r="CH41" s="105">
        <f t="shared" si="34"/>
        <v>0</v>
      </c>
      <c r="CI41" s="340"/>
      <c r="CJ41" s="340"/>
      <c r="CK41" s="105">
        <f t="shared" si="35"/>
        <v>0</v>
      </c>
      <c r="CL41" s="340"/>
      <c r="CM41" s="340"/>
      <c r="CN41" s="105">
        <f t="shared" si="36"/>
        <v>0</v>
      </c>
      <c r="CO41" s="340"/>
      <c r="CP41" s="340"/>
      <c r="CQ41" s="105">
        <f t="shared" si="37"/>
        <v>0</v>
      </c>
      <c r="CR41" s="315">
        <f t="shared" si="38"/>
        <v>44000000</v>
      </c>
      <c r="CS41" s="315">
        <f t="shared" si="38"/>
        <v>8751850</v>
      </c>
      <c r="CT41" s="315">
        <f t="shared" si="38"/>
        <v>-35248150</v>
      </c>
      <c r="CU41" s="84"/>
      <c r="CV41" s="84"/>
      <c r="CW41" s="109">
        <f t="shared" si="39"/>
        <v>0</v>
      </c>
      <c r="CX41" s="315">
        <f t="shared" si="140"/>
        <v>0</v>
      </c>
      <c r="CY41" s="315">
        <f t="shared" si="140"/>
        <v>0</v>
      </c>
      <c r="CZ41" s="315">
        <f t="shared" si="140"/>
        <v>0</v>
      </c>
      <c r="DA41" s="84"/>
      <c r="DB41" s="84"/>
      <c r="DC41" s="105">
        <f t="shared" si="6"/>
        <v>0</v>
      </c>
      <c r="DD41" s="84"/>
      <c r="DE41" s="84"/>
      <c r="DF41" s="109">
        <f t="shared" si="41"/>
        <v>0</v>
      </c>
      <c r="DG41" s="135">
        <f t="shared" si="42"/>
        <v>0</v>
      </c>
      <c r="DH41" s="135">
        <f t="shared" si="42"/>
        <v>0</v>
      </c>
      <c r="DI41" s="135">
        <f t="shared" si="42"/>
        <v>0</v>
      </c>
      <c r="DJ41" s="135">
        <f t="shared" si="43"/>
        <v>44000000</v>
      </c>
      <c r="DK41" s="135">
        <f t="shared" si="43"/>
        <v>8751850</v>
      </c>
      <c r="DL41" s="135">
        <f t="shared" si="43"/>
        <v>-35248150</v>
      </c>
      <c r="DM41" s="323"/>
    </row>
    <row r="42" spans="1:117">
      <c r="A42" s="306">
        <v>35</v>
      </c>
      <c r="B42" s="317" t="s">
        <v>41</v>
      </c>
      <c r="C42" s="340"/>
      <c r="D42" s="340"/>
      <c r="E42" s="105">
        <f t="shared" si="9"/>
        <v>0</v>
      </c>
      <c r="F42" s="340"/>
      <c r="G42" s="340"/>
      <c r="H42" s="105">
        <f t="shared" si="10"/>
        <v>0</v>
      </c>
      <c r="I42" s="340">
        <v>9000000</v>
      </c>
      <c r="J42" s="340">
        <v>5065140</v>
      </c>
      <c r="K42" s="105">
        <f t="shared" si="11"/>
        <v>-3934860</v>
      </c>
      <c r="L42" s="340"/>
      <c r="M42" s="340"/>
      <c r="N42" s="105">
        <f t="shared" si="12"/>
        <v>0</v>
      </c>
      <c r="O42" s="340"/>
      <c r="P42" s="340"/>
      <c r="Q42" s="344">
        <v>0</v>
      </c>
      <c r="R42" s="340"/>
      <c r="S42" s="340"/>
      <c r="T42" s="105">
        <f t="shared" si="14"/>
        <v>0</v>
      </c>
      <c r="U42" s="340"/>
      <c r="V42" s="340"/>
      <c r="W42" s="344">
        <v>0</v>
      </c>
      <c r="X42" s="340"/>
      <c r="Y42" s="340"/>
      <c r="Z42" s="105">
        <f t="shared" si="16"/>
        <v>0</v>
      </c>
      <c r="AA42" s="340"/>
      <c r="AB42" s="340"/>
      <c r="AC42" s="105">
        <f t="shared" si="17"/>
        <v>0</v>
      </c>
      <c r="AD42" s="340"/>
      <c r="AE42" s="340"/>
      <c r="AF42" s="105">
        <f t="shared" si="18"/>
        <v>0</v>
      </c>
      <c r="AG42" s="340"/>
      <c r="AH42" s="340"/>
      <c r="AI42" s="343">
        <f t="shared" si="119"/>
        <v>0</v>
      </c>
      <c r="AJ42" s="340"/>
      <c r="AK42" s="340"/>
      <c r="AL42" s="343">
        <f t="shared" si="120"/>
        <v>0</v>
      </c>
      <c r="AM42" s="340"/>
      <c r="AN42" s="340"/>
      <c r="AO42" s="105">
        <f t="shared" si="57"/>
        <v>0</v>
      </c>
      <c r="AP42" s="340"/>
      <c r="AQ42" s="340"/>
      <c r="AR42" s="105">
        <f t="shared" si="21"/>
        <v>0</v>
      </c>
      <c r="AS42" s="340"/>
      <c r="AT42" s="340"/>
      <c r="AU42" s="105">
        <f t="shared" si="22"/>
        <v>0</v>
      </c>
      <c r="AV42" s="340"/>
      <c r="AW42" s="340"/>
      <c r="AX42" s="105">
        <f t="shared" si="23"/>
        <v>0</v>
      </c>
      <c r="AY42" s="340"/>
      <c r="AZ42" s="340"/>
      <c r="BA42" s="105">
        <f t="shared" si="24"/>
        <v>0</v>
      </c>
      <c r="BB42" s="340"/>
      <c r="BC42" s="340"/>
      <c r="BD42" s="105">
        <f t="shared" si="25"/>
        <v>0</v>
      </c>
      <c r="BE42" s="340"/>
      <c r="BF42" s="340"/>
      <c r="BG42" s="105">
        <f t="shared" si="26"/>
        <v>0</v>
      </c>
      <c r="BH42" s="340"/>
      <c r="BI42" s="340"/>
      <c r="BJ42" s="105">
        <f t="shared" si="27"/>
        <v>0</v>
      </c>
      <c r="BK42" s="340"/>
      <c r="BL42" s="340"/>
      <c r="BM42" s="343">
        <f t="shared" si="121"/>
        <v>0</v>
      </c>
      <c r="BN42" s="340"/>
      <c r="BO42" s="340"/>
      <c r="BP42" s="343">
        <f t="shared" si="122"/>
        <v>0</v>
      </c>
      <c r="BQ42" s="340"/>
      <c r="BR42" s="340"/>
      <c r="BS42" s="344">
        <v>0</v>
      </c>
      <c r="BT42" s="340"/>
      <c r="BU42" s="340"/>
      <c r="BV42" s="105">
        <f t="shared" si="117"/>
        <v>0</v>
      </c>
      <c r="BW42" s="340"/>
      <c r="BX42" s="340"/>
      <c r="BY42" s="343">
        <f t="shared" si="123"/>
        <v>0</v>
      </c>
      <c r="BZ42" s="340"/>
      <c r="CA42" s="340"/>
      <c r="CB42" s="105">
        <f t="shared" si="71"/>
        <v>0</v>
      </c>
      <c r="CC42" s="340"/>
      <c r="CD42" s="340"/>
      <c r="CE42" s="105">
        <f t="shared" si="33"/>
        <v>0</v>
      </c>
      <c r="CF42" s="340"/>
      <c r="CG42" s="340"/>
      <c r="CH42" s="105">
        <f t="shared" si="34"/>
        <v>0</v>
      </c>
      <c r="CI42" s="340"/>
      <c r="CJ42" s="340"/>
      <c r="CK42" s="105">
        <f t="shared" si="35"/>
        <v>0</v>
      </c>
      <c r="CL42" s="340"/>
      <c r="CM42" s="340"/>
      <c r="CN42" s="105">
        <f t="shared" si="36"/>
        <v>0</v>
      </c>
      <c r="CO42" s="340"/>
      <c r="CP42" s="340"/>
      <c r="CQ42" s="105">
        <f t="shared" si="37"/>
        <v>0</v>
      </c>
      <c r="CR42" s="315">
        <f t="shared" si="38"/>
        <v>9000000</v>
      </c>
      <c r="CS42" s="315">
        <f t="shared" si="38"/>
        <v>5065140</v>
      </c>
      <c r="CT42" s="315">
        <f t="shared" si="38"/>
        <v>-3934860</v>
      </c>
      <c r="CU42" s="84"/>
      <c r="CV42" s="84"/>
      <c r="CW42" s="109">
        <f t="shared" si="39"/>
        <v>0</v>
      </c>
      <c r="CX42" s="315">
        <f t="shared" si="140"/>
        <v>0</v>
      </c>
      <c r="CY42" s="315">
        <f t="shared" si="140"/>
        <v>0</v>
      </c>
      <c r="CZ42" s="315">
        <f t="shared" si="140"/>
        <v>0</v>
      </c>
      <c r="DA42" s="84"/>
      <c r="DB42" s="84"/>
      <c r="DC42" s="105">
        <f t="shared" si="6"/>
        <v>0</v>
      </c>
      <c r="DD42" s="84"/>
      <c r="DE42" s="84"/>
      <c r="DF42" s="109">
        <f t="shared" si="41"/>
        <v>0</v>
      </c>
      <c r="DG42" s="135">
        <f t="shared" si="42"/>
        <v>0</v>
      </c>
      <c r="DH42" s="135">
        <f t="shared" si="42"/>
        <v>0</v>
      </c>
      <c r="DI42" s="135">
        <f t="shared" si="42"/>
        <v>0</v>
      </c>
      <c r="DJ42" s="135">
        <f>SUM(CR42+CX42+DG42)</f>
        <v>9000000</v>
      </c>
      <c r="DK42" s="135">
        <f t="shared" si="43"/>
        <v>5065140</v>
      </c>
      <c r="DL42" s="135">
        <f t="shared" si="43"/>
        <v>-3934860</v>
      </c>
      <c r="DM42" s="323"/>
    </row>
    <row r="43" spans="1:117">
      <c r="A43" s="306">
        <v>36</v>
      </c>
      <c r="B43" s="313" t="s">
        <v>33</v>
      </c>
      <c r="C43" s="111">
        <v>750000</v>
      </c>
      <c r="D43" s="111">
        <v>131000</v>
      </c>
      <c r="E43" s="105">
        <f t="shared" si="9"/>
        <v>-619000</v>
      </c>
      <c r="F43" s="111">
        <v>22000000</v>
      </c>
      <c r="G43" s="111">
        <v>7863115</v>
      </c>
      <c r="H43" s="105">
        <f t="shared" si="10"/>
        <v>-14136885</v>
      </c>
      <c r="I43" s="111">
        <v>107768700</v>
      </c>
      <c r="J43" s="111">
        <v>107768700</v>
      </c>
      <c r="K43" s="105">
        <f t="shared" si="11"/>
        <v>0</v>
      </c>
      <c r="L43" s="340">
        <v>1500000</v>
      </c>
      <c r="M43" s="340">
        <v>1313050</v>
      </c>
      <c r="N43" s="105">
        <f t="shared" si="12"/>
        <v>-186950</v>
      </c>
      <c r="O43" s="111"/>
      <c r="P43" s="111"/>
      <c r="Q43" s="343">
        <v>0</v>
      </c>
      <c r="R43" s="340">
        <v>2400000</v>
      </c>
      <c r="S43" s="340">
        <v>1368630</v>
      </c>
      <c r="T43" s="105">
        <f t="shared" si="14"/>
        <v>-1031370</v>
      </c>
      <c r="U43" s="111"/>
      <c r="V43" s="111"/>
      <c r="W43" s="343">
        <v>0</v>
      </c>
      <c r="X43" s="111">
        <v>3000000</v>
      </c>
      <c r="Y43" s="111">
        <v>1328300</v>
      </c>
      <c r="Z43" s="105">
        <f t="shared" si="16"/>
        <v>-1671700</v>
      </c>
      <c r="AA43" s="111">
        <v>3000000</v>
      </c>
      <c r="AB43" s="111">
        <v>452690</v>
      </c>
      <c r="AC43" s="105">
        <f t="shared" si="17"/>
        <v>-2547310</v>
      </c>
      <c r="AD43" s="111">
        <v>3000000</v>
      </c>
      <c r="AE43" s="111">
        <v>1421160</v>
      </c>
      <c r="AF43" s="105">
        <f t="shared" si="18"/>
        <v>-1578840</v>
      </c>
      <c r="AG43" s="111">
        <v>3000000</v>
      </c>
      <c r="AH43" s="111">
        <v>0</v>
      </c>
      <c r="AI43" s="343">
        <f t="shared" si="119"/>
        <v>-3000000</v>
      </c>
      <c r="AJ43" s="111">
        <v>3000000</v>
      </c>
      <c r="AK43" s="111">
        <v>871640</v>
      </c>
      <c r="AL43" s="343">
        <f t="shared" si="120"/>
        <v>-2128360</v>
      </c>
      <c r="AM43" s="111">
        <v>3000000</v>
      </c>
      <c r="AN43" s="111">
        <v>314068.17</v>
      </c>
      <c r="AO43" s="105">
        <f t="shared" si="57"/>
        <v>-2685931.83</v>
      </c>
      <c r="AP43" s="111">
        <v>3000000</v>
      </c>
      <c r="AQ43" s="111">
        <v>1122350</v>
      </c>
      <c r="AR43" s="105">
        <f t="shared" si="21"/>
        <v>-1877650</v>
      </c>
      <c r="AS43" s="111">
        <v>3000000</v>
      </c>
      <c r="AT43" s="111">
        <v>450000</v>
      </c>
      <c r="AU43" s="105">
        <f t="shared" si="22"/>
        <v>-2550000</v>
      </c>
      <c r="AV43" s="111">
        <v>3000000</v>
      </c>
      <c r="AW43" s="111">
        <v>275880</v>
      </c>
      <c r="AX43" s="105">
        <f t="shared" si="23"/>
        <v>-2724120</v>
      </c>
      <c r="AY43" s="111">
        <v>3000000</v>
      </c>
      <c r="AZ43" s="111">
        <v>0</v>
      </c>
      <c r="BA43" s="105">
        <f t="shared" si="24"/>
        <v>-3000000</v>
      </c>
      <c r="BB43" s="111">
        <v>3000000</v>
      </c>
      <c r="BC43" s="111">
        <v>0</v>
      </c>
      <c r="BD43" s="105">
        <f t="shared" si="25"/>
        <v>-3000000</v>
      </c>
      <c r="BE43" s="111">
        <v>3000000</v>
      </c>
      <c r="BF43" s="111">
        <v>3000000</v>
      </c>
      <c r="BG43" s="105">
        <f t="shared" si="26"/>
        <v>0</v>
      </c>
      <c r="BH43" s="111">
        <v>3000000</v>
      </c>
      <c r="BI43" s="111">
        <v>1986600</v>
      </c>
      <c r="BJ43" s="105">
        <f t="shared" si="27"/>
        <v>-1013400</v>
      </c>
      <c r="BK43" s="111">
        <v>3000000</v>
      </c>
      <c r="BL43" s="111">
        <v>1470150</v>
      </c>
      <c r="BM43" s="343">
        <f t="shared" si="121"/>
        <v>-1529850</v>
      </c>
      <c r="BN43" s="111">
        <v>3000000</v>
      </c>
      <c r="BO43" s="111">
        <v>3000000</v>
      </c>
      <c r="BP43" s="343">
        <f t="shared" si="122"/>
        <v>0</v>
      </c>
      <c r="BQ43" s="111"/>
      <c r="BR43" s="111"/>
      <c r="BS43" s="343">
        <v>0</v>
      </c>
      <c r="BT43" s="111">
        <v>3000000</v>
      </c>
      <c r="BU43" s="111">
        <v>0</v>
      </c>
      <c r="BV43" s="105">
        <f t="shared" si="117"/>
        <v>-3000000</v>
      </c>
      <c r="BW43" s="111">
        <v>3000000</v>
      </c>
      <c r="BX43" s="111">
        <v>3000000</v>
      </c>
      <c r="BY43" s="343">
        <f t="shared" si="123"/>
        <v>0</v>
      </c>
      <c r="BZ43" s="111">
        <v>3000000</v>
      </c>
      <c r="CA43" s="111">
        <v>0</v>
      </c>
      <c r="CB43" s="105">
        <f t="shared" si="71"/>
        <v>-3000000</v>
      </c>
      <c r="CC43" s="111">
        <v>3000000</v>
      </c>
      <c r="CD43" s="111">
        <v>3000000</v>
      </c>
      <c r="CE43" s="105">
        <f t="shared" si="33"/>
        <v>0</v>
      </c>
      <c r="CF43" s="111">
        <v>3000000</v>
      </c>
      <c r="CG43" s="111">
        <v>0</v>
      </c>
      <c r="CH43" s="105">
        <f t="shared" si="34"/>
        <v>-3000000</v>
      </c>
      <c r="CI43" s="111">
        <v>10000000</v>
      </c>
      <c r="CJ43" s="111">
        <v>330000</v>
      </c>
      <c r="CK43" s="105">
        <f t="shared" si="35"/>
        <v>-9670000</v>
      </c>
      <c r="CL43" s="111">
        <v>5000000</v>
      </c>
      <c r="CM43" s="111"/>
      <c r="CN43" s="105">
        <f t="shared" si="36"/>
        <v>-5000000</v>
      </c>
      <c r="CO43" s="111">
        <v>0</v>
      </c>
      <c r="CP43" s="111"/>
      <c r="CQ43" s="105">
        <f t="shared" si="37"/>
        <v>0</v>
      </c>
      <c r="CR43" s="315">
        <f t="shared" si="38"/>
        <v>209418700</v>
      </c>
      <c r="CS43" s="315">
        <f t="shared" si="38"/>
        <v>140467333.17000002</v>
      </c>
      <c r="CT43" s="315">
        <f t="shared" si="38"/>
        <v>-68951366.829999998</v>
      </c>
      <c r="CU43" s="84"/>
      <c r="CV43" s="84"/>
      <c r="CW43" s="109">
        <f t="shared" si="39"/>
        <v>0</v>
      </c>
      <c r="CX43" s="315">
        <f t="shared" si="140"/>
        <v>0</v>
      </c>
      <c r="CY43" s="315">
        <f t="shared" si="140"/>
        <v>0</v>
      </c>
      <c r="CZ43" s="315">
        <f t="shared" si="140"/>
        <v>0</v>
      </c>
      <c r="DA43" s="84"/>
      <c r="DB43" s="84"/>
      <c r="DC43" s="105">
        <f t="shared" si="6"/>
        <v>0</v>
      </c>
      <c r="DD43" s="84"/>
      <c r="DE43" s="84"/>
      <c r="DF43" s="109">
        <f t="shared" si="41"/>
        <v>0</v>
      </c>
      <c r="DG43" s="135">
        <f t="shared" si="42"/>
        <v>0</v>
      </c>
      <c r="DH43" s="135">
        <f t="shared" si="42"/>
        <v>0</v>
      </c>
      <c r="DI43" s="135">
        <f t="shared" si="42"/>
        <v>0</v>
      </c>
      <c r="DJ43" s="135">
        <f>SUM(CR43+CX43+DG43)</f>
        <v>209418700</v>
      </c>
      <c r="DK43" s="135">
        <f t="shared" si="43"/>
        <v>140467333.17000002</v>
      </c>
      <c r="DL43" s="135">
        <f t="shared" si="43"/>
        <v>-68951366.829999998</v>
      </c>
      <c r="DM43" s="323"/>
    </row>
    <row r="44" spans="1:117" s="333" customFormat="1">
      <c r="A44" s="320">
        <v>37</v>
      </c>
      <c r="B44" s="331" t="s">
        <v>38</v>
      </c>
      <c r="C44" s="179">
        <f>SUM(C45:C47)</f>
        <v>950000</v>
      </c>
      <c r="D44" s="179">
        <f t="shared" ref="D44:BO44" si="141">SUM(D45:D47)</f>
        <v>934000</v>
      </c>
      <c r="E44" s="179">
        <f t="shared" si="141"/>
        <v>-16000</v>
      </c>
      <c r="F44" s="179">
        <f t="shared" si="141"/>
        <v>5399600</v>
      </c>
      <c r="G44" s="179">
        <f t="shared" si="141"/>
        <v>1396100</v>
      </c>
      <c r="H44" s="105">
        <f t="shared" si="10"/>
        <v>-4003500</v>
      </c>
      <c r="I44" s="179">
        <f t="shared" si="141"/>
        <v>1000000</v>
      </c>
      <c r="J44" s="179">
        <f t="shared" si="141"/>
        <v>0</v>
      </c>
      <c r="K44" s="105">
        <f t="shared" si="11"/>
        <v>-1000000</v>
      </c>
      <c r="L44" s="179">
        <f t="shared" si="141"/>
        <v>600000</v>
      </c>
      <c r="M44" s="179">
        <f t="shared" si="141"/>
        <v>0</v>
      </c>
      <c r="N44" s="105">
        <f t="shared" si="12"/>
        <v>-600000</v>
      </c>
      <c r="O44" s="179">
        <f t="shared" si="141"/>
        <v>0</v>
      </c>
      <c r="P44" s="179">
        <f t="shared" si="141"/>
        <v>0</v>
      </c>
      <c r="Q44" s="179">
        <f t="shared" si="141"/>
        <v>0</v>
      </c>
      <c r="R44" s="179">
        <f t="shared" si="141"/>
        <v>0</v>
      </c>
      <c r="S44" s="179">
        <f t="shared" si="141"/>
        <v>0</v>
      </c>
      <c r="T44" s="105">
        <f t="shared" si="14"/>
        <v>0</v>
      </c>
      <c r="U44" s="179">
        <f t="shared" si="141"/>
        <v>0</v>
      </c>
      <c r="V44" s="179">
        <f t="shared" si="141"/>
        <v>0</v>
      </c>
      <c r="W44" s="179">
        <f t="shared" si="141"/>
        <v>0</v>
      </c>
      <c r="X44" s="179">
        <f t="shared" si="141"/>
        <v>0</v>
      </c>
      <c r="Y44" s="179">
        <f>SUM(Y45:Y47)</f>
        <v>0</v>
      </c>
      <c r="Z44" s="105">
        <f t="shared" si="16"/>
        <v>0</v>
      </c>
      <c r="AA44" s="179">
        <f t="shared" si="141"/>
        <v>0</v>
      </c>
      <c r="AB44" s="179">
        <f t="shared" si="141"/>
        <v>0</v>
      </c>
      <c r="AC44" s="105">
        <f t="shared" si="17"/>
        <v>0</v>
      </c>
      <c r="AD44" s="179">
        <f t="shared" si="141"/>
        <v>0</v>
      </c>
      <c r="AE44" s="179">
        <f t="shared" si="141"/>
        <v>0</v>
      </c>
      <c r="AF44" s="105">
        <f t="shared" si="18"/>
        <v>0</v>
      </c>
      <c r="AG44" s="179">
        <f t="shared" si="141"/>
        <v>0</v>
      </c>
      <c r="AH44" s="179">
        <f t="shared" si="141"/>
        <v>0</v>
      </c>
      <c r="AI44" s="343">
        <f t="shared" si="119"/>
        <v>0</v>
      </c>
      <c r="AJ44" s="179">
        <f t="shared" si="141"/>
        <v>0</v>
      </c>
      <c r="AK44" s="179">
        <f t="shared" si="141"/>
        <v>0</v>
      </c>
      <c r="AL44" s="343">
        <f t="shared" si="120"/>
        <v>0</v>
      </c>
      <c r="AM44" s="179">
        <f t="shared" si="141"/>
        <v>0</v>
      </c>
      <c r="AN44" s="179">
        <f t="shared" si="141"/>
        <v>0</v>
      </c>
      <c r="AO44" s="105">
        <f t="shared" si="57"/>
        <v>0</v>
      </c>
      <c r="AP44" s="179">
        <f t="shared" si="141"/>
        <v>0</v>
      </c>
      <c r="AQ44" s="179">
        <f t="shared" si="141"/>
        <v>0</v>
      </c>
      <c r="AR44" s="105">
        <f t="shared" si="21"/>
        <v>0</v>
      </c>
      <c r="AS44" s="179">
        <f t="shared" si="141"/>
        <v>0</v>
      </c>
      <c r="AT44" s="179">
        <f t="shared" si="141"/>
        <v>0</v>
      </c>
      <c r="AU44" s="105">
        <f t="shared" si="22"/>
        <v>0</v>
      </c>
      <c r="AV44" s="179">
        <f t="shared" si="141"/>
        <v>0</v>
      </c>
      <c r="AW44" s="179">
        <f t="shared" si="141"/>
        <v>0</v>
      </c>
      <c r="AX44" s="105">
        <f t="shared" si="23"/>
        <v>0</v>
      </c>
      <c r="AY44" s="179">
        <f t="shared" si="141"/>
        <v>0</v>
      </c>
      <c r="AZ44" s="179">
        <f t="shared" si="141"/>
        <v>0</v>
      </c>
      <c r="BA44" s="105">
        <f t="shared" si="24"/>
        <v>0</v>
      </c>
      <c r="BB44" s="179">
        <f t="shared" si="141"/>
        <v>0</v>
      </c>
      <c r="BC44" s="179">
        <f t="shared" si="141"/>
        <v>0</v>
      </c>
      <c r="BD44" s="105">
        <f t="shared" si="25"/>
        <v>0</v>
      </c>
      <c r="BE44" s="179">
        <f t="shared" si="141"/>
        <v>0</v>
      </c>
      <c r="BF44" s="179">
        <f t="shared" si="141"/>
        <v>0</v>
      </c>
      <c r="BG44" s="105">
        <f t="shared" si="26"/>
        <v>0</v>
      </c>
      <c r="BH44" s="179">
        <f t="shared" si="141"/>
        <v>0</v>
      </c>
      <c r="BI44" s="179">
        <f t="shared" si="141"/>
        <v>0</v>
      </c>
      <c r="BJ44" s="105">
        <f t="shared" si="27"/>
        <v>0</v>
      </c>
      <c r="BK44" s="179">
        <f t="shared" si="141"/>
        <v>0</v>
      </c>
      <c r="BL44" s="179">
        <f t="shared" si="141"/>
        <v>0</v>
      </c>
      <c r="BM44" s="343">
        <f t="shared" si="121"/>
        <v>0</v>
      </c>
      <c r="BN44" s="179">
        <f t="shared" si="141"/>
        <v>0</v>
      </c>
      <c r="BO44" s="179">
        <f t="shared" si="141"/>
        <v>0</v>
      </c>
      <c r="BP44" s="343">
        <f t="shared" si="122"/>
        <v>0</v>
      </c>
      <c r="BQ44" s="179">
        <f t="shared" ref="BQ44:CP44" si="142">SUM(BQ45:BQ47)</f>
        <v>0</v>
      </c>
      <c r="BR44" s="179">
        <f t="shared" si="142"/>
        <v>0</v>
      </c>
      <c r="BS44" s="179">
        <f t="shared" si="142"/>
        <v>0</v>
      </c>
      <c r="BT44" s="179">
        <f t="shared" si="142"/>
        <v>0</v>
      </c>
      <c r="BU44" s="179">
        <f t="shared" si="142"/>
        <v>0</v>
      </c>
      <c r="BV44" s="179">
        <f t="shared" si="142"/>
        <v>0</v>
      </c>
      <c r="BW44" s="179">
        <f t="shared" si="142"/>
        <v>0</v>
      </c>
      <c r="BX44" s="179">
        <f t="shared" si="142"/>
        <v>0</v>
      </c>
      <c r="BY44" s="343">
        <f t="shared" si="123"/>
        <v>0</v>
      </c>
      <c r="BZ44" s="179">
        <f t="shared" si="142"/>
        <v>0</v>
      </c>
      <c r="CA44" s="179">
        <f t="shared" si="142"/>
        <v>0</v>
      </c>
      <c r="CB44" s="105">
        <f t="shared" si="71"/>
        <v>0</v>
      </c>
      <c r="CC44" s="179">
        <f t="shared" si="142"/>
        <v>0</v>
      </c>
      <c r="CD44" s="179">
        <f t="shared" si="142"/>
        <v>0</v>
      </c>
      <c r="CE44" s="105">
        <f t="shared" si="33"/>
        <v>0</v>
      </c>
      <c r="CF44" s="179">
        <f t="shared" si="142"/>
        <v>0</v>
      </c>
      <c r="CG44" s="179">
        <f t="shared" si="142"/>
        <v>0</v>
      </c>
      <c r="CH44" s="105">
        <f t="shared" si="34"/>
        <v>0</v>
      </c>
      <c r="CI44" s="179">
        <f t="shared" si="142"/>
        <v>0</v>
      </c>
      <c r="CJ44" s="179">
        <f t="shared" si="142"/>
        <v>0</v>
      </c>
      <c r="CK44" s="105">
        <f t="shared" si="35"/>
        <v>0</v>
      </c>
      <c r="CL44" s="179">
        <f t="shared" si="142"/>
        <v>0</v>
      </c>
      <c r="CM44" s="179">
        <f t="shared" si="142"/>
        <v>0</v>
      </c>
      <c r="CN44" s="105">
        <f t="shared" si="36"/>
        <v>0</v>
      </c>
      <c r="CO44" s="179">
        <f t="shared" si="142"/>
        <v>0</v>
      </c>
      <c r="CP44" s="179">
        <f t="shared" si="142"/>
        <v>0</v>
      </c>
      <c r="CQ44" s="105">
        <f t="shared" si="37"/>
        <v>0</v>
      </c>
      <c r="CR44" s="327">
        <f t="shared" si="38"/>
        <v>7949600</v>
      </c>
      <c r="CS44" s="327">
        <f t="shared" si="38"/>
        <v>2330100</v>
      </c>
      <c r="CT44" s="327">
        <f t="shared" si="38"/>
        <v>-5619500</v>
      </c>
      <c r="CU44" s="106">
        <f>SUM(CU45:CU47)</f>
        <v>0</v>
      </c>
      <c r="CV44" s="106">
        <f>SUM(CV45:CV47)</f>
        <v>0</v>
      </c>
      <c r="CW44" s="105">
        <f t="shared" si="39"/>
        <v>0</v>
      </c>
      <c r="CX44" s="327">
        <f t="shared" si="40"/>
        <v>0</v>
      </c>
      <c r="CY44" s="327">
        <f t="shared" si="40"/>
        <v>0</v>
      </c>
      <c r="CZ44" s="327">
        <f t="shared" si="40"/>
        <v>0</v>
      </c>
      <c r="DA44" s="106">
        <f>SUM(DA45:DA47)</f>
        <v>0</v>
      </c>
      <c r="DB44" s="106">
        <f>SUM(DB45:DB47)</f>
        <v>0</v>
      </c>
      <c r="DC44" s="105">
        <f t="shared" si="6"/>
        <v>0</v>
      </c>
      <c r="DD44" s="106">
        <f>SUM(DD45:DD47)</f>
        <v>0</v>
      </c>
      <c r="DE44" s="106">
        <f>SUM(DE45:DE47)</f>
        <v>0</v>
      </c>
      <c r="DF44" s="105">
        <f t="shared" si="41"/>
        <v>0</v>
      </c>
      <c r="DG44" s="321">
        <f t="shared" si="42"/>
        <v>0</v>
      </c>
      <c r="DH44" s="321">
        <f t="shared" si="42"/>
        <v>0</v>
      </c>
      <c r="DI44" s="321">
        <f t="shared" si="42"/>
        <v>0</v>
      </c>
      <c r="DJ44" s="321">
        <f t="shared" si="43"/>
        <v>7949600</v>
      </c>
      <c r="DK44" s="321">
        <f t="shared" si="43"/>
        <v>2330100</v>
      </c>
      <c r="DL44" s="321">
        <f t="shared" si="43"/>
        <v>-5619500</v>
      </c>
      <c r="DM44" s="312"/>
    </row>
    <row r="45" spans="1:117">
      <c r="A45" s="306">
        <v>38</v>
      </c>
      <c r="B45" s="313" t="s">
        <v>40</v>
      </c>
      <c r="C45" s="340"/>
      <c r="D45" s="340"/>
      <c r="E45" s="105">
        <f t="shared" si="9"/>
        <v>0</v>
      </c>
      <c r="F45" s="340"/>
      <c r="G45" s="340"/>
      <c r="H45" s="105">
        <f t="shared" si="10"/>
        <v>0</v>
      </c>
      <c r="I45" s="340"/>
      <c r="J45" s="340"/>
      <c r="K45" s="105">
        <f t="shared" si="11"/>
        <v>0</v>
      </c>
      <c r="L45" s="340"/>
      <c r="M45" s="340"/>
      <c r="N45" s="105">
        <f t="shared" si="12"/>
        <v>0</v>
      </c>
      <c r="O45" s="340"/>
      <c r="P45" s="340"/>
      <c r="Q45" s="344">
        <v>0</v>
      </c>
      <c r="R45" s="340"/>
      <c r="S45" s="340"/>
      <c r="T45" s="105">
        <f t="shared" si="14"/>
        <v>0</v>
      </c>
      <c r="U45" s="340"/>
      <c r="V45" s="340"/>
      <c r="W45" s="344">
        <v>0</v>
      </c>
      <c r="X45" s="340"/>
      <c r="Y45" s="340"/>
      <c r="Z45" s="105">
        <f t="shared" si="16"/>
        <v>0</v>
      </c>
      <c r="AA45" s="340"/>
      <c r="AB45" s="340"/>
      <c r="AC45" s="105">
        <f t="shared" si="17"/>
        <v>0</v>
      </c>
      <c r="AD45" s="340"/>
      <c r="AE45" s="340"/>
      <c r="AF45" s="105">
        <f t="shared" si="18"/>
        <v>0</v>
      </c>
      <c r="AG45" s="340"/>
      <c r="AH45" s="340"/>
      <c r="AI45" s="343">
        <f t="shared" si="119"/>
        <v>0</v>
      </c>
      <c r="AJ45" s="340"/>
      <c r="AK45" s="340"/>
      <c r="AL45" s="343">
        <f t="shared" si="120"/>
        <v>0</v>
      </c>
      <c r="AM45" s="340"/>
      <c r="AN45" s="340"/>
      <c r="AO45" s="105">
        <f t="shared" si="57"/>
        <v>0</v>
      </c>
      <c r="AP45" s="340"/>
      <c r="AQ45" s="340"/>
      <c r="AR45" s="105">
        <f t="shared" si="21"/>
        <v>0</v>
      </c>
      <c r="AS45" s="340"/>
      <c r="AT45" s="340"/>
      <c r="AU45" s="105">
        <f t="shared" si="22"/>
        <v>0</v>
      </c>
      <c r="AV45" s="340"/>
      <c r="AW45" s="340"/>
      <c r="AX45" s="105">
        <f t="shared" si="23"/>
        <v>0</v>
      </c>
      <c r="AY45" s="340"/>
      <c r="AZ45" s="340"/>
      <c r="BA45" s="105">
        <f t="shared" si="24"/>
        <v>0</v>
      </c>
      <c r="BB45" s="340"/>
      <c r="BC45" s="340"/>
      <c r="BD45" s="105">
        <f t="shared" si="25"/>
        <v>0</v>
      </c>
      <c r="BE45" s="340"/>
      <c r="BF45" s="340"/>
      <c r="BG45" s="105">
        <f t="shared" si="26"/>
        <v>0</v>
      </c>
      <c r="BH45" s="340"/>
      <c r="BI45" s="340"/>
      <c r="BJ45" s="105">
        <f t="shared" si="27"/>
        <v>0</v>
      </c>
      <c r="BK45" s="340"/>
      <c r="BL45" s="340"/>
      <c r="BM45" s="343">
        <f t="shared" si="121"/>
        <v>0</v>
      </c>
      <c r="BN45" s="340"/>
      <c r="BO45" s="340"/>
      <c r="BP45" s="343">
        <f t="shared" si="122"/>
        <v>0</v>
      </c>
      <c r="BQ45" s="340"/>
      <c r="BR45" s="340"/>
      <c r="BS45" s="344">
        <v>0</v>
      </c>
      <c r="BT45" s="340"/>
      <c r="BU45" s="340"/>
      <c r="BV45" s="105">
        <f t="shared" si="117"/>
        <v>0</v>
      </c>
      <c r="BW45" s="340"/>
      <c r="BX45" s="340"/>
      <c r="BY45" s="343">
        <f t="shared" si="123"/>
        <v>0</v>
      </c>
      <c r="BZ45" s="340"/>
      <c r="CA45" s="340"/>
      <c r="CB45" s="105">
        <f t="shared" si="71"/>
        <v>0</v>
      </c>
      <c r="CC45" s="340"/>
      <c r="CD45" s="340"/>
      <c r="CE45" s="105">
        <f t="shared" si="33"/>
        <v>0</v>
      </c>
      <c r="CF45" s="340"/>
      <c r="CG45" s="340"/>
      <c r="CH45" s="105">
        <f t="shared" si="34"/>
        <v>0</v>
      </c>
      <c r="CI45" s="340"/>
      <c r="CJ45" s="340"/>
      <c r="CK45" s="105">
        <f t="shared" si="35"/>
        <v>0</v>
      </c>
      <c r="CL45" s="340"/>
      <c r="CM45" s="340"/>
      <c r="CN45" s="105">
        <f t="shared" si="36"/>
        <v>0</v>
      </c>
      <c r="CO45" s="340"/>
      <c r="CP45" s="340"/>
      <c r="CQ45" s="105">
        <f t="shared" si="37"/>
        <v>0</v>
      </c>
      <c r="CR45" s="315">
        <f t="shared" si="38"/>
        <v>0</v>
      </c>
      <c r="CS45" s="315">
        <f t="shared" si="38"/>
        <v>0</v>
      </c>
      <c r="CT45" s="315">
        <f t="shared" si="38"/>
        <v>0</v>
      </c>
      <c r="CU45" s="84"/>
      <c r="CV45" s="84"/>
      <c r="CW45" s="109">
        <f t="shared" si="39"/>
        <v>0</v>
      </c>
      <c r="CX45" s="315">
        <f t="shared" ref="CX45:CZ47" si="143">SUM(CU45)</f>
        <v>0</v>
      </c>
      <c r="CY45" s="315">
        <f t="shared" si="143"/>
        <v>0</v>
      </c>
      <c r="CZ45" s="315">
        <f t="shared" si="143"/>
        <v>0</v>
      </c>
      <c r="DA45" s="84"/>
      <c r="DB45" s="84"/>
      <c r="DC45" s="105">
        <f t="shared" si="6"/>
        <v>0</v>
      </c>
      <c r="DD45" s="84"/>
      <c r="DE45" s="84"/>
      <c r="DF45" s="109">
        <f t="shared" si="41"/>
        <v>0</v>
      </c>
      <c r="DG45" s="135">
        <f t="shared" si="42"/>
        <v>0</v>
      </c>
      <c r="DH45" s="135">
        <f t="shared" si="42"/>
        <v>0</v>
      </c>
      <c r="DI45" s="135">
        <f t="shared" si="42"/>
        <v>0</v>
      </c>
      <c r="DJ45" s="135">
        <f t="shared" si="43"/>
        <v>0</v>
      </c>
      <c r="DK45" s="135">
        <f t="shared" si="43"/>
        <v>0</v>
      </c>
      <c r="DL45" s="135">
        <f t="shared" si="43"/>
        <v>0</v>
      </c>
      <c r="DM45" s="323"/>
    </row>
    <row r="46" spans="1:117">
      <c r="A46" s="306">
        <v>39</v>
      </c>
      <c r="B46" s="313" t="s">
        <v>39</v>
      </c>
      <c r="C46" s="340">
        <v>950000</v>
      </c>
      <c r="D46" s="340">
        <v>934000</v>
      </c>
      <c r="E46" s="105">
        <f t="shared" si="9"/>
        <v>-16000</v>
      </c>
      <c r="F46" s="340">
        <v>5399600</v>
      </c>
      <c r="G46" s="340">
        <v>1396100</v>
      </c>
      <c r="H46" s="105">
        <f t="shared" si="10"/>
        <v>-4003500</v>
      </c>
      <c r="I46" s="340">
        <v>1000000</v>
      </c>
      <c r="J46" s="340"/>
      <c r="K46" s="105">
        <f t="shared" si="11"/>
        <v>-1000000</v>
      </c>
      <c r="L46" s="340">
        <v>600000</v>
      </c>
      <c r="M46" s="340">
        <v>0</v>
      </c>
      <c r="N46" s="105">
        <f t="shared" si="12"/>
        <v>-600000</v>
      </c>
      <c r="O46" s="340"/>
      <c r="P46" s="340"/>
      <c r="Q46" s="344">
        <v>0</v>
      </c>
      <c r="R46" s="340"/>
      <c r="S46" s="340"/>
      <c r="T46" s="105">
        <f t="shared" si="14"/>
        <v>0</v>
      </c>
      <c r="U46" s="340">
        <v>0</v>
      </c>
      <c r="V46" s="340"/>
      <c r="W46" s="344">
        <v>0</v>
      </c>
      <c r="X46" s="340">
        <v>0</v>
      </c>
      <c r="Y46" s="340"/>
      <c r="Z46" s="105">
        <f t="shared" si="16"/>
        <v>0</v>
      </c>
      <c r="AA46" s="340"/>
      <c r="AB46" s="340"/>
      <c r="AC46" s="105">
        <f t="shared" si="17"/>
        <v>0</v>
      </c>
      <c r="AD46" s="340"/>
      <c r="AE46" s="340"/>
      <c r="AF46" s="105">
        <f t="shared" si="18"/>
        <v>0</v>
      </c>
      <c r="AG46" s="340"/>
      <c r="AH46" s="340"/>
      <c r="AI46" s="343">
        <f t="shared" si="119"/>
        <v>0</v>
      </c>
      <c r="AJ46" s="340"/>
      <c r="AK46" s="340"/>
      <c r="AL46" s="343">
        <f t="shared" si="120"/>
        <v>0</v>
      </c>
      <c r="AM46" s="340"/>
      <c r="AN46" s="340"/>
      <c r="AO46" s="105">
        <f t="shared" si="57"/>
        <v>0</v>
      </c>
      <c r="AP46" s="340"/>
      <c r="AQ46" s="340"/>
      <c r="AR46" s="105">
        <f t="shared" si="21"/>
        <v>0</v>
      </c>
      <c r="AS46" s="340">
        <v>0</v>
      </c>
      <c r="AT46" s="340"/>
      <c r="AU46" s="105">
        <f t="shared" si="22"/>
        <v>0</v>
      </c>
      <c r="AV46" s="340"/>
      <c r="AW46" s="340"/>
      <c r="AX46" s="105">
        <f t="shared" si="23"/>
        <v>0</v>
      </c>
      <c r="AY46" s="340"/>
      <c r="AZ46" s="340"/>
      <c r="BA46" s="105">
        <f t="shared" si="24"/>
        <v>0</v>
      </c>
      <c r="BB46" s="340"/>
      <c r="BC46" s="340"/>
      <c r="BD46" s="105">
        <f t="shared" si="25"/>
        <v>0</v>
      </c>
      <c r="BE46" s="340"/>
      <c r="BF46" s="340"/>
      <c r="BG46" s="105">
        <f t="shared" si="26"/>
        <v>0</v>
      </c>
      <c r="BH46" s="340"/>
      <c r="BI46" s="340"/>
      <c r="BJ46" s="105">
        <f t="shared" si="27"/>
        <v>0</v>
      </c>
      <c r="BK46" s="340"/>
      <c r="BL46" s="340"/>
      <c r="BM46" s="343">
        <f t="shared" si="121"/>
        <v>0</v>
      </c>
      <c r="BN46" s="340"/>
      <c r="BO46" s="340"/>
      <c r="BP46" s="343">
        <f t="shared" si="122"/>
        <v>0</v>
      </c>
      <c r="BQ46" s="340"/>
      <c r="BR46" s="340"/>
      <c r="BS46" s="344">
        <v>0</v>
      </c>
      <c r="BT46" s="340"/>
      <c r="BU46" s="340"/>
      <c r="BV46" s="105">
        <f t="shared" si="117"/>
        <v>0</v>
      </c>
      <c r="BW46" s="340"/>
      <c r="BX46" s="340"/>
      <c r="BY46" s="343">
        <f t="shared" si="123"/>
        <v>0</v>
      </c>
      <c r="BZ46" s="340"/>
      <c r="CA46" s="340"/>
      <c r="CB46" s="105">
        <f t="shared" si="71"/>
        <v>0</v>
      </c>
      <c r="CC46" s="340">
        <v>0</v>
      </c>
      <c r="CD46" s="340"/>
      <c r="CE46" s="105">
        <f t="shared" si="33"/>
        <v>0</v>
      </c>
      <c r="CF46" s="340"/>
      <c r="CG46" s="340"/>
      <c r="CH46" s="105">
        <f t="shared" si="34"/>
        <v>0</v>
      </c>
      <c r="CI46" s="340"/>
      <c r="CJ46" s="340"/>
      <c r="CK46" s="105">
        <f t="shared" si="35"/>
        <v>0</v>
      </c>
      <c r="CL46" s="340">
        <v>0</v>
      </c>
      <c r="CM46" s="340"/>
      <c r="CN46" s="105">
        <f t="shared" si="36"/>
        <v>0</v>
      </c>
      <c r="CO46" s="340"/>
      <c r="CP46" s="340"/>
      <c r="CQ46" s="105">
        <f t="shared" si="37"/>
        <v>0</v>
      </c>
      <c r="CR46" s="315">
        <f t="shared" si="38"/>
        <v>7949600</v>
      </c>
      <c r="CS46" s="315">
        <f t="shared" si="38"/>
        <v>2330100</v>
      </c>
      <c r="CT46" s="315">
        <f t="shared" si="38"/>
        <v>-5619500</v>
      </c>
      <c r="CU46" s="84"/>
      <c r="CV46" s="84"/>
      <c r="CW46" s="109">
        <f t="shared" si="39"/>
        <v>0</v>
      </c>
      <c r="CX46" s="315">
        <f t="shared" si="143"/>
        <v>0</v>
      </c>
      <c r="CY46" s="315">
        <f t="shared" si="143"/>
        <v>0</v>
      </c>
      <c r="CZ46" s="315">
        <f t="shared" si="143"/>
        <v>0</v>
      </c>
      <c r="DA46" s="84"/>
      <c r="DB46" s="84"/>
      <c r="DC46" s="105">
        <f t="shared" si="6"/>
        <v>0</v>
      </c>
      <c r="DD46" s="84"/>
      <c r="DE46" s="84"/>
      <c r="DF46" s="109">
        <f t="shared" si="41"/>
        <v>0</v>
      </c>
      <c r="DG46" s="135">
        <f t="shared" si="42"/>
        <v>0</v>
      </c>
      <c r="DH46" s="135">
        <f t="shared" si="42"/>
        <v>0</v>
      </c>
      <c r="DI46" s="135">
        <f t="shared" si="42"/>
        <v>0</v>
      </c>
      <c r="DJ46" s="135">
        <f t="shared" si="43"/>
        <v>7949600</v>
      </c>
      <c r="DK46" s="135">
        <f t="shared" si="43"/>
        <v>2330100</v>
      </c>
      <c r="DL46" s="135">
        <f t="shared" si="43"/>
        <v>-5619500</v>
      </c>
      <c r="DM46" s="323"/>
    </row>
    <row r="47" spans="1:117">
      <c r="A47" s="306">
        <v>40</v>
      </c>
      <c r="B47" s="313" t="s">
        <v>42</v>
      </c>
      <c r="C47" s="340"/>
      <c r="D47" s="340"/>
      <c r="E47" s="105">
        <f t="shared" si="9"/>
        <v>0</v>
      </c>
      <c r="F47" s="340"/>
      <c r="G47" s="340"/>
      <c r="H47" s="105">
        <f t="shared" si="10"/>
        <v>0</v>
      </c>
      <c r="I47" s="340"/>
      <c r="J47" s="340"/>
      <c r="K47" s="105">
        <f t="shared" si="11"/>
        <v>0</v>
      </c>
      <c r="L47" s="340"/>
      <c r="M47" s="340"/>
      <c r="N47" s="105">
        <f t="shared" si="12"/>
        <v>0</v>
      </c>
      <c r="O47" s="340"/>
      <c r="P47" s="340"/>
      <c r="Q47" s="344">
        <v>0</v>
      </c>
      <c r="R47" s="340"/>
      <c r="S47" s="340"/>
      <c r="T47" s="105">
        <f t="shared" si="14"/>
        <v>0</v>
      </c>
      <c r="U47" s="340"/>
      <c r="V47" s="340"/>
      <c r="W47" s="344">
        <v>0</v>
      </c>
      <c r="X47" s="340"/>
      <c r="Y47" s="340"/>
      <c r="Z47" s="105">
        <f t="shared" si="16"/>
        <v>0</v>
      </c>
      <c r="AA47" s="340"/>
      <c r="AB47" s="340"/>
      <c r="AC47" s="105">
        <f t="shared" si="17"/>
        <v>0</v>
      </c>
      <c r="AD47" s="340"/>
      <c r="AE47" s="340"/>
      <c r="AF47" s="105">
        <f t="shared" si="18"/>
        <v>0</v>
      </c>
      <c r="AG47" s="340"/>
      <c r="AH47" s="340"/>
      <c r="AI47" s="343">
        <f t="shared" si="119"/>
        <v>0</v>
      </c>
      <c r="AJ47" s="340"/>
      <c r="AK47" s="340"/>
      <c r="AL47" s="343">
        <f t="shared" si="120"/>
        <v>0</v>
      </c>
      <c r="AM47" s="340"/>
      <c r="AN47" s="340"/>
      <c r="AO47" s="105">
        <f t="shared" si="57"/>
        <v>0</v>
      </c>
      <c r="AP47" s="340"/>
      <c r="AQ47" s="340"/>
      <c r="AR47" s="105">
        <f t="shared" si="21"/>
        <v>0</v>
      </c>
      <c r="AS47" s="340"/>
      <c r="AT47" s="340"/>
      <c r="AU47" s="105">
        <f t="shared" si="22"/>
        <v>0</v>
      </c>
      <c r="AV47" s="340"/>
      <c r="AW47" s="340"/>
      <c r="AX47" s="105">
        <f t="shared" si="23"/>
        <v>0</v>
      </c>
      <c r="AY47" s="340"/>
      <c r="AZ47" s="340"/>
      <c r="BA47" s="105">
        <f t="shared" si="24"/>
        <v>0</v>
      </c>
      <c r="BB47" s="340"/>
      <c r="BC47" s="340"/>
      <c r="BD47" s="105">
        <f t="shared" si="25"/>
        <v>0</v>
      </c>
      <c r="BE47" s="340"/>
      <c r="BF47" s="340"/>
      <c r="BG47" s="105">
        <f t="shared" si="26"/>
        <v>0</v>
      </c>
      <c r="BH47" s="340"/>
      <c r="BI47" s="340"/>
      <c r="BJ47" s="105">
        <f t="shared" si="27"/>
        <v>0</v>
      </c>
      <c r="BK47" s="340"/>
      <c r="BL47" s="340"/>
      <c r="BM47" s="343">
        <f t="shared" si="121"/>
        <v>0</v>
      </c>
      <c r="BN47" s="340"/>
      <c r="BO47" s="340"/>
      <c r="BP47" s="343">
        <f t="shared" si="122"/>
        <v>0</v>
      </c>
      <c r="BQ47" s="340"/>
      <c r="BR47" s="340"/>
      <c r="BS47" s="344">
        <v>0</v>
      </c>
      <c r="BT47" s="340"/>
      <c r="BU47" s="340"/>
      <c r="BV47" s="105">
        <f t="shared" si="117"/>
        <v>0</v>
      </c>
      <c r="BW47" s="340"/>
      <c r="BX47" s="340"/>
      <c r="BY47" s="343">
        <f t="shared" si="123"/>
        <v>0</v>
      </c>
      <c r="BZ47" s="340"/>
      <c r="CA47" s="340"/>
      <c r="CB47" s="105">
        <f t="shared" si="71"/>
        <v>0</v>
      </c>
      <c r="CC47" s="340"/>
      <c r="CD47" s="340"/>
      <c r="CE47" s="105">
        <f t="shared" si="33"/>
        <v>0</v>
      </c>
      <c r="CF47" s="340"/>
      <c r="CG47" s="340"/>
      <c r="CH47" s="105">
        <f t="shared" si="34"/>
        <v>0</v>
      </c>
      <c r="CI47" s="340"/>
      <c r="CJ47" s="340"/>
      <c r="CK47" s="105">
        <f t="shared" si="35"/>
        <v>0</v>
      </c>
      <c r="CL47" s="340"/>
      <c r="CM47" s="340"/>
      <c r="CN47" s="105">
        <f t="shared" si="36"/>
        <v>0</v>
      </c>
      <c r="CO47" s="340"/>
      <c r="CP47" s="340"/>
      <c r="CQ47" s="105">
        <f t="shared" si="37"/>
        <v>0</v>
      </c>
      <c r="CR47" s="315">
        <f t="shared" si="38"/>
        <v>0</v>
      </c>
      <c r="CS47" s="315">
        <f t="shared" si="38"/>
        <v>0</v>
      </c>
      <c r="CT47" s="315">
        <f t="shared" si="38"/>
        <v>0</v>
      </c>
      <c r="CU47" s="84"/>
      <c r="CV47" s="84"/>
      <c r="CW47" s="109">
        <f t="shared" si="39"/>
        <v>0</v>
      </c>
      <c r="CX47" s="315">
        <f t="shared" si="143"/>
        <v>0</v>
      </c>
      <c r="CY47" s="315">
        <f t="shared" si="143"/>
        <v>0</v>
      </c>
      <c r="CZ47" s="315">
        <f t="shared" si="143"/>
        <v>0</v>
      </c>
      <c r="DA47" s="84"/>
      <c r="DB47" s="84"/>
      <c r="DC47" s="105">
        <f t="shared" si="6"/>
        <v>0</v>
      </c>
      <c r="DD47" s="84"/>
      <c r="DE47" s="84"/>
      <c r="DF47" s="109">
        <f t="shared" si="41"/>
        <v>0</v>
      </c>
      <c r="DG47" s="135">
        <f t="shared" si="42"/>
        <v>0</v>
      </c>
      <c r="DH47" s="135">
        <f t="shared" si="42"/>
        <v>0</v>
      </c>
      <c r="DI47" s="135">
        <f t="shared" si="42"/>
        <v>0</v>
      </c>
      <c r="DJ47" s="135">
        <f t="shared" si="43"/>
        <v>0</v>
      </c>
      <c r="DK47" s="135">
        <f t="shared" si="43"/>
        <v>0</v>
      </c>
      <c r="DL47" s="135">
        <f t="shared" si="43"/>
        <v>0</v>
      </c>
      <c r="DM47" s="323"/>
    </row>
    <row r="48" spans="1:117" s="333" customFormat="1" ht="22.5">
      <c r="A48" s="320">
        <v>41</v>
      </c>
      <c r="B48" s="331" t="s">
        <v>43</v>
      </c>
      <c r="C48" s="179">
        <f>SUM(C49:C57)</f>
        <v>9305000</v>
      </c>
      <c r="D48" s="179">
        <f t="shared" ref="D48:BO48" si="144">SUM(D49:D57)</f>
        <v>3569580</v>
      </c>
      <c r="E48" s="179">
        <f t="shared" si="144"/>
        <v>-5735420</v>
      </c>
      <c r="F48" s="179">
        <f t="shared" si="144"/>
        <v>170911200</v>
      </c>
      <c r="G48" s="179">
        <f>SUM(G49:G57)</f>
        <v>114628870</v>
      </c>
      <c r="H48" s="105">
        <f t="shared" si="10"/>
        <v>-56282330</v>
      </c>
      <c r="I48" s="179">
        <f t="shared" si="144"/>
        <v>194067700</v>
      </c>
      <c r="J48" s="179">
        <f t="shared" si="144"/>
        <v>173657115.83000001</v>
      </c>
      <c r="K48" s="105">
        <f t="shared" si="11"/>
        <v>-20410584.169999987</v>
      </c>
      <c r="L48" s="179">
        <f t="shared" si="144"/>
        <v>1445000</v>
      </c>
      <c r="M48" s="179">
        <f t="shared" si="144"/>
        <v>290944</v>
      </c>
      <c r="N48" s="105">
        <f t="shared" si="12"/>
        <v>-1154056</v>
      </c>
      <c r="O48" s="179">
        <f t="shared" si="144"/>
        <v>0</v>
      </c>
      <c r="P48" s="179">
        <f t="shared" si="144"/>
        <v>0</v>
      </c>
      <c r="Q48" s="179">
        <f t="shared" si="144"/>
        <v>0</v>
      </c>
      <c r="R48" s="179">
        <f t="shared" si="144"/>
        <v>11760800</v>
      </c>
      <c r="S48" s="179">
        <f t="shared" si="144"/>
        <v>5948652.79</v>
      </c>
      <c r="T48" s="105">
        <f t="shared" si="14"/>
        <v>-5812147.21</v>
      </c>
      <c r="U48" s="179">
        <f t="shared" si="144"/>
        <v>0</v>
      </c>
      <c r="V48" s="179">
        <f t="shared" si="144"/>
        <v>0</v>
      </c>
      <c r="W48" s="179">
        <f t="shared" si="144"/>
        <v>0</v>
      </c>
      <c r="X48" s="179">
        <f t="shared" si="144"/>
        <v>0</v>
      </c>
      <c r="Y48" s="179">
        <f t="shared" si="144"/>
        <v>0</v>
      </c>
      <c r="Z48" s="105">
        <f t="shared" si="16"/>
        <v>0</v>
      </c>
      <c r="AA48" s="179">
        <f t="shared" si="144"/>
        <v>0</v>
      </c>
      <c r="AB48" s="179">
        <f t="shared" si="144"/>
        <v>0</v>
      </c>
      <c r="AC48" s="105">
        <f t="shared" si="17"/>
        <v>0</v>
      </c>
      <c r="AD48" s="179">
        <f t="shared" si="144"/>
        <v>0</v>
      </c>
      <c r="AE48" s="179">
        <f t="shared" si="144"/>
        <v>0</v>
      </c>
      <c r="AF48" s="105">
        <f t="shared" si="18"/>
        <v>0</v>
      </c>
      <c r="AG48" s="179">
        <f t="shared" si="144"/>
        <v>0</v>
      </c>
      <c r="AH48" s="179">
        <f t="shared" si="144"/>
        <v>0</v>
      </c>
      <c r="AI48" s="343">
        <f t="shared" si="119"/>
        <v>0</v>
      </c>
      <c r="AJ48" s="179">
        <f t="shared" si="144"/>
        <v>0</v>
      </c>
      <c r="AK48" s="179">
        <f t="shared" si="144"/>
        <v>0</v>
      </c>
      <c r="AL48" s="343">
        <f t="shared" si="120"/>
        <v>0</v>
      </c>
      <c r="AM48" s="179">
        <f t="shared" si="144"/>
        <v>0</v>
      </c>
      <c r="AN48" s="179">
        <f t="shared" si="144"/>
        <v>0</v>
      </c>
      <c r="AO48" s="105">
        <f t="shared" si="57"/>
        <v>0</v>
      </c>
      <c r="AP48" s="179">
        <f t="shared" si="144"/>
        <v>0</v>
      </c>
      <c r="AQ48" s="179">
        <f t="shared" si="144"/>
        <v>0</v>
      </c>
      <c r="AR48" s="105">
        <f t="shared" si="21"/>
        <v>0</v>
      </c>
      <c r="AS48" s="179">
        <f t="shared" si="144"/>
        <v>0</v>
      </c>
      <c r="AT48" s="179">
        <f t="shared" si="144"/>
        <v>0</v>
      </c>
      <c r="AU48" s="105">
        <f t="shared" si="22"/>
        <v>0</v>
      </c>
      <c r="AV48" s="179">
        <f t="shared" si="144"/>
        <v>0</v>
      </c>
      <c r="AW48" s="179">
        <f t="shared" si="144"/>
        <v>0</v>
      </c>
      <c r="AX48" s="105">
        <f t="shared" si="23"/>
        <v>0</v>
      </c>
      <c r="AY48" s="179">
        <f t="shared" si="144"/>
        <v>0</v>
      </c>
      <c r="AZ48" s="179">
        <f t="shared" si="144"/>
        <v>0</v>
      </c>
      <c r="BA48" s="105">
        <f t="shared" si="24"/>
        <v>0</v>
      </c>
      <c r="BB48" s="179">
        <f t="shared" si="144"/>
        <v>0</v>
      </c>
      <c r="BC48" s="179">
        <f t="shared" si="144"/>
        <v>0</v>
      </c>
      <c r="BD48" s="105">
        <f t="shared" si="25"/>
        <v>0</v>
      </c>
      <c r="BE48" s="179">
        <f t="shared" si="144"/>
        <v>0</v>
      </c>
      <c r="BF48" s="179">
        <f t="shared" si="144"/>
        <v>0</v>
      </c>
      <c r="BG48" s="105">
        <f t="shared" si="26"/>
        <v>0</v>
      </c>
      <c r="BH48" s="179">
        <f t="shared" si="144"/>
        <v>0</v>
      </c>
      <c r="BI48" s="179">
        <f t="shared" si="144"/>
        <v>0</v>
      </c>
      <c r="BJ48" s="105">
        <f t="shared" si="27"/>
        <v>0</v>
      </c>
      <c r="BK48" s="179">
        <f t="shared" si="144"/>
        <v>0</v>
      </c>
      <c r="BL48" s="179">
        <f t="shared" si="144"/>
        <v>0</v>
      </c>
      <c r="BM48" s="343">
        <f t="shared" si="121"/>
        <v>0</v>
      </c>
      <c r="BN48" s="179">
        <f t="shared" si="144"/>
        <v>0</v>
      </c>
      <c r="BO48" s="179">
        <f t="shared" si="144"/>
        <v>0</v>
      </c>
      <c r="BP48" s="343">
        <f t="shared" si="122"/>
        <v>0</v>
      </c>
      <c r="BQ48" s="179">
        <f t="shared" ref="BQ48:CP48" si="145">SUM(BQ49:BQ57)</f>
        <v>0</v>
      </c>
      <c r="BR48" s="179">
        <f t="shared" si="145"/>
        <v>0</v>
      </c>
      <c r="BS48" s="179">
        <f t="shared" si="145"/>
        <v>0</v>
      </c>
      <c r="BT48" s="179">
        <f t="shared" si="145"/>
        <v>0</v>
      </c>
      <c r="BU48" s="179">
        <f t="shared" si="145"/>
        <v>0</v>
      </c>
      <c r="BV48" s="179">
        <f t="shared" si="145"/>
        <v>0</v>
      </c>
      <c r="BW48" s="179">
        <f t="shared" si="145"/>
        <v>0</v>
      </c>
      <c r="BX48" s="179">
        <f t="shared" si="145"/>
        <v>0</v>
      </c>
      <c r="BY48" s="343">
        <f t="shared" si="123"/>
        <v>0</v>
      </c>
      <c r="BZ48" s="179">
        <f t="shared" si="145"/>
        <v>0</v>
      </c>
      <c r="CA48" s="179">
        <f t="shared" si="145"/>
        <v>0</v>
      </c>
      <c r="CB48" s="105">
        <f t="shared" si="71"/>
        <v>0</v>
      </c>
      <c r="CC48" s="179">
        <f t="shared" si="145"/>
        <v>0</v>
      </c>
      <c r="CD48" s="179">
        <f t="shared" si="145"/>
        <v>0</v>
      </c>
      <c r="CE48" s="105">
        <f t="shared" si="33"/>
        <v>0</v>
      </c>
      <c r="CF48" s="179">
        <f t="shared" si="145"/>
        <v>0</v>
      </c>
      <c r="CG48" s="179">
        <f t="shared" si="145"/>
        <v>0</v>
      </c>
      <c r="CH48" s="105">
        <f t="shared" si="34"/>
        <v>0</v>
      </c>
      <c r="CI48" s="179">
        <f t="shared" si="145"/>
        <v>0</v>
      </c>
      <c r="CJ48" s="179">
        <f t="shared" si="145"/>
        <v>0</v>
      </c>
      <c r="CK48" s="105">
        <f t="shared" si="35"/>
        <v>0</v>
      </c>
      <c r="CL48" s="179">
        <f t="shared" si="145"/>
        <v>0</v>
      </c>
      <c r="CM48" s="179">
        <f t="shared" si="145"/>
        <v>0</v>
      </c>
      <c r="CN48" s="105">
        <f t="shared" si="36"/>
        <v>0</v>
      </c>
      <c r="CO48" s="179">
        <f t="shared" si="145"/>
        <v>0</v>
      </c>
      <c r="CP48" s="179">
        <f t="shared" si="145"/>
        <v>0</v>
      </c>
      <c r="CQ48" s="105">
        <f t="shared" si="37"/>
        <v>0</v>
      </c>
      <c r="CR48" s="327">
        <f t="shared" si="38"/>
        <v>387489700</v>
      </c>
      <c r="CS48" s="327">
        <f t="shared" si="38"/>
        <v>298095162.62000006</v>
      </c>
      <c r="CT48" s="327">
        <f t="shared" si="38"/>
        <v>-89394537.37999998</v>
      </c>
      <c r="CU48" s="106">
        <f>SUM(CU49:CU57)</f>
        <v>0</v>
      </c>
      <c r="CV48" s="106">
        <f>SUM(CV49:CV57)</f>
        <v>0</v>
      </c>
      <c r="CW48" s="105">
        <f t="shared" si="39"/>
        <v>0</v>
      </c>
      <c r="CX48" s="327">
        <f t="shared" si="40"/>
        <v>0</v>
      </c>
      <c r="CY48" s="327">
        <f t="shared" si="40"/>
        <v>0</v>
      </c>
      <c r="CZ48" s="327">
        <f t="shared" si="40"/>
        <v>0</v>
      </c>
      <c r="DA48" s="106">
        <f>SUM(DA49:DA57)</f>
        <v>5000000</v>
      </c>
      <c r="DB48" s="106">
        <f>SUM(DB49:DB57)</f>
        <v>1835196</v>
      </c>
      <c r="DC48" s="105">
        <f t="shared" si="6"/>
        <v>-3164804</v>
      </c>
      <c r="DD48" s="106">
        <f>SUM(DD49:DD57)</f>
        <v>0</v>
      </c>
      <c r="DE48" s="106">
        <f>SUM(DE49:DE57)</f>
        <v>0</v>
      </c>
      <c r="DF48" s="105">
        <f t="shared" si="41"/>
        <v>0</v>
      </c>
      <c r="DG48" s="321">
        <f t="shared" si="42"/>
        <v>5000000</v>
      </c>
      <c r="DH48" s="321">
        <f t="shared" si="42"/>
        <v>1835196</v>
      </c>
      <c r="DI48" s="321">
        <f t="shared" si="42"/>
        <v>-3164804</v>
      </c>
      <c r="DJ48" s="321">
        <f t="shared" si="43"/>
        <v>392489700</v>
      </c>
      <c r="DK48" s="321">
        <f t="shared" si="43"/>
        <v>299930358.62000006</v>
      </c>
      <c r="DL48" s="321">
        <f t="shared" si="43"/>
        <v>-92559341.37999998</v>
      </c>
      <c r="DM48" s="312"/>
    </row>
    <row r="49" spans="1:117" ht="22.5">
      <c r="A49" s="306">
        <v>42</v>
      </c>
      <c r="B49" s="317" t="s">
        <v>74</v>
      </c>
      <c r="C49" s="340">
        <v>9050000</v>
      </c>
      <c r="D49" s="340">
        <v>3480200</v>
      </c>
      <c r="E49" s="105">
        <f t="shared" si="9"/>
        <v>-5569800</v>
      </c>
      <c r="F49" s="340">
        <v>166983200</v>
      </c>
      <c r="G49" s="340">
        <v>112451580</v>
      </c>
      <c r="H49" s="105">
        <f t="shared" si="10"/>
        <v>-54531620</v>
      </c>
      <c r="I49" s="340">
        <v>180857000</v>
      </c>
      <c r="J49" s="340">
        <v>163262495.83000001</v>
      </c>
      <c r="K49" s="105">
        <f t="shared" si="11"/>
        <v>-17594504.169999987</v>
      </c>
      <c r="L49" s="340">
        <v>700000</v>
      </c>
      <c r="M49" s="340">
        <v>215000</v>
      </c>
      <c r="N49" s="105">
        <f t="shared" si="12"/>
        <v>-485000</v>
      </c>
      <c r="O49" s="340"/>
      <c r="P49" s="340"/>
      <c r="Q49" s="344">
        <v>0</v>
      </c>
      <c r="R49" s="340">
        <v>10488000</v>
      </c>
      <c r="S49" s="340">
        <v>5020228.79</v>
      </c>
      <c r="T49" s="105">
        <f t="shared" si="14"/>
        <v>-5467771.21</v>
      </c>
      <c r="U49" s="340"/>
      <c r="V49" s="340"/>
      <c r="W49" s="344">
        <v>0</v>
      </c>
      <c r="X49" s="340"/>
      <c r="Y49" s="340"/>
      <c r="Z49" s="105">
        <f t="shared" si="16"/>
        <v>0</v>
      </c>
      <c r="AA49" s="340"/>
      <c r="AB49" s="340"/>
      <c r="AC49" s="105">
        <f t="shared" si="17"/>
        <v>0</v>
      </c>
      <c r="AD49" s="340"/>
      <c r="AE49" s="340"/>
      <c r="AF49" s="105">
        <f t="shared" si="18"/>
        <v>0</v>
      </c>
      <c r="AG49" s="340"/>
      <c r="AH49" s="340"/>
      <c r="AI49" s="343">
        <f t="shared" si="119"/>
        <v>0</v>
      </c>
      <c r="AJ49" s="340"/>
      <c r="AK49" s="340"/>
      <c r="AL49" s="343">
        <f t="shared" si="120"/>
        <v>0</v>
      </c>
      <c r="AM49" s="340"/>
      <c r="AN49" s="340"/>
      <c r="AO49" s="105">
        <f t="shared" si="57"/>
        <v>0</v>
      </c>
      <c r="AP49" s="340"/>
      <c r="AQ49" s="340"/>
      <c r="AR49" s="105">
        <f t="shared" si="21"/>
        <v>0</v>
      </c>
      <c r="AS49" s="340"/>
      <c r="AT49" s="340"/>
      <c r="AU49" s="105">
        <f t="shared" si="22"/>
        <v>0</v>
      </c>
      <c r="AV49" s="340"/>
      <c r="AW49" s="340"/>
      <c r="AX49" s="105">
        <f t="shared" si="23"/>
        <v>0</v>
      </c>
      <c r="AY49" s="340"/>
      <c r="AZ49" s="340"/>
      <c r="BA49" s="105">
        <f t="shared" si="24"/>
        <v>0</v>
      </c>
      <c r="BB49" s="340"/>
      <c r="BC49" s="340"/>
      <c r="BD49" s="105">
        <f t="shared" si="25"/>
        <v>0</v>
      </c>
      <c r="BE49" s="340"/>
      <c r="BF49" s="340"/>
      <c r="BG49" s="105">
        <f t="shared" si="26"/>
        <v>0</v>
      </c>
      <c r="BH49" s="340"/>
      <c r="BI49" s="340"/>
      <c r="BJ49" s="105">
        <f t="shared" si="27"/>
        <v>0</v>
      </c>
      <c r="BK49" s="340"/>
      <c r="BL49" s="340"/>
      <c r="BM49" s="343">
        <f t="shared" si="121"/>
        <v>0</v>
      </c>
      <c r="BN49" s="340"/>
      <c r="BO49" s="340"/>
      <c r="BP49" s="343">
        <f t="shared" si="122"/>
        <v>0</v>
      </c>
      <c r="BQ49" s="340"/>
      <c r="BR49" s="340"/>
      <c r="BS49" s="344">
        <v>0</v>
      </c>
      <c r="BT49" s="340"/>
      <c r="BU49" s="340"/>
      <c r="BV49" s="105">
        <f t="shared" si="117"/>
        <v>0</v>
      </c>
      <c r="BW49" s="340"/>
      <c r="BX49" s="340"/>
      <c r="BY49" s="343">
        <f t="shared" si="123"/>
        <v>0</v>
      </c>
      <c r="BZ49" s="340"/>
      <c r="CA49" s="340"/>
      <c r="CB49" s="105">
        <f t="shared" si="71"/>
        <v>0</v>
      </c>
      <c r="CC49" s="340">
        <v>0</v>
      </c>
      <c r="CD49" s="340">
        <v>0</v>
      </c>
      <c r="CE49" s="105">
        <f t="shared" si="33"/>
        <v>0</v>
      </c>
      <c r="CF49" s="340"/>
      <c r="CG49" s="340"/>
      <c r="CH49" s="105">
        <f t="shared" si="34"/>
        <v>0</v>
      </c>
      <c r="CI49" s="340"/>
      <c r="CJ49" s="340"/>
      <c r="CK49" s="105">
        <f t="shared" si="35"/>
        <v>0</v>
      </c>
      <c r="CL49" s="340"/>
      <c r="CM49" s="340"/>
      <c r="CN49" s="105">
        <f t="shared" si="36"/>
        <v>0</v>
      </c>
      <c r="CO49" s="340"/>
      <c r="CP49" s="340"/>
      <c r="CQ49" s="105">
        <f t="shared" si="37"/>
        <v>0</v>
      </c>
      <c r="CR49" s="315">
        <f t="shared" si="38"/>
        <v>368078200</v>
      </c>
      <c r="CS49" s="315">
        <f t="shared" si="38"/>
        <v>284429504.62000006</v>
      </c>
      <c r="CT49" s="315">
        <f t="shared" si="38"/>
        <v>-83648695.37999998</v>
      </c>
      <c r="CU49" s="84"/>
      <c r="CV49" s="84"/>
      <c r="CW49" s="109">
        <f t="shared" si="39"/>
        <v>0</v>
      </c>
      <c r="CX49" s="315">
        <f t="shared" ref="CX49:CZ57" si="146">SUM(CU49)</f>
        <v>0</v>
      </c>
      <c r="CY49" s="315">
        <f t="shared" si="146"/>
        <v>0</v>
      </c>
      <c r="CZ49" s="315">
        <f t="shared" si="146"/>
        <v>0</v>
      </c>
      <c r="DA49" s="340">
        <v>5000000</v>
      </c>
      <c r="DB49" s="340">
        <v>1835196</v>
      </c>
      <c r="DC49" s="105">
        <f t="shared" si="6"/>
        <v>-3164804</v>
      </c>
      <c r="DD49" s="84"/>
      <c r="DE49" s="84"/>
      <c r="DF49" s="109">
        <f t="shared" si="41"/>
        <v>0</v>
      </c>
      <c r="DG49" s="135">
        <f t="shared" si="42"/>
        <v>5000000</v>
      </c>
      <c r="DH49" s="135">
        <f t="shared" si="42"/>
        <v>1835196</v>
      </c>
      <c r="DI49" s="135">
        <f t="shared" si="42"/>
        <v>-3164804</v>
      </c>
      <c r="DJ49" s="135">
        <f t="shared" si="43"/>
        <v>373078200</v>
      </c>
      <c r="DK49" s="135">
        <f t="shared" si="43"/>
        <v>286264700.62000006</v>
      </c>
      <c r="DL49" s="135">
        <f t="shared" si="43"/>
        <v>-86813499.37999998</v>
      </c>
      <c r="DM49" s="323"/>
    </row>
    <row r="50" spans="1:117">
      <c r="A50" s="306">
        <v>43</v>
      </c>
      <c r="B50" s="313" t="s">
        <v>44</v>
      </c>
      <c r="C50" s="340"/>
      <c r="D50" s="340"/>
      <c r="E50" s="105">
        <f t="shared" si="9"/>
        <v>0</v>
      </c>
      <c r="F50" s="340"/>
      <c r="G50" s="340"/>
      <c r="H50" s="105">
        <f t="shared" si="10"/>
        <v>0</v>
      </c>
      <c r="I50" s="340">
        <v>500000</v>
      </c>
      <c r="J50" s="340">
        <v>0</v>
      </c>
      <c r="K50" s="105">
        <f t="shared" si="11"/>
        <v>-500000</v>
      </c>
      <c r="L50" s="340">
        <v>400000</v>
      </c>
      <c r="M50" s="340">
        <v>0</v>
      </c>
      <c r="N50" s="105">
        <f t="shared" si="12"/>
        <v>-400000</v>
      </c>
      <c r="O50" s="340"/>
      <c r="P50" s="340"/>
      <c r="Q50" s="344">
        <v>0</v>
      </c>
      <c r="R50" s="340">
        <v>240000</v>
      </c>
      <c r="S50" s="340">
        <v>0</v>
      </c>
      <c r="T50" s="105">
        <f t="shared" si="14"/>
        <v>-240000</v>
      </c>
      <c r="U50" s="340">
        <v>0</v>
      </c>
      <c r="V50" s="340">
        <v>0</v>
      </c>
      <c r="W50" s="344">
        <v>0</v>
      </c>
      <c r="X50" s="340">
        <v>0</v>
      </c>
      <c r="Y50" s="340">
        <v>0</v>
      </c>
      <c r="Z50" s="105">
        <f t="shared" si="16"/>
        <v>0</v>
      </c>
      <c r="AA50" s="340"/>
      <c r="AB50" s="340"/>
      <c r="AC50" s="105">
        <f t="shared" si="17"/>
        <v>0</v>
      </c>
      <c r="AD50" s="340"/>
      <c r="AE50" s="340"/>
      <c r="AF50" s="105">
        <f t="shared" si="18"/>
        <v>0</v>
      </c>
      <c r="AG50" s="340"/>
      <c r="AH50" s="340"/>
      <c r="AI50" s="343">
        <f t="shared" si="119"/>
        <v>0</v>
      </c>
      <c r="AJ50" s="340"/>
      <c r="AK50" s="340"/>
      <c r="AL50" s="343">
        <f t="shared" si="120"/>
        <v>0</v>
      </c>
      <c r="AM50" s="340"/>
      <c r="AN50" s="340"/>
      <c r="AO50" s="105">
        <f t="shared" si="57"/>
        <v>0</v>
      </c>
      <c r="AP50" s="340"/>
      <c r="AQ50" s="340"/>
      <c r="AR50" s="105">
        <f t="shared" si="21"/>
        <v>0</v>
      </c>
      <c r="AS50" s="340">
        <v>0</v>
      </c>
      <c r="AT50" s="340">
        <v>0</v>
      </c>
      <c r="AU50" s="105">
        <f t="shared" si="22"/>
        <v>0</v>
      </c>
      <c r="AV50" s="340"/>
      <c r="AW50" s="340"/>
      <c r="AX50" s="105">
        <f t="shared" si="23"/>
        <v>0</v>
      </c>
      <c r="AY50" s="340"/>
      <c r="AZ50" s="340"/>
      <c r="BA50" s="105">
        <f t="shared" si="24"/>
        <v>0</v>
      </c>
      <c r="BB50" s="340"/>
      <c r="BC50" s="340"/>
      <c r="BD50" s="105">
        <f t="shared" si="25"/>
        <v>0</v>
      </c>
      <c r="BE50" s="340"/>
      <c r="BF50" s="340"/>
      <c r="BG50" s="105">
        <f t="shared" si="26"/>
        <v>0</v>
      </c>
      <c r="BH50" s="340"/>
      <c r="BI50" s="340"/>
      <c r="BJ50" s="105">
        <f t="shared" si="27"/>
        <v>0</v>
      </c>
      <c r="BK50" s="340"/>
      <c r="BL50" s="340"/>
      <c r="BM50" s="343">
        <f t="shared" si="121"/>
        <v>0</v>
      </c>
      <c r="BN50" s="340"/>
      <c r="BO50" s="340"/>
      <c r="BP50" s="343">
        <f t="shared" si="122"/>
        <v>0</v>
      </c>
      <c r="BQ50" s="340"/>
      <c r="BR50" s="340"/>
      <c r="BS50" s="344">
        <v>0</v>
      </c>
      <c r="BT50" s="340"/>
      <c r="BU50" s="340"/>
      <c r="BV50" s="105">
        <f t="shared" si="117"/>
        <v>0</v>
      </c>
      <c r="BW50" s="340"/>
      <c r="BX50" s="340"/>
      <c r="BY50" s="343">
        <f t="shared" si="123"/>
        <v>0</v>
      </c>
      <c r="BZ50" s="340"/>
      <c r="CA50" s="340"/>
      <c r="CB50" s="105">
        <f t="shared" si="71"/>
        <v>0</v>
      </c>
      <c r="CC50" s="340">
        <v>0</v>
      </c>
      <c r="CD50" s="340">
        <v>0</v>
      </c>
      <c r="CE50" s="105">
        <f t="shared" si="33"/>
        <v>0</v>
      </c>
      <c r="CF50" s="340"/>
      <c r="CG50" s="340"/>
      <c r="CH50" s="105">
        <f t="shared" si="34"/>
        <v>0</v>
      </c>
      <c r="CI50" s="340"/>
      <c r="CJ50" s="340"/>
      <c r="CK50" s="105">
        <f t="shared" si="35"/>
        <v>0</v>
      </c>
      <c r="CL50" s="340">
        <v>0</v>
      </c>
      <c r="CM50" s="340">
        <v>0</v>
      </c>
      <c r="CN50" s="105">
        <f t="shared" si="36"/>
        <v>0</v>
      </c>
      <c r="CO50" s="340"/>
      <c r="CP50" s="340"/>
      <c r="CQ50" s="105">
        <f t="shared" si="37"/>
        <v>0</v>
      </c>
      <c r="CR50" s="315">
        <f t="shared" si="38"/>
        <v>1140000</v>
      </c>
      <c r="CS50" s="315">
        <f t="shared" si="38"/>
        <v>0</v>
      </c>
      <c r="CT50" s="315">
        <f t="shared" si="38"/>
        <v>-1140000</v>
      </c>
      <c r="CU50" s="84"/>
      <c r="CV50" s="84"/>
      <c r="CW50" s="109">
        <f t="shared" si="39"/>
        <v>0</v>
      </c>
      <c r="CX50" s="315">
        <f t="shared" si="146"/>
        <v>0</v>
      </c>
      <c r="CY50" s="315">
        <f t="shared" si="146"/>
        <v>0</v>
      </c>
      <c r="CZ50" s="315">
        <f t="shared" si="146"/>
        <v>0</v>
      </c>
      <c r="DA50" s="340"/>
      <c r="DB50" s="340"/>
      <c r="DC50" s="105">
        <f t="shared" si="6"/>
        <v>0</v>
      </c>
      <c r="DD50" s="84"/>
      <c r="DE50" s="84"/>
      <c r="DF50" s="109">
        <f t="shared" si="41"/>
        <v>0</v>
      </c>
      <c r="DG50" s="135">
        <f t="shared" si="42"/>
        <v>0</v>
      </c>
      <c r="DH50" s="135">
        <f t="shared" si="42"/>
        <v>0</v>
      </c>
      <c r="DI50" s="135">
        <f t="shared" si="42"/>
        <v>0</v>
      </c>
      <c r="DJ50" s="135">
        <f t="shared" si="43"/>
        <v>1140000</v>
      </c>
      <c r="DK50" s="135">
        <f t="shared" si="43"/>
        <v>0</v>
      </c>
      <c r="DL50" s="135">
        <f t="shared" si="43"/>
        <v>-1140000</v>
      </c>
      <c r="DM50" s="323"/>
    </row>
    <row r="51" spans="1:117">
      <c r="A51" s="306">
        <v>44</v>
      </c>
      <c r="B51" s="313" t="s">
        <v>45</v>
      </c>
      <c r="C51" s="340">
        <v>90000</v>
      </c>
      <c r="D51" s="340">
        <v>0</v>
      </c>
      <c r="E51" s="105">
        <f t="shared" si="9"/>
        <v>-90000</v>
      </c>
      <c r="F51" s="340">
        <v>1300000</v>
      </c>
      <c r="G51" s="340">
        <v>698200</v>
      </c>
      <c r="H51" s="105">
        <f t="shared" si="10"/>
        <v>-601800</v>
      </c>
      <c r="I51" s="340">
        <v>10000000</v>
      </c>
      <c r="J51" s="340">
        <v>10000000</v>
      </c>
      <c r="K51" s="105">
        <f t="shared" si="11"/>
        <v>0</v>
      </c>
      <c r="L51" s="340">
        <v>40000</v>
      </c>
      <c r="M51" s="340">
        <v>0</v>
      </c>
      <c r="N51" s="105">
        <f t="shared" si="12"/>
        <v>-40000</v>
      </c>
      <c r="O51" s="340"/>
      <c r="P51" s="340"/>
      <c r="Q51" s="344">
        <v>0</v>
      </c>
      <c r="R51" s="340"/>
      <c r="S51" s="340"/>
      <c r="T51" s="105">
        <f t="shared" si="14"/>
        <v>0</v>
      </c>
      <c r="U51" s="340">
        <v>0</v>
      </c>
      <c r="V51" s="340">
        <v>0</v>
      </c>
      <c r="W51" s="344">
        <v>0</v>
      </c>
      <c r="X51" s="340">
        <v>0</v>
      </c>
      <c r="Y51" s="340">
        <v>0</v>
      </c>
      <c r="Z51" s="105">
        <f t="shared" si="16"/>
        <v>0</v>
      </c>
      <c r="AA51" s="340"/>
      <c r="AB51" s="340"/>
      <c r="AC51" s="105">
        <f t="shared" si="17"/>
        <v>0</v>
      </c>
      <c r="AD51" s="340"/>
      <c r="AE51" s="340"/>
      <c r="AF51" s="105">
        <f t="shared" si="18"/>
        <v>0</v>
      </c>
      <c r="AG51" s="340"/>
      <c r="AH51" s="340"/>
      <c r="AI51" s="343">
        <f t="shared" si="119"/>
        <v>0</v>
      </c>
      <c r="AJ51" s="340"/>
      <c r="AK51" s="340"/>
      <c r="AL51" s="343">
        <f t="shared" si="120"/>
        <v>0</v>
      </c>
      <c r="AM51" s="340"/>
      <c r="AN51" s="340"/>
      <c r="AO51" s="105">
        <f t="shared" si="57"/>
        <v>0</v>
      </c>
      <c r="AP51" s="340"/>
      <c r="AQ51" s="340"/>
      <c r="AR51" s="105">
        <f t="shared" si="21"/>
        <v>0</v>
      </c>
      <c r="AS51" s="340">
        <v>0</v>
      </c>
      <c r="AT51" s="340">
        <v>0</v>
      </c>
      <c r="AU51" s="105">
        <f t="shared" si="22"/>
        <v>0</v>
      </c>
      <c r="AV51" s="340"/>
      <c r="AW51" s="340"/>
      <c r="AX51" s="105">
        <f t="shared" si="23"/>
        <v>0</v>
      </c>
      <c r="AY51" s="340"/>
      <c r="AZ51" s="340"/>
      <c r="BA51" s="105">
        <f t="shared" si="24"/>
        <v>0</v>
      </c>
      <c r="BB51" s="340"/>
      <c r="BC51" s="340"/>
      <c r="BD51" s="105">
        <f t="shared" si="25"/>
        <v>0</v>
      </c>
      <c r="BE51" s="340"/>
      <c r="BF51" s="340"/>
      <c r="BG51" s="105">
        <f t="shared" si="26"/>
        <v>0</v>
      </c>
      <c r="BH51" s="340"/>
      <c r="BI51" s="340"/>
      <c r="BJ51" s="105">
        <f t="shared" si="27"/>
        <v>0</v>
      </c>
      <c r="BK51" s="340"/>
      <c r="BL51" s="340"/>
      <c r="BM51" s="343">
        <f t="shared" si="121"/>
        <v>0</v>
      </c>
      <c r="BN51" s="340"/>
      <c r="BO51" s="340"/>
      <c r="BP51" s="343">
        <f t="shared" si="122"/>
        <v>0</v>
      </c>
      <c r="BQ51" s="340"/>
      <c r="BR51" s="340"/>
      <c r="BS51" s="344">
        <v>0</v>
      </c>
      <c r="BT51" s="340"/>
      <c r="BU51" s="340"/>
      <c r="BV51" s="105">
        <f t="shared" si="117"/>
        <v>0</v>
      </c>
      <c r="BW51" s="340"/>
      <c r="BX51" s="340"/>
      <c r="BY51" s="343">
        <f t="shared" si="123"/>
        <v>0</v>
      </c>
      <c r="BZ51" s="340"/>
      <c r="CA51" s="340"/>
      <c r="CB51" s="105">
        <f t="shared" si="71"/>
        <v>0</v>
      </c>
      <c r="CC51" s="340">
        <v>0</v>
      </c>
      <c r="CD51" s="340">
        <v>0</v>
      </c>
      <c r="CE51" s="105">
        <f t="shared" si="33"/>
        <v>0</v>
      </c>
      <c r="CF51" s="340"/>
      <c r="CG51" s="340"/>
      <c r="CH51" s="105">
        <f t="shared" si="34"/>
        <v>0</v>
      </c>
      <c r="CI51" s="340"/>
      <c r="CJ51" s="340"/>
      <c r="CK51" s="105">
        <f t="shared" si="35"/>
        <v>0</v>
      </c>
      <c r="CL51" s="340">
        <v>0</v>
      </c>
      <c r="CM51" s="340">
        <v>0</v>
      </c>
      <c r="CN51" s="105">
        <f t="shared" si="36"/>
        <v>0</v>
      </c>
      <c r="CO51" s="340"/>
      <c r="CP51" s="340"/>
      <c r="CQ51" s="105">
        <f t="shared" si="37"/>
        <v>0</v>
      </c>
      <c r="CR51" s="315">
        <f t="shared" si="38"/>
        <v>11430000</v>
      </c>
      <c r="CS51" s="315">
        <f t="shared" si="38"/>
        <v>10698200</v>
      </c>
      <c r="CT51" s="315">
        <f t="shared" si="38"/>
        <v>-731800</v>
      </c>
      <c r="CU51" s="84"/>
      <c r="CV51" s="84"/>
      <c r="CW51" s="109">
        <f t="shared" si="39"/>
        <v>0</v>
      </c>
      <c r="CX51" s="315">
        <f t="shared" si="146"/>
        <v>0</v>
      </c>
      <c r="CY51" s="315">
        <f t="shared" si="146"/>
        <v>0</v>
      </c>
      <c r="CZ51" s="315">
        <f t="shared" si="146"/>
        <v>0</v>
      </c>
      <c r="DA51" s="340"/>
      <c r="DB51" s="340"/>
      <c r="DC51" s="105">
        <f t="shared" si="6"/>
        <v>0</v>
      </c>
      <c r="DD51" s="84"/>
      <c r="DE51" s="84"/>
      <c r="DF51" s="109">
        <f t="shared" si="41"/>
        <v>0</v>
      </c>
      <c r="DG51" s="135">
        <f t="shared" si="42"/>
        <v>0</v>
      </c>
      <c r="DH51" s="135">
        <f t="shared" si="42"/>
        <v>0</v>
      </c>
      <c r="DI51" s="135">
        <f t="shared" si="42"/>
        <v>0</v>
      </c>
      <c r="DJ51" s="135">
        <f t="shared" si="43"/>
        <v>11430000</v>
      </c>
      <c r="DK51" s="135">
        <f t="shared" si="43"/>
        <v>10698200</v>
      </c>
      <c r="DL51" s="135">
        <f t="shared" si="43"/>
        <v>-731800</v>
      </c>
      <c r="DM51" s="323"/>
    </row>
    <row r="52" spans="1:117">
      <c r="A52" s="306">
        <v>45</v>
      </c>
      <c r="B52" s="313" t="s">
        <v>51</v>
      </c>
      <c r="C52" s="340">
        <v>125000</v>
      </c>
      <c r="D52" s="340">
        <v>89380</v>
      </c>
      <c r="E52" s="105">
        <f t="shared" si="9"/>
        <v>-35620</v>
      </c>
      <c r="F52" s="340">
        <v>1228000</v>
      </c>
      <c r="G52" s="340">
        <v>399930</v>
      </c>
      <c r="H52" s="105">
        <f t="shared" si="10"/>
        <v>-828070</v>
      </c>
      <c r="I52" s="340">
        <v>1500000</v>
      </c>
      <c r="J52" s="340">
        <v>0</v>
      </c>
      <c r="K52" s="105">
        <f t="shared" si="11"/>
        <v>-1500000</v>
      </c>
      <c r="L52" s="340">
        <v>220000</v>
      </c>
      <c r="M52" s="340">
        <v>33608</v>
      </c>
      <c r="N52" s="105">
        <f t="shared" si="12"/>
        <v>-186392</v>
      </c>
      <c r="O52" s="340"/>
      <c r="P52" s="340"/>
      <c r="Q52" s="344">
        <v>0</v>
      </c>
      <c r="R52" s="340"/>
      <c r="S52" s="340"/>
      <c r="T52" s="105">
        <f t="shared" si="14"/>
        <v>0</v>
      </c>
      <c r="U52" s="340">
        <v>0</v>
      </c>
      <c r="V52" s="340">
        <v>0</v>
      </c>
      <c r="W52" s="344">
        <v>0</v>
      </c>
      <c r="X52" s="340">
        <v>0</v>
      </c>
      <c r="Y52" s="340">
        <v>0</v>
      </c>
      <c r="Z52" s="105">
        <f t="shared" si="16"/>
        <v>0</v>
      </c>
      <c r="AA52" s="340"/>
      <c r="AB52" s="340"/>
      <c r="AC52" s="105">
        <f t="shared" si="17"/>
        <v>0</v>
      </c>
      <c r="AD52" s="340"/>
      <c r="AE52" s="340"/>
      <c r="AF52" s="105">
        <f t="shared" si="18"/>
        <v>0</v>
      </c>
      <c r="AG52" s="340"/>
      <c r="AH52" s="340"/>
      <c r="AI52" s="343">
        <f t="shared" si="119"/>
        <v>0</v>
      </c>
      <c r="AJ52" s="340"/>
      <c r="AK52" s="340"/>
      <c r="AL52" s="343">
        <f t="shared" si="120"/>
        <v>0</v>
      </c>
      <c r="AM52" s="340"/>
      <c r="AN52" s="340"/>
      <c r="AO52" s="105">
        <f t="shared" si="57"/>
        <v>0</v>
      </c>
      <c r="AP52" s="340"/>
      <c r="AQ52" s="340"/>
      <c r="AR52" s="105">
        <f t="shared" si="21"/>
        <v>0</v>
      </c>
      <c r="AS52" s="340">
        <v>0</v>
      </c>
      <c r="AT52" s="340">
        <v>0</v>
      </c>
      <c r="AU52" s="105">
        <f t="shared" si="22"/>
        <v>0</v>
      </c>
      <c r="AV52" s="340"/>
      <c r="AW52" s="340"/>
      <c r="AX52" s="105">
        <f t="shared" si="23"/>
        <v>0</v>
      </c>
      <c r="AY52" s="340"/>
      <c r="AZ52" s="340"/>
      <c r="BA52" s="105">
        <f t="shared" si="24"/>
        <v>0</v>
      </c>
      <c r="BB52" s="340"/>
      <c r="BC52" s="340"/>
      <c r="BD52" s="105">
        <f t="shared" si="25"/>
        <v>0</v>
      </c>
      <c r="BE52" s="340"/>
      <c r="BF52" s="340"/>
      <c r="BG52" s="105">
        <f t="shared" si="26"/>
        <v>0</v>
      </c>
      <c r="BH52" s="340"/>
      <c r="BI52" s="340"/>
      <c r="BJ52" s="105">
        <f t="shared" si="27"/>
        <v>0</v>
      </c>
      <c r="BK52" s="340"/>
      <c r="BL52" s="340"/>
      <c r="BM52" s="343">
        <f t="shared" si="121"/>
        <v>0</v>
      </c>
      <c r="BN52" s="340"/>
      <c r="BO52" s="340"/>
      <c r="BP52" s="343">
        <f t="shared" si="122"/>
        <v>0</v>
      </c>
      <c r="BQ52" s="340"/>
      <c r="BR52" s="340"/>
      <c r="BS52" s="344">
        <v>0</v>
      </c>
      <c r="BT52" s="340"/>
      <c r="BU52" s="340"/>
      <c r="BV52" s="105">
        <f t="shared" si="117"/>
        <v>0</v>
      </c>
      <c r="BW52" s="340"/>
      <c r="BX52" s="340"/>
      <c r="BY52" s="343">
        <f t="shared" si="123"/>
        <v>0</v>
      </c>
      <c r="BZ52" s="340"/>
      <c r="CA52" s="340"/>
      <c r="CB52" s="105">
        <f t="shared" si="71"/>
        <v>0</v>
      </c>
      <c r="CC52" s="340">
        <v>0</v>
      </c>
      <c r="CD52" s="340">
        <v>0</v>
      </c>
      <c r="CE52" s="105">
        <f t="shared" si="33"/>
        <v>0</v>
      </c>
      <c r="CF52" s="340"/>
      <c r="CG52" s="340"/>
      <c r="CH52" s="105">
        <f t="shared" si="34"/>
        <v>0</v>
      </c>
      <c r="CI52" s="340"/>
      <c r="CJ52" s="340"/>
      <c r="CK52" s="105">
        <f t="shared" si="35"/>
        <v>0</v>
      </c>
      <c r="CL52" s="340">
        <v>0</v>
      </c>
      <c r="CM52" s="340">
        <v>0</v>
      </c>
      <c r="CN52" s="105">
        <f t="shared" si="36"/>
        <v>0</v>
      </c>
      <c r="CO52" s="340"/>
      <c r="CP52" s="340"/>
      <c r="CQ52" s="105">
        <f t="shared" si="37"/>
        <v>0</v>
      </c>
      <c r="CR52" s="315">
        <f t="shared" si="38"/>
        <v>3073000</v>
      </c>
      <c r="CS52" s="315">
        <f t="shared" si="38"/>
        <v>522918</v>
      </c>
      <c r="CT52" s="315">
        <f t="shared" si="38"/>
        <v>-2550082</v>
      </c>
      <c r="CU52" s="84"/>
      <c r="CV52" s="84"/>
      <c r="CW52" s="109">
        <f t="shared" si="39"/>
        <v>0</v>
      </c>
      <c r="CX52" s="315">
        <f t="shared" si="146"/>
        <v>0</v>
      </c>
      <c r="CY52" s="315">
        <f t="shared" si="146"/>
        <v>0</v>
      </c>
      <c r="CZ52" s="315">
        <f t="shared" si="146"/>
        <v>0</v>
      </c>
      <c r="DA52" s="340"/>
      <c r="DB52" s="340"/>
      <c r="DC52" s="105">
        <f t="shared" si="6"/>
        <v>0</v>
      </c>
      <c r="DD52" s="84"/>
      <c r="DE52" s="84"/>
      <c r="DF52" s="109">
        <f t="shared" si="41"/>
        <v>0</v>
      </c>
      <c r="DG52" s="135">
        <f t="shared" si="42"/>
        <v>0</v>
      </c>
      <c r="DH52" s="135">
        <f t="shared" si="42"/>
        <v>0</v>
      </c>
      <c r="DI52" s="135">
        <f t="shared" si="42"/>
        <v>0</v>
      </c>
      <c r="DJ52" s="135">
        <f t="shared" si="43"/>
        <v>3073000</v>
      </c>
      <c r="DK52" s="135">
        <f t="shared" si="43"/>
        <v>522918</v>
      </c>
      <c r="DL52" s="135">
        <f t="shared" si="43"/>
        <v>-2550082</v>
      </c>
      <c r="DM52" s="323"/>
    </row>
    <row r="53" spans="1:117">
      <c r="A53" s="306">
        <v>46</v>
      </c>
      <c r="B53" s="313" t="s">
        <v>46</v>
      </c>
      <c r="C53" s="340">
        <v>40000</v>
      </c>
      <c r="D53" s="340">
        <v>0</v>
      </c>
      <c r="E53" s="105">
        <f t="shared" si="9"/>
        <v>-40000</v>
      </c>
      <c r="F53" s="340">
        <v>150000</v>
      </c>
      <c r="G53" s="340">
        <v>33000</v>
      </c>
      <c r="H53" s="105">
        <f t="shared" si="10"/>
        <v>-117000</v>
      </c>
      <c r="I53" s="340">
        <v>750000</v>
      </c>
      <c r="J53" s="340">
        <v>0</v>
      </c>
      <c r="K53" s="105">
        <f t="shared" si="11"/>
        <v>-750000</v>
      </c>
      <c r="L53" s="340">
        <v>40000</v>
      </c>
      <c r="M53" s="340">
        <v>0</v>
      </c>
      <c r="N53" s="105">
        <f t="shared" si="12"/>
        <v>-40000</v>
      </c>
      <c r="O53" s="340"/>
      <c r="P53" s="340"/>
      <c r="Q53" s="344">
        <v>0</v>
      </c>
      <c r="R53" s="340"/>
      <c r="S53" s="340"/>
      <c r="T53" s="105">
        <f t="shared" si="14"/>
        <v>0</v>
      </c>
      <c r="U53" s="340">
        <v>0</v>
      </c>
      <c r="V53" s="340">
        <v>0</v>
      </c>
      <c r="W53" s="344">
        <v>0</v>
      </c>
      <c r="X53" s="340">
        <v>0</v>
      </c>
      <c r="Y53" s="340">
        <v>0</v>
      </c>
      <c r="Z53" s="105">
        <f t="shared" si="16"/>
        <v>0</v>
      </c>
      <c r="AA53" s="340"/>
      <c r="AB53" s="340"/>
      <c r="AC53" s="105">
        <f t="shared" si="17"/>
        <v>0</v>
      </c>
      <c r="AD53" s="340"/>
      <c r="AE53" s="340"/>
      <c r="AF53" s="105">
        <f t="shared" si="18"/>
        <v>0</v>
      </c>
      <c r="AG53" s="340"/>
      <c r="AH53" s="340"/>
      <c r="AI53" s="343">
        <f t="shared" si="119"/>
        <v>0</v>
      </c>
      <c r="AJ53" s="340"/>
      <c r="AK53" s="340"/>
      <c r="AL53" s="343">
        <f t="shared" si="120"/>
        <v>0</v>
      </c>
      <c r="AM53" s="340"/>
      <c r="AN53" s="340"/>
      <c r="AO53" s="105">
        <f t="shared" si="57"/>
        <v>0</v>
      </c>
      <c r="AP53" s="340"/>
      <c r="AQ53" s="340"/>
      <c r="AR53" s="105">
        <f t="shared" si="21"/>
        <v>0</v>
      </c>
      <c r="AS53" s="340">
        <v>0</v>
      </c>
      <c r="AT53" s="340">
        <v>0</v>
      </c>
      <c r="AU53" s="105">
        <f t="shared" si="22"/>
        <v>0</v>
      </c>
      <c r="AV53" s="340"/>
      <c r="AW53" s="340"/>
      <c r="AX53" s="105">
        <f t="shared" si="23"/>
        <v>0</v>
      </c>
      <c r="AY53" s="340"/>
      <c r="AZ53" s="340"/>
      <c r="BA53" s="105">
        <f t="shared" si="24"/>
        <v>0</v>
      </c>
      <c r="BB53" s="340"/>
      <c r="BC53" s="340"/>
      <c r="BD53" s="105">
        <f t="shared" si="25"/>
        <v>0</v>
      </c>
      <c r="BE53" s="340"/>
      <c r="BF53" s="340"/>
      <c r="BG53" s="105">
        <f t="shared" si="26"/>
        <v>0</v>
      </c>
      <c r="BH53" s="340"/>
      <c r="BI53" s="340"/>
      <c r="BJ53" s="105">
        <f t="shared" si="27"/>
        <v>0</v>
      </c>
      <c r="BK53" s="340"/>
      <c r="BL53" s="340"/>
      <c r="BM53" s="343">
        <f t="shared" si="121"/>
        <v>0</v>
      </c>
      <c r="BN53" s="340"/>
      <c r="BO53" s="340"/>
      <c r="BP53" s="343">
        <f t="shared" si="122"/>
        <v>0</v>
      </c>
      <c r="BQ53" s="340"/>
      <c r="BR53" s="340"/>
      <c r="BS53" s="344">
        <v>0</v>
      </c>
      <c r="BT53" s="340"/>
      <c r="BU53" s="340"/>
      <c r="BV53" s="105">
        <f t="shared" si="117"/>
        <v>0</v>
      </c>
      <c r="BW53" s="340"/>
      <c r="BX53" s="340"/>
      <c r="BY53" s="343">
        <f t="shared" si="123"/>
        <v>0</v>
      </c>
      <c r="BZ53" s="340"/>
      <c r="CA53" s="340"/>
      <c r="CB53" s="105">
        <f t="shared" si="71"/>
        <v>0</v>
      </c>
      <c r="CC53" s="340">
        <v>0</v>
      </c>
      <c r="CD53" s="340">
        <v>0</v>
      </c>
      <c r="CE53" s="105">
        <f t="shared" si="33"/>
        <v>0</v>
      </c>
      <c r="CF53" s="340"/>
      <c r="CG53" s="340"/>
      <c r="CH53" s="105">
        <f t="shared" si="34"/>
        <v>0</v>
      </c>
      <c r="CI53" s="340"/>
      <c r="CJ53" s="340"/>
      <c r="CK53" s="105">
        <f t="shared" si="35"/>
        <v>0</v>
      </c>
      <c r="CL53" s="340">
        <v>0</v>
      </c>
      <c r="CM53" s="340">
        <v>0</v>
      </c>
      <c r="CN53" s="105">
        <f t="shared" si="36"/>
        <v>0</v>
      </c>
      <c r="CO53" s="340"/>
      <c r="CP53" s="340"/>
      <c r="CQ53" s="105">
        <f t="shared" si="37"/>
        <v>0</v>
      </c>
      <c r="CR53" s="315">
        <f t="shared" si="38"/>
        <v>980000</v>
      </c>
      <c r="CS53" s="315">
        <f t="shared" si="38"/>
        <v>33000</v>
      </c>
      <c r="CT53" s="315">
        <f t="shared" si="38"/>
        <v>-947000</v>
      </c>
      <c r="CU53" s="84"/>
      <c r="CV53" s="84"/>
      <c r="CW53" s="109">
        <f t="shared" si="39"/>
        <v>0</v>
      </c>
      <c r="CX53" s="315">
        <f t="shared" si="146"/>
        <v>0</v>
      </c>
      <c r="CY53" s="315">
        <f t="shared" si="146"/>
        <v>0</v>
      </c>
      <c r="CZ53" s="315">
        <f t="shared" si="146"/>
        <v>0</v>
      </c>
      <c r="DA53" s="340"/>
      <c r="DB53" s="340"/>
      <c r="DC53" s="105">
        <f t="shared" si="6"/>
        <v>0</v>
      </c>
      <c r="DD53" s="84"/>
      <c r="DE53" s="84"/>
      <c r="DF53" s="109">
        <f t="shared" si="41"/>
        <v>0</v>
      </c>
      <c r="DG53" s="135">
        <f t="shared" si="42"/>
        <v>0</v>
      </c>
      <c r="DH53" s="135">
        <f t="shared" si="42"/>
        <v>0</v>
      </c>
      <c r="DI53" s="135">
        <f t="shared" si="42"/>
        <v>0</v>
      </c>
      <c r="DJ53" s="135">
        <f t="shared" si="43"/>
        <v>980000</v>
      </c>
      <c r="DK53" s="135">
        <f t="shared" si="43"/>
        <v>33000</v>
      </c>
      <c r="DL53" s="135">
        <f t="shared" si="43"/>
        <v>-947000</v>
      </c>
      <c r="DM53" s="323"/>
    </row>
    <row r="54" spans="1:117">
      <c r="A54" s="306">
        <v>47</v>
      </c>
      <c r="B54" s="313" t="s">
        <v>47</v>
      </c>
      <c r="C54" s="340"/>
      <c r="D54" s="340"/>
      <c r="E54" s="105">
        <f t="shared" si="9"/>
        <v>0</v>
      </c>
      <c r="F54" s="340"/>
      <c r="G54" s="340"/>
      <c r="H54" s="105">
        <f t="shared" si="10"/>
        <v>0</v>
      </c>
      <c r="I54" s="340"/>
      <c r="J54" s="340"/>
      <c r="K54" s="105">
        <f t="shared" si="11"/>
        <v>0</v>
      </c>
      <c r="L54" s="340"/>
      <c r="M54" s="340"/>
      <c r="N54" s="105">
        <f t="shared" si="12"/>
        <v>0</v>
      </c>
      <c r="O54" s="340"/>
      <c r="P54" s="340"/>
      <c r="Q54" s="344">
        <v>0</v>
      </c>
      <c r="R54" s="340"/>
      <c r="S54" s="340"/>
      <c r="T54" s="105">
        <f t="shared" si="14"/>
        <v>0</v>
      </c>
      <c r="U54" s="340"/>
      <c r="V54" s="340"/>
      <c r="W54" s="344">
        <v>0</v>
      </c>
      <c r="X54" s="340"/>
      <c r="Y54" s="340"/>
      <c r="Z54" s="105">
        <f t="shared" si="16"/>
        <v>0</v>
      </c>
      <c r="AA54" s="340"/>
      <c r="AB54" s="340"/>
      <c r="AC54" s="105">
        <f t="shared" si="17"/>
        <v>0</v>
      </c>
      <c r="AD54" s="340"/>
      <c r="AE54" s="340"/>
      <c r="AF54" s="105">
        <f t="shared" si="18"/>
        <v>0</v>
      </c>
      <c r="AG54" s="340"/>
      <c r="AH54" s="340"/>
      <c r="AI54" s="343">
        <f t="shared" si="119"/>
        <v>0</v>
      </c>
      <c r="AJ54" s="340"/>
      <c r="AK54" s="340"/>
      <c r="AL54" s="343">
        <f t="shared" si="120"/>
        <v>0</v>
      </c>
      <c r="AM54" s="340"/>
      <c r="AN54" s="340"/>
      <c r="AO54" s="105">
        <f t="shared" si="57"/>
        <v>0</v>
      </c>
      <c r="AP54" s="340"/>
      <c r="AQ54" s="340"/>
      <c r="AR54" s="105">
        <f t="shared" si="21"/>
        <v>0</v>
      </c>
      <c r="AS54" s="340"/>
      <c r="AT54" s="340"/>
      <c r="AU54" s="105">
        <f t="shared" si="22"/>
        <v>0</v>
      </c>
      <c r="AV54" s="340"/>
      <c r="AW54" s="340"/>
      <c r="AX54" s="105">
        <f t="shared" si="23"/>
        <v>0</v>
      </c>
      <c r="AY54" s="340"/>
      <c r="AZ54" s="340"/>
      <c r="BA54" s="105">
        <f t="shared" si="24"/>
        <v>0</v>
      </c>
      <c r="BB54" s="340"/>
      <c r="BC54" s="340"/>
      <c r="BD54" s="105">
        <f t="shared" si="25"/>
        <v>0</v>
      </c>
      <c r="BE54" s="340"/>
      <c r="BF54" s="340"/>
      <c r="BG54" s="105">
        <f t="shared" si="26"/>
        <v>0</v>
      </c>
      <c r="BH54" s="340"/>
      <c r="BI54" s="340"/>
      <c r="BJ54" s="105">
        <f t="shared" si="27"/>
        <v>0</v>
      </c>
      <c r="BK54" s="340"/>
      <c r="BL54" s="340"/>
      <c r="BM54" s="343">
        <f t="shared" si="121"/>
        <v>0</v>
      </c>
      <c r="BN54" s="340"/>
      <c r="BO54" s="340"/>
      <c r="BP54" s="343">
        <f t="shared" si="122"/>
        <v>0</v>
      </c>
      <c r="BQ54" s="340"/>
      <c r="BR54" s="340"/>
      <c r="BS54" s="344">
        <v>0</v>
      </c>
      <c r="BT54" s="340"/>
      <c r="BU54" s="340"/>
      <c r="BV54" s="105">
        <f t="shared" si="117"/>
        <v>0</v>
      </c>
      <c r="BW54" s="340"/>
      <c r="BX54" s="340"/>
      <c r="BY54" s="343">
        <f t="shared" si="123"/>
        <v>0</v>
      </c>
      <c r="BZ54" s="340"/>
      <c r="CA54" s="340"/>
      <c r="CB54" s="105">
        <f t="shared" si="71"/>
        <v>0</v>
      </c>
      <c r="CC54" s="340"/>
      <c r="CD54" s="340"/>
      <c r="CE54" s="105">
        <f t="shared" si="33"/>
        <v>0</v>
      </c>
      <c r="CF54" s="340"/>
      <c r="CG54" s="340"/>
      <c r="CH54" s="105">
        <f t="shared" si="34"/>
        <v>0</v>
      </c>
      <c r="CI54" s="340"/>
      <c r="CJ54" s="340"/>
      <c r="CK54" s="105">
        <f t="shared" si="35"/>
        <v>0</v>
      </c>
      <c r="CL54" s="340"/>
      <c r="CM54" s="340"/>
      <c r="CN54" s="105">
        <f t="shared" si="36"/>
        <v>0</v>
      </c>
      <c r="CO54" s="340"/>
      <c r="CP54" s="340"/>
      <c r="CQ54" s="105">
        <f t="shared" si="37"/>
        <v>0</v>
      </c>
      <c r="CR54" s="315">
        <f t="shared" si="38"/>
        <v>0</v>
      </c>
      <c r="CS54" s="315">
        <f t="shared" si="38"/>
        <v>0</v>
      </c>
      <c r="CT54" s="315">
        <f t="shared" si="38"/>
        <v>0</v>
      </c>
      <c r="CU54" s="84"/>
      <c r="CV54" s="84"/>
      <c r="CW54" s="109">
        <f t="shared" si="39"/>
        <v>0</v>
      </c>
      <c r="CX54" s="315">
        <f t="shared" si="146"/>
        <v>0</v>
      </c>
      <c r="CY54" s="315">
        <f t="shared" si="146"/>
        <v>0</v>
      </c>
      <c r="CZ54" s="315">
        <f t="shared" si="146"/>
        <v>0</v>
      </c>
      <c r="DA54" s="340"/>
      <c r="DB54" s="340"/>
      <c r="DC54" s="105">
        <f t="shared" si="6"/>
        <v>0</v>
      </c>
      <c r="DD54" s="84"/>
      <c r="DE54" s="84"/>
      <c r="DF54" s="109">
        <f t="shared" si="41"/>
        <v>0</v>
      </c>
      <c r="DG54" s="135">
        <f t="shared" si="42"/>
        <v>0</v>
      </c>
      <c r="DH54" s="135">
        <f t="shared" si="42"/>
        <v>0</v>
      </c>
      <c r="DI54" s="135">
        <f t="shared" si="42"/>
        <v>0</v>
      </c>
      <c r="DJ54" s="135">
        <f t="shared" si="43"/>
        <v>0</v>
      </c>
      <c r="DK54" s="135">
        <f t="shared" si="43"/>
        <v>0</v>
      </c>
      <c r="DL54" s="135">
        <f t="shared" si="43"/>
        <v>0</v>
      </c>
      <c r="DM54" s="323"/>
    </row>
    <row r="55" spans="1:117">
      <c r="A55" s="306">
        <v>48</v>
      </c>
      <c r="B55" s="313" t="s">
        <v>48</v>
      </c>
      <c r="C55" s="340"/>
      <c r="D55" s="340"/>
      <c r="E55" s="105">
        <f t="shared" si="9"/>
        <v>0</v>
      </c>
      <c r="F55" s="340">
        <v>1250000</v>
      </c>
      <c r="G55" s="340">
        <v>1046160</v>
      </c>
      <c r="H55" s="105">
        <f t="shared" si="10"/>
        <v>-203840</v>
      </c>
      <c r="I55" s="340">
        <v>460700</v>
      </c>
      <c r="J55" s="340">
        <v>394620</v>
      </c>
      <c r="K55" s="105">
        <f t="shared" si="11"/>
        <v>-66080</v>
      </c>
      <c r="L55" s="340">
        <v>45000</v>
      </c>
      <c r="M55" s="340">
        <v>42336</v>
      </c>
      <c r="N55" s="105">
        <f t="shared" si="12"/>
        <v>-2664</v>
      </c>
      <c r="O55" s="340"/>
      <c r="P55" s="340"/>
      <c r="Q55" s="344">
        <v>0</v>
      </c>
      <c r="R55" s="340">
        <v>1032800</v>
      </c>
      <c r="S55" s="340">
        <v>928424</v>
      </c>
      <c r="T55" s="105">
        <f t="shared" si="14"/>
        <v>-104376</v>
      </c>
      <c r="U55" s="340"/>
      <c r="V55" s="340">
        <v>0</v>
      </c>
      <c r="W55" s="344">
        <v>0</v>
      </c>
      <c r="X55" s="340"/>
      <c r="Y55" s="340">
        <v>0</v>
      </c>
      <c r="Z55" s="105">
        <f t="shared" si="16"/>
        <v>0</v>
      </c>
      <c r="AA55" s="340"/>
      <c r="AB55" s="340"/>
      <c r="AC55" s="105">
        <f t="shared" si="17"/>
        <v>0</v>
      </c>
      <c r="AD55" s="340"/>
      <c r="AE55" s="340"/>
      <c r="AF55" s="105">
        <f t="shared" si="18"/>
        <v>0</v>
      </c>
      <c r="AG55" s="340"/>
      <c r="AH55" s="340"/>
      <c r="AI55" s="343">
        <f t="shared" si="119"/>
        <v>0</v>
      </c>
      <c r="AJ55" s="340"/>
      <c r="AK55" s="340"/>
      <c r="AL55" s="343">
        <f t="shared" si="120"/>
        <v>0</v>
      </c>
      <c r="AM55" s="340"/>
      <c r="AN55" s="340"/>
      <c r="AO55" s="105">
        <f t="shared" si="57"/>
        <v>0</v>
      </c>
      <c r="AP55" s="340"/>
      <c r="AQ55" s="340"/>
      <c r="AR55" s="105">
        <f t="shared" si="21"/>
        <v>0</v>
      </c>
      <c r="AS55" s="340">
        <v>0</v>
      </c>
      <c r="AT55" s="340">
        <v>0</v>
      </c>
      <c r="AU55" s="105">
        <f t="shared" si="22"/>
        <v>0</v>
      </c>
      <c r="AV55" s="340"/>
      <c r="AW55" s="340"/>
      <c r="AX55" s="105">
        <f t="shared" si="23"/>
        <v>0</v>
      </c>
      <c r="AY55" s="340"/>
      <c r="AZ55" s="340"/>
      <c r="BA55" s="105">
        <f t="shared" si="24"/>
        <v>0</v>
      </c>
      <c r="BB55" s="340"/>
      <c r="BC55" s="340"/>
      <c r="BD55" s="105">
        <f t="shared" si="25"/>
        <v>0</v>
      </c>
      <c r="BE55" s="340"/>
      <c r="BF55" s="340"/>
      <c r="BG55" s="105">
        <f t="shared" si="26"/>
        <v>0</v>
      </c>
      <c r="BH55" s="340"/>
      <c r="BI55" s="340"/>
      <c r="BJ55" s="105">
        <f t="shared" si="27"/>
        <v>0</v>
      </c>
      <c r="BK55" s="340"/>
      <c r="BL55" s="340"/>
      <c r="BM55" s="343">
        <f t="shared" si="121"/>
        <v>0</v>
      </c>
      <c r="BN55" s="340"/>
      <c r="BO55" s="340"/>
      <c r="BP55" s="343">
        <f t="shared" si="122"/>
        <v>0</v>
      </c>
      <c r="BQ55" s="340"/>
      <c r="BR55" s="340"/>
      <c r="BS55" s="344">
        <v>0</v>
      </c>
      <c r="BT55" s="340"/>
      <c r="BU55" s="340"/>
      <c r="BV55" s="105">
        <f t="shared" si="117"/>
        <v>0</v>
      </c>
      <c r="BW55" s="340"/>
      <c r="BX55" s="340"/>
      <c r="BY55" s="343">
        <f t="shared" si="123"/>
        <v>0</v>
      </c>
      <c r="BZ55" s="340"/>
      <c r="CA55" s="340"/>
      <c r="CB55" s="105">
        <f t="shared" si="71"/>
        <v>0</v>
      </c>
      <c r="CC55" s="340">
        <v>0</v>
      </c>
      <c r="CD55" s="340">
        <v>0</v>
      </c>
      <c r="CE55" s="105">
        <f t="shared" si="33"/>
        <v>0</v>
      </c>
      <c r="CF55" s="340"/>
      <c r="CG55" s="340"/>
      <c r="CH55" s="105">
        <f t="shared" si="34"/>
        <v>0</v>
      </c>
      <c r="CI55" s="340"/>
      <c r="CJ55" s="340"/>
      <c r="CK55" s="105">
        <f t="shared" si="35"/>
        <v>0</v>
      </c>
      <c r="CL55" s="340">
        <v>0</v>
      </c>
      <c r="CM55" s="340">
        <v>0</v>
      </c>
      <c r="CN55" s="105">
        <f t="shared" si="36"/>
        <v>0</v>
      </c>
      <c r="CO55" s="340"/>
      <c r="CP55" s="340"/>
      <c r="CQ55" s="105">
        <f t="shared" si="37"/>
        <v>0</v>
      </c>
      <c r="CR55" s="315">
        <f t="shared" si="38"/>
        <v>2788500</v>
      </c>
      <c r="CS55" s="315">
        <f t="shared" si="38"/>
        <v>2411540</v>
      </c>
      <c r="CT55" s="315">
        <f t="shared" si="38"/>
        <v>-376960</v>
      </c>
      <c r="CU55" s="84"/>
      <c r="CV55" s="84"/>
      <c r="CW55" s="109">
        <f t="shared" si="39"/>
        <v>0</v>
      </c>
      <c r="CX55" s="315">
        <f t="shared" si="146"/>
        <v>0</v>
      </c>
      <c r="CY55" s="315">
        <f t="shared" si="146"/>
        <v>0</v>
      </c>
      <c r="CZ55" s="315">
        <f t="shared" si="146"/>
        <v>0</v>
      </c>
      <c r="DA55" s="340"/>
      <c r="DB55" s="340"/>
      <c r="DC55" s="105">
        <f t="shared" si="6"/>
        <v>0</v>
      </c>
      <c r="DD55" s="84"/>
      <c r="DE55" s="84"/>
      <c r="DF55" s="109">
        <f t="shared" si="41"/>
        <v>0</v>
      </c>
      <c r="DG55" s="135">
        <f t="shared" si="42"/>
        <v>0</v>
      </c>
      <c r="DH55" s="135">
        <f t="shared" si="42"/>
        <v>0</v>
      </c>
      <c r="DI55" s="135">
        <f t="shared" si="42"/>
        <v>0</v>
      </c>
      <c r="DJ55" s="135">
        <f t="shared" si="43"/>
        <v>2788500</v>
      </c>
      <c r="DK55" s="135">
        <f t="shared" si="43"/>
        <v>2411540</v>
      </c>
      <c r="DL55" s="135">
        <f t="shared" si="43"/>
        <v>-376960</v>
      </c>
      <c r="DM55" s="323"/>
    </row>
    <row r="56" spans="1:117">
      <c r="A56" s="306">
        <v>49</v>
      </c>
      <c r="B56" s="313" t="s">
        <v>49</v>
      </c>
      <c r="C56" s="340"/>
      <c r="D56" s="340"/>
      <c r="E56" s="105">
        <f t="shared" si="9"/>
        <v>0</v>
      </c>
      <c r="F56" s="340"/>
      <c r="G56" s="340"/>
      <c r="H56" s="105">
        <f t="shared" si="10"/>
        <v>0</v>
      </c>
      <c r="I56" s="340"/>
      <c r="J56" s="340"/>
      <c r="K56" s="105">
        <f t="shared" si="11"/>
        <v>0</v>
      </c>
      <c r="L56" s="340"/>
      <c r="M56" s="340"/>
      <c r="N56" s="105">
        <f t="shared" si="12"/>
        <v>0</v>
      </c>
      <c r="O56" s="340"/>
      <c r="P56" s="340"/>
      <c r="Q56" s="344">
        <v>0</v>
      </c>
      <c r="R56" s="340"/>
      <c r="S56" s="340"/>
      <c r="T56" s="105">
        <f t="shared" si="14"/>
        <v>0</v>
      </c>
      <c r="U56" s="340"/>
      <c r="V56" s="340"/>
      <c r="W56" s="344">
        <v>0</v>
      </c>
      <c r="X56" s="340"/>
      <c r="Y56" s="340"/>
      <c r="Z56" s="105">
        <f t="shared" si="16"/>
        <v>0</v>
      </c>
      <c r="AA56" s="340"/>
      <c r="AB56" s="340"/>
      <c r="AC56" s="105">
        <f t="shared" si="17"/>
        <v>0</v>
      </c>
      <c r="AD56" s="340"/>
      <c r="AE56" s="340"/>
      <c r="AF56" s="105">
        <f t="shared" si="18"/>
        <v>0</v>
      </c>
      <c r="AG56" s="340"/>
      <c r="AH56" s="340"/>
      <c r="AI56" s="343">
        <f t="shared" si="119"/>
        <v>0</v>
      </c>
      <c r="AJ56" s="340"/>
      <c r="AK56" s="340"/>
      <c r="AL56" s="343">
        <f t="shared" si="120"/>
        <v>0</v>
      </c>
      <c r="AM56" s="340"/>
      <c r="AN56" s="340"/>
      <c r="AO56" s="105">
        <f t="shared" si="57"/>
        <v>0</v>
      </c>
      <c r="AP56" s="340"/>
      <c r="AQ56" s="340"/>
      <c r="AR56" s="105">
        <f t="shared" si="21"/>
        <v>0</v>
      </c>
      <c r="AS56" s="340"/>
      <c r="AT56" s="340"/>
      <c r="AU56" s="105">
        <f t="shared" si="22"/>
        <v>0</v>
      </c>
      <c r="AV56" s="340"/>
      <c r="AW56" s="340"/>
      <c r="AX56" s="105">
        <f t="shared" si="23"/>
        <v>0</v>
      </c>
      <c r="AY56" s="340"/>
      <c r="AZ56" s="340"/>
      <c r="BA56" s="105">
        <f t="shared" si="24"/>
        <v>0</v>
      </c>
      <c r="BB56" s="340"/>
      <c r="BC56" s="340"/>
      <c r="BD56" s="105">
        <f t="shared" si="25"/>
        <v>0</v>
      </c>
      <c r="BE56" s="340"/>
      <c r="BF56" s="340"/>
      <c r="BG56" s="105">
        <f t="shared" si="26"/>
        <v>0</v>
      </c>
      <c r="BH56" s="340"/>
      <c r="BI56" s="340"/>
      <c r="BJ56" s="105">
        <f t="shared" si="27"/>
        <v>0</v>
      </c>
      <c r="BK56" s="340"/>
      <c r="BL56" s="340"/>
      <c r="BM56" s="343">
        <f t="shared" si="121"/>
        <v>0</v>
      </c>
      <c r="BN56" s="340"/>
      <c r="BO56" s="340"/>
      <c r="BP56" s="343">
        <f t="shared" si="122"/>
        <v>0</v>
      </c>
      <c r="BQ56" s="340"/>
      <c r="BR56" s="340"/>
      <c r="BS56" s="344">
        <v>0</v>
      </c>
      <c r="BT56" s="340"/>
      <c r="BU56" s="340"/>
      <c r="BV56" s="105">
        <f t="shared" si="117"/>
        <v>0</v>
      </c>
      <c r="BW56" s="340"/>
      <c r="BX56" s="340"/>
      <c r="BY56" s="343">
        <f t="shared" si="123"/>
        <v>0</v>
      </c>
      <c r="BZ56" s="340"/>
      <c r="CA56" s="340"/>
      <c r="CB56" s="105">
        <f t="shared" si="71"/>
        <v>0</v>
      </c>
      <c r="CC56" s="340"/>
      <c r="CD56" s="340"/>
      <c r="CE56" s="105">
        <f t="shared" si="33"/>
        <v>0</v>
      </c>
      <c r="CF56" s="340"/>
      <c r="CG56" s="340"/>
      <c r="CH56" s="105">
        <f t="shared" si="34"/>
        <v>0</v>
      </c>
      <c r="CI56" s="340"/>
      <c r="CJ56" s="340"/>
      <c r="CK56" s="105">
        <f t="shared" si="35"/>
        <v>0</v>
      </c>
      <c r="CL56" s="340"/>
      <c r="CM56" s="340"/>
      <c r="CN56" s="105">
        <f t="shared" si="36"/>
        <v>0</v>
      </c>
      <c r="CO56" s="340"/>
      <c r="CP56" s="340"/>
      <c r="CQ56" s="105">
        <f t="shared" si="37"/>
        <v>0</v>
      </c>
      <c r="CR56" s="315">
        <f t="shared" si="38"/>
        <v>0</v>
      </c>
      <c r="CS56" s="315">
        <f t="shared" si="38"/>
        <v>0</v>
      </c>
      <c r="CT56" s="315">
        <f t="shared" si="38"/>
        <v>0</v>
      </c>
      <c r="CU56" s="84"/>
      <c r="CV56" s="84"/>
      <c r="CW56" s="109">
        <f t="shared" si="39"/>
        <v>0</v>
      </c>
      <c r="CX56" s="315">
        <f t="shared" si="146"/>
        <v>0</v>
      </c>
      <c r="CY56" s="315">
        <f t="shared" si="146"/>
        <v>0</v>
      </c>
      <c r="CZ56" s="315">
        <f t="shared" si="146"/>
        <v>0</v>
      </c>
      <c r="DA56" s="340"/>
      <c r="DB56" s="340"/>
      <c r="DC56" s="105">
        <f t="shared" si="6"/>
        <v>0</v>
      </c>
      <c r="DD56" s="84"/>
      <c r="DE56" s="84"/>
      <c r="DF56" s="109">
        <f t="shared" si="41"/>
        <v>0</v>
      </c>
      <c r="DG56" s="135">
        <f t="shared" si="42"/>
        <v>0</v>
      </c>
      <c r="DH56" s="135">
        <f t="shared" si="42"/>
        <v>0</v>
      </c>
      <c r="DI56" s="135">
        <f t="shared" si="42"/>
        <v>0</v>
      </c>
      <c r="DJ56" s="135">
        <f t="shared" si="43"/>
        <v>0</v>
      </c>
      <c r="DK56" s="135">
        <f t="shared" si="43"/>
        <v>0</v>
      </c>
      <c r="DL56" s="135">
        <f t="shared" si="43"/>
        <v>0</v>
      </c>
      <c r="DM56" s="323"/>
    </row>
    <row r="57" spans="1:117">
      <c r="A57" s="306">
        <v>50</v>
      </c>
      <c r="B57" s="313" t="s">
        <v>50</v>
      </c>
      <c r="C57" s="340"/>
      <c r="D57" s="340"/>
      <c r="E57" s="105">
        <f t="shared" si="9"/>
        <v>0</v>
      </c>
      <c r="F57" s="340"/>
      <c r="G57" s="340"/>
      <c r="H57" s="105">
        <f t="shared" si="10"/>
        <v>0</v>
      </c>
      <c r="I57" s="340"/>
      <c r="J57" s="340"/>
      <c r="K57" s="105">
        <f t="shared" si="11"/>
        <v>0</v>
      </c>
      <c r="L57" s="340"/>
      <c r="M57" s="340"/>
      <c r="N57" s="105">
        <f t="shared" si="12"/>
        <v>0</v>
      </c>
      <c r="O57" s="340"/>
      <c r="P57" s="340"/>
      <c r="Q57" s="344">
        <v>0</v>
      </c>
      <c r="R57" s="340"/>
      <c r="S57" s="340"/>
      <c r="T57" s="105">
        <f t="shared" si="14"/>
        <v>0</v>
      </c>
      <c r="U57" s="340"/>
      <c r="V57" s="340"/>
      <c r="W57" s="344">
        <v>0</v>
      </c>
      <c r="X57" s="340"/>
      <c r="Y57" s="340"/>
      <c r="Z57" s="105">
        <f t="shared" si="16"/>
        <v>0</v>
      </c>
      <c r="AA57" s="340"/>
      <c r="AB57" s="340"/>
      <c r="AC57" s="105">
        <f t="shared" si="17"/>
        <v>0</v>
      </c>
      <c r="AD57" s="340"/>
      <c r="AE57" s="340"/>
      <c r="AF57" s="105">
        <f t="shared" si="18"/>
        <v>0</v>
      </c>
      <c r="AG57" s="340"/>
      <c r="AH57" s="340"/>
      <c r="AI57" s="343">
        <f t="shared" si="119"/>
        <v>0</v>
      </c>
      <c r="AJ57" s="340"/>
      <c r="AK57" s="340"/>
      <c r="AL57" s="343">
        <f t="shared" si="120"/>
        <v>0</v>
      </c>
      <c r="AM57" s="340"/>
      <c r="AN57" s="340"/>
      <c r="AO57" s="105">
        <f t="shared" si="57"/>
        <v>0</v>
      </c>
      <c r="AP57" s="340"/>
      <c r="AQ57" s="340"/>
      <c r="AR57" s="105">
        <f t="shared" si="21"/>
        <v>0</v>
      </c>
      <c r="AS57" s="340"/>
      <c r="AT57" s="340"/>
      <c r="AU57" s="105">
        <f t="shared" si="22"/>
        <v>0</v>
      </c>
      <c r="AV57" s="340"/>
      <c r="AW57" s="340"/>
      <c r="AX57" s="105">
        <f t="shared" si="23"/>
        <v>0</v>
      </c>
      <c r="AY57" s="340"/>
      <c r="AZ57" s="340"/>
      <c r="BA57" s="105">
        <f t="shared" si="24"/>
        <v>0</v>
      </c>
      <c r="BB57" s="340"/>
      <c r="BC57" s="340"/>
      <c r="BD57" s="105">
        <f t="shared" si="25"/>
        <v>0</v>
      </c>
      <c r="BE57" s="340"/>
      <c r="BF57" s="340"/>
      <c r="BG57" s="105">
        <f t="shared" si="26"/>
        <v>0</v>
      </c>
      <c r="BH57" s="340"/>
      <c r="BI57" s="340"/>
      <c r="BJ57" s="105">
        <f t="shared" si="27"/>
        <v>0</v>
      </c>
      <c r="BK57" s="340"/>
      <c r="BL57" s="340"/>
      <c r="BM57" s="343">
        <f t="shared" si="121"/>
        <v>0</v>
      </c>
      <c r="BN57" s="340"/>
      <c r="BO57" s="340"/>
      <c r="BP57" s="343">
        <f t="shared" si="122"/>
        <v>0</v>
      </c>
      <c r="BQ57" s="340"/>
      <c r="BR57" s="340"/>
      <c r="BS57" s="344">
        <v>0</v>
      </c>
      <c r="BT57" s="340"/>
      <c r="BU57" s="340"/>
      <c r="BV57" s="105">
        <f t="shared" si="117"/>
        <v>0</v>
      </c>
      <c r="BW57" s="340"/>
      <c r="BX57" s="340"/>
      <c r="BY57" s="343">
        <f t="shared" si="123"/>
        <v>0</v>
      </c>
      <c r="BZ57" s="340"/>
      <c r="CA57" s="340"/>
      <c r="CB57" s="105">
        <f t="shared" si="71"/>
        <v>0</v>
      </c>
      <c r="CC57" s="340"/>
      <c r="CD57" s="340"/>
      <c r="CE57" s="105">
        <f t="shared" si="33"/>
        <v>0</v>
      </c>
      <c r="CF57" s="340"/>
      <c r="CG57" s="340"/>
      <c r="CH57" s="105">
        <f t="shared" si="34"/>
        <v>0</v>
      </c>
      <c r="CI57" s="340"/>
      <c r="CJ57" s="340"/>
      <c r="CK57" s="105">
        <f t="shared" si="35"/>
        <v>0</v>
      </c>
      <c r="CL57" s="340"/>
      <c r="CM57" s="340"/>
      <c r="CN57" s="105">
        <f t="shared" si="36"/>
        <v>0</v>
      </c>
      <c r="CO57" s="340"/>
      <c r="CP57" s="340"/>
      <c r="CQ57" s="105">
        <f t="shared" si="37"/>
        <v>0</v>
      </c>
      <c r="CR57" s="315">
        <f t="shared" si="38"/>
        <v>0</v>
      </c>
      <c r="CS57" s="315">
        <f t="shared" si="38"/>
        <v>0</v>
      </c>
      <c r="CT57" s="315">
        <f t="shared" si="38"/>
        <v>0</v>
      </c>
      <c r="CU57" s="84"/>
      <c r="CV57" s="84"/>
      <c r="CW57" s="109">
        <f t="shared" si="39"/>
        <v>0</v>
      </c>
      <c r="CX57" s="315">
        <f t="shared" si="146"/>
        <v>0</v>
      </c>
      <c r="CY57" s="315">
        <f t="shared" si="146"/>
        <v>0</v>
      </c>
      <c r="CZ57" s="315">
        <f t="shared" si="146"/>
        <v>0</v>
      </c>
      <c r="DA57" s="340"/>
      <c r="DB57" s="340"/>
      <c r="DC57" s="105">
        <f t="shared" si="6"/>
        <v>0</v>
      </c>
      <c r="DD57" s="84"/>
      <c r="DE57" s="84"/>
      <c r="DF57" s="109">
        <f t="shared" si="41"/>
        <v>0</v>
      </c>
      <c r="DG57" s="135">
        <f t="shared" si="42"/>
        <v>0</v>
      </c>
      <c r="DH57" s="135">
        <f t="shared" si="42"/>
        <v>0</v>
      </c>
      <c r="DI57" s="135">
        <f t="shared" si="42"/>
        <v>0</v>
      </c>
      <c r="DJ57" s="135">
        <f t="shared" si="43"/>
        <v>0</v>
      </c>
      <c r="DK57" s="135">
        <f t="shared" si="43"/>
        <v>0</v>
      </c>
      <c r="DL57" s="135">
        <f t="shared" si="43"/>
        <v>0</v>
      </c>
      <c r="DM57" s="323"/>
    </row>
    <row r="58" spans="1:117" s="333" customFormat="1">
      <c r="A58" s="320">
        <v>51</v>
      </c>
      <c r="B58" s="331" t="s">
        <v>52</v>
      </c>
      <c r="C58" s="179">
        <f>SUM(C59:C60)</f>
        <v>5000000</v>
      </c>
      <c r="D58" s="179">
        <f t="shared" ref="D58:BO58" si="147">SUM(D59:D60)</f>
        <v>2377305</v>
      </c>
      <c r="E58" s="179">
        <f t="shared" si="147"/>
        <v>-2622695</v>
      </c>
      <c r="F58" s="179">
        <f t="shared" si="147"/>
        <v>8600000</v>
      </c>
      <c r="G58" s="179">
        <f t="shared" si="147"/>
        <v>500000</v>
      </c>
      <c r="H58" s="105">
        <f t="shared" si="10"/>
        <v>-8100000</v>
      </c>
      <c r="I58" s="179">
        <f t="shared" si="147"/>
        <v>2500000</v>
      </c>
      <c r="J58" s="179">
        <f t="shared" si="147"/>
        <v>1300000</v>
      </c>
      <c r="K58" s="105">
        <f t="shared" si="11"/>
        <v>-1200000</v>
      </c>
      <c r="L58" s="179">
        <f t="shared" si="147"/>
        <v>750000</v>
      </c>
      <c r="M58" s="179">
        <f t="shared" si="147"/>
        <v>0</v>
      </c>
      <c r="N58" s="105">
        <f t="shared" si="12"/>
        <v>-750000</v>
      </c>
      <c r="O58" s="179">
        <f t="shared" si="147"/>
        <v>0</v>
      </c>
      <c r="P58" s="179">
        <f t="shared" si="147"/>
        <v>0</v>
      </c>
      <c r="Q58" s="179">
        <f t="shared" si="147"/>
        <v>0</v>
      </c>
      <c r="R58" s="179">
        <f t="shared" si="147"/>
        <v>0</v>
      </c>
      <c r="S58" s="179">
        <f t="shared" si="147"/>
        <v>0</v>
      </c>
      <c r="T58" s="105">
        <f t="shared" si="14"/>
        <v>0</v>
      </c>
      <c r="U58" s="179">
        <f t="shared" si="147"/>
        <v>0</v>
      </c>
      <c r="V58" s="179">
        <f t="shared" si="147"/>
        <v>0</v>
      </c>
      <c r="W58" s="179">
        <f t="shared" si="147"/>
        <v>0</v>
      </c>
      <c r="X58" s="179">
        <f t="shared" si="147"/>
        <v>0</v>
      </c>
      <c r="Y58" s="179">
        <f t="shared" si="147"/>
        <v>0</v>
      </c>
      <c r="Z58" s="105">
        <f t="shared" si="16"/>
        <v>0</v>
      </c>
      <c r="AA58" s="179">
        <f t="shared" si="147"/>
        <v>0</v>
      </c>
      <c r="AB58" s="179">
        <f t="shared" si="147"/>
        <v>0</v>
      </c>
      <c r="AC58" s="105">
        <f t="shared" si="17"/>
        <v>0</v>
      </c>
      <c r="AD58" s="179">
        <f t="shared" si="147"/>
        <v>0</v>
      </c>
      <c r="AE58" s="179">
        <f t="shared" si="147"/>
        <v>0</v>
      </c>
      <c r="AF58" s="105">
        <f t="shared" si="18"/>
        <v>0</v>
      </c>
      <c r="AG58" s="179">
        <f t="shared" si="147"/>
        <v>0</v>
      </c>
      <c r="AH58" s="179">
        <f t="shared" si="147"/>
        <v>0</v>
      </c>
      <c r="AI58" s="343">
        <f t="shared" si="119"/>
        <v>0</v>
      </c>
      <c r="AJ58" s="179">
        <f t="shared" si="147"/>
        <v>0</v>
      </c>
      <c r="AK58" s="179">
        <f t="shared" si="147"/>
        <v>0</v>
      </c>
      <c r="AL58" s="343">
        <f t="shared" si="120"/>
        <v>0</v>
      </c>
      <c r="AM58" s="179">
        <f t="shared" si="147"/>
        <v>0</v>
      </c>
      <c r="AN58" s="179">
        <f t="shared" si="147"/>
        <v>0</v>
      </c>
      <c r="AO58" s="105">
        <f t="shared" si="57"/>
        <v>0</v>
      </c>
      <c r="AP58" s="179">
        <f t="shared" si="147"/>
        <v>0</v>
      </c>
      <c r="AQ58" s="179">
        <f t="shared" si="147"/>
        <v>0</v>
      </c>
      <c r="AR58" s="105">
        <f t="shared" si="21"/>
        <v>0</v>
      </c>
      <c r="AS58" s="179">
        <f t="shared" si="147"/>
        <v>0</v>
      </c>
      <c r="AT58" s="179">
        <f t="shared" si="147"/>
        <v>0</v>
      </c>
      <c r="AU58" s="105">
        <f t="shared" si="22"/>
        <v>0</v>
      </c>
      <c r="AV58" s="179">
        <f t="shared" si="147"/>
        <v>0</v>
      </c>
      <c r="AW58" s="179">
        <f t="shared" si="147"/>
        <v>0</v>
      </c>
      <c r="AX58" s="105">
        <f t="shared" si="23"/>
        <v>0</v>
      </c>
      <c r="AY58" s="179">
        <f t="shared" si="147"/>
        <v>0</v>
      </c>
      <c r="AZ58" s="179">
        <f t="shared" si="147"/>
        <v>0</v>
      </c>
      <c r="BA58" s="105">
        <f t="shared" si="24"/>
        <v>0</v>
      </c>
      <c r="BB58" s="179">
        <f t="shared" si="147"/>
        <v>0</v>
      </c>
      <c r="BC58" s="179">
        <f t="shared" si="147"/>
        <v>0</v>
      </c>
      <c r="BD58" s="105">
        <f t="shared" si="25"/>
        <v>0</v>
      </c>
      <c r="BE58" s="179">
        <f t="shared" si="147"/>
        <v>0</v>
      </c>
      <c r="BF58" s="179">
        <f t="shared" si="147"/>
        <v>0</v>
      </c>
      <c r="BG58" s="105">
        <f t="shared" si="26"/>
        <v>0</v>
      </c>
      <c r="BH58" s="179">
        <f t="shared" si="147"/>
        <v>0</v>
      </c>
      <c r="BI58" s="179">
        <f t="shared" si="147"/>
        <v>0</v>
      </c>
      <c r="BJ58" s="105">
        <f t="shared" si="27"/>
        <v>0</v>
      </c>
      <c r="BK58" s="179">
        <f t="shared" si="147"/>
        <v>0</v>
      </c>
      <c r="BL58" s="179">
        <f t="shared" si="147"/>
        <v>0</v>
      </c>
      <c r="BM58" s="343">
        <f t="shared" si="121"/>
        <v>0</v>
      </c>
      <c r="BN58" s="179">
        <f t="shared" si="147"/>
        <v>0</v>
      </c>
      <c r="BO58" s="179">
        <f t="shared" si="147"/>
        <v>0</v>
      </c>
      <c r="BP58" s="343">
        <f t="shared" si="122"/>
        <v>0</v>
      </c>
      <c r="BQ58" s="179">
        <f t="shared" ref="BQ58:CP58" si="148">SUM(BQ59:BQ60)</f>
        <v>0</v>
      </c>
      <c r="BR58" s="179">
        <f t="shared" si="148"/>
        <v>0</v>
      </c>
      <c r="BS58" s="179">
        <f t="shared" si="148"/>
        <v>0</v>
      </c>
      <c r="BT58" s="179">
        <f t="shared" si="148"/>
        <v>0</v>
      </c>
      <c r="BU58" s="179">
        <f t="shared" si="148"/>
        <v>0</v>
      </c>
      <c r="BV58" s="179">
        <f t="shared" si="148"/>
        <v>0</v>
      </c>
      <c r="BW58" s="179">
        <f t="shared" si="148"/>
        <v>0</v>
      </c>
      <c r="BX58" s="179">
        <f t="shared" si="148"/>
        <v>0</v>
      </c>
      <c r="BY58" s="343">
        <f t="shared" si="123"/>
        <v>0</v>
      </c>
      <c r="BZ58" s="179">
        <f t="shared" si="148"/>
        <v>0</v>
      </c>
      <c r="CA58" s="179">
        <f t="shared" si="148"/>
        <v>0</v>
      </c>
      <c r="CB58" s="105">
        <f t="shared" si="71"/>
        <v>0</v>
      </c>
      <c r="CC58" s="179">
        <f t="shared" si="148"/>
        <v>0</v>
      </c>
      <c r="CD58" s="179">
        <f t="shared" si="148"/>
        <v>0</v>
      </c>
      <c r="CE58" s="105">
        <f t="shared" si="33"/>
        <v>0</v>
      </c>
      <c r="CF58" s="179">
        <f t="shared" si="148"/>
        <v>0</v>
      </c>
      <c r="CG58" s="179">
        <f t="shared" si="148"/>
        <v>0</v>
      </c>
      <c r="CH58" s="105">
        <f t="shared" si="34"/>
        <v>0</v>
      </c>
      <c r="CI58" s="179">
        <f t="shared" si="148"/>
        <v>0</v>
      </c>
      <c r="CJ58" s="179">
        <f t="shared" si="148"/>
        <v>0</v>
      </c>
      <c r="CK58" s="105">
        <f t="shared" si="35"/>
        <v>0</v>
      </c>
      <c r="CL58" s="179">
        <f t="shared" si="148"/>
        <v>0</v>
      </c>
      <c r="CM58" s="179">
        <f t="shared" si="148"/>
        <v>0</v>
      </c>
      <c r="CN58" s="105">
        <f t="shared" si="36"/>
        <v>0</v>
      </c>
      <c r="CO58" s="179">
        <f t="shared" si="148"/>
        <v>0</v>
      </c>
      <c r="CP58" s="179">
        <f t="shared" si="148"/>
        <v>0</v>
      </c>
      <c r="CQ58" s="105">
        <f t="shared" si="37"/>
        <v>0</v>
      </c>
      <c r="CR58" s="327">
        <f t="shared" si="38"/>
        <v>16850000</v>
      </c>
      <c r="CS58" s="327">
        <f t="shared" si="38"/>
        <v>4177305</v>
      </c>
      <c r="CT58" s="327">
        <f t="shared" si="38"/>
        <v>-12672695</v>
      </c>
      <c r="CU58" s="106">
        <f>SUM(CU59:CU60)</f>
        <v>0</v>
      </c>
      <c r="CV58" s="106">
        <f>SUM(CV59:CV60)</f>
        <v>0</v>
      </c>
      <c r="CW58" s="105">
        <f t="shared" si="39"/>
        <v>0</v>
      </c>
      <c r="CX58" s="327">
        <f t="shared" si="40"/>
        <v>0</v>
      </c>
      <c r="CY58" s="327">
        <f t="shared" si="40"/>
        <v>0</v>
      </c>
      <c r="CZ58" s="327">
        <f t="shared" si="40"/>
        <v>0</v>
      </c>
      <c r="DA58" s="179">
        <f>SUM(DA59:DA60)</f>
        <v>180000000</v>
      </c>
      <c r="DB58" s="106">
        <f>SUM(DB59:DB60)</f>
        <v>0</v>
      </c>
      <c r="DC58" s="105">
        <f t="shared" si="6"/>
        <v>-180000000</v>
      </c>
      <c r="DD58" s="106">
        <f>SUM(DD59:DD60)</f>
        <v>0</v>
      </c>
      <c r="DE58" s="106">
        <f>SUM(DE59:DE60)</f>
        <v>0</v>
      </c>
      <c r="DF58" s="105">
        <f t="shared" si="41"/>
        <v>0</v>
      </c>
      <c r="DG58" s="321">
        <f t="shared" si="42"/>
        <v>180000000</v>
      </c>
      <c r="DH58" s="321">
        <f t="shared" si="42"/>
        <v>0</v>
      </c>
      <c r="DI58" s="321">
        <f t="shared" si="42"/>
        <v>-180000000</v>
      </c>
      <c r="DJ58" s="321">
        <f t="shared" si="43"/>
        <v>196850000</v>
      </c>
      <c r="DK58" s="321">
        <f t="shared" si="43"/>
        <v>4177305</v>
      </c>
      <c r="DL58" s="321">
        <f t="shared" si="43"/>
        <v>-192672695</v>
      </c>
      <c r="DM58" s="312"/>
    </row>
    <row r="59" spans="1:117">
      <c r="A59" s="306">
        <v>52</v>
      </c>
      <c r="B59" s="313" t="s">
        <v>75</v>
      </c>
      <c r="C59" s="340"/>
      <c r="D59" s="340"/>
      <c r="E59" s="105">
        <f t="shared" si="9"/>
        <v>0</v>
      </c>
      <c r="F59" s="340">
        <v>5000000</v>
      </c>
      <c r="G59" s="340">
        <v>0</v>
      </c>
      <c r="H59" s="105">
        <f t="shared" si="10"/>
        <v>-5000000</v>
      </c>
      <c r="I59" s="340"/>
      <c r="J59" s="340"/>
      <c r="K59" s="105">
        <f t="shared" si="11"/>
        <v>0</v>
      </c>
      <c r="L59" s="340"/>
      <c r="M59" s="340"/>
      <c r="N59" s="105">
        <f t="shared" si="12"/>
        <v>0</v>
      </c>
      <c r="O59" s="340"/>
      <c r="P59" s="340"/>
      <c r="Q59" s="344">
        <v>0</v>
      </c>
      <c r="R59" s="340"/>
      <c r="S59" s="340"/>
      <c r="T59" s="105">
        <f t="shared" si="14"/>
        <v>0</v>
      </c>
      <c r="U59" s="340"/>
      <c r="V59" s="340"/>
      <c r="W59" s="344">
        <v>0</v>
      </c>
      <c r="X59" s="340"/>
      <c r="Y59" s="340"/>
      <c r="Z59" s="105">
        <f t="shared" si="16"/>
        <v>0</v>
      </c>
      <c r="AA59" s="340"/>
      <c r="AB59" s="340"/>
      <c r="AC59" s="105">
        <f t="shared" si="17"/>
        <v>0</v>
      </c>
      <c r="AD59" s="340"/>
      <c r="AE59" s="340"/>
      <c r="AF59" s="105">
        <f t="shared" si="18"/>
        <v>0</v>
      </c>
      <c r="AG59" s="340"/>
      <c r="AH59" s="340"/>
      <c r="AI59" s="343">
        <f t="shared" si="119"/>
        <v>0</v>
      </c>
      <c r="AJ59" s="340"/>
      <c r="AK59" s="340"/>
      <c r="AL59" s="343">
        <f t="shared" si="120"/>
        <v>0</v>
      </c>
      <c r="AM59" s="340"/>
      <c r="AN59" s="340"/>
      <c r="AO59" s="105">
        <f t="shared" si="57"/>
        <v>0</v>
      </c>
      <c r="AP59" s="340"/>
      <c r="AQ59" s="340"/>
      <c r="AR59" s="105">
        <f t="shared" si="21"/>
        <v>0</v>
      </c>
      <c r="AS59" s="340"/>
      <c r="AT59" s="340"/>
      <c r="AU59" s="105">
        <f t="shared" si="22"/>
        <v>0</v>
      </c>
      <c r="AV59" s="340"/>
      <c r="AW59" s="340"/>
      <c r="AX59" s="105">
        <f t="shared" si="23"/>
        <v>0</v>
      </c>
      <c r="AY59" s="340"/>
      <c r="AZ59" s="340"/>
      <c r="BA59" s="105">
        <f t="shared" si="24"/>
        <v>0</v>
      </c>
      <c r="BB59" s="340"/>
      <c r="BC59" s="340"/>
      <c r="BD59" s="105">
        <f t="shared" si="25"/>
        <v>0</v>
      </c>
      <c r="BE59" s="340"/>
      <c r="BF59" s="340"/>
      <c r="BG59" s="105">
        <f t="shared" si="26"/>
        <v>0</v>
      </c>
      <c r="BH59" s="340"/>
      <c r="BI59" s="340"/>
      <c r="BJ59" s="105">
        <f t="shared" si="27"/>
        <v>0</v>
      </c>
      <c r="BK59" s="340"/>
      <c r="BL59" s="340"/>
      <c r="BM59" s="343">
        <f t="shared" si="121"/>
        <v>0</v>
      </c>
      <c r="BN59" s="340"/>
      <c r="BO59" s="340"/>
      <c r="BP59" s="343">
        <f t="shared" si="122"/>
        <v>0</v>
      </c>
      <c r="BQ59" s="340"/>
      <c r="BR59" s="340"/>
      <c r="BS59" s="344">
        <v>0</v>
      </c>
      <c r="BT59" s="340"/>
      <c r="BU59" s="340"/>
      <c r="BV59" s="105">
        <f t="shared" si="117"/>
        <v>0</v>
      </c>
      <c r="BW59" s="340"/>
      <c r="BX59" s="340"/>
      <c r="BY59" s="343">
        <f t="shared" si="123"/>
        <v>0</v>
      </c>
      <c r="BZ59" s="340"/>
      <c r="CA59" s="340"/>
      <c r="CB59" s="105">
        <f t="shared" si="71"/>
        <v>0</v>
      </c>
      <c r="CC59" s="340"/>
      <c r="CD59" s="340"/>
      <c r="CE59" s="105">
        <f t="shared" si="33"/>
        <v>0</v>
      </c>
      <c r="CF59" s="340"/>
      <c r="CG59" s="340"/>
      <c r="CH59" s="105">
        <f t="shared" si="34"/>
        <v>0</v>
      </c>
      <c r="CI59" s="340"/>
      <c r="CJ59" s="340"/>
      <c r="CK59" s="105">
        <f t="shared" si="35"/>
        <v>0</v>
      </c>
      <c r="CL59" s="340"/>
      <c r="CM59" s="340"/>
      <c r="CN59" s="105">
        <f t="shared" si="36"/>
        <v>0</v>
      </c>
      <c r="CO59" s="375"/>
      <c r="CP59" s="375"/>
      <c r="CQ59" s="105">
        <f t="shared" si="37"/>
        <v>0</v>
      </c>
      <c r="CR59" s="315">
        <f t="shared" si="38"/>
        <v>5000000</v>
      </c>
      <c r="CS59" s="315">
        <f t="shared" si="38"/>
        <v>0</v>
      </c>
      <c r="CT59" s="315">
        <f t="shared" si="38"/>
        <v>-5000000</v>
      </c>
      <c r="CU59" s="84">
        <v>0</v>
      </c>
      <c r="CV59" s="84">
        <v>0</v>
      </c>
      <c r="CW59" s="109">
        <f t="shared" si="39"/>
        <v>0</v>
      </c>
      <c r="CX59" s="315">
        <f t="shared" ref="CX59:CZ60" si="149">SUM(CU59)</f>
        <v>0</v>
      </c>
      <c r="CY59" s="315">
        <f t="shared" si="149"/>
        <v>0</v>
      </c>
      <c r="CZ59" s="315">
        <f t="shared" si="149"/>
        <v>0</v>
      </c>
      <c r="DA59" s="340">
        <v>180000000</v>
      </c>
      <c r="DB59" s="340">
        <v>0</v>
      </c>
      <c r="DC59" s="105">
        <f t="shared" si="6"/>
        <v>-180000000</v>
      </c>
      <c r="DD59" s="84"/>
      <c r="DE59" s="84"/>
      <c r="DF59" s="109">
        <f t="shared" si="41"/>
        <v>0</v>
      </c>
      <c r="DG59" s="135">
        <f t="shared" si="42"/>
        <v>180000000</v>
      </c>
      <c r="DH59" s="135">
        <f t="shared" si="42"/>
        <v>0</v>
      </c>
      <c r="DI59" s="135">
        <f t="shared" si="42"/>
        <v>-180000000</v>
      </c>
      <c r="DJ59" s="135">
        <f t="shared" si="43"/>
        <v>185000000</v>
      </c>
      <c r="DK59" s="135">
        <f t="shared" si="43"/>
        <v>0</v>
      </c>
      <c r="DL59" s="135">
        <f t="shared" si="43"/>
        <v>-185000000</v>
      </c>
      <c r="DM59" s="323"/>
    </row>
    <row r="60" spans="1:117">
      <c r="A60" s="306">
        <v>53</v>
      </c>
      <c r="B60" s="313" t="s">
        <v>53</v>
      </c>
      <c r="C60" s="111">
        <v>5000000</v>
      </c>
      <c r="D60" s="111">
        <v>2377305</v>
      </c>
      <c r="E60" s="105">
        <f t="shared" si="9"/>
        <v>-2622695</v>
      </c>
      <c r="F60" s="111">
        <v>3600000</v>
      </c>
      <c r="G60" s="111">
        <v>500000</v>
      </c>
      <c r="H60" s="105">
        <f t="shared" si="10"/>
        <v>-3100000</v>
      </c>
      <c r="I60" s="111">
        <v>2500000</v>
      </c>
      <c r="J60" s="111">
        <v>1300000</v>
      </c>
      <c r="K60" s="105">
        <f t="shared" si="11"/>
        <v>-1200000</v>
      </c>
      <c r="L60" s="111">
        <v>750000</v>
      </c>
      <c r="M60" s="111">
        <v>0</v>
      </c>
      <c r="N60" s="105">
        <f t="shared" si="12"/>
        <v>-750000</v>
      </c>
      <c r="O60" s="111"/>
      <c r="P60" s="111"/>
      <c r="Q60" s="344">
        <v>0</v>
      </c>
      <c r="R60" s="111"/>
      <c r="S60" s="111"/>
      <c r="T60" s="105">
        <f t="shared" si="14"/>
        <v>0</v>
      </c>
      <c r="U60" s="111">
        <v>0</v>
      </c>
      <c r="V60" s="111">
        <v>0</v>
      </c>
      <c r="W60" s="344">
        <v>0</v>
      </c>
      <c r="X60" s="111">
        <v>0</v>
      </c>
      <c r="Y60" s="111">
        <v>0</v>
      </c>
      <c r="Z60" s="105">
        <f t="shared" si="16"/>
        <v>0</v>
      </c>
      <c r="AA60" s="111"/>
      <c r="AB60" s="111"/>
      <c r="AC60" s="105">
        <f t="shared" si="17"/>
        <v>0</v>
      </c>
      <c r="AD60" s="111"/>
      <c r="AE60" s="111"/>
      <c r="AF60" s="105">
        <f t="shared" si="18"/>
        <v>0</v>
      </c>
      <c r="AG60" s="111"/>
      <c r="AH60" s="111"/>
      <c r="AI60" s="343">
        <f t="shared" si="119"/>
        <v>0</v>
      </c>
      <c r="AJ60" s="111"/>
      <c r="AK60" s="111"/>
      <c r="AL60" s="343">
        <f t="shared" si="120"/>
        <v>0</v>
      </c>
      <c r="AM60" s="111"/>
      <c r="AN60" s="111"/>
      <c r="AO60" s="105">
        <f t="shared" si="57"/>
        <v>0</v>
      </c>
      <c r="AP60" s="111"/>
      <c r="AQ60" s="111"/>
      <c r="AR60" s="105">
        <f t="shared" si="21"/>
        <v>0</v>
      </c>
      <c r="AS60" s="111">
        <v>0</v>
      </c>
      <c r="AT60" s="111">
        <v>0</v>
      </c>
      <c r="AU60" s="105">
        <f t="shared" si="22"/>
        <v>0</v>
      </c>
      <c r="AV60" s="111"/>
      <c r="AW60" s="111"/>
      <c r="AX60" s="105">
        <f t="shared" si="23"/>
        <v>0</v>
      </c>
      <c r="AY60" s="111"/>
      <c r="AZ60" s="111"/>
      <c r="BA60" s="105">
        <f t="shared" si="24"/>
        <v>0</v>
      </c>
      <c r="BB60" s="111"/>
      <c r="BC60" s="111"/>
      <c r="BD60" s="105">
        <f t="shared" si="25"/>
        <v>0</v>
      </c>
      <c r="BE60" s="111"/>
      <c r="BF60" s="111"/>
      <c r="BG60" s="105">
        <f t="shared" si="26"/>
        <v>0</v>
      </c>
      <c r="BH60" s="111"/>
      <c r="BI60" s="111"/>
      <c r="BJ60" s="105">
        <f t="shared" si="27"/>
        <v>0</v>
      </c>
      <c r="BK60" s="111"/>
      <c r="BL60" s="111"/>
      <c r="BM60" s="343">
        <f t="shared" si="121"/>
        <v>0</v>
      </c>
      <c r="BN60" s="111"/>
      <c r="BO60" s="111"/>
      <c r="BP60" s="343">
        <f t="shared" si="122"/>
        <v>0</v>
      </c>
      <c r="BQ60" s="111"/>
      <c r="BR60" s="111"/>
      <c r="BS60" s="344">
        <v>0</v>
      </c>
      <c r="BT60" s="111"/>
      <c r="BU60" s="111"/>
      <c r="BV60" s="105">
        <f t="shared" si="117"/>
        <v>0</v>
      </c>
      <c r="BW60" s="111"/>
      <c r="BX60" s="111"/>
      <c r="BY60" s="343">
        <f t="shared" si="123"/>
        <v>0</v>
      </c>
      <c r="BZ60" s="111"/>
      <c r="CA60" s="111"/>
      <c r="CB60" s="105">
        <f t="shared" si="71"/>
        <v>0</v>
      </c>
      <c r="CC60" s="111">
        <v>0</v>
      </c>
      <c r="CD60" s="111">
        <v>0</v>
      </c>
      <c r="CE60" s="105">
        <f t="shared" si="33"/>
        <v>0</v>
      </c>
      <c r="CF60" s="111"/>
      <c r="CG60" s="111"/>
      <c r="CH60" s="105">
        <f t="shared" si="34"/>
        <v>0</v>
      </c>
      <c r="CI60" s="111"/>
      <c r="CJ60" s="111"/>
      <c r="CK60" s="105">
        <f t="shared" si="35"/>
        <v>0</v>
      </c>
      <c r="CL60" s="111">
        <v>0</v>
      </c>
      <c r="CM60" s="111">
        <v>0</v>
      </c>
      <c r="CN60" s="105">
        <f t="shared" si="36"/>
        <v>0</v>
      </c>
      <c r="CO60" s="111"/>
      <c r="CP60" s="111"/>
      <c r="CQ60" s="105">
        <f t="shared" si="37"/>
        <v>0</v>
      </c>
      <c r="CR60" s="315">
        <f t="shared" si="38"/>
        <v>11850000</v>
      </c>
      <c r="CS60" s="315">
        <f t="shared" si="38"/>
        <v>4177305</v>
      </c>
      <c r="CT60" s="315">
        <f t="shared" si="38"/>
        <v>-7672695</v>
      </c>
      <c r="CU60" s="84"/>
      <c r="CV60" s="84"/>
      <c r="CW60" s="109">
        <f t="shared" si="39"/>
        <v>0</v>
      </c>
      <c r="CX60" s="315">
        <f t="shared" si="149"/>
        <v>0</v>
      </c>
      <c r="CY60" s="315">
        <f t="shared" si="149"/>
        <v>0</v>
      </c>
      <c r="CZ60" s="315">
        <f t="shared" si="149"/>
        <v>0</v>
      </c>
      <c r="DA60" s="111"/>
      <c r="DB60" s="111"/>
      <c r="DC60" s="105">
        <f t="shared" si="6"/>
        <v>0</v>
      </c>
      <c r="DD60" s="84"/>
      <c r="DE60" s="84"/>
      <c r="DF60" s="109">
        <f t="shared" si="41"/>
        <v>0</v>
      </c>
      <c r="DG60" s="135">
        <f t="shared" si="42"/>
        <v>0</v>
      </c>
      <c r="DH60" s="135">
        <f t="shared" si="42"/>
        <v>0</v>
      </c>
      <c r="DI60" s="135">
        <f t="shared" si="42"/>
        <v>0</v>
      </c>
      <c r="DJ60" s="135">
        <f t="shared" si="43"/>
        <v>11850000</v>
      </c>
      <c r="DK60" s="135">
        <f t="shared" si="43"/>
        <v>4177305</v>
      </c>
      <c r="DL60" s="135">
        <f t="shared" si="43"/>
        <v>-7672695</v>
      </c>
      <c r="DM60" s="323"/>
    </row>
    <row r="61" spans="1:117" s="333" customFormat="1">
      <c r="A61" s="320"/>
      <c r="B61" s="331" t="s">
        <v>264</v>
      </c>
      <c r="C61" s="111"/>
      <c r="D61" s="111"/>
      <c r="E61" s="105">
        <f t="shared" si="9"/>
        <v>0</v>
      </c>
      <c r="F61" s="111"/>
      <c r="G61" s="111"/>
      <c r="H61" s="105">
        <f t="shared" si="10"/>
        <v>0</v>
      </c>
      <c r="I61" s="111"/>
      <c r="J61" s="111"/>
      <c r="K61" s="105">
        <f t="shared" si="11"/>
        <v>0</v>
      </c>
      <c r="L61" s="111"/>
      <c r="M61" s="111"/>
      <c r="N61" s="105">
        <f t="shared" si="12"/>
        <v>0</v>
      </c>
      <c r="O61" s="111"/>
      <c r="P61" s="111"/>
      <c r="Q61" s="344"/>
      <c r="R61" s="111"/>
      <c r="S61" s="111"/>
      <c r="T61" s="105">
        <f t="shared" si="14"/>
        <v>0</v>
      </c>
      <c r="U61" s="111"/>
      <c r="V61" s="111"/>
      <c r="W61" s="344"/>
      <c r="X61" s="111"/>
      <c r="Y61" s="111"/>
      <c r="Z61" s="105">
        <f t="shared" si="16"/>
        <v>0</v>
      </c>
      <c r="AA61" s="111"/>
      <c r="AB61" s="111"/>
      <c r="AC61" s="105">
        <f t="shared" si="17"/>
        <v>0</v>
      </c>
      <c r="AD61" s="111"/>
      <c r="AE61" s="111"/>
      <c r="AF61" s="105">
        <f t="shared" si="18"/>
        <v>0</v>
      </c>
      <c r="AG61" s="111"/>
      <c r="AH61" s="111"/>
      <c r="AI61" s="343">
        <f t="shared" si="119"/>
        <v>0</v>
      </c>
      <c r="AJ61" s="111"/>
      <c r="AK61" s="111"/>
      <c r="AL61" s="343">
        <f t="shared" si="120"/>
        <v>0</v>
      </c>
      <c r="AM61" s="111"/>
      <c r="AN61" s="111"/>
      <c r="AO61" s="105">
        <f t="shared" si="57"/>
        <v>0</v>
      </c>
      <c r="AP61" s="111"/>
      <c r="AQ61" s="111"/>
      <c r="AR61" s="105">
        <f t="shared" si="21"/>
        <v>0</v>
      </c>
      <c r="AS61" s="111"/>
      <c r="AT61" s="111"/>
      <c r="AU61" s="105">
        <f t="shared" si="22"/>
        <v>0</v>
      </c>
      <c r="AV61" s="111"/>
      <c r="AW61" s="111"/>
      <c r="AX61" s="105">
        <f t="shared" si="23"/>
        <v>0</v>
      </c>
      <c r="AY61" s="111"/>
      <c r="AZ61" s="111"/>
      <c r="BA61" s="105">
        <f t="shared" si="24"/>
        <v>0</v>
      </c>
      <c r="BB61" s="111"/>
      <c r="BC61" s="111"/>
      <c r="BD61" s="105">
        <f t="shared" si="25"/>
        <v>0</v>
      </c>
      <c r="BE61" s="111"/>
      <c r="BF61" s="111"/>
      <c r="BG61" s="105">
        <f t="shared" si="26"/>
        <v>0</v>
      </c>
      <c r="BH61" s="111"/>
      <c r="BI61" s="111"/>
      <c r="BJ61" s="105">
        <f t="shared" si="27"/>
        <v>0</v>
      </c>
      <c r="BK61" s="111"/>
      <c r="BL61" s="111"/>
      <c r="BM61" s="343">
        <f t="shared" si="121"/>
        <v>0</v>
      </c>
      <c r="BN61" s="111"/>
      <c r="BO61" s="111"/>
      <c r="BP61" s="343">
        <f t="shared" si="122"/>
        <v>0</v>
      </c>
      <c r="BQ61" s="111"/>
      <c r="BR61" s="111"/>
      <c r="BS61" s="344"/>
      <c r="BT61" s="111"/>
      <c r="BU61" s="111"/>
      <c r="BV61" s="105">
        <f t="shared" si="117"/>
        <v>0</v>
      </c>
      <c r="BW61" s="111"/>
      <c r="BX61" s="111"/>
      <c r="BY61" s="343">
        <f t="shared" si="123"/>
        <v>0</v>
      </c>
      <c r="BZ61" s="111"/>
      <c r="CA61" s="111"/>
      <c r="CB61" s="105">
        <f t="shared" si="71"/>
        <v>0</v>
      </c>
      <c r="CC61" s="111"/>
      <c r="CD61" s="111"/>
      <c r="CE61" s="105">
        <f t="shared" si="33"/>
        <v>0</v>
      </c>
      <c r="CF61" s="111"/>
      <c r="CG61" s="111"/>
      <c r="CH61" s="105">
        <f t="shared" si="34"/>
        <v>0</v>
      </c>
      <c r="CI61" s="111"/>
      <c r="CJ61" s="111"/>
      <c r="CK61" s="105">
        <f t="shared" si="35"/>
        <v>0</v>
      </c>
      <c r="CL61" s="111"/>
      <c r="CM61" s="111"/>
      <c r="CN61" s="105">
        <f t="shared" si="36"/>
        <v>0</v>
      </c>
      <c r="CO61" s="111"/>
      <c r="CP61" s="111"/>
      <c r="CQ61" s="105">
        <f t="shared" si="37"/>
        <v>0</v>
      </c>
      <c r="CR61" s="327"/>
      <c r="CS61" s="327"/>
      <c r="CT61" s="327"/>
      <c r="CU61" s="106"/>
      <c r="CV61" s="106"/>
      <c r="CW61" s="105"/>
      <c r="CX61" s="327"/>
      <c r="CY61" s="327"/>
      <c r="CZ61" s="327"/>
      <c r="DA61" s="111"/>
      <c r="DB61" s="111"/>
      <c r="DC61" s="105">
        <f t="shared" si="6"/>
        <v>0</v>
      </c>
      <c r="DD61" s="106"/>
      <c r="DE61" s="106"/>
      <c r="DF61" s="105"/>
      <c r="DG61" s="321"/>
      <c r="DH61" s="321"/>
      <c r="DI61" s="321"/>
      <c r="DJ61" s="321"/>
      <c r="DK61" s="321"/>
      <c r="DL61" s="321"/>
      <c r="DM61" s="312"/>
    </row>
    <row r="62" spans="1:117">
      <c r="A62" s="306"/>
      <c r="B62" s="45" t="s">
        <v>265</v>
      </c>
      <c r="C62" s="111"/>
      <c r="D62" s="111"/>
      <c r="E62" s="105">
        <f t="shared" si="9"/>
        <v>0</v>
      </c>
      <c r="F62" s="111"/>
      <c r="G62" s="111"/>
      <c r="H62" s="105">
        <f t="shared" si="10"/>
        <v>0</v>
      </c>
      <c r="I62" s="111"/>
      <c r="J62" s="111"/>
      <c r="K62" s="105">
        <f t="shared" si="11"/>
        <v>0</v>
      </c>
      <c r="L62" s="111"/>
      <c r="M62" s="111"/>
      <c r="N62" s="105">
        <f t="shared" si="12"/>
        <v>0</v>
      </c>
      <c r="O62" s="111"/>
      <c r="P62" s="111"/>
      <c r="Q62" s="344"/>
      <c r="R62" s="111"/>
      <c r="S62" s="111"/>
      <c r="T62" s="105">
        <f t="shared" si="14"/>
        <v>0</v>
      </c>
      <c r="U62" s="111"/>
      <c r="V62" s="111"/>
      <c r="W62" s="344"/>
      <c r="X62" s="111"/>
      <c r="Y62" s="111"/>
      <c r="Z62" s="105">
        <f t="shared" si="16"/>
        <v>0</v>
      </c>
      <c r="AA62" s="111"/>
      <c r="AB62" s="111"/>
      <c r="AC62" s="105">
        <f t="shared" si="17"/>
        <v>0</v>
      </c>
      <c r="AD62" s="111"/>
      <c r="AE62" s="111"/>
      <c r="AF62" s="105">
        <f t="shared" si="18"/>
        <v>0</v>
      </c>
      <c r="AG62" s="111"/>
      <c r="AH62" s="111"/>
      <c r="AI62" s="343">
        <f t="shared" si="119"/>
        <v>0</v>
      </c>
      <c r="AJ62" s="111"/>
      <c r="AK62" s="111"/>
      <c r="AL62" s="343">
        <f t="shared" si="120"/>
        <v>0</v>
      </c>
      <c r="AM62" s="111"/>
      <c r="AN62" s="111"/>
      <c r="AO62" s="105">
        <f t="shared" si="57"/>
        <v>0</v>
      </c>
      <c r="AP62" s="111"/>
      <c r="AQ62" s="111"/>
      <c r="AR62" s="105">
        <f t="shared" si="21"/>
        <v>0</v>
      </c>
      <c r="AS62" s="111"/>
      <c r="AT62" s="111"/>
      <c r="AU62" s="105">
        <f t="shared" si="22"/>
        <v>0</v>
      </c>
      <c r="AV62" s="111"/>
      <c r="AW62" s="111"/>
      <c r="AX62" s="105">
        <f t="shared" si="23"/>
        <v>0</v>
      </c>
      <c r="AY62" s="111"/>
      <c r="AZ62" s="111"/>
      <c r="BA62" s="105">
        <f t="shared" si="24"/>
        <v>0</v>
      </c>
      <c r="BB62" s="111"/>
      <c r="BC62" s="111"/>
      <c r="BD62" s="105">
        <f t="shared" si="25"/>
        <v>0</v>
      </c>
      <c r="BE62" s="111"/>
      <c r="BF62" s="111"/>
      <c r="BG62" s="105">
        <f t="shared" si="26"/>
        <v>0</v>
      </c>
      <c r="BH62" s="111"/>
      <c r="BI62" s="111"/>
      <c r="BJ62" s="105">
        <f t="shared" si="27"/>
        <v>0</v>
      </c>
      <c r="BK62" s="111"/>
      <c r="BL62" s="111"/>
      <c r="BM62" s="343">
        <f t="shared" si="121"/>
        <v>0</v>
      </c>
      <c r="BN62" s="111"/>
      <c r="BO62" s="111"/>
      <c r="BP62" s="343">
        <f t="shared" si="122"/>
        <v>0</v>
      </c>
      <c r="BQ62" s="111"/>
      <c r="BR62" s="111"/>
      <c r="BS62" s="344"/>
      <c r="BT62" s="111"/>
      <c r="BU62" s="111"/>
      <c r="BV62" s="105">
        <f t="shared" si="117"/>
        <v>0</v>
      </c>
      <c r="BW62" s="111"/>
      <c r="BX62" s="111"/>
      <c r="BY62" s="343">
        <f t="shared" si="123"/>
        <v>0</v>
      </c>
      <c r="BZ62" s="111"/>
      <c r="CA62" s="111"/>
      <c r="CB62" s="105">
        <f t="shared" si="71"/>
        <v>0</v>
      </c>
      <c r="CC62" s="111"/>
      <c r="CD62" s="111"/>
      <c r="CE62" s="105">
        <f t="shared" si="33"/>
        <v>0</v>
      </c>
      <c r="CF62" s="111"/>
      <c r="CG62" s="111"/>
      <c r="CH62" s="105">
        <f t="shared" si="34"/>
        <v>0</v>
      </c>
      <c r="CI62" s="111"/>
      <c r="CJ62" s="111"/>
      <c r="CK62" s="105">
        <f t="shared" si="35"/>
        <v>0</v>
      </c>
      <c r="CL62" s="111"/>
      <c r="CM62" s="111"/>
      <c r="CN62" s="105">
        <f t="shared" si="36"/>
        <v>0</v>
      </c>
      <c r="CO62" s="111"/>
      <c r="CP62" s="111"/>
      <c r="CQ62" s="105">
        <f t="shared" si="37"/>
        <v>0</v>
      </c>
      <c r="CR62" s="315"/>
      <c r="CS62" s="315"/>
      <c r="CT62" s="315"/>
      <c r="CU62" s="84"/>
      <c r="CV62" s="84"/>
      <c r="CW62" s="109"/>
      <c r="CX62" s="315"/>
      <c r="CY62" s="315"/>
      <c r="CZ62" s="315"/>
      <c r="DA62" s="111"/>
      <c r="DB62" s="111"/>
      <c r="DC62" s="105">
        <f t="shared" si="6"/>
        <v>0</v>
      </c>
      <c r="DD62" s="84"/>
      <c r="DE62" s="84"/>
      <c r="DF62" s="109"/>
      <c r="DG62" s="135"/>
      <c r="DH62" s="135"/>
      <c r="DI62" s="135"/>
      <c r="DJ62" s="135"/>
      <c r="DK62" s="135"/>
      <c r="DL62" s="135"/>
      <c r="DM62" s="323"/>
    </row>
    <row r="63" spans="1:117">
      <c r="A63" s="328">
        <v>54</v>
      </c>
      <c r="B63" s="313" t="s">
        <v>77</v>
      </c>
      <c r="C63" s="179">
        <v>0</v>
      </c>
      <c r="D63" s="179">
        <v>0</v>
      </c>
      <c r="E63" s="105">
        <f t="shared" si="9"/>
        <v>0</v>
      </c>
      <c r="F63" s="179">
        <v>0</v>
      </c>
      <c r="G63" s="179">
        <v>0</v>
      </c>
      <c r="H63" s="105">
        <f t="shared" si="10"/>
        <v>0</v>
      </c>
      <c r="I63" s="179">
        <v>0</v>
      </c>
      <c r="J63" s="179">
        <v>0</v>
      </c>
      <c r="K63" s="105">
        <f t="shared" si="11"/>
        <v>0</v>
      </c>
      <c r="L63" s="179">
        <v>0</v>
      </c>
      <c r="M63" s="179">
        <v>0</v>
      </c>
      <c r="N63" s="105">
        <f t="shared" si="12"/>
        <v>0</v>
      </c>
      <c r="O63" s="179">
        <v>0</v>
      </c>
      <c r="P63" s="179">
        <v>0</v>
      </c>
      <c r="Q63" s="344">
        <v>0</v>
      </c>
      <c r="R63" s="179">
        <v>0</v>
      </c>
      <c r="S63" s="179">
        <v>0</v>
      </c>
      <c r="T63" s="105">
        <f t="shared" si="14"/>
        <v>0</v>
      </c>
      <c r="U63" s="179">
        <v>0</v>
      </c>
      <c r="V63" s="179">
        <v>0</v>
      </c>
      <c r="W63" s="344">
        <v>0</v>
      </c>
      <c r="X63" s="179">
        <v>0</v>
      </c>
      <c r="Y63" s="179">
        <v>0</v>
      </c>
      <c r="Z63" s="105">
        <f t="shared" si="16"/>
        <v>0</v>
      </c>
      <c r="AA63" s="179">
        <v>0</v>
      </c>
      <c r="AB63" s="179">
        <v>0</v>
      </c>
      <c r="AC63" s="105">
        <f t="shared" si="17"/>
        <v>0</v>
      </c>
      <c r="AD63" s="179">
        <v>0</v>
      </c>
      <c r="AE63" s="179">
        <v>0</v>
      </c>
      <c r="AF63" s="105">
        <f t="shared" si="18"/>
        <v>0</v>
      </c>
      <c r="AG63" s="179">
        <v>0</v>
      </c>
      <c r="AH63" s="179">
        <v>0</v>
      </c>
      <c r="AI63" s="343">
        <f t="shared" si="119"/>
        <v>0</v>
      </c>
      <c r="AJ63" s="179">
        <v>0</v>
      </c>
      <c r="AK63" s="179">
        <v>0</v>
      </c>
      <c r="AL63" s="343">
        <f t="shared" si="120"/>
        <v>0</v>
      </c>
      <c r="AM63" s="179">
        <v>0</v>
      </c>
      <c r="AN63" s="179">
        <v>0</v>
      </c>
      <c r="AO63" s="105">
        <f t="shared" si="57"/>
        <v>0</v>
      </c>
      <c r="AP63" s="179">
        <v>0</v>
      </c>
      <c r="AQ63" s="179">
        <v>0</v>
      </c>
      <c r="AR63" s="105">
        <f t="shared" si="21"/>
        <v>0</v>
      </c>
      <c r="AS63" s="179">
        <v>0</v>
      </c>
      <c r="AT63" s="179">
        <v>0</v>
      </c>
      <c r="AU63" s="105">
        <f t="shared" si="22"/>
        <v>0</v>
      </c>
      <c r="AV63" s="179">
        <v>0</v>
      </c>
      <c r="AW63" s="179">
        <v>0</v>
      </c>
      <c r="AX63" s="105">
        <f t="shared" si="23"/>
        <v>0</v>
      </c>
      <c r="AY63" s="179">
        <v>0</v>
      </c>
      <c r="AZ63" s="179">
        <v>0</v>
      </c>
      <c r="BA63" s="105">
        <f t="shared" si="24"/>
        <v>0</v>
      </c>
      <c r="BB63" s="179">
        <v>0</v>
      </c>
      <c r="BC63" s="179">
        <v>0</v>
      </c>
      <c r="BD63" s="105">
        <f t="shared" si="25"/>
        <v>0</v>
      </c>
      <c r="BE63" s="179">
        <v>0</v>
      </c>
      <c r="BF63" s="179">
        <v>0</v>
      </c>
      <c r="BG63" s="105">
        <f t="shared" si="26"/>
        <v>0</v>
      </c>
      <c r="BH63" s="179">
        <v>0</v>
      </c>
      <c r="BI63" s="179">
        <v>0</v>
      </c>
      <c r="BJ63" s="105">
        <f t="shared" si="27"/>
        <v>0</v>
      </c>
      <c r="BK63" s="179">
        <v>0</v>
      </c>
      <c r="BL63" s="179">
        <v>0</v>
      </c>
      <c r="BM63" s="343">
        <f t="shared" si="121"/>
        <v>0</v>
      </c>
      <c r="BN63" s="179">
        <v>0</v>
      </c>
      <c r="BO63" s="179">
        <v>0</v>
      </c>
      <c r="BP63" s="343">
        <f t="shared" si="122"/>
        <v>0</v>
      </c>
      <c r="BQ63" s="179">
        <v>0</v>
      </c>
      <c r="BR63" s="179">
        <v>0</v>
      </c>
      <c r="BS63" s="344">
        <v>0</v>
      </c>
      <c r="BT63" s="179">
        <v>0</v>
      </c>
      <c r="BU63" s="179">
        <v>0</v>
      </c>
      <c r="BV63" s="105">
        <f t="shared" si="117"/>
        <v>0</v>
      </c>
      <c r="BW63" s="179">
        <v>0</v>
      </c>
      <c r="BX63" s="179">
        <v>0</v>
      </c>
      <c r="BY63" s="343">
        <f t="shared" si="123"/>
        <v>0</v>
      </c>
      <c r="BZ63" s="179">
        <v>0</v>
      </c>
      <c r="CA63" s="179">
        <v>0</v>
      </c>
      <c r="CB63" s="105">
        <f t="shared" si="71"/>
        <v>0</v>
      </c>
      <c r="CC63" s="179">
        <v>0</v>
      </c>
      <c r="CD63" s="179">
        <v>0</v>
      </c>
      <c r="CE63" s="105">
        <f t="shared" si="33"/>
        <v>0</v>
      </c>
      <c r="CF63" s="179">
        <v>0</v>
      </c>
      <c r="CG63" s="179">
        <v>0</v>
      </c>
      <c r="CH63" s="105">
        <f t="shared" si="34"/>
        <v>0</v>
      </c>
      <c r="CI63" s="179">
        <v>0</v>
      </c>
      <c r="CJ63" s="179">
        <v>0</v>
      </c>
      <c r="CK63" s="105">
        <f t="shared" si="35"/>
        <v>0</v>
      </c>
      <c r="CL63" s="179">
        <v>0</v>
      </c>
      <c r="CM63" s="179">
        <v>0</v>
      </c>
      <c r="CN63" s="105">
        <f t="shared" si="36"/>
        <v>0</v>
      </c>
      <c r="CO63" s="179">
        <v>0</v>
      </c>
      <c r="CP63" s="179">
        <v>0</v>
      </c>
      <c r="CQ63" s="105">
        <f t="shared" si="37"/>
        <v>0</v>
      </c>
      <c r="CR63" s="315">
        <f t="shared" si="38"/>
        <v>0</v>
      </c>
      <c r="CS63" s="315">
        <f t="shared" si="38"/>
        <v>0</v>
      </c>
      <c r="CT63" s="315">
        <f t="shared" si="38"/>
        <v>0</v>
      </c>
      <c r="CU63" s="84">
        <f>SUM(CU64:CU65)</f>
        <v>0</v>
      </c>
      <c r="CV63" s="84">
        <f>SUM(CV64:CV65)</f>
        <v>0</v>
      </c>
      <c r="CW63" s="109">
        <f t="shared" si="39"/>
        <v>0</v>
      </c>
      <c r="CX63" s="315">
        <f t="shared" si="40"/>
        <v>0</v>
      </c>
      <c r="CY63" s="315">
        <f t="shared" si="40"/>
        <v>0</v>
      </c>
      <c r="CZ63" s="315">
        <f t="shared" si="40"/>
        <v>0</v>
      </c>
      <c r="DA63" s="179">
        <v>0</v>
      </c>
      <c r="DB63" s="179">
        <v>0</v>
      </c>
      <c r="DC63" s="105">
        <f t="shared" si="6"/>
        <v>0</v>
      </c>
      <c r="DD63" s="84">
        <f>SUM(DD64:DD65)</f>
        <v>0</v>
      </c>
      <c r="DE63" s="84">
        <f>SUM(DE64:DE65)</f>
        <v>0</v>
      </c>
      <c r="DF63" s="109">
        <f t="shared" si="41"/>
        <v>0</v>
      </c>
      <c r="DG63" s="135">
        <f t="shared" si="42"/>
        <v>0</v>
      </c>
      <c r="DH63" s="135">
        <f t="shared" si="42"/>
        <v>0</v>
      </c>
      <c r="DI63" s="135">
        <f t="shared" si="42"/>
        <v>0</v>
      </c>
      <c r="DJ63" s="135">
        <f t="shared" si="43"/>
        <v>0</v>
      </c>
      <c r="DK63" s="135">
        <f t="shared" si="43"/>
        <v>0</v>
      </c>
      <c r="DL63" s="135">
        <f t="shared" si="43"/>
        <v>0</v>
      </c>
      <c r="DM63" s="323"/>
    </row>
    <row r="64" spans="1:117">
      <c r="A64" s="306">
        <v>55</v>
      </c>
      <c r="B64" s="313" t="s">
        <v>54</v>
      </c>
      <c r="C64" s="340"/>
      <c r="D64" s="340"/>
      <c r="E64" s="105">
        <f t="shared" si="9"/>
        <v>0</v>
      </c>
      <c r="F64" s="340"/>
      <c r="G64" s="340"/>
      <c r="H64" s="105">
        <f t="shared" si="10"/>
        <v>0</v>
      </c>
      <c r="I64" s="340"/>
      <c r="J64" s="340"/>
      <c r="K64" s="105">
        <f t="shared" si="11"/>
        <v>0</v>
      </c>
      <c r="L64" s="340"/>
      <c r="M64" s="340"/>
      <c r="N64" s="105">
        <f t="shared" si="12"/>
        <v>0</v>
      </c>
      <c r="O64" s="340"/>
      <c r="P64" s="340"/>
      <c r="Q64" s="344">
        <v>0</v>
      </c>
      <c r="R64" s="340"/>
      <c r="S64" s="340"/>
      <c r="T64" s="105">
        <f t="shared" si="14"/>
        <v>0</v>
      </c>
      <c r="U64" s="340"/>
      <c r="V64" s="340"/>
      <c r="W64" s="344">
        <v>0</v>
      </c>
      <c r="X64" s="340"/>
      <c r="Y64" s="340"/>
      <c r="Z64" s="105">
        <f t="shared" si="16"/>
        <v>0</v>
      </c>
      <c r="AA64" s="340"/>
      <c r="AB64" s="340"/>
      <c r="AC64" s="105">
        <f t="shared" si="17"/>
        <v>0</v>
      </c>
      <c r="AD64" s="340"/>
      <c r="AE64" s="340"/>
      <c r="AF64" s="105">
        <f t="shared" si="18"/>
        <v>0</v>
      </c>
      <c r="AG64" s="340"/>
      <c r="AH64" s="340"/>
      <c r="AI64" s="343">
        <f t="shared" si="119"/>
        <v>0</v>
      </c>
      <c r="AJ64" s="340"/>
      <c r="AK64" s="340"/>
      <c r="AL64" s="343">
        <f t="shared" si="120"/>
        <v>0</v>
      </c>
      <c r="AM64" s="340"/>
      <c r="AN64" s="340"/>
      <c r="AO64" s="105">
        <f t="shared" si="57"/>
        <v>0</v>
      </c>
      <c r="AP64" s="340"/>
      <c r="AQ64" s="340"/>
      <c r="AR64" s="105">
        <f t="shared" si="21"/>
        <v>0</v>
      </c>
      <c r="AS64" s="340"/>
      <c r="AT64" s="340"/>
      <c r="AU64" s="105">
        <f t="shared" si="22"/>
        <v>0</v>
      </c>
      <c r="AV64" s="340"/>
      <c r="AW64" s="340"/>
      <c r="AX64" s="105">
        <f t="shared" si="23"/>
        <v>0</v>
      </c>
      <c r="AY64" s="340"/>
      <c r="AZ64" s="340"/>
      <c r="BA64" s="105">
        <f t="shared" si="24"/>
        <v>0</v>
      </c>
      <c r="BB64" s="340"/>
      <c r="BC64" s="340"/>
      <c r="BD64" s="105">
        <f t="shared" si="25"/>
        <v>0</v>
      </c>
      <c r="BE64" s="340"/>
      <c r="BF64" s="340"/>
      <c r="BG64" s="105">
        <f t="shared" si="26"/>
        <v>0</v>
      </c>
      <c r="BH64" s="340"/>
      <c r="BI64" s="340"/>
      <c r="BJ64" s="105">
        <f t="shared" si="27"/>
        <v>0</v>
      </c>
      <c r="BK64" s="340"/>
      <c r="BL64" s="340"/>
      <c r="BM64" s="343">
        <f t="shared" si="121"/>
        <v>0</v>
      </c>
      <c r="BN64" s="340"/>
      <c r="BO64" s="340"/>
      <c r="BP64" s="343">
        <f t="shared" si="122"/>
        <v>0</v>
      </c>
      <c r="BQ64" s="340"/>
      <c r="BR64" s="340"/>
      <c r="BS64" s="344">
        <v>0</v>
      </c>
      <c r="BT64" s="340"/>
      <c r="BU64" s="340"/>
      <c r="BV64" s="105">
        <f t="shared" si="117"/>
        <v>0</v>
      </c>
      <c r="BW64" s="340"/>
      <c r="BX64" s="340"/>
      <c r="BY64" s="343">
        <f t="shared" si="123"/>
        <v>0</v>
      </c>
      <c r="BZ64" s="340"/>
      <c r="CA64" s="340"/>
      <c r="CB64" s="105">
        <f t="shared" si="71"/>
        <v>0</v>
      </c>
      <c r="CC64" s="340"/>
      <c r="CD64" s="340"/>
      <c r="CE64" s="105">
        <f t="shared" si="33"/>
        <v>0</v>
      </c>
      <c r="CF64" s="340"/>
      <c r="CG64" s="340"/>
      <c r="CH64" s="105">
        <f t="shared" si="34"/>
        <v>0</v>
      </c>
      <c r="CI64" s="340"/>
      <c r="CJ64" s="340"/>
      <c r="CK64" s="105">
        <f t="shared" si="35"/>
        <v>0</v>
      </c>
      <c r="CL64" s="340"/>
      <c r="CM64" s="340"/>
      <c r="CN64" s="105">
        <f t="shared" si="36"/>
        <v>0</v>
      </c>
      <c r="CO64" s="340"/>
      <c r="CP64" s="340"/>
      <c r="CQ64" s="105">
        <f t="shared" si="37"/>
        <v>0</v>
      </c>
      <c r="CR64" s="315">
        <f t="shared" ref="CR64:CT65" si="150">SUM(C64+F64+I64+L64+O64+R64+U64+X64+AA64+AD64+AG64+AJ64+AM64+AP64+AS64+AV64+AY64+BB64+BE64+BH64+BK64+BN64+BQ64+BT64+BW64+BZ64+CC64+CF64+CI64+CL64+CO64)</f>
        <v>0</v>
      </c>
      <c r="CS64" s="315">
        <f t="shared" si="150"/>
        <v>0</v>
      </c>
      <c r="CT64" s="315">
        <f t="shared" si="150"/>
        <v>0</v>
      </c>
      <c r="CU64" s="84"/>
      <c r="CV64" s="84"/>
      <c r="CW64" s="109">
        <f t="shared" si="39"/>
        <v>0</v>
      </c>
      <c r="CX64" s="315">
        <f t="shared" ref="CX64:CZ65" si="151">SUM(CU64)</f>
        <v>0</v>
      </c>
      <c r="CY64" s="315">
        <f t="shared" si="151"/>
        <v>0</v>
      </c>
      <c r="CZ64" s="315">
        <f t="shared" si="151"/>
        <v>0</v>
      </c>
      <c r="DA64" s="340"/>
      <c r="DB64" s="340"/>
      <c r="DC64" s="105">
        <f t="shared" si="6"/>
        <v>0</v>
      </c>
      <c r="DD64" s="84"/>
      <c r="DE64" s="84"/>
      <c r="DF64" s="109">
        <f t="shared" si="41"/>
        <v>0</v>
      </c>
      <c r="DG64" s="135">
        <f t="shared" ref="DG64:DI65" si="152">SUM(DA64+DD64)</f>
        <v>0</v>
      </c>
      <c r="DH64" s="135">
        <f t="shared" si="152"/>
        <v>0</v>
      </c>
      <c r="DI64" s="135">
        <f t="shared" si="152"/>
        <v>0</v>
      </c>
      <c r="DJ64" s="135">
        <f t="shared" si="43"/>
        <v>0</v>
      </c>
      <c r="DK64" s="135">
        <f t="shared" si="43"/>
        <v>0</v>
      </c>
      <c r="DL64" s="135">
        <f t="shared" si="43"/>
        <v>0</v>
      </c>
      <c r="DM64" s="323"/>
    </row>
    <row r="65" spans="1:121">
      <c r="A65" s="306">
        <v>56</v>
      </c>
      <c r="B65" s="313" t="s">
        <v>55</v>
      </c>
      <c r="C65" s="340"/>
      <c r="D65" s="340"/>
      <c r="E65" s="105">
        <f t="shared" si="9"/>
        <v>0</v>
      </c>
      <c r="F65" s="340"/>
      <c r="G65" s="340"/>
      <c r="H65" s="105">
        <f t="shared" si="10"/>
        <v>0</v>
      </c>
      <c r="I65" s="340"/>
      <c r="J65" s="340"/>
      <c r="K65" s="105">
        <f t="shared" si="11"/>
        <v>0</v>
      </c>
      <c r="L65" s="340"/>
      <c r="M65" s="340"/>
      <c r="N65" s="105">
        <f t="shared" si="12"/>
        <v>0</v>
      </c>
      <c r="O65" s="340"/>
      <c r="P65" s="340"/>
      <c r="Q65" s="344">
        <v>0</v>
      </c>
      <c r="R65" s="340"/>
      <c r="S65" s="340"/>
      <c r="T65" s="105">
        <f t="shared" si="14"/>
        <v>0</v>
      </c>
      <c r="U65" s="340"/>
      <c r="V65" s="340"/>
      <c r="W65" s="344">
        <v>0</v>
      </c>
      <c r="X65" s="340"/>
      <c r="Y65" s="340"/>
      <c r="Z65" s="105">
        <f t="shared" si="16"/>
        <v>0</v>
      </c>
      <c r="AA65" s="340"/>
      <c r="AB65" s="340"/>
      <c r="AC65" s="105">
        <f t="shared" si="17"/>
        <v>0</v>
      </c>
      <c r="AD65" s="340"/>
      <c r="AE65" s="340"/>
      <c r="AF65" s="105">
        <f t="shared" si="18"/>
        <v>0</v>
      </c>
      <c r="AG65" s="340"/>
      <c r="AH65" s="340"/>
      <c r="AI65" s="343">
        <f t="shared" si="119"/>
        <v>0</v>
      </c>
      <c r="AJ65" s="340"/>
      <c r="AK65" s="340"/>
      <c r="AL65" s="343">
        <f t="shared" si="120"/>
        <v>0</v>
      </c>
      <c r="AM65" s="340"/>
      <c r="AN65" s="340"/>
      <c r="AO65" s="105">
        <f t="shared" si="57"/>
        <v>0</v>
      </c>
      <c r="AP65" s="340"/>
      <c r="AQ65" s="340"/>
      <c r="AR65" s="105">
        <f t="shared" si="21"/>
        <v>0</v>
      </c>
      <c r="AS65" s="340"/>
      <c r="AT65" s="340"/>
      <c r="AU65" s="105">
        <f t="shared" si="22"/>
        <v>0</v>
      </c>
      <c r="AV65" s="340"/>
      <c r="AW65" s="340"/>
      <c r="AX65" s="105">
        <f t="shared" si="23"/>
        <v>0</v>
      </c>
      <c r="AY65" s="340"/>
      <c r="AZ65" s="340"/>
      <c r="BA65" s="105">
        <f t="shared" si="24"/>
        <v>0</v>
      </c>
      <c r="BB65" s="340"/>
      <c r="BC65" s="340"/>
      <c r="BD65" s="105">
        <f t="shared" si="25"/>
        <v>0</v>
      </c>
      <c r="BE65" s="340"/>
      <c r="BF65" s="340"/>
      <c r="BG65" s="105">
        <f t="shared" si="26"/>
        <v>0</v>
      </c>
      <c r="BH65" s="340"/>
      <c r="BI65" s="340"/>
      <c r="BJ65" s="105">
        <f t="shared" si="27"/>
        <v>0</v>
      </c>
      <c r="BK65" s="340"/>
      <c r="BL65" s="340"/>
      <c r="BM65" s="343">
        <f t="shared" si="121"/>
        <v>0</v>
      </c>
      <c r="BN65" s="340"/>
      <c r="BO65" s="340"/>
      <c r="BP65" s="343">
        <f t="shared" si="122"/>
        <v>0</v>
      </c>
      <c r="BQ65" s="340"/>
      <c r="BR65" s="340"/>
      <c r="BS65" s="344">
        <v>0</v>
      </c>
      <c r="BT65" s="340"/>
      <c r="BU65" s="340"/>
      <c r="BV65" s="105">
        <f t="shared" si="117"/>
        <v>0</v>
      </c>
      <c r="BW65" s="340"/>
      <c r="BX65" s="340"/>
      <c r="BY65" s="343">
        <f t="shared" si="123"/>
        <v>0</v>
      </c>
      <c r="BZ65" s="340"/>
      <c r="CA65" s="340"/>
      <c r="CB65" s="105">
        <f t="shared" si="71"/>
        <v>0</v>
      </c>
      <c r="CC65" s="340"/>
      <c r="CD65" s="340"/>
      <c r="CE65" s="105">
        <f t="shared" si="33"/>
        <v>0</v>
      </c>
      <c r="CF65" s="340"/>
      <c r="CG65" s="340"/>
      <c r="CH65" s="105">
        <f t="shared" si="34"/>
        <v>0</v>
      </c>
      <c r="CI65" s="340"/>
      <c r="CJ65" s="340"/>
      <c r="CK65" s="105">
        <f t="shared" si="35"/>
        <v>0</v>
      </c>
      <c r="CL65" s="340"/>
      <c r="CM65" s="340"/>
      <c r="CN65" s="105">
        <f t="shared" si="36"/>
        <v>0</v>
      </c>
      <c r="CO65" s="340"/>
      <c r="CP65" s="340"/>
      <c r="CQ65" s="105">
        <f t="shared" si="37"/>
        <v>0</v>
      </c>
      <c r="CR65" s="315">
        <f t="shared" si="150"/>
        <v>0</v>
      </c>
      <c r="CS65" s="315">
        <f t="shared" si="150"/>
        <v>0</v>
      </c>
      <c r="CT65" s="315">
        <f t="shared" si="150"/>
        <v>0</v>
      </c>
      <c r="CU65" s="84"/>
      <c r="CV65" s="84"/>
      <c r="CW65" s="109">
        <f t="shared" si="39"/>
        <v>0</v>
      </c>
      <c r="CX65" s="315">
        <f t="shared" si="151"/>
        <v>0</v>
      </c>
      <c r="CY65" s="315">
        <f t="shared" si="151"/>
        <v>0</v>
      </c>
      <c r="CZ65" s="315">
        <f t="shared" si="151"/>
        <v>0</v>
      </c>
      <c r="DA65" s="340"/>
      <c r="DB65" s="340"/>
      <c r="DC65" s="105">
        <f t="shared" si="6"/>
        <v>0</v>
      </c>
      <c r="DD65" s="84"/>
      <c r="DE65" s="84"/>
      <c r="DF65" s="109">
        <f t="shared" si="41"/>
        <v>0</v>
      </c>
      <c r="DG65" s="135">
        <f t="shared" si="152"/>
        <v>0</v>
      </c>
      <c r="DH65" s="135">
        <f t="shared" si="152"/>
        <v>0</v>
      </c>
      <c r="DI65" s="135">
        <f t="shared" si="152"/>
        <v>0</v>
      </c>
      <c r="DJ65" s="135">
        <f t="shared" si="43"/>
        <v>0</v>
      </c>
      <c r="DK65" s="135">
        <f t="shared" si="43"/>
        <v>0</v>
      </c>
      <c r="DL65" s="135">
        <f t="shared" si="43"/>
        <v>0</v>
      </c>
      <c r="DM65" s="323"/>
    </row>
    <row r="66" spans="1:121" s="333" customFormat="1">
      <c r="A66" s="320">
        <v>57</v>
      </c>
      <c r="B66" s="331" t="s">
        <v>78</v>
      </c>
      <c r="C66" s="179">
        <f t="shared" ref="C66:AH66" si="153">SUM(C67:C74)</f>
        <v>2750000</v>
      </c>
      <c r="D66" s="179">
        <f t="shared" si="153"/>
        <v>780000</v>
      </c>
      <c r="E66" s="179">
        <f t="shared" si="153"/>
        <v>-1970000</v>
      </c>
      <c r="F66" s="179">
        <f t="shared" si="153"/>
        <v>2100000</v>
      </c>
      <c r="G66" s="179">
        <f t="shared" si="153"/>
        <v>160000</v>
      </c>
      <c r="H66" s="105">
        <f t="shared" si="10"/>
        <v>-1940000</v>
      </c>
      <c r="I66" s="179">
        <f t="shared" si="153"/>
        <v>0</v>
      </c>
      <c r="J66" s="179">
        <f t="shared" si="153"/>
        <v>0</v>
      </c>
      <c r="K66" s="105">
        <f t="shared" si="11"/>
        <v>0</v>
      </c>
      <c r="L66" s="179">
        <f t="shared" si="153"/>
        <v>0</v>
      </c>
      <c r="M66" s="179">
        <f t="shared" si="153"/>
        <v>0</v>
      </c>
      <c r="N66" s="105">
        <f t="shared" si="12"/>
        <v>0</v>
      </c>
      <c r="O66" s="179">
        <f t="shared" si="153"/>
        <v>0</v>
      </c>
      <c r="P66" s="179">
        <f t="shared" si="153"/>
        <v>0</v>
      </c>
      <c r="Q66" s="179">
        <f t="shared" si="153"/>
        <v>0</v>
      </c>
      <c r="R66" s="179">
        <f t="shared" si="153"/>
        <v>0</v>
      </c>
      <c r="S66" s="179">
        <f t="shared" si="153"/>
        <v>0</v>
      </c>
      <c r="T66" s="105">
        <f t="shared" si="14"/>
        <v>0</v>
      </c>
      <c r="U66" s="179">
        <f t="shared" si="153"/>
        <v>0</v>
      </c>
      <c r="V66" s="179">
        <f t="shared" si="153"/>
        <v>0</v>
      </c>
      <c r="W66" s="179">
        <f t="shared" si="153"/>
        <v>0</v>
      </c>
      <c r="X66" s="179">
        <f t="shared" si="153"/>
        <v>0</v>
      </c>
      <c r="Y66" s="179">
        <f t="shared" si="153"/>
        <v>0</v>
      </c>
      <c r="Z66" s="105">
        <f t="shared" si="16"/>
        <v>0</v>
      </c>
      <c r="AA66" s="179">
        <f t="shared" si="153"/>
        <v>0</v>
      </c>
      <c r="AB66" s="179">
        <f t="shared" si="153"/>
        <v>0</v>
      </c>
      <c r="AC66" s="105">
        <f t="shared" si="17"/>
        <v>0</v>
      </c>
      <c r="AD66" s="179">
        <f t="shared" si="153"/>
        <v>0</v>
      </c>
      <c r="AE66" s="179">
        <f t="shared" si="153"/>
        <v>0</v>
      </c>
      <c r="AF66" s="105">
        <f t="shared" si="18"/>
        <v>0</v>
      </c>
      <c r="AG66" s="179">
        <f t="shared" si="153"/>
        <v>0</v>
      </c>
      <c r="AH66" s="179">
        <f t="shared" si="153"/>
        <v>0</v>
      </c>
      <c r="AI66" s="343">
        <f t="shared" si="119"/>
        <v>0</v>
      </c>
      <c r="AJ66" s="179">
        <f>SUM(AJ67:AJ74)</f>
        <v>0</v>
      </c>
      <c r="AK66" s="179">
        <f>SUM(AK67:AK74)</f>
        <v>0</v>
      </c>
      <c r="AL66" s="343">
        <f t="shared" si="120"/>
        <v>0</v>
      </c>
      <c r="AM66" s="179">
        <f t="shared" ref="AM66:BL66" si="154">SUM(AM67:AM74)</f>
        <v>0</v>
      </c>
      <c r="AN66" s="179">
        <f t="shared" si="154"/>
        <v>0</v>
      </c>
      <c r="AO66" s="105">
        <f t="shared" si="57"/>
        <v>0</v>
      </c>
      <c r="AP66" s="179">
        <f t="shared" si="154"/>
        <v>0</v>
      </c>
      <c r="AQ66" s="179">
        <f t="shared" si="154"/>
        <v>0</v>
      </c>
      <c r="AR66" s="105">
        <f t="shared" si="21"/>
        <v>0</v>
      </c>
      <c r="AS66" s="179">
        <f t="shared" si="154"/>
        <v>0</v>
      </c>
      <c r="AT66" s="179">
        <f t="shared" si="154"/>
        <v>0</v>
      </c>
      <c r="AU66" s="105">
        <f t="shared" si="22"/>
        <v>0</v>
      </c>
      <c r="AV66" s="179">
        <f t="shared" si="154"/>
        <v>0</v>
      </c>
      <c r="AW66" s="179">
        <f t="shared" si="154"/>
        <v>0</v>
      </c>
      <c r="AX66" s="105">
        <f t="shared" si="23"/>
        <v>0</v>
      </c>
      <c r="AY66" s="179">
        <f t="shared" si="154"/>
        <v>0</v>
      </c>
      <c r="AZ66" s="179">
        <f t="shared" si="154"/>
        <v>0</v>
      </c>
      <c r="BA66" s="105">
        <f t="shared" si="24"/>
        <v>0</v>
      </c>
      <c r="BB66" s="179">
        <f t="shared" si="154"/>
        <v>0</v>
      </c>
      <c r="BC66" s="179">
        <f t="shared" si="154"/>
        <v>0</v>
      </c>
      <c r="BD66" s="105">
        <f t="shared" si="25"/>
        <v>0</v>
      </c>
      <c r="BE66" s="179">
        <f t="shared" si="154"/>
        <v>0</v>
      </c>
      <c r="BF66" s="179">
        <f t="shared" si="154"/>
        <v>0</v>
      </c>
      <c r="BG66" s="105">
        <f t="shared" si="26"/>
        <v>0</v>
      </c>
      <c r="BH66" s="179">
        <f t="shared" si="154"/>
        <v>0</v>
      </c>
      <c r="BI66" s="179">
        <f t="shared" si="154"/>
        <v>0</v>
      </c>
      <c r="BJ66" s="105">
        <f t="shared" si="27"/>
        <v>0</v>
      </c>
      <c r="BK66" s="179">
        <f t="shared" si="154"/>
        <v>0</v>
      </c>
      <c r="BL66" s="179">
        <f t="shared" si="154"/>
        <v>0</v>
      </c>
      <c r="BM66" s="343">
        <f t="shared" si="121"/>
        <v>0</v>
      </c>
      <c r="BN66" s="179">
        <f>SUM(BN67:BN74)</f>
        <v>0</v>
      </c>
      <c r="BO66" s="179">
        <f>SUM(BO67:BO74)</f>
        <v>0</v>
      </c>
      <c r="BP66" s="343">
        <f t="shared" si="122"/>
        <v>0</v>
      </c>
      <c r="BQ66" s="179">
        <f t="shared" ref="BQ66:BX66" si="155">SUM(BQ67:BQ74)</f>
        <v>0</v>
      </c>
      <c r="BR66" s="179">
        <f t="shared" si="155"/>
        <v>0</v>
      </c>
      <c r="BS66" s="179">
        <f t="shared" si="155"/>
        <v>0</v>
      </c>
      <c r="BT66" s="179">
        <f t="shared" si="155"/>
        <v>0</v>
      </c>
      <c r="BU66" s="179">
        <f t="shared" si="155"/>
        <v>0</v>
      </c>
      <c r="BV66" s="179">
        <f t="shared" si="155"/>
        <v>0</v>
      </c>
      <c r="BW66" s="179">
        <f t="shared" si="155"/>
        <v>0</v>
      </c>
      <c r="BX66" s="179">
        <f t="shared" si="155"/>
        <v>0</v>
      </c>
      <c r="BY66" s="343">
        <f t="shared" si="123"/>
        <v>0</v>
      </c>
      <c r="BZ66" s="179">
        <f t="shared" ref="BZ66:CP66" si="156">SUM(BZ67:BZ74)</f>
        <v>0</v>
      </c>
      <c r="CA66" s="179">
        <f t="shared" si="156"/>
        <v>0</v>
      </c>
      <c r="CB66" s="105">
        <f t="shared" si="71"/>
        <v>0</v>
      </c>
      <c r="CC66" s="179">
        <f t="shared" si="156"/>
        <v>0</v>
      </c>
      <c r="CD66" s="179">
        <f t="shared" si="156"/>
        <v>0</v>
      </c>
      <c r="CE66" s="105">
        <f t="shared" si="33"/>
        <v>0</v>
      </c>
      <c r="CF66" s="179">
        <f t="shared" si="156"/>
        <v>0</v>
      </c>
      <c r="CG66" s="179">
        <f t="shared" si="156"/>
        <v>0</v>
      </c>
      <c r="CH66" s="105">
        <f t="shared" si="34"/>
        <v>0</v>
      </c>
      <c r="CI66" s="179">
        <f t="shared" si="156"/>
        <v>0</v>
      </c>
      <c r="CJ66" s="179">
        <f t="shared" si="156"/>
        <v>0</v>
      </c>
      <c r="CK66" s="105">
        <f t="shared" si="35"/>
        <v>0</v>
      </c>
      <c r="CL66" s="179">
        <f t="shared" si="156"/>
        <v>0</v>
      </c>
      <c r="CM66" s="179">
        <f t="shared" si="156"/>
        <v>0</v>
      </c>
      <c r="CN66" s="105">
        <f t="shared" si="36"/>
        <v>0</v>
      </c>
      <c r="CO66" s="179">
        <f t="shared" si="156"/>
        <v>0</v>
      </c>
      <c r="CP66" s="179">
        <f t="shared" si="156"/>
        <v>0</v>
      </c>
      <c r="CQ66" s="105">
        <f t="shared" si="37"/>
        <v>0</v>
      </c>
      <c r="CR66" s="327">
        <f t="shared" si="38"/>
        <v>4850000</v>
      </c>
      <c r="CS66" s="327">
        <f t="shared" si="38"/>
        <v>940000</v>
      </c>
      <c r="CT66" s="327">
        <f t="shared" si="38"/>
        <v>-3910000</v>
      </c>
      <c r="CU66" s="106">
        <f>SUM(CU67:CU74)</f>
        <v>835587200</v>
      </c>
      <c r="CV66" s="106">
        <f>SUM(CV67:CV74)</f>
        <v>221191412</v>
      </c>
      <c r="CW66" s="105">
        <f t="shared" si="39"/>
        <v>-614395788</v>
      </c>
      <c r="CX66" s="327">
        <f t="shared" si="40"/>
        <v>835587200</v>
      </c>
      <c r="CY66" s="327">
        <f t="shared" si="40"/>
        <v>221191412</v>
      </c>
      <c r="CZ66" s="327">
        <f t="shared" si="40"/>
        <v>-614395788</v>
      </c>
      <c r="DA66" s="179">
        <v>0</v>
      </c>
      <c r="DB66" s="179">
        <v>0</v>
      </c>
      <c r="DC66" s="105">
        <f t="shared" si="6"/>
        <v>0</v>
      </c>
      <c r="DD66" s="106">
        <f>SUM(DD67:DD74)</f>
        <v>0</v>
      </c>
      <c r="DE66" s="106">
        <f>SUM(DE67:DE74)</f>
        <v>0</v>
      </c>
      <c r="DF66" s="105">
        <f t="shared" si="41"/>
        <v>0</v>
      </c>
      <c r="DG66" s="321">
        <f t="shared" si="42"/>
        <v>0</v>
      </c>
      <c r="DH66" s="321">
        <f t="shared" si="42"/>
        <v>0</v>
      </c>
      <c r="DI66" s="321">
        <f t="shared" si="42"/>
        <v>0</v>
      </c>
      <c r="DJ66" s="321">
        <f t="shared" si="43"/>
        <v>840437200</v>
      </c>
      <c r="DK66" s="321">
        <f t="shared" si="43"/>
        <v>222131412</v>
      </c>
      <c r="DL66" s="321">
        <f t="shared" si="43"/>
        <v>-618305788</v>
      </c>
      <c r="DM66" s="312"/>
    </row>
    <row r="67" spans="1:121">
      <c r="A67" s="306">
        <v>58</v>
      </c>
      <c r="B67" s="313" t="s">
        <v>90</v>
      </c>
      <c r="C67" s="340"/>
      <c r="D67" s="340"/>
      <c r="E67" s="105">
        <f t="shared" si="9"/>
        <v>0</v>
      </c>
      <c r="F67" s="340"/>
      <c r="G67" s="340"/>
      <c r="H67" s="105">
        <f t="shared" si="10"/>
        <v>0</v>
      </c>
      <c r="I67" s="340"/>
      <c r="J67" s="340"/>
      <c r="K67" s="105">
        <f t="shared" si="11"/>
        <v>0</v>
      </c>
      <c r="L67" s="340"/>
      <c r="M67" s="340"/>
      <c r="N67" s="105">
        <f t="shared" si="12"/>
        <v>0</v>
      </c>
      <c r="O67" s="340"/>
      <c r="P67" s="340"/>
      <c r="Q67" s="344">
        <v>0</v>
      </c>
      <c r="R67" s="340"/>
      <c r="S67" s="340"/>
      <c r="T67" s="105">
        <f t="shared" si="14"/>
        <v>0</v>
      </c>
      <c r="U67" s="340"/>
      <c r="V67" s="340"/>
      <c r="W67" s="344">
        <v>0</v>
      </c>
      <c r="X67" s="340"/>
      <c r="Y67" s="340"/>
      <c r="Z67" s="105">
        <f t="shared" si="16"/>
        <v>0</v>
      </c>
      <c r="AA67" s="340"/>
      <c r="AB67" s="340"/>
      <c r="AC67" s="105">
        <f t="shared" si="17"/>
        <v>0</v>
      </c>
      <c r="AD67" s="340"/>
      <c r="AE67" s="340"/>
      <c r="AF67" s="105">
        <f t="shared" si="18"/>
        <v>0</v>
      </c>
      <c r="AG67" s="340"/>
      <c r="AH67" s="340"/>
      <c r="AI67" s="343">
        <f t="shared" si="119"/>
        <v>0</v>
      </c>
      <c r="AJ67" s="340"/>
      <c r="AK67" s="340"/>
      <c r="AL67" s="343">
        <f t="shared" si="120"/>
        <v>0</v>
      </c>
      <c r="AM67" s="340"/>
      <c r="AN67" s="340"/>
      <c r="AO67" s="105">
        <f t="shared" si="57"/>
        <v>0</v>
      </c>
      <c r="AP67" s="340"/>
      <c r="AQ67" s="340"/>
      <c r="AR67" s="105">
        <f t="shared" si="21"/>
        <v>0</v>
      </c>
      <c r="AS67" s="340"/>
      <c r="AT67" s="340"/>
      <c r="AU67" s="105">
        <f t="shared" si="22"/>
        <v>0</v>
      </c>
      <c r="AV67" s="340"/>
      <c r="AW67" s="340"/>
      <c r="AX67" s="105">
        <f t="shared" si="23"/>
        <v>0</v>
      </c>
      <c r="AY67" s="340"/>
      <c r="AZ67" s="340"/>
      <c r="BA67" s="105">
        <f t="shared" si="24"/>
        <v>0</v>
      </c>
      <c r="BB67" s="340"/>
      <c r="BC67" s="340"/>
      <c r="BD67" s="105">
        <f t="shared" si="25"/>
        <v>0</v>
      </c>
      <c r="BE67" s="340"/>
      <c r="BF67" s="340"/>
      <c r="BG67" s="105">
        <f t="shared" si="26"/>
        <v>0</v>
      </c>
      <c r="BH67" s="340"/>
      <c r="BI67" s="340"/>
      <c r="BJ67" s="105">
        <f t="shared" si="27"/>
        <v>0</v>
      </c>
      <c r="BK67" s="340"/>
      <c r="BL67" s="340"/>
      <c r="BM67" s="343">
        <f t="shared" si="121"/>
        <v>0</v>
      </c>
      <c r="BN67" s="340"/>
      <c r="BO67" s="340"/>
      <c r="BP67" s="343">
        <f t="shared" si="122"/>
        <v>0</v>
      </c>
      <c r="BQ67" s="340"/>
      <c r="BR67" s="340"/>
      <c r="BS67" s="344">
        <v>0</v>
      </c>
      <c r="BT67" s="340"/>
      <c r="BU67" s="340"/>
      <c r="BV67" s="105">
        <f t="shared" si="117"/>
        <v>0</v>
      </c>
      <c r="BW67" s="340"/>
      <c r="BX67" s="340"/>
      <c r="BY67" s="343">
        <f t="shared" si="123"/>
        <v>0</v>
      </c>
      <c r="BZ67" s="340"/>
      <c r="CA67" s="340"/>
      <c r="CB67" s="105">
        <f t="shared" si="71"/>
        <v>0</v>
      </c>
      <c r="CC67" s="340"/>
      <c r="CD67" s="340"/>
      <c r="CE67" s="105">
        <f t="shared" si="33"/>
        <v>0</v>
      </c>
      <c r="CF67" s="340"/>
      <c r="CG67" s="340"/>
      <c r="CH67" s="105">
        <f t="shared" si="34"/>
        <v>0</v>
      </c>
      <c r="CI67" s="340"/>
      <c r="CJ67" s="340"/>
      <c r="CK67" s="105">
        <f t="shared" si="35"/>
        <v>0</v>
      </c>
      <c r="CL67" s="340"/>
      <c r="CM67" s="340"/>
      <c r="CN67" s="105">
        <f t="shared" si="36"/>
        <v>0</v>
      </c>
      <c r="CO67" s="340"/>
      <c r="CP67" s="340"/>
      <c r="CQ67" s="105">
        <f t="shared" si="37"/>
        <v>0</v>
      </c>
      <c r="CR67" s="315">
        <f t="shared" ref="CR67:CT74" si="157">SUM(C67+F67+I67+L67+O67+R67+U67+X67+AA67+AD67+AG67+AJ67+AM67+AP67+AS67+AV67+AY67+BB67+BE67+BH67+BK67+BN67+BQ67+BT67+BW67+BZ67+CC67+CF67+CI67+CL67+CO67)</f>
        <v>0</v>
      </c>
      <c r="CS67" s="315">
        <f t="shared" si="157"/>
        <v>0</v>
      </c>
      <c r="CT67" s="315">
        <f t="shared" si="157"/>
        <v>0</v>
      </c>
      <c r="CU67" s="340">
        <v>835587200</v>
      </c>
      <c r="CV67" s="340">
        <v>221191412</v>
      </c>
      <c r="CW67" s="109">
        <f t="shared" si="39"/>
        <v>-614395788</v>
      </c>
      <c r="CX67" s="315">
        <f t="shared" ref="CX67:CZ74" si="158">SUM(CU67)</f>
        <v>835587200</v>
      </c>
      <c r="CY67" s="315">
        <f t="shared" si="158"/>
        <v>221191412</v>
      </c>
      <c r="CZ67" s="315">
        <f t="shared" si="158"/>
        <v>-614395788</v>
      </c>
      <c r="DA67" s="340"/>
      <c r="DB67" s="340"/>
      <c r="DC67" s="105">
        <f t="shared" si="6"/>
        <v>0</v>
      </c>
      <c r="DD67" s="84"/>
      <c r="DE67" s="84"/>
      <c r="DF67" s="109">
        <f t="shared" si="41"/>
        <v>0</v>
      </c>
      <c r="DG67" s="135">
        <f t="shared" ref="DG67:DI74" si="159">SUM(DA67+DD67)</f>
        <v>0</v>
      </c>
      <c r="DH67" s="135">
        <f t="shared" si="159"/>
        <v>0</v>
      </c>
      <c r="DI67" s="135">
        <f t="shared" si="159"/>
        <v>0</v>
      </c>
      <c r="DJ67" s="135">
        <f t="shared" si="43"/>
        <v>835587200</v>
      </c>
      <c r="DK67" s="135">
        <f t="shared" si="43"/>
        <v>221191412</v>
      </c>
      <c r="DL67" s="135">
        <f t="shared" si="43"/>
        <v>-614395788</v>
      </c>
      <c r="DM67" s="323"/>
    </row>
    <row r="68" spans="1:121">
      <c r="A68" s="306">
        <v>59</v>
      </c>
      <c r="B68" s="313" t="s">
        <v>85</v>
      </c>
      <c r="C68" s="340"/>
      <c r="D68" s="340"/>
      <c r="E68" s="105">
        <f t="shared" si="9"/>
        <v>0</v>
      </c>
      <c r="F68" s="340"/>
      <c r="G68" s="340"/>
      <c r="H68" s="105">
        <f t="shared" si="10"/>
        <v>0</v>
      </c>
      <c r="I68" s="340"/>
      <c r="J68" s="340"/>
      <c r="K68" s="105">
        <f t="shared" si="11"/>
        <v>0</v>
      </c>
      <c r="L68" s="340"/>
      <c r="M68" s="340"/>
      <c r="N68" s="105">
        <f t="shared" si="12"/>
        <v>0</v>
      </c>
      <c r="O68" s="340"/>
      <c r="P68" s="340"/>
      <c r="Q68" s="344">
        <v>0</v>
      </c>
      <c r="R68" s="340"/>
      <c r="S68" s="340"/>
      <c r="T68" s="105">
        <f t="shared" si="14"/>
        <v>0</v>
      </c>
      <c r="U68" s="340"/>
      <c r="V68" s="340"/>
      <c r="W68" s="344">
        <v>0</v>
      </c>
      <c r="X68" s="340"/>
      <c r="Y68" s="340"/>
      <c r="Z68" s="105">
        <f t="shared" si="16"/>
        <v>0</v>
      </c>
      <c r="AA68" s="340"/>
      <c r="AB68" s="340"/>
      <c r="AC68" s="105">
        <f t="shared" si="17"/>
        <v>0</v>
      </c>
      <c r="AD68" s="340"/>
      <c r="AE68" s="340"/>
      <c r="AF68" s="105">
        <f t="shared" si="18"/>
        <v>0</v>
      </c>
      <c r="AG68" s="340"/>
      <c r="AH68" s="340"/>
      <c r="AI68" s="343">
        <f t="shared" si="119"/>
        <v>0</v>
      </c>
      <c r="AJ68" s="340"/>
      <c r="AK68" s="340"/>
      <c r="AL68" s="343">
        <f t="shared" si="120"/>
        <v>0</v>
      </c>
      <c r="AM68" s="340"/>
      <c r="AN68" s="340"/>
      <c r="AO68" s="105">
        <f t="shared" si="57"/>
        <v>0</v>
      </c>
      <c r="AP68" s="340"/>
      <c r="AQ68" s="340"/>
      <c r="AR68" s="105">
        <f t="shared" si="21"/>
        <v>0</v>
      </c>
      <c r="AS68" s="340"/>
      <c r="AT68" s="340"/>
      <c r="AU68" s="105">
        <f t="shared" si="22"/>
        <v>0</v>
      </c>
      <c r="AV68" s="340"/>
      <c r="AW68" s="340"/>
      <c r="AX68" s="105">
        <f t="shared" si="23"/>
        <v>0</v>
      </c>
      <c r="AY68" s="340"/>
      <c r="AZ68" s="340"/>
      <c r="BA68" s="105">
        <f t="shared" si="24"/>
        <v>0</v>
      </c>
      <c r="BB68" s="340"/>
      <c r="BC68" s="340"/>
      <c r="BD68" s="105">
        <f t="shared" si="25"/>
        <v>0</v>
      </c>
      <c r="BE68" s="340"/>
      <c r="BF68" s="340"/>
      <c r="BG68" s="105">
        <f t="shared" si="26"/>
        <v>0</v>
      </c>
      <c r="BH68" s="340"/>
      <c r="BI68" s="340"/>
      <c r="BJ68" s="105">
        <f t="shared" si="27"/>
        <v>0</v>
      </c>
      <c r="BK68" s="340"/>
      <c r="BL68" s="340"/>
      <c r="BM68" s="343">
        <f t="shared" si="121"/>
        <v>0</v>
      </c>
      <c r="BN68" s="340"/>
      <c r="BO68" s="340"/>
      <c r="BP68" s="343">
        <f t="shared" si="122"/>
        <v>0</v>
      </c>
      <c r="BQ68" s="340"/>
      <c r="BR68" s="340"/>
      <c r="BS68" s="344">
        <v>0</v>
      </c>
      <c r="BT68" s="340"/>
      <c r="BU68" s="340"/>
      <c r="BV68" s="105">
        <f t="shared" si="117"/>
        <v>0</v>
      </c>
      <c r="BW68" s="340"/>
      <c r="BX68" s="340"/>
      <c r="BY68" s="343">
        <f t="shared" si="123"/>
        <v>0</v>
      </c>
      <c r="BZ68" s="340"/>
      <c r="CA68" s="340"/>
      <c r="CB68" s="105">
        <f t="shared" si="71"/>
        <v>0</v>
      </c>
      <c r="CC68" s="340"/>
      <c r="CD68" s="340"/>
      <c r="CE68" s="105">
        <f t="shared" si="33"/>
        <v>0</v>
      </c>
      <c r="CF68" s="340"/>
      <c r="CG68" s="340"/>
      <c r="CH68" s="105">
        <f t="shared" si="34"/>
        <v>0</v>
      </c>
      <c r="CI68" s="340"/>
      <c r="CJ68" s="340"/>
      <c r="CK68" s="105">
        <f t="shared" si="35"/>
        <v>0</v>
      </c>
      <c r="CL68" s="340"/>
      <c r="CM68" s="340"/>
      <c r="CN68" s="105">
        <f t="shared" si="36"/>
        <v>0</v>
      </c>
      <c r="CO68" s="340"/>
      <c r="CP68" s="340"/>
      <c r="CQ68" s="105">
        <f t="shared" si="37"/>
        <v>0</v>
      </c>
      <c r="CR68" s="315">
        <f t="shared" si="157"/>
        <v>0</v>
      </c>
      <c r="CS68" s="315">
        <f t="shared" si="157"/>
        <v>0</v>
      </c>
      <c r="CT68" s="315">
        <f t="shared" si="157"/>
        <v>0</v>
      </c>
      <c r="CU68" s="340"/>
      <c r="CV68" s="340"/>
      <c r="CW68" s="109">
        <f t="shared" si="39"/>
        <v>0</v>
      </c>
      <c r="CX68" s="315">
        <f t="shared" si="158"/>
        <v>0</v>
      </c>
      <c r="CY68" s="315">
        <f t="shared" si="158"/>
        <v>0</v>
      </c>
      <c r="CZ68" s="315">
        <f t="shared" si="158"/>
        <v>0</v>
      </c>
      <c r="DA68" s="340"/>
      <c r="DB68" s="340"/>
      <c r="DC68" s="105">
        <f t="shared" si="6"/>
        <v>0</v>
      </c>
      <c r="DD68" s="84"/>
      <c r="DE68" s="84"/>
      <c r="DF68" s="109">
        <f t="shared" si="41"/>
        <v>0</v>
      </c>
      <c r="DG68" s="135">
        <f t="shared" si="159"/>
        <v>0</v>
      </c>
      <c r="DH68" s="135">
        <f t="shared" si="159"/>
        <v>0</v>
      </c>
      <c r="DI68" s="135">
        <f t="shared" si="159"/>
        <v>0</v>
      </c>
      <c r="DJ68" s="135">
        <f t="shared" si="43"/>
        <v>0</v>
      </c>
      <c r="DK68" s="135">
        <f t="shared" si="43"/>
        <v>0</v>
      </c>
      <c r="DL68" s="135">
        <f t="shared" si="43"/>
        <v>0</v>
      </c>
      <c r="DM68" s="323"/>
    </row>
    <row r="69" spans="1:121">
      <c r="A69" s="306"/>
      <c r="B69" s="385" t="s">
        <v>270</v>
      </c>
      <c r="C69" s="340"/>
      <c r="D69" s="340"/>
      <c r="E69" s="105"/>
      <c r="F69" s="340"/>
      <c r="G69" s="340"/>
      <c r="H69" s="105">
        <f t="shared" si="10"/>
        <v>0</v>
      </c>
      <c r="I69" s="340"/>
      <c r="J69" s="340"/>
      <c r="K69" s="105">
        <f t="shared" si="11"/>
        <v>0</v>
      </c>
      <c r="L69" s="340"/>
      <c r="M69" s="340"/>
      <c r="N69" s="105">
        <f t="shared" si="12"/>
        <v>0</v>
      </c>
      <c r="O69" s="340"/>
      <c r="P69" s="340"/>
      <c r="Q69" s="344"/>
      <c r="R69" s="340"/>
      <c r="S69" s="340"/>
      <c r="T69" s="105">
        <f t="shared" si="14"/>
        <v>0</v>
      </c>
      <c r="U69" s="340"/>
      <c r="V69" s="340"/>
      <c r="W69" s="344"/>
      <c r="X69" s="340"/>
      <c r="Y69" s="340"/>
      <c r="Z69" s="105">
        <f t="shared" si="16"/>
        <v>0</v>
      </c>
      <c r="AA69" s="340"/>
      <c r="AB69" s="340"/>
      <c r="AC69" s="105">
        <f t="shared" si="17"/>
        <v>0</v>
      </c>
      <c r="AD69" s="340"/>
      <c r="AE69" s="340"/>
      <c r="AF69" s="105">
        <f t="shared" si="18"/>
        <v>0</v>
      </c>
      <c r="AG69" s="340"/>
      <c r="AH69" s="340"/>
      <c r="AI69" s="343"/>
      <c r="AJ69" s="340"/>
      <c r="AK69" s="340"/>
      <c r="AL69" s="343"/>
      <c r="AM69" s="340"/>
      <c r="AN69" s="340"/>
      <c r="AO69" s="105">
        <f t="shared" si="57"/>
        <v>0</v>
      </c>
      <c r="AP69" s="340"/>
      <c r="AQ69" s="340"/>
      <c r="AR69" s="105">
        <f t="shared" si="21"/>
        <v>0</v>
      </c>
      <c r="AS69" s="340"/>
      <c r="AT69" s="340"/>
      <c r="AU69" s="105">
        <f t="shared" si="22"/>
        <v>0</v>
      </c>
      <c r="AV69" s="340"/>
      <c r="AW69" s="340"/>
      <c r="AX69" s="105">
        <f t="shared" si="23"/>
        <v>0</v>
      </c>
      <c r="AY69" s="340"/>
      <c r="AZ69" s="340"/>
      <c r="BA69" s="105">
        <f t="shared" si="24"/>
        <v>0</v>
      </c>
      <c r="BB69" s="340"/>
      <c r="BC69" s="340"/>
      <c r="BD69" s="105">
        <f t="shared" si="25"/>
        <v>0</v>
      </c>
      <c r="BE69" s="340"/>
      <c r="BF69" s="340"/>
      <c r="BG69" s="105">
        <f t="shared" si="26"/>
        <v>0</v>
      </c>
      <c r="BH69" s="340"/>
      <c r="BI69" s="340"/>
      <c r="BJ69" s="105">
        <f t="shared" si="27"/>
        <v>0</v>
      </c>
      <c r="BK69" s="340"/>
      <c r="BL69" s="340"/>
      <c r="BM69" s="343"/>
      <c r="BN69" s="340"/>
      <c r="BO69" s="340"/>
      <c r="BP69" s="343"/>
      <c r="BQ69" s="340"/>
      <c r="BR69" s="340"/>
      <c r="BS69" s="344"/>
      <c r="BT69" s="340"/>
      <c r="BU69" s="340"/>
      <c r="BV69" s="105"/>
      <c r="BW69" s="340"/>
      <c r="BX69" s="340"/>
      <c r="BY69" s="343"/>
      <c r="BZ69" s="340"/>
      <c r="CA69" s="340"/>
      <c r="CB69" s="105">
        <f t="shared" si="71"/>
        <v>0</v>
      </c>
      <c r="CC69" s="340"/>
      <c r="CD69" s="340"/>
      <c r="CE69" s="105">
        <f t="shared" si="33"/>
        <v>0</v>
      </c>
      <c r="CF69" s="340"/>
      <c r="CG69" s="340"/>
      <c r="CH69" s="105">
        <f t="shared" si="34"/>
        <v>0</v>
      </c>
      <c r="CI69" s="340"/>
      <c r="CJ69" s="340"/>
      <c r="CK69" s="105">
        <f t="shared" si="35"/>
        <v>0</v>
      </c>
      <c r="CL69" s="340"/>
      <c r="CM69" s="340"/>
      <c r="CN69" s="105">
        <f t="shared" si="36"/>
        <v>0</v>
      </c>
      <c r="CO69" s="340"/>
      <c r="CP69" s="340"/>
      <c r="CQ69" s="105">
        <f t="shared" si="37"/>
        <v>0</v>
      </c>
      <c r="CR69" s="315"/>
      <c r="CS69" s="315"/>
      <c r="CT69" s="315"/>
      <c r="CU69" s="340"/>
      <c r="CV69" s="340"/>
      <c r="CW69" s="109"/>
      <c r="CX69" s="315"/>
      <c r="CY69" s="315"/>
      <c r="CZ69" s="315"/>
      <c r="DA69" s="340"/>
      <c r="DB69" s="340"/>
      <c r="DC69" s="105">
        <f t="shared" si="6"/>
        <v>0</v>
      </c>
      <c r="DD69" s="84"/>
      <c r="DE69" s="84"/>
      <c r="DF69" s="109"/>
      <c r="DG69" s="135"/>
      <c r="DH69" s="135"/>
      <c r="DI69" s="135"/>
      <c r="DJ69" s="135"/>
      <c r="DK69" s="135"/>
      <c r="DL69" s="135"/>
      <c r="DM69" s="323"/>
    </row>
    <row r="70" spans="1:121">
      <c r="A70" s="306">
        <v>60</v>
      </c>
      <c r="B70" s="313" t="s">
        <v>56</v>
      </c>
      <c r="C70" s="340"/>
      <c r="D70" s="340"/>
      <c r="E70" s="105">
        <f t="shared" si="9"/>
        <v>0</v>
      </c>
      <c r="F70" s="340"/>
      <c r="G70" s="340"/>
      <c r="H70" s="105">
        <f t="shared" si="10"/>
        <v>0</v>
      </c>
      <c r="I70" s="340"/>
      <c r="J70" s="340"/>
      <c r="K70" s="105">
        <f t="shared" si="11"/>
        <v>0</v>
      </c>
      <c r="L70" s="340"/>
      <c r="M70" s="340"/>
      <c r="N70" s="105">
        <f t="shared" si="12"/>
        <v>0</v>
      </c>
      <c r="O70" s="340"/>
      <c r="P70" s="340"/>
      <c r="Q70" s="344">
        <v>0</v>
      </c>
      <c r="R70" s="340"/>
      <c r="S70" s="340"/>
      <c r="T70" s="105">
        <f t="shared" si="14"/>
        <v>0</v>
      </c>
      <c r="U70" s="340"/>
      <c r="V70" s="340"/>
      <c r="W70" s="344">
        <v>0</v>
      </c>
      <c r="X70" s="340"/>
      <c r="Y70" s="340"/>
      <c r="Z70" s="105">
        <f t="shared" si="16"/>
        <v>0</v>
      </c>
      <c r="AA70" s="340"/>
      <c r="AB70" s="340"/>
      <c r="AC70" s="105">
        <f t="shared" si="17"/>
        <v>0</v>
      </c>
      <c r="AD70" s="340">
        <v>0</v>
      </c>
      <c r="AE70" s="340"/>
      <c r="AF70" s="105">
        <f t="shared" si="18"/>
        <v>0</v>
      </c>
      <c r="AG70" s="340"/>
      <c r="AH70" s="340"/>
      <c r="AI70" s="343">
        <f t="shared" si="119"/>
        <v>0</v>
      </c>
      <c r="AJ70" s="340"/>
      <c r="AK70" s="340"/>
      <c r="AL70" s="343">
        <f t="shared" si="120"/>
        <v>0</v>
      </c>
      <c r="AM70" s="340"/>
      <c r="AN70" s="340"/>
      <c r="AO70" s="105">
        <f t="shared" si="57"/>
        <v>0</v>
      </c>
      <c r="AP70" s="340"/>
      <c r="AQ70" s="340"/>
      <c r="AR70" s="105">
        <f t="shared" si="21"/>
        <v>0</v>
      </c>
      <c r="AS70" s="340"/>
      <c r="AT70" s="340"/>
      <c r="AU70" s="105">
        <f t="shared" si="22"/>
        <v>0</v>
      </c>
      <c r="AV70" s="340"/>
      <c r="AW70" s="340"/>
      <c r="AX70" s="105">
        <f t="shared" si="23"/>
        <v>0</v>
      </c>
      <c r="AY70" s="340"/>
      <c r="AZ70" s="340"/>
      <c r="BA70" s="105">
        <f t="shared" si="24"/>
        <v>0</v>
      </c>
      <c r="BB70" s="340"/>
      <c r="BC70" s="340"/>
      <c r="BD70" s="105">
        <f t="shared" si="25"/>
        <v>0</v>
      </c>
      <c r="BE70" s="340"/>
      <c r="BF70" s="340"/>
      <c r="BG70" s="105">
        <f t="shared" si="26"/>
        <v>0</v>
      </c>
      <c r="BH70" s="340"/>
      <c r="BI70" s="340"/>
      <c r="BJ70" s="105">
        <f t="shared" si="27"/>
        <v>0</v>
      </c>
      <c r="BK70" s="340"/>
      <c r="BL70" s="340"/>
      <c r="BM70" s="343">
        <f t="shared" si="121"/>
        <v>0</v>
      </c>
      <c r="BN70" s="340"/>
      <c r="BO70" s="340"/>
      <c r="BP70" s="343">
        <f t="shared" si="122"/>
        <v>0</v>
      </c>
      <c r="BQ70" s="340"/>
      <c r="BR70" s="340"/>
      <c r="BS70" s="344">
        <v>0</v>
      </c>
      <c r="BT70" s="340"/>
      <c r="BU70" s="340"/>
      <c r="BV70" s="105">
        <f t="shared" si="117"/>
        <v>0</v>
      </c>
      <c r="BW70" s="340"/>
      <c r="BX70" s="340"/>
      <c r="BY70" s="343">
        <f t="shared" si="123"/>
        <v>0</v>
      </c>
      <c r="BZ70" s="340"/>
      <c r="CA70" s="340"/>
      <c r="CB70" s="105">
        <f t="shared" si="71"/>
        <v>0</v>
      </c>
      <c r="CC70" s="340"/>
      <c r="CD70" s="340"/>
      <c r="CE70" s="105">
        <f t="shared" si="33"/>
        <v>0</v>
      </c>
      <c r="CF70" s="340"/>
      <c r="CG70" s="340"/>
      <c r="CH70" s="105">
        <f t="shared" si="34"/>
        <v>0</v>
      </c>
      <c r="CI70" s="340"/>
      <c r="CJ70" s="340"/>
      <c r="CK70" s="105">
        <f t="shared" si="35"/>
        <v>0</v>
      </c>
      <c r="CL70" s="340"/>
      <c r="CM70" s="340"/>
      <c r="CN70" s="105">
        <f t="shared" si="36"/>
        <v>0</v>
      </c>
      <c r="CO70" s="340"/>
      <c r="CP70" s="340"/>
      <c r="CQ70" s="105">
        <f t="shared" si="37"/>
        <v>0</v>
      </c>
      <c r="CR70" s="315">
        <f t="shared" si="157"/>
        <v>0</v>
      </c>
      <c r="CS70" s="315">
        <f t="shared" si="157"/>
        <v>0</v>
      </c>
      <c r="CT70" s="315">
        <f t="shared" si="157"/>
        <v>0</v>
      </c>
      <c r="CU70" s="340"/>
      <c r="CV70" s="340"/>
      <c r="CW70" s="109">
        <f t="shared" si="39"/>
        <v>0</v>
      </c>
      <c r="CX70" s="315">
        <f t="shared" si="158"/>
        <v>0</v>
      </c>
      <c r="CY70" s="315">
        <f t="shared" si="158"/>
        <v>0</v>
      </c>
      <c r="CZ70" s="315">
        <f t="shared" si="158"/>
        <v>0</v>
      </c>
      <c r="DA70" s="340"/>
      <c r="DB70" s="340"/>
      <c r="DC70" s="105">
        <f t="shared" si="6"/>
        <v>0</v>
      </c>
      <c r="DD70" s="84"/>
      <c r="DE70" s="84"/>
      <c r="DF70" s="109">
        <f t="shared" si="41"/>
        <v>0</v>
      </c>
      <c r="DG70" s="135">
        <f t="shared" si="159"/>
        <v>0</v>
      </c>
      <c r="DH70" s="135">
        <f t="shared" si="159"/>
        <v>0</v>
      </c>
      <c r="DI70" s="135">
        <f t="shared" si="159"/>
        <v>0</v>
      </c>
      <c r="DJ70" s="135">
        <f t="shared" si="43"/>
        <v>0</v>
      </c>
      <c r="DK70" s="135">
        <f t="shared" si="43"/>
        <v>0</v>
      </c>
      <c r="DL70" s="135">
        <f t="shared" si="43"/>
        <v>0</v>
      </c>
      <c r="DM70" s="323"/>
    </row>
    <row r="71" spans="1:121" ht="22.5">
      <c r="A71" s="306">
        <v>61</v>
      </c>
      <c r="B71" s="313" t="s">
        <v>57</v>
      </c>
      <c r="C71" s="340"/>
      <c r="D71" s="340"/>
      <c r="E71" s="105">
        <f t="shared" si="9"/>
        <v>0</v>
      </c>
      <c r="F71" s="340"/>
      <c r="G71" s="340"/>
      <c r="H71" s="105">
        <f t="shared" si="10"/>
        <v>0</v>
      </c>
      <c r="I71" s="340"/>
      <c r="J71" s="340"/>
      <c r="K71" s="105">
        <f t="shared" si="11"/>
        <v>0</v>
      </c>
      <c r="L71" s="340"/>
      <c r="M71" s="340"/>
      <c r="N71" s="105">
        <f t="shared" si="12"/>
        <v>0</v>
      </c>
      <c r="O71" s="340"/>
      <c r="P71" s="340"/>
      <c r="Q71" s="344">
        <v>0</v>
      </c>
      <c r="R71" s="340"/>
      <c r="S71" s="340"/>
      <c r="T71" s="105">
        <f t="shared" si="14"/>
        <v>0</v>
      </c>
      <c r="U71" s="340"/>
      <c r="V71" s="340"/>
      <c r="W71" s="344">
        <v>0</v>
      </c>
      <c r="X71" s="340"/>
      <c r="Y71" s="340"/>
      <c r="Z71" s="105">
        <f t="shared" si="16"/>
        <v>0</v>
      </c>
      <c r="AA71" s="340"/>
      <c r="AB71" s="340"/>
      <c r="AC71" s="105">
        <f t="shared" si="17"/>
        <v>0</v>
      </c>
      <c r="AD71" s="340"/>
      <c r="AE71" s="340"/>
      <c r="AF71" s="105">
        <f t="shared" si="18"/>
        <v>0</v>
      </c>
      <c r="AG71" s="340"/>
      <c r="AH71" s="340"/>
      <c r="AI71" s="343">
        <f t="shared" si="119"/>
        <v>0</v>
      </c>
      <c r="AJ71" s="340"/>
      <c r="AK71" s="340"/>
      <c r="AL71" s="343">
        <f t="shared" si="120"/>
        <v>0</v>
      </c>
      <c r="AM71" s="340"/>
      <c r="AN71" s="340"/>
      <c r="AO71" s="105">
        <f t="shared" si="57"/>
        <v>0</v>
      </c>
      <c r="AP71" s="340"/>
      <c r="AQ71" s="340"/>
      <c r="AR71" s="105">
        <f t="shared" si="21"/>
        <v>0</v>
      </c>
      <c r="AS71" s="340"/>
      <c r="AT71" s="340"/>
      <c r="AU71" s="105">
        <f t="shared" si="22"/>
        <v>0</v>
      </c>
      <c r="AV71" s="340"/>
      <c r="AW71" s="340"/>
      <c r="AX71" s="105">
        <f t="shared" si="23"/>
        <v>0</v>
      </c>
      <c r="AY71" s="340"/>
      <c r="AZ71" s="340"/>
      <c r="BA71" s="105">
        <f t="shared" si="24"/>
        <v>0</v>
      </c>
      <c r="BB71" s="340"/>
      <c r="BC71" s="340"/>
      <c r="BD71" s="105">
        <f t="shared" si="25"/>
        <v>0</v>
      </c>
      <c r="BE71" s="340"/>
      <c r="BF71" s="340"/>
      <c r="BG71" s="105">
        <f t="shared" si="26"/>
        <v>0</v>
      </c>
      <c r="BH71" s="340"/>
      <c r="BI71" s="340"/>
      <c r="BJ71" s="105">
        <f t="shared" si="27"/>
        <v>0</v>
      </c>
      <c r="BK71" s="340"/>
      <c r="BL71" s="340"/>
      <c r="BM71" s="343">
        <f t="shared" si="121"/>
        <v>0</v>
      </c>
      <c r="BN71" s="340"/>
      <c r="BO71" s="340"/>
      <c r="BP71" s="343">
        <f t="shared" si="122"/>
        <v>0</v>
      </c>
      <c r="BQ71" s="340"/>
      <c r="BR71" s="340"/>
      <c r="BS71" s="344">
        <v>0</v>
      </c>
      <c r="BT71" s="340"/>
      <c r="BU71" s="340"/>
      <c r="BV71" s="105">
        <f t="shared" si="117"/>
        <v>0</v>
      </c>
      <c r="BW71" s="340"/>
      <c r="BX71" s="340"/>
      <c r="BY71" s="343">
        <f t="shared" si="123"/>
        <v>0</v>
      </c>
      <c r="BZ71" s="340"/>
      <c r="CA71" s="340"/>
      <c r="CB71" s="105">
        <f t="shared" si="71"/>
        <v>0</v>
      </c>
      <c r="CC71" s="340"/>
      <c r="CD71" s="340"/>
      <c r="CE71" s="105">
        <f t="shared" si="33"/>
        <v>0</v>
      </c>
      <c r="CF71" s="340"/>
      <c r="CG71" s="340"/>
      <c r="CH71" s="105">
        <f t="shared" si="34"/>
        <v>0</v>
      </c>
      <c r="CI71" s="340"/>
      <c r="CJ71" s="340"/>
      <c r="CK71" s="105">
        <f t="shared" si="35"/>
        <v>0</v>
      </c>
      <c r="CL71" s="340"/>
      <c r="CM71" s="340"/>
      <c r="CN71" s="105">
        <f t="shared" si="36"/>
        <v>0</v>
      </c>
      <c r="CO71" s="340"/>
      <c r="CP71" s="340"/>
      <c r="CQ71" s="105">
        <f t="shared" si="37"/>
        <v>0</v>
      </c>
      <c r="CR71" s="315">
        <f t="shared" si="157"/>
        <v>0</v>
      </c>
      <c r="CS71" s="315">
        <f t="shared" si="157"/>
        <v>0</v>
      </c>
      <c r="CT71" s="315">
        <f t="shared" si="157"/>
        <v>0</v>
      </c>
      <c r="CU71" s="340"/>
      <c r="CV71" s="340"/>
      <c r="CW71" s="109">
        <f t="shared" si="39"/>
        <v>0</v>
      </c>
      <c r="CX71" s="315">
        <f t="shared" si="158"/>
        <v>0</v>
      </c>
      <c r="CY71" s="315">
        <f t="shared" si="158"/>
        <v>0</v>
      </c>
      <c r="CZ71" s="315">
        <f t="shared" si="158"/>
        <v>0</v>
      </c>
      <c r="DA71" s="340"/>
      <c r="DB71" s="340"/>
      <c r="DC71" s="105">
        <f t="shared" si="6"/>
        <v>0</v>
      </c>
      <c r="DD71" s="84"/>
      <c r="DE71" s="84"/>
      <c r="DF71" s="109">
        <f t="shared" si="41"/>
        <v>0</v>
      </c>
      <c r="DG71" s="135">
        <f t="shared" si="159"/>
        <v>0</v>
      </c>
      <c r="DH71" s="135">
        <f t="shared" si="159"/>
        <v>0</v>
      </c>
      <c r="DI71" s="135">
        <f t="shared" si="159"/>
        <v>0</v>
      </c>
      <c r="DJ71" s="135">
        <f t="shared" si="43"/>
        <v>0</v>
      </c>
      <c r="DK71" s="135">
        <f t="shared" si="43"/>
        <v>0</v>
      </c>
      <c r="DL71" s="135">
        <f t="shared" si="43"/>
        <v>0</v>
      </c>
      <c r="DM71" s="323"/>
    </row>
    <row r="72" spans="1:121" ht="22.5">
      <c r="A72" s="306">
        <v>62</v>
      </c>
      <c r="B72" s="313" t="s">
        <v>58</v>
      </c>
      <c r="C72" s="340"/>
      <c r="D72" s="340"/>
      <c r="E72" s="105">
        <f t="shared" si="9"/>
        <v>0</v>
      </c>
      <c r="F72" s="340"/>
      <c r="G72" s="340"/>
      <c r="H72" s="105">
        <f t="shared" ref="H72:H107" si="160">SUM(G72-F72)</f>
        <v>0</v>
      </c>
      <c r="I72" s="340"/>
      <c r="J72" s="340"/>
      <c r="K72" s="105">
        <f t="shared" ref="K72:K107" si="161">SUM(J72-I72)</f>
        <v>0</v>
      </c>
      <c r="L72" s="340"/>
      <c r="M72" s="340"/>
      <c r="N72" s="105">
        <f t="shared" ref="N72:N106" si="162">SUM(M72-L72)</f>
        <v>0</v>
      </c>
      <c r="O72" s="340"/>
      <c r="P72" s="340"/>
      <c r="Q72" s="344">
        <v>0</v>
      </c>
      <c r="R72" s="340"/>
      <c r="S72" s="340"/>
      <c r="T72" s="105">
        <f t="shared" ref="T72:T107" si="163">SUM(S72-R72)</f>
        <v>0</v>
      </c>
      <c r="U72" s="340"/>
      <c r="V72" s="340"/>
      <c r="W72" s="344">
        <v>0</v>
      </c>
      <c r="X72" s="340"/>
      <c r="Y72" s="340"/>
      <c r="Z72" s="105">
        <f t="shared" ref="Z72:Z107" si="164">SUM(Y72-X72)</f>
        <v>0</v>
      </c>
      <c r="AA72" s="340"/>
      <c r="AB72" s="340"/>
      <c r="AC72" s="105">
        <f t="shared" ref="AC72:AC107" si="165">SUM(AB72-AA72)</f>
        <v>0</v>
      </c>
      <c r="AD72" s="340"/>
      <c r="AE72" s="340"/>
      <c r="AF72" s="105">
        <f t="shared" ref="AF72:AF107" si="166">SUM(AE72-AD72)</f>
        <v>0</v>
      </c>
      <c r="AG72" s="340"/>
      <c r="AH72" s="340"/>
      <c r="AI72" s="343">
        <f t="shared" si="119"/>
        <v>0</v>
      </c>
      <c r="AJ72" s="340"/>
      <c r="AK72" s="340"/>
      <c r="AL72" s="343">
        <f t="shared" si="120"/>
        <v>0</v>
      </c>
      <c r="AM72" s="340"/>
      <c r="AN72" s="340"/>
      <c r="AO72" s="105">
        <f t="shared" si="57"/>
        <v>0</v>
      </c>
      <c r="AP72" s="340"/>
      <c r="AQ72" s="340"/>
      <c r="AR72" s="105">
        <f t="shared" ref="AR72:AR107" si="167">SUM(AQ72-AP72)</f>
        <v>0</v>
      </c>
      <c r="AS72" s="340"/>
      <c r="AT72" s="340"/>
      <c r="AU72" s="105">
        <f t="shared" ref="AU72:AU107" si="168">SUM(AT72-AS72)</f>
        <v>0</v>
      </c>
      <c r="AV72" s="340"/>
      <c r="AW72" s="340"/>
      <c r="AX72" s="105">
        <f t="shared" ref="AX72:AX107" si="169">SUM(AW72-AV72)</f>
        <v>0</v>
      </c>
      <c r="AY72" s="340"/>
      <c r="AZ72" s="340"/>
      <c r="BA72" s="105">
        <f t="shared" ref="BA72:BA107" si="170">SUM(AZ72-AY72)</f>
        <v>0</v>
      </c>
      <c r="BB72" s="340"/>
      <c r="BC72" s="340"/>
      <c r="BD72" s="105">
        <f t="shared" ref="BD72:BD107" si="171">SUM(BC72-BB72)</f>
        <v>0</v>
      </c>
      <c r="BE72" s="340"/>
      <c r="BF72" s="340"/>
      <c r="BG72" s="105">
        <f t="shared" ref="BG72:BG107" si="172">SUM(BF72-BE72)</f>
        <v>0</v>
      </c>
      <c r="BH72" s="340"/>
      <c r="BI72" s="340"/>
      <c r="BJ72" s="105">
        <f t="shared" ref="BJ72:BJ107" si="173">SUM(BI72-BH72)</f>
        <v>0</v>
      </c>
      <c r="BK72" s="340"/>
      <c r="BL72" s="340"/>
      <c r="BM72" s="343">
        <f t="shared" si="121"/>
        <v>0</v>
      </c>
      <c r="BN72" s="340"/>
      <c r="BO72" s="340"/>
      <c r="BP72" s="343">
        <f t="shared" si="122"/>
        <v>0</v>
      </c>
      <c r="BQ72" s="340"/>
      <c r="BR72" s="340"/>
      <c r="BS72" s="344">
        <v>0</v>
      </c>
      <c r="BT72" s="340"/>
      <c r="BU72" s="340"/>
      <c r="BV72" s="105">
        <f t="shared" si="117"/>
        <v>0</v>
      </c>
      <c r="BW72" s="340"/>
      <c r="BX72" s="340"/>
      <c r="BY72" s="343">
        <f t="shared" si="123"/>
        <v>0</v>
      </c>
      <c r="BZ72" s="340"/>
      <c r="CA72" s="340"/>
      <c r="CB72" s="105">
        <f t="shared" si="71"/>
        <v>0</v>
      </c>
      <c r="CC72" s="340"/>
      <c r="CD72" s="340"/>
      <c r="CE72" s="105">
        <f t="shared" ref="CE72:CE107" si="174">SUM(CD72-CC72)</f>
        <v>0</v>
      </c>
      <c r="CF72" s="340"/>
      <c r="CG72" s="340"/>
      <c r="CH72" s="105">
        <f t="shared" ref="CH72:CH107" si="175">SUM(CG72-CF72)</f>
        <v>0</v>
      </c>
      <c r="CI72" s="340"/>
      <c r="CJ72" s="340"/>
      <c r="CK72" s="105">
        <f t="shared" ref="CK72:CK107" si="176">SUM(CJ72-CI72)</f>
        <v>0</v>
      </c>
      <c r="CL72" s="340"/>
      <c r="CM72" s="340"/>
      <c r="CN72" s="105">
        <f t="shared" ref="CN72:CN107" si="177">SUM(CM72-CL72)</f>
        <v>0</v>
      </c>
      <c r="CO72" s="340"/>
      <c r="CP72" s="340"/>
      <c r="CQ72" s="105">
        <f t="shared" ref="CQ72:CQ107" si="178">SUM(CP72-CO72)</f>
        <v>0</v>
      </c>
      <c r="CR72" s="315">
        <f t="shared" si="157"/>
        <v>0</v>
      </c>
      <c r="CS72" s="315">
        <f t="shared" si="157"/>
        <v>0</v>
      </c>
      <c r="CT72" s="315">
        <f t="shared" si="157"/>
        <v>0</v>
      </c>
      <c r="CU72" s="340"/>
      <c r="CV72" s="340"/>
      <c r="CW72" s="109">
        <f t="shared" si="39"/>
        <v>0</v>
      </c>
      <c r="CX72" s="315">
        <f t="shared" si="158"/>
        <v>0</v>
      </c>
      <c r="CY72" s="315">
        <f t="shared" si="158"/>
        <v>0</v>
      </c>
      <c r="CZ72" s="315">
        <f t="shared" si="158"/>
        <v>0</v>
      </c>
      <c r="DA72" s="340"/>
      <c r="DB72" s="340"/>
      <c r="DC72" s="105">
        <f t="shared" si="6"/>
        <v>0</v>
      </c>
      <c r="DD72" s="84"/>
      <c r="DE72" s="84"/>
      <c r="DF72" s="109">
        <f t="shared" si="41"/>
        <v>0</v>
      </c>
      <c r="DG72" s="135">
        <f t="shared" si="159"/>
        <v>0</v>
      </c>
      <c r="DH72" s="135">
        <f t="shared" si="159"/>
        <v>0</v>
      </c>
      <c r="DI72" s="135">
        <f t="shared" si="159"/>
        <v>0</v>
      </c>
      <c r="DJ72" s="135">
        <f t="shared" si="43"/>
        <v>0</v>
      </c>
      <c r="DK72" s="135">
        <f t="shared" si="43"/>
        <v>0</v>
      </c>
      <c r="DL72" s="135">
        <f t="shared" si="43"/>
        <v>0</v>
      </c>
      <c r="DM72" s="323"/>
    </row>
    <row r="73" spans="1:121" ht="22.5">
      <c r="A73" s="306">
        <v>63</v>
      </c>
      <c r="B73" s="313" t="s">
        <v>59</v>
      </c>
      <c r="C73" s="340"/>
      <c r="D73" s="340"/>
      <c r="E73" s="105">
        <f t="shared" ref="E73:E107" si="179">SUM(D73-C73)</f>
        <v>0</v>
      </c>
      <c r="F73" s="340"/>
      <c r="G73" s="340"/>
      <c r="H73" s="105">
        <f t="shared" si="160"/>
        <v>0</v>
      </c>
      <c r="I73" s="340"/>
      <c r="J73" s="340"/>
      <c r="K73" s="105">
        <f t="shared" si="161"/>
        <v>0</v>
      </c>
      <c r="L73" s="340"/>
      <c r="M73" s="340"/>
      <c r="N73" s="105">
        <f t="shared" si="162"/>
        <v>0</v>
      </c>
      <c r="O73" s="340"/>
      <c r="P73" s="340"/>
      <c r="Q73" s="344">
        <v>0</v>
      </c>
      <c r="R73" s="340"/>
      <c r="S73" s="340"/>
      <c r="T73" s="105">
        <f t="shared" si="163"/>
        <v>0</v>
      </c>
      <c r="U73" s="340"/>
      <c r="V73" s="340"/>
      <c r="W73" s="344">
        <v>0</v>
      </c>
      <c r="X73" s="340"/>
      <c r="Y73" s="340"/>
      <c r="Z73" s="105">
        <f t="shared" si="164"/>
        <v>0</v>
      </c>
      <c r="AA73" s="340"/>
      <c r="AB73" s="340"/>
      <c r="AC73" s="105">
        <f t="shared" si="165"/>
        <v>0</v>
      </c>
      <c r="AD73" s="340"/>
      <c r="AE73" s="340"/>
      <c r="AF73" s="105">
        <f t="shared" si="166"/>
        <v>0</v>
      </c>
      <c r="AG73" s="340"/>
      <c r="AH73" s="340"/>
      <c r="AI73" s="343">
        <f t="shared" si="119"/>
        <v>0</v>
      </c>
      <c r="AJ73" s="340"/>
      <c r="AK73" s="340"/>
      <c r="AL73" s="343">
        <f t="shared" si="120"/>
        <v>0</v>
      </c>
      <c r="AM73" s="340"/>
      <c r="AN73" s="340"/>
      <c r="AO73" s="105">
        <f t="shared" ref="AO73:AO107" si="180">SUM(AN73-AM73)</f>
        <v>0</v>
      </c>
      <c r="AP73" s="340"/>
      <c r="AQ73" s="340"/>
      <c r="AR73" s="105">
        <f t="shared" si="167"/>
        <v>0</v>
      </c>
      <c r="AS73" s="340"/>
      <c r="AT73" s="340"/>
      <c r="AU73" s="105">
        <f t="shared" si="168"/>
        <v>0</v>
      </c>
      <c r="AV73" s="340"/>
      <c r="AW73" s="340"/>
      <c r="AX73" s="105">
        <f t="shared" si="169"/>
        <v>0</v>
      </c>
      <c r="AY73" s="340"/>
      <c r="AZ73" s="340"/>
      <c r="BA73" s="105">
        <f t="shared" si="170"/>
        <v>0</v>
      </c>
      <c r="BB73" s="340"/>
      <c r="BC73" s="340"/>
      <c r="BD73" s="105">
        <f t="shared" si="171"/>
        <v>0</v>
      </c>
      <c r="BE73" s="340"/>
      <c r="BF73" s="340"/>
      <c r="BG73" s="105">
        <f t="shared" si="172"/>
        <v>0</v>
      </c>
      <c r="BH73" s="340"/>
      <c r="BI73" s="340"/>
      <c r="BJ73" s="105">
        <f t="shared" si="173"/>
        <v>0</v>
      </c>
      <c r="BK73" s="340"/>
      <c r="BL73" s="340"/>
      <c r="BM73" s="343">
        <f t="shared" si="121"/>
        <v>0</v>
      </c>
      <c r="BN73" s="340"/>
      <c r="BO73" s="340"/>
      <c r="BP73" s="343">
        <f t="shared" si="122"/>
        <v>0</v>
      </c>
      <c r="BQ73" s="340"/>
      <c r="BR73" s="340"/>
      <c r="BS73" s="344">
        <v>0</v>
      </c>
      <c r="BT73" s="340"/>
      <c r="BU73" s="340"/>
      <c r="BV73" s="105">
        <f t="shared" si="117"/>
        <v>0</v>
      </c>
      <c r="BW73" s="340"/>
      <c r="BX73" s="340"/>
      <c r="BY73" s="343">
        <f t="shared" si="123"/>
        <v>0</v>
      </c>
      <c r="BZ73" s="340"/>
      <c r="CA73" s="340"/>
      <c r="CB73" s="105">
        <f t="shared" ref="CB73:CB107" si="181">SUM(CA73-BZ73)</f>
        <v>0</v>
      </c>
      <c r="CC73" s="340"/>
      <c r="CD73" s="340"/>
      <c r="CE73" s="105">
        <f t="shared" si="174"/>
        <v>0</v>
      </c>
      <c r="CF73" s="340"/>
      <c r="CG73" s="340"/>
      <c r="CH73" s="105">
        <f t="shared" si="175"/>
        <v>0</v>
      </c>
      <c r="CI73" s="340"/>
      <c r="CJ73" s="340"/>
      <c r="CK73" s="105">
        <f t="shared" si="176"/>
        <v>0</v>
      </c>
      <c r="CL73" s="340"/>
      <c r="CM73" s="340"/>
      <c r="CN73" s="105">
        <f t="shared" si="177"/>
        <v>0</v>
      </c>
      <c r="CO73" s="340"/>
      <c r="CP73" s="340"/>
      <c r="CQ73" s="105">
        <f t="shared" si="178"/>
        <v>0</v>
      </c>
      <c r="CR73" s="315">
        <f t="shared" si="157"/>
        <v>0</v>
      </c>
      <c r="CS73" s="315">
        <f t="shared" si="157"/>
        <v>0</v>
      </c>
      <c r="CT73" s="315">
        <f t="shared" si="157"/>
        <v>0</v>
      </c>
      <c r="CU73" s="340"/>
      <c r="CV73" s="340"/>
      <c r="CW73" s="109">
        <f t="shared" si="39"/>
        <v>0</v>
      </c>
      <c r="CX73" s="315">
        <f t="shared" si="158"/>
        <v>0</v>
      </c>
      <c r="CY73" s="315">
        <f t="shared" si="158"/>
        <v>0</v>
      </c>
      <c r="CZ73" s="315">
        <f t="shared" si="158"/>
        <v>0</v>
      </c>
      <c r="DA73" s="340"/>
      <c r="DB73" s="340"/>
      <c r="DC73" s="105">
        <f t="shared" si="6"/>
        <v>0</v>
      </c>
      <c r="DD73" s="84"/>
      <c r="DE73" s="84"/>
      <c r="DF73" s="109">
        <f t="shared" si="41"/>
        <v>0</v>
      </c>
      <c r="DG73" s="135">
        <f t="shared" si="159"/>
        <v>0</v>
      </c>
      <c r="DH73" s="135">
        <f t="shared" si="159"/>
        <v>0</v>
      </c>
      <c r="DI73" s="135">
        <f t="shared" si="159"/>
        <v>0</v>
      </c>
      <c r="DJ73" s="135">
        <f t="shared" si="43"/>
        <v>0</v>
      </c>
      <c r="DK73" s="135">
        <f t="shared" si="43"/>
        <v>0</v>
      </c>
      <c r="DL73" s="135">
        <f t="shared" si="43"/>
        <v>0</v>
      </c>
      <c r="DM73" s="323"/>
    </row>
    <row r="74" spans="1:121">
      <c r="A74" s="306">
        <v>64</v>
      </c>
      <c r="B74" s="313" t="s">
        <v>60</v>
      </c>
      <c r="C74" s="111">
        <v>2750000</v>
      </c>
      <c r="D74" s="111">
        <v>780000</v>
      </c>
      <c r="E74" s="105">
        <f t="shared" si="179"/>
        <v>-1970000</v>
      </c>
      <c r="F74" s="111">
        <v>2100000</v>
      </c>
      <c r="G74" s="111">
        <v>160000</v>
      </c>
      <c r="H74" s="105">
        <f t="shared" si="160"/>
        <v>-1940000</v>
      </c>
      <c r="I74" s="111"/>
      <c r="J74" s="111"/>
      <c r="K74" s="105">
        <f t="shared" si="161"/>
        <v>0</v>
      </c>
      <c r="L74" s="111"/>
      <c r="M74" s="111"/>
      <c r="N74" s="105">
        <f t="shared" si="162"/>
        <v>0</v>
      </c>
      <c r="O74" s="111"/>
      <c r="P74" s="111"/>
      <c r="Q74" s="344">
        <v>0</v>
      </c>
      <c r="R74" s="111"/>
      <c r="S74" s="111"/>
      <c r="T74" s="105">
        <f t="shared" si="163"/>
        <v>0</v>
      </c>
      <c r="U74" s="111"/>
      <c r="V74" s="111"/>
      <c r="W74" s="344">
        <v>0</v>
      </c>
      <c r="X74" s="111"/>
      <c r="Y74" s="111"/>
      <c r="Z74" s="105">
        <f t="shared" si="164"/>
        <v>0</v>
      </c>
      <c r="AA74" s="111"/>
      <c r="AB74" s="111"/>
      <c r="AC74" s="105">
        <f t="shared" si="165"/>
        <v>0</v>
      </c>
      <c r="AD74" s="111"/>
      <c r="AE74" s="111"/>
      <c r="AF74" s="105">
        <f t="shared" si="166"/>
        <v>0</v>
      </c>
      <c r="AG74" s="111"/>
      <c r="AH74" s="111"/>
      <c r="AI74" s="343">
        <f t="shared" si="119"/>
        <v>0</v>
      </c>
      <c r="AJ74" s="111"/>
      <c r="AK74" s="111"/>
      <c r="AL74" s="343">
        <f t="shared" si="120"/>
        <v>0</v>
      </c>
      <c r="AM74" s="111"/>
      <c r="AN74" s="111"/>
      <c r="AO74" s="105">
        <f t="shared" si="180"/>
        <v>0</v>
      </c>
      <c r="AP74" s="111"/>
      <c r="AQ74" s="111"/>
      <c r="AR74" s="105">
        <f t="shared" si="167"/>
        <v>0</v>
      </c>
      <c r="AS74" s="111"/>
      <c r="AT74" s="111"/>
      <c r="AU74" s="105">
        <f t="shared" si="168"/>
        <v>0</v>
      </c>
      <c r="AV74" s="111"/>
      <c r="AW74" s="111"/>
      <c r="AX74" s="105">
        <f t="shared" si="169"/>
        <v>0</v>
      </c>
      <c r="AY74" s="111"/>
      <c r="AZ74" s="111"/>
      <c r="BA74" s="105">
        <f t="shared" si="170"/>
        <v>0</v>
      </c>
      <c r="BB74" s="111"/>
      <c r="BC74" s="111"/>
      <c r="BD74" s="105">
        <f t="shared" si="171"/>
        <v>0</v>
      </c>
      <c r="BE74" s="111"/>
      <c r="BF74" s="111"/>
      <c r="BG74" s="105">
        <f t="shared" si="172"/>
        <v>0</v>
      </c>
      <c r="BH74" s="111"/>
      <c r="BI74" s="111"/>
      <c r="BJ74" s="105">
        <f t="shared" si="173"/>
        <v>0</v>
      </c>
      <c r="BK74" s="111"/>
      <c r="BL74" s="111"/>
      <c r="BM74" s="343">
        <f t="shared" si="121"/>
        <v>0</v>
      </c>
      <c r="BN74" s="111"/>
      <c r="BO74" s="111"/>
      <c r="BP74" s="343">
        <f t="shared" si="122"/>
        <v>0</v>
      </c>
      <c r="BQ74" s="111"/>
      <c r="BR74" s="111"/>
      <c r="BS74" s="344">
        <v>0</v>
      </c>
      <c r="BT74" s="111"/>
      <c r="BU74" s="111"/>
      <c r="BV74" s="105">
        <f t="shared" si="117"/>
        <v>0</v>
      </c>
      <c r="BW74" s="111"/>
      <c r="BX74" s="111"/>
      <c r="BY74" s="343">
        <f t="shared" si="123"/>
        <v>0</v>
      </c>
      <c r="BZ74" s="111"/>
      <c r="CA74" s="111"/>
      <c r="CB74" s="105">
        <f t="shared" si="181"/>
        <v>0</v>
      </c>
      <c r="CC74" s="111"/>
      <c r="CD74" s="111"/>
      <c r="CE74" s="105">
        <f t="shared" si="174"/>
        <v>0</v>
      </c>
      <c r="CF74" s="111"/>
      <c r="CG74" s="111"/>
      <c r="CH74" s="105">
        <f t="shared" si="175"/>
        <v>0</v>
      </c>
      <c r="CI74" s="111"/>
      <c r="CJ74" s="111"/>
      <c r="CK74" s="105">
        <f t="shared" si="176"/>
        <v>0</v>
      </c>
      <c r="CL74" s="111"/>
      <c r="CM74" s="111"/>
      <c r="CN74" s="105">
        <f t="shared" si="177"/>
        <v>0</v>
      </c>
      <c r="CO74" s="111"/>
      <c r="CP74" s="111"/>
      <c r="CQ74" s="105">
        <f t="shared" si="178"/>
        <v>0</v>
      </c>
      <c r="CR74" s="315">
        <f t="shared" si="157"/>
        <v>4850000</v>
      </c>
      <c r="CS74" s="315">
        <f t="shared" si="157"/>
        <v>940000</v>
      </c>
      <c r="CT74" s="315">
        <f t="shared" si="157"/>
        <v>-3910000</v>
      </c>
      <c r="CU74" s="111"/>
      <c r="CV74" s="111"/>
      <c r="CW74" s="109">
        <f t="shared" si="39"/>
        <v>0</v>
      </c>
      <c r="CX74" s="315">
        <f t="shared" si="158"/>
        <v>0</v>
      </c>
      <c r="CY74" s="315">
        <f t="shared" si="158"/>
        <v>0</v>
      </c>
      <c r="CZ74" s="315">
        <f t="shared" si="158"/>
        <v>0</v>
      </c>
      <c r="DA74" s="111"/>
      <c r="DB74" s="111"/>
      <c r="DC74" s="105">
        <f t="shared" si="6"/>
        <v>0</v>
      </c>
      <c r="DD74" s="84"/>
      <c r="DE74" s="84"/>
      <c r="DF74" s="109">
        <f t="shared" si="41"/>
        <v>0</v>
      </c>
      <c r="DG74" s="135">
        <f t="shared" si="159"/>
        <v>0</v>
      </c>
      <c r="DH74" s="135">
        <f t="shared" si="159"/>
        <v>0</v>
      </c>
      <c r="DI74" s="135">
        <f t="shared" si="159"/>
        <v>0</v>
      </c>
      <c r="DJ74" s="135">
        <f t="shared" si="43"/>
        <v>4850000</v>
      </c>
      <c r="DK74" s="135">
        <f t="shared" si="43"/>
        <v>940000</v>
      </c>
      <c r="DL74" s="135">
        <f t="shared" si="43"/>
        <v>-3910000</v>
      </c>
      <c r="DM74" s="323"/>
    </row>
    <row r="75" spans="1:121" s="333" customFormat="1">
      <c r="A75" s="320">
        <v>65</v>
      </c>
      <c r="B75" s="331" t="s">
        <v>61</v>
      </c>
      <c r="C75" s="179">
        <f>SUM(C76:C77)</f>
        <v>0</v>
      </c>
      <c r="D75" s="179">
        <f t="shared" ref="D75:BO75" si="182">SUM(D76:D77)</f>
        <v>0</v>
      </c>
      <c r="E75" s="179">
        <f t="shared" si="182"/>
        <v>0</v>
      </c>
      <c r="F75" s="179">
        <f t="shared" si="182"/>
        <v>0</v>
      </c>
      <c r="G75" s="179">
        <f t="shared" si="182"/>
        <v>0</v>
      </c>
      <c r="H75" s="105">
        <f t="shared" si="160"/>
        <v>0</v>
      </c>
      <c r="I75" s="179">
        <f t="shared" si="182"/>
        <v>0</v>
      </c>
      <c r="J75" s="179">
        <f t="shared" si="182"/>
        <v>0</v>
      </c>
      <c r="K75" s="105">
        <f t="shared" si="161"/>
        <v>0</v>
      </c>
      <c r="L75" s="179">
        <f t="shared" si="182"/>
        <v>0</v>
      </c>
      <c r="M75" s="179">
        <f t="shared" si="182"/>
        <v>0</v>
      </c>
      <c r="N75" s="105">
        <f t="shared" si="162"/>
        <v>0</v>
      </c>
      <c r="O75" s="179">
        <f t="shared" si="182"/>
        <v>0</v>
      </c>
      <c r="P75" s="179">
        <f t="shared" si="182"/>
        <v>0</v>
      </c>
      <c r="Q75" s="179">
        <f t="shared" si="182"/>
        <v>0</v>
      </c>
      <c r="R75" s="179">
        <f t="shared" si="182"/>
        <v>0</v>
      </c>
      <c r="S75" s="179">
        <f t="shared" si="182"/>
        <v>0</v>
      </c>
      <c r="T75" s="105">
        <f t="shared" si="163"/>
        <v>0</v>
      </c>
      <c r="U75" s="179">
        <f t="shared" si="182"/>
        <v>0</v>
      </c>
      <c r="V75" s="179">
        <f t="shared" si="182"/>
        <v>0</v>
      </c>
      <c r="W75" s="179">
        <f t="shared" si="182"/>
        <v>0</v>
      </c>
      <c r="X75" s="179">
        <f t="shared" si="182"/>
        <v>0</v>
      </c>
      <c r="Y75" s="179">
        <f t="shared" si="182"/>
        <v>0</v>
      </c>
      <c r="Z75" s="105">
        <f t="shared" si="164"/>
        <v>0</v>
      </c>
      <c r="AA75" s="179">
        <f t="shared" si="182"/>
        <v>0</v>
      </c>
      <c r="AB75" s="179">
        <f t="shared" si="182"/>
        <v>0</v>
      </c>
      <c r="AC75" s="105">
        <f t="shared" si="165"/>
        <v>0</v>
      </c>
      <c r="AD75" s="179">
        <f t="shared" si="182"/>
        <v>0</v>
      </c>
      <c r="AE75" s="179">
        <f t="shared" si="182"/>
        <v>0</v>
      </c>
      <c r="AF75" s="105">
        <f t="shared" si="166"/>
        <v>0</v>
      </c>
      <c r="AG75" s="179">
        <f t="shared" si="182"/>
        <v>0</v>
      </c>
      <c r="AH75" s="179">
        <f t="shared" si="182"/>
        <v>0</v>
      </c>
      <c r="AI75" s="343">
        <f t="shared" si="119"/>
        <v>0</v>
      </c>
      <c r="AJ75" s="179">
        <f t="shared" si="182"/>
        <v>0</v>
      </c>
      <c r="AK75" s="179">
        <f t="shared" si="182"/>
        <v>0</v>
      </c>
      <c r="AL75" s="343">
        <f t="shared" si="120"/>
        <v>0</v>
      </c>
      <c r="AM75" s="179">
        <f t="shared" si="182"/>
        <v>0</v>
      </c>
      <c r="AN75" s="179">
        <f t="shared" si="182"/>
        <v>0</v>
      </c>
      <c r="AO75" s="105">
        <f t="shared" si="180"/>
        <v>0</v>
      </c>
      <c r="AP75" s="179">
        <f t="shared" si="182"/>
        <v>0</v>
      </c>
      <c r="AQ75" s="179">
        <f t="shared" si="182"/>
        <v>0</v>
      </c>
      <c r="AR75" s="105">
        <f t="shared" si="167"/>
        <v>0</v>
      </c>
      <c r="AS75" s="179">
        <f t="shared" si="182"/>
        <v>0</v>
      </c>
      <c r="AT75" s="179">
        <f t="shared" si="182"/>
        <v>0</v>
      </c>
      <c r="AU75" s="105">
        <f t="shared" si="168"/>
        <v>0</v>
      </c>
      <c r="AV75" s="179">
        <f t="shared" si="182"/>
        <v>0</v>
      </c>
      <c r="AW75" s="179">
        <f t="shared" si="182"/>
        <v>0</v>
      </c>
      <c r="AX75" s="105">
        <f t="shared" si="169"/>
        <v>0</v>
      </c>
      <c r="AY75" s="179">
        <f t="shared" si="182"/>
        <v>0</v>
      </c>
      <c r="AZ75" s="179">
        <f t="shared" si="182"/>
        <v>0</v>
      </c>
      <c r="BA75" s="105">
        <f t="shared" si="170"/>
        <v>0</v>
      </c>
      <c r="BB75" s="179">
        <f t="shared" si="182"/>
        <v>0</v>
      </c>
      <c r="BC75" s="179">
        <f t="shared" si="182"/>
        <v>0</v>
      </c>
      <c r="BD75" s="105">
        <f t="shared" si="171"/>
        <v>0</v>
      </c>
      <c r="BE75" s="179">
        <f t="shared" si="182"/>
        <v>0</v>
      </c>
      <c r="BF75" s="179">
        <f t="shared" si="182"/>
        <v>0</v>
      </c>
      <c r="BG75" s="105">
        <f t="shared" si="172"/>
        <v>0</v>
      </c>
      <c r="BH75" s="179">
        <f t="shared" si="182"/>
        <v>0</v>
      </c>
      <c r="BI75" s="179">
        <f t="shared" si="182"/>
        <v>0</v>
      </c>
      <c r="BJ75" s="105">
        <f t="shared" si="173"/>
        <v>0</v>
      </c>
      <c r="BK75" s="179">
        <f t="shared" si="182"/>
        <v>0</v>
      </c>
      <c r="BL75" s="179">
        <f t="shared" si="182"/>
        <v>0</v>
      </c>
      <c r="BM75" s="343">
        <f t="shared" si="121"/>
        <v>0</v>
      </c>
      <c r="BN75" s="179">
        <f t="shared" si="182"/>
        <v>0</v>
      </c>
      <c r="BO75" s="179">
        <f t="shared" si="182"/>
        <v>0</v>
      </c>
      <c r="BP75" s="343">
        <f t="shared" si="122"/>
        <v>0</v>
      </c>
      <c r="BQ75" s="179">
        <f t="shared" ref="BQ75:CP75" si="183">SUM(BQ76:BQ77)</f>
        <v>0</v>
      </c>
      <c r="BR75" s="179">
        <f t="shared" si="183"/>
        <v>0</v>
      </c>
      <c r="BS75" s="179">
        <f t="shared" si="183"/>
        <v>0</v>
      </c>
      <c r="BT75" s="179">
        <f t="shared" si="183"/>
        <v>0</v>
      </c>
      <c r="BU75" s="179">
        <f t="shared" si="183"/>
        <v>0</v>
      </c>
      <c r="BV75" s="179">
        <f t="shared" si="183"/>
        <v>0</v>
      </c>
      <c r="BW75" s="179">
        <f t="shared" si="183"/>
        <v>0</v>
      </c>
      <c r="BX75" s="179">
        <f t="shared" si="183"/>
        <v>0</v>
      </c>
      <c r="BY75" s="343">
        <f t="shared" si="123"/>
        <v>0</v>
      </c>
      <c r="BZ75" s="179">
        <f t="shared" si="183"/>
        <v>0</v>
      </c>
      <c r="CA75" s="179">
        <f t="shared" si="183"/>
        <v>0</v>
      </c>
      <c r="CB75" s="105">
        <f t="shared" si="181"/>
        <v>0</v>
      </c>
      <c r="CC75" s="179">
        <f t="shared" si="183"/>
        <v>0</v>
      </c>
      <c r="CD75" s="179">
        <f t="shared" si="183"/>
        <v>0</v>
      </c>
      <c r="CE75" s="105">
        <f t="shared" si="174"/>
        <v>0</v>
      </c>
      <c r="CF75" s="179">
        <f t="shared" si="183"/>
        <v>0</v>
      </c>
      <c r="CG75" s="179">
        <f t="shared" si="183"/>
        <v>0</v>
      </c>
      <c r="CH75" s="105">
        <f t="shared" si="175"/>
        <v>0</v>
      </c>
      <c r="CI75" s="179">
        <f t="shared" si="183"/>
        <v>0</v>
      </c>
      <c r="CJ75" s="179">
        <f t="shared" si="183"/>
        <v>0</v>
      </c>
      <c r="CK75" s="105">
        <f t="shared" si="176"/>
        <v>0</v>
      </c>
      <c r="CL75" s="179">
        <f t="shared" si="183"/>
        <v>0</v>
      </c>
      <c r="CM75" s="179">
        <f t="shared" si="183"/>
        <v>0</v>
      </c>
      <c r="CN75" s="105">
        <f t="shared" si="177"/>
        <v>0</v>
      </c>
      <c r="CO75" s="179">
        <f t="shared" si="183"/>
        <v>0</v>
      </c>
      <c r="CP75" s="179">
        <f t="shared" si="183"/>
        <v>0</v>
      </c>
      <c r="CQ75" s="105">
        <f t="shared" si="178"/>
        <v>0</v>
      </c>
      <c r="CR75" s="327">
        <f t="shared" ref="CR75:CT107" si="184">SUM(C75+F75+I75+L75+O75+R75+U75+X75+AA75+AD75+AG75+AJ75+AM75+AP75+AS75+AV75+AY75+BB75+BE75+BH75+BK75+BN75+BQ75+BT75+BW75+BZ75+CC75+CF75+CI75+CL75+CO75)</f>
        <v>0</v>
      </c>
      <c r="CS75" s="327">
        <f t="shared" si="184"/>
        <v>0</v>
      </c>
      <c r="CT75" s="327">
        <f t="shared" si="184"/>
        <v>0</v>
      </c>
      <c r="CU75" s="179">
        <v>0</v>
      </c>
      <c r="CV75" s="179">
        <v>0</v>
      </c>
      <c r="CW75" s="105">
        <f t="shared" ref="CW75:CW107" si="185">SUM(CV75-CU75)</f>
        <v>0</v>
      </c>
      <c r="CX75" s="327">
        <f t="shared" ref="CX75:CZ107" si="186">SUM(CU75)</f>
        <v>0</v>
      </c>
      <c r="CY75" s="327">
        <f t="shared" si="186"/>
        <v>0</v>
      </c>
      <c r="CZ75" s="327">
        <f t="shared" si="186"/>
        <v>0</v>
      </c>
      <c r="DA75" s="179">
        <v>0</v>
      </c>
      <c r="DB75" s="179">
        <v>0</v>
      </c>
      <c r="DC75" s="105">
        <f t="shared" ref="DC75:DC107" si="187">SUM(DB75-DA75)</f>
        <v>0</v>
      </c>
      <c r="DD75" s="106">
        <f>SUM(DD76:DD77)</f>
        <v>0</v>
      </c>
      <c r="DE75" s="106">
        <f>SUM(DE76:DE77)</f>
        <v>0</v>
      </c>
      <c r="DF75" s="105">
        <f t="shared" ref="DF75:DF107" si="188">SUM(DE75-DD75)</f>
        <v>0</v>
      </c>
      <c r="DG75" s="321">
        <f t="shared" ref="DG75:DI107" si="189">SUM(DA75+DD75)</f>
        <v>0</v>
      </c>
      <c r="DH75" s="321">
        <f t="shared" si="189"/>
        <v>0</v>
      </c>
      <c r="DI75" s="321">
        <f t="shared" si="189"/>
        <v>0</v>
      </c>
      <c r="DJ75" s="321">
        <f t="shared" ref="DJ75:DL107" si="190">SUM(CR75+CX75+DG75)</f>
        <v>0</v>
      </c>
      <c r="DK75" s="321">
        <f t="shared" si="190"/>
        <v>0</v>
      </c>
      <c r="DL75" s="321">
        <f t="shared" si="190"/>
        <v>0</v>
      </c>
      <c r="DM75" s="312"/>
    </row>
    <row r="76" spans="1:121">
      <c r="A76" s="306">
        <v>66</v>
      </c>
      <c r="B76" s="313" t="s">
        <v>260</v>
      </c>
      <c r="C76" s="340"/>
      <c r="D76" s="340"/>
      <c r="E76" s="105">
        <f t="shared" si="179"/>
        <v>0</v>
      </c>
      <c r="F76" s="340"/>
      <c r="G76" s="340"/>
      <c r="H76" s="105">
        <f t="shared" si="160"/>
        <v>0</v>
      </c>
      <c r="I76" s="340"/>
      <c r="J76" s="340"/>
      <c r="K76" s="105">
        <f t="shared" si="161"/>
        <v>0</v>
      </c>
      <c r="L76" s="340"/>
      <c r="M76" s="340"/>
      <c r="N76" s="105">
        <f t="shared" si="162"/>
        <v>0</v>
      </c>
      <c r="O76" s="340"/>
      <c r="P76" s="340"/>
      <c r="Q76" s="344">
        <v>0</v>
      </c>
      <c r="R76" s="340"/>
      <c r="S76" s="340"/>
      <c r="T76" s="105">
        <f t="shared" si="163"/>
        <v>0</v>
      </c>
      <c r="U76" s="340"/>
      <c r="V76" s="340"/>
      <c r="W76" s="344">
        <v>0</v>
      </c>
      <c r="X76" s="340"/>
      <c r="Y76" s="340"/>
      <c r="Z76" s="105">
        <f t="shared" si="164"/>
        <v>0</v>
      </c>
      <c r="AA76" s="340"/>
      <c r="AB76" s="340"/>
      <c r="AC76" s="105">
        <f t="shared" si="165"/>
        <v>0</v>
      </c>
      <c r="AD76" s="340"/>
      <c r="AE76" s="340"/>
      <c r="AF76" s="105">
        <f t="shared" si="166"/>
        <v>0</v>
      </c>
      <c r="AG76" s="340"/>
      <c r="AH76" s="340"/>
      <c r="AI76" s="343">
        <f t="shared" si="119"/>
        <v>0</v>
      </c>
      <c r="AJ76" s="340"/>
      <c r="AK76" s="340"/>
      <c r="AL76" s="343">
        <f t="shared" si="120"/>
        <v>0</v>
      </c>
      <c r="AM76" s="340"/>
      <c r="AN76" s="340"/>
      <c r="AO76" s="105">
        <f t="shared" si="180"/>
        <v>0</v>
      </c>
      <c r="AP76" s="340"/>
      <c r="AQ76" s="340"/>
      <c r="AR76" s="105">
        <f t="shared" si="167"/>
        <v>0</v>
      </c>
      <c r="AS76" s="340"/>
      <c r="AT76" s="340"/>
      <c r="AU76" s="105">
        <f t="shared" si="168"/>
        <v>0</v>
      </c>
      <c r="AV76" s="340"/>
      <c r="AW76" s="340"/>
      <c r="AX76" s="105">
        <f t="shared" si="169"/>
        <v>0</v>
      </c>
      <c r="AY76" s="340"/>
      <c r="AZ76" s="340"/>
      <c r="BA76" s="105">
        <f t="shared" si="170"/>
        <v>0</v>
      </c>
      <c r="BB76" s="340"/>
      <c r="BC76" s="340"/>
      <c r="BD76" s="105">
        <f t="shared" si="171"/>
        <v>0</v>
      </c>
      <c r="BE76" s="340"/>
      <c r="BF76" s="340"/>
      <c r="BG76" s="105">
        <f t="shared" si="172"/>
        <v>0</v>
      </c>
      <c r="BH76" s="340"/>
      <c r="BI76" s="340"/>
      <c r="BJ76" s="105">
        <f t="shared" si="173"/>
        <v>0</v>
      </c>
      <c r="BK76" s="340"/>
      <c r="BL76" s="340"/>
      <c r="BM76" s="343">
        <f t="shared" si="121"/>
        <v>0</v>
      </c>
      <c r="BN76" s="340"/>
      <c r="BO76" s="340"/>
      <c r="BP76" s="343">
        <f t="shared" si="122"/>
        <v>0</v>
      </c>
      <c r="BQ76" s="340"/>
      <c r="BR76" s="340"/>
      <c r="BS76" s="344">
        <v>0</v>
      </c>
      <c r="BT76" s="340"/>
      <c r="BU76" s="340"/>
      <c r="BV76" s="105">
        <f t="shared" si="117"/>
        <v>0</v>
      </c>
      <c r="BW76" s="340"/>
      <c r="BX76" s="340"/>
      <c r="BY76" s="343">
        <f t="shared" si="123"/>
        <v>0</v>
      </c>
      <c r="BZ76" s="340"/>
      <c r="CA76" s="340"/>
      <c r="CB76" s="105">
        <f t="shared" si="181"/>
        <v>0</v>
      </c>
      <c r="CC76" s="340"/>
      <c r="CD76" s="340"/>
      <c r="CE76" s="105">
        <f t="shared" si="174"/>
        <v>0</v>
      </c>
      <c r="CF76" s="340"/>
      <c r="CG76" s="340"/>
      <c r="CH76" s="105">
        <f t="shared" si="175"/>
        <v>0</v>
      </c>
      <c r="CI76" s="340"/>
      <c r="CJ76" s="340"/>
      <c r="CK76" s="105">
        <f t="shared" si="176"/>
        <v>0</v>
      </c>
      <c r="CL76" s="340"/>
      <c r="CM76" s="340"/>
      <c r="CN76" s="105">
        <f t="shared" si="177"/>
        <v>0</v>
      </c>
      <c r="CO76" s="340"/>
      <c r="CP76" s="340"/>
      <c r="CQ76" s="105">
        <f t="shared" si="178"/>
        <v>0</v>
      </c>
      <c r="CR76" s="315">
        <f t="shared" si="184"/>
        <v>0</v>
      </c>
      <c r="CS76" s="315">
        <f t="shared" si="184"/>
        <v>0</v>
      </c>
      <c r="CT76" s="315">
        <f t="shared" si="184"/>
        <v>0</v>
      </c>
      <c r="CU76" s="340"/>
      <c r="CV76" s="340"/>
      <c r="CW76" s="109">
        <f t="shared" si="185"/>
        <v>0</v>
      </c>
      <c r="CX76" s="315">
        <f t="shared" si="186"/>
        <v>0</v>
      </c>
      <c r="CY76" s="315">
        <f t="shared" si="186"/>
        <v>0</v>
      </c>
      <c r="CZ76" s="315">
        <f t="shared" si="186"/>
        <v>0</v>
      </c>
      <c r="DA76" s="340"/>
      <c r="DB76" s="340"/>
      <c r="DC76" s="105">
        <f t="shared" si="187"/>
        <v>0</v>
      </c>
      <c r="DD76" s="84"/>
      <c r="DE76" s="84"/>
      <c r="DF76" s="109">
        <f t="shared" si="188"/>
        <v>0</v>
      </c>
      <c r="DG76" s="135">
        <f t="shared" si="189"/>
        <v>0</v>
      </c>
      <c r="DH76" s="135">
        <f t="shared" si="189"/>
        <v>0</v>
      </c>
      <c r="DI76" s="135">
        <f t="shared" si="189"/>
        <v>0</v>
      </c>
      <c r="DJ76" s="135">
        <f t="shared" si="190"/>
        <v>0</v>
      </c>
      <c r="DK76" s="135">
        <f t="shared" si="190"/>
        <v>0</v>
      </c>
      <c r="DL76" s="135">
        <f t="shared" si="190"/>
        <v>0</v>
      </c>
      <c r="DM76" s="323"/>
    </row>
    <row r="77" spans="1:121">
      <c r="A77" s="306">
        <v>67</v>
      </c>
      <c r="B77" s="313" t="s">
        <v>261</v>
      </c>
      <c r="C77" s="340"/>
      <c r="D77" s="340"/>
      <c r="E77" s="105">
        <f t="shared" si="179"/>
        <v>0</v>
      </c>
      <c r="F77" s="340"/>
      <c r="G77" s="340"/>
      <c r="H77" s="105">
        <f t="shared" si="160"/>
        <v>0</v>
      </c>
      <c r="I77" s="340"/>
      <c r="J77" s="340"/>
      <c r="K77" s="105">
        <f t="shared" si="161"/>
        <v>0</v>
      </c>
      <c r="L77" s="340"/>
      <c r="M77" s="340"/>
      <c r="N77" s="105">
        <f t="shared" si="162"/>
        <v>0</v>
      </c>
      <c r="O77" s="340"/>
      <c r="P77" s="340"/>
      <c r="Q77" s="344">
        <v>0</v>
      </c>
      <c r="R77" s="340"/>
      <c r="S77" s="340"/>
      <c r="T77" s="105">
        <f t="shared" si="163"/>
        <v>0</v>
      </c>
      <c r="U77" s="340"/>
      <c r="V77" s="340"/>
      <c r="W77" s="344">
        <v>0</v>
      </c>
      <c r="X77" s="340"/>
      <c r="Y77" s="340"/>
      <c r="Z77" s="105">
        <f t="shared" si="164"/>
        <v>0</v>
      </c>
      <c r="AA77" s="340"/>
      <c r="AB77" s="340"/>
      <c r="AC77" s="105">
        <f t="shared" si="165"/>
        <v>0</v>
      </c>
      <c r="AD77" s="340"/>
      <c r="AE77" s="340"/>
      <c r="AF77" s="105">
        <f t="shared" si="166"/>
        <v>0</v>
      </c>
      <c r="AG77" s="340"/>
      <c r="AH77" s="340"/>
      <c r="AI77" s="343">
        <f t="shared" si="119"/>
        <v>0</v>
      </c>
      <c r="AJ77" s="340"/>
      <c r="AK77" s="340"/>
      <c r="AL77" s="343">
        <f t="shared" si="120"/>
        <v>0</v>
      </c>
      <c r="AM77" s="340"/>
      <c r="AN77" s="340"/>
      <c r="AO77" s="105">
        <f t="shared" si="180"/>
        <v>0</v>
      </c>
      <c r="AP77" s="340"/>
      <c r="AQ77" s="340"/>
      <c r="AR77" s="105">
        <f t="shared" si="167"/>
        <v>0</v>
      </c>
      <c r="AS77" s="340"/>
      <c r="AT77" s="340"/>
      <c r="AU77" s="105">
        <f t="shared" si="168"/>
        <v>0</v>
      </c>
      <c r="AV77" s="340"/>
      <c r="AW77" s="340"/>
      <c r="AX77" s="105">
        <f t="shared" si="169"/>
        <v>0</v>
      </c>
      <c r="AY77" s="340"/>
      <c r="AZ77" s="340"/>
      <c r="BA77" s="105">
        <f t="shared" si="170"/>
        <v>0</v>
      </c>
      <c r="BB77" s="340"/>
      <c r="BC77" s="340"/>
      <c r="BD77" s="105">
        <f t="shared" si="171"/>
        <v>0</v>
      </c>
      <c r="BE77" s="340"/>
      <c r="BF77" s="340"/>
      <c r="BG77" s="105">
        <f t="shared" si="172"/>
        <v>0</v>
      </c>
      <c r="BH77" s="340"/>
      <c r="BI77" s="340"/>
      <c r="BJ77" s="105">
        <f t="shared" si="173"/>
        <v>0</v>
      </c>
      <c r="BK77" s="340">
        <v>0</v>
      </c>
      <c r="BL77" s="340"/>
      <c r="BM77" s="343">
        <f t="shared" si="121"/>
        <v>0</v>
      </c>
      <c r="BN77" s="340"/>
      <c r="BO77" s="340"/>
      <c r="BP77" s="343">
        <f t="shared" si="122"/>
        <v>0</v>
      </c>
      <c r="BQ77" s="340"/>
      <c r="BR77" s="340"/>
      <c r="BS77" s="344">
        <v>0</v>
      </c>
      <c r="BT77" s="340"/>
      <c r="BU77" s="340"/>
      <c r="BV77" s="105">
        <f t="shared" ref="BV77:BV107" si="191">SUM(BU77-BT77)</f>
        <v>0</v>
      </c>
      <c r="BW77" s="340"/>
      <c r="BX77" s="340"/>
      <c r="BY77" s="343">
        <f t="shared" si="123"/>
        <v>0</v>
      </c>
      <c r="BZ77" s="340"/>
      <c r="CA77" s="340"/>
      <c r="CB77" s="105">
        <f t="shared" si="181"/>
        <v>0</v>
      </c>
      <c r="CC77" s="340"/>
      <c r="CD77" s="340"/>
      <c r="CE77" s="105">
        <f t="shared" si="174"/>
        <v>0</v>
      </c>
      <c r="CF77" s="340"/>
      <c r="CG77" s="340"/>
      <c r="CH77" s="105">
        <f t="shared" si="175"/>
        <v>0</v>
      </c>
      <c r="CI77" s="340"/>
      <c r="CJ77" s="340"/>
      <c r="CK77" s="105">
        <f t="shared" si="176"/>
        <v>0</v>
      </c>
      <c r="CL77" s="340"/>
      <c r="CM77" s="340"/>
      <c r="CN77" s="105">
        <f t="shared" si="177"/>
        <v>0</v>
      </c>
      <c r="CO77" s="340"/>
      <c r="CP77" s="340"/>
      <c r="CQ77" s="105">
        <f t="shared" si="178"/>
        <v>0</v>
      </c>
      <c r="CR77" s="315">
        <f t="shared" si="184"/>
        <v>0</v>
      </c>
      <c r="CS77" s="315">
        <f t="shared" si="184"/>
        <v>0</v>
      </c>
      <c r="CT77" s="315">
        <f t="shared" si="184"/>
        <v>0</v>
      </c>
      <c r="CU77" s="340"/>
      <c r="CV77" s="340"/>
      <c r="CW77" s="109">
        <f t="shared" si="185"/>
        <v>0</v>
      </c>
      <c r="CX77" s="315">
        <f t="shared" si="186"/>
        <v>0</v>
      </c>
      <c r="CY77" s="315">
        <f t="shared" si="186"/>
        <v>0</v>
      </c>
      <c r="CZ77" s="315">
        <f t="shared" si="186"/>
        <v>0</v>
      </c>
      <c r="DA77" s="340"/>
      <c r="DB77" s="340"/>
      <c r="DC77" s="105">
        <f t="shared" si="187"/>
        <v>0</v>
      </c>
      <c r="DD77" s="84"/>
      <c r="DE77" s="84"/>
      <c r="DF77" s="109">
        <f t="shared" si="188"/>
        <v>0</v>
      </c>
      <c r="DG77" s="135">
        <f t="shared" si="189"/>
        <v>0</v>
      </c>
      <c r="DH77" s="135">
        <f t="shared" si="189"/>
        <v>0</v>
      </c>
      <c r="DI77" s="135">
        <f t="shared" si="189"/>
        <v>0</v>
      </c>
      <c r="DJ77" s="135">
        <f t="shared" si="190"/>
        <v>0</v>
      </c>
      <c r="DK77" s="135">
        <f t="shared" si="190"/>
        <v>0</v>
      </c>
      <c r="DL77" s="135">
        <f t="shared" si="190"/>
        <v>0</v>
      </c>
      <c r="DM77" s="323"/>
    </row>
    <row r="78" spans="1:121">
      <c r="A78" s="306"/>
      <c r="B78" s="385" t="s">
        <v>271</v>
      </c>
      <c r="C78" s="340"/>
      <c r="D78" s="340"/>
      <c r="E78" s="105"/>
      <c r="F78" s="340"/>
      <c r="G78" s="340"/>
      <c r="H78" s="105">
        <f t="shared" si="160"/>
        <v>0</v>
      </c>
      <c r="I78" s="340"/>
      <c r="J78" s="340"/>
      <c r="K78" s="105">
        <f t="shared" si="161"/>
        <v>0</v>
      </c>
      <c r="L78" s="340"/>
      <c r="M78" s="340"/>
      <c r="N78" s="105">
        <f t="shared" si="162"/>
        <v>0</v>
      </c>
      <c r="O78" s="340"/>
      <c r="P78" s="340"/>
      <c r="Q78" s="344"/>
      <c r="R78" s="340"/>
      <c r="S78" s="340"/>
      <c r="T78" s="105">
        <f t="shared" si="163"/>
        <v>0</v>
      </c>
      <c r="U78" s="340"/>
      <c r="V78" s="340"/>
      <c r="W78" s="344"/>
      <c r="X78" s="340"/>
      <c r="Y78" s="340"/>
      <c r="Z78" s="105">
        <f t="shared" si="164"/>
        <v>0</v>
      </c>
      <c r="AA78" s="340"/>
      <c r="AB78" s="340"/>
      <c r="AC78" s="105">
        <f t="shared" si="165"/>
        <v>0</v>
      </c>
      <c r="AD78" s="340"/>
      <c r="AE78" s="340"/>
      <c r="AF78" s="105">
        <f t="shared" si="166"/>
        <v>0</v>
      </c>
      <c r="AG78" s="340"/>
      <c r="AH78" s="340"/>
      <c r="AI78" s="343"/>
      <c r="AJ78" s="340"/>
      <c r="AK78" s="340"/>
      <c r="AL78" s="343"/>
      <c r="AM78" s="340"/>
      <c r="AN78" s="340"/>
      <c r="AO78" s="105">
        <f t="shared" si="180"/>
        <v>0</v>
      </c>
      <c r="AP78" s="340"/>
      <c r="AQ78" s="340"/>
      <c r="AR78" s="105">
        <f t="shared" si="167"/>
        <v>0</v>
      </c>
      <c r="AS78" s="340"/>
      <c r="AT78" s="340"/>
      <c r="AU78" s="105">
        <f t="shared" si="168"/>
        <v>0</v>
      </c>
      <c r="AV78" s="340"/>
      <c r="AW78" s="340"/>
      <c r="AX78" s="105">
        <f t="shared" si="169"/>
        <v>0</v>
      </c>
      <c r="AY78" s="340"/>
      <c r="AZ78" s="340"/>
      <c r="BA78" s="105">
        <f t="shared" si="170"/>
        <v>0</v>
      </c>
      <c r="BB78" s="340"/>
      <c r="BC78" s="340"/>
      <c r="BD78" s="105">
        <f t="shared" si="171"/>
        <v>0</v>
      </c>
      <c r="BE78" s="340"/>
      <c r="BF78" s="340"/>
      <c r="BG78" s="105">
        <f t="shared" si="172"/>
        <v>0</v>
      </c>
      <c r="BH78" s="340"/>
      <c r="BI78" s="340"/>
      <c r="BJ78" s="105">
        <f t="shared" si="173"/>
        <v>0</v>
      </c>
      <c r="BK78" s="340"/>
      <c r="BL78" s="340"/>
      <c r="BM78" s="343"/>
      <c r="BN78" s="340"/>
      <c r="BO78" s="340"/>
      <c r="BP78" s="343"/>
      <c r="BQ78" s="340"/>
      <c r="BR78" s="340"/>
      <c r="BS78" s="344"/>
      <c r="BT78" s="340"/>
      <c r="BU78" s="340"/>
      <c r="BV78" s="105"/>
      <c r="BW78" s="340"/>
      <c r="BX78" s="340"/>
      <c r="BY78" s="343"/>
      <c r="BZ78" s="340"/>
      <c r="CA78" s="340"/>
      <c r="CB78" s="105">
        <f t="shared" si="181"/>
        <v>0</v>
      </c>
      <c r="CC78" s="340"/>
      <c r="CD78" s="340"/>
      <c r="CE78" s="105">
        <f t="shared" si="174"/>
        <v>0</v>
      </c>
      <c r="CF78" s="340"/>
      <c r="CG78" s="340"/>
      <c r="CH78" s="105">
        <f t="shared" si="175"/>
        <v>0</v>
      </c>
      <c r="CI78" s="340"/>
      <c r="CJ78" s="340"/>
      <c r="CK78" s="105">
        <f t="shared" si="176"/>
        <v>0</v>
      </c>
      <c r="CL78" s="340"/>
      <c r="CM78" s="340"/>
      <c r="CN78" s="105">
        <f t="shared" si="177"/>
        <v>0</v>
      </c>
      <c r="CO78" s="340"/>
      <c r="CP78" s="340"/>
      <c r="CQ78" s="105">
        <f t="shared" si="178"/>
        <v>0</v>
      </c>
      <c r="CR78" s="315"/>
      <c r="CS78" s="315"/>
      <c r="CT78" s="315"/>
      <c r="CU78" s="340"/>
      <c r="CV78" s="340"/>
      <c r="CW78" s="109"/>
      <c r="CX78" s="315"/>
      <c r="CY78" s="315"/>
      <c r="CZ78" s="315"/>
      <c r="DA78" s="340"/>
      <c r="DB78" s="340"/>
      <c r="DC78" s="105">
        <f t="shared" si="187"/>
        <v>0</v>
      </c>
      <c r="DD78" s="84"/>
      <c r="DE78" s="84"/>
      <c r="DF78" s="109"/>
      <c r="DG78" s="135"/>
      <c r="DH78" s="135"/>
      <c r="DI78" s="135"/>
      <c r="DJ78" s="135"/>
      <c r="DK78" s="135"/>
      <c r="DL78" s="135"/>
      <c r="DM78" s="323"/>
    </row>
    <row r="79" spans="1:121" s="208" customFormat="1" ht="12.75" customHeight="1">
      <c r="A79" s="328">
        <v>68</v>
      </c>
      <c r="B79" s="331" t="s">
        <v>62</v>
      </c>
      <c r="C79" s="341">
        <f>SUM(C80:C86)</f>
        <v>143809600</v>
      </c>
      <c r="D79" s="341">
        <f t="shared" ref="D79:BO79" si="192">SUM(D80:D86)</f>
        <v>129039600</v>
      </c>
      <c r="E79" s="341">
        <f t="shared" si="192"/>
        <v>-14770000</v>
      </c>
      <c r="F79" s="341">
        <f t="shared" si="192"/>
        <v>1528169400</v>
      </c>
      <c r="G79" s="341">
        <f t="shared" si="192"/>
        <v>1390860000</v>
      </c>
      <c r="H79" s="105">
        <f t="shared" si="160"/>
        <v>-137309400</v>
      </c>
      <c r="I79" s="341">
        <f t="shared" si="192"/>
        <v>1961529500</v>
      </c>
      <c r="J79" s="341">
        <f t="shared" si="192"/>
        <v>1948591591</v>
      </c>
      <c r="K79" s="105">
        <f t="shared" si="161"/>
        <v>-12937909</v>
      </c>
      <c r="L79" s="341">
        <f t="shared" si="192"/>
        <v>294467800</v>
      </c>
      <c r="M79" s="341">
        <f t="shared" si="192"/>
        <v>293540900</v>
      </c>
      <c r="N79" s="105">
        <f t="shared" si="162"/>
        <v>-926900</v>
      </c>
      <c r="O79" s="341">
        <f t="shared" si="192"/>
        <v>0</v>
      </c>
      <c r="P79" s="341">
        <f t="shared" si="192"/>
        <v>0</v>
      </c>
      <c r="Q79" s="341">
        <f t="shared" si="192"/>
        <v>0</v>
      </c>
      <c r="R79" s="341">
        <f t="shared" si="192"/>
        <v>182669000</v>
      </c>
      <c r="S79" s="341">
        <f t="shared" si="192"/>
        <v>182636500</v>
      </c>
      <c r="T79" s="105">
        <f t="shared" si="163"/>
        <v>-32500</v>
      </c>
      <c r="U79" s="341">
        <f t="shared" si="192"/>
        <v>0</v>
      </c>
      <c r="V79" s="341">
        <f t="shared" si="192"/>
        <v>0</v>
      </c>
      <c r="W79" s="341">
        <f t="shared" si="192"/>
        <v>0</v>
      </c>
      <c r="X79" s="341">
        <f t="shared" si="192"/>
        <v>59199000</v>
      </c>
      <c r="Y79" s="341">
        <f t="shared" si="192"/>
        <v>59199000</v>
      </c>
      <c r="Z79" s="105">
        <f t="shared" si="164"/>
        <v>0</v>
      </c>
      <c r="AA79" s="341">
        <f t="shared" si="192"/>
        <v>26037100</v>
      </c>
      <c r="AB79" s="341">
        <f t="shared" si="192"/>
        <v>26037100</v>
      </c>
      <c r="AC79" s="105">
        <f t="shared" si="165"/>
        <v>0</v>
      </c>
      <c r="AD79" s="341">
        <f t="shared" si="192"/>
        <v>34686000</v>
      </c>
      <c r="AE79" s="341">
        <f t="shared" si="192"/>
        <v>34686000</v>
      </c>
      <c r="AF79" s="105">
        <f t="shared" si="166"/>
        <v>0</v>
      </c>
      <c r="AG79" s="341">
        <f t="shared" si="192"/>
        <v>34440000</v>
      </c>
      <c r="AH79" s="341">
        <f t="shared" si="192"/>
        <v>34440000</v>
      </c>
      <c r="AI79" s="343">
        <f t="shared" ref="AI79:AI107" si="193">AH79-AG79</f>
        <v>0</v>
      </c>
      <c r="AJ79" s="341">
        <f t="shared" si="192"/>
        <v>33747200</v>
      </c>
      <c r="AK79" s="341">
        <f t="shared" si="192"/>
        <v>33747200</v>
      </c>
      <c r="AL79" s="343">
        <f t="shared" ref="AL79:AL107" si="194">AK79-AJ79</f>
        <v>0</v>
      </c>
      <c r="AM79" s="341">
        <f t="shared" si="192"/>
        <v>32771200</v>
      </c>
      <c r="AN79" s="341">
        <f t="shared" si="192"/>
        <v>32771200</v>
      </c>
      <c r="AO79" s="105">
        <f t="shared" si="180"/>
        <v>0</v>
      </c>
      <c r="AP79" s="341">
        <f t="shared" si="192"/>
        <v>36956000</v>
      </c>
      <c r="AQ79" s="341">
        <f t="shared" si="192"/>
        <v>36956000</v>
      </c>
      <c r="AR79" s="105">
        <f t="shared" si="167"/>
        <v>0</v>
      </c>
      <c r="AS79" s="341">
        <f t="shared" si="192"/>
        <v>32414000</v>
      </c>
      <c r="AT79" s="341">
        <f t="shared" si="192"/>
        <v>25414000</v>
      </c>
      <c r="AU79" s="105">
        <f t="shared" si="168"/>
        <v>-7000000</v>
      </c>
      <c r="AV79" s="341">
        <f t="shared" si="192"/>
        <v>31804000</v>
      </c>
      <c r="AW79" s="341">
        <f t="shared" si="192"/>
        <v>31804000</v>
      </c>
      <c r="AX79" s="105">
        <f t="shared" si="169"/>
        <v>0</v>
      </c>
      <c r="AY79" s="341">
        <f t="shared" si="192"/>
        <v>35031000</v>
      </c>
      <c r="AZ79" s="341">
        <f t="shared" si="192"/>
        <v>35031000</v>
      </c>
      <c r="BA79" s="105">
        <f t="shared" si="170"/>
        <v>0</v>
      </c>
      <c r="BB79" s="341">
        <f t="shared" si="192"/>
        <v>41238800</v>
      </c>
      <c r="BC79" s="341">
        <f t="shared" si="192"/>
        <v>41238800</v>
      </c>
      <c r="BD79" s="105">
        <f t="shared" si="171"/>
        <v>0</v>
      </c>
      <c r="BE79" s="341">
        <f t="shared" si="192"/>
        <v>31478400</v>
      </c>
      <c r="BF79" s="341">
        <f t="shared" si="192"/>
        <v>31478400</v>
      </c>
      <c r="BG79" s="105">
        <f t="shared" si="172"/>
        <v>0</v>
      </c>
      <c r="BH79" s="341">
        <f t="shared" si="192"/>
        <v>63148800</v>
      </c>
      <c r="BI79" s="341">
        <f t="shared" si="192"/>
        <v>63148800</v>
      </c>
      <c r="BJ79" s="105">
        <f t="shared" si="173"/>
        <v>0</v>
      </c>
      <c r="BK79" s="341">
        <f t="shared" si="192"/>
        <v>25696000</v>
      </c>
      <c r="BL79" s="341">
        <f t="shared" si="192"/>
        <v>25696000</v>
      </c>
      <c r="BM79" s="343">
        <f t="shared" ref="BM79:BM107" si="195">BL79-BK79</f>
        <v>0</v>
      </c>
      <c r="BN79" s="341">
        <f t="shared" si="192"/>
        <v>33000000</v>
      </c>
      <c r="BO79" s="341">
        <f t="shared" si="192"/>
        <v>33000000</v>
      </c>
      <c r="BP79" s="343">
        <f t="shared" ref="BP79:BP107" si="196">BO79-BN79</f>
        <v>0</v>
      </c>
      <c r="BQ79" s="341">
        <f t="shared" ref="BQ79:CP79" si="197">SUM(BQ80:BQ86)</f>
        <v>0</v>
      </c>
      <c r="BR79" s="341">
        <f t="shared" si="197"/>
        <v>0</v>
      </c>
      <c r="BS79" s="341">
        <f t="shared" si="197"/>
        <v>0</v>
      </c>
      <c r="BT79" s="341">
        <f t="shared" si="197"/>
        <v>266989200</v>
      </c>
      <c r="BU79" s="341">
        <f t="shared" si="197"/>
        <v>266989200</v>
      </c>
      <c r="BV79" s="341">
        <f t="shared" si="197"/>
        <v>0</v>
      </c>
      <c r="BW79" s="341">
        <f t="shared" si="197"/>
        <v>252835600</v>
      </c>
      <c r="BX79" s="341">
        <f t="shared" si="197"/>
        <v>252835600</v>
      </c>
      <c r="BY79" s="343">
        <f t="shared" ref="BY79:BY107" si="198">BX79-BW79</f>
        <v>0</v>
      </c>
      <c r="BZ79" s="341">
        <f t="shared" si="197"/>
        <v>206032000</v>
      </c>
      <c r="CA79" s="341">
        <f t="shared" si="197"/>
        <v>206032000</v>
      </c>
      <c r="CB79" s="105">
        <f t="shared" si="181"/>
        <v>0</v>
      </c>
      <c r="CC79" s="341">
        <f t="shared" si="197"/>
        <v>177375900</v>
      </c>
      <c r="CD79" s="341">
        <f t="shared" si="197"/>
        <v>177375900</v>
      </c>
      <c r="CE79" s="105">
        <f t="shared" si="174"/>
        <v>0</v>
      </c>
      <c r="CF79" s="341">
        <f t="shared" si="197"/>
        <v>202328000</v>
      </c>
      <c r="CG79" s="341">
        <f t="shared" si="197"/>
        <v>202328000</v>
      </c>
      <c r="CH79" s="105">
        <f t="shared" si="175"/>
        <v>0</v>
      </c>
      <c r="CI79" s="341">
        <f t="shared" si="197"/>
        <v>184176600</v>
      </c>
      <c r="CJ79" s="341">
        <f t="shared" si="197"/>
        <v>184176600</v>
      </c>
      <c r="CK79" s="105">
        <f t="shared" si="176"/>
        <v>0</v>
      </c>
      <c r="CL79" s="341">
        <f t="shared" si="197"/>
        <v>57691600</v>
      </c>
      <c r="CM79" s="341">
        <f t="shared" si="197"/>
        <v>57691600</v>
      </c>
      <c r="CN79" s="105">
        <f t="shared" si="177"/>
        <v>0</v>
      </c>
      <c r="CO79" s="341">
        <f t="shared" si="197"/>
        <v>746392000</v>
      </c>
      <c r="CP79" s="341">
        <f t="shared" si="197"/>
        <v>0</v>
      </c>
      <c r="CQ79" s="105">
        <f t="shared" si="178"/>
        <v>-746392000</v>
      </c>
      <c r="CR79" s="327">
        <f t="shared" si="184"/>
        <v>6756113700</v>
      </c>
      <c r="CS79" s="327">
        <f t="shared" si="184"/>
        <v>5836744991</v>
      </c>
      <c r="CT79" s="327">
        <f t="shared" si="184"/>
        <v>-919368709</v>
      </c>
      <c r="CU79" s="341">
        <f>SUM(CU80:CU86)</f>
        <v>835587200</v>
      </c>
      <c r="CV79" s="341">
        <f>SUM(CV80:CV86)</f>
        <v>243832477.00999999</v>
      </c>
      <c r="CW79" s="105">
        <f t="shared" si="185"/>
        <v>-591754722.99000001</v>
      </c>
      <c r="CX79" s="327">
        <f t="shared" si="186"/>
        <v>835587200</v>
      </c>
      <c r="CY79" s="327">
        <f t="shared" si="186"/>
        <v>243832477.00999999</v>
      </c>
      <c r="CZ79" s="327">
        <f t="shared" si="186"/>
        <v>-591754722.99000001</v>
      </c>
      <c r="DA79" s="341">
        <f>SUM(DA80:DA86)</f>
        <v>185000000</v>
      </c>
      <c r="DB79" s="341">
        <f>SUM(DB80:DB86)</f>
        <v>335429047.37</v>
      </c>
      <c r="DC79" s="105">
        <f t="shared" si="187"/>
        <v>150429047.37</v>
      </c>
      <c r="DD79" s="106">
        <f>SUM(DD80:DD86)</f>
        <v>0</v>
      </c>
      <c r="DE79" s="106">
        <f>SUM(DE80:DE86)</f>
        <v>0</v>
      </c>
      <c r="DF79" s="105">
        <f t="shared" si="188"/>
        <v>0</v>
      </c>
      <c r="DG79" s="321">
        <f t="shared" si="189"/>
        <v>185000000</v>
      </c>
      <c r="DH79" s="321">
        <f t="shared" si="189"/>
        <v>335429047.37</v>
      </c>
      <c r="DI79" s="321">
        <f t="shared" si="189"/>
        <v>150429047.37</v>
      </c>
      <c r="DJ79" s="321">
        <f t="shared" si="190"/>
        <v>7776700900</v>
      </c>
      <c r="DK79" s="321">
        <f t="shared" si="190"/>
        <v>6416006515.3800001</v>
      </c>
      <c r="DL79" s="321">
        <f t="shared" si="190"/>
        <v>-1360694384.6199999</v>
      </c>
      <c r="DM79" s="323"/>
      <c r="DN79" s="207"/>
      <c r="DO79" s="207"/>
      <c r="DP79" s="207"/>
      <c r="DQ79" s="207"/>
    </row>
    <row r="80" spans="1:121" ht="13.5" customHeight="1">
      <c r="A80" s="306">
        <v>69</v>
      </c>
      <c r="B80" s="313" t="s">
        <v>64</v>
      </c>
      <c r="C80" s="340"/>
      <c r="D80" s="340"/>
      <c r="E80" s="105">
        <f t="shared" si="179"/>
        <v>0</v>
      </c>
      <c r="F80" s="340"/>
      <c r="G80" s="340"/>
      <c r="H80" s="105">
        <f t="shared" si="160"/>
        <v>0</v>
      </c>
      <c r="I80" s="340"/>
      <c r="J80" s="340">
        <v>0</v>
      </c>
      <c r="K80" s="105">
        <f t="shared" si="161"/>
        <v>0</v>
      </c>
      <c r="L80" s="340"/>
      <c r="M80" s="340"/>
      <c r="N80" s="105">
        <f t="shared" si="162"/>
        <v>0</v>
      </c>
      <c r="O80" s="340"/>
      <c r="P80" s="340"/>
      <c r="Q80" s="344">
        <v>0</v>
      </c>
      <c r="R80" s="340"/>
      <c r="S80" s="340"/>
      <c r="T80" s="105">
        <f t="shared" si="163"/>
        <v>0</v>
      </c>
      <c r="U80" s="340"/>
      <c r="V80" s="340"/>
      <c r="W80" s="344">
        <v>0</v>
      </c>
      <c r="X80" s="340"/>
      <c r="Y80" s="340"/>
      <c r="Z80" s="105">
        <f t="shared" si="164"/>
        <v>0</v>
      </c>
      <c r="AA80" s="340"/>
      <c r="AB80" s="340"/>
      <c r="AC80" s="105">
        <f t="shared" si="165"/>
        <v>0</v>
      </c>
      <c r="AD80" s="340"/>
      <c r="AE80" s="340"/>
      <c r="AF80" s="105">
        <f t="shared" si="166"/>
        <v>0</v>
      </c>
      <c r="AG80" s="340"/>
      <c r="AH80" s="340"/>
      <c r="AI80" s="343">
        <f t="shared" si="193"/>
        <v>0</v>
      </c>
      <c r="AJ80" s="340"/>
      <c r="AK80" s="340"/>
      <c r="AL80" s="343">
        <f t="shared" si="194"/>
        <v>0</v>
      </c>
      <c r="AM80" s="340"/>
      <c r="AN80" s="340"/>
      <c r="AO80" s="105">
        <f t="shared" si="180"/>
        <v>0</v>
      </c>
      <c r="AP80" s="340"/>
      <c r="AQ80" s="340"/>
      <c r="AR80" s="105">
        <f t="shared" si="167"/>
        <v>0</v>
      </c>
      <c r="AS80" s="340"/>
      <c r="AT80" s="340"/>
      <c r="AU80" s="105">
        <f t="shared" si="168"/>
        <v>0</v>
      </c>
      <c r="AV80" s="340"/>
      <c r="AW80" s="340"/>
      <c r="AX80" s="105">
        <f t="shared" si="169"/>
        <v>0</v>
      </c>
      <c r="AY80" s="340"/>
      <c r="AZ80" s="340"/>
      <c r="BA80" s="105">
        <f t="shared" si="170"/>
        <v>0</v>
      </c>
      <c r="BB80" s="340"/>
      <c r="BC80" s="340"/>
      <c r="BD80" s="105">
        <f t="shared" si="171"/>
        <v>0</v>
      </c>
      <c r="BE80" s="340"/>
      <c r="BF80" s="340"/>
      <c r="BG80" s="105">
        <f t="shared" si="172"/>
        <v>0</v>
      </c>
      <c r="BH80" s="340"/>
      <c r="BI80" s="340"/>
      <c r="BJ80" s="105">
        <f t="shared" si="173"/>
        <v>0</v>
      </c>
      <c r="BK80" s="340"/>
      <c r="BL80" s="340"/>
      <c r="BM80" s="343">
        <f t="shared" si="195"/>
        <v>0</v>
      </c>
      <c r="BN80" s="340"/>
      <c r="BO80" s="340"/>
      <c r="BP80" s="343">
        <f t="shared" si="196"/>
        <v>0</v>
      </c>
      <c r="BQ80" s="340"/>
      <c r="BR80" s="340"/>
      <c r="BS80" s="344">
        <v>0</v>
      </c>
      <c r="BT80" s="340"/>
      <c r="BU80" s="340"/>
      <c r="BV80" s="105">
        <f t="shared" si="191"/>
        <v>0</v>
      </c>
      <c r="BW80" s="340"/>
      <c r="BX80" s="340"/>
      <c r="BY80" s="343">
        <f t="shared" si="198"/>
        <v>0</v>
      </c>
      <c r="BZ80" s="340"/>
      <c r="CA80" s="340"/>
      <c r="CB80" s="105">
        <f t="shared" si="181"/>
        <v>0</v>
      </c>
      <c r="CC80" s="340"/>
      <c r="CD80" s="340"/>
      <c r="CE80" s="105">
        <f t="shared" si="174"/>
        <v>0</v>
      </c>
      <c r="CF80" s="340"/>
      <c r="CG80" s="340"/>
      <c r="CH80" s="105">
        <f t="shared" si="175"/>
        <v>0</v>
      </c>
      <c r="CI80" s="340"/>
      <c r="CJ80" s="340"/>
      <c r="CK80" s="105">
        <f t="shared" si="176"/>
        <v>0</v>
      </c>
      <c r="CL80" s="340"/>
      <c r="CM80" s="340"/>
      <c r="CN80" s="105">
        <f t="shared" si="177"/>
        <v>0</v>
      </c>
      <c r="CO80" s="340"/>
      <c r="CP80" s="340"/>
      <c r="CQ80" s="105">
        <f t="shared" si="178"/>
        <v>0</v>
      </c>
      <c r="CR80" s="315">
        <f t="shared" ref="CR80:CR86" si="199">SUM(C80+F80+I80+L80+O80+R80+U80+X80+AA80+AD80+AG80+AJ80+AM80+AP80+AS80+AV80+AY80+BB80+BE80+BH80+BK80+BN80+BQ80+BT80+BW80+BZ80+CC80+CF80+CI80+CL80+CO80)</f>
        <v>0</v>
      </c>
      <c r="CS80" s="315">
        <f t="shared" ref="CS80:CT86" si="200">SUM(D80+G80+J80+M80+P80+S80+V80+Y80+AB80+AE80+AH80+AK80+AN80+AQ80+AT80+AW80+AZ80+BC80+BF80+BI80+BL80+BO80+BR80+BU80+BX80+CA80+CD80+CG80+CJ80+CM80+CP80)</f>
        <v>0</v>
      </c>
      <c r="CT80" s="315">
        <f t="shared" si="200"/>
        <v>0</v>
      </c>
      <c r="CU80" s="340"/>
      <c r="CV80" s="340">
        <v>0</v>
      </c>
      <c r="CW80" s="109">
        <f t="shared" si="185"/>
        <v>0</v>
      </c>
      <c r="CX80" s="315">
        <f t="shared" ref="CX80:CZ86" si="201">SUM(CU80)</f>
        <v>0</v>
      </c>
      <c r="CY80" s="315">
        <f t="shared" si="201"/>
        <v>0</v>
      </c>
      <c r="CZ80" s="315">
        <f t="shared" si="201"/>
        <v>0</v>
      </c>
      <c r="DA80" s="340">
        <v>185000000</v>
      </c>
      <c r="DB80" s="340">
        <v>130338032.66</v>
      </c>
      <c r="DC80" s="105">
        <f t="shared" si="187"/>
        <v>-54661967.340000004</v>
      </c>
      <c r="DD80" s="84"/>
      <c r="DE80" s="84"/>
      <c r="DF80" s="109">
        <f t="shared" si="188"/>
        <v>0</v>
      </c>
      <c r="DG80" s="135">
        <f t="shared" si="189"/>
        <v>185000000</v>
      </c>
      <c r="DH80" s="135">
        <f t="shared" si="189"/>
        <v>130338032.66</v>
      </c>
      <c r="DI80" s="135">
        <f t="shared" si="189"/>
        <v>-54661967.340000004</v>
      </c>
      <c r="DJ80" s="135">
        <f t="shared" si="190"/>
        <v>185000000</v>
      </c>
      <c r="DK80" s="135">
        <f t="shared" si="190"/>
        <v>130338032.66</v>
      </c>
      <c r="DL80" s="135">
        <f t="shared" si="190"/>
        <v>-54661967.340000004</v>
      </c>
      <c r="DM80" s="323"/>
    </row>
    <row r="81" spans="1:117" ht="13.5" customHeight="1">
      <c r="A81" s="306">
        <v>70</v>
      </c>
      <c r="B81" s="313" t="s">
        <v>63</v>
      </c>
      <c r="C81" s="340"/>
      <c r="D81" s="340"/>
      <c r="E81" s="105">
        <f t="shared" si="179"/>
        <v>0</v>
      </c>
      <c r="F81" s="340"/>
      <c r="G81" s="340"/>
      <c r="H81" s="105">
        <f t="shared" si="160"/>
        <v>0</v>
      </c>
      <c r="I81" s="340">
        <v>16000000</v>
      </c>
      <c r="J81" s="340">
        <v>21414291</v>
      </c>
      <c r="K81" s="105">
        <f t="shared" si="161"/>
        <v>5414291</v>
      </c>
      <c r="L81" s="340"/>
      <c r="M81" s="340"/>
      <c r="N81" s="105">
        <f t="shared" si="162"/>
        <v>0</v>
      </c>
      <c r="O81" s="340"/>
      <c r="P81" s="340"/>
      <c r="Q81" s="344">
        <v>0</v>
      </c>
      <c r="R81" s="340"/>
      <c r="S81" s="340"/>
      <c r="T81" s="105">
        <f t="shared" si="163"/>
        <v>0</v>
      </c>
      <c r="U81" s="340"/>
      <c r="V81" s="340"/>
      <c r="W81" s="344">
        <v>0</v>
      </c>
      <c r="X81" s="340"/>
      <c r="Y81" s="340"/>
      <c r="Z81" s="105">
        <f t="shared" si="164"/>
        <v>0</v>
      </c>
      <c r="AA81" s="340"/>
      <c r="AB81" s="340"/>
      <c r="AC81" s="105">
        <f t="shared" si="165"/>
        <v>0</v>
      </c>
      <c r="AD81" s="340">
        <v>0</v>
      </c>
      <c r="AE81" s="340"/>
      <c r="AF81" s="105">
        <f t="shared" si="166"/>
        <v>0</v>
      </c>
      <c r="AG81" s="340"/>
      <c r="AH81" s="340"/>
      <c r="AI81" s="343">
        <f t="shared" si="193"/>
        <v>0</v>
      </c>
      <c r="AJ81" s="340"/>
      <c r="AK81" s="340"/>
      <c r="AL81" s="343">
        <f t="shared" si="194"/>
        <v>0</v>
      </c>
      <c r="AM81" s="340"/>
      <c r="AN81" s="340"/>
      <c r="AO81" s="105">
        <f t="shared" si="180"/>
        <v>0</v>
      </c>
      <c r="AP81" s="340"/>
      <c r="AQ81" s="340"/>
      <c r="AR81" s="105">
        <f t="shared" si="167"/>
        <v>0</v>
      </c>
      <c r="AS81" s="340"/>
      <c r="AT81" s="340"/>
      <c r="AU81" s="105">
        <f t="shared" si="168"/>
        <v>0</v>
      </c>
      <c r="AV81" s="340"/>
      <c r="AW81" s="340"/>
      <c r="AX81" s="105">
        <f t="shared" si="169"/>
        <v>0</v>
      </c>
      <c r="AY81" s="340">
        <v>0</v>
      </c>
      <c r="AZ81" s="340">
        <v>0</v>
      </c>
      <c r="BA81" s="105">
        <f t="shared" si="170"/>
        <v>0</v>
      </c>
      <c r="BB81" s="340"/>
      <c r="BC81" s="340"/>
      <c r="BD81" s="105">
        <f t="shared" si="171"/>
        <v>0</v>
      </c>
      <c r="BE81" s="340"/>
      <c r="BF81" s="340"/>
      <c r="BG81" s="105">
        <f t="shared" si="172"/>
        <v>0</v>
      </c>
      <c r="BH81" s="340"/>
      <c r="BI81" s="340"/>
      <c r="BJ81" s="105">
        <f t="shared" si="173"/>
        <v>0</v>
      </c>
      <c r="BK81" s="340"/>
      <c r="BL81" s="340"/>
      <c r="BM81" s="343">
        <f t="shared" si="195"/>
        <v>0</v>
      </c>
      <c r="BN81" s="340"/>
      <c r="BO81" s="340"/>
      <c r="BP81" s="343">
        <f t="shared" si="196"/>
        <v>0</v>
      </c>
      <c r="BQ81" s="340"/>
      <c r="BR81" s="340"/>
      <c r="BS81" s="344">
        <v>0</v>
      </c>
      <c r="BT81" s="340"/>
      <c r="BU81" s="340"/>
      <c r="BV81" s="105">
        <f t="shared" si="191"/>
        <v>0</v>
      </c>
      <c r="BW81" s="340"/>
      <c r="BX81" s="340"/>
      <c r="BY81" s="343">
        <f t="shared" si="198"/>
        <v>0</v>
      </c>
      <c r="BZ81" s="340"/>
      <c r="CA81" s="340"/>
      <c r="CB81" s="105">
        <f t="shared" si="181"/>
        <v>0</v>
      </c>
      <c r="CC81" s="340"/>
      <c r="CD81" s="340"/>
      <c r="CE81" s="105">
        <f t="shared" si="174"/>
        <v>0</v>
      </c>
      <c r="CF81" s="340"/>
      <c r="CG81" s="340"/>
      <c r="CH81" s="105">
        <f t="shared" si="175"/>
        <v>0</v>
      </c>
      <c r="CI81" s="340"/>
      <c r="CJ81" s="340"/>
      <c r="CK81" s="105">
        <f t="shared" si="176"/>
        <v>0</v>
      </c>
      <c r="CL81" s="340"/>
      <c r="CM81" s="340"/>
      <c r="CN81" s="105">
        <f t="shared" si="177"/>
        <v>0</v>
      </c>
      <c r="CO81" s="340"/>
      <c r="CP81" s="182"/>
      <c r="CQ81" s="105">
        <f t="shared" si="178"/>
        <v>0</v>
      </c>
      <c r="CR81" s="315">
        <f t="shared" si="199"/>
        <v>16000000</v>
      </c>
      <c r="CS81" s="315">
        <f t="shared" si="200"/>
        <v>21414291</v>
      </c>
      <c r="CT81" s="315">
        <f t="shared" si="200"/>
        <v>5414291</v>
      </c>
      <c r="CU81" s="182"/>
      <c r="CV81" s="340"/>
      <c r="CW81" s="109">
        <f t="shared" si="185"/>
        <v>0</v>
      </c>
      <c r="CX81" s="315">
        <f t="shared" si="201"/>
        <v>0</v>
      </c>
      <c r="CY81" s="315">
        <f t="shared" si="201"/>
        <v>0</v>
      </c>
      <c r="CZ81" s="315">
        <f t="shared" si="201"/>
        <v>0</v>
      </c>
      <c r="DA81" s="340"/>
      <c r="DB81" s="340"/>
      <c r="DC81" s="105">
        <f t="shared" si="187"/>
        <v>0</v>
      </c>
      <c r="DD81" s="84"/>
      <c r="DE81" s="84"/>
      <c r="DF81" s="109">
        <f t="shared" si="188"/>
        <v>0</v>
      </c>
      <c r="DG81" s="135">
        <f t="shared" si="189"/>
        <v>0</v>
      </c>
      <c r="DH81" s="135">
        <f t="shared" si="189"/>
        <v>0</v>
      </c>
      <c r="DI81" s="135">
        <f t="shared" si="189"/>
        <v>0</v>
      </c>
      <c r="DJ81" s="135">
        <f t="shared" si="190"/>
        <v>16000000</v>
      </c>
      <c r="DK81" s="135">
        <f t="shared" si="190"/>
        <v>21414291</v>
      </c>
      <c r="DL81" s="135">
        <f t="shared" si="190"/>
        <v>5414291</v>
      </c>
      <c r="DM81" s="323"/>
    </row>
    <row r="82" spans="1:117" ht="13.5" customHeight="1">
      <c r="A82" s="306">
        <v>71</v>
      </c>
      <c r="B82" s="313" t="s">
        <v>76</v>
      </c>
      <c r="C82" s="340"/>
      <c r="D82" s="340"/>
      <c r="E82" s="105">
        <f t="shared" si="179"/>
        <v>0</v>
      </c>
      <c r="F82" s="340"/>
      <c r="G82" s="340"/>
      <c r="H82" s="105">
        <f t="shared" si="160"/>
        <v>0</v>
      </c>
      <c r="I82" s="340"/>
      <c r="J82" s="340"/>
      <c r="K82" s="105">
        <f t="shared" si="161"/>
        <v>0</v>
      </c>
      <c r="L82" s="340"/>
      <c r="M82" s="340"/>
      <c r="N82" s="105">
        <f t="shared" si="162"/>
        <v>0</v>
      </c>
      <c r="O82" s="340"/>
      <c r="P82" s="340"/>
      <c r="Q82" s="344">
        <v>0</v>
      </c>
      <c r="R82" s="340"/>
      <c r="S82" s="340"/>
      <c r="T82" s="105">
        <f t="shared" si="163"/>
        <v>0</v>
      </c>
      <c r="U82" s="340"/>
      <c r="V82" s="340"/>
      <c r="W82" s="344">
        <v>0</v>
      </c>
      <c r="X82" s="340"/>
      <c r="Y82" s="340"/>
      <c r="Z82" s="105">
        <f t="shared" si="164"/>
        <v>0</v>
      </c>
      <c r="AA82" s="340"/>
      <c r="AB82" s="340"/>
      <c r="AC82" s="105">
        <f t="shared" si="165"/>
        <v>0</v>
      </c>
      <c r="AD82" s="340"/>
      <c r="AE82" s="340"/>
      <c r="AF82" s="105">
        <f t="shared" si="166"/>
        <v>0</v>
      </c>
      <c r="AG82" s="340"/>
      <c r="AH82" s="340"/>
      <c r="AI82" s="343">
        <f t="shared" si="193"/>
        <v>0</v>
      </c>
      <c r="AJ82" s="340"/>
      <c r="AK82" s="340"/>
      <c r="AL82" s="343">
        <f t="shared" si="194"/>
        <v>0</v>
      </c>
      <c r="AM82" s="340"/>
      <c r="AN82" s="340"/>
      <c r="AO82" s="105">
        <f t="shared" si="180"/>
        <v>0</v>
      </c>
      <c r="AP82" s="340"/>
      <c r="AQ82" s="340"/>
      <c r="AR82" s="105">
        <f t="shared" si="167"/>
        <v>0</v>
      </c>
      <c r="AS82" s="340"/>
      <c r="AT82" s="340"/>
      <c r="AU82" s="105">
        <f t="shared" si="168"/>
        <v>0</v>
      </c>
      <c r="AV82" s="340"/>
      <c r="AW82" s="340"/>
      <c r="AX82" s="105">
        <f t="shared" si="169"/>
        <v>0</v>
      </c>
      <c r="AY82" s="340"/>
      <c r="AZ82" s="340"/>
      <c r="BA82" s="105">
        <f t="shared" si="170"/>
        <v>0</v>
      </c>
      <c r="BB82" s="340"/>
      <c r="BC82" s="340"/>
      <c r="BD82" s="105">
        <f t="shared" si="171"/>
        <v>0</v>
      </c>
      <c r="BE82" s="340"/>
      <c r="BF82" s="340"/>
      <c r="BG82" s="105">
        <f t="shared" si="172"/>
        <v>0</v>
      </c>
      <c r="BH82" s="340"/>
      <c r="BI82" s="340"/>
      <c r="BJ82" s="105">
        <f t="shared" si="173"/>
        <v>0</v>
      </c>
      <c r="BK82" s="340"/>
      <c r="BL82" s="340"/>
      <c r="BM82" s="343">
        <f t="shared" si="195"/>
        <v>0</v>
      </c>
      <c r="BN82" s="340"/>
      <c r="BO82" s="340"/>
      <c r="BP82" s="343">
        <f t="shared" si="196"/>
        <v>0</v>
      </c>
      <c r="BQ82" s="340"/>
      <c r="BR82" s="340"/>
      <c r="BS82" s="344">
        <v>0</v>
      </c>
      <c r="BT82" s="340"/>
      <c r="BU82" s="340"/>
      <c r="BV82" s="105">
        <f t="shared" si="191"/>
        <v>0</v>
      </c>
      <c r="BW82" s="340"/>
      <c r="BX82" s="340"/>
      <c r="BY82" s="343">
        <f t="shared" si="198"/>
        <v>0</v>
      </c>
      <c r="BZ82" s="340"/>
      <c r="CA82" s="340"/>
      <c r="CB82" s="105">
        <f t="shared" si="181"/>
        <v>0</v>
      </c>
      <c r="CC82" s="340"/>
      <c r="CD82" s="340"/>
      <c r="CE82" s="105">
        <f t="shared" si="174"/>
        <v>0</v>
      </c>
      <c r="CF82" s="340"/>
      <c r="CG82" s="340"/>
      <c r="CH82" s="105">
        <f t="shared" si="175"/>
        <v>0</v>
      </c>
      <c r="CI82" s="340"/>
      <c r="CJ82" s="340"/>
      <c r="CK82" s="105">
        <f t="shared" si="176"/>
        <v>0</v>
      </c>
      <c r="CL82" s="340"/>
      <c r="CM82" s="340"/>
      <c r="CN82" s="105">
        <f t="shared" si="177"/>
        <v>0</v>
      </c>
      <c r="CO82" s="340"/>
      <c r="CP82" s="340"/>
      <c r="CQ82" s="105">
        <f t="shared" si="178"/>
        <v>0</v>
      </c>
      <c r="CR82" s="315">
        <f t="shared" si="199"/>
        <v>0</v>
      </c>
      <c r="CS82" s="315">
        <f t="shared" si="200"/>
        <v>0</v>
      </c>
      <c r="CT82" s="315">
        <f t="shared" si="200"/>
        <v>0</v>
      </c>
      <c r="CU82" s="340">
        <v>159587200</v>
      </c>
      <c r="CV82" s="340">
        <v>132376433.01000001</v>
      </c>
      <c r="CW82" s="109">
        <f t="shared" si="185"/>
        <v>-27210766.989999995</v>
      </c>
      <c r="CX82" s="315">
        <f t="shared" si="201"/>
        <v>159587200</v>
      </c>
      <c r="CY82" s="315">
        <f t="shared" si="201"/>
        <v>132376433.01000001</v>
      </c>
      <c r="CZ82" s="315">
        <f t="shared" si="201"/>
        <v>-27210766.989999995</v>
      </c>
      <c r="DA82" s="340"/>
      <c r="DB82" s="340">
        <v>205091014.71000001</v>
      </c>
      <c r="DC82" s="105">
        <f t="shared" si="187"/>
        <v>205091014.71000001</v>
      </c>
      <c r="DD82" s="84"/>
      <c r="DE82" s="84"/>
      <c r="DF82" s="109">
        <f t="shared" si="188"/>
        <v>0</v>
      </c>
      <c r="DG82" s="135">
        <f t="shared" si="189"/>
        <v>0</v>
      </c>
      <c r="DH82" s="135">
        <f t="shared" si="189"/>
        <v>205091014.71000001</v>
      </c>
      <c r="DI82" s="135">
        <f t="shared" si="189"/>
        <v>205091014.71000001</v>
      </c>
      <c r="DJ82" s="135">
        <f t="shared" si="190"/>
        <v>159587200</v>
      </c>
      <c r="DK82" s="135">
        <f t="shared" si="190"/>
        <v>337467447.72000003</v>
      </c>
      <c r="DL82" s="135">
        <f t="shared" si="190"/>
        <v>177880247.72000003</v>
      </c>
      <c r="DM82" s="323"/>
    </row>
    <row r="83" spans="1:117" ht="13.5" customHeight="1">
      <c r="A83" s="306">
        <v>72</v>
      </c>
      <c r="B83" s="313" t="s">
        <v>175</v>
      </c>
      <c r="C83" s="340"/>
      <c r="D83" s="340"/>
      <c r="E83" s="105">
        <f t="shared" si="179"/>
        <v>0</v>
      </c>
      <c r="F83" s="340"/>
      <c r="G83" s="340"/>
      <c r="H83" s="105">
        <f t="shared" si="160"/>
        <v>0</v>
      </c>
      <c r="I83" s="340"/>
      <c r="J83" s="340"/>
      <c r="K83" s="105">
        <f t="shared" si="161"/>
        <v>0</v>
      </c>
      <c r="L83" s="340"/>
      <c r="M83" s="340"/>
      <c r="N83" s="105">
        <f t="shared" si="162"/>
        <v>0</v>
      </c>
      <c r="O83" s="340"/>
      <c r="P83" s="340"/>
      <c r="Q83" s="344">
        <v>0</v>
      </c>
      <c r="R83" s="340"/>
      <c r="S83" s="340"/>
      <c r="T83" s="105">
        <f t="shared" si="163"/>
        <v>0</v>
      </c>
      <c r="U83" s="340"/>
      <c r="V83" s="340"/>
      <c r="W83" s="344">
        <v>0</v>
      </c>
      <c r="X83" s="340"/>
      <c r="Y83" s="340"/>
      <c r="Z83" s="105">
        <f t="shared" si="164"/>
        <v>0</v>
      </c>
      <c r="AA83" s="340"/>
      <c r="AB83" s="340"/>
      <c r="AC83" s="105">
        <f t="shared" si="165"/>
        <v>0</v>
      </c>
      <c r="AD83" s="340"/>
      <c r="AE83" s="340"/>
      <c r="AF83" s="105">
        <f t="shared" si="166"/>
        <v>0</v>
      </c>
      <c r="AG83" s="340"/>
      <c r="AH83" s="340"/>
      <c r="AI83" s="343">
        <f t="shared" si="193"/>
        <v>0</v>
      </c>
      <c r="AJ83" s="340"/>
      <c r="AK83" s="340"/>
      <c r="AL83" s="343">
        <f t="shared" si="194"/>
        <v>0</v>
      </c>
      <c r="AM83" s="340"/>
      <c r="AN83" s="340"/>
      <c r="AO83" s="105">
        <f t="shared" si="180"/>
        <v>0</v>
      </c>
      <c r="AP83" s="340"/>
      <c r="AQ83" s="340"/>
      <c r="AR83" s="105">
        <f t="shared" si="167"/>
        <v>0</v>
      </c>
      <c r="AS83" s="340"/>
      <c r="AT83" s="340"/>
      <c r="AU83" s="105">
        <f t="shared" si="168"/>
        <v>0</v>
      </c>
      <c r="AV83" s="340"/>
      <c r="AW83" s="340"/>
      <c r="AX83" s="105">
        <f t="shared" si="169"/>
        <v>0</v>
      </c>
      <c r="AY83" s="340"/>
      <c r="AZ83" s="340"/>
      <c r="BA83" s="105">
        <f t="shared" si="170"/>
        <v>0</v>
      </c>
      <c r="BB83" s="340"/>
      <c r="BC83" s="340"/>
      <c r="BD83" s="105">
        <f t="shared" si="171"/>
        <v>0</v>
      </c>
      <c r="BE83" s="340"/>
      <c r="BF83" s="340"/>
      <c r="BG83" s="105">
        <f t="shared" si="172"/>
        <v>0</v>
      </c>
      <c r="BH83" s="340"/>
      <c r="BI83" s="340"/>
      <c r="BJ83" s="105">
        <f t="shared" si="173"/>
        <v>0</v>
      </c>
      <c r="BK83" s="340"/>
      <c r="BL83" s="340"/>
      <c r="BM83" s="343">
        <f t="shared" si="195"/>
        <v>0</v>
      </c>
      <c r="BN83" s="340"/>
      <c r="BO83" s="340"/>
      <c r="BP83" s="343">
        <f t="shared" si="196"/>
        <v>0</v>
      </c>
      <c r="BQ83" s="340"/>
      <c r="BR83" s="340"/>
      <c r="BS83" s="344">
        <v>0</v>
      </c>
      <c r="BT83" s="340"/>
      <c r="BU83" s="340"/>
      <c r="BV83" s="105">
        <f t="shared" si="191"/>
        <v>0</v>
      </c>
      <c r="BW83" s="340"/>
      <c r="BX83" s="340"/>
      <c r="BY83" s="343">
        <f t="shared" si="198"/>
        <v>0</v>
      </c>
      <c r="BZ83" s="340"/>
      <c r="CA83" s="340"/>
      <c r="CB83" s="105">
        <f t="shared" si="181"/>
        <v>0</v>
      </c>
      <c r="CC83" s="340"/>
      <c r="CD83" s="340"/>
      <c r="CE83" s="105">
        <f t="shared" si="174"/>
        <v>0</v>
      </c>
      <c r="CF83" s="340"/>
      <c r="CG83" s="340"/>
      <c r="CH83" s="105">
        <f t="shared" si="175"/>
        <v>0</v>
      </c>
      <c r="CI83" s="340"/>
      <c r="CJ83" s="340"/>
      <c r="CK83" s="105">
        <f t="shared" si="176"/>
        <v>0</v>
      </c>
      <c r="CL83" s="340"/>
      <c r="CM83" s="340"/>
      <c r="CN83" s="105">
        <f t="shared" si="177"/>
        <v>0</v>
      </c>
      <c r="CO83" s="340"/>
      <c r="CP83" s="375"/>
      <c r="CQ83" s="105">
        <f t="shared" si="178"/>
        <v>0</v>
      </c>
      <c r="CR83" s="315">
        <f t="shared" si="199"/>
        <v>0</v>
      </c>
      <c r="CS83" s="315">
        <f t="shared" si="200"/>
        <v>0</v>
      </c>
      <c r="CT83" s="315">
        <f t="shared" si="200"/>
        <v>0</v>
      </c>
      <c r="CU83" s="340"/>
      <c r="CV83" s="340"/>
      <c r="CW83" s="109">
        <f t="shared" si="185"/>
        <v>0</v>
      </c>
      <c r="CX83" s="315">
        <f t="shared" si="201"/>
        <v>0</v>
      </c>
      <c r="CY83" s="315">
        <f t="shared" si="201"/>
        <v>0</v>
      </c>
      <c r="CZ83" s="315">
        <f t="shared" si="201"/>
        <v>0</v>
      </c>
      <c r="DA83" s="145"/>
      <c r="DB83" s="145"/>
      <c r="DC83" s="105">
        <f t="shared" si="187"/>
        <v>0</v>
      </c>
      <c r="DD83" s="84"/>
      <c r="DE83" s="84"/>
      <c r="DF83" s="109">
        <f t="shared" si="188"/>
        <v>0</v>
      </c>
      <c r="DG83" s="135">
        <f t="shared" si="189"/>
        <v>0</v>
      </c>
      <c r="DH83" s="135">
        <f t="shared" si="189"/>
        <v>0</v>
      </c>
      <c r="DI83" s="135">
        <f t="shared" si="189"/>
        <v>0</v>
      </c>
      <c r="DJ83" s="135">
        <f t="shared" si="190"/>
        <v>0</v>
      </c>
      <c r="DK83" s="135">
        <f t="shared" si="190"/>
        <v>0</v>
      </c>
      <c r="DL83" s="135">
        <f t="shared" si="190"/>
        <v>0</v>
      </c>
      <c r="DM83" s="323"/>
    </row>
    <row r="84" spans="1:117" ht="13.5" customHeight="1">
      <c r="A84" s="306">
        <v>73</v>
      </c>
      <c r="B84" s="313" t="s">
        <v>65</v>
      </c>
      <c r="C84" s="111"/>
      <c r="D84" s="111"/>
      <c r="E84" s="105">
        <f t="shared" si="179"/>
        <v>0</v>
      </c>
      <c r="F84" s="111"/>
      <c r="G84" s="111"/>
      <c r="H84" s="105">
        <f t="shared" si="160"/>
        <v>0</v>
      </c>
      <c r="I84" s="111"/>
      <c r="J84" s="111">
        <v>0</v>
      </c>
      <c r="K84" s="105">
        <f t="shared" si="161"/>
        <v>0</v>
      </c>
      <c r="L84" s="111"/>
      <c r="M84" s="111"/>
      <c r="N84" s="105">
        <f t="shared" si="162"/>
        <v>0</v>
      </c>
      <c r="O84" s="111"/>
      <c r="P84" s="111"/>
      <c r="Q84" s="343">
        <v>0</v>
      </c>
      <c r="R84" s="111"/>
      <c r="S84" s="111"/>
      <c r="T84" s="105">
        <f t="shared" si="163"/>
        <v>0</v>
      </c>
      <c r="U84" s="111"/>
      <c r="V84" s="111"/>
      <c r="W84" s="343">
        <v>0</v>
      </c>
      <c r="X84" s="111"/>
      <c r="Y84" s="111"/>
      <c r="Z84" s="105">
        <f t="shared" si="164"/>
        <v>0</v>
      </c>
      <c r="AA84" s="111"/>
      <c r="AB84" s="111"/>
      <c r="AC84" s="105">
        <f t="shared" si="165"/>
        <v>0</v>
      </c>
      <c r="AD84" s="111"/>
      <c r="AE84" s="111"/>
      <c r="AF84" s="105">
        <f t="shared" si="166"/>
        <v>0</v>
      </c>
      <c r="AG84" s="111"/>
      <c r="AH84" s="111"/>
      <c r="AI84" s="343">
        <f t="shared" si="193"/>
        <v>0</v>
      </c>
      <c r="AJ84" s="111"/>
      <c r="AK84" s="111"/>
      <c r="AL84" s="343">
        <f t="shared" si="194"/>
        <v>0</v>
      </c>
      <c r="AM84" s="111"/>
      <c r="AN84" s="111"/>
      <c r="AO84" s="105">
        <f t="shared" si="180"/>
        <v>0</v>
      </c>
      <c r="AP84" s="111"/>
      <c r="AQ84" s="111"/>
      <c r="AR84" s="105">
        <f t="shared" si="167"/>
        <v>0</v>
      </c>
      <c r="AS84" s="111"/>
      <c r="AT84" s="111"/>
      <c r="AU84" s="105">
        <f t="shared" si="168"/>
        <v>0</v>
      </c>
      <c r="AV84" s="111"/>
      <c r="AW84" s="111"/>
      <c r="AX84" s="105">
        <f t="shared" si="169"/>
        <v>0</v>
      </c>
      <c r="AY84" s="111"/>
      <c r="AZ84" s="111"/>
      <c r="BA84" s="105">
        <f t="shared" si="170"/>
        <v>0</v>
      </c>
      <c r="BB84" s="111"/>
      <c r="BC84" s="111"/>
      <c r="BD84" s="105">
        <f t="shared" si="171"/>
        <v>0</v>
      </c>
      <c r="BE84" s="111"/>
      <c r="BF84" s="111"/>
      <c r="BG84" s="105">
        <f t="shared" si="172"/>
        <v>0</v>
      </c>
      <c r="BH84" s="111"/>
      <c r="BI84" s="111"/>
      <c r="BJ84" s="105">
        <f t="shared" si="173"/>
        <v>0</v>
      </c>
      <c r="BK84" s="111"/>
      <c r="BL84" s="111"/>
      <c r="BM84" s="343">
        <f t="shared" si="195"/>
        <v>0</v>
      </c>
      <c r="BN84" s="111"/>
      <c r="BO84" s="111"/>
      <c r="BP84" s="343">
        <f t="shared" si="196"/>
        <v>0</v>
      </c>
      <c r="BQ84" s="111"/>
      <c r="BR84" s="111"/>
      <c r="BS84" s="343">
        <v>0</v>
      </c>
      <c r="BT84" s="111"/>
      <c r="BU84" s="111"/>
      <c r="BV84" s="105">
        <f t="shared" si="191"/>
        <v>0</v>
      </c>
      <c r="BW84" s="111"/>
      <c r="BX84" s="111"/>
      <c r="BY84" s="343">
        <f t="shared" si="198"/>
        <v>0</v>
      </c>
      <c r="BZ84" s="111"/>
      <c r="CA84" s="111"/>
      <c r="CB84" s="105">
        <f t="shared" si="181"/>
        <v>0</v>
      </c>
      <c r="CC84" s="111"/>
      <c r="CD84" s="111"/>
      <c r="CE84" s="105">
        <f t="shared" si="174"/>
        <v>0</v>
      </c>
      <c r="CF84" s="111"/>
      <c r="CG84" s="111"/>
      <c r="CH84" s="105">
        <f t="shared" si="175"/>
        <v>0</v>
      </c>
      <c r="CI84" s="111"/>
      <c r="CJ84" s="111"/>
      <c r="CK84" s="105">
        <f t="shared" si="176"/>
        <v>0</v>
      </c>
      <c r="CL84" s="111"/>
      <c r="CM84" s="111"/>
      <c r="CN84" s="105">
        <f t="shared" si="177"/>
        <v>0</v>
      </c>
      <c r="CO84" s="378"/>
      <c r="CP84" s="378"/>
      <c r="CQ84" s="105">
        <f t="shared" si="178"/>
        <v>0</v>
      </c>
      <c r="CR84" s="315">
        <f>SUM(C84+F84+I84+L84+O84+R84+U84+X84+AA84+AD84+AG84+AJ84+AM84+AP84+AS84+AV84+AY84+BB84+BE84+BH84+BK84+BN84+BQ84+BT84+BW84+BZ84+CC84+CF84+CI84+CL84+CO84)</f>
        <v>0</v>
      </c>
      <c r="CS84" s="315">
        <f>SUM(D84+G84+J84+M84+P84+S84+V84+Y84+AB84+AE84+AH84+AK84+AN84+AQ84+AT84+AW84+AZ84+BC84+BF84+BI84+BL84+BO84+BR84+BU84+BX84+CA84+CD84+CG84+CJ84+CM84+CP84)</f>
        <v>0</v>
      </c>
      <c r="CT84" s="315">
        <f t="shared" si="200"/>
        <v>0</v>
      </c>
      <c r="CU84" s="111"/>
      <c r="CV84" s="111"/>
      <c r="CW84" s="109">
        <f t="shared" si="185"/>
        <v>0</v>
      </c>
      <c r="CX84" s="315">
        <f t="shared" si="201"/>
        <v>0</v>
      </c>
      <c r="CY84" s="315">
        <f t="shared" si="201"/>
        <v>0</v>
      </c>
      <c r="CZ84" s="315">
        <f t="shared" si="201"/>
        <v>0</v>
      </c>
      <c r="DA84" s="145"/>
      <c r="DB84" s="145"/>
      <c r="DC84" s="105">
        <f t="shared" si="187"/>
        <v>0</v>
      </c>
      <c r="DD84" s="84"/>
      <c r="DE84" s="84"/>
      <c r="DF84" s="109">
        <f t="shared" si="188"/>
        <v>0</v>
      </c>
      <c r="DG84" s="135">
        <f t="shared" si="189"/>
        <v>0</v>
      </c>
      <c r="DH84" s="135">
        <f t="shared" si="189"/>
        <v>0</v>
      </c>
      <c r="DI84" s="135">
        <f t="shared" si="189"/>
        <v>0</v>
      </c>
      <c r="DJ84" s="135">
        <f t="shared" si="190"/>
        <v>0</v>
      </c>
      <c r="DK84" s="135">
        <f t="shared" si="190"/>
        <v>0</v>
      </c>
      <c r="DL84" s="135">
        <f t="shared" si="190"/>
        <v>0</v>
      </c>
      <c r="DM84" s="323"/>
    </row>
    <row r="85" spans="1:117" ht="13.5" customHeight="1">
      <c r="A85" s="306">
        <v>74</v>
      </c>
      <c r="B85" s="313" t="s">
        <v>66</v>
      </c>
      <c r="C85" s="339"/>
      <c r="D85" s="339"/>
      <c r="E85" s="105">
        <f t="shared" si="179"/>
        <v>0</v>
      </c>
      <c r="F85" s="339">
        <v>0</v>
      </c>
      <c r="G85" s="339">
        <v>0</v>
      </c>
      <c r="H85" s="105">
        <f t="shared" si="160"/>
        <v>0</v>
      </c>
      <c r="I85" s="339">
        <v>0</v>
      </c>
      <c r="J85" s="339">
        <v>0</v>
      </c>
      <c r="K85" s="105">
        <f t="shared" si="161"/>
        <v>0</v>
      </c>
      <c r="L85" s="339">
        <v>0</v>
      </c>
      <c r="M85" s="339">
        <v>0</v>
      </c>
      <c r="N85" s="105">
        <f t="shared" si="162"/>
        <v>0</v>
      </c>
      <c r="O85" s="339"/>
      <c r="P85" s="339"/>
      <c r="Q85" s="342">
        <v>0</v>
      </c>
      <c r="R85" s="339">
        <v>0</v>
      </c>
      <c r="S85" s="339">
        <v>0</v>
      </c>
      <c r="T85" s="105">
        <f t="shared" si="163"/>
        <v>0</v>
      </c>
      <c r="U85" s="339"/>
      <c r="V85" s="339"/>
      <c r="W85" s="342">
        <v>0</v>
      </c>
      <c r="X85" s="339"/>
      <c r="Y85" s="339"/>
      <c r="Z85" s="105">
        <f t="shared" si="164"/>
        <v>0</v>
      </c>
      <c r="AA85" s="339">
        <v>0</v>
      </c>
      <c r="AB85" s="339">
        <v>0</v>
      </c>
      <c r="AC85" s="105">
        <f t="shared" si="165"/>
        <v>0</v>
      </c>
      <c r="AD85" s="339">
        <v>0</v>
      </c>
      <c r="AE85" s="339">
        <v>0</v>
      </c>
      <c r="AF85" s="105">
        <f t="shared" si="166"/>
        <v>0</v>
      </c>
      <c r="AG85" s="339">
        <v>0</v>
      </c>
      <c r="AH85" s="339">
        <v>0</v>
      </c>
      <c r="AI85" s="343">
        <f t="shared" si="193"/>
        <v>0</v>
      </c>
      <c r="AJ85" s="339">
        <v>0</v>
      </c>
      <c r="AK85" s="339">
        <v>0</v>
      </c>
      <c r="AL85" s="343">
        <f t="shared" si="194"/>
        <v>0</v>
      </c>
      <c r="AM85" s="339">
        <v>0</v>
      </c>
      <c r="AN85" s="339">
        <v>0</v>
      </c>
      <c r="AO85" s="105">
        <f t="shared" si="180"/>
        <v>0</v>
      </c>
      <c r="AP85" s="339">
        <v>0</v>
      </c>
      <c r="AQ85" s="339">
        <v>0</v>
      </c>
      <c r="AR85" s="105">
        <f t="shared" si="167"/>
        <v>0</v>
      </c>
      <c r="AS85" s="339">
        <v>0</v>
      </c>
      <c r="AT85" s="339">
        <v>0</v>
      </c>
      <c r="AU85" s="105">
        <f t="shared" si="168"/>
        <v>0</v>
      </c>
      <c r="AV85" s="339">
        <v>0</v>
      </c>
      <c r="AW85" s="339"/>
      <c r="AX85" s="105">
        <f t="shared" si="169"/>
        <v>0</v>
      </c>
      <c r="AY85" s="339">
        <v>0</v>
      </c>
      <c r="AZ85" s="339">
        <v>0</v>
      </c>
      <c r="BA85" s="105">
        <f t="shared" si="170"/>
        <v>0</v>
      </c>
      <c r="BB85" s="339">
        <v>0</v>
      </c>
      <c r="BC85" s="339">
        <v>0</v>
      </c>
      <c r="BD85" s="105">
        <f t="shared" si="171"/>
        <v>0</v>
      </c>
      <c r="BE85" s="339">
        <v>0</v>
      </c>
      <c r="BF85" s="339">
        <v>0</v>
      </c>
      <c r="BG85" s="105">
        <f t="shared" si="172"/>
        <v>0</v>
      </c>
      <c r="BH85" s="339">
        <v>0</v>
      </c>
      <c r="BI85" s="339">
        <v>0</v>
      </c>
      <c r="BJ85" s="105">
        <f t="shared" si="173"/>
        <v>0</v>
      </c>
      <c r="BK85" s="339">
        <v>0</v>
      </c>
      <c r="BL85" s="339">
        <v>0</v>
      </c>
      <c r="BM85" s="343">
        <f t="shared" si="195"/>
        <v>0</v>
      </c>
      <c r="BN85" s="339">
        <v>0</v>
      </c>
      <c r="BO85" s="339">
        <v>0</v>
      </c>
      <c r="BP85" s="343">
        <f t="shared" si="196"/>
        <v>0</v>
      </c>
      <c r="BQ85" s="339"/>
      <c r="BR85" s="339"/>
      <c r="BS85" s="342">
        <v>0</v>
      </c>
      <c r="BT85" s="339">
        <v>0</v>
      </c>
      <c r="BU85" s="339"/>
      <c r="BV85" s="105">
        <f t="shared" si="191"/>
        <v>0</v>
      </c>
      <c r="BW85" s="339">
        <v>0</v>
      </c>
      <c r="BX85" s="339">
        <v>0</v>
      </c>
      <c r="BY85" s="343">
        <f t="shared" si="198"/>
        <v>0</v>
      </c>
      <c r="BZ85" s="339">
        <v>0</v>
      </c>
      <c r="CA85" s="339">
        <v>0</v>
      </c>
      <c r="CB85" s="105">
        <f t="shared" si="181"/>
        <v>0</v>
      </c>
      <c r="CC85" s="339">
        <v>0</v>
      </c>
      <c r="CD85" s="339">
        <v>0</v>
      </c>
      <c r="CE85" s="105">
        <f t="shared" si="174"/>
        <v>0</v>
      </c>
      <c r="CF85" s="339">
        <v>0</v>
      </c>
      <c r="CG85" s="339">
        <v>0</v>
      </c>
      <c r="CH85" s="105">
        <f t="shared" si="175"/>
        <v>0</v>
      </c>
      <c r="CI85" s="339"/>
      <c r="CJ85" s="339"/>
      <c r="CK85" s="105">
        <f t="shared" si="176"/>
        <v>0</v>
      </c>
      <c r="CL85" s="339">
        <v>0</v>
      </c>
      <c r="CM85" s="339">
        <v>0</v>
      </c>
      <c r="CN85" s="105">
        <f t="shared" si="177"/>
        <v>0</v>
      </c>
      <c r="CO85" s="339">
        <v>0</v>
      </c>
      <c r="CP85" s="339">
        <v>0</v>
      </c>
      <c r="CQ85" s="105">
        <f t="shared" si="178"/>
        <v>0</v>
      </c>
      <c r="CR85" s="315">
        <f>SUM(C85+F85+I85+L85+O85+R85+U85+X85+AA85+AD85+AG85+AJ85+AM85+AP85+AS85+AV85+AY85+BB85+BE85+BH85+BK85+BN85+BQ85+BT85+BW85+BZ85+CC85+CF85+CI85+CL85+CO85)</f>
        <v>0</v>
      </c>
      <c r="CS85" s="315">
        <f>SUM(D85+G85+J85+M85+P85+S85+V85+Y85+AB85+AE85+AH85+AK85+AN85+AQ85+AT85+AW85+AZ85+BC85+BF85+BI85+BL85+BO85+BR85+BU85+BX85+CA85+CD85+CG85+CJ85+CM85+CP85)</f>
        <v>0</v>
      </c>
      <c r="CT85" s="315">
        <f t="shared" si="200"/>
        <v>0</v>
      </c>
      <c r="CU85" s="339">
        <v>658000000</v>
      </c>
      <c r="CV85" s="339">
        <v>111456044</v>
      </c>
      <c r="CW85" s="109">
        <f t="shared" si="185"/>
        <v>-546543956</v>
      </c>
      <c r="CX85" s="315">
        <f t="shared" si="201"/>
        <v>658000000</v>
      </c>
      <c r="CY85" s="315">
        <f t="shared" si="201"/>
        <v>111456044</v>
      </c>
      <c r="CZ85" s="315">
        <f t="shared" si="201"/>
        <v>-546543956</v>
      </c>
      <c r="DA85" s="145"/>
      <c r="DB85" s="145"/>
      <c r="DC85" s="105">
        <f t="shared" si="187"/>
        <v>0</v>
      </c>
      <c r="DD85" s="84"/>
      <c r="DE85" s="84"/>
      <c r="DF85" s="109">
        <f t="shared" si="188"/>
        <v>0</v>
      </c>
      <c r="DG85" s="135">
        <f t="shared" si="189"/>
        <v>0</v>
      </c>
      <c r="DH85" s="135">
        <f t="shared" si="189"/>
        <v>0</v>
      </c>
      <c r="DI85" s="135">
        <f t="shared" si="189"/>
        <v>0</v>
      </c>
      <c r="DJ85" s="135">
        <f t="shared" si="190"/>
        <v>658000000</v>
      </c>
      <c r="DK85" s="135">
        <f t="shared" si="190"/>
        <v>111456044</v>
      </c>
      <c r="DL85" s="135">
        <f t="shared" si="190"/>
        <v>-546543956</v>
      </c>
      <c r="DM85" s="323"/>
    </row>
    <row r="86" spans="1:117" ht="13.5" customHeight="1">
      <c r="A86" s="306">
        <v>75</v>
      </c>
      <c r="B86" s="313" t="s">
        <v>182</v>
      </c>
      <c r="C86" s="339">
        <v>143809600</v>
      </c>
      <c r="D86" s="339">
        <v>129039600</v>
      </c>
      <c r="E86" s="105">
        <f t="shared" si="179"/>
        <v>-14770000</v>
      </c>
      <c r="F86" s="339">
        <v>1528169400</v>
      </c>
      <c r="G86" s="339">
        <v>1390860000</v>
      </c>
      <c r="H86" s="105">
        <f t="shared" si="160"/>
        <v>-137309400</v>
      </c>
      <c r="I86" s="339">
        <v>1945529500</v>
      </c>
      <c r="J86" s="339">
        <v>1927177300</v>
      </c>
      <c r="K86" s="105">
        <f t="shared" si="161"/>
        <v>-18352200</v>
      </c>
      <c r="L86" s="339">
        <v>294467800</v>
      </c>
      <c r="M86" s="339">
        <v>293540900</v>
      </c>
      <c r="N86" s="105">
        <f t="shared" si="162"/>
        <v>-926900</v>
      </c>
      <c r="O86" s="339"/>
      <c r="P86" s="339"/>
      <c r="Q86" s="342">
        <v>0</v>
      </c>
      <c r="R86" s="339">
        <v>182669000</v>
      </c>
      <c r="S86" s="339">
        <v>182636500</v>
      </c>
      <c r="T86" s="105">
        <f t="shared" si="163"/>
        <v>-32500</v>
      </c>
      <c r="U86" s="339"/>
      <c r="V86" s="339"/>
      <c r="W86" s="342">
        <v>0</v>
      </c>
      <c r="X86" s="339">
        <v>59199000</v>
      </c>
      <c r="Y86" s="339">
        <v>59199000</v>
      </c>
      <c r="Z86" s="105">
        <f t="shared" si="164"/>
        <v>0</v>
      </c>
      <c r="AA86" s="339">
        <v>26037100</v>
      </c>
      <c r="AB86" s="339">
        <v>26037100</v>
      </c>
      <c r="AC86" s="105">
        <f t="shared" si="165"/>
        <v>0</v>
      </c>
      <c r="AD86" s="339">
        <v>34686000</v>
      </c>
      <c r="AE86" s="339">
        <v>34686000</v>
      </c>
      <c r="AF86" s="105">
        <f t="shared" si="166"/>
        <v>0</v>
      </c>
      <c r="AG86" s="339">
        <v>34440000</v>
      </c>
      <c r="AH86" s="339">
        <v>34440000</v>
      </c>
      <c r="AI86" s="343">
        <f t="shared" si="193"/>
        <v>0</v>
      </c>
      <c r="AJ86" s="339">
        <v>33747200</v>
      </c>
      <c r="AK86" s="339">
        <v>33747200</v>
      </c>
      <c r="AL86" s="343">
        <f t="shared" si="194"/>
        <v>0</v>
      </c>
      <c r="AM86" s="339">
        <v>32771200</v>
      </c>
      <c r="AN86" s="339">
        <v>32771200</v>
      </c>
      <c r="AO86" s="105">
        <f t="shared" si="180"/>
        <v>0</v>
      </c>
      <c r="AP86" s="339">
        <v>36956000</v>
      </c>
      <c r="AQ86" s="339">
        <v>36956000</v>
      </c>
      <c r="AR86" s="105">
        <f t="shared" si="167"/>
        <v>0</v>
      </c>
      <c r="AS86" s="339">
        <v>32414000</v>
      </c>
      <c r="AT86" s="339">
        <v>25414000</v>
      </c>
      <c r="AU86" s="105">
        <f t="shared" si="168"/>
        <v>-7000000</v>
      </c>
      <c r="AV86" s="339">
        <v>31804000</v>
      </c>
      <c r="AW86" s="339">
        <v>31804000</v>
      </c>
      <c r="AX86" s="105">
        <f t="shared" si="169"/>
        <v>0</v>
      </c>
      <c r="AY86" s="339">
        <v>35031000</v>
      </c>
      <c r="AZ86" s="339">
        <v>35031000</v>
      </c>
      <c r="BA86" s="105">
        <f t="shared" si="170"/>
        <v>0</v>
      </c>
      <c r="BB86" s="339">
        <v>41238800</v>
      </c>
      <c r="BC86" s="339">
        <v>41238800</v>
      </c>
      <c r="BD86" s="105">
        <f t="shared" si="171"/>
        <v>0</v>
      </c>
      <c r="BE86" s="339">
        <v>31478400</v>
      </c>
      <c r="BF86" s="339">
        <v>31478400</v>
      </c>
      <c r="BG86" s="105">
        <f t="shared" si="172"/>
        <v>0</v>
      </c>
      <c r="BH86" s="339">
        <v>63148800</v>
      </c>
      <c r="BI86" s="339">
        <v>63148800</v>
      </c>
      <c r="BJ86" s="105">
        <f t="shared" si="173"/>
        <v>0</v>
      </c>
      <c r="BK86" s="339">
        <v>25696000</v>
      </c>
      <c r="BL86" s="339">
        <v>25696000</v>
      </c>
      <c r="BM86" s="343">
        <f t="shared" si="195"/>
        <v>0</v>
      </c>
      <c r="BN86" s="339">
        <v>33000000</v>
      </c>
      <c r="BO86" s="339">
        <v>33000000</v>
      </c>
      <c r="BP86" s="343">
        <f t="shared" si="196"/>
        <v>0</v>
      </c>
      <c r="BQ86" s="339"/>
      <c r="BR86" s="339"/>
      <c r="BS86" s="342">
        <v>0</v>
      </c>
      <c r="BT86" s="339">
        <v>266989200</v>
      </c>
      <c r="BU86" s="339">
        <v>266989200</v>
      </c>
      <c r="BV86" s="105">
        <f t="shared" si="191"/>
        <v>0</v>
      </c>
      <c r="BW86" s="339">
        <v>252835600</v>
      </c>
      <c r="BX86" s="339">
        <v>252835600</v>
      </c>
      <c r="BY86" s="343">
        <f t="shared" si="198"/>
        <v>0</v>
      </c>
      <c r="BZ86" s="339">
        <v>206032000</v>
      </c>
      <c r="CA86" s="339">
        <v>206032000</v>
      </c>
      <c r="CB86" s="105">
        <f t="shared" si="181"/>
        <v>0</v>
      </c>
      <c r="CC86" s="339">
        <v>177375900</v>
      </c>
      <c r="CD86" s="339">
        <v>177375900</v>
      </c>
      <c r="CE86" s="105">
        <f t="shared" si="174"/>
        <v>0</v>
      </c>
      <c r="CF86" s="339">
        <v>202328000</v>
      </c>
      <c r="CG86" s="339">
        <v>202328000</v>
      </c>
      <c r="CH86" s="105">
        <f t="shared" si="175"/>
        <v>0</v>
      </c>
      <c r="CI86" s="339">
        <v>184176600</v>
      </c>
      <c r="CJ86" s="339">
        <v>184176600</v>
      </c>
      <c r="CK86" s="105">
        <f t="shared" si="176"/>
        <v>0</v>
      </c>
      <c r="CL86" s="339">
        <v>57691600</v>
      </c>
      <c r="CM86" s="339">
        <v>57691600</v>
      </c>
      <c r="CN86" s="105">
        <f t="shared" si="177"/>
        <v>0</v>
      </c>
      <c r="CO86" s="379">
        <v>746392000</v>
      </c>
      <c r="CP86" s="379"/>
      <c r="CQ86" s="105">
        <f t="shared" si="178"/>
        <v>-746392000</v>
      </c>
      <c r="CR86" s="315">
        <f t="shared" si="199"/>
        <v>6740113700</v>
      </c>
      <c r="CS86" s="315">
        <f t="shared" si="200"/>
        <v>5815330700</v>
      </c>
      <c r="CT86" s="315">
        <f t="shared" si="200"/>
        <v>-924783000</v>
      </c>
      <c r="CU86" s="339">
        <v>18000000</v>
      </c>
      <c r="CV86" s="339">
        <v>0</v>
      </c>
      <c r="CW86" s="109">
        <f t="shared" si="185"/>
        <v>-18000000</v>
      </c>
      <c r="CX86" s="315">
        <f t="shared" si="201"/>
        <v>18000000</v>
      </c>
      <c r="CY86" s="315">
        <f t="shared" si="201"/>
        <v>0</v>
      </c>
      <c r="CZ86" s="315">
        <f t="shared" si="201"/>
        <v>-18000000</v>
      </c>
      <c r="DA86" s="84"/>
      <c r="DB86" s="84"/>
      <c r="DC86" s="105">
        <f t="shared" si="187"/>
        <v>0</v>
      </c>
      <c r="DD86" s="84"/>
      <c r="DE86" s="84"/>
      <c r="DF86" s="109">
        <f t="shared" si="188"/>
        <v>0</v>
      </c>
      <c r="DG86" s="135">
        <f t="shared" si="189"/>
        <v>0</v>
      </c>
      <c r="DH86" s="135">
        <f t="shared" si="189"/>
        <v>0</v>
      </c>
      <c r="DI86" s="135">
        <f t="shared" si="189"/>
        <v>0</v>
      </c>
      <c r="DJ86" s="135">
        <f t="shared" si="190"/>
        <v>6758113700</v>
      </c>
      <c r="DK86" s="135">
        <f t="shared" si="190"/>
        <v>5815330700</v>
      </c>
      <c r="DL86" s="135">
        <f t="shared" si="190"/>
        <v>-942783000</v>
      </c>
      <c r="DM86" s="323"/>
    </row>
    <row r="87" spans="1:117" s="333" customFormat="1">
      <c r="A87" s="320">
        <v>76</v>
      </c>
      <c r="B87" s="322" t="s">
        <v>67</v>
      </c>
      <c r="C87" s="340">
        <v>1</v>
      </c>
      <c r="D87" s="340">
        <v>1</v>
      </c>
      <c r="E87" s="105">
        <f t="shared" si="179"/>
        <v>0</v>
      </c>
      <c r="F87" s="340">
        <v>1</v>
      </c>
      <c r="G87" s="340">
        <v>1</v>
      </c>
      <c r="H87" s="105">
        <f t="shared" si="160"/>
        <v>0</v>
      </c>
      <c r="I87" s="340">
        <v>1</v>
      </c>
      <c r="J87" s="340">
        <v>1</v>
      </c>
      <c r="K87" s="105">
        <f t="shared" si="161"/>
        <v>0</v>
      </c>
      <c r="L87" s="340">
        <v>1</v>
      </c>
      <c r="M87" s="340">
        <v>1</v>
      </c>
      <c r="N87" s="105">
        <f t="shared" si="162"/>
        <v>0</v>
      </c>
      <c r="O87" s="340"/>
      <c r="P87" s="340"/>
      <c r="Q87" s="344"/>
      <c r="R87" s="340">
        <v>1</v>
      </c>
      <c r="S87" s="340">
        <v>1</v>
      </c>
      <c r="T87" s="105">
        <f t="shared" si="163"/>
        <v>0</v>
      </c>
      <c r="U87" s="340"/>
      <c r="V87" s="340"/>
      <c r="W87" s="344">
        <v>0</v>
      </c>
      <c r="X87" s="340"/>
      <c r="Y87" s="340"/>
      <c r="Z87" s="105">
        <f t="shared" si="164"/>
        <v>0</v>
      </c>
      <c r="AA87" s="340"/>
      <c r="AB87" s="340"/>
      <c r="AC87" s="105">
        <f t="shared" si="165"/>
        <v>0</v>
      </c>
      <c r="AD87" s="340"/>
      <c r="AE87" s="340"/>
      <c r="AF87" s="105">
        <f t="shared" si="166"/>
        <v>0</v>
      </c>
      <c r="AG87" s="340"/>
      <c r="AH87" s="340"/>
      <c r="AI87" s="343">
        <f t="shared" si="193"/>
        <v>0</v>
      </c>
      <c r="AJ87" s="340"/>
      <c r="AK87" s="340"/>
      <c r="AL87" s="343">
        <f t="shared" si="194"/>
        <v>0</v>
      </c>
      <c r="AM87" s="340"/>
      <c r="AN87" s="340"/>
      <c r="AO87" s="105">
        <f t="shared" si="180"/>
        <v>0</v>
      </c>
      <c r="AP87" s="340"/>
      <c r="AQ87" s="340"/>
      <c r="AR87" s="105">
        <f t="shared" si="167"/>
        <v>0</v>
      </c>
      <c r="AS87" s="340"/>
      <c r="AT87" s="340"/>
      <c r="AU87" s="105">
        <f t="shared" si="168"/>
        <v>0</v>
      </c>
      <c r="AV87" s="340"/>
      <c r="AW87" s="340"/>
      <c r="AX87" s="105">
        <f t="shared" si="169"/>
        <v>0</v>
      </c>
      <c r="AY87" s="340"/>
      <c r="AZ87" s="340"/>
      <c r="BA87" s="105">
        <f t="shared" si="170"/>
        <v>0</v>
      </c>
      <c r="BB87" s="340"/>
      <c r="BC87" s="340"/>
      <c r="BD87" s="105">
        <f t="shared" si="171"/>
        <v>0</v>
      </c>
      <c r="BE87" s="340"/>
      <c r="BF87" s="340"/>
      <c r="BG87" s="105">
        <f t="shared" si="172"/>
        <v>0</v>
      </c>
      <c r="BH87" s="340"/>
      <c r="BI87" s="340"/>
      <c r="BJ87" s="105">
        <f t="shared" si="173"/>
        <v>0</v>
      </c>
      <c r="BK87" s="340"/>
      <c r="BL87" s="340"/>
      <c r="BM87" s="343">
        <f t="shared" si="195"/>
        <v>0</v>
      </c>
      <c r="BN87" s="340"/>
      <c r="BO87" s="340"/>
      <c r="BP87" s="343">
        <f t="shared" si="196"/>
        <v>0</v>
      </c>
      <c r="BQ87" s="340"/>
      <c r="BR87" s="340"/>
      <c r="BS87" s="344">
        <v>0</v>
      </c>
      <c r="BT87" s="340"/>
      <c r="BU87" s="340"/>
      <c r="BV87" s="105">
        <f t="shared" si="191"/>
        <v>0</v>
      </c>
      <c r="BW87" s="340"/>
      <c r="BX87" s="340"/>
      <c r="BY87" s="343">
        <f t="shared" si="198"/>
        <v>0</v>
      </c>
      <c r="BZ87" s="340"/>
      <c r="CA87" s="340"/>
      <c r="CB87" s="105">
        <f t="shared" si="181"/>
        <v>0</v>
      </c>
      <c r="CC87" s="340"/>
      <c r="CD87" s="340"/>
      <c r="CE87" s="105">
        <f t="shared" si="174"/>
        <v>0</v>
      </c>
      <c r="CF87" s="340"/>
      <c r="CG87" s="340"/>
      <c r="CH87" s="105">
        <f t="shared" si="175"/>
        <v>0</v>
      </c>
      <c r="CI87" s="340"/>
      <c r="CJ87" s="340"/>
      <c r="CK87" s="105">
        <f t="shared" si="176"/>
        <v>0</v>
      </c>
      <c r="CL87" s="340"/>
      <c r="CM87" s="340"/>
      <c r="CN87" s="105">
        <f t="shared" si="177"/>
        <v>0</v>
      </c>
      <c r="CO87" s="340"/>
      <c r="CP87" s="340"/>
      <c r="CQ87" s="105">
        <f t="shared" si="178"/>
        <v>0</v>
      </c>
      <c r="CR87" s="327">
        <f t="shared" si="184"/>
        <v>5</v>
      </c>
      <c r="CS87" s="327">
        <f t="shared" si="184"/>
        <v>5</v>
      </c>
      <c r="CT87" s="327">
        <f t="shared" si="184"/>
        <v>0</v>
      </c>
      <c r="CU87" s="145"/>
      <c r="CV87" s="145"/>
      <c r="CW87" s="105">
        <f t="shared" si="185"/>
        <v>0</v>
      </c>
      <c r="CX87" s="327">
        <f t="shared" si="186"/>
        <v>0</v>
      </c>
      <c r="CY87" s="327">
        <f t="shared" si="186"/>
        <v>0</v>
      </c>
      <c r="CZ87" s="327">
        <f t="shared" si="186"/>
        <v>0</v>
      </c>
      <c r="DA87" s="106"/>
      <c r="DB87" s="106"/>
      <c r="DC87" s="105">
        <f t="shared" si="187"/>
        <v>0</v>
      </c>
      <c r="DD87" s="106"/>
      <c r="DE87" s="106"/>
      <c r="DF87" s="105">
        <f t="shared" si="188"/>
        <v>0</v>
      </c>
      <c r="DG87" s="321">
        <f t="shared" si="189"/>
        <v>0</v>
      </c>
      <c r="DH87" s="321">
        <f t="shared" si="189"/>
        <v>0</v>
      </c>
      <c r="DI87" s="321">
        <f t="shared" si="189"/>
        <v>0</v>
      </c>
      <c r="DJ87" s="321">
        <f t="shared" si="190"/>
        <v>5</v>
      </c>
      <c r="DK87" s="321">
        <f t="shared" si="190"/>
        <v>5</v>
      </c>
      <c r="DL87" s="321">
        <f t="shared" si="190"/>
        <v>0</v>
      </c>
      <c r="DM87" s="312"/>
    </row>
    <row r="88" spans="1:117" s="333" customFormat="1">
      <c r="A88" s="320">
        <v>77</v>
      </c>
      <c r="B88" s="331" t="s">
        <v>68</v>
      </c>
      <c r="C88" s="88">
        <v>4</v>
      </c>
      <c r="D88" s="88">
        <v>4</v>
      </c>
      <c r="E88" s="105">
        <f t="shared" si="179"/>
        <v>0</v>
      </c>
      <c r="F88" s="88">
        <v>89</v>
      </c>
      <c r="G88" s="88">
        <v>97</v>
      </c>
      <c r="H88" s="105">
        <f t="shared" si="160"/>
        <v>8</v>
      </c>
      <c r="I88" s="88">
        <v>5</v>
      </c>
      <c r="J88" s="88">
        <v>5</v>
      </c>
      <c r="K88" s="105">
        <f t="shared" si="161"/>
        <v>0</v>
      </c>
      <c r="L88" s="88">
        <v>16</v>
      </c>
      <c r="M88" s="88">
        <v>16</v>
      </c>
      <c r="N88" s="105">
        <f t="shared" si="162"/>
        <v>0</v>
      </c>
      <c r="O88" s="88"/>
      <c r="P88" s="88"/>
      <c r="Q88" s="88"/>
      <c r="R88" s="88">
        <v>14</v>
      </c>
      <c r="S88" s="88">
        <v>14</v>
      </c>
      <c r="T88" s="105">
        <f t="shared" si="163"/>
        <v>0</v>
      </c>
      <c r="U88" s="88">
        <v>0</v>
      </c>
      <c r="V88" s="88">
        <v>0</v>
      </c>
      <c r="W88" s="88">
        <v>0</v>
      </c>
      <c r="X88" s="88">
        <v>8</v>
      </c>
      <c r="Y88" s="88">
        <v>8</v>
      </c>
      <c r="Z88" s="105">
        <f t="shared" si="164"/>
        <v>0</v>
      </c>
      <c r="AA88" s="88">
        <v>6</v>
      </c>
      <c r="AB88" s="88">
        <v>6</v>
      </c>
      <c r="AC88" s="105">
        <f t="shared" si="165"/>
        <v>0</v>
      </c>
      <c r="AD88" s="88">
        <v>6</v>
      </c>
      <c r="AE88" s="88">
        <v>6</v>
      </c>
      <c r="AF88" s="105">
        <f t="shared" si="166"/>
        <v>0</v>
      </c>
      <c r="AG88" s="88">
        <v>6</v>
      </c>
      <c r="AH88" s="88">
        <v>6</v>
      </c>
      <c r="AI88" s="343">
        <f t="shared" si="193"/>
        <v>0</v>
      </c>
      <c r="AJ88" s="88">
        <v>6</v>
      </c>
      <c r="AK88" s="88">
        <v>6</v>
      </c>
      <c r="AL88" s="343">
        <f t="shared" si="194"/>
        <v>0</v>
      </c>
      <c r="AM88" s="88">
        <v>6</v>
      </c>
      <c r="AN88" s="88">
        <v>6</v>
      </c>
      <c r="AO88" s="105">
        <f t="shared" si="180"/>
        <v>0</v>
      </c>
      <c r="AP88" s="88">
        <v>6</v>
      </c>
      <c r="AQ88" s="88">
        <v>6</v>
      </c>
      <c r="AR88" s="105">
        <f t="shared" si="167"/>
        <v>0</v>
      </c>
      <c r="AS88" s="88">
        <v>12</v>
      </c>
      <c r="AT88" s="88">
        <v>12</v>
      </c>
      <c r="AU88" s="105">
        <f t="shared" si="168"/>
        <v>0</v>
      </c>
      <c r="AV88" s="88">
        <v>6</v>
      </c>
      <c r="AW88" s="88">
        <v>6</v>
      </c>
      <c r="AX88" s="105">
        <f t="shared" si="169"/>
        <v>0</v>
      </c>
      <c r="AY88" s="88">
        <v>8</v>
      </c>
      <c r="AZ88" s="88">
        <v>8</v>
      </c>
      <c r="BA88" s="105">
        <f t="shared" si="170"/>
        <v>0</v>
      </c>
      <c r="BB88" s="88">
        <v>7</v>
      </c>
      <c r="BC88" s="88">
        <v>7</v>
      </c>
      <c r="BD88" s="105">
        <f t="shared" si="171"/>
        <v>0</v>
      </c>
      <c r="BE88" s="88">
        <v>7</v>
      </c>
      <c r="BF88" s="88">
        <v>7</v>
      </c>
      <c r="BG88" s="105">
        <f t="shared" si="172"/>
        <v>0</v>
      </c>
      <c r="BH88" s="88">
        <v>6</v>
      </c>
      <c r="BI88" s="88">
        <v>6</v>
      </c>
      <c r="BJ88" s="105">
        <f t="shared" si="173"/>
        <v>0</v>
      </c>
      <c r="BK88" s="88">
        <v>7</v>
      </c>
      <c r="BL88" s="88">
        <v>7</v>
      </c>
      <c r="BM88" s="343">
        <f t="shared" si="195"/>
        <v>0</v>
      </c>
      <c r="BN88" s="88">
        <v>7</v>
      </c>
      <c r="BO88" s="88">
        <v>7</v>
      </c>
      <c r="BP88" s="343">
        <f t="shared" si="196"/>
        <v>0</v>
      </c>
      <c r="BQ88" s="88">
        <v>0</v>
      </c>
      <c r="BR88" s="88">
        <v>0</v>
      </c>
      <c r="BS88" s="88">
        <v>0</v>
      </c>
      <c r="BT88" s="88">
        <v>22</v>
      </c>
      <c r="BU88" s="88">
        <v>22</v>
      </c>
      <c r="BV88" s="105">
        <f t="shared" si="191"/>
        <v>0</v>
      </c>
      <c r="BW88" s="88">
        <v>12</v>
      </c>
      <c r="BX88" s="88">
        <v>12</v>
      </c>
      <c r="BY88" s="343">
        <f t="shared" si="198"/>
        <v>0</v>
      </c>
      <c r="BZ88" s="88">
        <v>21</v>
      </c>
      <c r="CA88" s="88">
        <v>21</v>
      </c>
      <c r="CB88" s="105">
        <f t="shared" si="181"/>
        <v>0</v>
      </c>
      <c r="CC88" s="88">
        <v>13</v>
      </c>
      <c r="CD88" s="88">
        <v>13</v>
      </c>
      <c r="CE88" s="105">
        <f t="shared" si="174"/>
        <v>0</v>
      </c>
      <c r="CF88" s="88">
        <v>15</v>
      </c>
      <c r="CG88" s="88">
        <v>15</v>
      </c>
      <c r="CH88" s="105">
        <f t="shared" si="175"/>
        <v>0</v>
      </c>
      <c r="CI88" s="88">
        <v>0</v>
      </c>
      <c r="CJ88" s="88">
        <v>0</v>
      </c>
      <c r="CK88" s="105">
        <f t="shared" si="176"/>
        <v>0</v>
      </c>
      <c r="CL88" s="88">
        <v>0</v>
      </c>
      <c r="CM88" s="88">
        <v>0</v>
      </c>
      <c r="CN88" s="105">
        <f t="shared" si="177"/>
        <v>0</v>
      </c>
      <c r="CO88" s="88">
        <v>0</v>
      </c>
      <c r="CP88" s="88">
        <v>0</v>
      </c>
      <c r="CQ88" s="105">
        <f t="shared" si="178"/>
        <v>0</v>
      </c>
      <c r="CR88" s="327">
        <f t="shared" si="184"/>
        <v>315</v>
      </c>
      <c r="CS88" s="327">
        <f t="shared" si="184"/>
        <v>323</v>
      </c>
      <c r="CT88" s="327">
        <f t="shared" si="184"/>
        <v>8</v>
      </c>
      <c r="CU88" s="106">
        <f>SUM(CU89:CU92)</f>
        <v>0</v>
      </c>
      <c r="CV88" s="106">
        <f>SUM(CV89:CV92)</f>
        <v>0</v>
      </c>
      <c r="CW88" s="105">
        <f t="shared" si="185"/>
        <v>0</v>
      </c>
      <c r="CX88" s="327">
        <f t="shared" si="186"/>
        <v>0</v>
      </c>
      <c r="CY88" s="327">
        <f t="shared" si="186"/>
        <v>0</v>
      </c>
      <c r="CZ88" s="327">
        <f t="shared" si="186"/>
        <v>0</v>
      </c>
      <c r="DA88" s="106">
        <f>SUM(DA89:DA92)</f>
        <v>0</v>
      </c>
      <c r="DB88" s="106">
        <f>SUM(DB89:DB92)</f>
        <v>0</v>
      </c>
      <c r="DC88" s="105">
        <f t="shared" si="187"/>
        <v>0</v>
      </c>
      <c r="DD88" s="106">
        <f>SUM(DD89:DD92)</f>
        <v>0</v>
      </c>
      <c r="DE88" s="106">
        <f>SUM(DE89:DE92)</f>
        <v>0</v>
      </c>
      <c r="DF88" s="105">
        <f t="shared" si="188"/>
        <v>0</v>
      </c>
      <c r="DG88" s="321">
        <f t="shared" si="189"/>
        <v>0</v>
      </c>
      <c r="DH88" s="321">
        <f t="shared" si="189"/>
        <v>0</v>
      </c>
      <c r="DI88" s="321">
        <f t="shared" si="189"/>
        <v>0</v>
      </c>
      <c r="DJ88" s="321">
        <f t="shared" si="190"/>
        <v>315</v>
      </c>
      <c r="DK88" s="321">
        <f t="shared" si="190"/>
        <v>323</v>
      </c>
      <c r="DL88" s="321">
        <f t="shared" si="190"/>
        <v>8</v>
      </c>
      <c r="DM88" s="312"/>
    </row>
    <row r="89" spans="1:117">
      <c r="A89" s="306">
        <v>78</v>
      </c>
      <c r="B89" s="311" t="s">
        <v>69</v>
      </c>
      <c r="C89" s="340">
        <v>2</v>
      </c>
      <c r="D89" s="340">
        <v>2</v>
      </c>
      <c r="E89" s="105">
        <f t="shared" si="179"/>
        <v>0</v>
      </c>
      <c r="F89" s="340">
        <v>10</v>
      </c>
      <c r="G89" s="340">
        <v>10</v>
      </c>
      <c r="H89" s="105">
        <f t="shared" si="160"/>
        <v>0</v>
      </c>
      <c r="I89" s="340">
        <v>1</v>
      </c>
      <c r="J89" s="340">
        <v>1</v>
      </c>
      <c r="K89" s="105">
        <f t="shared" si="161"/>
        <v>0</v>
      </c>
      <c r="L89" s="340">
        <v>1</v>
      </c>
      <c r="M89" s="340">
        <v>1</v>
      </c>
      <c r="N89" s="105">
        <f t="shared" si="162"/>
        <v>0</v>
      </c>
      <c r="O89" s="340"/>
      <c r="P89" s="340"/>
      <c r="Q89" s="344"/>
      <c r="R89" s="340">
        <v>1</v>
      </c>
      <c r="S89" s="340">
        <v>1</v>
      </c>
      <c r="T89" s="105">
        <f t="shared" si="163"/>
        <v>0</v>
      </c>
      <c r="U89" s="340"/>
      <c r="V89" s="340"/>
      <c r="W89" s="344">
        <v>0</v>
      </c>
      <c r="X89" s="340"/>
      <c r="Y89" s="340"/>
      <c r="Z89" s="105">
        <f t="shared" si="164"/>
        <v>0</v>
      </c>
      <c r="AA89" s="340"/>
      <c r="AB89" s="340"/>
      <c r="AC89" s="105">
        <f t="shared" si="165"/>
        <v>0</v>
      </c>
      <c r="AD89" s="340"/>
      <c r="AE89" s="340"/>
      <c r="AF89" s="105">
        <f t="shared" si="166"/>
        <v>0</v>
      </c>
      <c r="AG89" s="340"/>
      <c r="AH89" s="340"/>
      <c r="AI89" s="343">
        <f t="shared" si="193"/>
        <v>0</v>
      </c>
      <c r="AJ89" s="340"/>
      <c r="AK89" s="340"/>
      <c r="AL89" s="343">
        <f t="shared" si="194"/>
        <v>0</v>
      </c>
      <c r="AM89" s="340"/>
      <c r="AN89" s="340"/>
      <c r="AO89" s="105">
        <f t="shared" si="180"/>
        <v>0</v>
      </c>
      <c r="AP89" s="340"/>
      <c r="AQ89" s="340"/>
      <c r="AR89" s="105">
        <f t="shared" si="167"/>
        <v>0</v>
      </c>
      <c r="AS89" s="340"/>
      <c r="AT89" s="340"/>
      <c r="AU89" s="105">
        <f t="shared" si="168"/>
        <v>0</v>
      </c>
      <c r="AV89" s="340"/>
      <c r="AW89" s="340"/>
      <c r="AX89" s="105">
        <f t="shared" si="169"/>
        <v>0</v>
      </c>
      <c r="AY89" s="340"/>
      <c r="AZ89" s="340"/>
      <c r="BA89" s="105">
        <f t="shared" si="170"/>
        <v>0</v>
      </c>
      <c r="BB89" s="340"/>
      <c r="BC89" s="340"/>
      <c r="BD89" s="105">
        <f t="shared" si="171"/>
        <v>0</v>
      </c>
      <c r="BE89" s="340"/>
      <c r="BF89" s="340"/>
      <c r="BG89" s="105">
        <f t="shared" si="172"/>
        <v>0</v>
      </c>
      <c r="BH89" s="340"/>
      <c r="BI89" s="340"/>
      <c r="BJ89" s="105">
        <f t="shared" si="173"/>
        <v>0</v>
      </c>
      <c r="BK89" s="340"/>
      <c r="BL89" s="340"/>
      <c r="BM89" s="343">
        <f t="shared" si="195"/>
        <v>0</v>
      </c>
      <c r="BN89" s="340"/>
      <c r="BO89" s="340"/>
      <c r="BP89" s="343">
        <f t="shared" si="196"/>
        <v>0</v>
      </c>
      <c r="BQ89" s="340"/>
      <c r="BR89" s="340"/>
      <c r="BS89" s="344">
        <v>0</v>
      </c>
      <c r="BT89" s="340"/>
      <c r="BU89" s="340"/>
      <c r="BV89" s="105">
        <f t="shared" si="191"/>
        <v>0</v>
      </c>
      <c r="BW89" s="340"/>
      <c r="BX89" s="340"/>
      <c r="BY89" s="343">
        <f t="shared" si="198"/>
        <v>0</v>
      </c>
      <c r="BZ89" s="340"/>
      <c r="CA89" s="340"/>
      <c r="CB89" s="105">
        <f t="shared" si="181"/>
        <v>0</v>
      </c>
      <c r="CC89" s="340"/>
      <c r="CD89" s="340"/>
      <c r="CE89" s="105">
        <f t="shared" si="174"/>
        <v>0</v>
      </c>
      <c r="CF89" s="340"/>
      <c r="CG89" s="340"/>
      <c r="CH89" s="105">
        <f t="shared" si="175"/>
        <v>0</v>
      </c>
      <c r="CI89" s="340"/>
      <c r="CJ89" s="340"/>
      <c r="CK89" s="105">
        <f t="shared" si="176"/>
        <v>0</v>
      </c>
      <c r="CL89" s="340"/>
      <c r="CM89" s="340"/>
      <c r="CN89" s="105">
        <f t="shared" si="177"/>
        <v>0</v>
      </c>
      <c r="CO89" s="340"/>
      <c r="CP89" s="340"/>
      <c r="CQ89" s="105">
        <f t="shared" si="178"/>
        <v>0</v>
      </c>
      <c r="CR89" s="315">
        <f t="shared" si="184"/>
        <v>15</v>
      </c>
      <c r="CS89" s="315">
        <f t="shared" si="184"/>
        <v>15</v>
      </c>
      <c r="CT89" s="315">
        <f t="shared" si="184"/>
        <v>0</v>
      </c>
      <c r="CU89" s="84"/>
      <c r="CV89" s="84"/>
      <c r="CW89" s="109">
        <f t="shared" si="185"/>
        <v>0</v>
      </c>
      <c r="CX89" s="315">
        <f t="shared" si="186"/>
        <v>0</v>
      </c>
      <c r="CY89" s="315">
        <f t="shared" si="186"/>
        <v>0</v>
      </c>
      <c r="CZ89" s="315">
        <f t="shared" si="186"/>
        <v>0</v>
      </c>
      <c r="DA89" s="84"/>
      <c r="DB89" s="84"/>
      <c r="DC89" s="105">
        <f t="shared" si="187"/>
        <v>0</v>
      </c>
      <c r="DD89" s="84"/>
      <c r="DE89" s="84"/>
      <c r="DF89" s="109">
        <f t="shared" si="188"/>
        <v>0</v>
      </c>
      <c r="DG89" s="135">
        <f t="shared" si="189"/>
        <v>0</v>
      </c>
      <c r="DH89" s="135">
        <f t="shared" si="189"/>
        <v>0</v>
      </c>
      <c r="DI89" s="135">
        <f t="shared" si="189"/>
        <v>0</v>
      </c>
      <c r="DJ89" s="135">
        <f t="shared" si="190"/>
        <v>15</v>
      </c>
      <c r="DK89" s="135">
        <f t="shared" si="190"/>
        <v>15</v>
      </c>
      <c r="DL89" s="135">
        <f t="shared" si="190"/>
        <v>0</v>
      </c>
      <c r="DM89" s="323"/>
    </row>
    <row r="90" spans="1:117">
      <c r="A90" s="306">
        <v>79</v>
      </c>
      <c r="B90" s="311" t="s">
        <v>70</v>
      </c>
      <c r="C90" s="340">
        <v>2</v>
      </c>
      <c r="D90" s="340">
        <v>2</v>
      </c>
      <c r="E90" s="105">
        <f t="shared" si="179"/>
        <v>0</v>
      </c>
      <c r="F90" s="340">
        <v>31</v>
      </c>
      <c r="G90" s="340">
        <v>32</v>
      </c>
      <c r="H90" s="105">
        <f t="shared" si="160"/>
        <v>1</v>
      </c>
      <c r="I90" s="340">
        <v>4</v>
      </c>
      <c r="J90" s="340">
        <v>4</v>
      </c>
      <c r="K90" s="105">
        <f t="shared" si="161"/>
        <v>0</v>
      </c>
      <c r="L90" s="340">
        <v>8</v>
      </c>
      <c r="M90" s="340">
        <v>8</v>
      </c>
      <c r="N90" s="105">
        <f t="shared" si="162"/>
        <v>0</v>
      </c>
      <c r="O90" s="340"/>
      <c r="P90" s="340"/>
      <c r="Q90" s="344"/>
      <c r="R90" s="340">
        <v>4</v>
      </c>
      <c r="S90" s="340">
        <v>4</v>
      </c>
      <c r="T90" s="105">
        <f t="shared" si="163"/>
        <v>0</v>
      </c>
      <c r="U90" s="340"/>
      <c r="V90" s="340"/>
      <c r="W90" s="344">
        <v>0</v>
      </c>
      <c r="X90" s="340"/>
      <c r="Y90" s="340"/>
      <c r="Z90" s="105">
        <f t="shared" si="164"/>
        <v>0</v>
      </c>
      <c r="AA90" s="340"/>
      <c r="AB90" s="340"/>
      <c r="AC90" s="105">
        <f t="shared" si="165"/>
        <v>0</v>
      </c>
      <c r="AD90" s="340"/>
      <c r="AE90" s="340"/>
      <c r="AF90" s="105">
        <f t="shared" si="166"/>
        <v>0</v>
      </c>
      <c r="AG90" s="340"/>
      <c r="AH90" s="340"/>
      <c r="AI90" s="343">
        <f t="shared" si="193"/>
        <v>0</v>
      </c>
      <c r="AJ90" s="340"/>
      <c r="AK90" s="340"/>
      <c r="AL90" s="343">
        <f t="shared" si="194"/>
        <v>0</v>
      </c>
      <c r="AM90" s="340"/>
      <c r="AN90" s="340"/>
      <c r="AO90" s="105">
        <f t="shared" si="180"/>
        <v>0</v>
      </c>
      <c r="AP90" s="340"/>
      <c r="AQ90" s="340"/>
      <c r="AR90" s="105">
        <f t="shared" si="167"/>
        <v>0</v>
      </c>
      <c r="AS90" s="340"/>
      <c r="AT90" s="340"/>
      <c r="AU90" s="105">
        <f t="shared" si="168"/>
        <v>0</v>
      </c>
      <c r="AV90" s="340"/>
      <c r="AW90" s="340"/>
      <c r="AX90" s="105">
        <f t="shared" si="169"/>
        <v>0</v>
      </c>
      <c r="AY90" s="340"/>
      <c r="AZ90" s="340"/>
      <c r="BA90" s="105">
        <f t="shared" si="170"/>
        <v>0</v>
      </c>
      <c r="BB90" s="340"/>
      <c r="BC90" s="340"/>
      <c r="BD90" s="105">
        <f t="shared" si="171"/>
        <v>0</v>
      </c>
      <c r="BE90" s="340"/>
      <c r="BF90" s="340"/>
      <c r="BG90" s="105">
        <f t="shared" si="172"/>
        <v>0</v>
      </c>
      <c r="BH90" s="340"/>
      <c r="BI90" s="340"/>
      <c r="BJ90" s="105">
        <f t="shared" si="173"/>
        <v>0</v>
      </c>
      <c r="BK90" s="340"/>
      <c r="BL90" s="340"/>
      <c r="BM90" s="343">
        <f t="shared" si="195"/>
        <v>0</v>
      </c>
      <c r="BN90" s="340"/>
      <c r="BO90" s="340"/>
      <c r="BP90" s="343">
        <f t="shared" si="196"/>
        <v>0</v>
      </c>
      <c r="BQ90" s="340"/>
      <c r="BR90" s="340"/>
      <c r="BS90" s="344">
        <v>0</v>
      </c>
      <c r="BT90" s="340"/>
      <c r="BU90" s="340"/>
      <c r="BV90" s="105">
        <f t="shared" si="191"/>
        <v>0</v>
      </c>
      <c r="BW90" s="340"/>
      <c r="BX90" s="340"/>
      <c r="BY90" s="343">
        <f t="shared" si="198"/>
        <v>0</v>
      </c>
      <c r="BZ90" s="340"/>
      <c r="CA90" s="340"/>
      <c r="CB90" s="105">
        <f t="shared" si="181"/>
        <v>0</v>
      </c>
      <c r="CC90" s="340"/>
      <c r="CD90" s="340"/>
      <c r="CE90" s="105">
        <f t="shared" si="174"/>
        <v>0</v>
      </c>
      <c r="CF90" s="340"/>
      <c r="CG90" s="340"/>
      <c r="CH90" s="105">
        <f t="shared" si="175"/>
        <v>0</v>
      </c>
      <c r="CI90" s="340"/>
      <c r="CJ90" s="340"/>
      <c r="CK90" s="105">
        <f t="shared" si="176"/>
        <v>0</v>
      </c>
      <c r="CL90" s="340"/>
      <c r="CM90" s="340"/>
      <c r="CN90" s="105">
        <f t="shared" si="177"/>
        <v>0</v>
      </c>
      <c r="CO90" s="340"/>
      <c r="CP90" s="340"/>
      <c r="CQ90" s="105">
        <f t="shared" si="178"/>
        <v>0</v>
      </c>
      <c r="CR90" s="315">
        <f t="shared" si="184"/>
        <v>49</v>
      </c>
      <c r="CS90" s="315">
        <f t="shared" si="184"/>
        <v>50</v>
      </c>
      <c r="CT90" s="315">
        <f t="shared" si="184"/>
        <v>1</v>
      </c>
      <c r="CU90" s="84"/>
      <c r="CV90" s="84"/>
      <c r="CW90" s="109">
        <f t="shared" si="185"/>
        <v>0</v>
      </c>
      <c r="CX90" s="315">
        <f t="shared" si="186"/>
        <v>0</v>
      </c>
      <c r="CY90" s="315">
        <f t="shared" si="186"/>
        <v>0</v>
      </c>
      <c r="CZ90" s="315">
        <f t="shared" si="186"/>
        <v>0</v>
      </c>
      <c r="DA90" s="84"/>
      <c r="DB90" s="84"/>
      <c r="DC90" s="105">
        <f t="shared" si="187"/>
        <v>0</v>
      </c>
      <c r="DD90" s="84"/>
      <c r="DE90" s="84"/>
      <c r="DF90" s="109">
        <f t="shared" si="188"/>
        <v>0</v>
      </c>
      <c r="DG90" s="135">
        <f t="shared" si="189"/>
        <v>0</v>
      </c>
      <c r="DH90" s="135">
        <f t="shared" si="189"/>
        <v>0</v>
      </c>
      <c r="DI90" s="135">
        <f t="shared" si="189"/>
        <v>0</v>
      </c>
      <c r="DJ90" s="135">
        <f t="shared" si="190"/>
        <v>49</v>
      </c>
      <c r="DK90" s="135">
        <f t="shared" si="190"/>
        <v>50</v>
      </c>
      <c r="DL90" s="135">
        <f t="shared" si="190"/>
        <v>1</v>
      </c>
      <c r="DM90" s="323"/>
    </row>
    <row r="91" spans="1:117">
      <c r="A91" s="306">
        <v>80</v>
      </c>
      <c r="B91" s="311" t="s">
        <v>71</v>
      </c>
      <c r="C91" s="340"/>
      <c r="D91" s="340"/>
      <c r="E91" s="105">
        <f t="shared" si="179"/>
        <v>0</v>
      </c>
      <c r="F91" s="340">
        <v>9</v>
      </c>
      <c r="G91" s="340">
        <v>17</v>
      </c>
      <c r="H91" s="105">
        <f t="shared" si="160"/>
        <v>8</v>
      </c>
      <c r="I91" s="340"/>
      <c r="J91" s="340"/>
      <c r="K91" s="105">
        <f t="shared" si="161"/>
        <v>0</v>
      </c>
      <c r="L91" s="340">
        <v>3</v>
      </c>
      <c r="M91" s="340">
        <v>3</v>
      </c>
      <c r="N91" s="105">
        <f t="shared" si="162"/>
        <v>0</v>
      </c>
      <c r="O91" s="340"/>
      <c r="P91" s="340"/>
      <c r="Q91" s="344"/>
      <c r="R91" s="340">
        <v>6</v>
      </c>
      <c r="S91" s="340">
        <v>6</v>
      </c>
      <c r="T91" s="105">
        <f t="shared" si="163"/>
        <v>0</v>
      </c>
      <c r="U91" s="340"/>
      <c r="V91" s="340"/>
      <c r="W91" s="344">
        <v>0</v>
      </c>
      <c r="X91" s="340">
        <v>8</v>
      </c>
      <c r="Y91" s="340">
        <v>8</v>
      </c>
      <c r="Z91" s="105">
        <f t="shared" si="164"/>
        <v>0</v>
      </c>
      <c r="AA91" s="340">
        <v>6</v>
      </c>
      <c r="AB91" s="340">
        <v>6</v>
      </c>
      <c r="AC91" s="105">
        <f t="shared" si="165"/>
        <v>0</v>
      </c>
      <c r="AD91" s="340">
        <v>6</v>
      </c>
      <c r="AE91" s="340">
        <v>6</v>
      </c>
      <c r="AF91" s="105">
        <f t="shared" si="166"/>
        <v>0</v>
      </c>
      <c r="AG91" s="340">
        <v>6</v>
      </c>
      <c r="AH91" s="340">
        <v>6</v>
      </c>
      <c r="AI91" s="343">
        <f t="shared" si="193"/>
        <v>0</v>
      </c>
      <c r="AJ91" s="340">
        <v>6</v>
      </c>
      <c r="AK91" s="340">
        <v>6</v>
      </c>
      <c r="AL91" s="343">
        <f t="shared" si="194"/>
        <v>0</v>
      </c>
      <c r="AM91" s="340">
        <v>6</v>
      </c>
      <c r="AN91" s="340">
        <v>6</v>
      </c>
      <c r="AO91" s="105">
        <f t="shared" si="180"/>
        <v>0</v>
      </c>
      <c r="AP91" s="340">
        <v>6</v>
      </c>
      <c r="AQ91" s="340">
        <v>6</v>
      </c>
      <c r="AR91" s="105">
        <f t="shared" si="167"/>
        <v>0</v>
      </c>
      <c r="AS91" s="340">
        <v>12</v>
      </c>
      <c r="AT91" s="340">
        <v>12</v>
      </c>
      <c r="AU91" s="105">
        <f t="shared" si="168"/>
        <v>0</v>
      </c>
      <c r="AV91" s="340">
        <v>6</v>
      </c>
      <c r="AW91" s="340">
        <v>6</v>
      </c>
      <c r="AX91" s="105">
        <f t="shared" si="169"/>
        <v>0</v>
      </c>
      <c r="AY91" s="340">
        <v>8</v>
      </c>
      <c r="AZ91" s="340">
        <v>8</v>
      </c>
      <c r="BA91" s="105">
        <f t="shared" si="170"/>
        <v>0</v>
      </c>
      <c r="BB91" s="340">
        <v>7</v>
      </c>
      <c r="BC91" s="340">
        <v>7</v>
      </c>
      <c r="BD91" s="105">
        <f t="shared" si="171"/>
        <v>0</v>
      </c>
      <c r="BE91" s="340">
        <v>7</v>
      </c>
      <c r="BF91" s="340">
        <v>7</v>
      </c>
      <c r="BG91" s="105">
        <f t="shared" si="172"/>
        <v>0</v>
      </c>
      <c r="BH91" s="340">
        <v>6</v>
      </c>
      <c r="BI91" s="340">
        <v>6</v>
      </c>
      <c r="BJ91" s="105">
        <f t="shared" si="173"/>
        <v>0</v>
      </c>
      <c r="BK91" s="340">
        <v>7</v>
      </c>
      <c r="BL91" s="340">
        <v>7</v>
      </c>
      <c r="BM91" s="343">
        <f t="shared" si="195"/>
        <v>0</v>
      </c>
      <c r="BN91" s="340">
        <v>7</v>
      </c>
      <c r="BO91" s="340">
        <v>7</v>
      </c>
      <c r="BP91" s="343">
        <f t="shared" si="196"/>
        <v>0</v>
      </c>
      <c r="BQ91" s="340"/>
      <c r="BR91" s="340"/>
      <c r="BS91" s="344">
        <v>0</v>
      </c>
      <c r="BT91" s="340">
        <v>22</v>
      </c>
      <c r="BU91" s="340">
        <v>22</v>
      </c>
      <c r="BV91" s="105">
        <f t="shared" si="191"/>
        <v>0</v>
      </c>
      <c r="BW91" s="340">
        <v>12</v>
      </c>
      <c r="BX91" s="340">
        <v>12</v>
      </c>
      <c r="BY91" s="343">
        <f t="shared" si="198"/>
        <v>0</v>
      </c>
      <c r="BZ91" s="340">
        <v>21</v>
      </c>
      <c r="CA91" s="340">
        <v>21</v>
      </c>
      <c r="CB91" s="105">
        <f t="shared" si="181"/>
        <v>0</v>
      </c>
      <c r="CC91" s="340">
        <v>13</v>
      </c>
      <c r="CD91" s="340">
        <v>13</v>
      </c>
      <c r="CE91" s="105">
        <f t="shared" si="174"/>
        <v>0</v>
      </c>
      <c r="CF91" s="340">
        <v>15</v>
      </c>
      <c r="CG91" s="340">
        <v>15</v>
      </c>
      <c r="CH91" s="105">
        <f t="shared" si="175"/>
        <v>0</v>
      </c>
      <c r="CI91" s="340"/>
      <c r="CJ91" s="340"/>
      <c r="CK91" s="105">
        <f t="shared" si="176"/>
        <v>0</v>
      </c>
      <c r="CL91" s="340"/>
      <c r="CM91" s="340"/>
      <c r="CN91" s="105">
        <f t="shared" si="177"/>
        <v>0</v>
      </c>
      <c r="CO91" s="340"/>
      <c r="CP91" s="340"/>
      <c r="CQ91" s="105">
        <f t="shared" si="178"/>
        <v>0</v>
      </c>
      <c r="CR91" s="315">
        <f t="shared" si="184"/>
        <v>205</v>
      </c>
      <c r="CS91" s="315">
        <f t="shared" si="184"/>
        <v>213</v>
      </c>
      <c r="CT91" s="315">
        <f t="shared" si="184"/>
        <v>8</v>
      </c>
      <c r="CU91" s="84"/>
      <c r="CV91" s="84"/>
      <c r="CW91" s="109">
        <f t="shared" si="185"/>
        <v>0</v>
      </c>
      <c r="CX91" s="315">
        <f t="shared" si="186"/>
        <v>0</v>
      </c>
      <c r="CY91" s="315">
        <f t="shared" si="186"/>
        <v>0</v>
      </c>
      <c r="CZ91" s="315">
        <f t="shared" si="186"/>
        <v>0</v>
      </c>
      <c r="DA91" s="84"/>
      <c r="DB91" s="84"/>
      <c r="DC91" s="105">
        <f t="shared" si="187"/>
        <v>0</v>
      </c>
      <c r="DD91" s="84"/>
      <c r="DE91" s="84"/>
      <c r="DF91" s="109">
        <f t="shared" si="188"/>
        <v>0</v>
      </c>
      <c r="DG91" s="135">
        <f t="shared" si="189"/>
        <v>0</v>
      </c>
      <c r="DH91" s="135">
        <f t="shared" si="189"/>
        <v>0</v>
      </c>
      <c r="DI91" s="135">
        <f t="shared" si="189"/>
        <v>0</v>
      </c>
      <c r="DJ91" s="135">
        <f t="shared" si="190"/>
        <v>205</v>
      </c>
      <c r="DK91" s="135">
        <f t="shared" si="190"/>
        <v>213</v>
      </c>
      <c r="DL91" s="135">
        <f t="shared" si="190"/>
        <v>8</v>
      </c>
      <c r="DM91" s="323"/>
    </row>
    <row r="92" spans="1:117">
      <c r="A92" s="306">
        <v>81</v>
      </c>
      <c r="B92" s="311" t="s">
        <v>72</v>
      </c>
      <c r="C92" s="340"/>
      <c r="D92" s="340"/>
      <c r="E92" s="105">
        <f t="shared" si="179"/>
        <v>0</v>
      </c>
      <c r="F92" s="340">
        <v>39</v>
      </c>
      <c r="G92" s="340">
        <v>38</v>
      </c>
      <c r="H92" s="105">
        <f t="shared" si="160"/>
        <v>-1</v>
      </c>
      <c r="I92" s="340"/>
      <c r="J92" s="340"/>
      <c r="K92" s="105">
        <f t="shared" si="161"/>
        <v>0</v>
      </c>
      <c r="L92" s="340">
        <v>4</v>
      </c>
      <c r="M92" s="340">
        <v>4</v>
      </c>
      <c r="N92" s="105">
        <f t="shared" si="162"/>
        <v>0</v>
      </c>
      <c r="O92" s="340"/>
      <c r="P92" s="340"/>
      <c r="Q92" s="344"/>
      <c r="R92" s="340">
        <v>3</v>
      </c>
      <c r="S92" s="340">
        <v>3</v>
      </c>
      <c r="T92" s="105">
        <f t="shared" si="163"/>
        <v>0</v>
      </c>
      <c r="U92" s="340"/>
      <c r="V92" s="340"/>
      <c r="W92" s="344">
        <v>0</v>
      </c>
      <c r="X92" s="340"/>
      <c r="Y92" s="340"/>
      <c r="Z92" s="105">
        <f t="shared" si="164"/>
        <v>0</v>
      </c>
      <c r="AA92" s="340"/>
      <c r="AB92" s="340"/>
      <c r="AC92" s="105">
        <f t="shared" si="165"/>
        <v>0</v>
      </c>
      <c r="AD92" s="340"/>
      <c r="AE92" s="340"/>
      <c r="AF92" s="105">
        <f t="shared" si="166"/>
        <v>0</v>
      </c>
      <c r="AG92" s="340"/>
      <c r="AH92" s="340"/>
      <c r="AI92" s="343">
        <f t="shared" si="193"/>
        <v>0</v>
      </c>
      <c r="AJ92" s="340"/>
      <c r="AK92" s="340"/>
      <c r="AL92" s="343">
        <f t="shared" si="194"/>
        <v>0</v>
      </c>
      <c r="AM92" s="340"/>
      <c r="AN92" s="340"/>
      <c r="AO92" s="105">
        <f t="shared" si="180"/>
        <v>0</v>
      </c>
      <c r="AP92" s="340"/>
      <c r="AQ92" s="340"/>
      <c r="AR92" s="105">
        <f t="shared" si="167"/>
        <v>0</v>
      </c>
      <c r="AS92" s="340"/>
      <c r="AT92" s="340"/>
      <c r="AU92" s="105">
        <f t="shared" si="168"/>
        <v>0</v>
      </c>
      <c r="AV92" s="340"/>
      <c r="AW92" s="340"/>
      <c r="AX92" s="105">
        <f t="shared" si="169"/>
        <v>0</v>
      </c>
      <c r="AY92" s="340"/>
      <c r="AZ92" s="340"/>
      <c r="BA92" s="105">
        <f t="shared" si="170"/>
        <v>0</v>
      </c>
      <c r="BB92" s="340"/>
      <c r="BC92" s="340"/>
      <c r="BD92" s="105">
        <f t="shared" si="171"/>
        <v>0</v>
      </c>
      <c r="BE92" s="340"/>
      <c r="BF92" s="340"/>
      <c r="BG92" s="105">
        <f t="shared" si="172"/>
        <v>0</v>
      </c>
      <c r="BH92" s="340"/>
      <c r="BI92" s="340"/>
      <c r="BJ92" s="105">
        <f t="shared" si="173"/>
        <v>0</v>
      </c>
      <c r="BK92" s="340"/>
      <c r="BL92" s="340"/>
      <c r="BM92" s="343">
        <f t="shared" si="195"/>
        <v>0</v>
      </c>
      <c r="BN92" s="340"/>
      <c r="BO92" s="340"/>
      <c r="BP92" s="343">
        <f t="shared" si="196"/>
        <v>0</v>
      </c>
      <c r="BQ92" s="340"/>
      <c r="BR92" s="340"/>
      <c r="BS92" s="344">
        <v>0</v>
      </c>
      <c r="BT92" s="340"/>
      <c r="BU92" s="340"/>
      <c r="BV92" s="105">
        <f t="shared" si="191"/>
        <v>0</v>
      </c>
      <c r="BW92" s="340"/>
      <c r="BX92" s="340"/>
      <c r="BY92" s="343">
        <f t="shared" si="198"/>
        <v>0</v>
      </c>
      <c r="BZ92" s="340"/>
      <c r="CA92" s="340"/>
      <c r="CB92" s="105">
        <f t="shared" si="181"/>
        <v>0</v>
      </c>
      <c r="CC92" s="340"/>
      <c r="CD92" s="340"/>
      <c r="CE92" s="105">
        <f t="shared" si="174"/>
        <v>0</v>
      </c>
      <c r="CF92" s="340"/>
      <c r="CG92" s="340"/>
      <c r="CH92" s="105">
        <f t="shared" si="175"/>
        <v>0</v>
      </c>
      <c r="CI92" s="340"/>
      <c r="CJ92" s="340"/>
      <c r="CK92" s="105">
        <f t="shared" si="176"/>
        <v>0</v>
      </c>
      <c r="CL92" s="340"/>
      <c r="CM92" s="340"/>
      <c r="CN92" s="105">
        <f t="shared" si="177"/>
        <v>0</v>
      </c>
      <c r="CO92" s="340"/>
      <c r="CP92" s="340"/>
      <c r="CQ92" s="105">
        <f t="shared" si="178"/>
        <v>0</v>
      </c>
      <c r="CR92" s="315">
        <f t="shared" si="184"/>
        <v>46</v>
      </c>
      <c r="CS92" s="315">
        <f t="shared" si="184"/>
        <v>45</v>
      </c>
      <c r="CT92" s="315">
        <f t="shared" si="184"/>
        <v>-1</v>
      </c>
      <c r="CU92" s="84"/>
      <c r="CV92" s="84"/>
      <c r="CW92" s="109">
        <f t="shared" si="185"/>
        <v>0</v>
      </c>
      <c r="CX92" s="315">
        <f t="shared" si="186"/>
        <v>0</v>
      </c>
      <c r="CY92" s="315">
        <f t="shared" si="186"/>
        <v>0</v>
      </c>
      <c r="CZ92" s="315">
        <f t="shared" si="186"/>
        <v>0</v>
      </c>
      <c r="DA92" s="84"/>
      <c r="DB92" s="84"/>
      <c r="DC92" s="105">
        <f t="shared" si="187"/>
        <v>0</v>
      </c>
      <c r="DD92" s="84"/>
      <c r="DE92" s="84"/>
      <c r="DF92" s="109">
        <f t="shared" si="188"/>
        <v>0</v>
      </c>
      <c r="DG92" s="135">
        <f t="shared" si="189"/>
        <v>0</v>
      </c>
      <c r="DH92" s="135">
        <f t="shared" si="189"/>
        <v>0</v>
      </c>
      <c r="DI92" s="135">
        <f t="shared" si="189"/>
        <v>0</v>
      </c>
      <c r="DJ92" s="135">
        <f t="shared" si="190"/>
        <v>46</v>
      </c>
      <c r="DK92" s="135">
        <f t="shared" si="190"/>
        <v>45</v>
      </c>
      <c r="DL92" s="135">
        <f t="shared" si="190"/>
        <v>-1</v>
      </c>
      <c r="DM92" s="323"/>
    </row>
    <row r="93" spans="1:117">
      <c r="A93" s="306">
        <v>82</v>
      </c>
      <c r="B93" s="311" t="s">
        <v>123</v>
      </c>
      <c r="C93" s="86"/>
      <c r="D93" s="86"/>
      <c r="E93" s="105">
        <f t="shared" si="179"/>
        <v>0</v>
      </c>
      <c r="F93" s="86"/>
      <c r="G93" s="86"/>
      <c r="H93" s="105">
        <f t="shared" si="160"/>
        <v>0</v>
      </c>
      <c r="I93" s="86"/>
      <c r="J93" s="86"/>
      <c r="K93" s="105">
        <f t="shared" si="161"/>
        <v>0</v>
      </c>
      <c r="L93" s="86"/>
      <c r="M93" s="86"/>
      <c r="N93" s="105">
        <f t="shared" si="162"/>
        <v>0</v>
      </c>
      <c r="O93" s="86"/>
      <c r="P93" s="86"/>
      <c r="Q93" s="86">
        <v>0</v>
      </c>
      <c r="R93" s="86"/>
      <c r="S93" s="86"/>
      <c r="T93" s="105">
        <f t="shared" si="163"/>
        <v>0</v>
      </c>
      <c r="U93" s="86"/>
      <c r="V93" s="86"/>
      <c r="W93" s="86">
        <v>0</v>
      </c>
      <c r="X93" s="86"/>
      <c r="Y93" s="86"/>
      <c r="Z93" s="105">
        <f t="shared" si="164"/>
        <v>0</v>
      </c>
      <c r="AA93" s="86"/>
      <c r="AB93" s="86"/>
      <c r="AC93" s="105">
        <f t="shared" si="165"/>
        <v>0</v>
      </c>
      <c r="AD93" s="86"/>
      <c r="AE93" s="86"/>
      <c r="AF93" s="105">
        <f t="shared" si="166"/>
        <v>0</v>
      </c>
      <c r="AG93" s="86"/>
      <c r="AH93" s="86"/>
      <c r="AI93" s="343">
        <f t="shared" si="193"/>
        <v>0</v>
      </c>
      <c r="AJ93" s="86"/>
      <c r="AK93" s="86"/>
      <c r="AL93" s="343">
        <f t="shared" si="194"/>
        <v>0</v>
      </c>
      <c r="AM93" s="86"/>
      <c r="AN93" s="86"/>
      <c r="AO93" s="105">
        <f t="shared" si="180"/>
        <v>0</v>
      </c>
      <c r="AP93" s="86"/>
      <c r="AQ93" s="86"/>
      <c r="AR93" s="105">
        <f t="shared" si="167"/>
        <v>0</v>
      </c>
      <c r="AS93" s="86"/>
      <c r="AT93" s="86"/>
      <c r="AU93" s="105">
        <f t="shared" si="168"/>
        <v>0</v>
      </c>
      <c r="AV93" s="86"/>
      <c r="AW93" s="86"/>
      <c r="AX93" s="105">
        <f t="shared" si="169"/>
        <v>0</v>
      </c>
      <c r="AY93" s="86"/>
      <c r="AZ93" s="86"/>
      <c r="BA93" s="105">
        <f t="shared" si="170"/>
        <v>0</v>
      </c>
      <c r="BB93" s="86"/>
      <c r="BC93" s="86"/>
      <c r="BD93" s="105">
        <f t="shared" si="171"/>
        <v>0</v>
      </c>
      <c r="BE93" s="86"/>
      <c r="BF93" s="86"/>
      <c r="BG93" s="105">
        <f t="shared" si="172"/>
        <v>0</v>
      </c>
      <c r="BH93" s="86"/>
      <c r="BI93" s="86"/>
      <c r="BJ93" s="105">
        <f t="shared" si="173"/>
        <v>0</v>
      </c>
      <c r="BK93" s="86"/>
      <c r="BL93" s="86"/>
      <c r="BM93" s="343">
        <f t="shared" si="195"/>
        <v>0</v>
      </c>
      <c r="BN93" s="86"/>
      <c r="BO93" s="86"/>
      <c r="BP93" s="343">
        <f t="shared" si="196"/>
        <v>0</v>
      </c>
      <c r="BQ93" s="86"/>
      <c r="BR93" s="86"/>
      <c r="BS93" s="86">
        <v>0</v>
      </c>
      <c r="BT93" s="86"/>
      <c r="BU93" s="86"/>
      <c r="BV93" s="105">
        <f t="shared" si="191"/>
        <v>0</v>
      </c>
      <c r="BW93" s="86"/>
      <c r="BX93" s="86"/>
      <c r="BY93" s="343">
        <f t="shared" si="198"/>
        <v>0</v>
      </c>
      <c r="BZ93" s="86"/>
      <c r="CA93" s="86"/>
      <c r="CB93" s="105">
        <f t="shared" si="181"/>
        <v>0</v>
      </c>
      <c r="CC93" s="86"/>
      <c r="CD93" s="86"/>
      <c r="CE93" s="105">
        <f t="shared" si="174"/>
        <v>0</v>
      </c>
      <c r="CF93" s="86"/>
      <c r="CG93" s="86"/>
      <c r="CH93" s="105">
        <f t="shared" si="175"/>
        <v>0</v>
      </c>
      <c r="CI93" s="86"/>
      <c r="CJ93" s="86"/>
      <c r="CK93" s="105">
        <f t="shared" si="176"/>
        <v>0</v>
      </c>
      <c r="CL93" s="86"/>
      <c r="CM93" s="86"/>
      <c r="CN93" s="105">
        <f t="shared" si="177"/>
        <v>0</v>
      </c>
      <c r="CO93" s="86"/>
      <c r="CP93" s="86"/>
      <c r="CQ93" s="105">
        <f t="shared" si="178"/>
        <v>0</v>
      </c>
      <c r="CR93" s="135">
        <f t="shared" si="184"/>
        <v>0</v>
      </c>
      <c r="CS93" s="135">
        <f t="shared" si="184"/>
        <v>0</v>
      </c>
      <c r="CT93" s="135">
        <f t="shared" si="184"/>
        <v>0</v>
      </c>
      <c r="CU93" s="84"/>
      <c r="CV93" s="84"/>
      <c r="CW93" s="84">
        <f t="shared" si="185"/>
        <v>0</v>
      </c>
      <c r="CX93" s="135">
        <f t="shared" si="186"/>
        <v>0</v>
      </c>
      <c r="CY93" s="135">
        <f t="shared" si="186"/>
        <v>0</v>
      </c>
      <c r="CZ93" s="135">
        <f t="shared" si="186"/>
        <v>0</v>
      </c>
      <c r="DA93" s="84"/>
      <c r="DB93" s="84"/>
      <c r="DC93" s="105">
        <f t="shared" si="187"/>
        <v>0</v>
      </c>
      <c r="DD93" s="84"/>
      <c r="DE93" s="84"/>
      <c r="DF93" s="84">
        <f t="shared" si="188"/>
        <v>0</v>
      </c>
      <c r="DG93" s="135">
        <f t="shared" si="189"/>
        <v>0</v>
      </c>
      <c r="DH93" s="135">
        <f t="shared" si="189"/>
        <v>0</v>
      </c>
      <c r="DI93" s="135">
        <f t="shared" si="189"/>
        <v>0</v>
      </c>
      <c r="DJ93" s="135">
        <f t="shared" si="190"/>
        <v>0</v>
      </c>
      <c r="DK93" s="135">
        <f t="shared" si="190"/>
        <v>0</v>
      </c>
      <c r="DL93" s="135">
        <f t="shared" si="190"/>
        <v>0</v>
      </c>
      <c r="DM93" s="323"/>
    </row>
    <row r="94" spans="1:117" s="333" customFormat="1">
      <c r="A94" s="320">
        <v>83</v>
      </c>
      <c r="B94" s="322" t="s">
        <v>124</v>
      </c>
      <c r="C94" s="88">
        <v>0</v>
      </c>
      <c r="D94" s="88">
        <v>328860</v>
      </c>
      <c r="E94" s="105">
        <f t="shared" si="179"/>
        <v>328860</v>
      </c>
      <c r="F94" s="88">
        <v>0</v>
      </c>
      <c r="G94" s="88">
        <v>192198.5</v>
      </c>
      <c r="H94" s="105">
        <f t="shared" si="160"/>
        <v>192198.5</v>
      </c>
      <c r="I94" s="88">
        <v>0</v>
      </c>
      <c r="J94" s="88">
        <v>0</v>
      </c>
      <c r="K94" s="105">
        <f t="shared" si="161"/>
        <v>0</v>
      </c>
      <c r="L94" s="88">
        <v>0</v>
      </c>
      <c r="M94" s="88">
        <v>0</v>
      </c>
      <c r="N94" s="105">
        <f t="shared" si="162"/>
        <v>0</v>
      </c>
      <c r="O94" s="88">
        <v>0</v>
      </c>
      <c r="P94" s="88">
        <v>0</v>
      </c>
      <c r="Q94" s="88">
        <v>0</v>
      </c>
      <c r="R94" s="88">
        <v>0</v>
      </c>
      <c r="S94" s="88">
        <v>0</v>
      </c>
      <c r="T94" s="105">
        <f t="shared" si="163"/>
        <v>0</v>
      </c>
      <c r="U94" s="88">
        <v>0</v>
      </c>
      <c r="V94" s="88">
        <v>0</v>
      </c>
      <c r="W94" s="88">
        <v>0</v>
      </c>
      <c r="X94" s="88">
        <v>0</v>
      </c>
      <c r="Y94" s="88">
        <v>0</v>
      </c>
      <c r="Z94" s="105">
        <f t="shared" si="164"/>
        <v>0</v>
      </c>
      <c r="AA94" s="88">
        <v>0</v>
      </c>
      <c r="AB94" s="88">
        <v>0</v>
      </c>
      <c r="AC94" s="105">
        <f t="shared" si="165"/>
        <v>0</v>
      </c>
      <c r="AD94" s="88">
        <v>0</v>
      </c>
      <c r="AE94" s="88">
        <v>0</v>
      </c>
      <c r="AF94" s="105">
        <f t="shared" si="166"/>
        <v>0</v>
      </c>
      <c r="AG94" s="88">
        <v>0</v>
      </c>
      <c r="AH94" s="88">
        <v>0</v>
      </c>
      <c r="AI94" s="343">
        <f t="shared" si="193"/>
        <v>0</v>
      </c>
      <c r="AJ94" s="88">
        <v>0</v>
      </c>
      <c r="AK94" s="88">
        <v>0</v>
      </c>
      <c r="AL94" s="343">
        <f t="shared" si="194"/>
        <v>0</v>
      </c>
      <c r="AM94" s="88">
        <v>0</v>
      </c>
      <c r="AN94" s="88">
        <v>0</v>
      </c>
      <c r="AO94" s="105">
        <f t="shared" si="180"/>
        <v>0</v>
      </c>
      <c r="AP94" s="88">
        <v>0</v>
      </c>
      <c r="AQ94" s="88">
        <v>0</v>
      </c>
      <c r="AR94" s="105">
        <f t="shared" si="167"/>
        <v>0</v>
      </c>
      <c r="AS94" s="88">
        <v>0</v>
      </c>
      <c r="AT94" s="88">
        <v>0</v>
      </c>
      <c r="AU94" s="105">
        <f t="shared" si="168"/>
        <v>0</v>
      </c>
      <c r="AV94" s="88">
        <v>0</v>
      </c>
      <c r="AW94" s="88">
        <v>0</v>
      </c>
      <c r="AX94" s="105">
        <f t="shared" si="169"/>
        <v>0</v>
      </c>
      <c r="AY94" s="88">
        <v>0</v>
      </c>
      <c r="AZ94" s="88">
        <v>0</v>
      </c>
      <c r="BA94" s="105">
        <f t="shared" si="170"/>
        <v>0</v>
      </c>
      <c r="BB94" s="88">
        <v>0</v>
      </c>
      <c r="BC94" s="88">
        <v>0</v>
      </c>
      <c r="BD94" s="105">
        <f t="shared" si="171"/>
        <v>0</v>
      </c>
      <c r="BE94" s="88">
        <v>0</v>
      </c>
      <c r="BF94" s="88">
        <v>0</v>
      </c>
      <c r="BG94" s="105">
        <f t="shared" si="172"/>
        <v>0</v>
      </c>
      <c r="BH94" s="88">
        <v>0</v>
      </c>
      <c r="BI94" s="88">
        <v>0</v>
      </c>
      <c r="BJ94" s="105">
        <f t="shared" si="173"/>
        <v>0</v>
      </c>
      <c r="BK94" s="88">
        <v>0</v>
      </c>
      <c r="BL94" s="88">
        <v>0</v>
      </c>
      <c r="BM94" s="343">
        <f t="shared" si="195"/>
        <v>0</v>
      </c>
      <c r="BN94" s="88">
        <v>0</v>
      </c>
      <c r="BO94" s="88">
        <v>0</v>
      </c>
      <c r="BP94" s="343">
        <f t="shared" si="196"/>
        <v>0</v>
      </c>
      <c r="BQ94" s="88">
        <v>0</v>
      </c>
      <c r="BR94" s="88">
        <v>0</v>
      </c>
      <c r="BS94" s="88">
        <v>0</v>
      </c>
      <c r="BT94" s="88">
        <v>0</v>
      </c>
      <c r="BU94" s="88">
        <v>0</v>
      </c>
      <c r="BV94" s="105">
        <f t="shared" si="191"/>
        <v>0</v>
      </c>
      <c r="BW94" s="88">
        <v>0</v>
      </c>
      <c r="BX94" s="88">
        <v>0</v>
      </c>
      <c r="BY94" s="343">
        <f t="shared" si="198"/>
        <v>0</v>
      </c>
      <c r="BZ94" s="88">
        <v>0</v>
      </c>
      <c r="CA94" s="88">
        <v>0</v>
      </c>
      <c r="CB94" s="105">
        <f t="shared" si="181"/>
        <v>0</v>
      </c>
      <c r="CC94" s="88">
        <v>0</v>
      </c>
      <c r="CD94" s="88">
        <v>0</v>
      </c>
      <c r="CE94" s="105">
        <f t="shared" si="174"/>
        <v>0</v>
      </c>
      <c r="CF94" s="88">
        <v>0</v>
      </c>
      <c r="CG94" s="88">
        <v>0</v>
      </c>
      <c r="CH94" s="105">
        <f t="shared" si="175"/>
        <v>0</v>
      </c>
      <c r="CI94" s="88">
        <v>0</v>
      </c>
      <c r="CJ94" s="88">
        <v>0</v>
      </c>
      <c r="CK94" s="105">
        <f t="shared" si="176"/>
        <v>0</v>
      </c>
      <c r="CL94" s="88">
        <v>0</v>
      </c>
      <c r="CM94" s="88">
        <v>0</v>
      </c>
      <c r="CN94" s="105">
        <f t="shared" si="177"/>
        <v>0</v>
      </c>
      <c r="CO94" s="88">
        <v>0</v>
      </c>
      <c r="CP94" s="88"/>
      <c r="CQ94" s="105">
        <f t="shared" si="178"/>
        <v>0</v>
      </c>
      <c r="CR94" s="321">
        <f t="shared" si="184"/>
        <v>0</v>
      </c>
      <c r="CS94" s="321"/>
      <c r="CT94" s="321"/>
      <c r="CU94" s="106">
        <f>SUM(CU95:CU98)</f>
        <v>0</v>
      </c>
      <c r="CV94" s="106">
        <f>SUM(CV95:CV98)</f>
        <v>0</v>
      </c>
      <c r="CW94" s="106">
        <f t="shared" si="185"/>
        <v>0</v>
      </c>
      <c r="CX94" s="321">
        <f t="shared" si="186"/>
        <v>0</v>
      </c>
      <c r="CY94" s="321">
        <f t="shared" si="186"/>
        <v>0</v>
      </c>
      <c r="CZ94" s="321">
        <f t="shared" si="186"/>
        <v>0</v>
      </c>
      <c r="DA94" s="106">
        <f>SUM(DA95:DA98)</f>
        <v>0</v>
      </c>
      <c r="DB94" s="106">
        <f>SUM(DB95:DB98)</f>
        <v>0</v>
      </c>
      <c r="DC94" s="105">
        <f t="shared" si="187"/>
        <v>0</v>
      </c>
      <c r="DD94" s="106">
        <f>SUM(DD95:DD98)</f>
        <v>0</v>
      </c>
      <c r="DE94" s="106">
        <f>SUM(DE95:DE98)</f>
        <v>0</v>
      </c>
      <c r="DF94" s="106">
        <f t="shared" si="188"/>
        <v>0</v>
      </c>
      <c r="DG94" s="321">
        <f t="shared" si="189"/>
        <v>0</v>
      </c>
      <c r="DH94" s="321">
        <f t="shared" si="189"/>
        <v>0</v>
      </c>
      <c r="DI94" s="321">
        <f t="shared" si="189"/>
        <v>0</v>
      </c>
      <c r="DJ94" s="321">
        <f t="shared" si="190"/>
        <v>0</v>
      </c>
      <c r="DK94" s="321">
        <f t="shared" si="190"/>
        <v>0</v>
      </c>
      <c r="DL94" s="321">
        <f t="shared" si="190"/>
        <v>0</v>
      </c>
      <c r="DM94" s="312"/>
    </row>
    <row r="95" spans="1:117">
      <c r="A95" s="306">
        <v>84</v>
      </c>
      <c r="B95" s="311" t="s">
        <v>185</v>
      </c>
      <c r="C95" s="340"/>
      <c r="D95" s="340"/>
      <c r="E95" s="105">
        <f t="shared" si="179"/>
        <v>0</v>
      </c>
      <c r="F95" s="340"/>
      <c r="G95" s="340"/>
      <c r="H95" s="105">
        <f t="shared" si="160"/>
        <v>0</v>
      </c>
      <c r="I95" s="340"/>
      <c r="J95" s="340"/>
      <c r="K95" s="105">
        <f t="shared" si="161"/>
        <v>0</v>
      </c>
      <c r="L95" s="340"/>
      <c r="M95" s="340"/>
      <c r="N95" s="105">
        <f t="shared" si="162"/>
        <v>0</v>
      </c>
      <c r="O95" s="340"/>
      <c r="P95" s="340"/>
      <c r="Q95" s="344">
        <v>0</v>
      </c>
      <c r="R95" s="340"/>
      <c r="S95" s="340"/>
      <c r="T95" s="105">
        <f t="shared" si="163"/>
        <v>0</v>
      </c>
      <c r="U95" s="340"/>
      <c r="V95" s="340"/>
      <c r="W95" s="344">
        <v>0</v>
      </c>
      <c r="X95" s="340"/>
      <c r="Y95" s="340"/>
      <c r="Z95" s="105">
        <f t="shared" si="164"/>
        <v>0</v>
      </c>
      <c r="AA95" s="340"/>
      <c r="AB95" s="340"/>
      <c r="AC95" s="105">
        <f t="shared" si="165"/>
        <v>0</v>
      </c>
      <c r="AD95" s="340"/>
      <c r="AE95" s="340"/>
      <c r="AF95" s="105">
        <f t="shared" si="166"/>
        <v>0</v>
      </c>
      <c r="AG95" s="340"/>
      <c r="AH95" s="340"/>
      <c r="AI95" s="343">
        <f t="shared" si="193"/>
        <v>0</v>
      </c>
      <c r="AJ95" s="340"/>
      <c r="AK95" s="340"/>
      <c r="AL95" s="343">
        <f t="shared" si="194"/>
        <v>0</v>
      </c>
      <c r="AM95" s="340"/>
      <c r="AN95" s="340"/>
      <c r="AO95" s="105">
        <f t="shared" si="180"/>
        <v>0</v>
      </c>
      <c r="AP95" s="340"/>
      <c r="AQ95" s="340"/>
      <c r="AR95" s="105">
        <f t="shared" si="167"/>
        <v>0</v>
      </c>
      <c r="AS95" s="340"/>
      <c r="AT95" s="340"/>
      <c r="AU95" s="105">
        <f t="shared" si="168"/>
        <v>0</v>
      </c>
      <c r="AV95" s="340"/>
      <c r="AW95" s="340"/>
      <c r="AX95" s="105">
        <f t="shared" si="169"/>
        <v>0</v>
      </c>
      <c r="AY95" s="340"/>
      <c r="AZ95" s="340"/>
      <c r="BA95" s="105">
        <f t="shared" si="170"/>
        <v>0</v>
      </c>
      <c r="BB95" s="340"/>
      <c r="BC95" s="340"/>
      <c r="BD95" s="105">
        <f t="shared" si="171"/>
        <v>0</v>
      </c>
      <c r="BE95" s="340"/>
      <c r="BF95" s="340"/>
      <c r="BG95" s="105">
        <f t="shared" si="172"/>
        <v>0</v>
      </c>
      <c r="BH95" s="340"/>
      <c r="BI95" s="340"/>
      <c r="BJ95" s="105">
        <f t="shared" si="173"/>
        <v>0</v>
      </c>
      <c r="BK95" s="340"/>
      <c r="BL95" s="340"/>
      <c r="BM95" s="343">
        <f t="shared" si="195"/>
        <v>0</v>
      </c>
      <c r="BN95" s="340"/>
      <c r="BO95" s="340"/>
      <c r="BP95" s="343">
        <f t="shared" si="196"/>
        <v>0</v>
      </c>
      <c r="BQ95" s="340"/>
      <c r="BR95" s="340"/>
      <c r="BS95" s="344">
        <v>0</v>
      </c>
      <c r="BT95" s="340"/>
      <c r="BU95" s="340"/>
      <c r="BV95" s="105">
        <f t="shared" si="191"/>
        <v>0</v>
      </c>
      <c r="BW95" s="340"/>
      <c r="BX95" s="340"/>
      <c r="BY95" s="343">
        <f t="shared" si="198"/>
        <v>0</v>
      </c>
      <c r="BZ95" s="340"/>
      <c r="CA95" s="340"/>
      <c r="CB95" s="105">
        <f t="shared" si="181"/>
        <v>0</v>
      </c>
      <c r="CC95" s="340"/>
      <c r="CD95" s="340"/>
      <c r="CE95" s="105">
        <f t="shared" si="174"/>
        <v>0</v>
      </c>
      <c r="CF95" s="340"/>
      <c r="CG95" s="340"/>
      <c r="CH95" s="105">
        <f t="shared" si="175"/>
        <v>0</v>
      </c>
      <c r="CI95" s="340"/>
      <c r="CJ95" s="340"/>
      <c r="CK95" s="105">
        <f t="shared" si="176"/>
        <v>0</v>
      </c>
      <c r="CL95" s="340"/>
      <c r="CM95" s="340"/>
      <c r="CN95" s="105">
        <f t="shared" si="177"/>
        <v>0</v>
      </c>
      <c r="CO95" s="340"/>
      <c r="CP95" s="340"/>
      <c r="CQ95" s="105">
        <f t="shared" si="178"/>
        <v>0</v>
      </c>
      <c r="CR95" s="315">
        <f t="shared" si="184"/>
        <v>0</v>
      </c>
      <c r="CS95" s="315">
        <f t="shared" si="184"/>
        <v>0</v>
      </c>
      <c r="CT95" s="315">
        <f t="shared" si="184"/>
        <v>0</v>
      </c>
      <c r="CU95" s="84"/>
      <c r="CV95" s="84"/>
      <c r="CW95" s="109">
        <f t="shared" si="185"/>
        <v>0</v>
      </c>
      <c r="CX95" s="315">
        <f t="shared" si="186"/>
        <v>0</v>
      </c>
      <c r="CY95" s="315">
        <f t="shared" si="186"/>
        <v>0</v>
      </c>
      <c r="CZ95" s="315">
        <f t="shared" si="186"/>
        <v>0</v>
      </c>
      <c r="DA95" s="84"/>
      <c r="DB95" s="84"/>
      <c r="DC95" s="105">
        <f t="shared" si="187"/>
        <v>0</v>
      </c>
      <c r="DD95" s="84"/>
      <c r="DE95" s="84"/>
      <c r="DF95" s="109">
        <f t="shared" si="188"/>
        <v>0</v>
      </c>
      <c r="DG95" s="135">
        <f t="shared" si="189"/>
        <v>0</v>
      </c>
      <c r="DH95" s="135">
        <f t="shared" si="189"/>
        <v>0</v>
      </c>
      <c r="DI95" s="135">
        <f t="shared" si="189"/>
        <v>0</v>
      </c>
      <c r="DJ95" s="135">
        <f t="shared" si="190"/>
        <v>0</v>
      </c>
      <c r="DK95" s="135">
        <f t="shared" si="190"/>
        <v>0</v>
      </c>
      <c r="DL95" s="135">
        <f t="shared" si="190"/>
        <v>0</v>
      </c>
      <c r="DM95" s="323"/>
    </row>
    <row r="96" spans="1:117" ht="12.75" customHeight="1">
      <c r="A96" s="306">
        <v>85</v>
      </c>
      <c r="B96" s="311" t="s">
        <v>186</v>
      </c>
      <c r="C96" s="340"/>
      <c r="D96" s="340"/>
      <c r="E96" s="105">
        <f t="shared" si="179"/>
        <v>0</v>
      </c>
      <c r="F96" s="340"/>
      <c r="G96" s="340"/>
      <c r="H96" s="105">
        <f t="shared" si="160"/>
        <v>0</v>
      </c>
      <c r="I96" s="340"/>
      <c r="J96" s="340"/>
      <c r="K96" s="105">
        <f t="shared" si="161"/>
        <v>0</v>
      </c>
      <c r="L96" s="340"/>
      <c r="M96" s="340"/>
      <c r="N96" s="105">
        <f t="shared" si="162"/>
        <v>0</v>
      </c>
      <c r="O96" s="340"/>
      <c r="P96" s="340"/>
      <c r="Q96" s="344">
        <v>0</v>
      </c>
      <c r="R96" s="340"/>
      <c r="S96" s="340"/>
      <c r="T96" s="105">
        <f t="shared" si="163"/>
        <v>0</v>
      </c>
      <c r="U96" s="340"/>
      <c r="V96" s="340"/>
      <c r="W96" s="344">
        <v>0</v>
      </c>
      <c r="X96" s="340"/>
      <c r="Y96" s="340"/>
      <c r="Z96" s="105">
        <f t="shared" si="164"/>
        <v>0</v>
      </c>
      <c r="AA96" s="340"/>
      <c r="AB96" s="340"/>
      <c r="AC96" s="105">
        <f t="shared" si="165"/>
        <v>0</v>
      </c>
      <c r="AD96" s="340"/>
      <c r="AE96" s="340"/>
      <c r="AF96" s="105">
        <f t="shared" si="166"/>
        <v>0</v>
      </c>
      <c r="AG96" s="340"/>
      <c r="AH96" s="340"/>
      <c r="AI96" s="343">
        <f t="shared" si="193"/>
        <v>0</v>
      </c>
      <c r="AJ96" s="340"/>
      <c r="AK96" s="340"/>
      <c r="AL96" s="343">
        <f t="shared" si="194"/>
        <v>0</v>
      </c>
      <c r="AM96" s="340"/>
      <c r="AN96" s="340"/>
      <c r="AO96" s="105">
        <f t="shared" si="180"/>
        <v>0</v>
      </c>
      <c r="AP96" s="340"/>
      <c r="AQ96" s="340"/>
      <c r="AR96" s="105">
        <f t="shared" si="167"/>
        <v>0</v>
      </c>
      <c r="AS96" s="340"/>
      <c r="AT96" s="340"/>
      <c r="AU96" s="105">
        <f t="shared" si="168"/>
        <v>0</v>
      </c>
      <c r="AV96" s="340"/>
      <c r="AW96" s="340"/>
      <c r="AX96" s="105">
        <f t="shared" si="169"/>
        <v>0</v>
      </c>
      <c r="AY96" s="340"/>
      <c r="AZ96" s="340"/>
      <c r="BA96" s="105">
        <f t="shared" si="170"/>
        <v>0</v>
      </c>
      <c r="BB96" s="340"/>
      <c r="BC96" s="340"/>
      <c r="BD96" s="105">
        <f t="shared" si="171"/>
        <v>0</v>
      </c>
      <c r="BE96" s="340"/>
      <c r="BF96" s="340"/>
      <c r="BG96" s="105">
        <f t="shared" si="172"/>
        <v>0</v>
      </c>
      <c r="BH96" s="340"/>
      <c r="BI96" s="340"/>
      <c r="BJ96" s="105">
        <f t="shared" si="173"/>
        <v>0</v>
      </c>
      <c r="BK96" s="340"/>
      <c r="BL96" s="340"/>
      <c r="BM96" s="343">
        <f t="shared" si="195"/>
        <v>0</v>
      </c>
      <c r="BN96" s="340"/>
      <c r="BO96" s="340"/>
      <c r="BP96" s="343">
        <f t="shared" si="196"/>
        <v>0</v>
      </c>
      <c r="BQ96" s="340"/>
      <c r="BR96" s="340"/>
      <c r="BS96" s="344">
        <v>0</v>
      </c>
      <c r="BT96" s="340"/>
      <c r="BU96" s="340"/>
      <c r="BV96" s="105">
        <f t="shared" si="191"/>
        <v>0</v>
      </c>
      <c r="BW96" s="340"/>
      <c r="BX96" s="340"/>
      <c r="BY96" s="343">
        <f t="shared" si="198"/>
        <v>0</v>
      </c>
      <c r="BZ96" s="340"/>
      <c r="CA96" s="340"/>
      <c r="CB96" s="105">
        <f t="shared" si="181"/>
        <v>0</v>
      </c>
      <c r="CC96" s="340"/>
      <c r="CD96" s="340"/>
      <c r="CE96" s="105">
        <f t="shared" si="174"/>
        <v>0</v>
      </c>
      <c r="CF96" s="340"/>
      <c r="CG96" s="340"/>
      <c r="CH96" s="105">
        <f t="shared" si="175"/>
        <v>0</v>
      </c>
      <c r="CI96" s="340"/>
      <c r="CJ96" s="340"/>
      <c r="CK96" s="105">
        <f t="shared" si="176"/>
        <v>0</v>
      </c>
      <c r="CL96" s="340"/>
      <c r="CM96" s="340"/>
      <c r="CN96" s="105">
        <f t="shared" si="177"/>
        <v>0</v>
      </c>
      <c r="CO96" s="340"/>
      <c r="CP96" s="340"/>
      <c r="CQ96" s="105">
        <f t="shared" si="178"/>
        <v>0</v>
      </c>
      <c r="CR96" s="315">
        <f t="shared" si="184"/>
        <v>0</v>
      </c>
      <c r="CS96" s="315">
        <f t="shared" si="184"/>
        <v>0</v>
      </c>
      <c r="CT96" s="315">
        <f t="shared" si="184"/>
        <v>0</v>
      </c>
      <c r="CU96" s="84"/>
      <c r="CV96" s="84"/>
      <c r="CW96" s="109">
        <f t="shared" si="185"/>
        <v>0</v>
      </c>
      <c r="CX96" s="315">
        <f t="shared" si="186"/>
        <v>0</v>
      </c>
      <c r="CY96" s="315">
        <f t="shared" si="186"/>
        <v>0</v>
      </c>
      <c r="CZ96" s="315">
        <f t="shared" si="186"/>
        <v>0</v>
      </c>
      <c r="DA96" s="84"/>
      <c r="DB96" s="84"/>
      <c r="DC96" s="105">
        <f t="shared" si="187"/>
        <v>0</v>
      </c>
      <c r="DD96" s="84"/>
      <c r="DE96" s="84"/>
      <c r="DF96" s="109">
        <f t="shared" si="188"/>
        <v>0</v>
      </c>
      <c r="DG96" s="135">
        <f t="shared" si="189"/>
        <v>0</v>
      </c>
      <c r="DH96" s="135">
        <f t="shared" si="189"/>
        <v>0</v>
      </c>
      <c r="DI96" s="135">
        <f t="shared" si="189"/>
        <v>0</v>
      </c>
      <c r="DJ96" s="135">
        <f t="shared" si="190"/>
        <v>0</v>
      </c>
      <c r="DK96" s="135">
        <f t="shared" si="190"/>
        <v>0</v>
      </c>
      <c r="DL96" s="135">
        <f t="shared" si="190"/>
        <v>0</v>
      </c>
      <c r="DM96" s="323"/>
    </row>
    <row r="97" spans="1:121">
      <c r="A97" s="306">
        <v>86</v>
      </c>
      <c r="B97" s="311" t="s">
        <v>187</v>
      </c>
      <c r="C97" s="340"/>
      <c r="D97" s="340"/>
      <c r="E97" s="105">
        <f t="shared" si="179"/>
        <v>0</v>
      </c>
      <c r="F97" s="340"/>
      <c r="G97" s="340"/>
      <c r="H97" s="105">
        <f t="shared" si="160"/>
        <v>0</v>
      </c>
      <c r="I97" s="340"/>
      <c r="J97" s="340"/>
      <c r="K97" s="105">
        <f t="shared" si="161"/>
        <v>0</v>
      </c>
      <c r="L97" s="340"/>
      <c r="M97" s="340"/>
      <c r="N97" s="105">
        <f t="shared" si="162"/>
        <v>0</v>
      </c>
      <c r="O97" s="340"/>
      <c r="P97" s="340"/>
      <c r="Q97" s="344">
        <v>0</v>
      </c>
      <c r="R97" s="340"/>
      <c r="S97" s="340"/>
      <c r="T97" s="105">
        <f t="shared" si="163"/>
        <v>0</v>
      </c>
      <c r="U97" s="340"/>
      <c r="V97" s="340"/>
      <c r="W97" s="344">
        <v>0</v>
      </c>
      <c r="X97" s="340"/>
      <c r="Y97" s="340"/>
      <c r="Z97" s="105">
        <f t="shared" si="164"/>
        <v>0</v>
      </c>
      <c r="AA97" s="340"/>
      <c r="AB97" s="340"/>
      <c r="AC97" s="105">
        <f>SUM(AB97-AA97)</f>
        <v>0</v>
      </c>
      <c r="AD97" s="340"/>
      <c r="AE97" s="340"/>
      <c r="AF97" s="105">
        <f t="shared" si="166"/>
        <v>0</v>
      </c>
      <c r="AG97" s="340"/>
      <c r="AH97" s="340"/>
      <c r="AI97" s="343">
        <f t="shared" si="193"/>
        <v>0</v>
      </c>
      <c r="AJ97" s="340"/>
      <c r="AK97" s="340"/>
      <c r="AL97" s="343">
        <f t="shared" si="194"/>
        <v>0</v>
      </c>
      <c r="AM97" s="340"/>
      <c r="AN97" s="340"/>
      <c r="AO97" s="105">
        <f t="shared" si="180"/>
        <v>0</v>
      </c>
      <c r="AP97" s="340"/>
      <c r="AQ97" s="340"/>
      <c r="AR97" s="105">
        <f t="shared" si="167"/>
        <v>0</v>
      </c>
      <c r="AS97" s="340"/>
      <c r="AT97" s="340"/>
      <c r="AU97" s="105">
        <f t="shared" si="168"/>
        <v>0</v>
      </c>
      <c r="AV97" s="340"/>
      <c r="AW97" s="340"/>
      <c r="AX97" s="105">
        <f t="shared" si="169"/>
        <v>0</v>
      </c>
      <c r="AY97" s="340"/>
      <c r="AZ97" s="340"/>
      <c r="BA97" s="105">
        <f t="shared" si="170"/>
        <v>0</v>
      </c>
      <c r="BB97" s="340"/>
      <c r="BC97" s="340"/>
      <c r="BD97" s="105">
        <f t="shared" si="171"/>
        <v>0</v>
      </c>
      <c r="BE97" s="340"/>
      <c r="BF97" s="340"/>
      <c r="BG97" s="105">
        <f t="shared" si="172"/>
        <v>0</v>
      </c>
      <c r="BH97" s="340"/>
      <c r="BI97" s="340"/>
      <c r="BJ97" s="105">
        <f t="shared" si="173"/>
        <v>0</v>
      </c>
      <c r="BK97" s="340"/>
      <c r="BL97" s="340"/>
      <c r="BM97" s="343">
        <f t="shared" si="195"/>
        <v>0</v>
      </c>
      <c r="BN97" s="340"/>
      <c r="BO97" s="340"/>
      <c r="BP97" s="343">
        <f t="shared" si="196"/>
        <v>0</v>
      </c>
      <c r="BQ97" s="340"/>
      <c r="BR97" s="340"/>
      <c r="BS97" s="344">
        <v>0</v>
      </c>
      <c r="BT97" s="340"/>
      <c r="BU97" s="340"/>
      <c r="BV97" s="105">
        <f t="shared" si="191"/>
        <v>0</v>
      </c>
      <c r="BW97" s="340"/>
      <c r="BX97" s="340"/>
      <c r="BY97" s="343">
        <f t="shared" si="198"/>
        <v>0</v>
      </c>
      <c r="BZ97" s="340"/>
      <c r="CA97" s="340"/>
      <c r="CB97" s="105">
        <f t="shared" si="181"/>
        <v>0</v>
      </c>
      <c r="CC97" s="340"/>
      <c r="CD97" s="340"/>
      <c r="CE97" s="105">
        <f t="shared" si="174"/>
        <v>0</v>
      </c>
      <c r="CF97" s="340"/>
      <c r="CG97" s="340"/>
      <c r="CH97" s="105">
        <f t="shared" si="175"/>
        <v>0</v>
      </c>
      <c r="CI97" s="340"/>
      <c r="CJ97" s="340"/>
      <c r="CK97" s="105">
        <f t="shared" si="176"/>
        <v>0</v>
      </c>
      <c r="CL97" s="340"/>
      <c r="CM97" s="340"/>
      <c r="CN97" s="105">
        <f t="shared" si="177"/>
        <v>0</v>
      </c>
      <c r="CO97" s="340"/>
      <c r="CP97" s="340"/>
      <c r="CQ97" s="105">
        <f t="shared" si="178"/>
        <v>0</v>
      </c>
      <c r="CR97" s="315">
        <f t="shared" si="184"/>
        <v>0</v>
      </c>
      <c r="CS97" s="315">
        <f t="shared" si="184"/>
        <v>0</v>
      </c>
      <c r="CT97" s="315">
        <f t="shared" si="184"/>
        <v>0</v>
      </c>
      <c r="CU97" s="84"/>
      <c r="CV97" s="84"/>
      <c r="CW97" s="109">
        <f t="shared" si="185"/>
        <v>0</v>
      </c>
      <c r="CX97" s="315">
        <f t="shared" si="186"/>
        <v>0</v>
      </c>
      <c r="CY97" s="315">
        <f t="shared" si="186"/>
        <v>0</v>
      </c>
      <c r="CZ97" s="315">
        <f t="shared" si="186"/>
        <v>0</v>
      </c>
      <c r="DA97" s="84"/>
      <c r="DB97" s="84"/>
      <c r="DC97" s="105">
        <f t="shared" si="187"/>
        <v>0</v>
      </c>
      <c r="DD97" s="84"/>
      <c r="DE97" s="84"/>
      <c r="DF97" s="109">
        <f t="shared" si="188"/>
        <v>0</v>
      </c>
      <c r="DG97" s="135">
        <f t="shared" si="189"/>
        <v>0</v>
      </c>
      <c r="DH97" s="135">
        <f t="shared" si="189"/>
        <v>0</v>
      </c>
      <c r="DI97" s="135">
        <f t="shared" si="189"/>
        <v>0</v>
      </c>
      <c r="DJ97" s="135">
        <f t="shared" si="190"/>
        <v>0</v>
      </c>
      <c r="DK97" s="135">
        <f t="shared" si="190"/>
        <v>0</v>
      </c>
      <c r="DL97" s="135">
        <f t="shared" si="190"/>
        <v>0</v>
      </c>
      <c r="DM97" s="323"/>
    </row>
    <row r="98" spans="1:121">
      <c r="A98" s="306">
        <v>87</v>
      </c>
      <c r="B98" s="311" t="s">
        <v>188</v>
      </c>
      <c r="C98" s="340"/>
      <c r="D98" s="340"/>
      <c r="E98" s="105">
        <f t="shared" si="179"/>
        <v>0</v>
      </c>
      <c r="F98" s="340"/>
      <c r="G98" s="340"/>
      <c r="H98" s="105">
        <f t="shared" si="160"/>
        <v>0</v>
      </c>
      <c r="I98" s="340"/>
      <c r="J98" s="340"/>
      <c r="K98" s="105">
        <f t="shared" si="161"/>
        <v>0</v>
      </c>
      <c r="L98" s="340"/>
      <c r="M98" s="340"/>
      <c r="N98" s="105">
        <f t="shared" si="162"/>
        <v>0</v>
      </c>
      <c r="O98" s="340"/>
      <c r="P98" s="340"/>
      <c r="Q98" s="344">
        <v>0</v>
      </c>
      <c r="R98" s="340"/>
      <c r="S98" s="340"/>
      <c r="T98" s="105">
        <f t="shared" si="163"/>
        <v>0</v>
      </c>
      <c r="U98" s="340"/>
      <c r="V98" s="340"/>
      <c r="W98" s="344">
        <v>0</v>
      </c>
      <c r="X98" s="340"/>
      <c r="Y98" s="340"/>
      <c r="Z98" s="105">
        <f t="shared" si="164"/>
        <v>0</v>
      </c>
      <c r="AA98" s="340"/>
      <c r="AB98" s="340"/>
      <c r="AC98" s="105">
        <f t="shared" si="165"/>
        <v>0</v>
      </c>
      <c r="AD98" s="340"/>
      <c r="AE98" s="340"/>
      <c r="AF98" s="105">
        <f t="shared" si="166"/>
        <v>0</v>
      </c>
      <c r="AG98" s="340"/>
      <c r="AH98" s="340"/>
      <c r="AI98" s="343">
        <f t="shared" si="193"/>
        <v>0</v>
      </c>
      <c r="AJ98" s="340"/>
      <c r="AK98" s="340"/>
      <c r="AL98" s="343">
        <f t="shared" si="194"/>
        <v>0</v>
      </c>
      <c r="AM98" s="340"/>
      <c r="AN98" s="340"/>
      <c r="AO98" s="105">
        <f t="shared" si="180"/>
        <v>0</v>
      </c>
      <c r="AP98" s="340"/>
      <c r="AQ98" s="340"/>
      <c r="AR98" s="105">
        <f t="shared" si="167"/>
        <v>0</v>
      </c>
      <c r="AS98" s="340"/>
      <c r="AT98" s="340"/>
      <c r="AU98" s="105">
        <f t="shared" si="168"/>
        <v>0</v>
      </c>
      <c r="AV98" s="340"/>
      <c r="AW98" s="340"/>
      <c r="AX98" s="105">
        <f t="shared" si="169"/>
        <v>0</v>
      </c>
      <c r="AY98" s="340"/>
      <c r="AZ98" s="340"/>
      <c r="BA98" s="105">
        <f t="shared" si="170"/>
        <v>0</v>
      </c>
      <c r="BB98" s="340"/>
      <c r="BC98" s="340"/>
      <c r="BD98" s="105">
        <f t="shared" si="171"/>
        <v>0</v>
      </c>
      <c r="BE98" s="340"/>
      <c r="BF98" s="340"/>
      <c r="BG98" s="105">
        <f t="shared" si="172"/>
        <v>0</v>
      </c>
      <c r="BH98" s="340"/>
      <c r="BI98" s="340"/>
      <c r="BJ98" s="105">
        <f t="shared" si="173"/>
        <v>0</v>
      </c>
      <c r="BK98" s="340"/>
      <c r="BL98" s="340"/>
      <c r="BM98" s="343">
        <f t="shared" si="195"/>
        <v>0</v>
      </c>
      <c r="BN98" s="340"/>
      <c r="BO98" s="340"/>
      <c r="BP98" s="343">
        <f t="shared" si="196"/>
        <v>0</v>
      </c>
      <c r="BQ98" s="340"/>
      <c r="BR98" s="340"/>
      <c r="BS98" s="344">
        <v>0</v>
      </c>
      <c r="BT98" s="340"/>
      <c r="BU98" s="340"/>
      <c r="BV98" s="105">
        <f t="shared" si="191"/>
        <v>0</v>
      </c>
      <c r="BW98" s="340"/>
      <c r="BX98" s="340"/>
      <c r="BY98" s="343">
        <f t="shared" si="198"/>
        <v>0</v>
      </c>
      <c r="BZ98" s="340"/>
      <c r="CA98" s="340"/>
      <c r="CB98" s="105">
        <f t="shared" si="181"/>
        <v>0</v>
      </c>
      <c r="CC98" s="340"/>
      <c r="CD98" s="340"/>
      <c r="CE98" s="105">
        <f t="shared" si="174"/>
        <v>0</v>
      </c>
      <c r="CF98" s="340"/>
      <c r="CG98" s="340"/>
      <c r="CH98" s="105">
        <f t="shared" si="175"/>
        <v>0</v>
      </c>
      <c r="CI98" s="340"/>
      <c r="CJ98" s="340"/>
      <c r="CK98" s="105">
        <f t="shared" si="176"/>
        <v>0</v>
      </c>
      <c r="CL98" s="340"/>
      <c r="CM98" s="340"/>
      <c r="CN98" s="105">
        <f t="shared" si="177"/>
        <v>0</v>
      </c>
      <c r="CO98" s="340"/>
      <c r="CP98" s="340"/>
      <c r="CQ98" s="105">
        <f t="shared" si="178"/>
        <v>0</v>
      </c>
      <c r="CR98" s="315">
        <f t="shared" si="184"/>
        <v>0</v>
      </c>
      <c r="CS98" s="315">
        <f t="shared" si="184"/>
        <v>0</v>
      </c>
      <c r="CT98" s="315">
        <f t="shared" si="184"/>
        <v>0</v>
      </c>
      <c r="CU98" s="84"/>
      <c r="CV98" s="84"/>
      <c r="CW98" s="109">
        <f t="shared" si="185"/>
        <v>0</v>
      </c>
      <c r="CX98" s="315">
        <f t="shared" si="186"/>
        <v>0</v>
      </c>
      <c r="CY98" s="315">
        <f t="shared" si="186"/>
        <v>0</v>
      </c>
      <c r="CZ98" s="315">
        <f t="shared" si="186"/>
        <v>0</v>
      </c>
      <c r="DA98" s="84"/>
      <c r="DB98" s="84"/>
      <c r="DC98" s="105">
        <f t="shared" si="187"/>
        <v>0</v>
      </c>
      <c r="DD98" s="84"/>
      <c r="DE98" s="84"/>
      <c r="DF98" s="109">
        <f t="shared" si="188"/>
        <v>0</v>
      </c>
      <c r="DG98" s="135">
        <f t="shared" si="189"/>
        <v>0</v>
      </c>
      <c r="DH98" s="135">
        <f t="shared" si="189"/>
        <v>0</v>
      </c>
      <c r="DI98" s="135">
        <f t="shared" si="189"/>
        <v>0</v>
      </c>
      <c r="DJ98" s="135">
        <f t="shared" si="190"/>
        <v>0</v>
      </c>
      <c r="DK98" s="135">
        <f t="shared" si="190"/>
        <v>0</v>
      </c>
      <c r="DL98" s="135">
        <f t="shared" si="190"/>
        <v>0</v>
      </c>
      <c r="DM98" s="323"/>
    </row>
    <row r="99" spans="1:121" s="333" customFormat="1">
      <c r="A99" s="320">
        <v>88</v>
      </c>
      <c r="B99" s="331" t="s">
        <v>125</v>
      </c>
      <c r="C99" s="179">
        <f t="shared" ref="C99:BN99" si="202">SUM(C100:C107)</f>
        <v>0</v>
      </c>
      <c r="D99" s="179">
        <f t="shared" si="202"/>
        <v>0</v>
      </c>
      <c r="E99" s="179">
        <f t="shared" si="202"/>
        <v>0</v>
      </c>
      <c r="F99" s="179">
        <f t="shared" si="202"/>
        <v>0</v>
      </c>
      <c r="G99" s="179">
        <f t="shared" si="202"/>
        <v>0</v>
      </c>
      <c r="H99" s="105">
        <f t="shared" si="160"/>
        <v>0</v>
      </c>
      <c r="I99" s="179">
        <f t="shared" si="202"/>
        <v>0</v>
      </c>
      <c r="J99" s="179">
        <f t="shared" si="202"/>
        <v>0</v>
      </c>
      <c r="K99" s="105">
        <f t="shared" si="161"/>
        <v>0</v>
      </c>
      <c r="L99" s="179">
        <f t="shared" si="202"/>
        <v>0</v>
      </c>
      <c r="M99" s="179">
        <f t="shared" si="202"/>
        <v>0</v>
      </c>
      <c r="N99" s="105">
        <f t="shared" si="162"/>
        <v>0</v>
      </c>
      <c r="O99" s="179">
        <f t="shared" si="202"/>
        <v>0</v>
      </c>
      <c r="P99" s="179">
        <f t="shared" si="202"/>
        <v>0</v>
      </c>
      <c r="Q99" s="179">
        <f t="shared" si="202"/>
        <v>0</v>
      </c>
      <c r="R99" s="179">
        <f t="shared" si="202"/>
        <v>0</v>
      </c>
      <c r="S99" s="179">
        <f t="shared" si="202"/>
        <v>0</v>
      </c>
      <c r="T99" s="105">
        <f t="shared" si="163"/>
        <v>0</v>
      </c>
      <c r="U99" s="179">
        <f t="shared" si="202"/>
        <v>0</v>
      </c>
      <c r="V99" s="179">
        <f t="shared" si="202"/>
        <v>0</v>
      </c>
      <c r="W99" s="179">
        <f t="shared" si="202"/>
        <v>0</v>
      </c>
      <c r="X99" s="179">
        <f t="shared" si="202"/>
        <v>0</v>
      </c>
      <c r="Y99" s="179">
        <f t="shared" si="202"/>
        <v>0</v>
      </c>
      <c r="Z99" s="105">
        <f t="shared" si="164"/>
        <v>0</v>
      </c>
      <c r="AA99" s="179">
        <f t="shared" si="202"/>
        <v>0</v>
      </c>
      <c r="AB99" s="179">
        <f t="shared" si="202"/>
        <v>0</v>
      </c>
      <c r="AC99" s="105">
        <f t="shared" si="165"/>
        <v>0</v>
      </c>
      <c r="AD99" s="179">
        <f t="shared" si="202"/>
        <v>0</v>
      </c>
      <c r="AE99" s="179">
        <f t="shared" si="202"/>
        <v>0</v>
      </c>
      <c r="AF99" s="105">
        <f t="shared" si="166"/>
        <v>0</v>
      </c>
      <c r="AG99" s="179">
        <f t="shared" si="202"/>
        <v>0</v>
      </c>
      <c r="AH99" s="179">
        <f t="shared" si="202"/>
        <v>0</v>
      </c>
      <c r="AI99" s="179">
        <f t="shared" si="202"/>
        <v>0</v>
      </c>
      <c r="AJ99" s="179">
        <f t="shared" si="202"/>
        <v>0</v>
      </c>
      <c r="AK99" s="179">
        <f t="shared" si="202"/>
        <v>0</v>
      </c>
      <c r="AL99" s="179">
        <f t="shared" si="202"/>
        <v>0</v>
      </c>
      <c r="AM99" s="179">
        <f t="shared" si="202"/>
        <v>0</v>
      </c>
      <c r="AN99" s="179">
        <f t="shared" si="202"/>
        <v>0</v>
      </c>
      <c r="AO99" s="105">
        <f t="shared" si="180"/>
        <v>0</v>
      </c>
      <c r="AP99" s="179">
        <f t="shared" si="202"/>
        <v>0</v>
      </c>
      <c r="AQ99" s="179">
        <f t="shared" si="202"/>
        <v>0</v>
      </c>
      <c r="AR99" s="105">
        <f t="shared" si="167"/>
        <v>0</v>
      </c>
      <c r="AS99" s="179">
        <f t="shared" si="202"/>
        <v>0</v>
      </c>
      <c r="AT99" s="179">
        <f t="shared" si="202"/>
        <v>0</v>
      </c>
      <c r="AU99" s="105">
        <f t="shared" si="168"/>
        <v>0</v>
      </c>
      <c r="AV99" s="179">
        <f t="shared" si="202"/>
        <v>0</v>
      </c>
      <c r="AW99" s="179">
        <f t="shared" si="202"/>
        <v>0</v>
      </c>
      <c r="AX99" s="105">
        <f t="shared" si="169"/>
        <v>0</v>
      </c>
      <c r="AY99" s="179">
        <f t="shared" si="202"/>
        <v>0</v>
      </c>
      <c r="AZ99" s="179">
        <f t="shared" si="202"/>
        <v>0</v>
      </c>
      <c r="BA99" s="105">
        <f t="shared" si="170"/>
        <v>0</v>
      </c>
      <c r="BB99" s="179">
        <f t="shared" si="202"/>
        <v>0</v>
      </c>
      <c r="BC99" s="179">
        <f t="shared" si="202"/>
        <v>0</v>
      </c>
      <c r="BD99" s="105">
        <f t="shared" si="171"/>
        <v>0</v>
      </c>
      <c r="BE99" s="179">
        <f t="shared" si="202"/>
        <v>0</v>
      </c>
      <c r="BF99" s="179">
        <f t="shared" si="202"/>
        <v>0</v>
      </c>
      <c r="BG99" s="105">
        <f t="shared" si="172"/>
        <v>0</v>
      </c>
      <c r="BH99" s="179">
        <f t="shared" si="202"/>
        <v>0</v>
      </c>
      <c r="BI99" s="179">
        <f t="shared" si="202"/>
        <v>0</v>
      </c>
      <c r="BJ99" s="105">
        <f t="shared" si="173"/>
        <v>0</v>
      </c>
      <c r="BK99" s="179">
        <f t="shared" si="202"/>
        <v>0</v>
      </c>
      <c r="BL99" s="179">
        <f t="shared" si="202"/>
        <v>0</v>
      </c>
      <c r="BM99" s="179">
        <f t="shared" si="202"/>
        <v>0</v>
      </c>
      <c r="BN99" s="179">
        <f t="shared" si="202"/>
        <v>0</v>
      </c>
      <c r="BO99" s="179">
        <f t="shared" ref="BO99:CP99" si="203">SUM(BO100:BO107)</f>
        <v>0</v>
      </c>
      <c r="BP99" s="179">
        <f t="shared" si="203"/>
        <v>0</v>
      </c>
      <c r="BQ99" s="179">
        <f t="shared" si="203"/>
        <v>0</v>
      </c>
      <c r="BR99" s="179">
        <f t="shared" si="203"/>
        <v>0</v>
      </c>
      <c r="BS99" s="179">
        <f t="shared" si="203"/>
        <v>0</v>
      </c>
      <c r="BT99" s="179">
        <f t="shared" si="203"/>
        <v>0</v>
      </c>
      <c r="BU99" s="179">
        <f t="shared" si="203"/>
        <v>0</v>
      </c>
      <c r="BV99" s="179">
        <f t="shared" si="203"/>
        <v>0</v>
      </c>
      <c r="BW99" s="179">
        <f t="shared" si="203"/>
        <v>0</v>
      </c>
      <c r="BX99" s="179">
        <f t="shared" si="203"/>
        <v>0</v>
      </c>
      <c r="BY99" s="179">
        <f t="shared" si="203"/>
        <v>0</v>
      </c>
      <c r="BZ99" s="179">
        <f t="shared" si="203"/>
        <v>0</v>
      </c>
      <c r="CA99" s="179">
        <f t="shared" si="203"/>
        <v>0</v>
      </c>
      <c r="CB99" s="105">
        <f t="shared" si="181"/>
        <v>0</v>
      </c>
      <c r="CC99" s="179">
        <f t="shared" si="203"/>
        <v>0</v>
      </c>
      <c r="CD99" s="179">
        <f t="shared" si="203"/>
        <v>0</v>
      </c>
      <c r="CE99" s="105">
        <f t="shared" si="174"/>
        <v>0</v>
      </c>
      <c r="CF99" s="179">
        <f t="shared" si="203"/>
        <v>0</v>
      </c>
      <c r="CG99" s="179">
        <f t="shared" si="203"/>
        <v>0</v>
      </c>
      <c r="CH99" s="105">
        <f t="shared" si="175"/>
        <v>0</v>
      </c>
      <c r="CI99" s="179">
        <f t="shared" si="203"/>
        <v>0</v>
      </c>
      <c r="CJ99" s="179">
        <f t="shared" si="203"/>
        <v>0</v>
      </c>
      <c r="CK99" s="105">
        <f t="shared" si="176"/>
        <v>0</v>
      </c>
      <c r="CL99" s="179">
        <f t="shared" si="203"/>
        <v>0</v>
      </c>
      <c r="CM99" s="179">
        <f t="shared" si="203"/>
        <v>0</v>
      </c>
      <c r="CN99" s="105">
        <f t="shared" si="177"/>
        <v>0</v>
      </c>
      <c r="CO99" s="179">
        <f t="shared" si="203"/>
        <v>0</v>
      </c>
      <c r="CP99" s="179">
        <f t="shared" si="203"/>
        <v>0</v>
      </c>
      <c r="CQ99" s="105">
        <f t="shared" si="178"/>
        <v>0</v>
      </c>
      <c r="CR99" s="327">
        <f t="shared" si="184"/>
        <v>0</v>
      </c>
      <c r="CS99" s="327">
        <f t="shared" si="184"/>
        <v>0</v>
      </c>
      <c r="CT99" s="327">
        <f t="shared" si="184"/>
        <v>0</v>
      </c>
      <c r="CU99" s="321">
        <f>SUM(CU100:CU107)</f>
        <v>0</v>
      </c>
      <c r="CV99" s="321">
        <f>SUM(CV100:CV107)</f>
        <v>0</v>
      </c>
      <c r="CW99" s="105">
        <f t="shared" si="185"/>
        <v>0</v>
      </c>
      <c r="CX99" s="327">
        <f t="shared" si="186"/>
        <v>0</v>
      </c>
      <c r="CY99" s="327">
        <f t="shared" si="186"/>
        <v>0</v>
      </c>
      <c r="CZ99" s="327">
        <f t="shared" si="186"/>
        <v>0</v>
      </c>
      <c r="DA99" s="321">
        <f>SUM(DA100:DA107)</f>
        <v>0</v>
      </c>
      <c r="DB99" s="321">
        <f>SUM(DB100:DB107)</f>
        <v>0</v>
      </c>
      <c r="DC99" s="105">
        <f t="shared" si="187"/>
        <v>0</v>
      </c>
      <c r="DD99" s="321">
        <f>SUM(DD100:DD107)</f>
        <v>0</v>
      </c>
      <c r="DE99" s="321">
        <f>SUM(DE100:DE107)</f>
        <v>0</v>
      </c>
      <c r="DF99" s="105">
        <f t="shared" si="188"/>
        <v>0</v>
      </c>
      <c r="DG99" s="321">
        <f t="shared" si="189"/>
        <v>0</v>
      </c>
      <c r="DH99" s="321">
        <f t="shared" si="189"/>
        <v>0</v>
      </c>
      <c r="DI99" s="321">
        <f t="shared" si="189"/>
        <v>0</v>
      </c>
      <c r="DJ99" s="321">
        <f t="shared" si="190"/>
        <v>0</v>
      </c>
      <c r="DK99" s="321">
        <f t="shared" si="190"/>
        <v>0</v>
      </c>
      <c r="DL99" s="321">
        <f t="shared" si="190"/>
        <v>0</v>
      </c>
      <c r="DM99" s="312"/>
    </row>
    <row r="100" spans="1:121" s="36" customFormat="1" ht="12" customHeight="1">
      <c r="A100" s="306">
        <v>89</v>
      </c>
      <c r="B100" s="311" t="s">
        <v>189</v>
      </c>
      <c r="C100" s="340"/>
      <c r="D100" s="340"/>
      <c r="E100" s="105">
        <f t="shared" si="179"/>
        <v>0</v>
      </c>
      <c r="F100" s="340"/>
      <c r="G100" s="340"/>
      <c r="H100" s="105">
        <f t="shared" si="160"/>
        <v>0</v>
      </c>
      <c r="I100" s="340"/>
      <c r="J100" s="340"/>
      <c r="K100" s="105">
        <f t="shared" si="161"/>
        <v>0</v>
      </c>
      <c r="L100" s="346"/>
      <c r="M100" s="346"/>
      <c r="N100" s="105">
        <f t="shared" si="162"/>
        <v>0</v>
      </c>
      <c r="O100" s="346"/>
      <c r="P100" s="346"/>
      <c r="Q100" s="344">
        <v>0</v>
      </c>
      <c r="R100" s="346"/>
      <c r="S100" s="346"/>
      <c r="T100" s="105">
        <f t="shared" si="163"/>
        <v>0</v>
      </c>
      <c r="U100" s="346"/>
      <c r="V100" s="346"/>
      <c r="W100" s="344">
        <v>0</v>
      </c>
      <c r="X100" s="346"/>
      <c r="Y100" s="346"/>
      <c r="Z100" s="105">
        <f t="shared" si="164"/>
        <v>0</v>
      </c>
      <c r="AA100" s="346"/>
      <c r="AB100" s="346"/>
      <c r="AC100" s="105">
        <f t="shared" si="165"/>
        <v>0</v>
      </c>
      <c r="AD100" s="346"/>
      <c r="AE100" s="346"/>
      <c r="AF100" s="105">
        <f t="shared" si="166"/>
        <v>0</v>
      </c>
      <c r="AG100" s="346"/>
      <c r="AH100" s="346"/>
      <c r="AI100" s="343">
        <f t="shared" si="193"/>
        <v>0</v>
      </c>
      <c r="AJ100" s="346"/>
      <c r="AK100" s="346"/>
      <c r="AL100" s="343">
        <f t="shared" si="194"/>
        <v>0</v>
      </c>
      <c r="AM100" s="346"/>
      <c r="AN100" s="346"/>
      <c r="AO100" s="105">
        <f t="shared" si="180"/>
        <v>0</v>
      </c>
      <c r="AP100" s="346"/>
      <c r="AQ100" s="346"/>
      <c r="AR100" s="105">
        <f t="shared" si="167"/>
        <v>0</v>
      </c>
      <c r="AS100" s="346"/>
      <c r="AT100" s="346"/>
      <c r="AU100" s="105">
        <f t="shared" si="168"/>
        <v>0</v>
      </c>
      <c r="AV100" s="346"/>
      <c r="AW100" s="346"/>
      <c r="AX100" s="105">
        <f t="shared" si="169"/>
        <v>0</v>
      </c>
      <c r="AY100" s="346"/>
      <c r="AZ100" s="346"/>
      <c r="BA100" s="105">
        <f t="shared" si="170"/>
        <v>0</v>
      </c>
      <c r="BB100" s="346"/>
      <c r="BC100" s="346"/>
      <c r="BD100" s="105">
        <f t="shared" si="171"/>
        <v>0</v>
      </c>
      <c r="BE100" s="346"/>
      <c r="BF100" s="346"/>
      <c r="BG100" s="105">
        <f t="shared" si="172"/>
        <v>0</v>
      </c>
      <c r="BH100" s="346"/>
      <c r="BI100" s="346"/>
      <c r="BJ100" s="105">
        <f t="shared" si="173"/>
        <v>0</v>
      </c>
      <c r="BK100" s="346"/>
      <c r="BL100" s="346"/>
      <c r="BM100" s="343">
        <f t="shared" si="195"/>
        <v>0</v>
      </c>
      <c r="BN100" s="346"/>
      <c r="BO100" s="346"/>
      <c r="BP100" s="343">
        <f t="shared" si="196"/>
        <v>0</v>
      </c>
      <c r="BQ100" s="346"/>
      <c r="BR100" s="346"/>
      <c r="BS100" s="344">
        <v>0</v>
      </c>
      <c r="BT100" s="346"/>
      <c r="BU100" s="346"/>
      <c r="BV100" s="105">
        <f t="shared" si="191"/>
        <v>0</v>
      </c>
      <c r="BW100" s="346"/>
      <c r="BX100" s="346"/>
      <c r="BY100" s="343">
        <f t="shared" si="198"/>
        <v>0</v>
      </c>
      <c r="BZ100" s="346"/>
      <c r="CA100" s="346"/>
      <c r="CB100" s="105">
        <f t="shared" si="181"/>
        <v>0</v>
      </c>
      <c r="CC100" s="346"/>
      <c r="CD100" s="346"/>
      <c r="CE100" s="105">
        <f t="shared" si="174"/>
        <v>0</v>
      </c>
      <c r="CF100" s="346"/>
      <c r="CG100" s="346"/>
      <c r="CH100" s="105">
        <f t="shared" si="175"/>
        <v>0</v>
      </c>
      <c r="CI100" s="346"/>
      <c r="CJ100" s="346"/>
      <c r="CK100" s="105">
        <f t="shared" si="176"/>
        <v>0</v>
      </c>
      <c r="CL100" s="346"/>
      <c r="CM100" s="346"/>
      <c r="CN100" s="105">
        <f t="shared" si="177"/>
        <v>0</v>
      </c>
      <c r="CO100" s="346"/>
      <c r="CP100" s="340"/>
      <c r="CQ100" s="105">
        <f t="shared" si="178"/>
        <v>0</v>
      </c>
      <c r="CR100" s="315">
        <f t="shared" si="184"/>
        <v>0</v>
      </c>
      <c r="CS100" s="315">
        <f t="shared" si="184"/>
        <v>0</v>
      </c>
      <c r="CT100" s="315">
        <f t="shared" si="184"/>
        <v>0</v>
      </c>
      <c r="CU100" s="135"/>
      <c r="CV100" s="135"/>
      <c r="CW100" s="109">
        <f t="shared" si="185"/>
        <v>0</v>
      </c>
      <c r="CX100" s="315">
        <f t="shared" si="186"/>
        <v>0</v>
      </c>
      <c r="CY100" s="315">
        <f t="shared" si="186"/>
        <v>0</v>
      </c>
      <c r="CZ100" s="315">
        <f t="shared" si="186"/>
        <v>0</v>
      </c>
      <c r="DA100" s="135"/>
      <c r="DB100" s="135"/>
      <c r="DC100" s="105">
        <f t="shared" si="187"/>
        <v>0</v>
      </c>
      <c r="DD100" s="135"/>
      <c r="DE100" s="135"/>
      <c r="DF100" s="109">
        <f t="shared" si="188"/>
        <v>0</v>
      </c>
      <c r="DG100" s="135">
        <f t="shared" si="189"/>
        <v>0</v>
      </c>
      <c r="DH100" s="135">
        <f t="shared" si="189"/>
        <v>0</v>
      </c>
      <c r="DI100" s="135">
        <f t="shared" si="189"/>
        <v>0</v>
      </c>
      <c r="DJ100" s="135">
        <f t="shared" si="190"/>
        <v>0</v>
      </c>
      <c r="DK100" s="135">
        <f t="shared" si="190"/>
        <v>0</v>
      </c>
      <c r="DL100" s="135">
        <f t="shared" si="190"/>
        <v>0</v>
      </c>
      <c r="DM100" s="323"/>
      <c r="DN100" s="61"/>
      <c r="DO100" s="61"/>
      <c r="DP100" s="61"/>
      <c r="DQ100" s="61"/>
    </row>
    <row r="101" spans="1:121">
      <c r="A101" s="306">
        <v>90</v>
      </c>
      <c r="B101" s="311" t="s">
        <v>190</v>
      </c>
      <c r="C101" s="340"/>
      <c r="D101" s="340"/>
      <c r="E101" s="105">
        <f t="shared" si="179"/>
        <v>0</v>
      </c>
      <c r="F101" s="340"/>
      <c r="G101" s="340"/>
      <c r="H101" s="105">
        <f t="shared" si="160"/>
        <v>0</v>
      </c>
      <c r="I101" s="340"/>
      <c r="J101" s="340"/>
      <c r="K101" s="105">
        <f t="shared" si="161"/>
        <v>0</v>
      </c>
      <c r="L101" s="346"/>
      <c r="M101" s="346"/>
      <c r="N101" s="105">
        <f t="shared" si="162"/>
        <v>0</v>
      </c>
      <c r="O101" s="346"/>
      <c r="P101" s="346"/>
      <c r="Q101" s="344">
        <v>0</v>
      </c>
      <c r="R101" s="346"/>
      <c r="S101" s="340"/>
      <c r="T101" s="105">
        <f t="shared" si="163"/>
        <v>0</v>
      </c>
      <c r="U101" s="346"/>
      <c r="V101" s="346"/>
      <c r="W101" s="344">
        <v>0</v>
      </c>
      <c r="X101" s="346"/>
      <c r="Y101" s="346"/>
      <c r="Z101" s="105">
        <f t="shared" si="164"/>
        <v>0</v>
      </c>
      <c r="AA101" s="346"/>
      <c r="AB101" s="346"/>
      <c r="AC101" s="105">
        <f t="shared" si="165"/>
        <v>0</v>
      </c>
      <c r="AD101" s="346"/>
      <c r="AE101" s="346"/>
      <c r="AF101" s="105">
        <f t="shared" si="166"/>
        <v>0</v>
      </c>
      <c r="AG101" s="346"/>
      <c r="AH101" s="346"/>
      <c r="AI101" s="343">
        <f t="shared" si="193"/>
        <v>0</v>
      </c>
      <c r="AJ101" s="346"/>
      <c r="AK101" s="346"/>
      <c r="AL101" s="343">
        <f t="shared" si="194"/>
        <v>0</v>
      </c>
      <c r="AM101" s="346"/>
      <c r="AN101" s="346"/>
      <c r="AO101" s="105">
        <f t="shared" si="180"/>
        <v>0</v>
      </c>
      <c r="AP101" s="346"/>
      <c r="AQ101" s="346"/>
      <c r="AR101" s="105">
        <f t="shared" si="167"/>
        <v>0</v>
      </c>
      <c r="AS101" s="346"/>
      <c r="AT101" s="346"/>
      <c r="AU101" s="105">
        <f t="shared" si="168"/>
        <v>0</v>
      </c>
      <c r="AV101" s="346"/>
      <c r="AW101" s="346"/>
      <c r="AX101" s="105">
        <f t="shared" si="169"/>
        <v>0</v>
      </c>
      <c r="AY101" s="346"/>
      <c r="AZ101" s="346"/>
      <c r="BA101" s="105">
        <f t="shared" si="170"/>
        <v>0</v>
      </c>
      <c r="BB101" s="346"/>
      <c r="BC101" s="346"/>
      <c r="BD101" s="105">
        <f t="shared" si="171"/>
        <v>0</v>
      </c>
      <c r="BE101" s="346"/>
      <c r="BF101" s="346"/>
      <c r="BG101" s="105">
        <f t="shared" si="172"/>
        <v>0</v>
      </c>
      <c r="BH101" s="346"/>
      <c r="BI101" s="346"/>
      <c r="BJ101" s="105">
        <f t="shared" si="173"/>
        <v>0</v>
      </c>
      <c r="BK101" s="346"/>
      <c r="BL101" s="346"/>
      <c r="BM101" s="343">
        <f t="shared" si="195"/>
        <v>0</v>
      </c>
      <c r="BN101" s="346"/>
      <c r="BO101" s="346"/>
      <c r="BP101" s="343">
        <f t="shared" si="196"/>
        <v>0</v>
      </c>
      <c r="BQ101" s="346"/>
      <c r="BR101" s="346"/>
      <c r="BS101" s="344">
        <v>0</v>
      </c>
      <c r="BT101" s="346"/>
      <c r="BU101" s="346"/>
      <c r="BV101" s="105">
        <f t="shared" si="191"/>
        <v>0</v>
      </c>
      <c r="BW101" s="340"/>
      <c r="BX101" s="340"/>
      <c r="BY101" s="343">
        <f t="shared" si="198"/>
        <v>0</v>
      </c>
      <c r="BZ101" s="346"/>
      <c r="CA101" s="346"/>
      <c r="CB101" s="105">
        <f t="shared" si="181"/>
        <v>0</v>
      </c>
      <c r="CC101" s="346"/>
      <c r="CD101" s="346"/>
      <c r="CE101" s="105">
        <f t="shared" si="174"/>
        <v>0</v>
      </c>
      <c r="CF101" s="346"/>
      <c r="CG101" s="346"/>
      <c r="CH101" s="105">
        <f t="shared" si="175"/>
        <v>0</v>
      </c>
      <c r="CI101" s="346"/>
      <c r="CJ101" s="346"/>
      <c r="CK101" s="105">
        <f t="shared" si="176"/>
        <v>0</v>
      </c>
      <c r="CL101" s="346"/>
      <c r="CM101" s="346"/>
      <c r="CN101" s="105">
        <f t="shared" si="177"/>
        <v>0</v>
      </c>
      <c r="CO101" s="346"/>
      <c r="CP101" s="346"/>
      <c r="CQ101" s="105">
        <f t="shared" si="178"/>
        <v>0</v>
      </c>
      <c r="CR101" s="315">
        <f t="shared" si="184"/>
        <v>0</v>
      </c>
      <c r="CS101" s="315">
        <f>SUM(D101+G101+J101+M101+P101+S101+V101+Y101+AB101+AE101+AH101+AK101+AN101+AQ101+AT101+AW101+AZ101+BC101+BF101+BI101+BL101+BO101+BR101+BU101+BX101+CA101+CD101+CG101+CJ101+CM101+CP101)</f>
        <v>0</v>
      </c>
      <c r="CT101" s="315">
        <f t="shared" si="184"/>
        <v>0</v>
      </c>
      <c r="CU101" s="135"/>
      <c r="CV101" s="135"/>
      <c r="CW101" s="109">
        <f t="shared" si="185"/>
        <v>0</v>
      </c>
      <c r="CX101" s="315">
        <f t="shared" si="186"/>
        <v>0</v>
      </c>
      <c r="CY101" s="315">
        <f t="shared" si="186"/>
        <v>0</v>
      </c>
      <c r="CZ101" s="315">
        <f t="shared" si="186"/>
        <v>0</v>
      </c>
      <c r="DA101" s="135"/>
      <c r="DB101" s="135"/>
      <c r="DC101" s="105">
        <f t="shared" si="187"/>
        <v>0</v>
      </c>
      <c r="DD101" s="135"/>
      <c r="DE101" s="135"/>
      <c r="DF101" s="109">
        <f t="shared" si="188"/>
        <v>0</v>
      </c>
      <c r="DG101" s="135">
        <f t="shared" si="189"/>
        <v>0</v>
      </c>
      <c r="DH101" s="135">
        <f t="shared" si="189"/>
        <v>0</v>
      </c>
      <c r="DI101" s="135">
        <f t="shared" si="189"/>
        <v>0</v>
      </c>
      <c r="DJ101" s="135">
        <f t="shared" si="190"/>
        <v>0</v>
      </c>
      <c r="DK101" s="135">
        <f t="shared" si="190"/>
        <v>0</v>
      </c>
      <c r="DL101" s="135">
        <f t="shared" si="190"/>
        <v>0</v>
      </c>
      <c r="DM101" s="323"/>
    </row>
    <row r="102" spans="1:121" ht="13.5" customHeight="1">
      <c r="A102" s="306">
        <v>91</v>
      </c>
      <c r="B102" s="311" t="s">
        <v>191</v>
      </c>
      <c r="C102" s="340"/>
      <c r="D102" s="340"/>
      <c r="E102" s="105">
        <f t="shared" si="179"/>
        <v>0</v>
      </c>
      <c r="F102" s="346"/>
      <c r="G102" s="346"/>
      <c r="H102" s="105">
        <f t="shared" si="160"/>
        <v>0</v>
      </c>
      <c r="I102" s="346"/>
      <c r="J102" s="346"/>
      <c r="K102" s="105">
        <f t="shared" si="161"/>
        <v>0</v>
      </c>
      <c r="L102" s="346"/>
      <c r="M102" s="346"/>
      <c r="N102" s="105">
        <f t="shared" si="162"/>
        <v>0</v>
      </c>
      <c r="O102" s="346"/>
      <c r="P102" s="346"/>
      <c r="Q102" s="344">
        <v>0</v>
      </c>
      <c r="R102" s="346"/>
      <c r="S102" s="340"/>
      <c r="T102" s="105">
        <f t="shared" si="163"/>
        <v>0</v>
      </c>
      <c r="U102" s="346"/>
      <c r="V102" s="346"/>
      <c r="W102" s="344">
        <v>0</v>
      </c>
      <c r="X102" s="346"/>
      <c r="Y102" s="346"/>
      <c r="Z102" s="105">
        <f t="shared" si="164"/>
        <v>0</v>
      </c>
      <c r="AA102" s="340"/>
      <c r="AB102" s="340"/>
      <c r="AC102" s="105">
        <f t="shared" si="165"/>
        <v>0</v>
      </c>
      <c r="AD102" s="346"/>
      <c r="AE102" s="346"/>
      <c r="AF102" s="105">
        <f t="shared" si="166"/>
        <v>0</v>
      </c>
      <c r="AG102" s="346"/>
      <c r="AH102" s="340"/>
      <c r="AI102" s="343">
        <f t="shared" si="193"/>
        <v>0</v>
      </c>
      <c r="AJ102" s="346"/>
      <c r="AK102" s="340"/>
      <c r="AL102" s="343">
        <f t="shared" si="194"/>
        <v>0</v>
      </c>
      <c r="AM102" s="346"/>
      <c r="AN102" s="346"/>
      <c r="AO102" s="105">
        <f t="shared" si="180"/>
        <v>0</v>
      </c>
      <c r="AP102" s="346"/>
      <c r="AQ102" s="340"/>
      <c r="AR102" s="105">
        <f t="shared" si="167"/>
        <v>0</v>
      </c>
      <c r="AS102" s="346"/>
      <c r="AT102" s="346"/>
      <c r="AU102" s="105">
        <f t="shared" si="168"/>
        <v>0</v>
      </c>
      <c r="AV102" s="340"/>
      <c r="AW102" s="340"/>
      <c r="AX102" s="105">
        <f t="shared" si="169"/>
        <v>0</v>
      </c>
      <c r="AY102" s="340"/>
      <c r="AZ102" s="340"/>
      <c r="BA102" s="105">
        <f t="shared" si="170"/>
        <v>0</v>
      </c>
      <c r="BB102" s="346"/>
      <c r="BC102" s="340"/>
      <c r="BD102" s="105">
        <f t="shared" si="171"/>
        <v>0</v>
      </c>
      <c r="BE102" s="346"/>
      <c r="BF102" s="340"/>
      <c r="BG102" s="105">
        <f t="shared" si="172"/>
        <v>0</v>
      </c>
      <c r="BH102" s="346"/>
      <c r="BI102" s="346"/>
      <c r="BJ102" s="105">
        <f t="shared" si="173"/>
        <v>0</v>
      </c>
      <c r="BK102" s="346"/>
      <c r="BL102" s="346"/>
      <c r="BM102" s="343">
        <f t="shared" si="195"/>
        <v>0</v>
      </c>
      <c r="BN102" s="346"/>
      <c r="BO102" s="340"/>
      <c r="BP102" s="343">
        <f t="shared" si="196"/>
        <v>0</v>
      </c>
      <c r="BQ102" s="346"/>
      <c r="BR102" s="346"/>
      <c r="BS102" s="344">
        <v>0</v>
      </c>
      <c r="BT102" s="346"/>
      <c r="BU102" s="346"/>
      <c r="BV102" s="105">
        <f t="shared" si="191"/>
        <v>0</v>
      </c>
      <c r="BW102" s="346"/>
      <c r="BX102" s="346"/>
      <c r="BY102" s="343">
        <f t="shared" si="198"/>
        <v>0</v>
      </c>
      <c r="BZ102" s="340"/>
      <c r="CA102" s="340"/>
      <c r="CB102" s="105">
        <f t="shared" si="181"/>
        <v>0</v>
      </c>
      <c r="CC102" s="346"/>
      <c r="CD102" s="346"/>
      <c r="CE102" s="105">
        <f t="shared" si="174"/>
        <v>0</v>
      </c>
      <c r="CF102" s="346"/>
      <c r="CG102" s="346"/>
      <c r="CH102" s="105">
        <f t="shared" si="175"/>
        <v>0</v>
      </c>
      <c r="CI102" s="346"/>
      <c r="CJ102" s="346"/>
      <c r="CK102" s="105">
        <f t="shared" si="176"/>
        <v>0</v>
      </c>
      <c r="CL102" s="346"/>
      <c r="CM102" s="346"/>
      <c r="CN102" s="105">
        <f t="shared" si="177"/>
        <v>0</v>
      </c>
      <c r="CO102" s="346"/>
      <c r="CP102" s="340"/>
      <c r="CQ102" s="105">
        <f t="shared" si="178"/>
        <v>0</v>
      </c>
      <c r="CR102" s="315">
        <f>SUM(C102+F102+I102+L102+O102+R102+U102+X102+AA102+AD102+AG102+AJ102+AM102+AP102+AS102+AV102+AY102+BB102+BE102+BH102+BK102+BN102+BQ102+BT102+BW102+BZ102+CC102+CF102+CI102+CL102+CO102)</f>
        <v>0</v>
      </c>
      <c r="CS102" s="315">
        <f>SUM(D102+G102+J102+M102+P102+S102+V102+Y102+AB102+AE102+AH102+AK102+AN102+AQ102+AT102+AW102+AZ102+BC102+BF102+BI102+BL102+BO102+BR102+BU102+BX102+CA102+CD102+CG102+CJ102+CM102+CP102)</f>
        <v>0</v>
      </c>
      <c r="CT102" s="315">
        <f t="shared" si="184"/>
        <v>0</v>
      </c>
      <c r="CU102" s="135"/>
      <c r="CV102" s="135"/>
      <c r="CW102" s="109">
        <f t="shared" si="185"/>
        <v>0</v>
      </c>
      <c r="CX102" s="315">
        <f t="shared" si="186"/>
        <v>0</v>
      </c>
      <c r="CY102" s="315">
        <f t="shared" si="186"/>
        <v>0</v>
      </c>
      <c r="CZ102" s="315">
        <f t="shared" si="186"/>
        <v>0</v>
      </c>
      <c r="DA102" s="135"/>
      <c r="DB102" s="135"/>
      <c r="DC102" s="105">
        <f t="shared" si="187"/>
        <v>0</v>
      </c>
      <c r="DD102" s="135"/>
      <c r="DE102" s="135"/>
      <c r="DF102" s="109">
        <f t="shared" si="188"/>
        <v>0</v>
      </c>
      <c r="DG102" s="135">
        <f t="shared" si="189"/>
        <v>0</v>
      </c>
      <c r="DH102" s="135">
        <f t="shared" si="189"/>
        <v>0</v>
      </c>
      <c r="DI102" s="135">
        <f t="shared" si="189"/>
        <v>0</v>
      </c>
      <c r="DJ102" s="135">
        <f t="shared" si="190"/>
        <v>0</v>
      </c>
      <c r="DK102" s="135">
        <f t="shared" si="190"/>
        <v>0</v>
      </c>
      <c r="DL102" s="135">
        <f t="shared" si="190"/>
        <v>0</v>
      </c>
      <c r="DM102" s="323"/>
    </row>
    <row r="103" spans="1:121" ht="12" customHeight="1">
      <c r="A103" s="306">
        <v>92</v>
      </c>
      <c r="B103" s="311" t="s">
        <v>192</v>
      </c>
      <c r="C103" s="340"/>
      <c r="D103" s="340"/>
      <c r="E103" s="105">
        <f t="shared" si="179"/>
        <v>0</v>
      </c>
      <c r="F103" s="346"/>
      <c r="G103" s="346"/>
      <c r="H103" s="105">
        <f t="shared" si="160"/>
        <v>0</v>
      </c>
      <c r="I103" s="346"/>
      <c r="J103" s="346"/>
      <c r="K103" s="105">
        <f t="shared" si="161"/>
        <v>0</v>
      </c>
      <c r="L103" s="346"/>
      <c r="M103" s="346"/>
      <c r="N103" s="105">
        <f t="shared" si="162"/>
        <v>0</v>
      </c>
      <c r="O103" s="346"/>
      <c r="P103" s="346"/>
      <c r="Q103" s="344">
        <v>0</v>
      </c>
      <c r="R103" s="346"/>
      <c r="S103" s="346"/>
      <c r="T103" s="105">
        <f t="shared" si="163"/>
        <v>0</v>
      </c>
      <c r="U103" s="346"/>
      <c r="V103" s="346"/>
      <c r="W103" s="344">
        <v>0</v>
      </c>
      <c r="X103" s="346"/>
      <c r="Y103" s="346"/>
      <c r="Z103" s="105">
        <f t="shared" si="164"/>
        <v>0</v>
      </c>
      <c r="AA103" s="346"/>
      <c r="AB103" s="346"/>
      <c r="AC103" s="105">
        <f t="shared" si="165"/>
        <v>0</v>
      </c>
      <c r="AD103" s="346"/>
      <c r="AE103" s="346"/>
      <c r="AF103" s="105">
        <f t="shared" si="166"/>
        <v>0</v>
      </c>
      <c r="AG103" s="346"/>
      <c r="AH103" s="346"/>
      <c r="AI103" s="343">
        <f t="shared" si="193"/>
        <v>0</v>
      </c>
      <c r="AJ103" s="346"/>
      <c r="AK103" s="346"/>
      <c r="AL103" s="343">
        <f t="shared" si="194"/>
        <v>0</v>
      </c>
      <c r="AM103" s="346"/>
      <c r="AN103" s="346"/>
      <c r="AO103" s="105">
        <f t="shared" si="180"/>
        <v>0</v>
      </c>
      <c r="AP103" s="346"/>
      <c r="AQ103" s="346"/>
      <c r="AR103" s="105">
        <f t="shared" si="167"/>
        <v>0</v>
      </c>
      <c r="AS103" s="346"/>
      <c r="AT103" s="346"/>
      <c r="AU103" s="105">
        <f t="shared" si="168"/>
        <v>0</v>
      </c>
      <c r="AV103" s="346"/>
      <c r="AW103" s="346"/>
      <c r="AX103" s="105">
        <f t="shared" si="169"/>
        <v>0</v>
      </c>
      <c r="AY103" s="346"/>
      <c r="AZ103" s="346"/>
      <c r="BA103" s="105">
        <f t="shared" si="170"/>
        <v>0</v>
      </c>
      <c r="BB103" s="346"/>
      <c r="BC103" s="346"/>
      <c r="BD103" s="105">
        <f t="shared" si="171"/>
        <v>0</v>
      </c>
      <c r="BE103" s="346"/>
      <c r="BF103" s="346"/>
      <c r="BG103" s="105">
        <f t="shared" si="172"/>
        <v>0</v>
      </c>
      <c r="BH103" s="346"/>
      <c r="BI103" s="346"/>
      <c r="BJ103" s="105">
        <f t="shared" si="173"/>
        <v>0</v>
      </c>
      <c r="BK103" s="346"/>
      <c r="BL103" s="346"/>
      <c r="BM103" s="343">
        <f t="shared" si="195"/>
        <v>0</v>
      </c>
      <c r="BN103" s="346"/>
      <c r="BO103" s="340"/>
      <c r="BP103" s="343">
        <f t="shared" si="196"/>
        <v>0</v>
      </c>
      <c r="BQ103" s="346"/>
      <c r="BR103" s="346"/>
      <c r="BS103" s="344">
        <v>0</v>
      </c>
      <c r="BT103" s="346"/>
      <c r="BU103" s="346"/>
      <c r="BV103" s="105">
        <f t="shared" si="191"/>
        <v>0</v>
      </c>
      <c r="BW103" s="346"/>
      <c r="BX103" s="346"/>
      <c r="BY103" s="343">
        <f t="shared" si="198"/>
        <v>0</v>
      </c>
      <c r="BZ103" s="346"/>
      <c r="CA103" s="346"/>
      <c r="CB103" s="105">
        <f t="shared" si="181"/>
        <v>0</v>
      </c>
      <c r="CC103" s="346"/>
      <c r="CD103" s="346"/>
      <c r="CE103" s="105">
        <f t="shared" si="174"/>
        <v>0</v>
      </c>
      <c r="CF103" s="346"/>
      <c r="CG103" s="346"/>
      <c r="CH103" s="105">
        <f t="shared" si="175"/>
        <v>0</v>
      </c>
      <c r="CI103" s="346"/>
      <c r="CJ103" s="346"/>
      <c r="CK103" s="105">
        <f t="shared" si="176"/>
        <v>0</v>
      </c>
      <c r="CL103" s="346"/>
      <c r="CM103" s="346"/>
      <c r="CN103" s="105">
        <f t="shared" si="177"/>
        <v>0</v>
      </c>
      <c r="CO103" s="346"/>
      <c r="CP103" s="346"/>
      <c r="CQ103" s="105">
        <f t="shared" si="178"/>
        <v>0</v>
      </c>
      <c r="CR103" s="315">
        <f t="shared" si="184"/>
        <v>0</v>
      </c>
      <c r="CS103" s="315">
        <f t="shared" si="184"/>
        <v>0</v>
      </c>
      <c r="CT103" s="315">
        <f t="shared" si="184"/>
        <v>0</v>
      </c>
      <c r="CU103" s="135"/>
      <c r="CV103" s="135"/>
      <c r="CW103" s="109">
        <f t="shared" si="185"/>
        <v>0</v>
      </c>
      <c r="CX103" s="315">
        <f t="shared" si="186"/>
        <v>0</v>
      </c>
      <c r="CY103" s="315">
        <f t="shared" si="186"/>
        <v>0</v>
      </c>
      <c r="CZ103" s="315">
        <f t="shared" si="186"/>
        <v>0</v>
      </c>
      <c r="DA103" s="135"/>
      <c r="DB103" s="135"/>
      <c r="DC103" s="105">
        <f t="shared" si="187"/>
        <v>0</v>
      </c>
      <c r="DD103" s="135"/>
      <c r="DE103" s="135"/>
      <c r="DF103" s="109">
        <f t="shared" si="188"/>
        <v>0</v>
      </c>
      <c r="DG103" s="135">
        <f t="shared" si="189"/>
        <v>0</v>
      </c>
      <c r="DH103" s="135">
        <f t="shared" si="189"/>
        <v>0</v>
      </c>
      <c r="DI103" s="135">
        <f t="shared" si="189"/>
        <v>0</v>
      </c>
      <c r="DJ103" s="135">
        <f t="shared" si="190"/>
        <v>0</v>
      </c>
      <c r="DK103" s="135">
        <f t="shared" si="190"/>
        <v>0</v>
      </c>
      <c r="DL103" s="135">
        <f t="shared" si="190"/>
        <v>0</v>
      </c>
      <c r="DM103" s="323"/>
    </row>
    <row r="104" spans="1:121">
      <c r="A104" s="306">
        <v>93</v>
      </c>
      <c r="B104" s="311" t="s">
        <v>193</v>
      </c>
      <c r="C104" s="340"/>
      <c r="D104" s="340"/>
      <c r="E104" s="105">
        <f t="shared" si="179"/>
        <v>0</v>
      </c>
      <c r="F104" s="346"/>
      <c r="G104" s="346"/>
      <c r="H104" s="105">
        <f t="shared" si="160"/>
        <v>0</v>
      </c>
      <c r="I104" s="346"/>
      <c r="J104" s="346"/>
      <c r="K104" s="105">
        <f t="shared" si="161"/>
        <v>0</v>
      </c>
      <c r="L104" s="346"/>
      <c r="M104" s="346"/>
      <c r="N104" s="105">
        <f t="shared" si="162"/>
        <v>0</v>
      </c>
      <c r="O104" s="346"/>
      <c r="P104" s="346"/>
      <c r="Q104" s="344">
        <v>0</v>
      </c>
      <c r="R104" s="346"/>
      <c r="S104" s="346"/>
      <c r="T104" s="105">
        <f t="shared" si="163"/>
        <v>0</v>
      </c>
      <c r="U104" s="346"/>
      <c r="V104" s="346"/>
      <c r="W104" s="344">
        <v>0</v>
      </c>
      <c r="X104" s="346"/>
      <c r="Y104" s="346"/>
      <c r="Z104" s="105">
        <f t="shared" si="164"/>
        <v>0</v>
      </c>
      <c r="AA104" s="346"/>
      <c r="AB104" s="346"/>
      <c r="AC104" s="105">
        <f t="shared" si="165"/>
        <v>0</v>
      </c>
      <c r="AD104" s="346"/>
      <c r="AE104" s="346"/>
      <c r="AF104" s="105">
        <f t="shared" si="166"/>
        <v>0</v>
      </c>
      <c r="AG104" s="346"/>
      <c r="AH104" s="346"/>
      <c r="AI104" s="343">
        <f t="shared" si="193"/>
        <v>0</v>
      </c>
      <c r="AJ104" s="346"/>
      <c r="AK104" s="346"/>
      <c r="AL104" s="343">
        <f t="shared" si="194"/>
        <v>0</v>
      </c>
      <c r="AM104" s="346"/>
      <c r="AN104" s="346"/>
      <c r="AO104" s="105">
        <f t="shared" si="180"/>
        <v>0</v>
      </c>
      <c r="AP104" s="346"/>
      <c r="AQ104" s="346"/>
      <c r="AR104" s="105">
        <f t="shared" si="167"/>
        <v>0</v>
      </c>
      <c r="AS104" s="346"/>
      <c r="AT104" s="346"/>
      <c r="AU104" s="105">
        <f t="shared" si="168"/>
        <v>0</v>
      </c>
      <c r="AV104" s="346"/>
      <c r="AW104" s="346"/>
      <c r="AX104" s="105">
        <f t="shared" si="169"/>
        <v>0</v>
      </c>
      <c r="AY104" s="346"/>
      <c r="AZ104" s="346"/>
      <c r="BA104" s="105">
        <f t="shared" si="170"/>
        <v>0</v>
      </c>
      <c r="BB104" s="346"/>
      <c r="BC104" s="346"/>
      <c r="BD104" s="105">
        <f t="shared" si="171"/>
        <v>0</v>
      </c>
      <c r="BE104" s="346"/>
      <c r="BF104" s="346"/>
      <c r="BG104" s="105">
        <f t="shared" si="172"/>
        <v>0</v>
      </c>
      <c r="BH104" s="346"/>
      <c r="BI104" s="346"/>
      <c r="BJ104" s="105">
        <f t="shared" si="173"/>
        <v>0</v>
      </c>
      <c r="BK104" s="346"/>
      <c r="BL104" s="346"/>
      <c r="BM104" s="343">
        <f t="shared" si="195"/>
        <v>0</v>
      </c>
      <c r="BN104" s="346"/>
      <c r="BO104" s="346"/>
      <c r="BP104" s="343">
        <f t="shared" si="196"/>
        <v>0</v>
      </c>
      <c r="BQ104" s="346"/>
      <c r="BR104" s="346"/>
      <c r="BS104" s="344">
        <v>0</v>
      </c>
      <c r="BT104" s="346"/>
      <c r="BU104" s="346"/>
      <c r="BV104" s="105">
        <f t="shared" si="191"/>
        <v>0</v>
      </c>
      <c r="BW104" s="346"/>
      <c r="BX104" s="346"/>
      <c r="BY104" s="343">
        <f t="shared" si="198"/>
        <v>0</v>
      </c>
      <c r="BZ104" s="346"/>
      <c r="CA104" s="346"/>
      <c r="CB104" s="105">
        <f t="shared" si="181"/>
        <v>0</v>
      </c>
      <c r="CC104" s="346"/>
      <c r="CD104" s="346"/>
      <c r="CE104" s="105">
        <f t="shared" si="174"/>
        <v>0</v>
      </c>
      <c r="CF104" s="346"/>
      <c r="CG104" s="346"/>
      <c r="CH104" s="105">
        <f t="shared" si="175"/>
        <v>0</v>
      </c>
      <c r="CI104" s="346"/>
      <c r="CJ104" s="346"/>
      <c r="CK104" s="105">
        <f t="shared" si="176"/>
        <v>0</v>
      </c>
      <c r="CL104" s="346"/>
      <c r="CM104" s="346"/>
      <c r="CN104" s="105">
        <f t="shared" si="177"/>
        <v>0</v>
      </c>
      <c r="CO104" s="346"/>
      <c r="CP104" s="346"/>
      <c r="CQ104" s="105">
        <f t="shared" si="178"/>
        <v>0</v>
      </c>
      <c r="CR104" s="315">
        <f t="shared" si="184"/>
        <v>0</v>
      </c>
      <c r="CS104" s="315">
        <f t="shared" si="184"/>
        <v>0</v>
      </c>
      <c r="CT104" s="315">
        <f t="shared" si="184"/>
        <v>0</v>
      </c>
      <c r="CU104" s="135"/>
      <c r="CV104" s="135"/>
      <c r="CW104" s="109">
        <f t="shared" si="185"/>
        <v>0</v>
      </c>
      <c r="CX104" s="315">
        <f t="shared" si="186"/>
        <v>0</v>
      </c>
      <c r="CY104" s="315">
        <f t="shared" si="186"/>
        <v>0</v>
      </c>
      <c r="CZ104" s="315">
        <f t="shared" si="186"/>
        <v>0</v>
      </c>
      <c r="DA104" s="135"/>
      <c r="DB104" s="135"/>
      <c r="DC104" s="105">
        <f t="shared" si="187"/>
        <v>0</v>
      </c>
      <c r="DD104" s="135"/>
      <c r="DE104" s="135"/>
      <c r="DF104" s="109">
        <f t="shared" si="188"/>
        <v>0</v>
      </c>
      <c r="DG104" s="135">
        <f t="shared" si="189"/>
        <v>0</v>
      </c>
      <c r="DH104" s="135">
        <f t="shared" si="189"/>
        <v>0</v>
      </c>
      <c r="DI104" s="135">
        <f t="shared" si="189"/>
        <v>0</v>
      </c>
      <c r="DJ104" s="135">
        <f t="shared" si="190"/>
        <v>0</v>
      </c>
      <c r="DK104" s="135">
        <f t="shared" si="190"/>
        <v>0</v>
      </c>
      <c r="DL104" s="135">
        <f t="shared" si="190"/>
        <v>0</v>
      </c>
      <c r="DM104" s="323"/>
    </row>
    <row r="105" spans="1:121">
      <c r="A105" s="306">
        <v>94</v>
      </c>
      <c r="B105" s="311" t="s">
        <v>194</v>
      </c>
      <c r="C105" s="340"/>
      <c r="D105" s="340"/>
      <c r="E105" s="105">
        <f t="shared" si="179"/>
        <v>0</v>
      </c>
      <c r="F105" s="346"/>
      <c r="G105" s="346"/>
      <c r="H105" s="105">
        <f t="shared" si="160"/>
        <v>0</v>
      </c>
      <c r="I105" s="346"/>
      <c r="J105" s="346"/>
      <c r="K105" s="105">
        <f t="shared" si="161"/>
        <v>0</v>
      </c>
      <c r="L105" s="346"/>
      <c r="M105" s="346"/>
      <c r="N105" s="105">
        <f t="shared" si="162"/>
        <v>0</v>
      </c>
      <c r="O105" s="346"/>
      <c r="P105" s="346"/>
      <c r="Q105" s="344">
        <v>0</v>
      </c>
      <c r="R105" s="346"/>
      <c r="S105" s="346"/>
      <c r="T105" s="105">
        <f t="shared" si="163"/>
        <v>0</v>
      </c>
      <c r="U105" s="346"/>
      <c r="V105" s="346"/>
      <c r="W105" s="344">
        <v>0</v>
      </c>
      <c r="X105" s="346"/>
      <c r="Y105" s="346"/>
      <c r="Z105" s="105">
        <f t="shared" si="164"/>
        <v>0</v>
      </c>
      <c r="AA105" s="346"/>
      <c r="AB105" s="346"/>
      <c r="AC105" s="105">
        <f t="shared" si="165"/>
        <v>0</v>
      </c>
      <c r="AD105" s="346"/>
      <c r="AE105" s="340"/>
      <c r="AF105" s="105">
        <f t="shared" si="166"/>
        <v>0</v>
      </c>
      <c r="AG105" s="346"/>
      <c r="AH105" s="346"/>
      <c r="AI105" s="343">
        <f t="shared" si="193"/>
        <v>0</v>
      </c>
      <c r="AJ105" s="346"/>
      <c r="AK105" s="340"/>
      <c r="AL105" s="343">
        <f t="shared" si="194"/>
        <v>0</v>
      </c>
      <c r="AM105" s="346"/>
      <c r="AN105" s="346"/>
      <c r="AO105" s="105">
        <f t="shared" si="180"/>
        <v>0</v>
      </c>
      <c r="AP105" s="346"/>
      <c r="AQ105" s="340"/>
      <c r="AR105" s="105">
        <f t="shared" si="167"/>
        <v>0</v>
      </c>
      <c r="AS105" s="346"/>
      <c r="AT105" s="346"/>
      <c r="AU105" s="105">
        <f t="shared" si="168"/>
        <v>0</v>
      </c>
      <c r="AV105" s="346"/>
      <c r="AW105" s="346"/>
      <c r="AX105" s="105">
        <f t="shared" si="169"/>
        <v>0</v>
      </c>
      <c r="AY105" s="346"/>
      <c r="AZ105" s="346"/>
      <c r="BA105" s="105">
        <f t="shared" si="170"/>
        <v>0</v>
      </c>
      <c r="BB105" s="346"/>
      <c r="BC105" s="346"/>
      <c r="BD105" s="105">
        <f t="shared" si="171"/>
        <v>0</v>
      </c>
      <c r="BE105" s="346"/>
      <c r="BF105" s="346"/>
      <c r="BG105" s="105">
        <f t="shared" si="172"/>
        <v>0</v>
      </c>
      <c r="BH105" s="346"/>
      <c r="BI105" s="346"/>
      <c r="BJ105" s="105">
        <f t="shared" si="173"/>
        <v>0</v>
      </c>
      <c r="BK105" s="346"/>
      <c r="BL105" s="340"/>
      <c r="BM105" s="343">
        <f t="shared" si="195"/>
        <v>0</v>
      </c>
      <c r="BN105" s="346"/>
      <c r="BO105" s="346"/>
      <c r="BP105" s="343">
        <f t="shared" si="196"/>
        <v>0</v>
      </c>
      <c r="BQ105" s="346"/>
      <c r="BR105" s="346"/>
      <c r="BS105" s="344">
        <v>0</v>
      </c>
      <c r="BT105" s="346"/>
      <c r="BU105" s="346"/>
      <c r="BV105" s="105">
        <f t="shared" si="191"/>
        <v>0</v>
      </c>
      <c r="BW105" s="346"/>
      <c r="BX105" s="340"/>
      <c r="BY105" s="343">
        <f t="shared" si="198"/>
        <v>0</v>
      </c>
      <c r="BZ105" s="346"/>
      <c r="CA105" s="340"/>
      <c r="CB105" s="105">
        <f t="shared" si="181"/>
        <v>0</v>
      </c>
      <c r="CC105" s="346"/>
      <c r="CD105" s="346"/>
      <c r="CE105" s="105">
        <f t="shared" si="174"/>
        <v>0</v>
      </c>
      <c r="CF105" s="346"/>
      <c r="CG105" s="340"/>
      <c r="CH105" s="105">
        <f t="shared" si="175"/>
        <v>0</v>
      </c>
      <c r="CI105" s="346"/>
      <c r="CJ105" s="346"/>
      <c r="CK105" s="105">
        <f t="shared" si="176"/>
        <v>0</v>
      </c>
      <c r="CL105" s="346"/>
      <c r="CM105" s="346"/>
      <c r="CN105" s="105">
        <f t="shared" si="177"/>
        <v>0</v>
      </c>
      <c r="CO105" s="346"/>
      <c r="CP105" s="346"/>
      <c r="CQ105" s="105">
        <f t="shared" si="178"/>
        <v>0</v>
      </c>
      <c r="CR105" s="315">
        <f t="shared" si="184"/>
        <v>0</v>
      </c>
      <c r="CS105" s="315">
        <f t="shared" si="184"/>
        <v>0</v>
      </c>
      <c r="CT105" s="315">
        <f t="shared" si="184"/>
        <v>0</v>
      </c>
      <c r="CU105" s="135"/>
      <c r="CV105" s="135"/>
      <c r="CW105" s="109">
        <f t="shared" si="185"/>
        <v>0</v>
      </c>
      <c r="CX105" s="315">
        <f t="shared" si="186"/>
        <v>0</v>
      </c>
      <c r="CY105" s="315">
        <f t="shared" si="186"/>
        <v>0</v>
      </c>
      <c r="CZ105" s="315">
        <f t="shared" si="186"/>
        <v>0</v>
      </c>
      <c r="DA105" s="135"/>
      <c r="DB105" s="135"/>
      <c r="DC105" s="105">
        <f t="shared" si="187"/>
        <v>0</v>
      </c>
      <c r="DD105" s="135"/>
      <c r="DE105" s="135"/>
      <c r="DF105" s="109">
        <f t="shared" si="188"/>
        <v>0</v>
      </c>
      <c r="DG105" s="135">
        <f t="shared" si="189"/>
        <v>0</v>
      </c>
      <c r="DH105" s="135">
        <f t="shared" si="189"/>
        <v>0</v>
      </c>
      <c r="DI105" s="135">
        <f t="shared" si="189"/>
        <v>0</v>
      </c>
      <c r="DJ105" s="135">
        <f t="shared" si="190"/>
        <v>0</v>
      </c>
      <c r="DK105" s="135">
        <f t="shared" si="190"/>
        <v>0</v>
      </c>
      <c r="DL105" s="135">
        <f t="shared" si="190"/>
        <v>0</v>
      </c>
      <c r="DM105" s="323"/>
    </row>
    <row r="106" spans="1:121">
      <c r="A106" s="306">
        <v>95</v>
      </c>
      <c r="B106" s="311" t="s">
        <v>195</v>
      </c>
      <c r="C106" s="340"/>
      <c r="D106" s="340"/>
      <c r="E106" s="105">
        <f t="shared" si="179"/>
        <v>0</v>
      </c>
      <c r="F106" s="346"/>
      <c r="G106" s="346"/>
      <c r="H106" s="105">
        <f t="shared" si="160"/>
        <v>0</v>
      </c>
      <c r="I106" s="346"/>
      <c r="J106" s="346"/>
      <c r="K106" s="105">
        <f t="shared" si="161"/>
        <v>0</v>
      </c>
      <c r="L106" s="346"/>
      <c r="M106" s="346"/>
      <c r="N106" s="105">
        <f t="shared" si="162"/>
        <v>0</v>
      </c>
      <c r="O106" s="346"/>
      <c r="P106" s="346"/>
      <c r="Q106" s="344">
        <v>0</v>
      </c>
      <c r="R106" s="346"/>
      <c r="S106" s="346"/>
      <c r="T106" s="105">
        <f t="shared" si="163"/>
        <v>0</v>
      </c>
      <c r="U106" s="346"/>
      <c r="V106" s="346"/>
      <c r="W106" s="344">
        <v>0</v>
      </c>
      <c r="X106" s="346"/>
      <c r="Y106" s="346"/>
      <c r="Z106" s="105">
        <f t="shared" si="164"/>
        <v>0</v>
      </c>
      <c r="AA106" s="346"/>
      <c r="AB106" s="346"/>
      <c r="AC106" s="105">
        <f t="shared" si="165"/>
        <v>0</v>
      </c>
      <c r="AD106" s="346"/>
      <c r="AE106" s="346"/>
      <c r="AF106" s="105">
        <f t="shared" si="166"/>
        <v>0</v>
      </c>
      <c r="AG106" s="346"/>
      <c r="AH106" s="346"/>
      <c r="AI106" s="343">
        <f t="shared" si="193"/>
        <v>0</v>
      </c>
      <c r="AJ106" s="346"/>
      <c r="AK106" s="346"/>
      <c r="AL106" s="343">
        <f t="shared" si="194"/>
        <v>0</v>
      </c>
      <c r="AM106" s="346"/>
      <c r="AN106" s="346"/>
      <c r="AO106" s="105">
        <f t="shared" si="180"/>
        <v>0</v>
      </c>
      <c r="AP106" s="346"/>
      <c r="AQ106" s="346"/>
      <c r="AR106" s="105">
        <f t="shared" si="167"/>
        <v>0</v>
      </c>
      <c r="AS106" s="346"/>
      <c r="AT106" s="346"/>
      <c r="AU106" s="105">
        <f t="shared" si="168"/>
        <v>0</v>
      </c>
      <c r="AV106" s="346"/>
      <c r="AW106" s="346"/>
      <c r="AX106" s="105">
        <f t="shared" si="169"/>
        <v>0</v>
      </c>
      <c r="AY106" s="346"/>
      <c r="AZ106" s="346"/>
      <c r="BA106" s="105">
        <f t="shared" si="170"/>
        <v>0</v>
      </c>
      <c r="BB106" s="346"/>
      <c r="BC106" s="346"/>
      <c r="BD106" s="105">
        <f t="shared" si="171"/>
        <v>0</v>
      </c>
      <c r="BE106" s="346"/>
      <c r="BF106" s="346"/>
      <c r="BG106" s="105">
        <f t="shared" si="172"/>
        <v>0</v>
      </c>
      <c r="BH106" s="346"/>
      <c r="BI106" s="346"/>
      <c r="BJ106" s="105">
        <f t="shared" si="173"/>
        <v>0</v>
      </c>
      <c r="BK106" s="346"/>
      <c r="BL106" s="346"/>
      <c r="BM106" s="343">
        <f t="shared" si="195"/>
        <v>0</v>
      </c>
      <c r="BN106" s="346"/>
      <c r="BO106" s="346"/>
      <c r="BP106" s="343">
        <f t="shared" si="196"/>
        <v>0</v>
      </c>
      <c r="BQ106" s="346"/>
      <c r="BR106" s="346"/>
      <c r="BS106" s="344">
        <v>0</v>
      </c>
      <c r="BT106" s="346"/>
      <c r="BU106" s="346"/>
      <c r="BV106" s="105">
        <f t="shared" si="191"/>
        <v>0</v>
      </c>
      <c r="BW106" s="346"/>
      <c r="BX106" s="346"/>
      <c r="BY106" s="343">
        <f t="shared" si="198"/>
        <v>0</v>
      </c>
      <c r="BZ106" s="346"/>
      <c r="CA106" s="346"/>
      <c r="CB106" s="105">
        <f t="shared" si="181"/>
        <v>0</v>
      </c>
      <c r="CC106" s="346"/>
      <c r="CD106" s="346"/>
      <c r="CE106" s="105">
        <f t="shared" si="174"/>
        <v>0</v>
      </c>
      <c r="CF106" s="346"/>
      <c r="CG106" s="346"/>
      <c r="CH106" s="105">
        <f t="shared" si="175"/>
        <v>0</v>
      </c>
      <c r="CI106" s="346"/>
      <c r="CJ106" s="346"/>
      <c r="CK106" s="105">
        <f t="shared" si="176"/>
        <v>0</v>
      </c>
      <c r="CL106" s="346"/>
      <c r="CM106" s="346"/>
      <c r="CN106" s="105">
        <f t="shared" si="177"/>
        <v>0</v>
      </c>
      <c r="CO106" s="346"/>
      <c r="CP106" s="346"/>
      <c r="CQ106" s="105">
        <f t="shared" si="178"/>
        <v>0</v>
      </c>
      <c r="CR106" s="315">
        <f t="shared" si="184"/>
        <v>0</v>
      </c>
      <c r="CS106" s="315">
        <f t="shared" si="184"/>
        <v>0</v>
      </c>
      <c r="CT106" s="315">
        <f t="shared" si="184"/>
        <v>0</v>
      </c>
      <c r="CU106" s="135"/>
      <c r="CV106" s="135"/>
      <c r="CW106" s="109">
        <f t="shared" si="185"/>
        <v>0</v>
      </c>
      <c r="CX106" s="315">
        <f t="shared" si="186"/>
        <v>0</v>
      </c>
      <c r="CY106" s="315">
        <f t="shared" si="186"/>
        <v>0</v>
      </c>
      <c r="CZ106" s="315">
        <f t="shared" si="186"/>
        <v>0</v>
      </c>
      <c r="DA106" s="135"/>
      <c r="DB106" s="135"/>
      <c r="DC106" s="105">
        <f t="shared" si="187"/>
        <v>0</v>
      </c>
      <c r="DD106" s="135"/>
      <c r="DE106" s="135"/>
      <c r="DF106" s="109">
        <f t="shared" si="188"/>
        <v>0</v>
      </c>
      <c r="DG106" s="135">
        <f t="shared" si="189"/>
        <v>0</v>
      </c>
      <c r="DH106" s="135">
        <f t="shared" si="189"/>
        <v>0</v>
      </c>
      <c r="DI106" s="135">
        <f t="shared" si="189"/>
        <v>0</v>
      </c>
      <c r="DJ106" s="135">
        <f t="shared" si="190"/>
        <v>0</v>
      </c>
      <c r="DK106" s="135">
        <f t="shared" si="190"/>
        <v>0</v>
      </c>
      <c r="DL106" s="135">
        <f t="shared" si="190"/>
        <v>0</v>
      </c>
      <c r="DM106" s="323"/>
    </row>
    <row r="107" spans="1:121">
      <c r="A107" s="306">
        <v>96</v>
      </c>
      <c r="B107" s="311" t="s">
        <v>196</v>
      </c>
      <c r="C107" s="340"/>
      <c r="D107" s="340"/>
      <c r="E107" s="105">
        <f t="shared" si="179"/>
        <v>0</v>
      </c>
      <c r="F107" s="346"/>
      <c r="G107" s="346"/>
      <c r="H107" s="105">
        <f t="shared" si="160"/>
        <v>0</v>
      </c>
      <c r="I107" s="346"/>
      <c r="J107" s="346"/>
      <c r="K107" s="105">
        <f t="shared" si="161"/>
        <v>0</v>
      </c>
      <c r="L107" s="346"/>
      <c r="M107" s="346"/>
      <c r="N107" s="344">
        <v>0</v>
      </c>
      <c r="O107" s="346"/>
      <c r="P107" s="346"/>
      <c r="Q107" s="344">
        <v>0</v>
      </c>
      <c r="R107" s="346"/>
      <c r="S107" s="346"/>
      <c r="T107" s="105">
        <f t="shared" si="163"/>
        <v>0</v>
      </c>
      <c r="U107" s="346"/>
      <c r="V107" s="346"/>
      <c r="W107" s="344">
        <v>0</v>
      </c>
      <c r="X107" s="346"/>
      <c r="Y107" s="346"/>
      <c r="Z107" s="105">
        <f t="shared" si="164"/>
        <v>0</v>
      </c>
      <c r="AA107" s="346"/>
      <c r="AB107" s="346"/>
      <c r="AC107" s="105">
        <f t="shared" si="165"/>
        <v>0</v>
      </c>
      <c r="AD107" s="346"/>
      <c r="AE107" s="346"/>
      <c r="AF107" s="105">
        <f t="shared" si="166"/>
        <v>0</v>
      </c>
      <c r="AG107" s="346"/>
      <c r="AH107" s="340"/>
      <c r="AI107" s="343">
        <f t="shared" si="193"/>
        <v>0</v>
      </c>
      <c r="AJ107" s="346"/>
      <c r="AK107" s="346"/>
      <c r="AL107" s="343">
        <f t="shared" si="194"/>
        <v>0</v>
      </c>
      <c r="AM107" s="346"/>
      <c r="AN107" s="346"/>
      <c r="AO107" s="105">
        <f t="shared" si="180"/>
        <v>0</v>
      </c>
      <c r="AP107" s="346"/>
      <c r="AQ107" s="346"/>
      <c r="AR107" s="105">
        <f t="shared" si="167"/>
        <v>0</v>
      </c>
      <c r="AS107" s="346"/>
      <c r="AT107" s="346"/>
      <c r="AU107" s="105">
        <f t="shared" si="168"/>
        <v>0</v>
      </c>
      <c r="AV107" s="346"/>
      <c r="AW107" s="346"/>
      <c r="AX107" s="105">
        <f t="shared" si="169"/>
        <v>0</v>
      </c>
      <c r="AY107" s="346"/>
      <c r="AZ107" s="346"/>
      <c r="BA107" s="105">
        <f t="shared" si="170"/>
        <v>0</v>
      </c>
      <c r="BB107" s="346"/>
      <c r="BC107" s="346"/>
      <c r="BD107" s="105">
        <f t="shared" si="171"/>
        <v>0</v>
      </c>
      <c r="BE107" s="346"/>
      <c r="BF107" s="346"/>
      <c r="BG107" s="105">
        <f t="shared" si="172"/>
        <v>0</v>
      </c>
      <c r="BH107" s="346"/>
      <c r="BI107" s="346"/>
      <c r="BJ107" s="105">
        <f t="shared" si="173"/>
        <v>0</v>
      </c>
      <c r="BK107" s="346"/>
      <c r="BL107" s="346"/>
      <c r="BM107" s="343">
        <f t="shared" si="195"/>
        <v>0</v>
      </c>
      <c r="BN107" s="346"/>
      <c r="BO107" s="346"/>
      <c r="BP107" s="343">
        <f t="shared" si="196"/>
        <v>0</v>
      </c>
      <c r="BQ107" s="346"/>
      <c r="BR107" s="346"/>
      <c r="BS107" s="344">
        <v>0</v>
      </c>
      <c r="BT107" s="346"/>
      <c r="BU107" s="346"/>
      <c r="BV107" s="105">
        <f t="shared" si="191"/>
        <v>0</v>
      </c>
      <c r="BW107" s="346"/>
      <c r="BX107" s="346"/>
      <c r="BY107" s="343">
        <f t="shared" si="198"/>
        <v>0</v>
      </c>
      <c r="BZ107" s="346"/>
      <c r="CA107" s="346"/>
      <c r="CB107" s="105">
        <f t="shared" si="181"/>
        <v>0</v>
      </c>
      <c r="CC107" s="346"/>
      <c r="CD107" s="346"/>
      <c r="CE107" s="105">
        <f t="shared" si="174"/>
        <v>0</v>
      </c>
      <c r="CF107" s="346"/>
      <c r="CG107" s="346"/>
      <c r="CH107" s="105">
        <f t="shared" si="175"/>
        <v>0</v>
      </c>
      <c r="CI107" s="346"/>
      <c r="CJ107" s="346"/>
      <c r="CK107" s="105">
        <f t="shared" si="176"/>
        <v>0</v>
      </c>
      <c r="CL107" s="346"/>
      <c r="CM107" s="346"/>
      <c r="CN107" s="105">
        <f t="shared" si="177"/>
        <v>0</v>
      </c>
      <c r="CO107" s="346"/>
      <c r="CP107" s="346"/>
      <c r="CQ107" s="105">
        <f t="shared" si="178"/>
        <v>0</v>
      </c>
      <c r="CR107" s="315">
        <f t="shared" si="184"/>
        <v>0</v>
      </c>
      <c r="CS107" s="315">
        <f t="shared" si="184"/>
        <v>0</v>
      </c>
      <c r="CT107" s="315">
        <f t="shared" si="184"/>
        <v>0</v>
      </c>
      <c r="CU107" s="135"/>
      <c r="CV107" s="135"/>
      <c r="CW107" s="109">
        <f t="shared" si="185"/>
        <v>0</v>
      </c>
      <c r="CX107" s="315">
        <f t="shared" si="186"/>
        <v>0</v>
      </c>
      <c r="CY107" s="315">
        <f t="shared" si="186"/>
        <v>0</v>
      </c>
      <c r="CZ107" s="315">
        <f t="shared" si="186"/>
        <v>0</v>
      </c>
      <c r="DA107" s="135"/>
      <c r="DB107" s="135"/>
      <c r="DC107" s="105">
        <f t="shared" si="187"/>
        <v>0</v>
      </c>
      <c r="DD107" s="135"/>
      <c r="DE107" s="135"/>
      <c r="DF107" s="109">
        <f t="shared" si="188"/>
        <v>0</v>
      </c>
      <c r="DG107" s="135">
        <f t="shared" si="189"/>
        <v>0</v>
      </c>
      <c r="DH107" s="135">
        <f t="shared" si="189"/>
        <v>0</v>
      </c>
      <c r="DI107" s="135">
        <f t="shared" si="189"/>
        <v>0</v>
      </c>
      <c r="DJ107" s="135">
        <f t="shared" si="190"/>
        <v>0</v>
      </c>
      <c r="DK107" s="135">
        <f t="shared" si="190"/>
        <v>0</v>
      </c>
      <c r="DL107" s="135">
        <f t="shared" si="190"/>
        <v>0</v>
      </c>
      <c r="DM107" s="323"/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F66" activePane="bottomRight" state="frozen"/>
      <selection pane="topRight" activeCell="C1" sqref="C1"/>
      <selection pane="bottomLeft" activeCell="A9" sqref="A9"/>
      <selection pane="bottomRight" activeCell="BW49" sqref="BW49:CA83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13" customWidth="1"/>
    <col min="7" max="7" width="14" style="209" customWidth="1"/>
    <col min="8" max="44" width="14" style="113" customWidth="1"/>
    <col min="45" max="47" width="14" style="113" hidden="1" customWidth="1"/>
    <col min="48" max="56" width="14" style="113" customWidth="1"/>
    <col min="57" max="65" width="14" style="113" hidden="1" customWidth="1"/>
    <col min="66" max="68" width="14" style="120" customWidth="1"/>
    <col min="69" max="86" width="14" style="113" customWidth="1"/>
    <col min="87" max="16384" width="9.140625" style="32"/>
  </cols>
  <sheetData>
    <row r="1" spans="1:86">
      <c r="U1" s="113">
        <f>+U86+X86+AA86+AD86+AG86+AJ86+AM86+AP86+AV86+AY86+BB86</f>
        <v>988872700</v>
      </c>
    </row>
    <row r="3" spans="1:86">
      <c r="B3" s="60"/>
      <c r="C3" s="113" t="s">
        <v>293</v>
      </c>
    </row>
    <row r="4" spans="1:86">
      <c r="CH4" s="113">
        <f>SUM(CG8-CF8)</f>
        <v>-4719624346.3299999</v>
      </c>
    </row>
    <row r="5" spans="1:86" ht="10.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147</v>
      </c>
      <c r="J5" s="408"/>
      <c r="K5" s="408"/>
      <c r="L5" s="407" t="s">
        <v>149</v>
      </c>
      <c r="M5" s="408"/>
      <c r="N5" s="408"/>
      <c r="O5" s="407" t="s">
        <v>150</v>
      </c>
      <c r="P5" s="408"/>
      <c r="Q5" s="408"/>
      <c r="R5" s="407" t="s">
        <v>152</v>
      </c>
      <c r="S5" s="408"/>
      <c r="T5" s="408"/>
      <c r="U5" s="407" t="s">
        <v>100</v>
      </c>
      <c r="V5" s="408"/>
      <c r="W5" s="408"/>
      <c r="X5" s="401" t="s">
        <v>126</v>
      </c>
      <c r="Y5" s="401"/>
      <c r="Z5" s="401"/>
      <c r="AA5" s="401" t="s">
        <v>127</v>
      </c>
      <c r="AB5" s="401"/>
      <c r="AC5" s="401"/>
      <c r="AD5" s="401" t="s">
        <v>128</v>
      </c>
      <c r="AE5" s="401"/>
      <c r="AF5" s="401"/>
      <c r="AG5" s="401" t="s">
        <v>129</v>
      </c>
      <c r="AH5" s="401"/>
      <c r="AI5" s="401"/>
      <c r="AJ5" s="401" t="s">
        <v>130</v>
      </c>
      <c r="AK5" s="401"/>
      <c r="AL5" s="401"/>
      <c r="AM5" s="401" t="s">
        <v>131</v>
      </c>
      <c r="AN5" s="401"/>
      <c r="AO5" s="401"/>
      <c r="AP5" s="401" t="s">
        <v>132</v>
      </c>
      <c r="AQ5" s="401"/>
      <c r="AR5" s="401"/>
      <c r="AS5" s="401" t="s">
        <v>174</v>
      </c>
      <c r="AT5" s="401"/>
      <c r="AU5" s="401"/>
      <c r="AV5" s="401" t="s">
        <v>140</v>
      </c>
      <c r="AW5" s="401"/>
      <c r="AX5" s="401"/>
      <c r="AY5" s="401" t="s">
        <v>141</v>
      </c>
      <c r="AZ5" s="401"/>
      <c r="BA5" s="401"/>
      <c r="BB5" s="401" t="s">
        <v>142</v>
      </c>
      <c r="BC5" s="401"/>
      <c r="BD5" s="401"/>
      <c r="BE5" s="401" t="s">
        <v>173</v>
      </c>
      <c r="BF5" s="401"/>
      <c r="BG5" s="401"/>
      <c r="BH5" s="407" t="s">
        <v>107</v>
      </c>
      <c r="BI5" s="408"/>
      <c r="BJ5" s="409"/>
      <c r="BK5" s="407" t="s">
        <v>146</v>
      </c>
      <c r="BL5" s="408"/>
      <c r="BM5" s="409"/>
      <c r="BN5" s="441" t="s">
        <v>121</v>
      </c>
      <c r="BO5" s="442"/>
      <c r="BP5" s="443"/>
      <c r="BQ5" s="407" t="s">
        <v>166</v>
      </c>
      <c r="BR5" s="408"/>
      <c r="BS5" s="409"/>
      <c r="BT5" s="440" t="s">
        <v>164</v>
      </c>
      <c r="BU5" s="440"/>
      <c r="BV5" s="440"/>
      <c r="BW5" s="407" t="s">
        <v>167</v>
      </c>
      <c r="BX5" s="408"/>
      <c r="BY5" s="409"/>
      <c r="BZ5" s="407" t="s">
        <v>168</v>
      </c>
      <c r="CA5" s="408"/>
      <c r="CB5" s="409"/>
      <c r="CC5" s="440" t="s">
        <v>165</v>
      </c>
      <c r="CD5" s="440"/>
      <c r="CE5" s="440"/>
      <c r="CF5" s="440" t="s">
        <v>3</v>
      </c>
      <c r="CG5" s="440"/>
      <c r="CH5" s="440"/>
    </row>
    <row r="6" spans="1:86" s="52" customFormat="1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89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  <c r="AP6" s="100" t="s">
        <v>114</v>
      </c>
      <c r="AQ6" s="100" t="s">
        <v>115</v>
      </c>
      <c r="AR6" s="100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100" t="s">
        <v>114</v>
      </c>
      <c r="AZ6" s="100" t="s">
        <v>115</v>
      </c>
      <c r="BA6" s="100" t="s">
        <v>116</v>
      </c>
      <c r="BB6" s="100" t="s">
        <v>114</v>
      </c>
      <c r="BC6" s="100" t="s">
        <v>115</v>
      </c>
      <c r="BD6" s="100" t="s">
        <v>116</v>
      </c>
      <c r="BE6" s="100" t="s">
        <v>114</v>
      </c>
      <c r="BF6" s="100" t="s">
        <v>115</v>
      </c>
      <c r="BG6" s="100" t="s">
        <v>116</v>
      </c>
      <c r="BH6" s="100" t="s">
        <v>114</v>
      </c>
      <c r="BI6" s="100" t="s">
        <v>115</v>
      </c>
      <c r="BJ6" s="100" t="s">
        <v>116</v>
      </c>
      <c r="BK6" s="100" t="s">
        <v>114</v>
      </c>
      <c r="BL6" s="100" t="s">
        <v>115</v>
      </c>
      <c r="BM6" s="100" t="s">
        <v>116</v>
      </c>
      <c r="BN6" s="99" t="s">
        <v>114</v>
      </c>
      <c r="BO6" s="99" t="s">
        <v>115</v>
      </c>
      <c r="BP6" s="99" t="s">
        <v>116</v>
      </c>
      <c r="BQ6" s="100" t="s">
        <v>114</v>
      </c>
      <c r="BR6" s="100" t="s">
        <v>115</v>
      </c>
      <c r="BS6" s="100" t="s">
        <v>116</v>
      </c>
      <c r="BT6" s="99" t="s">
        <v>114</v>
      </c>
      <c r="BU6" s="99" t="s">
        <v>115</v>
      </c>
      <c r="BV6" s="99" t="s">
        <v>116</v>
      </c>
      <c r="BW6" s="100" t="s">
        <v>114</v>
      </c>
      <c r="BX6" s="100" t="s">
        <v>115</v>
      </c>
      <c r="BY6" s="100" t="s">
        <v>116</v>
      </c>
      <c r="BZ6" s="100" t="s">
        <v>114</v>
      </c>
      <c r="CA6" s="100" t="s">
        <v>115</v>
      </c>
      <c r="CB6" s="100" t="s">
        <v>116</v>
      </c>
      <c r="CC6" s="99" t="s">
        <v>114</v>
      </c>
      <c r="CD6" s="99" t="s">
        <v>115</v>
      </c>
      <c r="CE6" s="99" t="s">
        <v>116</v>
      </c>
      <c r="CF6" s="99" t="s">
        <v>114</v>
      </c>
      <c r="CG6" s="99" t="s">
        <v>115</v>
      </c>
      <c r="CH6" s="99" t="s">
        <v>116</v>
      </c>
    </row>
    <row r="7" spans="1:86" s="52" customFormat="1" ht="10.5" customHeight="1">
      <c r="A7" s="437" t="s">
        <v>122</v>
      </c>
      <c r="B7" s="438"/>
      <c r="C7" s="83"/>
      <c r="D7" s="83">
        <f>SUM(C7+D79-D8)</f>
        <v>111559091.5</v>
      </c>
      <c r="E7" s="87">
        <f>SUM(D7-C7)</f>
        <v>111559091.5</v>
      </c>
      <c r="F7" s="83"/>
      <c r="G7" s="85">
        <f>SUM(F7+G79-G8)</f>
        <v>643463430.07000017</v>
      </c>
      <c r="H7" s="87">
        <f>SUM(G7-F7)</f>
        <v>643463430.07000017</v>
      </c>
      <c r="I7" s="83"/>
      <c r="J7" s="83">
        <f>SUM(I7+J79-J8)</f>
        <v>180318604.28</v>
      </c>
      <c r="K7" s="87">
        <f>SUM(J7-I7)</f>
        <v>180318604.28</v>
      </c>
      <c r="L7" s="83"/>
      <c r="M7" s="138">
        <f>SUM(L7+M79-M8)</f>
        <v>1830801701</v>
      </c>
      <c r="N7" s="87">
        <f>SUM(M7-L7)</f>
        <v>1830801701</v>
      </c>
      <c r="O7" s="83"/>
      <c r="P7" s="83">
        <f>SUM(O7+P79-P8)</f>
        <v>190023898.24000001</v>
      </c>
      <c r="Q7" s="87">
        <f>SUM(P7-O7)</f>
        <v>190023898.24000001</v>
      </c>
      <c r="R7" s="83"/>
      <c r="S7" s="83">
        <f>SUM(R7+S79-S8)</f>
        <v>123848796.19999999</v>
      </c>
      <c r="T7" s="87">
        <f>SUM(S7-R7)</f>
        <v>123848796.19999999</v>
      </c>
      <c r="U7" s="83"/>
      <c r="V7" s="83">
        <f>SUM(U7+V79-V8)</f>
        <v>878214.65000000596</v>
      </c>
      <c r="W7" s="87">
        <f>SUM(V7-U7)</f>
        <v>878214.65000000596</v>
      </c>
      <c r="X7" s="83"/>
      <c r="Y7" s="83">
        <f>SUM(X7+Y79-Y8)</f>
        <v>3028222.950000003</v>
      </c>
      <c r="Z7" s="87">
        <f>SUM(Y7-X7)</f>
        <v>3028222.950000003</v>
      </c>
      <c r="AA7" s="83"/>
      <c r="AB7" s="83">
        <f>SUM(AA7+AB79-AB8)</f>
        <v>2131770.6600000039</v>
      </c>
      <c r="AC7" s="87">
        <f>SUM(AB7-AA7)</f>
        <v>2131770.6600000039</v>
      </c>
      <c r="AD7" s="83"/>
      <c r="AE7" s="83">
        <f>SUM(AD7+AE79-AE8)</f>
        <v>0</v>
      </c>
      <c r="AF7" s="87">
        <f>SUM(AE7-AD7)</f>
        <v>0</v>
      </c>
      <c r="AG7" s="83"/>
      <c r="AH7" s="83">
        <f>SUM(AG7+AH79-AH8)</f>
        <v>2124186.6300000027</v>
      </c>
      <c r="AI7" s="87">
        <f>SUM(AH7-AG7)</f>
        <v>2124186.6300000027</v>
      </c>
      <c r="AJ7" s="83"/>
      <c r="AK7" s="83">
        <f>SUM(AJ7+AK79-AK8)</f>
        <v>0</v>
      </c>
      <c r="AL7" s="87">
        <f>SUM(AK7-AJ7)</f>
        <v>0</v>
      </c>
      <c r="AM7" s="83"/>
      <c r="AN7" s="83">
        <f>SUM(AM7+AN79-AN8)</f>
        <v>1153325.379999999</v>
      </c>
      <c r="AO7" s="87">
        <f>SUM(AN7-AM7)</f>
        <v>1153325.379999999</v>
      </c>
      <c r="AP7" s="83"/>
      <c r="AQ7" s="83">
        <f>SUM(AP7+AQ79-AQ8)</f>
        <v>3265533.8200000003</v>
      </c>
      <c r="AR7" s="87">
        <f>SUM(AQ7-AP7)</f>
        <v>3265533.8200000003</v>
      </c>
      <c r="AS7" s="83"/>
      <c r="AT7" s="83">
        <f>SUM(AS7+AT79-AT8)</f>
        <v>0</v>
      </c>
      <c r="AU7" s="87">
        <f>SUM(AT7-AS7)</f>
        <v>0</v>
      </c>
      <c r="AV7" s="83"/>
      <c r="AW7" s="83">
        <f>SUM(AV7+AW79-AW8)</f>
        <v>1603547.3400000036</v>
      </c>
      <c r="AX7" s="87">
        <f>SUM(AW7-AV7)</f>
        <v>1603547.3400000036</v>
      </c>
      <c r="AY7" s="83"/>
      <c r="AZ7" s="83">
        <f>SUM(AY7+AZ79-AZ8)</f>
        <v>4238202.0800000131</v>
      </c>
      <c r="BA7" s="87">
        <f>SUM(AZ7-AY7)</f>
        <v>4238202.0800000131</v>
      </c>
      <c r="BB7" s="83"/>
      <c r="BC7" s="83">
        <f>SUM(BB7+BC79-BC8)</f>
        <v>163539.53000000119</v>
      </c>
      <c r="BD7" s="87">
        <f>SUM(BC7-BB7)</f>
        <v>163539.53000000119</v>
      </c>
      <c r="BE7" s="83"/>
      <c r="BF7" s="83">
        <f>SUM(BE7+BF79-BF8)</f>
        <v>0</v>
      </c>
      <c r="BG7" s="87">
        <f>SUM(BF7-BE7)</f>
        <v>0</v>
      </c>
      <c r="BH7" s="83"/>
      <c r="BI7" s="83">
        <f>SUM(BH7+BI79-BI8)</f>
        <v>0</v>
      </c>
      <c r="BJ7" s="87">
        <f>SUM(BI7-BH7)</f>
        <v>0</v>
      </c>
      <c r="BK7" s="83"/>
      <c r="BL7" s="83">
        <f>SUM(BK7+BL79-BL8)</f>
        <v>0</v>
      </c>
      <c r="BM7" s="87">
        <f>BL86-BL79</f>
        <v>0</v>
      </c>
      <c r="BN7" s="90">
        <f t="shared" ref="BN7:BP66" si="0">SUM(C7+F7+I7+L7+O7+R7+U7+X7+AA7+AD7+AG7+AJ7+AM7+AP7+AS7+AV7+AY7+BB7+BE7+BH7+BK7)</f>
        <v>0</v>
      </c>
      <c r="BO7" s="177">
        <f t="shared" ref="BO7:BP22" si="1">SUM(D7+G7+J7+M7+P7+S7+V7+Y7+AB7+AE7+AH7+AK7+AN7+AQ7+AT7+AW7+AZ7+BC7+BF7+BI7+BL7)</f>
        <v>3098602064.3300004</v>
      </c>
      <c r="BP7" s="92">
        <f t="shared" si="1"/>
        <v>3098602064.3300004</v>
      </c>
      <c r="BQ7" s="83"/>
      <c r="BR7" s="85">
        <f>+BQ7+BR79-BR8</f>
        <v>489846922.79999995</v>
      </c>
      <c r="BS7" s="87">
        <v>0</v>
      </c>
      <c r="BT7" s="177">
        <f t="shared" ref="BT7:BV22" si="2">SUM(BQ7)</f>
        <v>0</v>
      </c>
      <c r="BU7" s="177">
        <f t="shared" si="2"/>
        <v>489846922.79999995</v>
      </c>
      <c r="BV7" s="92">
        <f t="shared" si="2"/>
        <v>0</v>
      </c>
      <c r="BW7" s="83"/>
      <c r="BX7" s="85">
        <f>+BW7+BX79-BX8</f>
        <v>408522408.75</v>
      </c>
      <c r="BY7" s="87">
        <v>0</v>
      </c>
      <c r="BZ7" s="83"/>
      <c r="CA7" s="85">
        <f>+BZ7+CA79-CA8</f>
        <v>2147500</v>
      </c>
      <c r="CB7" s="87">
        <v>0</v>
      </c>
      <c r="CC7" s="177">
        <f>SUM(BW7+BZ7)</f>
        <v>0</v>
      </c>
      <c r="CD7" s="178">
        <f>SUM(BX7+CA7)</f>
        <v>410669908.75</v>
      </c>
      <c r="CE7" s="92">
        <f t="shared" ref="CD7:CE22" si="3">SUM(BY7+CB7)</f>
        <v>0</v>
      </c>
      <c r="CF7" s="177">
        <f>SUM(BN7+BT7+CC7)</f>
        <v>0</v>
      </c>
      <c r="CG7" s="177">
        <f>SUM(BO7+BU7+CD7)</f>
        <v>3999118895.8800001</v>
      </c>
      <c r="CH7" s="92">
        <f t="shared" ref="CG7:CH22" si="4">SUM(BP7+BV7+CE7)</f>
        <v>3098602064.3300004</v>
      </c>
    </row>
    <row r="8" spans="1:86">
      <c r="A8" s="57">
        <v>1</v>
      </c>
      <c r="B8" s="58" t="s">
        <v>4</v>
      </c>
      <c r="C8" s="88">
        <f>SUM(C9+C75)</f>
        <v>288844200</v>
      </c>
      <c r="D8" s="88">
        <f t="shared" ref="D8" si="5">SUM(D9+D75)</f>
        <v>163039608.5</v>
      </c>
      <c r="E8" s="176">
        <f t="shared" ref="E8:E11" si="6">SUM(D8-C8)</f>
        <v>-125804591.5</v>
      </c>
      <c r="F8" s="88">
        <f>SUM(F9+F75)</f>
        <v>2130369400</v>
      </c>
      <c r="G8" s="206">
        <f t="shared" ref="G8" si="7">SUM(G9+G75)</f>
        <v>1315486469.9299998</v>
      </c>
      <c r="H8" s="176">
        <f t="shared" ref="H8:H11" si="8">SUM(G8-F8)</f>
        <v>-814882930.07000017</v>
      </c>
      <c r="I8" s="88">
        <f>SUM(I9+I75)</f>
        <v>372155600</v>
      </c>
      <c r="J8" s="88">
        <f t="shared" ref="J8" si="9">SUM(J9+J75)</f>
        <v>193444610.72</v>
      </c>
      <c r="K8" s="176">
        <f t="shared" ref="K8:K11" si="10">SUM(J8-I8)</f>
        <v>-178710989.28</v>
      </c>
      <c r="L8" s="88">
        <f>SUM(L9+L75)</f>
        <v>3528602100</v>
      </c>
      <c r="M8" s="88">
        <f t="shared" ref="M8" si="11">SUM(M9+M75)</f>
        <v>1126198299</v>
      </c>
      <c r="N8" s="176">
        <f t="shared" ref="N8:N11" si="12">SUM(M8-L8)</f>
        <v>-2402403801</v>
      </c>
      <c r="O8" s="88">
        <f>SUM(O9+O75)</f>
        <v>1049434200</v>
      </c>
      <c r="P8" s="88">
        <f t="shared" ref="P8" si="13">SUM(P9+P75)</f>
        <v>859410301.75999999</v>
      </c>
      <c r="Q8" s="176">
        <f t="shared" ref="Q8:Q11" si="14">SUM(P8-O8)</f>
        <v>-190023898.24000001</v>
      </c>
      <c r="R8" s="88">
        <f>SUM(R9+R75)</f>
        <v>362930600</v>
      </c>
      <c r="S8" s="88">
        <f t="shared" ref="S8" si="15">SUM(S9+S75)</f>
        <v>239081803.80000001</v>
      </c>
      <c r="T8" s="176">
        <f t="shared" ref="T8:T11" si="16">SUM(S8-R8)</f>
        <v>-123848796.19999999</v>
      </c>
      <c r="U8" s="88">
        <f>SUM(U9+U75)</f>
        <v>86686900</v>
      </c>
      <c r="V8" s="88">
        <f t="shared" ref="V8" si="17">SUM(V9+V75)</f>
        <v>85808685.349999994</v>
      </c>
      <c r="W8" s="176">
        <f t="shared" ref="W8:W11" si="18">SUM(V8-U8)</f>
        <v>-878214.65000000596</v>
      </c>
      <c r="X8" s="88">
        <f>SUM(X9+X75)</f>
        <v>73817600</v>
      </c>
      <c r="Y8" s="88">
        <f t="shared" ref="Y8" si="19">SUM(Y9+Y75)</f>
        <v>70789377.049999997</v>
      </c>
      <c r="Z8" s="176">
        <f t="shared" ref="Z8:Z11" si="20">SUM(Y8-X8)</f>
        <v>-3028222.950000003</v>
      </c>
      <c r="AA8" s="88">
        <f>SUM(AA9+AA75)</f>
        <v>38214600</v>
      </c>
      <c r="AB8" s="88">
        <f t="shared" ref="AB8" si="21">SUM(AB9+AB75)</f>
        <v>36082829.339999996</v>
      </c>
      <c r="AC8" s="176">
        <f t="shared" ref="AC8:AC11" si="22">SUM(AB8-AA8)</f>
        <v>-2131770.6600000039</v>
      </c>
      <c r="AD8" s="88">
        <f>SUM(AD9+AD75)</f>
        <v>37138000</v>
      </c>
      <c r="AE8" s="88">
        <f t="shared" ref="AE8" si="23">SUM(AE9+AE75)</f>
        <v>37138000</v>
      </c>
      <c r="AF8" s="176">
        <f t="shared" ref="AF8:AF11" si="24">SUM(AE8-AD8)</f>
        <v>0</v>
      </c>
      <c r="AG8" s="88">
        <f>SUM(AG9+AG75)</f>
        <v>43828400</v>
      </c>
      <c r="AH8" s="88">
        <f t="shared" ref="AH8" si="25">SUM(AH9+AH75)</f>
        <v>41704213.369999997</v>
      </c>
      <c r="AI8" s="176">
        <f t="shared" ref="AI8:AI11" si="26">SUM(AH8-AG8)</f>
        <v>-2124186.6300000027</v>
      </c>
      <c r="AJ8" s="88">
        <f>SUM(AJ9+AJ75)</f>
        <v>56246000</v>
      </c>
      <c r="AK8" s="88">
        <f t="shared" ref="AK8" si="27">SUM(AK9+AK75)</f>
        <v>56246000</v>
      </c>
      <c r="AL8" s="176">
        <f t="shared" ref="AL8:AL11" si="28">SUM(AK8-AJ8)</f>
        <v>0</v>
      </c>
      <c r="AM8" s="88">
        <f>SUM(AM9+AM75)</f>
        <v>29580500</v>
      </c>
      <c r="AN8" s="88">
        <f t="shared" ref="AN8" si="29">SUM(AN9+AN75)</f>
        <v>28427174.620000001</v>
      </c>
      <c r="AO8" s="176">
        <f t="shared" ref="AO8:AO11" si="30">SUM(AN8-AM8)</f>
        <v>-1153325.379999999</v>
      </c>
      <c r="AP8" s="88">
        <f>SUM(AP9+AP75)</f>
        <v>31428000</v>
      </c>
      <c r="AQ8" s="88">
        <f t="shared" ref="AQ8" si="31">SUM(AQ9+AQ75)</f>
        <v>28162466.18</v>
      </c>
      <c r="AR8" s="176">
        <f t="shared" ref="AR8:AR11" si="32">SUM(AQ8-AP8)</f>
        <v>-3265533.8200000003</v>
      </c>
      <c r="AS8" s="88">
        <f>SUM(AS9+AS75)</f>
        <v>0</v>
      </c>
      <c r="AT8" s="88">
        <f t="shared" ref="AT8" si="33">SUM(AT9+AT75)</f>
        <v>0</v>
      </c>
      <c r="AU8" s="176">
        <f t="shared" ref="AU8:AU11" si="34">SUM(AT8-AS8)</f>
        <v>0</v>
      </c>
      <c r="AV8" s="88">
        <f>SUM(AV9+AV75)</f>
        <v>179426700</v>
      </c>
      <c r="AW8" s="88">
        <f t="shared" ref="AW8" si="35">SUM(AW9+AW75)</f>
        <v>177823152.66</v>
      </c>
      <c r="AX8" s="176">
        <f t="shared" ref="AX8:AX11" si="36">SUM(AW8-AV8)</f>
        <v>-1603547.3400000036</v>
      </c>
      <c r="AY8" s="88">
        <f>SUM(AY9+AY75)</f>
        <v>176706000</v>
      </c>
      <c r="AZ8" s="88">
        <f t="shared" ref="AZ8" si="37">SUM(AZ9+AZ75)</f>
        <v>172467797.91999999</v>
      </c>
      <c r="BA8" s="176">
        <f t="shared" ref="BA8:BA11" si="38">SUM(AZ8-AY8)</f>
        <v>-4238202.0800000131</v>
      </c>
      <c r="BB8" s="88">
        <f>SUM(BB9+BB75)</f>
        <v>235800000</v>
      </c>
      <c r="BC8" s="88">
        <f t="shared" ref="BC8" si="39">SUM(BC9+BC75)</f>
        <v>235636460.47</v>
      </c>
      <c r="BD8" s="176">
        <f t="shared" ref="BD8:BD74" si="40">SUM(BC8-BB8)</f>
        <v>-163539.53000000119</v>
      </c>
      <c r="BE8" s="88">
        <f>SUM(BE9+BE75)</f>
        <v>0</v>
      </c>
      <c r="BF8" s="88">
        <f t="shared" ref="BF8" si="41">SUM(BF9+BF75)</f>
        <v>0</v>
      </c>
      <c r="BG8" s="176">
        <f t="shared" ref="BG8:BG74" si="42">SUM(BF8-BE8)</f>
        <v>0</v>
      </c>
      <c r="BH8" s="88">
        <f>SUM(BH9+BH75)</f>
        <v>0</v>
      </c>
      <c r="BI8" s="88">
        <f t="shared" ref="BI8" si="43">SUM(BI9+BI75)</f>
        <v>0</v>
      </c>
      <c r="BJ8" s="176">
        <f t="shared" ref="BJ8:BJ74" si="44">SUM(BI8-BH8)</f>
        <v>0</v>
      </c>
      <c r="BK8" s="88">
        <f>SUM(BK9+BK75)</f>
        <v>0</v>
      </c>
      <c r="BL8" s="88">
        <f t="shared" ref="BL8" si="45">SUM(BL9+BL75)</f>
        <v>0</v>
      </c>
      <c r="BM8" s="176">
        <f>SUM(BL8-BK8)</f>
        <v>0</v>
      </c>
      <c r="BN8" s="90">
        <f t="shared" si="0"/>
        <v>8721208800</v>
      </c>
      <c r="BO8" s="90">
        <f t="shared" si="1"/>
        <v>4866947250.6700001</v>
      </c>
      <c r="BP8" s="90">
        <f t="shared" si="1"/>
        <v>-3854261549.3300004</v>
      </c>
      <c r="BQ8" s="88">
        <f>SUM(BQ9+BQ75)</f>
        <v>768236000</v>
      </c>
      <c r="BR8" s="88">
        <f t="shared" ref="BR8" si="46">SUM(BR9+BR75)</f>
        <v>168039203</v>
      </c>
      <c r="BS8" s="176">
        <f t="shared" ref="BS8:BS74" si="47">SUM(BR8-BQ8)</f>
        <v>-600196797</v>
      </c>
      <c r="BT8" s="90">
        <f t="shared" si="2"/>
        <v>768236000</v>
      </c>
      <c r="BU8" s="90">
        <f t="shared" si="2"/>
        <v>168039203</v>
      </c>
      <c r="BV8" s="90">
        <f t="shared" si="2"/>
        <v>-600196797</v>
      </c>
      <c r="BW8" s="88">
        <f>SUM(BW9+BW75)</f>
        <v>263168500</v>
      </c>
      <c r="BX8" s="88">
        <f t="shared" ref="BX8" si="48">SUM(BX9+BX75)</f>
        <v>150000</v>
      </c>
      <c r="BY8" s="176">
        <f t="shared" ref="BY8:BY48" si="49">SUM(BX8-BW8)</f>
        <v>-263018500</v>
      </c>
      <c r="BZ8" s="88">
        <f>SUM(BZ9+BZ75)</f>
        <v>2147500</v>
      </c>
      <c r="CA8" s="88">
        <f t="shared" ref="CA8" si="50">SUM(CA9+CA75)</f>
        <v>0</v>
      </c>
      <c r="CB8" s="176">
        <f t="shared" ref="CB8:CB74" si="51">SUM(CA8-BZ8)</f>
        <v>-2147500</v>
      </c>
      <c r="CC8" s="90">
        <f t="shared" ref="CC8:CE66" si="52">SUM(BW8+BZ8)</f>
        <v>265316000</v>
      </c>
      <c r="CD8" s="90">
        <f t="shared" si="3"/>
        <v>150000</v>
      </c>
      <c r="CE8" s="90">
        <f t="shared" si="3"/>
        <v>-265166000</v>
      </c>
      <c r="CF8" s="90">
        <f>SUM(BN8+BT8+CC8)</f>
        <v>9754760800</v>
      </c>
      <c r="CG8" s="90">
        <f t="shared" si="4"/>
        <v>5035136453.6700001</v>
      </c>
      <c r="CH8" s="90">
        <f t="shared" si="4"/>
        <v>-4719624346.3299999</v>
      </c>
    </row>
    <row r="9" spans="1:86">
      <c r="A9" s="57">
        <v>2</v>
      </c>
      <c r="B9" s="58" t="s">
        <v>5</v>
      </c>
      <c r="C9" s="88">
        <f>SUM(C10+C63+C66)</f>
        <v>288844200</v>
      </c>
      <c r="D9" s="88">
        <f t="shared" ref="D9" si="53">SUM(D10+D63+D66)</f>
        <v>163039608.5</v>
      </c>
      <c r="E9" s="176">
        <f t="shared" si="6"/>
        <v>-125804591.5</v>
      </c>
      <c r="F9" s="88">
        <f>SUM(F10+F63+F66)</f>
        <v>2130369400</v>
      </c>
      <c r="G9" s="206">
        <f t="shared" ref="G9" si="54">SUM(G10+G63+G66)</f>
        <v>1315486469.9299998</v>
      </c>
      <c r="H9" s="176">
        <f t="shared" si="8"/>
        <v>-814882930.07000017</v>
      </c>
      <c r="I9" s="88">
        <f>SUM(I10+I63+I66)</f>
        <v>372155600</v>
      </c>
      <c r="J9" s="88">
        <f t="shared" ref="J9" si="55">SUM(J10+J63+J66)</f>
        <v>193444610.72</v>
      </c>
      <c r="K9" s="176">
        <f t="shared" si="10"/>
        <v>-178710989.28</v>
      </c>
      <c r="L9" s="88">
        <f>SUM(L10+L63+L66)</f>
        <v>0</v>
      </c>
      <c r="M9" s="88">
        <f t="shared" ref="M9" si="56">SUM(M10+M63+M66)</f>
        <v>0</v>
      </c>
      <c r="N9" s="176">
        <f t="shared" si="12"/>
        <v>0</v>
      </c>
      <c r="O9" s="88">
        <f>SUM(O10+O63+O66)</f>
        <v>1049434200</v>
      </c>
      <c r="P9" s="88">
        <f t="shared" ref="P9" si="57">SUM(P10+P63+P66)</f>
        <v>859410301.75999999</v>
      </c>
      <c r="Q9" s="176">
        <f t="shared" si="14"/>
        <v>-190023898.24000001</v>
      </c>
      <c r="R9" s="88">
        <f>SUM(R10+R63+R66)</f>
        <v>362930600</v>
      </c>
      <c r="S9" s="88">
        <f t="shared" ref="S9" si="58">SUM(S10+S63+S66)</f>
        <v>239081803.80000001</v>
      </c>
      <c r="T9" s="176">
        <f t="shared" si="16"/>
        <v>-123848796.19999999</v>
      </c>
      <c r="U9" s="88">
        <f>SUM(U10+U63+U66)</f>
        <v>86686900</v>
      </c>
      <c r="V9" s="88">
        <f t="shared" ref="V9" si="59">SUM(V10+V63+V66)</f>
        <v>85808685.349999994</v>
      </c>
      <c r="W9" s="176">
        <f t="shared" si="18"/>
        <v>-878214.65000000596</v>
      </c>
      <c r="X9" s="88">
        <f>SUM(X10+X63+X66)</f>
        <v>73817600</v>
      </c>
      <c r="Y9" s="88">
        <f t="shared" ref="Y9" si="60">SUM(Y10+Y63+Y66)</f>
        <v>70789377.049999997</v>
      </c>
      <c r="Z9" s="176">
        <f t="shared" si="20"/>
        <v>-3028222.950000003</v>
      </c>
      <c r="AA9" s="88">
        <f>SUM(AA10+AA63+AA66)</f>
        <v>38214600</v>
      </c>
      <c r="AB9" s="88">
        <f t="shared" ref="AB9" si="61">SUM(AB10+AB63+AB66)</f>
        <v>36082829.339999996</v>
      </c>
      <c r="AC9" s="176">
        <f t="shared" si="22"/>
        <v>-2131770.6600000039</v>
      </c>
      <c r="AD9" s="88">
        <f>SUM(AD10+AD63+AD66)</f>
        <v>37138000</v>
      </c>
      <c r="AE9" s="88">
        <f t="shared" ref="AE9" si="62">SUM(AE10+AE63+AE66)</f>
        <v>37138000</v>
      </c>
      <c r="AF9" s="176">
        <f t="shared" si="24"/>
        <v>0</v>
      </c>
      <c r="AG9" s="88">
        <f>SUM(AG10+AG63+AG66)</f>
        <v>43828400</v>
      </c>
      <c r="AH9" s="88">
        <f t="shared" ref="AH9" si="63">SUM(AH10+AH63+AH66)</f>
        <v>41704213.369999997</v>
      </c>
      <c r="AI9" s="176">
        <f t="shared" si="26"/>
        <v>-2124186.6300000027</v>
      </c>
      <c r="AJ9" s="88">
        <f>SUM(AJ10+AJ63+AJ66)</f>
        <v>56246000</v>
      </c>
      <c r="AK9" s="88">
        <f t="shared" ref="AK9" si="64">SUM(AK10+AK63+AK66)</f>
        <v>56246000</v>
      </c>
      <c r="AL9" s="176">
        <f t="shared" si="28"/>
        <v>0</v>
      </c>
      <c r="AM9" s="88">
        <f>SUM(AM10+AM63+AM66)</f>
        <v>29580500</v>
      </c>
      <c r="AN9" s="88">
        <f t="shared" ref="AN9" si="65">SUM(AN10+AN63+AN66)</f>
        <v>28427174.620000001</v>
      </c>
      <c r="AO9" s="176">
        <f t="shared" si="30"/>
        <v>-1153325.379999999</v>
      </c>
      <c r="AP9" s="88">
        <f>SUM(AP10+AP63+AP66)</f>
        <v>31428000</v>
      </c>
      <c r="AQ9" s="88">
        <f t="shared" ref="AQ9" si="66">SUM(AQ10+AQ63+AQ66)</f>
        <v>28162466.18</v>
      </c>
      <c r="AR9" s="176">
        <f t="shared" si="32"/>
        <v>-3265533.8200000003</v>
      </c>
      <c r="AS9" s="88">
        <f>SUM(AS10+AS63+AS66)</f>
        <v>0</v>
      </c>
      <c r="AT9" s="88">
        <f t="shared" ref="AT9" si="67">SUM(AT10+AT63+AT66)</f>
        <v>0</v>
      </c>
      <c r="AU9" s="176">
        <f t="shared" si="34"/>
        <v>0</v>
      </c>
      <c r="AV9" s="88">
        <f>SUM(AV10+AV63+AV66)</f>
        <v>179426700</v>
      </c>
      <c r="AW9" s="88">
        <f t="shared" ref="AW9" si="68">SUM(AW10+AW63+AW66)</f>
        <v>177823152.66</v>
      </c>
      <c r="AX9" s="176">
        <f t="shared" si="36"/>
        <v>-1603547.3400000036</v>
      </c>
      <c r="AY9" s="88">
        <f>SUM(AY10+AY63+AY66)</f>
        <v>176706000</v>
      </c>
      <c r="AZ9" s="88">
        <f t="shared" ref="AZ9" si="69">SUM(AZ10+AZ63+AZ66)</f>
        <v>172467797.91999999</v>
      </c>
      <c r="BA9" s="176">
        <f t="shared" si="38"/>
        <v>-4238202.0800000131</v>
      </c>
      <c r="BB9" s="88">
        <f>SUM(BB10+BB63+BB66)</f>
        <v>235800000</v>
      </c>
      <c r="BC9" s="88">
        <f t="shared" ref="BC9" si="70">SUM(BC10+BC63+BC66)</f>
        <v>235636460.47</v>
      </c>
      <c r="BD9" s="176">
        <f t="shared" si="40"/>
        <v>-163539.53000000119</v>
      </c>
      <c r="BE9" s="88">
        <f>SUM(BE10+BE63+BE66)</f>
        <v>0</v>
      </c>
      <c r="BF9" s="88">
        <f t="shared" ref="BF9" si="71">SUM(BF10+BF63+BF66)</f>
        <v>0</v>
      </c>
      <c r="BG9" s="176">
        <f t="shared" si="42"/>
        <v>0</v>
      </c>
      <c r="BH9" s="88">
        <f>SUM(BH10+BH63+BH66)</f>
        <v>0</v>
      </c>
      <c r="BI9" s="88">
        <f t="shared" ref="BI9" si="72">SUM(BI10+BI63+BI66)</f>
        <v>0</v>
      </c>
      <c r="BJ9" s="176">
        <f t="shared" si="44"/>
        <v>0</v>
      </c>
      <c r="BK9" s="88">
        <f>SUM(BK10+BK63+BK66)</f>
        <v>0</v>
      </c>
      <c r="BL9" s="88">
        <f t="shared" ref="BL9" si="73">SUM(BL10+BL63+BL66)</f>
        <v>0</v>
      </c>
      <c r="BM9" s="176">
        <f t="shared" ref="BM9:BM75" si="74">SUM(BL9-BK9)</f>
        <v>0</v>
      </c>
      <c r="BN9" s="90">
        <f t="shared" si="0"/>
        <v>5192606700</v>
      </c>
      <c r="BO9" s="90">
        <f t="shared" si="1"/>
        <v>3740748951.6699996</v>
      </c>
      <c r="BP9" s="90">
        <f t="shared" si="1"/>
        <v>-1451857748.3300004</v>
      </c>
      <c r="BQ9" s="88">
        <f>SUM(BQ10+BQ63+BQ66)</f>
        <v>768236000</v>
      </c>
      <c r="BR9" s="88">
        <f t="shared" ref="BR9" si="75">SUM(BR10+BR63+BR66)</f>
        <v>168039203</v>
      </c>
      <c r="BS9" s="176">
        <f t="shared" si="47"/>
        <v>-600196797</v>
      </c>
      <c r="BT9" s="90">
        <f t="shared" si="2"/>
        <v>768236000</v>
      </c>
      <c r="BU9" s="90">
        <f t="shared" si="2"/>
        <v>168039203</v>
      </c>
      <c r="BV9" s="90">
        <f t="shared" si="2"/>
        <v>-600196797</v>
      </c>
      <c r="BW9" s="88">
        <f>SUM(BW10+BW63+BW66)</f>
        <v>263168500</v>
      </c>
      <c r="BX9" s="88">
        <f t="shared" ref="BX9" si="76">SUM(BX10+BX63+BX66)</f>
        <v>150000</v>
      </c>
      <c r="BY9" s="176">
        <f t="shared" si="49"/>
        <v>-263018500</v>
      </c>
      <c r="BZ9" s="88">
        <f>SUM(BZ10+BZ63+BZ66)</f>
        <v>2147500</v>
      </c>
      <c r="CA9" s="88">
        <f t="shared" ref="CA9" si="77">SUM(CA10+CA63+CA66)</f>
        <v>0</v>
      </c>
      <c r="CB9" s="176">
        <f t="shared" si="51"/>
        <v>-2147500</v>
      </c>
      <c r="CC9" s="90">
        <f t="shared" si="52"/>
        <v>265316000</v>
      </c>
      <c r="CD9" s="90">
        <f t="shared" si="3"/>
        <v>150000</v>
      </c>
      <c r="CE9" s="90">
        <f t="shared" si="3"/>
        <v>-265166000</v>
      </c>
      <c r="CF9" s="90">
        <f t="shared" ref="CF9:CH74" si="78">SUM(BN9+BT9+CC9)</f>
        <v>6226158700</v>
      </c>
      <c r="CG9" s="90">
        <f t="shared" si="4"/>
        <v>3908938154.6699996</v>
      </c>
      <c r="CH9" s="90">
        <f t="shared" si="4"/>
        <v>-2317220545.3300004</v>
      </c>
    </row>
    <row r="10" spans="1:86">
      <c r="A10" s="57">
        <v>3</v>
      </c>
      <c r="B10" s="58" t="s">
        <v>6</v>
      </c>
      <c r="C10" s="88">
        <f>SUM(C11+C17+C23+C28+C35+C39+C44+C48+C58)</f>
        <v>268344200</v>
      </c>
      <c r="D10" s="88">
        <f t="shared" ref="D10" si="79">SUM(D11+D17+D23+D28+D35+D39+D44+D48+D58)</f>
        <v>163039608.5</v>
      </c>
      <c r="E10" s="176">
        <f t="shared" si="6"/>
        <v>-105304591.5</v>
      </c>
      <c r="F10" s="88">
        <f>SUM(F11+F17+F23+F28+F35+F39+F44+F48+F58)</f>
        <v>1651396800</v>
      </c>
      <c r="G10" s="206">
        <f t="shared" ref="G10" si="80">SUM(G11+G17+G23+G28+G35+G39+G44+G48+G58)</f>
        <v>942086397.92999995</v>
      </c>
      <c r="H10" s="176">
        <f t="shared" si="8"/>
        <v>-709310402.07000005</v>
      </c>
      <c r="I10" s="88">
        <f>SUM(I11+I17+I23+I28+I35+I39+I44+I48+I58)</f>
        <v>372155600</v>
      </c>
      <c r="J10" s="88">
        <f t="shared" ref="J10" si="81">SUM(J11+J17+J23+J28+J35+J39+J44+J48+J58)</f>
        <v>193444610.72</v>
      </c>
      <c r="K10" s="176">
        <f t="shared" si="10"/>
        <v>-178710989.28</v>
      </c>
      <c r="L10" s="88">
        <f>SUM(L11+L17+L23+L28+L35+L39+L44+L48+L58)</f>
        <v>0</v>
      </c>
      <c r="M10" s="88">
        <f t="shared" ref="M10" si="82">SUM(M11+M17+M23+M28+M35+M39+M44+M48+M58)</f>
        <v>0</v>
      </c>
      <c r="N10" s="176">
        <f t="shared" si="12"/>
        <v>0</v>
      </c>
      <c r="O10" s="88">
        <f>SUM(O11+O17+O23+O28+O35+O39+O44+O48+O58)</f>
        <v>1049434200</v>
      </c>
      <c r="P10" s="88">
        <f t="shared" ref="P10" si="83">SUM(P11+P17+P23+P28+P35+P39+P44+P48+P58)</f>
        <v>859410301.75999999</v>
      </c>
      <c r="Q10" s="176">
        <f t="shared" si="14"/>
        <v>-190023898.24000001</v>
      </c>
      <c r="R10" s="88">
        <f>SUM(R11+R17+R23+R28+R35+R39+R44+R48+R58)</f>
        <v>362930600</v>
      </c>
      <c r="S10" s="88">
        <f t="shared" ref="S10" si="84">SUM(S11+S17+S23+S28+S35+S39+S44+S48+S58)</f>
        <v>239081803.80000001</v>
      </c>
      <c r="T10" s="176">
        <f t="shared" si="16"/>
        <v>-123848796.19999999</v>
      </c>
      <c r="U10" s="88">
        <f>SUM(U11+U17+U23+U28+U35+U39+U44+U48+U58)</f>
        <v>86686900</v>
      </c>
      <c r="V10" s="88">
        <f t="shared" ref="V10" si="85">SUM(V11+V17+V23+V28+V35+V39+V44+V48+V58)</f>
        <v>85808685.349999994</v>
      </c>
      <c r="W10" s="176">
        <f t="shared" si="18"/>
        <v>-878214.65000000596</v>
      </c>
      <c r="X10" s="88">
        <f>SUM(X11+X17+X23+X28+X35+X39+X44+X48+X58)</f>
        <v>73817600</v>
      </c>
      <c r="Y10" s="88">
        <f t="shared" ref="Y10" si="86">SUM(Y11+Y17+Y23+Y28+Y35+Y39+Y44+Y48+Y58)</f>
        <v>70789377.049999997</v>
      </c>
      <c r="Z10" s="176">
        <f t="shared" si="20"/>
        <v>-3028222.950000003</v>
      </c>
      <c r="AA10" s="88">
        <f>SUM(AA11+AA17+AA23+AA28+AA35+AA39+AA44+AA48+AA58)</f>
        <v>38214600</v>
      </c>
      <c r="AB10" s="88">
        <f t="shared" ref="AB10" si="87">SUM(AB11+AB17+AB23+AB28+AB35+AB39+AB44+AB48+AB58)</f>
        <v>36082829.339999996</v>
      </c>
      <c r="AC10" s="176">
        <f t="shared" si="22"/>
        <v>-2131770.6600000039</v>
      </c>
      <c r="AD10" s="88">
        <f>SUM(AD11+AD17+AD23+AD28+AD35+AD39+AD44+AD48+AD58)</f>
        <v>37138000</v>
      </c>
      <c r="AE10" s="88">
        <f t="shared" ref="AE10" si="88">SUM(AE11+AE17+AE23+AE28+AE35+AE39+AE44+AE48+AE58)</f>
        <v>37138000</v>
      </c>
      <c r="AF10" s="176">
        <f t="shared" si="24"/>
        <v>0</v>
      </c>
      <c r="AG10" s="88">
        <f>SUM(AG11+AG17+AG23+AG28+AG35+AG39+AG44+AG48+AG58)</f>
        <v>43828400</v>
      </c>
      <c r="AH10" s="88">
        <f t="shared" ref="AH10" si="89">SUM(AH11+AH17+AH23+AH28+AH35+AH39+AH44+AH48+AH58)</f>
        <v>41704213.369999997</v>
      </c>
      <c r="AI10" s="176">
        <f t="shared" si="26"/>
        <v>-2124186.6300000027</v>
      </c>
      <c r="AJ10" s="88">
        <f>SUM(AJ11+AJ17+AJ23+AJ28+AJ35+AJ39+AJ44+AJ48+AJ58)</f>
        <v>56246000</v>
      </c>
      <c r="AK10" s="88">
        <f t="shared" ref="AK10" si="90">SUM(AK11+AK17+AK23+AK28+AK35+AK39+AK44+AK48+AK58)</f>
        <v>56246000</v>
      </c>
      <c r="AL10" s="176">
        <f t="shared" si="28"/>
        <v>0</v>
      </c>
      <c r="AM10" s="88">
        <f>SUM(AM11+AM17+AM23+AM28+AM35+AM39+AM44+AM48+AM58)</f>
        <v>29580500</v>
      </c>
      <c r="AN10" s="88">
        <f t="shared" ref="AN10" si="91">SUM(AN11+AN17+AN23+AN28+AN35+AN39+AN44+AN48+AN58)</f>
        <v>28427174.620000001</v>
      </c>
      <c r="AO10" s="176">
        <f t="shared" si="30"/>
        <v>-1153325.379999999</v>
      </c>
      <c r="AP10" s="88">
        <f>SUM(AP11+AP17+AP23+AP28+AP35+AP39+AP44+AP48+AP58)</f>
        <v>31428000</v>
      </c>
      <c r="AQ10" s="88">
        <f t="shared" ref="AQ10" si="92">SUM(AQ11+AQ17+AQ23+AQ28+AQ35+AQ39+AQ44+AQ48+AQ58)</f>
        <v>28162466.18</v>
      </c>
      <c r="AR10" s="176">
        <f t="shared" si="32"/>
        <v>-3265533.8200000003</v>
      </c>
      <c r="AS10" s="88">
        <f>SUM(AS11+AS17+AS23+AS28+AS35+AS39+AS44+AS48+AS58)</f>
        <v>0</v>
      </c>
      <c r="AT10" s="88">
        <f t="shared" ref="AT10" si="93">SUM(AT11+AT17+AT23+AT28+AT35+AT39+AT44+AT48+AT58)</f>
        <v>0</v>
      </c>
      <c r="AU10" s="176">
        <f t="shared" si="34"/>
        <v>0</v>
      </c>
      <c r="AV10" s="88">
        <f>SUM(AV11+AV17+AV23+AV28+AV35+AV39+AV44+AV48+AV58)</f>
        <v>179426700</v>
      </c>
      <c r="AW10" s="88">
        <f t="shared" ref="AW10" si="94">SUM(AW11+AW17+AW23+AW28+AW35+AW39+AW44+AW48+AW58)</f>
        <v>177823152.66</v>
      </c>
      <c r="AX10" s="176">
        <f t="shared" si="36"/>
        <v>-1603547.3400000036</v>
      </c>
      <c r="AY10" s="88">
        <f>SUM(AY11+AY17+AY23+AY28+AY35+AY39+AY44+AY48+AY58)</f>
        <v>176706000</v>
      </c>
      <c r="AZ10" s="88">
        <f t="shared" ref="AZ10" si="95">SUM(AZ11+AZ17+AZ23+AZ28+AZ35+AZ39+AZ44+AZ48+AZ58)</f>
        <v>172467797.91999999</v>
      </c>
      <c r="BA10" s="176">
        <f t="shared" si="38"/>
        <v>-4238202.0800000131</v>
      </c>
      <c r="BB10" s="88">
        <f>SUM(BB11+BB17+BB23+BB28+BB35+BB39+BB44+BB48+BB58)</f>
        <v>235800000</v>
      </c>
      <c r="BC10" s="88">
        <f t="shared" ref="BC10" si="96">SUM(BC11+BC17+BC23+BC28+BC35+BC39+BC44+BC48+BC58)</f>
        <v>235636460.47</v>
      </c>
      <c r="BD10" s="176">
        <f t="shared" si="40"/>
        <v>-163539.53000000119</v>
      </c>
      <c r="BE10" s="88">
        <f>SUM(BE11+BE17+BE23+BE28+BE35+BE39+BE44+BE48+BE58)</f>
        <v>0</v>
      </c>
      <c r="BF10" s="88">
        <f t="shared" ref="BF10" si="97">SUM(BF11+BF17+BF23+BF28+BF35+BF39+BF44+BF48+BF58)</f>
        <v>0</v>
      </c>
      <c r="BG10" s="176">
        <f t="shared" si="42"/>
        <v>0</v>
      </c>
      <c r="BH10" s="88">
        <f>SUM(BH11+BH17+BH23+BH28+BH35+BH39+BH44+BH48+BH58)</f>
        <v>0</v>
      </c>
      <c r="BI10" s="88">
        <f t="shared" ref="BI10" si="98">SUM(BI11+BI17+BI23+BI28+BI35+BI39+BI44+BI48+BI58)</f>
        <v>0</v>
      </c>
      <c r="BJ10" s="176">
        <f t="shared" si="44"/>
        <v>0</v>
      </c>
      <c r="BK10" s="88">
        <f>SUM(BK11+BK17+BK23+BK28+BK35+BK39+BK44+BK48+BK58)</f>
        <v>0</v>
      </c>
      <c r="BL10" s="88">
        <f t="shared" ref="BL10" si="99">SUM(BL11+BL17+BL23+BL28+BL35+BL39+BL44+BL48+BL58)</f>
        <v>0</v>
      </c>
      <c r="BM10" s="176">
        <f t="shared" si="74"/>
        <v>0</v>
      </c>
      <c r="BN10" s="90">
        <f t="shared" si="0"/>
        <v>4693134100</v>
      </c>
      <c r="BO10" s="90">
        <f t="shared" si="1"/>
        <v>3367348879.6699996</v>
      </c>
      <c r="BP10" s="90">
        <f t="shared" si="1"/>
        <v>-1325785220.3300004</v>
      </c>
      <c r="BQ10" s="88">
        <f>SUM(BQ11+BQ17+BQ23+BQ28+BQ35+BQ39+BQ44+BQ48+BQ58)</f>
        <v>0</v>
      </c>
      <c r="BR10" s="88">
        <f t="shared" ref="BR10" si="100">SUM(BR11+BR17+BR23+BR28+BR35+BR39+BR44+BR48+BR58)</f>
        <v>0</v>
      </c>
      <c r="BS10" s="176">
        <f t="shared" si="47"/>
        <v>0</v>
      </c>
      <c r="BT10" s="90">
        <f t="shared" si="2"/>
        <v>0</v>
      </c>
      <c r="BU10" s="90">
        <f t="shared" si="2"/>
        <v>0</v>
      </c>
      <c r="BV10" s="90">
        <f t="shared" si="2"/>
        <v>0</v>
      </c>
      <c r="BW10" s="88">
        <f>SUM(BW11+BW17+BW23+BW28+BW35+BW39+BW44+BW48+BW58)</f>
        <v>263168500</v>
      </c>
      <c r="BX10" s="88">
        <f t="shared" ref="BX10" si="101">SUM(BX11+BX17+BX23+BX28+BX35+BX39+BX44+BX48+BX58)</f>
        <v>150000</v>
      </c>
      <c r="BY10" s="176">
        <f t="shared" si="49"/>
        <v>-263018500</v>
      </c>
      <c r="BZ10" s="88">
        <f>SUM(BZ11+BZ17+BZ23+BZ28+BZ35+BZ39+BZ44+BZ48+BZ58)</f>
        <v>2147500</v>
      </c>
      <c r="CA10" s="88">
        <f t="shared" ref="CA10" si="102">SUM(CA11+CA17+CA23+CA28+CA35+CA39+CA44+CA48+CA58)</f>
        <v>0</v>
      </c>
      <c r="CB10" s="176">
        <f t="shared" si="51"/>
        <v>-2147500</v>
      </c>
      <c r="CC10" s="90">
        <f t="shared" si="52"/>
        <v>265316000</v>
      </c>
      <c r="CD10" s="90">
        <f t="shared" si="3"/>
        <v>150000</v>
      </c>
      <c r="CE10" s="90">
        <f t="shared" si="3"/>
        <v>-265166000</v>
      </c>
      <c r="CF10" s="90">
        <f t="shared" si="78"/>
        <v>4958450100</v>
      </c>
      <c r="CG10" s="90">
        <f t="shared" si="4"/>
        <v>3367498879.6699996</v>
      </c>
      <c r="CH10" s="90">
        <f t="shared" si="4"/>
        <v>-1590951220.3300004</v>
      </c>
    </row>
    <row r="11" spans="1:86">
      <c r="A11" s="57">
        <v>4</v>
      </c>
      <c r="B11" s="58" t="s">
        <v>7</v>
      </c>
      <c r="C11" s="88">
        <f t="shared" ref="C11:D11" si="103">SUM(C12:C16)</f>
        <v>136692800</v>
      </c>
      <c r="D11" s="88">
        <f t="shared" si="103"/>
        <v>88911902</v>
      </c>
      <c r="E11" s="176">
        <f t="shared" si="6"/>
        <v>-47780898</v>
      </c>
      <c r="F11" s="88">
        <f t="shared" ref="F11:BQ11" si="104">SUM(F12:F16)</f>
        <v>851932400</v>
      </c>
      <c r="G11" s="206">
        <f t="shared" si="104"/>
        <v>586182866.18999994</v>
      </c>
      <c r="H11" s="176">
        <f t="shared" si="8"/>
        <v>-265749533.81000006</v>
      </c>
      <c r="I11" s="88">
        <f t="shared" si="104"/>
        <v>208404900</v>
      </c>
      <c r="J11" s="88">
        <f t="shared" si="104"/>
        <v>100473574.84999999</v>
      </c>
      <c r="K11" s="176">
        <f t="shared" si="10"/>
        <v>-107931325.15000001</v>
      </c>
      <c r="L11" s="88">
        <f t="shared" si="104"/>
        <v>0</v>
      </c>
      <c r="M11" s="88">
        <f t="shared" si="104"/>
        <v>0</v>
      </c>
      <c r="N11" s="176">
        <f t="shared" si="12"/>
        <v>0</v>
      </c>
      <c r="O11" s="88">
        <f t="shared" si="104"/>
        <v>681172000</v>
      </c>
      <c r="P11" s="88">
        <f t="shared" si="104"/>
        <v>547000036.62</v>
      </c>
      <c r="Q11" s="176">
        <f t="shared" si="14"/>
        <v>-134171963.38</v>
      </c>
      <c r="R11" s="88">
        <f t="shared" si="104"/>
        <v>263805100</v>
      </c>
      <c r="S11" s="88">
        <f t="shared" si="104"/>
        <v>160511303.80000001</v>
      </c>
      <c r="T11" s="176">
        <f t="shared" si="16"/>
        <v>-103293796.19999999</v>
      </c>
      <c r="U11" s="88">
        <f t="shared" si="104"/>
        <v>0</v>
      </c>
      <c r="V11" s="88">
        <f t="shared" si="104"/>
        <v>0</v>
      </c>
      <c r="W11" s="176">
        <f t="shared" si="18"/>
        <v>0</v>
      </c>
      <c r="X11" s="88">
        <f t="shared" si="104"/>
        <v>0</v>
      </c>
      <c r="Y11" s="88">
        <f t="shared" si="104"/>
        <v>0</v>
      </c>
      <c r="Z11" s="176">
        <f t="shared" si="20"/>
        <v>0</v>
      </c>
      <c r="AA11" s="88">
        <f t="shared" si="104"/>
        <v>0</v>
      </c>
      <c r="AB11" s="88">
        <f t="shared" si="104"/>
        <v>0</v>
      </c>
      <c r="AC11" s="176">
        <f t="shared" si="22"/>
        <v>0</v>
      </c>
      <c r="AD11" s="88">
        <f t="shared" si="104"/>
        <v>0</v>
      </c>
      <c r="AE11" s="88">
        <f t="shared" si="104"/>
        <v>0</v>
      </c>
      <c r="AF11" s="176">
        <f t="shared" si="24"/>
        <v>0</v>
      </c>
      <c r="AG11" s="88">
        <f t="shared" si="104"/>
        <v>0</v>
      </c>
      <c r="AH11" s="88">
        <f t="shared" si="104"/>
        <v>0</v>
      </c>
      <c r="AI11" s="176">
        <f t="shared" si="26"/>
        <v>0</v>
      </c>
      <c r="AJ11" s="88">
        <f t="shared" si="104"/>
        <v>0</v>
      </c>
      <c r="AK11" s="88">
        <f t="shared" si="104"/>
        <v>0</v>
      </c>
      <c r="AL11" s="176">
        <f t="shared" si="28"/>
        <v>0</v>
      </c>
      <c r="AM11" s="88">
        <f t="shared" si="104"/>
        <v>0</v>
      </c>
      <c r="AN11" s="88">
        <f t="shared" si="104"/>
        <v>0</v>
      </c>
      <c r="AO11" s="176">
        <f t="shared" si="30"/>
        <v>0</v>
      </c>
      <c r="AP11" s="88">
        <f t="shared" si="104"/>
        <v>0</v>
      </c>
      <c r="AQ11" s="88">
        <f t="shared" si="104"/>
        <v>0</v>
      </c>
      <c r="AR11" s="176">
        <f t="shared" si="32"/>
        <v>0</v>
      </c>
      <c r="AS11" s="88">
        <f t="shared" si="104"/>
        <v>0</v>
      </c>
      <c r="AT11" s="88">
        <f t="shared" si="104"/>
        <v>0</v>
      </c>
      <c r="AU11" s="176">
        <f t="shared" si="34"/>
        <v>0</v>
      </c>
      <c r="AV11" s="88">
        <f t="shared" si="104"/>
        <v>0</v>
      </c>
      <c r="AW11" s="88">
        <f t="shared" si="104"/>
        <v>0</v>
      </c>
      <c r="AX11" s="176">
        <f t="shared" si="36"/>
        <v>0</v>
      </c>
      <c r="AY11" s="88">
        <f t="shared" si="104"/>
        <v>0</v>
      </c>
      <c r="AZ11" s="88">
        <f t="shared" si="104"/>
        <v>0</v>
      </c>
      <c r="BA11" s="176">
        <f t="shared" si="38"/>
        <v>0</v>
      </c>
      <c r="BB11" s="88">
        <f t="shared" si="104"/>
        <v>0</v>
      </c>
      <c r="BC11" s="88">
        <f t="shared" si="104"/>
        <v>0</v>
      </c>
      <c r="BD11" s="176">
        <f t="shared" si="40"/>
        <v>0</v>
      </c>
      <c r="BE11" s="88">
        <f t="shared" si="104"/>
        <v>0</v>
      </c>
      <c r="BF11" s="88">
        <f t="shared" si="104"/>
        <v>0</v>
      </c>
      <c r="BG11" s="176">
        <f t="shared" si="42"/>
        <v>0</v>
      </c>
      <c r="BH11" s="88">
        <f t="shared" si="104"/>
        <v>0</v>
      </c>
      <c r="BI11" s="88">
        <f t="shared" si="104"/>
        <v>0</v>
      </c>
      <c r="BJ11" s="176">
        <f t="shared" si="44"/>
        <v>0</v>
      </c>
      <c r="BK11" s="88">
        <f t="shared" si="104"/>
        <v>0</v>
      </c>
      <c r="BL11" s="88">
        <f t="shared" si="104"/>
        <v>0</v>
      </c>
      <c r="BM11" s="176">
        <f t="shared" si="74"/>
        <v>0</v>
      </c>
      <c r="BN11" s="90">
        <f t="shared" si="0"/>
        <v>2142007200</v>
      </c>
      <c r="BO11" s="90">
        <f t="shared" si="1"/>
        <v>1483079683.4599998</v>
      </c>
      <c r="BP11" s="90">
        <f t="shared" si="1"/>
        <v>-658927516.53999996</v>
      </c>
      <c r="BQ11" s="88">
        <f t="shared" si="104"/>
        <v>0</v>
      </c>
      <c r="BR11" s="88">
        <f t="shared" ref="BR11:CA11" si="105">SUM(BR12:BR16)</f>
        <v>0</v>
      </c>
      <c r="BS11" s="176">
        <f t="shared" si="47"/>
        <v>0</v>
      </c>
      <c r="BT11" s="90">
        <f t="shared" si="2"/>
        <v>0</v>
      </c>
      <c r="BU11" s="90">
        <f t="shared" si="2"/>
        <v>0</v>
      </c>
      <c r="BV11" s="90">
        <f t="shared" si="2"/>
        <v>0</v>
      </c>
      <c r="BW11" s="88">
        <f t="shared" si="105"/>
        <v>0</v>
      </c>
      <c r="BX11" s="88">
        <f t="shared" si="105"/>
        <v>0</v>
      </c>
      <c r="BY11" s="176">
        <f t="shared" si="49"/>
        <v>0</v>
      </c>
      <c r="BZ11" s="88">
        <f t="shared" si="105"/>
        <v>0</v>
      </c>
      <c r="CA11" s="88">
        <f t="shared" si="105"/>
        <v>0</v>
      </c>
      <c r="CB11" s="176">
        <f t="shared" si="51"/>
        <v>0</v>
      </c>
      <c r="CC11" s="90">
        <f t="shared" si="52"/>
        <v>0</v>
      </c>
      <c r="CD11" s="90">
        <f t="shared" si="3"/>
        <v>0</v>
      </c>
      <c r="CE11" s="90">
        <f t="shared" si="3"/>
        <v>0</v>
      </c>
      <c r="CF11" s="169">
        <f t="shared" si="78"/>
        <v>2142007200</v>
      </c>
      <c r="CG11" s="90">
        <f t="shared" si="4"/>
        <v>1483079683.4599998</v>
      </c>
      <c r="CH11" s="90">
        <f t="shared" si="4"/>
        <v>-658927516.53999996</v>
      </c>
    </row>
    <row r="12" spans="1:86">
      <c r="A12" s="13">
        <v>5</v>
      </c>
      <c r="B12" s="15" t="s">
        <v>8</v>
      </c>
      <c r="C12" s="84">
        <v>38702400</v>
      </c>
      <c r="D12" s="84">
        <v>37120762</v>
      </c>
      <c r="E12" s="87">
        <v>-1631482.9900000002</v>
      </c>
      <c r="F12" s="84">
        <v>344776800</v>
      </c>
      <c r="G12" s="348">
        <v>292136340.64999998</v>
      </c>
      <c r="H12" s="87">
        <v>-18919861.280000001</v>
      </c>
      <c r="I12" s="84">
        <v>57219600</v>
      </c>
      <c r="J12" s="84">
        <v>47220103.039999999</v>
      </c>
      <c r="K12" s="87">
        <v>-1787842.7999999998</v>
      </c>
      <c r="L12" s="86"/>
      <c r="M12" s="86"/>
      <c r="N12" s="87">
        <v>0</v>
      </c>
      <c r="O12" s="84">
        <v>51704800</v>
      </c>
      <c r="P12" s="84">
        <v>0</v>
      </c>
      <c r="Q12" s="87">
        <v>-8941800</v>
      </c>
      <c r="R12" s="84">
        <v>138692300</v>
      </c>
      <c r="S12" s="84">
        <v>35398503.799999997</v>
      </c>
      <c r="T12" s="87">
        <v>-2213000</v>
      </c>
      <c r="U12" s="86"/>
      <c r="V12" s="86"/>
      <c r="W12" s="87">
        <v>0</v>
      </c>
      <c r="X12" s="86"/>
      <c r="Y12" s="86"/>
      <c r="Z12" s="87">
        <v>0</v>
      </c>
      <c r="AA12" s="86"/>
      <c r="AB12" s="86"/>
      <c r="AC12" s="87">
        <v>0</v>
      </c>
      <c r="AD12" s="86"/>
      <c r="AE12" s="86"/>
      <c r="AF12" s="87">
        <v>0</v>
      </c>
      <c r="AG12" s="86"/>
      <c r="AH12" s="86"/>
      <c r="AI12" s="87">
        <v>0</v>
      </c>
      <c r="AJ12" s="86"/>
      <c r="AK12" s="86"/>
      <c r="AL12" s="87">
        <v>0</v>
      </c>
      <c r="AM12" s="86"/>
      <c r="AN12" s="86"/>
      <c r="AO12" s="87">
        <v>0</v>
      </c>
      <c r="AP12" s="86"/>
      <c r="AQ12" s="86"/>
      <c r="AR12" s="87">
        <v>0</v>
      </c>
      <c r="AS12" s="86"/>
      <c r="AT12" s="86"/>
      <c r="AU12" s="87">
        <v>0</v>
      </c>
      <c r="AV12" s="86"/>
      <c r="AW12" s="86"/>
      <c r="AX12" s="87">
        <v>0</v>
      </c>
      <c r="AY12" s="86"/>
      <c r="AZ12" s="86"/>
      <c r="BA12" s="87">
        <v>0</v>
      </c>
      <c r="BB12" s="86"/>
      <c r="BC12" s="86"/>
      <c r="BD12" s="87">
        <f t="shared" si="40"/>
        <v>0</v>
      </c>
      <c r="BE12" s="86"/>
      <c r="BF12" s="86"/>
      <c r="BG12" s="87">
        <f t="shared" si="42"/>
        <v>0</v>
      </c>
      <c r="BH12" s="86"/>
      <c r="BI12" s="86"/>
      <c r="BJ12" s="87">
        <f t="shared" si="44"/>
        <v>0</v>
      </c>
      <c r="BK12" s="86"/>
      <c r="BL12" s="86"/>
      <c r="BM12" s="87">
        <f t="shared" si="74"/>
        <v>0</v>
      </c>
      <c r="BN12" s="91">
        <f t="shared" si="0"/>
        <v>631095900</v>
      </c>
      <c r="BO12" s="91">
        <f t="shared" si="1"/>
        <v>411875709.49000001</v>
      </c>
      <c r="BP12" s="91">
        <f t="shared" si="1"/>
        <v>-33493987.070000004</v>
      </c>
      <c r="BQ12" s="86"/>
      <c r="BR12" s="86"/>
      <c r="BS12" s="87">
        <f t="shared" si="47"/>
        <v>0</v>
      </c>
      <c r="BT12" s="91">
        <f t="shared" si="2"/>
        <v>0</v>
      </c>
      <c r="BU12" s="91">
        <f t="shared" si="2"/>
        <v>0</v>
      </c>
      <c r="BV12" s="91">
        <f t="shared" si="2"/>
        <v>0</v>
      </c>
      <c r="BW12" s="86"/>
      <c r="BX12" s="86"/>
      <c r="BY12" s="87">
        <f t="shared" si="49"/>
        <v>0</v>
      </c>
      <c r="BZ12" s="86"/>
      <c r="CA12" s="86"/>
      <c r="CB12" s="87">
        <f t="shared" si="51"/>
        <v>0</v>
      </c>
      <c r="CC12" s="91">
        <f t="shared" si="52"/>
        <v>0</v>
      </c>
      <c r="CD12" s="91">
        <f t="shared" si="3"/>
        <v>0</v>
      </c>
      <c r="CE12" s="91">
        <f t="shared" si="3"/>
        <v>0</v>
      </c>
      <c r="CF12" s="91">
        <f t="shared" si="78"/>
        <v>631095900</v>
      </c>
      <c r="CG12" s="91">
        <f t="shared" si="4"/>
        <v>411875709.49000001</v>
      </c>
      <c r="CH12" s="91">
        <f t="shared" si="4"/>
        <v>-33493987.070000004</v>
      </c>
    </row>
    <row r="13" spans="1:86">
      <c r="A13" s="13">
        <v>6</v>
      </c>
      <c r="B13" s="15" t="s">
        <v>10</v>
      </c>
      <c r="C13" s="84">
        <v>36637800</v>
      </c>
      <c r="D13" s="84">
        <v>29903140</v>
      </c>
      <c r="E13" s="87">
        <v>561471.8899999999</v>
      </c>
      <c r="F13" s="84">
        <v>269353500</v>
      </c>
      <c r="G13" s="84">
        <v>169981078.68000001</v>
      </c>
      <c r="H13" s="87">
        <v>-3445030.7100000009</v>
      </c>
      <c r="I13" s="84">
        <v>40876900</v>
      </c>
      <c r="J13" s="84">
        <v>32367531.809999999</v>
      </c>
      <c r="K13" s="87">
        <v>363853.72</v>
      </c>
      <c r="L13" s="86"/>
      <c r="M13" s="86"/>
      <c r="N13" s="87">
        <v>0</v>
      </c>
      <c r="O13" s="84">
        <v>131866800</v>
      </c>
      <c r="P13" s="84">
        <v>100852000</v>
      </c>
      <c r="Q13" s="87">
        <v>-5208500</v>
      </c>
      <c r="R13" s="84">
        <v>91536800</v>
      </c>
      <c r="S13" s="84">
        <v>91536800</v>
      </c>
      <c r="T13" s="87">
        <v>0</v>
      </c>
      <c r="U13" s="86"/>
      <c r="V13" s="86"/>
      <c r="W13" s="87">
        <v>0</v>
      </c>
      <c r="X13" s="86"/>
      <c r="Y13" s="86"/>
      <c r="Z13" s="87">
        <v>0</v>
      </c>
      <c r="AA13" s="86"/>
      <c r="AB13" s="86"/>
      <c r="AC13" s="87">
        <v>0</v>
      </c>
      <c r="AD13" s="86"/>
      <c r="AE13" s="86"/>
      <c r="AF13" s="87">
        <v>0</v>
      </c>
      <c r="AG13" s="86"/>
      <c r="AH13" s="86"/>
      <c r="AI13" s="87">
        <v>0</v>
      </c>
      <c r="AJ13" s="86"/>
      <c r="AK13" s="86"/>
      <c r="AL13" s="87">
        <v>0</v>
      </c>
      <c r="AM13" s="86"/>
      <c r="AN13" s="86"/>
      <c r="AO13" s="87">
        <v>0</v>
      </c>
      <c r="AP13" s="86"/>
      <c r="AQ13" s="86"/>
      <c r="AR13" s="87">
        <v>0</v>
      </c>
      <c r="AS13" s="86"/>
      <c r="AT13" s="86"/>
      <c r="AU13" s="87">
        <v>0</v>
      </c>
      <c r="AV13" s="86"/>
      <c r="AW13" s="86"/>
      <c r="AX13" s="87">
        <v>0</v>
      </c>
      <c r="AY13" s="86"/>
      <c r="AZ13" s="86"/>
      <c r="BA13" s="87">
        <v>0</v>
      </c>
      <c r="BB13" s="86"/>
      <c r="BC13" s="86"/>
      <c r="BD13" s="87">
        <f t="shared" si="40"/>
        <v>0</v>
      </c>
      <c r="BE13" s="86"/>
      <c r="BF13" s="86"/>
      <c r="BG13" s="87">
        <f t="shared" si="42"/>
        <v>0</v>
      </c>
      <c r="BH13" s="86"/>
      <c r="BI13" s="86"/>
      <c r="BJ13" s="87">
        <f t="shared" si="44"/>
        <v>0</v>
      </c>
      <c r="BK13" s="86"/>
      <c r="BL13" s="86"/>
      <c r="BM13" s="87">
        <f t="shared" si="74"/>
        <v>0</v>
      </c>
      <c r="BN13" s="91">
        <f t="shared" si="0"/>
        <v>570271800</v>
      </c>
      <c r="BO13" s="91">
        <f t="shared" si="1"/>
        <v>424640550.49000001</v>
      </c>
      <c r="BP13" s="91">
        <f t="shared" si="1"/>
        <v>-7728205.1000000015</v>
      </c>
      <c r="BQ13" s="86"/>
      <c r="BR13" s="86"/>
      <c r="BS13" s="87">
        <f t="shared" si="47"/>
        <v>0</v>
      </c>
      <c r="BT13" s="91">
        <f t="shared" si="2"/>
        <v>0</v>
      </c>
      <c r="BU13" s="91">
        <f t="shared" si="2"/>
        <v>0</v>
      </c>
      <c r="BV13" s="91">
        <f t="shared" si="2"/>
        <v>0</v>
      </c>
      <c r="BW13" s="86"/>
      <c r="BX13" s="86"/>
      <c r="BY13" s="87">
        <f t="shared" si="49"/>
        <v>0</v>
      </c>
      <c r="BZ13" s="86"/>
      <c r="CA13" s="86"/>
      <c r="CB13" s="87">
        <f t="shared" si="51"/>
        <v>0</v>
      </c>
      <c r="CC13" s="91">
        <f t="shared" si="52"/>
        <v>0</v>
      </c>
      <c r="CD13" s="91">
        <f t="shared" si="3"/>
        <v>0</v>
      </c>
      <c r="CE13" s="91">
        <f t="shared" si="3"/>
        <v>0</v>
      </c>
      <c r="CF13" s="91">
        <f t="shared" si="78"/>
        <v>570271800</v>
      </c>
      <c r="CG13" s="91">
        <f t="shared" si="4"/>
        <v>424640550.49000001</v>
      </c>
      <c r="CH13" s="91">
        <f t="shared" si="4"/>
        <v>-7728205.1000000015</v>
      </c>
    </row>
    <row r="14" spans="1:86">
      <c r="A14" s="13">
        <v>7</v>
      </c>
      <c r="B14" s="15" t="s">
        <v>11</v>
      </c>
      <c r="C14" s="84">
        <v>9450000</v>
      </c>
      <c r="D14" s="84">
        <v>7410000</v>
      </c>
      <c r="E14" s="109">
        <v>375000</v>
      </c>
      <c r="F14" s="84">
        <v>61740000</v>
      </c>
      <c r="G14" s="84">
        <v>38940000</v>
      </c>
      <c r="H14" s="109">
        <v>-2610000</v>
      </c>
      <c r="I14" s="84">
        <v>9780000</v>
      </c>
      <c r="J14" s="84">
        <v>7480000</v>
      </c>
      <c r="K14" s="109">
        <v>-475000</v>
      </c>
      <c r="L14" s="84">
        <v>0</v>
      </c>
      <c r="M14" s="84"/>
      <c r="N14" s="109">
        <v>0</v>
      </c>
      <c r="O14" s="84">
        <v>54885600</v>
      </c>
      <c r="P14" s="84">
        <v>41580000</v>
      </c>
      <c r="Q14" s="109">
        <v>-8976000</v>
      </c>
      <c r="R14" s="84">
        <v>18216000</v>
      </c>
      <c r="S14" s="84">
        <v>18216000</v>
      </c>
      <c r="T14" s="109">
        <v>0</v>
      </c>
      <c r="U14" s="84"/>
      <c r="V14" s="84"/>
      <c r="W14" s="109">
        <v>0</v>
      </c>
      <c r="X14" s="84"/>
      <c r="Y14" s="84"/>
      <c r="Z14" s="109">
        <v>0</v>
      </c>
      <c r="AA14" s="84"/>
      <c r="AB14" s="84"/>
      <c r="AC14" s="109">
        <v>0</v>
      </c>
      <c r="AD14" s="84"/>
      <c r="AE14" s="84"/>
      <c r="AF14" s="109">
        <v>0</v>
      </c>
      <c r="AG14" s="84"/>
      <c r="AH14" s="84"/>
      <c r="AI14" s="109">
        <v>0</v>
      </c>
      <c r="AJ14" s="84"/>
      <c r="AK14" s="84"/>
      <c r="AL14" s="109">
        <v>0</v>
      </c>
      <c r="AM14" s="84"/>
      <c r="AN14" s="84"/>
      <c r="AO14" s="109">
        <v>0</v>
      </c>
      <c r="AP14" s="84"/>
      <c r="AQ14" s="84"/>
      <c r="AR14" s="109">
        <v>0</v>
      </c>
      <c r="AS14" s="84">
        <v>0</v>
      </c>
      <c r="AT14" s="84"/>
      <c r="AU14" s="109">
        <v>0</v>
      </c>
      <c r="AV14" s="84"/>
      <c r="AW14" s="84"/>
      <c r="AX14" s="109">
        <v>0</v>
      </c>
      <c r="AY14" s="84"/>
      <c r="AZ14" s="84"/>
      <c r="BA14" s="109">
        <v>0</v>
      </c>
      <c r="BB14" s="84"/>
      <c r="BC14" s="84"/>
      <c r="BD14" s="109">
        <f t="shared" si="40"/>
        <v>0</v>
      </c>
      <c r="BE14" s="84">
        <v>0</v>
      </c>
      <c r="BF14" s="84"/>
      <c r="BG14" s="109">
        <f t="shared" si="42"/>
        <v>0</v>
      </c>
      <c r="BH14" s="84">
        <v>0</v>
      </c>
      <c r="BI14" s="84"/>
      <c r="BJ14" s="109">
        <f t="shared" si="44"/>
        <v>0</v>
      </c>
      <c r="BK14" s="84"/>
      <c r="BL14" s="84"/>
      <c r="BM14" s="109">
        <f t="shared" si="74"/>
        <v>0</v>
      </c>
      <c r="BN14" s="135">
        <f>SUM(C14+F14+I14+L14+O14+R14+U14+X14+AA14+AD14+AG14+AJ14+AM14+AP14+AS14+AV14+AY14+BB14+BE14+BH14+BK14)</f>
        <v>154071600</v>
      </c>
      <c r="BO14" s="135">
        <f t="shared" si="1"/>
        <v>113626000</v>
      </c>
      <c r="BP14" s="135">
        <f t="shared" si="1"/>
        <v>-11686000</v>
      </c>
      <c r="BQ14" s="84"/>
      <c r="BR14" s="84"/>
      <c r="BS14" s="109">
        <f t="shared" si="47"/>
        <v>0</v>
      </c>
      <c r="BT14" s="135">
        <f t="shared" si="2"/>
        <v>0</v>
      </c>
      <c r="BU14" s="135">
        <f t="shared" si="2"/>
        <v>0</v>
      </c>
      <c r="BV14" s="135">
        <f t="shared" si="2"/>
        <v>0</v>
      </c>
      <c r="BW14" s="84"/>
      <c r="BX14" s="84"/>
      <c r="BY14" s="109">
        <f t="shared" si="49"/>
        <v>0</v>
      </c>
      <c r="BZ14" s="84"/>
      <c r="CA14" s="84"/>
      <c r="CB14" s="109">
        <f t="shared" si="51"/>
        <v>0</v>
      </c>
      <c r="CC14" s="135">
        <f t="shared" si="52"/>
        <v>0</v>
      </c>
      <c r="CD14" s="135">
        <f t="shared" si="3"/>
        <v>0</v>
      </c>
      <c r="CE14" s="135">
        <f t="shared" si="3"/>
        <v>0</v>
      </c>
      <c r="CF14" s="91">
        <f t="shared" si="78"/>
        <v>154071600</v>
      </c>
      <c r="CG14" s="91">
        <f t="shared" si="4"/>
        <v>113626000</v>
      </c>
      <c r="CH14" s="91">
        <f t="shared" si="4"/>
        <v>-11686000</v>
      </c>
    </row>
    <row r="15" spans="1:86">
      <c r="A15" s="13">
        <v>8</v>
      </c>
      <c r="B15" s="15" t="s">
        <v>12</v>
      </c>
      <c r="C15" s="84">
        <v>45302600</v>
      </c>
      <c r="D15" s="84">
        <v>7878000</v>
      </c>
      <c r="E15" s="109">
        <v>0</v>
      </c>
      <c r="F15" s="84">
        <v>81562100</v>
      </c>
      <c r="G15" s="84">
        <v>22994070</v>
      </c>
      <c r="H15" s="109">
        <v>0</v>
      </c>
      <c r="I15" s="84">
        <v>89968400</v>
      </c>
      <c r="J15" s="84">
        <v>6805940</v>
      </c>
      <c r="K15" s="109">
        <v>0</v>
      </c>
      <c r="L15" s="84"/>
      <c r="M15" s="84"/>
      <c r="N15" s="109">
        <v>0</v>
      </c>
      <c r="O15" s="84"/>
      <c r="P15" s="84"/>
      <c r="Q15" s="109">
        <v>0</v>
      </c>
      <c r="R15" s="84">
        <v>15360000</v>
      </c>
      <c r="S15" s="84">
        <v>15360000</v>
      </c>
      <c r="T15" s="109">
        <v>0</v>
      </c>
      <c r="U15" s="84"/>
      <c r="V15" s="84"/>
      <c r="W15" s="109">
        <v>0</v>
      </c>
      <c r="X15" s="84"/>
      <c r="Y15" s="84"/>
      <c r="Z15" s="109">
        <v>0</v>
      </c>
      <c r="AA15" s="84"/>
      <c r="AB15" s="84"/>
      <c r="AC15" s="109">
        <v>0</v>
      </c>
      <c r="AD15" s="84"/>
      <c r="AE15" s="84"/>
      <c r="AF15" s="109">
        <v>0</v>
      </c>
      <c r="AG15" s="84"/>
      <c r="AH15" s="84"/>
      <c r="AI15" s="109">
        <v>0</v>
      </c>
      <c r="AJ15" s="84"/>
      <c r="AK15" s="84"/>
      <c r="AL15" s="109">
        <v>0</v>
      </c>
      <c r="AM15" s="84"/>
      <c r="AN15" s="84"/>
      <c r="AO15" s="109">
        <v>0</v>
      </c>
      <c r="AP15" s="84"/>
      <c r="AQ15" s="84"/>
      <c r="AR15" s="109">
        <v>0</v>
      </c>
      <c r="AS15" s="84"/>
      <c r="AT15" s="84"/>
      <c r="AU15" s="109">
        <v>0</v>
      </c>
      <c r="AV15" s="84"/>
      <c r="AW15" s="84"/>
      <c r="AX15" s="109">
        <v>0</v>
      </c>
      <c r="AY15" s="84"/>
      <c r="AZ15" s="84"/>
      <c r="BA15" s="109">
        <v>0</v>
      </c>
      <c r="BB15" s="84"/>
      <c r="BC15" s="84"/>
      <c r="BD15" s="109">
        <f t="shared" si="40"/>
        <v>0</v>
      </c>
      <c r="BE15" s="84"/>
      <c r="BF15" s="84"/>
      <c r="BG15" s="109">
        <f t="shared" si="42"/>
        <v>0</v>
      </c>
      <c r="BH15" s="84"/>
      <c r="BI15" s="84"/>
      <c r="BJ15" s="109">
        <f t="shared" si="44"/>
        <v>0</v>
      </c>
      <c r="BK15" s="84"/>
      <c r="BL15" s="84"/>
      <c r="BM15" s="109">
        <f t="shared" si="74"/>
        <v>0</v>
      </c>
      <c r="BN15" s="135">
        <f t="shared" ref="BN15:BN16" si="106">SUM(C15+F15+I15+L15+O15+R15+U15+X15+AA15+AD15+AG15+AJ15+AM15+AP15+AS15+AV15+AY15+BB15+BE15+BH15+BK15)</f>
        <v>232193100</v>
      </c>
      <c r="BO15" s="135">
        <f t="shared" si="1"/>
        <v>53038010</v>
      </c>
      <c r="BP15" s="135">
        <f t="shared" si="1"/>
        <v>0</v>
      </c>
      <c r="BQ15" s="84"/>
      <c r="BR15" s="84"/>
      <c r="BS15" s="109">
        <f t="shared" si="47"/>
        <v>0</v>
      </c>
      <c r="BT15" s="135">
        <f t="shared" si="2"/>
        <v>0</v>
      </c>
      <c r="BU15" s="135">
        <f t="shared" si="2"/>
        <v>0</v>
      </c>
      <c r="BV15" s="135">
        <f t="shared" si="2"/>
        <v>0</v>
      </c>
      <c r="BW15" s="84"/>
      <c r="BX15" s="84"/>
      <c r="BY15" s="109">
        <f t="shared" si="49"/>
        <v>0</v>
      </c>
      <c r="BZ15" s="84"/>
      <c r="CA15" s="84"/>
      <c r="CB15" s="109">
        <f t="shared" si="51"/>
        <v>0</v>
      </c>
      <c r="CC15" s="135">
        <f t="shared" si="52"/>
        <v>0</v>
      </c>
      <c r="CD15" s="135">
        <f t="shared" si="3"/>
        <v>0</v>
      </c>
      <c r="CE15" s="135">
        <f t="shared" si="3"/>
        <v>0</v>
      </c>
      <c r="CF15" s="91">
        <f t="shared" si="78"/>
        <v>232193100</v>
      </c>
      <c r="CG15" s="91">
        <f t="shared" si="4"/>
        <v>53038010</v>
      </c>
      <c r="CH15" s="91">
        <f t="shared" si="4"/>
        <v>0</v>
      </c>
    </row>
    <row r="16" spans="1:86">
      <c r="A16" s="13">
        <v>9</v>
      </c>
      <c r="B16" s="15" t="s">
        <v>9</v>
      </c>
      <c r="C16" s="84">
        <v>6600000</v>
      </c>
      <c r="D16" s="84">
        <v>6600000</v>
      </c>
      <c r="E16" s="87">
        <v>-425000</v>
      </c>
      <c r="F16" s="84">
        <v>94500000</v>
      </c>
      <c r="G16" s="84">
        <v>62131376.859999999</v>
      </c>
      <c r="H16" s="87">
        <v>-2431073.6999999993</v>
      </c>
      <c r="I16" s="84">
        <v>10560000</v>
      </c>
      <c r="J16" s="84">
        <v>6600000</v>
      </c>
      <c r="K16" s="87">
        <v>-425000</v>
      </c>
      <c r="L16" s="86"/>
      <c r="M16" s="86"/>
      <c r="N16" s="87">
        <v>0</v>
      </c>
      <c r="O16" s="84">
        <v>442714800</v>
      </c>
      <c r="P16" s="84">
        <v>404568036.62</v>
      </c>
      <c r="Q16" s="87">
        <v>-42604000</v>
      </c>
      <c r="R16" s="84"/>
      <c r="S16" s="84"/>
      <c r="T16" s="87">
        <v>0</v>
      </c>
      <c r="U16" s="86"/>
      <c r="V16" s="86"/>
      <c r="W16" s="87">
        <v>0</v>
      </c>
      <c r="X16" s="86"/>
      <c r="Y16" s="86"/>
      <c r="Z16" s="87">
        <v>0</v>
      </c>
      <c r="AA16" s="86"/>
      <c r="AB16" s="86"/>
      <c r="AC16" s="87">
        <v>0</v>
      </c>
      <c r="AD16" s="86"/>
      <c r="AE16" s="86"/>
      <c r="AF16" s="87">
        <v>0</v>
      </c>
      <c r="AG16" s="86"/>
      <c r="AH16" s="86"/>
      <c r="AI16" s="87">
        <v>0</v>
      </c>
      <c r="AJ16" s="86"/>
      <c r="AK16" s="86"/>
      <c r="AL16" s="87">
        <v>0</v>
      </c>
      <c r="AM16" s="86"/>
      <c r="AN16" s="86"/>
      <c r="AO16" s="87">
        <v>0</v>
      </c>
      <c r="AP16" s="86"/>
      <c r="AQ16" s="86"/>
      <c r="AR16" s="87">
        <v>0</v>
      </c>
      <c r="AS16" s="86"/>
      <c r="AT16" s="86"/>
      <c r="AU16" s="87">
        <v>0</v>
      </c>
      <c r="AV16" s="86"/>
      <c r="AW16" s="86"/>
      <c r="AX16" s="87">
        <v>0</v>
      </c>
      <c r="AY16" s="86"/>
      <c r="AZ16" s="86"/>
      <c r="BA16" s="87">
        <v>0</v>
      </c>
      <c r="BB16" s="86"/>
      <c r="BC16" s="86"/>
      <c r="BD16" s="87">
        <f t="shared" si="40"/>
        <v>0</v>
      </c>
      <c r="BE16" s="86"/>
      <c r="BF16" s="86"/>
      <c r="BG16" s="87">
        <f t="shared" si="42"/>
        <v>0</v>
      </c>
      <c r="BH16" s="86"/>
      <c r="BI16" s="86"/>
      <c r="BJ16" s="87">
        <f t="shared" si="44"/>
        <v>0</v>
      </c>
      <c r="BK16" s="86"/>
      <c r="BL16" s="86"/>
      <c r="BM16" s="87">
        <f t="shared" si="74"/>
        <v>0</v>
      </c>
      <c r="BN16" s="91">
        <f t="shared" si="106"/>
        <v>554374800</v>
      </c>
      <c r="BO16" s="91">
        <f t="shared" si="1"/>
        <v>479899413.48000002</v>
      </c>
      <c r="BP16" s="91">
        <f t="shared" si="1"/>
        <v>-45885073.700000003</v>
      </c>
      <c r="BQ16" s="86"/>
      <c r="BR16" s="86"/>
      <c r="BS16" s="87">
        <f t="shared" si="47"/>
        <v>0</v>
      </c>
      <c r="BT16" s="91">
        <f t="shared" si="2"/>
        <v>0</v>
      </c>
      <c r="BU16" s="91">
        <f t="shared" si="2"/>
        <v>0</v>
      </c>
      <c r="BV16" s="91">
        <f t="shared" si="2"/>
        <v>0</v>
      </c>
      <c r="BW16" s="86"/>
      <c r="BX16" s="86"/>
      <c r="BY16" s="87">
        <f t="shared" si="49"/>
        <v>0</v>
      </c>
      <c r="BZ16" s="86"/>
      <c r="CA16" s="86"/>
      <c r="CB16" s="87">
        <f t="shared" si="51"/>
        <v>0</v>
      </c>
      <c r="CC16" s="91">
        <f t="shared" si="52"/>
        <v>0</v>
      </c>
      <c r="CD16" s="91">
        <f t="shared" si="3"/>
        <v>0</v>
      </c>
      <c r="CE16" s="91">
        <f t="shared" si="3"/>
        <v>0</v>
      </c>
      <c r="CF16" s="91">
        <f t="shared" si="78"/>
        <v>554374800</v>
      </c>
      <c r="CG16" s="91">
        <f t="shared" si="4"/>
        <v>479899413.48000002</v>
      </c>
      <c r="CH16" s="91">
        <f t="shared" si="4"/>
        <v>-45885073.700000003</v>
      </c>
    </row>
    <row r="17" spans="1:16320">
      <c r="A17" s="57">
        <v>10</v>
      </c>
      <c r="B17" s="58" t="s">
        <v>16</v>
      </c>
      <c r="C17" s="106">
        <f>SUM(C18:C22)</f>
        <v>17152800</v>
      </c>
      <c r="D17" s="106">
        <f>SUM(D18:D22)</f>
        <v>10854942.5</v>
      </c>
      <c r="E17" s="176">
        <v>-175266.5199999999</v>
      </c>
      <c r="F17" s="106">
        <f>SUM(F18:F22)</f>
        <v>106492300</v>
      </c>
      <c r="G17" s="106">
        <f>SUM(G18:G22)</f>
        <v>69282653.730000004</v>
      </c>
      <c r="H17" s="176">
        <v>-3606807.9500000011</v>
      </c>
      <c r="I17" s="106">
        <f>SUM(I18:I22)</f>
        <v>26050500</v>
      </c>
      <c r="J17" s="106">
        <f>SUM(J18:J22)</f>
        <v>12206119.109999999</v>
      </c>
      <c r="K17" s="176">
        <v>-291823.65000000002</v>
      </c>
      <c r="L17" s="88">
        <v>0</v>
      </c>
      <c r="M17" s="88">
        <v>0</v>
      </c>
      <c r="N17" s="176">
        <v>0</v>
      </c>
      <c r="O17" s="106">
        <f>SUM(O18:O22)</f>
        <v>85146800</v>
      </c>
      <c r="P17" s="106">
        <f>SUM(P18:P22)</f>
        <v>76704600</v>
      </c>
      <c r="Q17" s="176">
        <v>-8216200</v>
      </c>
      <c r="R17" s="106">
        <f>SUM(R18:R22)</f>
        <v>32975500</v>
      </c>
      <c r="S17" s="106">
        <f>SUM(S18:S22)</f>
        <v>32975500</v>
      </c>
      <c r="T17" s="176">
        <v>-276600</v>
      </c>
      <c r="U17" s="88">
        <v>0</v>
      </c>
      <c r="V17" s="88">
        <v>0</v>
      </c>
      <c r="W17" s="176">
        <v>0</v>
      </c>
      <c r="X17" s="88">
        <v>0</v>
      </c>
      <c r="Y17" s="88">
        <v>0</v>
      </c>
      <c r="Z17" s="176">
        <v>0</v>
      </c>
      <c r="AA17" s="88">
        <v>0</v>
      </c>
      <c r="AB17" s="88">
        <v>0</v>
      </c>
      <c r="AC17" s="176">
        <v>0</v>
      </c>
      <c r="AD17" s="88">
        <v>0</v>
      </c>
      <c r="AE17" s="88">
        <v>0</v>
      </c>
      <c r="AF17" s="176">
        <v>0</v>
      </c>
      <c r="AG17" s="88">
        <v>0</v>
      </c>
      <c r="AH17" s="88">
        <v>0</v>
      </c>
      <c r="AI17" s="176">
        <v>0</v>
      </c>
      <c r="AJ17" s="88">
        <v>0</v>
      </c>
      <c r="AK17" s="88">
        <v>0</v>
      </c>
      <c r="AL17" s="176">
        <v>0</v>
      </c>
      <c r="AM17" s="88">
        <v>0</v>
      </c>
      <c r="AN17" s="88">
        <v>0</v>
      </c>
      <c r="AO17" s="176">
        <v>0</v>
      </c>
      <c r="AP17" s="88">
        <v>0</v>
      </c>
      <c r="AQ17" s="88">
        <v>0</v>
      </c>
      <c r="AR17" s="176">
        <v>0</v>
      </c>
      <c r="AS17" s="88">
        <v>0</v>
      </c>
      <c r="AT17" s="88">
        <v>0</v>
      </c>
      <c r="AU17" s="176">
        <v>0</v>
      </c>
      <c r="AV17" s="88">
        <v>0</v>
      </c>
      <c r="AW17" s="88">
        <v>0</v>
      </c>
      <c r="AX17" s="176">
        <v>0</v>
      </c>
      <c r="AY17" s="88">
        <v>0</v>
      </c>
      <c r="AZ17" s="88">
        <v>0</v>
      </c>
      <c r="BA17" s="176">
        <v>0</v>
      </c>
      <c r="BB17" s="88">
        <v>0</v>
      </c>
      <c r="BC17" s="88">
        <v>0</v>
      </c>
      <c r="BD17" s="176">
        <f t="shared" si="40"/>
        <v>0</v>
      </c>
      <c r="BE17" s="88">
        <f>SUM(BE18:BE22)</f>
        <v>0</v>
      </c>
      <c r="BF17" s="88">
        <f>SUM(BF18:BF22)</f>
        <v>0</v>
      </c>
      <c r="BG17" s="176">
        <f t="shared" si="42"/>
        <v>0</v>
      </c>
      <c r="BH17" s="88">
        <f>SUM(BH18:BH22)</f>
        <v>0</v>
      </c>
      <c r="BI17" s="88">
        <f>SUM(BI18:BI22)</f>
        <v>0</v>
      </c>
      <c r="BJ17" s="176">
        <f t="shared" si="44"/>
        <v>0</v>
      </c>
      <c r="BK17" s="88">
        <f>SUM(BK18:BK22)</f>
        <v>0</v>
      </c>
      <c r="BL17" s="88">
        <f>SUM(BL18:BL22)</f>
        <v>0</v>
      </c>
      <c r="BM17" s="176">
        <f t="shared" si="74"/>
        <v>0</v>
      </c>
      <c r="BN17" s="90">
        <f t="shared" si="0"/>
        <v>267817900</v>
      </c>
      <c r="BO17" s="90">
        <f t="shared" si="1"/>
        <v>202023815.34</v>
      </c>
      <c r="BP17" s="90">
        <f t="shared" si="1"/>
        <v>-12566698.120000001</v>
      </c>
      <c r="BQ17" s="88">
        <f>SUM(BQ18:BQ22)</f>
        <v>0</v>
      </c>
      <c r="BR17" s="88">
        <f>SUM(BR18:BR22)</f>
        <v>0</v>
      </c>
      <c r="BS17" s="176">
        <f t="shared" si="47"/>
        <v>0</v>
      </c>
      <c r="BT17" s="90">
        <f t="shared" si="2"/>
        <v>0</v>
      </c>
      <c r="BU17" s="90">
        <f t="shared" si="2"/>
        <v>0</v>
      </c>
      <c r="BV17" s="90">
        <f t="shared" si="2"/>
        <v>0</v>
      </c>
      <c r="BW17" s="88">
        <f>SUM(BW18:BW22)</f>
        <v>0</v>
      </c>
      <c r="BX17" s="88">
        <f>SUM(BX18:BX22)</f>
        <v>0</v>
      </c>
      <c r="BY17" s="176">
        <f t="shared" si="49"/>
        <v>0</v>
      </c>
      <c r="BZ17" s="88">
        <f>SUM(BZ18:BZ22)</f>
        <v>0</v>
      </c>
      <c r="CA17" s="88">
        <f>SUM(CA18:CA22)</f>
        <v>0</v>
      </c>
      <c r="CB17" s="176">
        <f t="shared" si="51"/>
        <v>0</v>
      </c>
      <c r="CC17" s="90">
        <f t="shared" si="52"/>
        <v>0</v>
      </c>
      <c r="CD17" s="90">
        <f t="shared" si="3"/>
        <v>0</v>
      </c>
      <c r="CE17" s="90">
        <f t="shared" si="3"/>
        <v>0</v>
      </c>
      <c r="CF17" s="169">
        <f t="shared" si="78"/>
        <v>267817900</v>
      </c>
      <c r="CG17" s="90">
        <f t="shared" si="4"/>
        <v>202023815.34</v>
      </c>
      <c r="CH17" s="90">
        <f t="shared" si="4"/>
        <v>-12566698.120000001</v>
      </c>
    </row>
    <row r="18" spans="1:16320">
      <c r="A18" s="13">
        <v>11</v>
      </c>
      <c r="B18" s="15" t="s">
        <v>13</v>
      </c>
      <c r="C18" s="84">
        <v>11684800</v>
      </c>
      <c r="D18" s="84">
        <v>7513756.9000000004</v>
      </c>
      <c r="E18" s="87">
        <v>-118067.22999999998</v>
      </c>
      <c r="F18" s="84">
        <v>72414400</v>
      </c>
      <c r="G18" s="84">
        <v>48250200.200000003</v>
      </c>
      <c r="H18" s="87">
        <v>-2321480.5</v>
      </c>
      <c r="I18" s="84">
        <v>17714300</v>
      </c>
      <c r="J18" s="84">
        <v>8425824.9900000002</v>
      </c>
      <c r="K18" s="87">
        <v>-197494.07999999996</v>
      </c>
      <c r="L18" s="86"/>
      <c r="M18" s="86"/>
      <c r="N18" s="87">
        <v>0</v>
      </c>
      <c r="O18" s="84">
        <v>57900600</v>
      </c>
      <c r="P18" s="84">
        <v>52159800</v>
      </c>
      <c r="Q18" s="87">
        <v>-5587100</v>
      </c>
      <c r="R18" s="84">
        <v>22423200</v>
      </c>
      <c r="S18" s="84">
        <v>22423200</v>
      </c>
      <c r="T18" s="87">
        <v>-188100</v>
      </c>
      <c r="U18" s="86"/>
      <c r="V18" s="86"/>
      <c r="W18" s="87">
        <v>0</v>
      </c>
      <c r="X18" s="86"/>
      <c r="Y18" s="86"/>
      <c r="Z18" s="87">
        <v>0</v>
      </c>
      <c r="AA18" s="86"/>
      <c r="AB18" s="86"/>
      <c r="AC18" s="87">
        <v>0</v>
      </c>
      <c r="AD18" s="86"/>
      <c r="AE18" s="86"/>
      <c r="AF18" s="87">
        <v>0</v>
      </c>
      <c r="AG18" s="86"/>
      <c r="AH18" s="86"/>
      <c r="AI18" s="87">
        <v>0</v>
      </c>
      <c r="AJ18" s="86"/>
      <c r="AK18" s="86"/>
      <c r="AL18" s="87">
        <v>0</v>
      </c>
      <c r="AM18" s="86"/>
      <c r="AN18" s="86"/>
      <c r="AO18" s="87">
        <v>0</v>
      </c>
      <c r="AP18" s="86"/>
      <c r="AQ18" s="86"/>
      <c r="AR18" s="87">
        <v>0</v>
      </c>
      <c r="AS18" s="86"/>
      <c r="AT18" s="86"/>
      <c r="AU18" s="87">
        <v>0</v>
      </c>
      <c r="AV18" s="86"/>
      <c r="AW18" s="86"/>
      <c r="AX18" s="87">
        <v>0</v>
      </c>
      <c r="AY18" s="86"/>
      <c r="AZ18" s="86"/>
      <c r="BA18" s="87">
        <v>0</v>
      </c>
      <c r="BB18" s="86"/>
      <c r="BC18" s="86"/>
      <c r="BD18" s="87">
        <f t="shared" si="40"/>
        <v>0</v>
      </c>
      <c r="BE18" s="86"/>
      <c r="BF18" s="86"/>
      <c r="BG18" s="87">
        <f t="shared" si="42"/>
        <v>0</v>
      </c>
      <c r="BH18" s="86"/>
      <c r="BI18" s="86"/>
      <c r="BJ18" s="87">
        <f t="shared" si="44"/>
        <v>0</v>
      </c>
      <c r="BK18" s="86"/>
      <c r="BL18" s="86"/>
      <c r="BM18" s="87">
        <f t="shared" si="74"/>
        <v>0</v>
      </c>
      <c r="BN18" s="91">
        <f t="shared" si="0"/>
        <v>182137300</v>
      </c>
      <c r="BO18" s="91">
        <f t="shared" si="1"/>
        <v>138772782.09</v>
      </c>
      <c r="BP18" s="91">
        <f t="shared" si="1"/>
        <v>-8412241.8100000005</v>
      </c>
      <c r="BQ18" s="86"/>
      <c r="BR18" s="86"/>
      <c r="BS18" s="87">
        <f t="shared" si="47"/>
        <v>0</v>
      </c>
      <c r="BT18" s="91">
        <f t="shared" si="2"/>
        <v>0</v>
      </c>
      <c r="BU18" s="91">
        <f t="shared" si="2"/>
        <v>0</v>
      </c>
      <c r="BV18" s="91">
        <f t="shared" si="2"/>
        <v>0</v>
      </c>
      <c r="BW18" s="86"/>
      <c r="BX18" s="86"/>
      <c r="BY18" s="87">
        <f t="shared" si="49"/>
        <v>0</v>
      </c>
      <c r="BZ18" s="86"/>
      <c r="CA18" s="86"/>
      <c r="CB18" s="87">
        <f t="shared" si="51"/>
        <v>0</v>
      </c>
      <c r="CC18" s="91">
        <f t="shared" si="52"/>
        <v>0</v>
      </c>
      <c r="CD18" s="91">
        <f t="shared" si="3"/>
        <v>0</v>
      </c>
      <c r="CE18" s="91">
        <f t="shared" si="3"/>
        <v>0</v>
      </c>
      <c r="CF18" s="91">
        <f t="shared" si="78"/>
        <v>182137300</v>
      </c>
      <c r="CG18" s="91">
        <f t="shared" si="4"/>
        <v>138772782.09</v>
      </c>
      <c r="CH18" s="91">
        <f t="shared" si="4"/>
        <v>-8412241.8100000005</v>
      </c>
    </row>
    <row r="19" spans="1:16320">
      <c r="A19" s="13">
        <v>12</v>
      </c>
      <c r="B19" s="15" t="s">
        <v>14</v>
      </c>
      <c r="C19" s="84">
        <v>1366800</v>
      </c>
      <c r="D19" s="84">
        <v>822371.4</v>
      </c>
      <c r="E19" s="87">
        <v>-14237.330000000002</v>
      </c>
      <c r="F19" s="84">
        <v>8519600</v>
      </c>
      <c r="G19" s="84">
        <v>5918226.3600000003</v>
      </c>
      <c r="H19" s="87">
        <v>-273109.48</v>
      </c>
      <c r="I19" s="84">
        <v>2084000</v>
      </c>
      <c r="J19" s="84">
        <v>903273.53</v>
      </c>
      <c r="K19" s="87">
        <v>-23269.899999999994</v>
      </c>
      <c r="L19" s="86"/>
      <c r="M19" s="86"/>
      <c r="N19" s="87">
        <v>0</v>
      </c>
      <c r="O19" s="84">
        <v>6811800</v>
      </c>
      <c r="P19" s="84">
        <v>6136200</v>
      </c>
      <c r="Q19" s="87">
        <v>-657300</v>
      </c>
      <c r="R19" s="84">
        <v>2638200</v>
      </c>
      <c r="S19" s="84">
        <v>2638200</v>
      </c>
      <c r="T19" s="87">
        <v>-22100</v>
      </c>
      <c r="U19" s="86"/>
      <c r="V19" s="86"/>
      <c r="W19" s="87">
        <v>0</v>
      </c>
      <c r="X19" s="86"/>
      <c r="Y19" s="86"/>
      <c r="Z19" s="87">
        <v>0</v>
      </c>
      <c r="AA19" s="86"/>
      <c r="AB19" s="86"/>
      <c r="AC19" s="87">
        <v>0</v>
      </c>
      <c r="AD19" s="86"/>
      <c r="AE19" s="86"/>
      <c r="AF19" s="87">
        <v>0</v>
      </c>
      <c r="AG19" s="86"/>
      <c r="AH19" s="86"/>
      <c r="AI19" s="87">
        <v>0</v>
      </c>
      <c r="AJ19" s="86"/>
      <c r="AK19" s="86"/>
      <c r="AL19" s="87">
        <v>0</v>
      </c>
      <c r="AM19" s="86"/>
      <c r="AN19" s="86"/>
      <c r="AO19" s="87">
        <v>0</v>
      </c>
      <c r="AP19" s="86"/>
      <c r="AQ19" s="86"/>
      <c r="AR19" s="87">
        <v>0</v>
      </c>
      <c r="AS19" s="86"/>
      <c r="AT19" s="86"/>
      <c r="AU19" s="87">
        <v>0</v>
      </c>
      <c r="AV19" s="86"/>
      <c r="AW19" s="86"/>
      <c r="AX19" s="87">
        <v>0</v>
      </c>
      <c r="AY19" s="86"/>
      <c r="AZ19" s="86"/>
      <c r="BA19" s="87">
        <v>0</v>
      </c>
      <c r="BB19" s="86"/>
      <c r="BC19" s="86"/>
      <c r="BD19" s="87">
        <f t="shared" si="40"/>
        <v>0</v>
      </c>
      <c r="BE19" s="86"/>
      <c r="BF19" s="86"/>
      <c r="BG19" s="87">
        <f t="shared" si="42"/>
        <v>0</v>
      </c>
      <c r="BH19" s="86"/>
      <c r="BI19" s="86"/>
      <c r="BJ19" s="87">
        <f t="shared" si="44"/>
        <v>0</v>
      </c>
      <c r="BK19" s="86"/>
      <c r="BL19" s="86"/>
      <c r="BM19" s="87">
        <f t="shared" si="74"/>
        <v>0</v>
      </c>
      <c r="BN19" s="91">
        <f t="shared" si="0"/>
        <v>21420400</v>
      </c>
      <c r="BO19" s="91">
        <f t="shared" si="1"/>
        <v>16418271.290000001</v>
      </c>
      <c r="BP19" s="91">
        <f t="shared" si="1"/>
        <v>-990016.71</v>
      </c>
      <c r="BQ19" s="86"/>
      <c r="BR19" s="86"/>
      <c r="BS19" s="87">
        <f t="shared" si="47"/>
        <v>0</v>
      </c>
      <c r="BT19" s="91">
        <f t="shared" si="2"/>
        <v>0</v>
      </c>
      <c r="BU19" s="91">
        <f t="shared" si="2"/>
        <v>0</v>
      </c>
      <c r="BV19" s="91">
        <f t="shared" si="2"/>
        <v>0</v>
      </c>
      <c r="BW19" s="86"/>
      <c r="BX19" s="86"/>
      <c r="BY19" s="87">
        <f t="shared" si="49"/>
        <v>0</v>
      </c>
      <c r="BZ19" s="86"/>
      <c r="CA19" s="86"/>
      <c r="CB19" s="87">
        <f t="shared" si="51"/>
        <v>0</v>
      </c>
      <c r="CC19" s="91">
        <f t="shared" si="52"/>
        <v>0</v>
      </c>
      <c r="CD19" s="91">
        <f t="shared" si="3"/>
        <v>0</v>
      </c>
      <c r="CE19" s="91">
        <f t="shared" si="3"/>
        <v>0</v>
      </c>
      <c r="CF19" s="91">
        <f t="shared" si="78"/>
        <v>21420400</v>
      </c>
      <c r="CG19" s="91">
        <f t="shared" si="4"/>
        <v>16418271.290000001</v>
      </c>
      <c r="CH19" s="91">
        <f t="shared" si="4"/>
        <v>-990016.71</v>
      </c>
    </row>
    <row r="20" spans="1:16320">
      <c r="A20" s="13">
        <v>13</v>
      </c>
      <c r="B20" s="15" t="s">
        <v>15</v>
      </c>
      <c r="C20" s="84">
        <v>1093800</v>
      </c>
      <c r="D20" s="84">
        <v>411185.7</v>
      </c>
      <c r="E20" s="87">
        <v>-11409.86</v>
      </c>
      <c r="F20" s="84">
        <v>6815600</v>
      </c>
      <c r="G20" s="84">
        <v>3003616.22</v>
      </c>
      <c r="H20" s="87">
        <v>-218467.57</v>
      </c>
      <c r="I20" s="84">
        <v>1667200</v>
      </c>
      <c r="J20" s="84">
        <v>451636.77</v>
      </c>
      <c r="K20" s="87">
        <v>-18595.910000000003</v>
      </c>
      <c r="L20" s="86"/>
      <c r="M20" s="86"/>
      <c r="N20" s="87">
        <v>0</v>
      </c>
      <c r="O20" s="84">
        <v>5449300</v>
      </c>
      <c r="P20" s="84">
        <v>4909200</v>
      </c>
      <c r="Q20" s="87">
        <v>-525800</v>
      </c>
      <c r="R20" s="84">
        <v>2110600</v>
      </c>
      <c r="S20" s="84">
        <v>2110600</v>
      </c>
      <c r="T20" s="87">
        <v>-17700</v>
      </c>
      <c r="U20" s="86"/>
      <c r="V20" s="86"/>
      <c r="W20" s="87">
        <v>0</v>
      </c>
      <c r="X20" s="86"/>
      <c r="Y20" s="86"/>
      <c r="Z20" s="87">
        <v>0</v>
      </c>
      <c r="AA20" s="86"/>
      <c r="AB20" s="86"/>
      <c r="AC20" s="87">
        <v>0</v>
      </c>
      <c r="AD20" s="86"/>
      <c r="AE20" s="86"/>
      <c r="AF20" s="87">
        <v>0</v>
      </c>
      <c r="AG20" s="86"/>
      <c r="AH20" s="86"/>
      <c r="AI20" s="87">
        <v>0</v>
      </c>
      <c r="AJ20" s="86"/>
      <c r="AK20" s="86"/>
      <c r="AL20" s="87">
        <v>0</v>
      </c>
      <c r="AM20" s="86"/>
      <c r="AN20" s="86"/>
      <c r="AO20" s="87">
        <v>0</v>
      </c>
      <c r="AP20" s="86"/>
      <c r="AQ20" s="86"/>
      <c r="AR20" s="87">
        <v>0</v>
      </c>
      <c r="AS20" s="86"/>
      <c r="AT20" s="86"/>
      <c r="AU20" s="87">
        <v>0</v>
      </c>
      <c r="AV20" s="86"/>
      <c r="AW20" s="86"/>
      <c r="AX20" s="87">
        <v>0</v>
      </c>
      <c r="AY20" s="86"/>
      <c r="AZ20" s="86"/>
      <c r="BA20" s="87">
        <v>0</v>
      </c>
      <c r="BB20" s="86"/>
      <c r="BC20" s="86"/>
      <c r="BD20" s="87">
        <f t="shared" si="40"/>
        <v>0</v>
      </c>
      <c r="BE20" s="86"/>
      <c r="BF20" s="86"/>
      <c r="BG20" s="87">
        <f t="shared" si="42"/>
        <v>0</v>
      </c>
      <c r="BH20" s="86"/>
      <c r="BI20" s="86"/>
      <c r="BJ20" s="87">
        <f t="shared" si="44"/>
        <v>0</v>
      </c>
      <c r="BK20" s="86"/>
      <c r="BL20" s="86"/>
      <c r="BM20" s="87">
        <f t="shared" si="74"/>
        <v>0</v>
      </c>
      <c r="BN20" s="91">
        <f t="shared" si="0"/>
        <v>17136500</v>
      </c>
      <c r="BO20" s="91">
        <f t="shared" si="1"/>
        <v>10886238.690000001</v>
      </c>
      <c r="BP20" s="91">
        <f t="shared" si="1"/>
        <v>-791973.34</v>
      </c>
      <c r="BQ20" s="86"/>
      <c r="BR20" s="86"/>
      <c r="BS20" s="87">
        <f t="shared" si="47"/>
        <v>0</v>
      </c>
      <c r="BT20" s="91">
        <f t="shared" si="2"/>
        <v>0</v>
      </c>
      <c r="BU20" s="91">
        <f t="shared" si="2"/>
        <v>0</v>
      </c>
      <c r="BV20" s="91">
        <f t="shared" si="2"/>
        <v>0</v>
      </c>
      <c r="BW20" s="86"/>
      <c r="BX20" s="86"/>
      <c r="BY20" s="87">
        <f t="shared" si="49"/>
        <v>0</v>
      </c>
      <c r="BZ20" s="86"/>
      <c r="CA20" s="86"/>
      <c r="CB20" s="87">
        <f t="shared" si="51"/>
        <v>0</v>
      </c>
      <c r="CC20" s="91">
        <f t="shared" si="52"/>
        <v>0</v>
      </c>
      <c r="CD20" s="91">
        <f t="shared" si="3"/>
        <v>0</v>
      </c>
      <c r="CE20" s="91">
        <f t="shared" si="3"/>
        <v>0</v>
      </c>
      <c r="CF20" s="91">
        <f t="shared" si="78"/>
        <v>17136500</v>
      </c>
      <c r="CG20" s="91">
        <f t="shared" si="4"/>
        <v>10886238.690000001</v>
      </c>
      <c r="CH20" s="91">
        <f t="shared" si="4"/>
        <v>-791973.34</v>
      </c>
    </row>
    <row r="21" spans="1:16320">
      <c r="A21" s="13">
        <v>14</v>
      </c>
      <c r="B21" s="15" t="s">
        <v>17</v>
      </c>
      <c r="C21" s="84">
        <v>273600</v>
      </c>
      <c r="D21" s="84">
        <v>392485.7</v>
      </c>
      <c r="E21" s="87">
        <v>-3077.4599999999991</v>
      </c>
      <c r="F21" s="84">
        <v>1704000</v>
      </c>
      <c r="G21" s="84">
        <v>2422122.2200000002</v>
      </c>
      <c r="H21" s="87">
        <v>-72177.33</v>
      </c>
      <c r="I21" s="84">
        <v>416800</v>
      </c>
      <c r="J21" s="84">
        <v>442836.77</v>
      </c>
      <c r="K21" s="87">
        <v>-6023.98</v>
      </c>
      <c r="L21" s="86"/>
      <c r="M21" s="86"/>
      <c r="N21" s="87">
        <v>0</v>
      </c>
      <c r="O21" s="84">
        <v>1362000</v>
      </c>
      <c r="P21" s="84">
        <v>1227000</v>
      </c>
      <c r="Q21" s="87">
        <v>-131400</v>
      </c>
      <c r="R21" s="84">
        <v>527600</v>
      </c>
      <c r="S21" s="84">
        <v>527600</v>
      </c>
      <c r="T21" s="87">
        <v>-4400</v>
      </c>
      <c r="U21" s="86"/>
      <c r="V21" s="86"/>
      <c r="W21" s="87">
        <v>0</v>
      </c>
      <c r="X21" s="86"/>
      <c r="Y21" s="86"/>
      <c r="Z21" s="87">
        <v>0</v>
      </c>
      <c r="AA21" s="86"/>
      <c r="AB21" s="86"/>
      <c r="AC21" s="87">
        <v>0</v>
      </c>
      <c r="AD21" s="86"/>
      <c r="AE21" s="86"/>
      <c r="AF21" s="87">
        <v>0</v>
      </c>
      <c r="AG21" s="86"/>
      <c r="AH21" s="86"/>
      <c r="AI21" s="87">
        <v>0</v>
      </c>
      <c r="AJ21" s="86"/>
      <c r="AK21" s="86"/>
      <c r="AL21" s="87">
        <v>0</v>
      </c>
      <c r="AM21" s="86"/>
      <c r="AN21" s="86"/>
      <c r="AO21" s="87">
        <v>0</v>
      </c>
      <c r="AP21" s="86"/>
      <c r="AQ21" s="86"/>
      <c r="AR21" s="87">
        <v>0</v>
      </c>
      <c r="AS21" s="86"/>
      <c r="AT21" s="86"/>
      <c r="AU21" s="87">
        <v>0</v>
      </c>
      <c r="AV21" s="86"/>
      <c r="AW21" s="86"/>
      <c r="AX21" s="87">
        <v>0</v>
      </c>
      <c r="AY21" s="86"/>
      <c r="AZ21" s="86"/>
      <c r="BA21" s="87">
        <v>0</v>
      </c>
      <c r="BB21" s="86"/>
      <c r="BC21" s="86"/>
      <c r="BD21" s="87">
        <f t="shared" si="40"/>
        <v>0</v>
      </c>
      <c r="BE21" s="86"/>
      <c r="BF21" s="86"/>
      <c r="BG21" s="87">
        <f t="shared" si="42"/>
        <v>0</v>
      </c>
      <c r="BH21" s="86"/>
      <c r="BI21" s="86"/>
      <c r="BJ21" s="87">
        <f t="shared" si="44"/>
        <v>0</v>
      </c>
      <c r="BK21" s="86"/>
      <c r="BL21" s="86"/>
      <c r="BM21" s="87">
        <f t="shared" si="74"/>
        <v>0</v>
      </c>
      <c r="BN21" s="91">
        <f t="shared" si="0"/>
        <v>4284000</v>
      </c>
      <c r="BO21" s="91">
        <f t="shared" si="1"/>
        <v>5012044.6900000004</v>
      </c>
      <c r="BP21" s="91">
        <f t="shared" si="1"/>
        <v>-217078.77000000002</v>
      </c>
      <c r="BQ21" s="86"/>
      <c r="BR21" s="86"/>
      <c r="BS21" s="87">
        <f t="shared" si="47"/>
        <v>0</v>
      </c>
      <c r="BT21" s="91">
        <f t="shared" si="2"/>
        <v>0</v>
      </c>
      <c r="BU21" s="91">
        <f t="shared" si="2"/>
        <v>0</v>
      </c>
      <c r="BV21" s="91">
        <f t="shared" si="2"/>
        <v>0</v>
      </c>
      <c r="BW21" s="86"/>
      <c r="BX21" s="86"/>
      <c r="BY21" s="87">
        <f t="shared" si="49"/>
        <v>0</v>
      </c>
      <c r="BZ21" s="86"/>
      <c r="CA21" s="86"/>
      <c r="CB21" s="87">
        <f t="shared" si="51"/>
        <v>0</v>
      </c>
      <c r="CC21" s="91">
        <f t="shared" si="52"/>
        <v>0</v>
      </c>
      <c r="CD21" s="91">
        <f t="shared" si="3"/>
        <v>0</v>
      </c>
      <c r="CE21" s="91">
        <f t="shared" si="3"/>
        <v>0</v>
      </c>
      <c r="CF21" s="91">
        <f t="shared" si="78"/>
        <v>4284000</v>
      </c>
      <c r="CG21" s="91">
        <f t="shared" si="4"/>
        <v>5012044.6900000004</v>
      </c>
      <c r="CH21" s="91">
        <f t="shared" si="4"/>
        <v>-217078.77000000002</v>
      </c>
    </row>
    <row r="22" spans="1:16320">
      <c r="A22" s="13">
        <v>15</v>
      </c>
      <c r="B22" s="15" t="s">
        <v>18</v>
      </c>
      <c r="C22" s="84">
        <v>2733800</v>
      </c>
      <c r="D22" s="84">
        <v>1715142.8</v>
      </c>
      <c r="E22" s="87">
        <v>-28474.640000000014</v>
      </c>
      <c r="F22" s="84">
        <v>17038700</v>
      </c>
      <c r="G22" s="84">
        <v>9688488.7300000004</v>
      </c>
      <c r="H22" s="87">
        <v>-721573.07</v>
      </c>
      <c r="I22" s="84">
        <v>4168200</v>
      </c>
      <c r="J22" s="84">
        <v>1982547.05</v>
      </c>
      <c r="K22" s="87">
        <v>-46439.78</v>
      </c>
      <c r="L22" s="86"/>
      <c r="M22" s="86"/>
      <c r="N22" s="87">
        <v>0</v>
      </c>
      <c r="O22" s="84">
        <v>13623100</v>
      </c>
      <c r="P22" s="84">
        <v>12272400</v>
      </c>
      <c r="Q22" s="87">
        <v>-1314600</v>
      </c>
      <c r="R22" s="84">
        <v>5275900</v>
      </c>
      <c r="S22" s="84">
        <v>5275900</v>
      </c>
      <c r="T22" s="87">
        <v>-44300</v>
      </c>
      <c r="U22" s="86"/>
      <c r="V22" s="86"/>
      <c r="W22" s="87">
        <v>0</v>
      </c>
      <c r="X22" s="86"/>
      <c r="Y22" s="86"/>
      <c r="Z22" s="87">
        <v>0</v>
      </c>
      <c r="AA22" s="86"/>
      <c r="AB22" s="86"/>
      <c r="AC22" s="87">
        <v>0</v>
      </c>
      <c r="AD22" s="86"/>
      <c r="AE22" s="86"/>
      <c r="AF22" s="87">
        <v>0</v>
      </c>
      <c r="AG22" s="86"/>
      <c r="AH22" s="86"/>
      <c r="AI22" s="87">
        <v>0</v>
      </c>
      <c r="AJ22" s="86"/>
      <c r="AK22" s="86"/>
      <c r="AL22" s="87">
        <v>0</v>
      </c>
      <c r="AM22" s="86"/>
      <c r="AN22" s="86"/>
      <c r="AO22" s="87">
        <v>0</v>
      </c>
      <c r="AP22" s="86"/>
      <c r="AQ22" s="86"/>
      <c r="AR22" s="87">
        <v>0</v>
      </c>
      <c r="AS22" s="86"/>
      <c r="AT22" s="86"/>
      <c r="AU22" s="87">
        <v>0</v>
      </c>
      <c r="AV22" s="86"/>
      <c r="AW22" s="86"/>
      <c r="AX22" s="87">
        <v>0</v>
      </c>
      <c r="AY22" s="86"/>
      <c r="AZ22" s="86"/>
      <c r="BA22" s="87">
        <v>0</v>
      </c>
      <c r="BB22" s="86"/>
      <c r="BC22" s="86"/>
      <c r="BD22" s="87">
        <f t="shared" si="40"/>
        <v>0</v>
      </c>
      <c r="BE22" s="86"/>
      <c r="BF22" s="86"/>
      <c r="BG22" s="87">
        <f t="shared" si="42"/>
        <v>0</v>
      </c>
      <c r="BH22" s="86"/>
      <c r="BI22" s="86"/>
      <c r="BJ22" s="87">
        <f t="shared" si="44"/>
        <v>0</v>
      </c>
      <c r="BK22" s="86"/>
      <c r="BL22" s="86"/>
      <c r="BM22" s="87">
        <f t="shared" si="74"/>
        <v>0</v>
      </c>
      <c r="BN22" s="91">
        <f t="shared" si="0"/>
        <v>42839700</v>
      </c>
      <c r="BO22" s="91">
        <f t="shared" si="1"/>
        <v>30934478.580000002</v>
      </c>
      <c r="BP22" s="91">
        <f t="shared" si="1"/>
        <v>-2155387.4900000002</v>
      </c>
      <c r="BQ22" s="86"/>
      <c r="BR22" s="86"/>
      <c r="BS22" s="87">
        <f t="shared" si="47"/>
        <v>0</v>
      </c>
      <c r="BT22" s="91">
        <f t="shared" si="2"/>
        <v>0</v>
      </c>
      <c r="BU22" s="91">
        <f t="shared" si="2"/>
        <v>0</v>
      </c>
      <c r="BV22" s="91">
        <f t="shared" si="2"/>
        <v>0</v>
      </c>
      <c r="BW22" s="86"/>
      <c r="BX22" s="86"/>
      <c r="BY22" s="87">
        <f t="shared" si="49"/>
        <v>0</v>
      </c>
      <c r="BZ22" s="86"/>
      <c r="CA22" s="86"/>
      <c r="CB22" s="87">
        <f t="shared" si="51"/>
        <v>0</v>
      </c>
      <c r="CC22" s="91">
        <f t="shared" si="52"/>
        <v>0</v>
      </c>
      <c r="CD22" s="91">
        <f t="shared" si="3"/>
        <v>0</v>
      </c>
      <c r="CE22" s="91">
        <f t="shared" si="3"/>
        <v>0</v>
      </c>
      <c r="CF22" s="91">
        <f t="shared" si="78"/>
        <v>42839700</v>
      </c>
      <c r="CG22" s="91">
        <f t="shared" si="4"/>
        <v>30934478.580000002</v>
      </c>
      <c r="CH22" s="91">
        <f t="shared" si="4"/>
        <v>-2155387.4900000002</v>
      </c>
    </row>
    <row r="23" spans="1:16320">
      <c r="A23" s="57">
        <v>16</v>
      </c>
      <c r="B23" s="58" t="s">
        <v>34</v>
      </c>
      <c r="C23" s="106">
        <f t="shared" ref="C23:AQ23" si="107">SUM(C24:C27)</f>
        <v>0</v>
      </c>
      <c r="D23" s="106">
        <f t="shared" si="107"/>
        <v>0</v>
      </c>
      <c r="E23" s="106">
        <f t="shared" si="107"/>
        <v>0</v>
      </c>
      <c r="F23" s="106">
        <f t="shared" si="107"/>
        <v>74559900</v>
      </c>
      <c r="G23" s="106">
        <f t="shared" si="107"/>
        <v>63719003.009999998</v>
      </c>
      <c r="H23" s="106">
        <f t="shared" si="107"/>
        <v>-6922373.5100000007</v>
      </c>
      <c r="I23" s="106">
        <f t="shared" si="107"/>
        <v>0</v>
      </c>
      <c r="J23" s="106">
        <f t="shared" si="107"/>
        <v>0</v>
      </c>
      <c r="K23" s="106">
        <f t="shared" si="107"/>
        <v>0</v>
      </c>
      <c r="L23" s="106">
        <f t="shared" si="107"/>
        <v>0</v>
      </c>
      <c r="M23" s="106">
        <f t="shared" si="107"/>
        <v>0</v>
      </c>
      <c r="N23" s="106">
        <f t="shared" si="107"/>
        <v>0</v>
      </c>
      <c r="O23" s="106">
        <f t="shared" si="107"/>
        <v>0</v>
      </c>
      <c r="P23" s="106">
        <f t="shared" si="107"/>
        <v>0</v>
      </c>
      <c r="Q23" s="106">
        <f t="shared" si="107"/>
        <v>0</v>
      </c>
      <c r="R23" s="106">
        <f>SUM(R24:R27)</f>
        <v>0</v>
      </c>
      <c r="S23" s="106">
        <f>SUM(S24:S27)</f>
        <v>0</v>
      </c>
      <c r="T23" s="106">
        <f t="shared" si="107"/>
        <v>0</v>
      </c>
      <c r="U23" s="106">
        <f t="shared" si="107"/>
        <v>84686900</v>
      </c>
      <c r="V23" s="106">
        <f t="shared" si="107"/>
        <v>83808685.349999994</v>
      </c>
      <c r="W23" s="106">
        <f t="shared" si="107"/>
        <v>-3616706</v>
      </c>
      <c r="X23" s="106">
        <f t="shared" si="107"/>
        <v>70817600</v>
      </c>
      <c r="Y23" s="106">
        <f t="shared" si="107"/>
        <v>70789377.049999997</v>
      </c>
      <c r="Z23" s="106">
        <f t="shared" si="107"/>
        <v>28222.950000000186</v>
      </c>
      <c r="AA23" s="106">
        <f t="shared" si="107"/>
        <v>35214600</v>
      </c>
      <c r="AB23" s="106">
        <f t="shared" si="107"/>
        <v>34952929.339999996</v>
      </c>
      <c r="AC23" s="106">
        <f t="shared" si="107"/>
        <v>261670.66000000015</v>
      </c>
      <c r="AD23" s="106">
        <f t="shared" si="107"/>
        <v>34138000</v>
      </c>
      <c r="AE23" s="106">
        <f t="shared" si="107"/>
        <v>34138000</v>
      </c>
      <c r="AF23" s="106">
        <f t="shared" si="107"/>
        <v>-9.3132257461547852E-10</v>
      </c>
      <c r="AG23" s="106">
        <f t="shared" si="107"/>
        <v>40828400</v>
      </c>
      <c r="AH23" s="106">
        <f t="shared" si="107"/>
        <v>39589213.369999997</v>
      </c>
      <c r="AI23" s="106">
        <f t="shared" si="107"/>
        <v>1239186.6300000004</v>
      </c>
      <c r="AJ23" s="106">
        <f t="shared" si="107"/>
        <v>53246000</v>
      </c>
      <c r="AK23" s="106">
        <f t="shared" si="107"/>
        <v>53246000</v>
      </c>
      <c r="AL23" s="106">
        <f t="shared" si="107"/>
        <v>-4.6566128730773926E-10</v>
      </c>
      <c r="AM23" s="106">
        <f t="shared" si="107"/>
        <v>26580500</v>
      </c>
      <c r="AN23" s="106">
        <f t="shared" si="107"/>
        <v>25427174.620000001</v>
      </c>
      <c r="AO23" s="106">
        <f t="shared" si="107"/>
        <v>1153325.3799999999</v>
      </c>
      <c r="AP23" s="106">
        <f t="shared" si="107"/>
        <v>28428000</v>
      </c>
      <c r="AQ23" s="106">
        <f t="shared" si="107"/>
        <v>28162466.18</v>
      </c>
      <c r="AR23" s="106">
        <f>SUM(AR24:AR27)</f>
        <v>-5666492.3499999996</v>
      </c>
      <c r="AS23" s="106">
        <f t="shared" ref="AS23:BC23" si="108">SUM(AS24:AS27)</f>
        <v>0</v>
      </c>
      <c r="AT23" s="106">
        <f t="shared" si="108"/>
        <v>0</v>
      </c>
      <c r="AU23" s="106">
        <f t="shared" si="108"/>
        <v>0</v>
      </c>
      <c r="AV23" s="106">
        <f t="shared" si="108"/>
        <v>176426700</v>
      </c>
      <c r="AW23" s="106">
        <f t="shared" si="108"/>
        <v>174823152.66</v>
      </c>
      <c r="AX23" s="106">
        <f t="shared" si="108"/>
        <v>1603547.3399999905</v>
      </c>
      <c r="AY23" s="106">
        <f t="shared" si="108"/>
        <v>173706000</v>
      </c>
      <c r="AZ23" s="106">
        <f t="shared" si="108"/>
        <v>169467797.91999999</v>
      </c>
      <c r="BA23" s="106">
        <f t="shared" si="108"/>
        <v>4238202.08</v>
      </c>
      <c r="BB23" s="106">
        <f t="shared" si="108"/>
        <v>232800000</v>
      </c>
      <c r="BC23" s="106">
        <f t="shared" si="108"/>
        <v>232693760.47</v>
      </c>
      <c r="BD23" s="106">
        <f t="shared" ref="BD23" si="109">SUM(BD24:BD27)</f>
        <v>-106239.52999999933</v>
      </c>
      <c r="BE23" s="88">
        <f t="shared" ref="BE23:BL23" si="110">SUM(BE24:BE27)</f>
        <v>0</v>
      </c>
      <c r="BF23" s="88">
        <f t="shared" si="110"/>
        <v>0</v>
      </c>
      <c r="BG23" s="176">
        <f t="shared" si="42"/>
        <v>0</v>
      </c>
      <c r="BH23" s="88">
        <f t="shared" si="110"/>
        <v>0</v>
      </c>
      <c r="BI23" s="88">
        <f t="shared" si="110"/>
        <v>0</v>
      </c>
      <c r="BJ23" s="176">
        <f t="shared" si="44"/>
        <v>0</v>
      </c>
      <c r="BK23" s="88">
        <f t="shared" si="110"/>
        <v>0</v>
      </c>
      <c r="BL23" s="88">
        <f t="shared" si="110"/>
        <v>0</v>
      </c>
      <c r="BM23" s="176">
        <f t="shared" si="74"/>
        <v>0</v>
      </c>
      <c r="BN23" s="90">
        <f t="shared" si="0"/>
        <v>1031432600</v>
      </c>
      <c r="BO23" s="90">
        <f t="shared" si="0"/>
        <v>1010817559.97</v>
      </c>
      <c r="BP23" s="90">
        <f t="shared" si="0"/>
        <v>-7787656.3500000108</v>
      </c>
      <c r="BQ23" s="88">
        <f t="shared" ref="BQ23:BR23" si="111">SUM(BQ24:BQ27)</f>
        <v>0</v>
      </c>
      <c r="BR23" s="88">
        <f t="shared" si="111"/>
        <v>0</v>
      </c>
      <c r="BS23" s="176">
        <f t="shared" si="47"/>
        <v>0</v>
      </c>
      <c r="BT23" s="90">
        <f t="shared" ref="BT23:BV79" si="112">SUM(BQ23)</f>
        <v>0</v>
      </c>
      <c r="BU23" s="90">
        <f t="shared" si="112"/>
        <v>0</v>
      </c>
      <c r="BV23" s="90">
        <f t="shared" si="112"/>
        <v>0</v>
      </c>
      <c r="BW23" s="88">
        <f t="shared" ref="BW23:CA23" si="113">SUM(BW24:BW27)</f>
        <v>0</v>
      </c>
      <c r="BX23" s="88">
        <f t="shared" si="113"/>
        <v>0</v>
      </c>
      <c r="BY23" s="176">
        <f t="shared" si="49"/>
        <v>0</v>
      </c>
      <c r="BZ23" s="88">
        <f t="shared" si="113"/>
        <v>0</v>
      </c>
      <c r="CA23" s="88">
        <f t="shared" si="113"/>
        <v>0</v>
      </c>
      <c r="CB23" s="176">
        <f t="shared" si="51"/>
        <v>0</v>
      </c>
      <c r="CC23" s="90">
        <f t="shared" si="52"/>
        <v>0</v>
      </c>
      <c r="CD23" s="90">
        <f t="shared" si="52"/>
        <v>0</v>
      </c>
      <c r="CE23" s="90">
        <f t="shared" si="52"/>
        <v>0</v>
      </c>
      <c r="CF23" s="169">
        <f t="shared" si="78"/>
        <v>1031432600</v>
      </c>
      <c r="CG23" s="90">
        <f t="shared" si="78"/>
        <v>1010817559.97</v>
      </c>
      <c r="CH23" s="90">
        <f t="shared" si="78"/>
        <v>-7787656.3500000108</v>
      </c>
      <c r="CI23" s="78"/>
      <c r="CJ23" s="10"/>
      <c r="CK23" s="10"/>
      <c r="CL23" s="10"/>
      <c r="CM23" s="9"/>
      <c r="CN23" s="9"/>
      <c r="CO23" s="78"/>
      <c r="CP23" s="10"/>
      <c r="CQ23" s="10"/>
      <c r="CR23" s="10"/>
      <c r="CS23" s="9"/>
      <c r="CT23" s="9"/>
      <c r="CU23" s="78"/>
      <c r="CV23" s="9"/>
      <c r="CW23" s="9"/>
      <c r="CX23" s="78"/>
      <c r="CY23" s="10"/>
      <c r="CZ23" s="10"/>
      <c r="DA23" s="10"/>
      <c r="DB23" s="10"/>
      <c r="DC23" s="10"/>
      <c r="DD23" s="10"/>
      <c r="DE23" s="57"/>
      <c r="DF23" s="58"/>
      <c r="DG23" s="9"/>
      <c r="DH23" s="9"/>
      <c r="DI23" s="78"/>
      <c r="DJ23" s="9"/>
      <c r="DK23" s="9"/>
      <c r="DL23" s="78"/>
      <c r="DM23" s="9"/>
      <c r="DN23" s="9"/>
      <c r="DO23" s="78"/>
      <c r="DP23" s="9"/>
      <c r="DQ23" s="9"/>
      <c r="DR23" s="78"/>
      <c r="DS23" s="9"/>
      <c r="DT23" s="9"/>
      <c r="DU23" s="78"/>
      <c r="DV23" s="9"/>
      <c r="DW23" s="9"/>
      <c r="DX23" s="78"/>
      <c r="DY23" s="9"/>
      <c r="DZ23" s="9"/>
      <c r="EA23" s="78"/>
      <c r="EB23" s="9"/>
      <c r="EC23" s="9"/>
      <c r="ED23" s="78"/>
      <c r="EE23" s="9"/>
      <c r="EF23" s="9"/>
      <c r="EG23" s="78"/>
      <c r="EH23" s="9"/>
      <c r="EI23" s="9"/>
      <c r="EJ23" s="78"/>
      <c r="EK23" s="9"/>
      <c r="EL23" s="9"/>
      <c r="EM23" s="78"/>
      <c r="EN23" s="9"/>
      <c r="EO23" s="9"/>
      <c r="EP23" s="78"/>
      <c r="EQ23" s="9"/>
      <c r="ER23" s="9"/>
      <c r="ES23" s="78"/>
      <c r="ET23" s="9"/>
      <c r="EU23" s="9"/>
      <c r="EV23" s="78"/>
      <c r="EW23" s="9"/>
      <c r="EX23" s="9"/>
      <c r="EY23" s="78"/>
      <c r="EZ23" s="9"/>
      <c r="FA23" s="9"/>
      <c r="FB23" s="78"/>
      <c r="FC23" s="9"/>
      <c r="FD23" s="9"/>
      <c r="FE23" s="78"/>
      <c r="FF23" s="9"/>
      <c r="FG23" s="9"/>
      <c r="FH23" s="78"/>
      <c r="FI23" s="9"/>
      <c r="FJ23" s="9"/>
      <c r="FK23" s="78"/>
      <c r="FL23" s="9"/>
      <c r="FM23" s="9"/>
      <c r="FN23" s="78"/>
      <c r="FO23" s="9"/>
      <c r="FP23" s="9"/>
      <c r="FQ23" s="78"/>
      <c r="FR23" s="10"/>
      <c r="FS23" s="10"/>
      <c r="FT23" s="10"/>
      <c r="FU23" s="9"/>
      <c r="FV23" s="9"/>
      <c r="FW23" s="78"/>
      <c r="FX23" s="10"/>
      <c r="FY23" s="10"/>
      <c r="FZ23" s="10"/>
      <c r="GA23" s="9"/>
      <c r="GB23" s="9"/>
      <c r="GC23" s="78"/>
      <c r="GD23" s="9"/>
      <c r="GE23" s="9"/>
      <c r="GF23" s="78"/>
      <c r="GG23" s="10"/>
      <c r="GH23" s="10"/>
      <c r="GI23" s="10"/>
      <c r="GJ23" s="10"/>
      <c r="GK23" s="10"/>
      <c r="GL23" s="10"/>
      <c r="GM23" s="57"/>
      <c r="GN23" s="58"/>
      <c r="GO23" s="9"/>
      <c r="GP23" s="9"/>
      <c r="GQ23" s="78"/>
      <c r="GR23" s="9"/>
      <c r="GS23" s="9"/>
      <c r="GT23" s="78"/>
      <c r="GU23" s="9"/>
      <c r="GV23" s="9"/>
      <c r="GW23" s="78"/>
      <c r="GX23" s="9"/>
      <c r="GY23" s="9"/>
      <c r="GZ23" s="78"/>
      <c r="HA23" s="9"/>
      <c r="HB23" s="9"/>
      <c r="HC23" s="78"/>
      <c r="HD23" s="9"/>
      <c r="HE23" s="9"/>
      <c r="HF23" s="78"/>
      <c r="HG23" s="9"/>
      <c r="HH23" s="9"/>
      <c r="HI23" s="78"/>
      <c r="HJ23" s="9"/>
      <c r="HK23" s="9"/>
      <c r="HL23" s="78"/>
      <c r="HM23" s="9"/>
      <c r="HN23" s="9"/>
      <c r="HO23" s="78"/>
      <c r="HP23" s="9"/>
      <c r="HQ23" s="9"/>
      <c r="HR23" s="78"/>
      <c r="HS23" s="9"/>
      <c r="HT23" s="9"/>
      <c r="HU23" s="78"/>
      <c r="HV23" s="9"/>
      <c r="HW23" s="9"/>
      <c r="HX23" s="78"/>
      <c r="HY23" s="9"/>
      <c r="HZ23" s="9"/>
      <c r="IA23" s="78"/>
      <c r="IB23" s="9"/>
      <c r="IC23" s="9"/>
      <c r="ID23" s="78"/>
      <c r="IE23" s="9"/>
      <c r="IF23" s="9"/>
      <c r="IG23" s="78"/>
      <c r="IH23" s="9"/>
      <c r="II23" s="9"/>
      <c r="IJ23" s="78"/>
      <c r="IK23" s="9"/>
      <c r="IL23" s="9"/>
      <c r="IM23" s="78"/>
      <c r="IN23" s="9"/>
      <c r="IO23" s="9"/>
      <c r="IP23" s="78"/>
      <c r="IQ23" s="9"/>
      <c r="IR23" s="9"/>
      <c r="IS23" s="78"/>
      <c r="IT23" s="9"/>
      <c r="IU23" s="9"/>
      <c r="IV23" s="78"/>
      <c r="IW23" s="9"/>
      <c r="IX23" s="9"/>
      <c r="IY23" s="78"/>
      <c r="IZ23" s="10"/>
      <c r="JA23" s="10"/>
      <c r="JB23" s="10"/>
      <c r="JC23" s="9"/>
      <c r="JD23" s="9"/>
      <c r="JE23" s="78"/>
      <c r="JF23" s="10"/>
      <c r="JG23" s="10"/>
      <c r="JH23" s="10"/>
      <c r="JI23" s="9"/>
      <c r="JJ23" s="9"/>
      <c r="JK23" s="78"/>
      <c r="JL23" s="9"/>
      <c r="JM23" s="9"/>
      <c r="JN23" s="78"/>
      <c r="JO23" s="10"/>
      <c r="JP23" s="10"/>
      <c r="JQ23" s="10"/>
      <c r="JR23" s="10"/>
      <c r="JS23" s="10"/>
      <c r="JT23" s="10"/>
      <c r="JU23" s="57"/>
      <c r="JV23" s="58"/>
      <c r="JW23" s="9"/>
      <c r="JX23" s="9"/>
      <c r="JY23" s="78"/>
      <c r="JZ23" s="9"/>
      <c r="KA23" s="9"/>
      <c r="KB23" s="78"/>
      <c r="KC23" s="9"/>
      <c r="KD23" s="9"/>
      <c r="KE23" s="78"/>
      <c r="KF23" s="9"/>
      <c r="KG23" s="9"/>
      <c r="KH23" s="78"/>
      <c r="KI23" s="9"/>
      <c r="KJ23" s="9"/>
      <c r="KK23" s="78"/>
      <c r="KL23" s="9"/>
      <c r="KM23" s="9"/>
      <c r="KN23" s="78"/>
      <c r="KO23" s="9"/>
      <c r="KP23" s="9"/>
      <c r="KQ23" s="78"/>
      <c r="KR23" s="9"/>
      <c r="KS23" s="9"/>
      <c r="KT23" s="78"/>
      <c r="KU23" s="9"/>
      <c r="KV23" s="9"/>
      <c r="KW23" s="78"/>
      <c r="KX23" s="9"/>
      <c r="KY23" s="9"/>
      <c r="KZ23" s="78"/>
      <c r="LA23" s="9"/>
      <c r="LB23" s="9"/>
      <c r="LC23" s="78"/>
      <c r="LD23" s="9"/>
      <c r="LE23" s="9"/>
      <c r="LF23" s="78"/>
      <c r="LG23" s="9"/>
      <c r="LH23" s="9"/>
      <c r="LI23" s="78"/>
      <c r="LJ23" s="9"/>
      <c r="LK23" s="9"/>
      <c r="LL23" s="78"/>
      <c r="LM23" s="9"/>
      <c r="LN23" s="9"/>
      <c r="LO23" s="78"/>
      <c r="LP23" s="9"/>
      <c r="LQ23" s="9"/>
      <c r="LR23" s="78"/>
      <c r="LS23" s="9"/>
      <c r="LT23" s="9"/>
      <c r="LU23" s="78"/>
      <c r="LV23" s="9"/>
      <c r="LW23" s="9"/>
      <c r="LX23" s="78"/>
      <c r="LY23" s="9"/>
      <c r="LZ23" s="9"/>
      <c r="MA23" s="78"/>
      <c r="MB23" s="9"/>
      <c r="MC23" s="9"/>
      <c r="MD23" s="78"/>
      <c r="ME23" s="9"/>
      <c r="MF23" s="9"/>
      <c r="MG23" s="78"/>
      <c r="MH23" s="10"/>
      <c r="MI23" s="10"/>
      <c r="MJ23" s="10"/>
      <c r="MK23" s="9"/>
      <c r="ML23" s="9"/>
      <c r="MM23" s="78"/>
      <c r="MN23" s="10"/>
      <c r="MO23" s="10"/>
      <c r="MP23" s="10"/>
      <c r="MQ23" s="9"/>
      <c r="MR23" s="9"/>
      <c r="MS23" s="78"/>
      <c r="MT23" s="9"/>
      <c r="MU23" s="9"/>
      <c r="MV23" s="78"/>
      <c r="MW23" s="10"/>
      <c r="MX23" s="10"/>
      <c r="MY23" s="10"/>
      <c r="MZ23" s="10"/>
      <c r="NA23" s="10"/>
      <c r="NB23" s="10"/>
      <c r="NC23" s="57"/>
      <c r="ND23" s="58"/>
      <c r="NE23" s="9"/>
      <c r="NF23" s="9"/>
      <c r="NG23" s="78"/>
      <c r="NH23" s="9"/>
      <c r="NI23" s="9"/>
      <c r="NJ23" s="78"/>
      <c r="NK23" s="9"/>
      <c r="NL23" s="9"/>
      <c r="NM23" s="78"/>
      <c r="NN23" s="9"/>
      <c r="NO23" s="9"/>
      <c r="NP23" s="78"/>
      <c r="NQ23" s="9"/>
      <c r="NR23" s="9"/>
      <c r="NS23" s="78"/>
      <c r="NT23" s="9"/>
      <c r="NU23" s="9"/>
      <c r="NV23" s="78"/>
      <c r="NW23" s="9"/>
      <c r="NX23" s="9"/>
      <c r="NY23" s="78"/>
      <c r="NZ23" s="9"/>
      <c r="OA23" s="9"/>
      <c r="OB23" s="78"/>
      <c r="OC23" s="9"/>
      <c r="OD23" s="9"/>
      <c r="OE23" s="78"/>
      <c r="OF23" s="9"/>
      <c r="OG23" s="9"/>
      <c r="OH23" s="78"/>
      <c r="OI23" s="9"/>
      <c r="OJ23" s="9"/>
      <c r="OK23" s="78"/>
      <c r="OL23" s="9"/>
      <c r="OM23" s="9"/>
      <c r="ON23" s="78"/>
      <c r="OO23" s="9"/>
      <c r="OP23" s="9"/>
      <c r="OQ23" s="78"/>
      <c r="OR23" s="9"/>
      <c r="OS23" s="9"/>
      <c r="OT23" s="78"/>
      <c r="OU23" s="9"/>
      <c r="OV23" s="9"/>
      <c r="OW23" s="78"/>
      <c r="OX23" s="9"/>
      <c r="OY23" s="9"/>
      <c r="OZ23" s="78"/>
      <c r="PA23" s="9"/>
      <c r="PB23" s="9"/>
      <c r="PC23" s="78"/>
      <c r="PD23" s="9"/>
      <c r="PE23" s="9"/>
      <c r="PF23" s="78"/>
      <c r="PG23" s="9"/>
      <c r="PH23" s="9"/>
      <c r="PI23" s="78"/>
      <c r="PJ23" s="9"/>
      <c r="PK23" s="9"/>
      <c r="PL23" s="78"/>
      <c r="PM23" s="9"/>
      <c r="PN23" s="9"/>
      <c r="PO23" s="78"/>
      <c r="PP23" s="10"/>
      <c r="PQ23" s="10"/>
      <c r="PR23" s="10"/>
      <c r="PS23" s="9"/>
      <c r="PT23" s="9"/>
      <c r="PU23" s="78"/>
      <c r="PV23" s="10"/>
      <c r="PW23" s="10"/>
      <c r="PX23" s="10"/>
      <c r="PY23" s="9"/>
      <c r="PZ23" s="9"/>
      <c r="QA23" s="78"/>
      <c r="QB23" s="9"/>
      <c r="QC23" s="9"/>
      <c r="QD23" s="78"/>
      <c r="QE23" s="10"/>
      <c r="QF23" s="10"/>
      <c r="QG23" s="10"/>
      <c r="QH23" s="10"/>
      <c r="QI23" s="10"/>
      <c r="QJ23" s="10"/>
      <c r="QK23" s="57"/>
      <c r="QL23" s="58"/>
      <c r="QM23" s="9"/>
      <c r="QN23" s="9"/>
      <c r="QO23" s="78"/>
      <c r="QP23" s="9"/>
      <c r="QQ23" s="9"/>
      <c r="QR23" s="78"/>
      <c r="QS23" s="9"/>
      <c r="QT23" s="9"/>
      <c r="QU23" s="78"/>
      <c r="QV23" s="9"/>
      <c r="QW23" s="9"/>
      <c r="QX23" s="78"/>
      <c r="QY23" s="9"/>
      <c r="QZ23" s="9"/>
      <c r="RA23" s="78"/>
      <c r="RB23" s="9"/>
      <c r="RC23" s="9"/>
      <c r="RD23" s="78"/>
      <c r="RE23" s="9"/>
      <c r="RF23" s="9"/>
      <c r="RG23" s="78"/>
      <c r="RH23" s="9"/>
      <c r="RI23" s="9"/>
      <c r="RJ23" s="78"/>
      <c r="RK23" s="9"/>
      <c r="RL23" s="9"/>
      <c r="RM23" s="78"/>
      <c r="RN23" s="9"/>
      <c r="RO23" s="9"/>
      <c r="RP23" s="78"/>
      <c r="RQ23" s="9"/>
      <c r="RR23" s="9"/>
      <c r="RS23" s="78"/>
      <c r="RT23" s="9"/>
      <c r="RU23" s="9"/>
      <c r="RV23" s="78"/>
      <c r="RW23" s="9"/>
      <c r="RX23" s="9"/>
      <c r="RY23" s="78"/>
      <c r="RZ23" s="9"/>
      <c r="SA23" s="9"/>
      <c r="SB23" s="78"/>
      <c r="SC23" s="9"/>
      <c r="SD23" s="9"/>
      <c r="SE23" s="78"/>
      <c r="SF23" s="9"/>
      <c r="SG23" s="9"/>
      <c r="SH23" s="78"/>
      <c r="SI23" s="9"/>
      <c r="SJ23" s="9"/>
      <c r="SK23" s="78"/>
      <c r="SL23" s="9"/>
      <c r="SM23" s="9"/>
      <c r="SN23" s="78"/>
      <c r="SO23" s="9"/>
      <c r="SP23" s="9"/>
      <c r="SQ23" s="78"/>
      <c r="SR23" s="9"/>
      <c r="SS23" s="9"/>
      <c r="ST23" s="78"/>
      <c r="SU23" s="9"/>
      <c r="SV23" s="9"/>
      <c r="SW23" s="78"/>
      <c r="SX23" s="10"/>
      <c r="SY23" s="10"/>
      <c r="SZ23" s="10"/>
      <c r="TA23" s="9"/>
      <c r="TB23" s="9"/>
      <c r="TC23" s="78"/>
      <c r="TD23" s="10"/>
      <c r="TE23" s="10"/>
      <c r="TF23" s="10"/>
      <c r="TG23" s="9"/>
      <c r="TH23" s="9"/>
      <c r="TI23" s="78"/>
      <c r="TJ23" s="9"/>
      <c r="TK23" s="9"/>
      <c r="TL23" s="78"/>
      <c r="TM23" s="10"/>
      <c r="TN23" s="10"/>
      <c r="TO23" s="10"/>
      <c r="TP23" s="10"/>
      <c r="TQ23" s="10"/>
      <c r="TR23" s="10"/>
      <c r="TS23" s="57"/>
      <c r="TT23" s="58"/>
      <c r="TU23" s="9"/>
      <c r="TV23" s="9"/>
      <c r="TW23" s="78"/>
      <c r="TX23" s="9"/>
      <c r="TY23" s="9"/>
      <c r="TZ23" s="78"/>
      <c r="UA23" s="9"/>
      <c r="UB23" s="9"/>
      <c r="UC23" s="78"/>
      <c r="UD23" s="9"/>
      <c r="UE23" s="9"/>
      <c r="UF23" s="78"/>
      <c r="UG23" s="9"/>
      <c r="UH23" s="9"/>
      <c r="UI23" s="78"/>
      <c r="UJ23" s="9"/>
      <c r="UK23" s="9"/>
      <c r="UL23" s="78"/>
      <c r="UM23" s="9"/>
      <c r="UN23" s="9"/>
      <c r="UO23" s="78"/>
      <c r="UP23" s="9"/>
      <c r="UQ23" s="9"/>
      <c r="UR23" s="78"/>
      <c r="US23" s="9"/>
      <c r="UT23" s="9"/>
      <c r="UU23" s="78"/>
      <c r="UV23" s="9"/>
      <c r="UW23" s="9"/>
      <c r="UX23" s="78"/>
      <c r="UY23" s="9"/>
      <c r="UZ23" s="9"/>
      <c r="VA23" s="78"/>
      <c r="VB23" s="9"/>
      <c r="VC23" s="9"/>
      <c r="VD23" s="78"/>
      <c r="VE23" s="9"/>
      <c r="VF23" s="9"/>
      <c r="VG23" s="78"/>
      <c r="VH23" s="9"/>
      <c r="VI23" s="9"/>
      <c r="VJ23" s="78"/>
      <c r="VK23" s="9"/>
      <c r="VL23" s="9"/>
      <c r="VM23" s="78"/>
      <c r="VN23" s="9"/>
      <c r="VO23" s="9"/>
      <c r="VP23" s="78"/>
      <c r="VQ23" s="9"/>
      <c r="VR23" s="9"/>
      <c r="VS23" s="78"/>
      <c r="VT23" s="9"/>
      <c r="VU23" s="9"/>
      <c r="VV23" s="78"/>
      <c r="VW23" s="9"/>
      <c r="VX23" s="9"/>
      <c r="VY23" s="78"/>
      <c r="VZ23" s="9"/>
      <c r="WA23" s="9"/>
      <c r="WB23" s="78"/>
      <c r="WC23" s="9"/>
      <c r="WD23" s="9"/>
      <c r="WE23" s="78"/>
      <c r="WF23" s="10"/>
      <c r="WG23" s="10"/>
      <c r="WH23" s="10"/>
      <c r="WI23" s="9"/>
      <c r="WJ23" s="9"/>
      <c r="WK23" s="78"/>
      <c r="WL23" s="10"/>
      <c r="WM23" s="10"/>
      <c r="WN23" s="10"/>
      <c r="WO23" s="9"/>
      <c r="WP23" s="9"/>
      <c r="WQ23" s="78"/>
      <c r="WR23" s="9"/>
      <c r="WS23" s="9"/>
      <c r="WT23" s="78"/>
      <c r="WU23" s="10"/>
      <c r="WV23" s="10"/>
      <c r="WW23" s="10"/>
      <c r="WX23" s="10"/>
      <c r="WY23" s="10"/>
      <c r="WZ23" s="10"/>
      <c r="XA23" s="57"/>
      <c r="XB23" s="58"/>
      <c r="XC23" s="9"/>
      <c r="XD23" s="9"/>
      <c r="XE23" s="78"/>
      <c r="XF23" s="9"/>
      <c r="XG23" s="9"/>
      <c r="XH23" s="78"/>
      <c r="XI23" s="9"/>
      <c r="XJ23" s="9"/>
      <c r="XK23" s="78"/>
      <c r="XL23" s="9"/>
      <c r="XM23" s="9"/>
      <c r="XN23" s="78"/>
      <c r="XO23" s="9"/>
      <c r="XP23" s="9"/>
      <c r="XQ23" s="78"/>
      <c r="XR23" s="9"/>
      <c r="XS23" s="9"/>
      <c r="XT23" s="78"/>
      <c r="XU23" s="9"/>
      <c r="XV23" s="9"/>
      <c r="XW23" s="78"/>
      <c r="XX23" s="9"/>
      <c r="XY23" s="9"/>
      <c r="XZ23" s="78"/>
      <c r="YA23" s="9"/>
      <c r="YB23" s="9"/>
      <c r="YC23" s="78"/>
      <c r="YD23" s="9"/>
      <c r="YE23" s="9"/>
      <c r="YF23" s="78"/>
      <c r="YG23" s="9"/>
      <c r="YH23" s="9"/>
      <c r="YI23" s="78"/>
      <c r="YJ23" s="9"/>
      <c r="YK23" s="9"/>
      <c r="YL23" s="78"/>
      <c r="YM23" s="9"/>
      <c r="YN23" s="9"/>
      <c r="YO23" s="78"/>
      <c r="YP23" s="9"/>
      <c r="YQ23" s="9"/>
      <c r="YR23" s="78"/>
      <c r="YS23" s="9"/>
      <c r="YT23" s="9"/>
      <c r="YU23" s="78"/>
      <c r="YV23" s="9"/>
      <c r="YW23" s="9"/>
      <c r="YX23" s="78"/>
      <c r="YY23" s="9"/>
      <c r="YZ23" s="9"/>
      <c r="ZA23" s="78"/>
      <c r="ZB23" s="9"/>
      <c r="ZC23" s="9"/>
      <c r="ZD23" s="78"/>
      <c r="ZE23" s="9"/>
      <c r="ZF23" s="9"/>
      <c r="ZG23" s="78"/>
      <c r="ZH23" s="9"/>
      <c r="ZI23" s="9"/>
      <c r="ZJ23" s="78"/>
      <c r="ZK23" s="9"/>
      <c r="ZL23" s="9"/>
      <c r="ZM23" s="78"/>
      <c r="ZN23" s="10"/>
      <c r="ZO23" s="10"/>
      <c r="ZP23" s="10"/>
      <c r="ZQ23" s="9"/>
      <c r="ZR23" s="9"/>
      <c r="ZS23" s="78"/>
      <c r="ZT23" s="10"/>
      <c r="ZU23" s="10"/>
      <c r="ZV23" s="10"/>
      <c r="ZW23" s="9"/>
      <c r="ZX23" s="9"/>
      <c r="ZY23" s="78"/>
      <c r="ZZ23" s="9"/>
      <c r="AAA23" s="9"/>
      <c r="AAB23" s="78"/>
      <c r="AAC23" s="10"/>
      <c r="AAD23" s="10"/>
      <c r="AAE23" s="10"/>
      <c r="AAF23" s="10"/>
      <c r="AAG23" s="10"/>
      <c r="AAH23" s="10"/>
      <c r="AAI23" s="57"/>
      <c r="AAJ23" s="58"/>
      <c r="AAK23" s="9"/>
      <c r="AAL23" s="9"/>
      <c r="AAM23" s="78"/>
      <c r="AAN23" s="9"/>
      <c r="AAO23" s="9"/>
      <c r="AAP23" s="78"/>
      <c r="AAQ23" s="9"/>
      <c r="AAR23" s="9"/>
      <c r="AAS23" s="78"/>
      <c r="AAT23" s="9"/>
      <c r="AAU23" s="9"/>
      <c r="AAV23" s="78"/>
      <c r="AAW23" s="9"/>
      <c r="AAX23" s="9"/>
      <c r="AAY23" s="78"/>
      <c r="AAZ23" s="9"/>
      <c r="ABA23" s="9"/>
      <c r="ABB23" s="78"/>
      <c r="ABC23" s="9"/>
      <c r="ABD23" s="9"/>
      <c r="ABE23" s="78"/>
      <c r="ABF23" s="9"/>
      <c r="ABG23" s="9"/>
      <c r="ABH23" s="78"/>
      <c r="ABI23" s="9"/>
      <c r="ABJ23" s="9"/>
      <c r="ABK23" s="78"/>
      <c r="ABL23" s="9"/>
      <c r="ABM23" s="9"/>
      <c r="ABN23" s="78"/>
      <c r="ABO23" s="9"/>
      <c r="ABP23" s="9"/>
      <c r="ABQ23" s="78"/>
      <c r="ABR23" s="9"/>
      <c r="ABS23" s="9"/>
      <c r="ABT23" s="78"/>
      <c r="ABU23" s="9"/>
      <c r="ABV23" s="9"/>
      <c r="ABW23" s="78"/>
      <c r="ABX23" s="9"/>
      <c r="ABY23" s="9"/>
      <c r="ABZ23" s="78"/>
      <c r="ACA23" s="9"/>
      <c r="ACB23" s="9"/>
      <c r="ACC23" s="78"/>
      <c r="ACD23" s="9"/>
      <c r="ACE23" s="9"/>
      <c r="ACF23" s="78"/>
      <c r="ACG23" s="9"/>
      <c r="ACH23" s="9"/>
      <c r="ACI23" s="78"/>
      <c r="ACJ23" s="9"/>
      <c r="ACK23" s="9"/>
      <c r="ACL23" s="78"/>
      <c r="ACM23" s="9"/>
      <c r="ACN23" s="9"/>
      <c r="ACO23" s="78"/>
      <c r="ACP23" s="9"/>
      <c r="ACQ23" s="9"/>
      <c r="ACR23" s="78"/>
      <c r="ACS23" s="9"/>
      <c r="ACT23" s="9"/>
      <c r="ACU23" s="78"/>
      <c r="ACV23" s="10"/>
      <c r="ACW23" s="10"/>
      <c r="ACX23" s="10"/>
      <c r="ACY23" s="9"/>
      <c r="ACZ23" s="9"/>
      <c r="ADA23" s="78"/>
      <c r="ADB23" s="10"/>
      <c r="ADC23" s="10"/>
      <c r="ADD23" s="10"/>
      <c r="ADE23" s="9"/>
      <c r="ADF23" s="9"/>
      <c r="ADG23" s="78"/>
      <c r="ADH23" s="9"/>
      <c r="ADI23" s="9"/>
      <c r="ADJ23" s="78"/>
      <c r="ADK23" s="10"/>
      <c r="ADL23" s="10"/>
      <c r="ADM23" s="10"/>
      <c r="ADN23" s="10"/>
      <c r="ADO23" s="10"/>
      <c r="ADP23" s="10"/>
      <c r="ADQ23" s="57"/>
      <c r="ADR23" s="58"/>
      <c r="ADS23" s="9"/>
      <c r="ADT23" s="9"/>
      <c r="ADU23" s="78"/>
      <c r="ADV23" s="9"/>
      <c r="ADW23" s="9"/>
      <c r="ADX23" s="78"/>
      <c r="ADY23" s="9"/>
      <c r="ADZ23" s="9"/>
      <c r="AEA23" s="78"/>
      <c r="AEB23" s="9"/>
      <c r="AEC23" s="9"/>
      <c r="AED23" s="78"/>
      <c r="AEE23" s="9"/>
      <c r="AEF23" s="9"/>
      <c r="AEG23" s="78"/>
      <c r="AEH23" s="9"/>
      <c r="AEI23" s="9"/>
      <c r="AEJ23" s="78"/>
      <c r="AEK23" s="9"/>
      <c r="AEL23" s="9"/>
      <c r="AEM23" s="78"/>
      <c r="AEN23" s="9"/>
      <c r="AEO23" s="9"/>
      <c r="AEP23" s="78"/>
      <c r="AEQ23" s="9"/>
      <c r="AER23" s="9"/>
      <c r="AES23" s="78"/>
      <c r="AET23" s="9"/>
      <c r="AEU23" s="9"/>
      <c r="AEV23" s="78"/>
      <c r="AEW23" s="9"/>
      <c r="AEX23" s="9"/>
      <c r="AEY23" s="78"/>
      <c r="AEZ23" s="9"/>
      <c r="AFA23" s="9"/>
      <c r="AFB23" s="78"/>
      <c r="AFC23" s="9"/>
      <c r="AFD23" s="9"/>
      <c r="AFE23" s="78"/>
      <c r="AFF23" s="9"/>
      <c r="AFG23" s="9"/>
      <c r="AFH23" s="78"/>
      <c r="AFI23" s="9"/>
      <c r="AFJ23" s="9"/>
      <c r="AFK23" s="78"/>
      <c r="AFL23" s="9"/>
      <c r="AFM23" s="9"/>
      <c r="AFN23" s="78"/>
      <c r="AFO23" s="9"/>
      <c r="AFP23" s="9"/>
      <c r="AFQ23" s="78"/>
      <c r="AFR23" s="9"/>
      <c r="AFS23" s="9"/>
      <c r="AFT23" s="78"/>
      <c r="AFU23" s="9"/>
      <c r="AFV23" s="9"/>
      <c r="AFW23" s="78"/>
      <c r="AFX23" s="9"/>
      <c r="AFY23" s="9"/>
      <c r="AFZ23" s="78"/>
      <c r="AGA23" s="9"/>
      <c r="AGB23" s="9"/>
      <c r="AGC23" s="78"/>
      <c r="AGD23" s="10"/>
      <c r="AGE23" s="10"/>
      <c r="AGF23" s="10"/>
      <c r="AGG23" s="9"/>
      <c r="AGH23" s="9"/>
      <c r="AGI23" s="78"/>
      <c r="AGJ23" s="10"/>
      <c r="AGK23" s="10"/>
      <c r="AGL23" s="10"/>
      <c r="AGM23" s="9"/>
      <c r="AGN23" s="9"/>
      <c r="AGO23" s="78"/>
      <c r="AGP23" s="9"/>
      <c r="AGQ23" s="9"/>
      <c r="AGR23" s="78"/>
      <c r="AGS23" s="10"/>
      <c r="AGT23" s="10"/>
      <c r="AGU23" s="10"/>
      <c r="AGV23" s="10"/>
      <c r="AGW23" s="10"/>
      <c r="AGX23" s="10"/>
      <c r="AGY23" s="57"/>
      <c r="AGZ23" s="58"/>
      <c r="AHA23" s="9"/>
      <c r="AHB23" s="9"/>
      <c r="AHC23" s="78"/>
      <c r="AHD23" s="9"/>
      <c r="AHE23" s="9"/>
      <c r="AHF23" s="78"/>
      <c r="AHG23" s="9"/>
      <c r="AHH23" s="9"/>
      <c r="AHI23" s="78"/>
      <c r="AHJ23" s="9"/>
      <c r="AHK23" s="9"/>
      <c r="AHL23" s="78"/>
      <c r="AHM23" s="9"/>
      <c r="AHN23" s="9"/>
      <c r="AHO23" s="78"/>
      <c r="AHP23" s="9"/>
      <c r="AHQ23" s="9"/>
      <c r="AHR23" s="78"/>
      <c r="AHS23" s="9"/>
      <c r="AHT23" s="9"/>
      <c r="AHU23" s="78"/>
      <c r="AHV23" s="9"/>
      <c r="AHW23" s="9"/>
      <c r="AHX23" s="78"/>
      <c r="AHY23" s="9"/>
      <c r="AHZ23" s="9"/>
      <c r="AIA23" s="78"/>
      <c r="AIB23" s="9"/>
      <c r="AIC23" s="9"/>
      <c r="AID23" s="78"/>
      <c r="AIE23" s="9"/>
      <c r="AIF23" s="9"/>
      <c r="AIG23" s="78"/>
      <c r="AIH23" s="9"/>
      <c r="AII23" s="9"/>
      <c r="AIJ23" s="78"/>
      <c r="AIK23" s="9"/>
      <c r="AIL23" s="9"/>
      <c r="AIM23" s="78"/>
      <c r="AIN23" s="9"/>
      <c r="AIO23" s="9"/>
      <c r="AIP23" s="78"/>
      <c r="AIQ23" s="9"/>
      <c r="AIR23" s="9"/>
      <c r="AIS23" s="78"/>
      <c r="AIT23" s="9"/>
      <c r="AIU23" s="9"/>
      <c r="AIV23" s="78"/>
      <c r="AIW23" s="9"/>
      <c r="AIX23" s="9"/>
      <c r="AIY23" s="78"/>
      <c r="AIZ23" s="9"/>
      <c r="AJA23" s="9"/>
      <c r="AJB23" s="78"/>
      <c r="AJC23" s="9"/>
      <c r="AJD23" s="9"/>
      <c r="AJE23" s="78"/>
      <c r="AJF23" s="9"/>
      <c r="AJG23" s="9"/>
      <c r="AJH23" s="78"/>
      <c r="AJI23" s="9"/>
      <c r="AJJ23" s="9"/>
      <c r="AJK23" s="78"/>
      <c r="AJL23" s="10"/>
      <c r="AJM23" s="10"/>
      <c r="AJN23" s="10"/>
      <c r="AJO23" s="9"/>
      <c r="AJP23" s="9"/>
      <c r="AJQ23" s="78"/>
      <c r="AJR23" s="10"/>
      <c r="AJS23" s="10"/>
      <c r="AJT23" s="10"/>
      <c r="AJU23" s="9"/>
      <c r="AJV23" s="9"/>
      <c r="AJW23" s="78"/>
      <c r="AJX23" s="9"/>
      <c r="AJY23" s="9"/>
      <c r="AJZ23" s="78"/>
      <c r="AKA23" s="10"/>
      <c r="AKB23" s="10"/>
      <c r="AKC23" s="10"/>
      <c r="AKD23" s="10"/>
      <c r="AKE23" s="10"/>
      <c r="AKF23" s="10"/>
      <c r="AKG23" s="57"/>
      <c r="AKH23" s="58"/>
      <c r="AKI23" s="9"/>
      <c r="AKJ23" s="9"/>
      <c r="AKK23" s="78"/>
      <c r="AKL23" s="9"/>
      <c r="AKM23" s="9"/>
      <c r="AKN23" s="78"/>
      <c r="AKO23" s="9"/>
      <c r="AKP23" s="9"/>
      <c r="AKQ23" s="78"/>
      <c r="AKR23" s="9"/>
      <c r="AKS23" s="9"/>
      <c r="AKT23" s="78"/>
      <c r="AKU23" s="9"/>
      <c r="AKV23" s="9"/>
      <c r="AKW23" s="78"/>
      <c r="AKX23" s="9"/>
      <c r="AKY23" s="9"/>
      <c r="AKZ23" s="78"/>
      <c r="ALA23" s="9"/>
      <c r="ALB23" s="9"/>
      <c r="ALC23" s="78"/>
      <c r="ALD23" s="9"/>
      <c r="ALE23" s="9"/>
      <c r="ALF23" s="78"/>
      <c r="ALG23" s="9"/>
      <c r="ALH23" s="9"/>
      <c r="ALI23" s="78"/>
      <c r="ALJ23" s="9"/>
      <c r="ALK23" s="9"/>
      <c r="ALL23" s="78"/>
      <c r="ALM23" s="9"/>
      <c r="ALN23" s="9"/>
      <c r="ALO23" s="78"/>
      <c r="ALP23" s="9"/>
      <c r="ALQ23" s="9"/>
      <c r="ALR23" s="78"/>
      <c r="ALS23" s="9"/>
      <c r="ALT23" s="9"/>
      <c r="ALU23" s="78"/>
      <c r="ALV23" s="9"/>
      <c r="ALW23" s="9"/>
      <c r="ALX23" s="78"/>
      <c r="ALY23" s="9"/>
      <c r="ALZ23" s="9"/>
      <c r="AMA23" s="78"/>
      <c r="AMB23" s="9"/>
      <c r="AMC23" s="9"/>
      <c r="AMD23" s="78"/>
      <c r="AME23" s="9"/>
      <c r="AMF23" s="9"/>
      <c r="AMG23" s="78"/>
      <c r="AMH23" s="9"/>
      <c r="AMI23" s="9"/>
      <c r="AMJ23" s="78"/>
      <c r="AMK23" s="9"/>
      <c r="AML23" s="9"/>
      <c r="AMM23" s="78"/>
      <c r="AMN23" s="9"/>
      <c r="AMO23" s="9"/>
      <c r="AMP23" s="78"/>
      <c r="AMQ23" s="9"/>
      <c r="AMR23" s="9"/>
      <c r="AMS23" s="78"/>
      <c r="AMT23" s="10"/>
      <c r="AMU23" s="10"/>
      <c r="AMV23" s="10"/>
      <c r="AMW23" s="9"/>
      <c r="AMX23" s="9"/>
      <c r="AMY23" s="78"/>
      <c r="AMZ23" s="10"/>
      <c r="ANA23" s="10"/>
      <c r="ANB23" s="10"/>
      <c r="ANC23" s="9"/>
      <c r="AND23" s="9"/>
      <c r="ANE23" s="78"/>
      <c r="ANF23" s="9"/>
      <c r="ANG23" s="9"/>
      <c r="ANH23" s="78"/>
      <c r="ANI23" s="10"/>
      <c r="ANJ23" s="10"/>
      <c r="ANK23" s="10"/>
      <c r="ANL23" s="10"/>
      <c r="ANM23" s="10"/>
      <c r="ANN23" s="10"/>
      <c r="ANO23" s="57"/>
      <c r="ANP23" s="58"/>
      <c r="ANQ23" s="9"/>
      <c r="ANR23" s="9"/>
      <c r="ANS23" s="78"/>
      <c r="ANT23" s="9"/>
      <c r="ANU23" s="9"/>
      <c r="ANV23" s="78"/>
      <c r="ANW23" s="9"/>
      <c r="ANX23" s="9"/>
      <c r="ANY23" s="78"/>
      <c r="ANZ23" s="9"/>
      <c r="AOA23" s="9"/>
      <c r="AOB23" s="78"/>
      <c r="AOC23" s="9"/>
      <c r="AOD23" s="9"/>
      <c r="AOE23" s="78"/>
      <c r="AOF23" s="9"/>
      <c r="AOG23" s="9"/>
      <c r="AOH23" s="78"/>
      <c r="AOI23" s="9"/>
      <c r="AOJ23" s="9"/>
      <c r="AOK23" s="78"/>
      <c r="AOL23" s="9"/>
      <c r="AOM23" s="9"/>
      <c r="AON23" s="78"/>
      <c r="AOO23" s="9"/>
      <c r="AOP23" s="9"/>
      <c r="AOQ23" s="78"/>
      <c r="AOR23" s="9"/>
      <c r="AOS23" s="9"/>
      <c r="AOT23" s="78"/>
      <c r="AOU23" s="9"/>
      <c r="AOV23" s="9"/>
      <c r="AOW23" s="78"/>
      <c r="AOX23" s="9"/>
      <c r="AOY23" s="9"/>
      <c r="AOZ23" s="78"/>
      <c r="APA23" s="9"/>
      <c r="APB23" s="9"/>
      <c r="APC23" s="78"/>
      <c r="APD23" s="9"/>
      <c r="APE23" s="9"/>
      <c r="APF23" s="78"/>
      <c r="APG23" s="9"/>
      <c r="APH23" s="9"/>
      <c r="API23" s="78"/>
      <c r="APJ23" s="9"/>
      <c r="APK23" s="9"/>
      <c r="APL23" s="78"/>
      <c r="APM23" s="9"/>
      <c r="APN23" s="9"/>
      <c r="APO23" s="78"/>
      <c r="APP23" s="9"/>
      <c r="APQ23" s="9"/>
      <c r="APR23" s="78"/>
      <c r="APS23" s="9"/>
      <c r="APT23" s="9"/>
      <c r="APU23" s="78"/>
      <c r="APV23" s="9"/>
      <c r="APW23" s="9"/>
      <c r="APX23" s="78"/>
      <c r="APY23" s="9"/>
      <c r="APZ23" s="9"/>
      <c r="AQA23" s="78"/>
      <c r="AQB23" s="10"/>
      <c r="AQC23" s="10"/>
      <c r="AQD23" s="10"/>
      <c r="AQE23" s="9"/>
      <c r="AQF23" s="9"/>
      <c r="AQG23" s="78"/>
      <c r="AQH23" s="10"/>
      <c r="AQI23" s="10"/>
      <c r="AQJ23" s="10"/>
      <c r="AQK23" s="9"/>
      <c r="AQL23" s="9"/>
      <c r="AQM23" s="78"/>
      <c r="AQN23" s="9"/>
      <c r="AQO23" s="9"/>
      <c r="AQP23" s="78"/>
      <c r="AQQ23" s="10"/>
      <c r="AQR23" s="10"/>
      <c r="AQS23" s="10"/>
      <c r="AQT23" s="10"/>
      <c r="AQU23" s="10"/>
      <c r="AQV23" s="10"/>
      <c r="AQW23" s="57"/>
      <c r="AQX23" s="58"/>
      <c r="AQY23" s="9"/>
      <c r="AQZ23" s="9"/>
      <c r="ARA23" s="78"/>
      <c r="ARB23" s="9"/>
      <c r="ARC23" s="9"/>
      <c r="ARD23" s="78"/>
      <c r="ARE23" s="9"/>
      <c r="ARF23" s="9"/>
      <c r="ARG23" s="78"/>
      <c r="ARH23" s="9"/>
      <c r="ARI23" s="9"/>
      <c r="ARJ23" s="78"/>
      <c r="ARK23" s="9"/>
      <c r="ARL23" s="9"/>
      <c r="ARM23" s="78"/>
      <c r="ARN23" s="9"/>
      <c r="ARO23" s="9"/>
      <c r="ARP23" s="78"/>
      <c r="ARQ23" s="9"/>
      <c r="ARR23" s="9"/>
      <c r="ARS23" s="78"/>
      <c r="ART23" s="9"/>
      <c r="ARU23" s="9"/>
      <c r="ARV23" s="78"/>
      <c r="ARW23" s="9"/>
      <c r="ARX23" s="9"/>
      <c r="ARY23" s="78"/>
      <c r="ARZ23" s="9"/>
      <c r="ASA23" s="9"/>
      <c r="ASB23" s="78"/>
      <c r="ASC23" s="9"/>
      <c r="ASD23" s="9"/>
      <c r="ASE23" s="78"/>
      <c r="ASF23" s="9"/>
      <c r="ASG23" s="9"/>
      <c r="ASH23" s="78"/>
      <c r="ASI23" s="9"/>
      <c r="ASJ23" s="9"/>
      <c r="ASK23" s="78"/>
      <c r="ASL23" s="9"/>
      <c r="ASM23" s="9"/>
      <c r="ASN23" s="78"/>
      <c r="ASO23" s="9"/>
      <c r="ASP23" s="9"/>
      <c r="ASQ23" s="78"/>
      <c r="ASR23" s="9"/>
      <c r="ASS23" s="9"/>
      <c r="AST23" s="78"/>
      <c r="ASU23" s="9"/>
      <c r="ASV23" s="9"/>
      <c r="ASW23" s="78"/>
      <c r="ASX23" s="9"/>
      <c r="ASY23" s="9"/>
      <c r="ASZ23" s="78"/>
      <c r="ATA23" s="9"/>
      <c r="ATB23" s="9"/>
      <c r="ATC23" s="78"/>
      <c r="ATD23" s="9"/>
      <c r="ATE23" s="9"/>
      <c r="ATF23" s="78"/>
      <c r="ATG23" s="9"/>
      <c r="ATH23" s="9"/>
      <c r="ATI23" s="78"/>
      <c r="ATJ23" s="10"/>
      <c r="ATK23" s="10"/>
      <c r="ATL23" s="10"/>
      <c r="ATM23" s="9"/>
      <c r="ATN23" s="9"/>
      <c r="ATO23" s="78"/>
      <c r="ATP23" s="10"/>
      <c r="ATQ23" s="10"/>
      <c r="ATR23" s="10"/>
      <c r="ATS23" s="9"/>
      <c r="ATT23" s="9"/>
      <c r="ATU23" s="78"/>
      <c r="ATV23" s="9"/>
      <c r="ATW23" s="9"/>
      <c r="ATX23" s="78"/>
      <c r="ATY23" s="10"/>
      <c r="ATZ23" s="10"/>
      <c r="AUA23" s="10"/>
      <c r="AUB23" s="10"/>
      <c r="AUC23" s="10"/>
      <c r="AUD23" s="10"/>
      <c r="AUE23" s="57"/>
      <c r="AUF23" s="58"/>
      <c r="AUG23" s="9"/>
      <c r="AUH23" s="9"/>
      <c r="AUI23" s="78"/>
      <c r="AUJ23" s="9"/>
      <c r="AUK23" s="9"/>
      <c r="AUL23" s="78"/>
      <c r="AUM23" s="9"/>
      <c r="AUN23" s="9"/>
      <c r="AUO23" s="78"/>
      <c r="AUP23" s="9"/>
      <c r="AUQ23" s="9"/>
      <c r="AUR23" s="78"/>
      <c r="AUS23" s="9"/>
      <c r="AUT23" s="9"/>
      <c r="AUU23" s="78"/>
      <c r="AUV23" s="9"/>
      <c r="AUW23" s="9"/>
      <c r="AUX23" s="78"/>
      <c r="AUY23" s="9"/>
      <c r="AUZ23" s="9"/>
      <c r="AVA23" s="78"/>
      <c r="AVB23" s="9"/>
      <c r="AVC23" s="9"/>
      <c r="AVD23" s="78"/>
      <c r="AVE23" s="9"/>
      <c r="AVF23" s="9"/>
      <c r="AVG23" s="78"/>
      <c r="AVH23" s="9"/>
      <c r="AVI23" s="9"/>
      <c r="AVJ23" s="78"/>
      <c r="AVK23" s="9"/>
      <c r="AVL23" s="9"/>
      <c r="AVM23" s="78"/>
      <c r="AVN23" s="9"/>
      <c r="AVO23" s="9"/>
      <c r="AVP23" s="78"/>
      <c r="AVQ23" s="9"/>
      <c r="AVR23" s="9"/>
      <c r="AVS23" s="78"/>
      <c r="AVT23" s="9"/>
      <c r="AVU23" s="9"/>
      <c r="AVV23" s="78"/>
      <c r="AVW23" s="9"/>
      <c r="AVX23" s="9"/>
      <c r="AVY23" s="78"/>
      <c r="AVZ23" s="9"/>
      <c r="AWA23" s="9"/>
      <c r="AWB23" s="78"/>
      <c r="AWC23" s="9"/>
      <c r="AWD23" s="9"/>
      <c r="AWE23" s="78"/>
      <c r="AWF23" s="9"/>
      <c r="AWG23" s="9"/>
      <c r="AWH23" s="78"/>
      <c r="AWI23" s="9"/>
      <c r="AWJ23" s="9"/>
      <c r="AWK23" s="78"/>
      <c r="AWL23" s="9"/>
      <c r="AWM23" s="9"/>
      <c r="AWN23" s="78"/>
      <c r="AWO23" s="9"/>
      <c r="AWP23" s="9"/>
      <c r="AWQ23" s="78"/>
      <c r="AWR23" s="10"/>
      <c r="AWS23" s="10"/>
      <c r="AWT23" s="10"/>
      <c r="AWU23" s="9"/>
      <c r="AWV23" s="9"/>
      <c r="AWW23" s="78"/>
      <c r="AWX23" s="10"/>
      <c r="AWY23" s="10"/>
      <c r="AWZ23" s="10"/>
      <c r="AXA23" s="9"/>
      <c r="AXB23" s="9"/>
      <c r="AXC23" s="78"/>
      <c r="AXD23" s="9"/>
      <c r="AXE23" s="9"/>
      <c r="AXF23" s="78"/>
      <c r="AXG23" s="10"/>
      <c r="AXH23" s="10"/>
      <c r="AXI23" s="10"/>
      <c r="AXJ23" s="10"/>
      <c r="AXK23" s="10"/>
      <c r="AXL23" s="10"/>
      <c r="AXM23" s="57"/>
      <c r="AXN23" s="58"/>
      <c r="AXO23" s="9"/>
      <c r="AXP23" s="9"/>
      <c r="AXQ23" s="78"/>
      <c r="AXR23" s="9"/>
      <c r="AXS23" s="9"/>
      <c r="AXT23" s="78"/>
      <c r="AXU23" s="9"/>
      <c r="AXV23" s="9"/>
      <c r="AXW23" s="78"/>
      <c r="AXX23" s="9"/>
      <c r="AXY23" s="9"/>
      <c r="AXZ23" s="78"/>
      <c r="AYA23" s="9"/>
      <c r="AYB23" s="9"/>
      <c r="AYC23" s="78"/>
      <c r="AYD23" s="9"/>
      <c r="AYE23" s="9"/>
      <c r="AYF23" s="78"/>
      <c r="AYG23" s="9"/>
      <c r="AYH23" s="9"/>
      <c r="AYI23" s="78"/>
      <c r="AYJ23" s="9"/>
      <c r="AYK23" s="9"/>
      <c r="AYL23" s="78"/>
      <c r="AYM23" s="9"/>
      <c r="AYN23" s="9"/>
      <c r="AYO23" s="78"/>
      <c r="AYP23" s="9"/>
      <c r="AYQ23" s="9"/>
      <c r="AYR23" s="78"/>
      <c r="AYS23" s="9"/>
      <c r="AYT23" s="9"/>
      <c r="AYU23" s="78"/>
      <c r="AYV23" s="9"/>
      <c r="AYW23" s="9"/>
      <c r="AYX23" s="78"/>
      <c r="AYY23" s="9"/>
      <c r="AYZ23" s="9"/>
      <c r="AZA23" s="78"/>
      <c r="AZB23" s="9"/>
      <c r="AZC23" s="9"/>
      <c r="AZD23" s="78"/>
      <c r="AZE23" s="9"/>
      <c r="AZF23" s="9"/>
      <c r="AZG23" s="78"/>
      <c r="AZH23" s="9"/>
      <c r="AZI23" s="9"/>
      <c r="AZJ23" s="78"/>
      <c r="AZK23" s="9"/>
      <c r="AZL23" s="9"/>
      <c r="AZM23" s="78"/>
      <c r="AZN23" s="9"/>
      <c r="AZO23" s="9"/>
      <c r="AZP23" s="78"/>
      <c r="AZQ23" s="9"/>
      <c r="AZR23" s="9"/>
      <c r="AZS23" s="78"/>
      <c r="AZT23" s="9"/>
      <c r="AZU23" s="9"/>
      <c r="AZV23" s="78"/>
      <c r="AZW23" s="9"/>
      <c r="AZX23" s="9"/>
      <c r="AZY23" s="78"/>
      <c r="AZZ23" s="10"/>
      <c r="BAA23" s="10"/>
      <c r="BAB23" s="10"/>
      <c r="BAC23" s="9"/>
      <c r="BAD23" s="9"/>
      <c r="BAE23" s="78"/>
      <c r="BAF23" s="10"/>
      <c r="BAG23" s="10"/>
      <c r="BAH23" s="10"/>
      <c r="BAI23" s="9"/>
      <c r="BAJ23" s="9"/>
      <c r="BAK23" s="78"/>
      <c r="BAL23" s="9"/>
      <c r="BAM23" s="9"/>
      <c r="BAN23" s="78"/>
      <c r="BAO23" s="10"/>
      <c r="BAP23" s="10"/>
      <c r="BAQ23" s="10"/>
      <c r="BAR23" s="10"/>
      <c r="BAS23" s="10"/>
      <c r="BAT23" s="10"/>
      <c r="BAU23" s="57"/>
      <c r="BAV23" s="58"/>
      <c r="BAW23" s="9"/>
      <c r="BAX23" s="9"/>
      <c r="BAY23" s="78"/>
      <c r="BAZ23" s="9"/>
      <c r="BBA23" s="9"/>
      <c r="BBB23" s="78"/>
      <c r="BBC23" s="9"/>
      <c r="BBD23" s="9"/>
      <c r="BBE23" s="78"/>
      <c r="BBF23" s="9"/>
      <c r="BBG23" s="9"/>
      <c r="BBH23" s="78"/>
      <c r="BBI23" s="9"/>
      <c r="BBJ23" s="9"/>
      <c r="BBK23" s="78"/>
      <c r="BBL23" s="9"/>
      <c r="BBM23" s="9"/>
      <c r="BBN23" s="78"/>
      <c r="BBO23" s="9"/>
      <c r="BBP23" s="9"/>
      <c r="BBQ23" s="78"/>
      <c r="BBR23" s="9"/>
      <c r="BBS23" s="9"/>
      <c r="BBT23" s="78"/>
      <c r="BBU23" s="9"/>
      <c r="BBV23" s="9"/>
      <c r="BBW23" s="78"/>
      <c r="BBX23" s="9"/>
      <c r="BBY23" s="9"/>
      <c r="BBZ23" s="78"/>
      <c r="BCA23" s="9"/>
      <c r="BCB23" s="9"/>
      <c r="BCC23" s="78"/>
      <c r="BCD23" s="9"/>
      <c r="BCE23" s="9"/>
      <c r="BCF23" s="78"/>
      <c r="BCG23" s="9"/>
      <c r="BCH23" s="9"/>
      <c r="BCI23" s="78"/>
      <c r="BCJ23" s="9"/>
      <c r="BCK23" s="9"/>
      <c r="BCL23" s="78"/>
      <c r="BCM23" s="9"/>
      <c r="BCN23" s="9"/>
      <c r="BCO23" s="78"/>
      <c r="BCP23" s="9"/>
      <c r="BCQ23" s="9"/>
      <c r="BCR23" s="78"/>
      <c r="BCS23" s="9"/>
      <c r="BCT23" s="9"/>
      <c r="BCU23" s="78"/>
      <c r="BCV23" s="9"/>
      <c r="BCW23" s="9"/>
      <c r="BCX23" s="78"/>
      <c r="BCY23" s="9"/>
      <c r="BCZ23" s="9"/>
      <c r="BDA23" s="78"/>
      <c r="BDB23" s="9"/>
      <c r="BDC23" s="9"/>
      <c r="BDD23" s="78"/>
      <c r="BDE23" s="9"/>
      <c r="BDF23" s="9"/>
      <c r="BDG23" s="78"/>
      <c r="BDH23" s="10"/>
      <c r="BDI23" s="10"/>
      <c r="BDJ23" s="10"/>
      <c r="BDK23" s="9"/>
      <c r="BDL23" s="9"/>
      <c r="BDM23" s="78"/>
      <c r="BDN23" s="10"/>
      <c r="BDO23" s="10"/>
      <c r="BDP23" s="10"/>
      <c r="BDQ23" s="9"/>
      <c r="BDR23" s="9"/>
      <c r="BDS23" s="78"/>
      <c r="BDT23" s="9"/>
      <c r="BDU23" s="9"/>
      <c r="BDV23" s="78"/>
      <c r="BDW23" s="10"/>
      <c r="BDX23" s="10"/>
      <c r="BDY23" s="10"/>
      <c r="BDZ23" s="10"/>
      <c r="BEA23" s="10"/>
      <c r="BEB23" s="10"/>
      <c r="BEC23" s="57"/>
      <c r="BED23" s="58"/>
      <c r="BEE23" s="9"/>
      <c r="BEF23" s="9"/>
      <c r="BEG23" s="78"/>
      <c r="BEH23" s="9"/>
      <c r="BEI23" s="9"/>
      <c r="BEJ23" s="78"/>
      <c r="BEK23" s="9"/>
      <c r="BEL23" s="9"/>
      <c r="BEM23" s="78"/>
      <c r="BEN23" s="9"/>
      <c r="BEO23" s="9"/>
      <c r="BEP23" s="78"/>
      <c r="BEQ23" s="9"/>
      <c r="BER23" s="9"/>
      <c r="BES23" s="78"/>
      <c r="BET23" s="9"/>
      <c r="BEU23" s="9"/>
      <c r="BEV23" s="78"/>
      <c r="BEW23" s="9"/>
      <c r="BEX23" s="9"/>
      <c r="BEY23" s="78"/>
      <c r="BEZ23" s="9"/>
      <c r="BFA23" s="9"/>
      <c r="BFB23" s="78"/>
      <c r="BFC23" s="9"/>
      <c r="BFD23" s="9"/>
      <c r="BFE23" s="78"/>
      <c r="BFF23" s="9"/>
      <c r="BFG23" s="9"/>
      <c r="BFH23" s="78"/>
      <c r="BFI23" s="9"/>
      <c r="BFJ23" s="9"/>
      <c r="BFK23" s="78"/>
      <c r="BFL23" s="9"/>
      <c r="BFM23" s="9"/>
      <c r="BFN23" s="78"/>
      <c r="BFO23" s="9"/>
      <c r="BFP23" s="9"/>
      <c r="BFQ23" s="78"/>
      <c r="BFR23" s="9"/>
      <c r="BFS23" s="9"/>
      <c r="BFT23" s="78"/>
      <c r="BFU23" s="9"/>
      <c r="BFV23" s="9"/>
      <c r="BFW23" s="78"/>
      <c r="BFX23" s="9"/>
      <c r="BFY23" s="9"/>
      <c r="BFZ23" s="78"/>
      <c r="BGA23" s="9"/>
      <c r="BGB23" s="9"/>
      <c r="BGC23" s="78"/>
      <c r="BGD23" s="9"/>
      <c r="BGE23" s="9"/>
      <c r="BGF23" s="78"/>
      <c r="BGG23" s="9"/>
      <c r="BGH23" s="9"/>
      <c r="BGI23" s="78"/>
      <c r="BGJ23" s="9"/>
      <c r="BGK23" s="9"/>
      <c r="BGL23" s="78"/>
      <c r="BGM23" s="9"/>
      <c r="BGN23" s="9"/>
      <c r="BGO23" s="78"/>
      <c r="BGP23" s="10"/>
      <c r="BGQ23" s="10"/>
      <c r="BGR23" s="10"/>
      <c r="BGS23" s="9"/>
      <c r="BGT23" s="9"/>
      <c r="BGU23" s="78"/>
      <c r="BGV23" s="10"/>
      <c r="BGW23" s="10"/>
      <c r="BGX23" s="10"/>
      <c r="BGY23" s="9"/>
      <c r="BGZ23" s="9"/>
      <c r="BHA23" s="78"/>
      <c r="BHB23" s="9"/>
      <c r="BHC23" s="9"/>
      <c r="BHD23" s="78"/>
      <c r="BHE23" s="10"/>
      <c r="BHF23" s="10"/>
      <c r="BHG23" s="10"/>
      <c r="BHH23" s="10"/>
      <c r="BHI23" s="10"/>
      <c r="BHJ23" s="10"/>
      <c r="BHK23" s="57"/>
      <c r="BHL23" s="58"/>
      <c r="BHM23" s="9"/>
      <c r="BHN23" s="9"/>
      <c r="BHO23" s="78"/>
      <c r="BHP23" s="9"/>
      <c r="BHQ23" s="9"/>
      <c r="BHR23" s="78"/>
      <c r="BHS23" s="9"/>
      <c r="BHT23" s="9"/>
      <c r="BHU23" s="78"/>
      <c r="BHV23" s="9"/>
      <c r="BHW23" s="9"/>
      <c r="BHX23" s="78"/>
      <c r="BHY23" s="9"/>
      <c r="BHZ23" s="9"/>
      <c r="BIA23" s="78"/>
      <c r="BIB23" s="9"/>
      <c r="BIC23" s="9"/>
      <c r="BID23" s="78"/>
      <c r="BIE23" s="9"/>
      <c r="BIF23" s="9"/>
      <c r="BIG23" s="78"/>
      <c r="BIH23" s="9"/>
      <c r="BII23" s="9"/>
      <c r="BIJ23" s="78"/>
      <c r="BIK23" s="9"/>
      <c r="BIL23" s="9"/>
      <c r="BIM23" s="78"/>
      <c r="BIN23" s="9"/>
      <c r="BIO23" s="9"/>
      <c r="BIP23" s="78"/>
      <c r="BIQ23" s="9"/>
      <c r="BIR23" s="9"/>
      <c r="BIS23" s="78"/>
      <c r="BIT23" s="9"/>
      <c r="BIU23" s="9"/>
      <c r="BIV23" s="78"/>
      <c r="BIW23" s="9"/>
      <c r="BIX23" s="9"/>
      <c r="BIY23" s="78"/>
      <c r="BIZ23" s="9"/>
      <c r="BJA23" s="9"/>
      <c r="BJB23" s="78"/>
      <c r="BJC23" s="9"/>
      <c r="BJD23" s="9"/>
      <c r="BJE23" s="78"/>
      <c r="BJF23" s="9"/>
      <c r="BJG23" s="9"/>
      <c r="BJH23" s="78"/>
      <c r="BJI23" s="9"/>
      <c r="BJJ23" s="9"/>
      <c r="BJK23" s="78"/>
      <c r="BJL23" s="9"/>
      <c r="BJM23" s="9"/>
      <c r="BJN23" s="78"/>
      <c r="BJO23" s="9"/>
      <c r="BJP23" s="9"/>
      <c r="BJQ23" s="78"/>
      <c r="BJR23" s="9"/>
      <c r="BJS23" s="9"/>
      <c r="BJT23" s="78"/>
      <c r="BJU23" s="9"/>
      <c r="BJV23" s="9"/>
      <c r="BJW23" s="78"/>
      <c r="BJX23" s="10"/>
      <c r="BJY23" s="10"/>
      <c r="BJZ23" s="10"/>
      <c r="BKA23" s="9"/>
      <c r="BKB23" s="9"/>
      <c r="BKC23" s="78"/>
      <c r="BKD23" s="10"/>
      <c r="BKE23" s="10"/>
      <c r="BKF23" s="10"/>
      <c r="BKG23" s="9"/>
      <c r="BKH23" s="9"/>
      <c r="BKI23" s="78"/>
      <c r="BKJ23" s="9"/>
      <c r="BKK23" s="9"/>
      <c r="BKL23" s="78"/>
      <c r="BKM23" s="10"/>
      <c r="BKN23" s="10"/>
      <c r="BKO23" s="10"/>
      <c r="BKP23" s="10"/>
      <c r="BKQ23" s="10"/>
      <c r="BKR23" s="10"/>
      <c r="BKS23" s="57"/>
      <c r="BKT23" s="58"/>
      <c r="BKU23" s="9"/>
      <c r="BKV23" s="9"/>
      <c r="BKW23" s="78"/>
      <c r="BKX23" s="9"/>
      <c r="BKY23" s="9"/>
      <c r="BKZ23" s="78"/>
      <c r="BLA23" s="9"/>
      <c r="BLB23" s="9"/>
      <c r="BLC23" s="78"/>
      <c r="BLD23" s="9"/>
      <c r="BLE23" s="9"/>
      <c r="BLF23" s="78"/>
      <c r="BLG23" s="9"/>
      <c r="BLH23" s="9"/>
      <c r="BLI23" s="78"/>
      <c r="BLJ23" s="9"/>
      <c r="BLK23" s="9"/>
      <c r="BLL23" s="78"/>
      <c r="BLM23" s="9"/>
      <c r="BLN23" s="9"/>
      <c r="BLO23" s="78"/>
      <c r="BLP23" s="9"/>
      <c r="BLQ23" s="9"/>
      <c r="BLR23" s="78"/>
      <c r="BLS23" s="9"/>
      <c r="BLT23" s="9"/>
      <c r="BLU23" s="78"/>
      <c r="BLV23" s="9"/>
      <c r="BLW23" s="9"/>
      <c r="BLX23" s="78"/>
      <c r="BLY23" s="9"/>
      <c r="BLZ23" s="9"/>
      <c r="BMA23" s="78"/>
      <c r="BMB23" s="9"/>
      <c r="BMC23" s="9"/>
      <c r="BMD23" s="78"/>
      <c r="BME23" s="9"/>
      <c r="BMF23" s="9"/>
      <c r="BMG23" s="78"/>
      <c r="BMH23" s="9"/>
      <c r="BMI23" s="9"/>
      <c r="BMJ23" s="78"/>
      <c r="BMK23" s="9"/>
      <c r="BML23" s="9"/>
      <c r="BMM23" s="78"/>
      <c r="BMN23" s="9"/>
      <c r="BMO23" s="9"/>
      <c r="BMP23" s="78"/>
      <c r="BMQ23" s="9"/>
      <c r="BMR23" s="9"/>
      <c r="BMS23" s="78"/>
      <c r="BMT23" s="9"/>
      <c r="BMU23" s="9"/>
      <c r="BMV23" s="78"/>
      <c r="BMW23" s="9"/>
      <c r="BMX23" s="9"/>
      <c r="BMY23" s="78"/>
      <c r="BMZ23" s="9"/>
      <c r="BNA23" s="9"/>
      <c r="BNB23" s="78"/>
      <c r="BNC23" s="9"/>
      <c r="BND23" s="9"/>
      <c r="BNE23" s="78"/>
      <c r="BNF23" s="10"/>
      <c r="BNG23" s="10"/>
      <c r="BNH23" s="10"/>
      <c r="BNI23" s="9"/>
      <c r="BNJ23" s="9"/>
      <c r="BNK23" s="78"/>
      <c r="BNL23" s="10"/>
      <c r="BNM23" s="10"/>
      <c r="BNN23" s="10"/>
      <c r="BNO23" s="9"/>
      <c r="BNP23" s="9"/>
      <c r="BNQ23" s="78"/>
      <c r="BNR23" s="9"/>
      <c r="BNS23" s="9"/>
      <c r="BNT23" s="78"/>
      <c r="BNU23" s="10"/>
      <c r="BNV23" s="10"/>
      <c r="BNW23" s="10"/>
      <c r="BNX23" s="10"/>
      <c r="BNY23" s="10"/>
      <c r="BNZ23" s="10"/>
      <c r="BOA23" s="57"/>
      <c r="BOB23" s="58"/>
      <c r="BOC23" s="9"/>
      <c r="BOD23" s="9"/>
      <c r="BOE23" s="78"/>
      <c r="BOF23" s="9"/>
      <c r="BOG23" s="9"/>
      <c r="BOH23" s="78"/>
      <c r="BOI23" s="9"/>
      <c r="BOJ23" s="9"/>
      <c r="BOK23" s="78"/>
      <c r="BOL23" s="9"/>
      <c r="BOM23" s="9"/>
      <c r="BON23" s="78"/>
      <c r="BOO23" s="9"/>
      <c r="BOP23" s="9"/>
      <c r="BOQ23" s="78"/>
      <c r="BOR23" s="9"/>
      <c r="BOS23" s="9"/>
      <c r="BOT23" s="78"/>
      <c r="BOU23" s="9"/>
      <c r="BOV23" s="9"/>
      <c r="BOW23" s="78"/>
      <c r="BOX23" s="9"/>
      <c r="BOY23" s="9"/>
      <c r="BOZ23" s="78"/>
      <c r="BPA23" s="9"/>
      <c r="BPB23" s="9"/>
      <c r="BPC23" s="78"/>
      <c r="BPD23" s="9"/>
      <c r="BPE23" s="9"/>
      <c r="BPF23" s="78"/>
      <c r="BPG23" s="9"/>
      <c r="BPH23" s="9"/>
      <c r="BPI23" s="78"/>
      <c r="BPJ23" s="9"/>
      <c r="BPK23" s="9"/>
      <c r="BPL23" s="78"/>
      <c r="BPM23" s="9"/>
      <c r="BPN23" s="9"/>
      <c r="BPO23" s="78"/>
      <c r="BPP23" s="9"/>
      <c r="BPQ23" s="9"/>
      <c r="BPR23" s="78"/>
      <c r="BPS23" s="9"/>
      <c r="BPT23" s="9"/>
      <c r="BPU23" s="78"/>
      <c r="BPV23" s="9"/>
      <c r="BPW23" s="9"/>
      <c r="BPX23" s="78"/>
      <c r="BPY23" s="9"/>
      <c r="BPZ23" s="9"/>
      <c r="BQA23" s="78"/>
      <c r="BQB23" s="9"/>
      <c r="BQC23" s="9"/>
      <c r="BQD23" s="78"/>
      <c r="BQE23" s="9"/>
      <c r="BQF23" s="9"/>
      <c r="BQG23" s="78"/>
      <c r="BQH23" s="9"/>
      <c r="BQI23" s="9"/>
      <c r="BQJ23" s="78"/>
      <c r="BQK23" s="9"/>
      <c r="BQL23" s="9"/>
      <c r="BQM23" s="78"/>
      <c r="BQN23" s="10"/>
      <c r="BQO23" s="10"/>
      <c r="BQP23" s="10"/>
      <c r="BQQ23" s="9"/>
      <c r="BQR23" s="9"/>
      <c r="BQS23" s="78"/>
      <c r="BQT23" s="10"/>
      <c r="BQU23" s="10"/>
      <c r="BQV23" s="10"/>
      <c r="BQW23" s="9"/>
      <c r="BQX23" s="9"/>
      <c r="BQY23" s="78"/>
      <c r="BQZ23" s="9"/>
      <c r="BRA23" s="9"/>
      <c r="BRB23" s="78"/>
      <c r="BRC23" s="10"/>
      <c r="BRD23" s="10"/>
      <c r="BRE23" s="10"/>
      <c r="BRF23" s="10"/>
      <c r="BRG23" s="10"/>
      <c r="BRH23" s="10"/>
      <c r="BRI23" s="57"/>
      <c r="BRJ23" s="58"/>
      <c r="BRK23" s="9"/>
      <c r="BRL23" s="9"/>
      <c r="BRM23" s="78"/>
      <c r="BRN23" s="9"/>
      <c r="BRO23" s="9"/>
      <c r="BRP23" s="78"/>
      <c r="BRQ23" s="9"/>
      <c r="BRR23" s="9"/>
      <c r="BRS23" s="78"/>
      <c r="BRT23" s="9"/>
      <c r="BRU23" s="9"/>
      <c r="BRV23" s="78"/>
      <c r="BRW23" s="9"/>
      <c r="BRX23" s="9"/>
      <c r="BRY23" s="78"/>
      <c r="BRZ23" s="9"/>
      <c r="BSA23" s="9"/>
      <c r="BSB23" s="78"/>
      <c r="BSC23" s="9"/>
      <c r="BSD23" s="9"/>
      <c r="BSE23" s="78"/>
      <c r="BSF23" s="9"/>
      <c r="BSG23" s="9"/>
      <c r="BSH23" s="78"/>
      <c r="BSI23" s="9"/>
      <c r="BSJ23" s="9"/>
      <c r="BSK23" s="78"/>
      <c r="BSL23" s="9"/>
      <c r="BSM23" s="9"/>
      <c r="BSN23" s="78"/>
      <c r="BSO23" s="9"/>
      <c r="BSP23" s="9"/>
      <c r="BSQ23" s="78"/>
      <c r="BSR23" s="9"/>
      <c r="BSS23" s="9"/>
      <c r="BST23" s="78"/>
      <c r="BSU23" s="9"/>
      <c r="BSV23" s="9"/>
      <c r="BSW23" s="78"/>
      <c r="BSX23" s="9"/>
      <c r="BSY23" s="9"/>
      <c r="BSZ23" s="78"/>
      <c r="BTA23" s="9"/>
      <c r="BTB23" s="9"/>
      <c r="BTC23" s="78"/>
      <c r="BTD23" s="9"/>
      <c r="BTE23" s="9"/>
      <c r="BTF23" s="78"/>
      <c r="BTG23" s="9"/>
      <c r="BTH23" s="9"/>
      <c r="BTI23" s="78"/>
      <c r="BTJ23" s="9"/>
      <c r="BTK23" s="9"/>
      <c r="BTL23" s="78"/>
      <c r="BTM23" s="9"/>
      <c r="BTN23" s="9"/>
      <c r="BTO23" s="78"/>
      <c r="BTP23" s="9"/>
      <c r="BTQ23" s="9"/>
      <c r="BTR23" s="78"/>
      <c r="BTS23" s="9"/>
      <c r="BTT23" s="9"/>
      <c r="BTU23" s="78"/>
      <c r="BTV23" s="10"/>
      <c r="BTW23" s="10"/>
      <c r="BTX23" s="10"/>
      <c r="BTY23" s="9"/>
      <c r="BTZ23" s="9"/>
      <c r="BUA23" s="78"/>
      <c r="BUB23" s="10"/>
      <c r="BUC23" s="10"/>
      <c r="BUD23" s="10"/>
      <c r="BUE23" s="9"/>
      <c r="BUF23" s="9"/>
      <c r="BUG23" s="78"/>
      <c r="BUH23" s="9"/>
      <c r="BUI23" s="9"/>
      <c r="BUJ23" s="78"/>
      <c r="BUK23" s="10"/>
      <c r="BUL23" s="10"/>
      <c r="BUM23" s="10"/>
      <c r="BUN23" s="10"/>
      <c r="BUO23" s="10"/>
      <c r="BUP23" s="10"/>
      <c r="BUQ23" s="57"/>
      <c r="BUR23" s="58"/>
      <c r="BUS23" s="9"/>
      <c r="BUT23" s="9"/>
      <c r="BUU23" s="78"/>
      <c r="BUV23" s="9"/>
      <c r="BUW23" s="9"/>
      <c r="BUX23" s="78"/>
      <c r="BUY23" s="9"/>
      <c r="BUZ23" s="9"/>
      <c r="BVA23" s="78"/>
      <c r="BVB23" s="9"/>
      <c r="BVC23" s="9"/>
      <c r="BVD23" s="78"/>
      <c r="BVE23" s="9"/>
      <c r="BVF23" s="9"/>
      <c r="BVG23" s="78"/>
      <c r="BVH23" s="9"/>
      <c r="BVI23" s="9"/>
      <c r="BVJ23" s="78"/>
      <c r="BVK23" s="9"/>
      <c r="BVL23" s="9"/>
      <c r="BVM23" s="78"/>
      <c r="BVN23" s="9"/>
      <c r="BVO23" s="9"/>
      <c r="BVP23" s="78"/>
      <c r="BVQ23" s="9"/>
      <c r="BVR23" s="9"/>
      <c r="BVS23" s="78"/>
      <c r="BVT23" s="9"/>
      <c r="BVU23" s="9"/>
      <c r="BVV23" s="78"/>
      <c r="BVW23" s="9"/>
      <c r="BVX23" s="9"/>
      <c r="BVY23" s="78"/>
      <c r="BVZ23" s="9"/>
      <c r="BWA23" s="9"/>
      <c r="BWB23" s="78"/>
      <c r="BWC23" s="9"/>
      <c r="BWD23" s="9"/>
      <c r="BWE23" s="78"/>
      <c r="BWF23" s="9"/>
      <c r="BWG23" s="9"/>
      <c r="BWH23" s="78"/>
      <c r="BWI23" s="9"/>
      <c r="BWJ23" s="9"/>
      <c r="BWK23" s="78"/>
      <c r="BWL23" s="9"/>
      <c r="BWM23" s="9"/>
      <c r="BWN23" s="78"/>
      <c r="BWO23" s="9"/>
      <c r="BWP23" s="9"/>
      <c r="BWQ23" s="78"/>
      <c r="BWR23" s="9"/>
      <c r="BWS23" s="9"/>
      <c r="BWT23" s="78"/>
      <c r="BWU23" s="9"/>
      <c r="BWV23" s="9"/>
      <c r="BWW23" s="78"/>
      <c r="BWX23" s="9"/>
      <c r="BWY23" s="9"/>
      <c r="BWZ23" s="78"/>
      <c r="BXA23" s="9"/>
      <c r="BXB23" s="9"/>
      <c r="BXC23" s="78"/>
      <c r="BXD23" s="10"/>
      <c r="BXE23" s="10"/>
      <c r="BXF23" s="10"/>
      <c r="BXG23" s="9"/>
      <c r="BXH23" s="9"/>
      <c r="BXI23" s="78"/>
      <c r="BXJ23" s="10"/>
      <c r="BXK23" s="10"/>
      <c r="BXL23" s="10"/>
      <c r="BXM23" s="9"/>
      <c r="BXN23" s="9"/>
      <c r="BXO23" s="78"/>
      <c r="BXP23" s="9"/>
      <c r="BXQ23" s="9"/>
      <c r="BXR23" s="78"/>
      <c r="BXS23" s="10"/>
      <c r="BXT23" s="10"/>
      <c r="BXU23" s="10"/>
      <c r="BXV23" s="10"/>
      <c r="BXW23" s="10"/>
      <c r="BXX23" s="10"/>
      <c r="BXY23" s="57"/>
      <c r="BXZ23" s="58"/>
      <c r="BYA23" s="9"/>
      <c r="BYB23" s="9"/>
      <c r="BYC23" s="78"/>
      <c r="BYD23" s="9"/>
      <c r="BYE23" s="9"/>
      <c r="BYF23" s="78"/>
      <c r="BYG23" s="9"/>
      <c r="BYH23" s="9"/>
      <c r="BYI23" s="78"/>
      <c r="BYJ23" s="9"/>
      <c r="BYK23" s="9"/>
      <c r="BYL23" s="78"/>
      <c r="BYM23" s="9"/>
      <c r="BYN23" s="9"/>
      <c r="BYO23" s="78"/>
      <c r="BYP23" s="9"/>
      <c r="BYQ23" s="9"/>
      <c r="BYR23" s="78"/>
      <c r="BYS23" s="9"/>
      <c r="BYT23" s="9"/>
      <c r="BYU23" s="78"/>
      <c r="BYV23" s="9"/>
      <c r="BYW23" s="9"/>
      <c r="BYX23" s="78"/>
      <c r="BYY23" s="9"/>
      <c r="BYZ23" s="9"/>
      <c r="BZA23" s="78"/>
      <c r="BZB23" s="9"/>
      <c r="BZC23" s="9"/>
      <c r="BZD23" s="78"/>
      <c r="BZE23" s="9"/>
      <c r="BZF23" s="9"/>
      <c r="BZG23" s="78"/>
      <c r="BZH23" s="9"/>
      <c r="BZI23" s="9"/>
      <c r="BZJ23" s="78"/>
      <c r="BZK23" s="9"/>
      <c r="BZL23" s="9"/>
      <c r="BZM23" s="78"/>
      <c r="BZN23" s="9"/>
      <c r="BZO23" s="9"/>
      <c r="BZP23" s="78"/>
      <c r="BZQ23" s="9"/>
      <c r="BZR23" s="9"/>
      <c r="BZS23" s="78"/>
      <c r="BZT23" s="9"/>
      <c r="BZU23" s="9"/>
      <c r="BZV23" s="78"/>
      <c r="BZW23" s="9"/>
      <c r="BZX23" s="9"/>
      <c r="BZY23" s="78"/>
      <c r="BZZ23" s="9"/>
      <c r="CAA23" s="9"/>
      <c r="CAB23" s="78"/>
      <c r="CAC23" s="9"/>
      <c r="CAD23" s="9"/>
      <c r="CAE23" s="78"/>
      <c r="CAF23" s="9"/>
      <c r="CAG23" s="9"/>
      <c r="CAH23" s="78"/>
      <c r="CAI23" s="9"/>
      <c r="CAJ23" s="9"/>
      <c r="CAK23" s="78"/>
      <c r="CAL23" s="10"/>
      <c r="CAM23" s="10"/>
      <c r="CAN23" s="10"/>
      <c r="CAO23" s="9"/>
      <c r="CAP23" s="9"/>
      <c r="CAQ23" s="78"/>
      <c r="CAR23" s="10"/>
      <c r="CAS23" s="10"/>
      <c r="CAT23" s="10"/>
      <c r="CAU23" s="9"/>
      <c r="CAV23" s="9"/>
      <c r="CAW23" s="78"/>
      <c r="CAX23" s="9"/>
      <c r="CAY23" s="9"/>
      <c r="CAZ23" s="78"/>
      <c r="CBA23" s="10"/>
      <c r="CBB23" s="10"/>
      <c r="CBC23" s="10"/>
      <c r="CBD23" s="10"/>
      <c r="CBE23" s="10"/>
      <c r="CBF23" s="10"/>
      <c r="CBG23" s="57"/>
      <c r="CBH23" s="58"/>
      <c r="CBI23" s="9"/>
      <c r="CBJ23" s="9"/>
      <c r="CBK23" s="78"/>
      <c r="CBL23" s="9"/>
      <c r="CBM23" s="9"/>
      <c r="CBN23" s="78"/>
      <c r="CBO23" s="9"/>
      <c r="CBP23" s="9"/>
      <c r="CBQ23" s="78"/>
      <c r="CBR23" s="9"/>
      <c r="CBS23" s="9"/>
      <c r="CBT23" s="78"/>
      <c r="CBU23" s="9"/>
      <c r="CBV23" s="9"/>
      <c r="CBW23" s="78"/>
      <c r="CBX23" s="9"/>
      <c r="CBY23" s="9"/>
      <c r="CBZ23" s="78"/>
      <c r="CCA23" s="9"/>
      <c r="CCB23" s="9"/>
      <c r="CCC23" s="78"/>
      <c r="CCD23" s="9"/>
      <c r="CCE23" s="9"/>
      <c r="CCF23" s="78"/>
      <c r="CCG23" s="9"/>
      <c r="CCH23" s="9"/>
      <c r="CCI23" s="78"/>
      <c r="CCJ23" s="9"/>
      <c r="CCK23" s="9"/>
      <c r="CCL23" s="78"/>
      <c r="CCM23" s="9"/>
      <c r="CCN23" s="9"/>
      <c r="CCO23" s="78"/>
      <c r="CCP23" s="9"/>
      <c r="CCQ23" s="9"/>
      <c r="CCR23" s="78"/>
      <c r="CCS23" s="9"/>
      <c r="CCT23" s="9"/>
      <c r="CCU23" s="78"/>
      <c r="CCV23" s="9"/>
      <c r="CCW23" s="9"/>
      <c r="CCX23" s="78"/>
      <c r="CCY23" s="9"/>
      <c r="CCZ23" s="9"/>
      <c r="CDA23" s="78"/>
      <c r="CDB23" s="9"/>
      <c r="CDC23" s="9"/>
      <c r="CDD23" s="78"/>
      <c r="CDE23" s="9"/>
      <c r="CDF23" s="9"/>
      <c r="CDG23" s="78"/>
      <c r="CDH23" s="9"/>
      <c r="CDI23" s="9"/>
      <c r="CDJ23" s="78"/>
      <c r="CDK23" s="9"/>
      <c r="CDL23" s="9"/>
      <c r="CDM23" s="78"/>
      <c r="CDN23" s="9"/>
      <c r="CDO23" s="9"/>
      <c r="CDP23" s="78"/>
      <c r="CDQ23" s="9"/>
      <c r="CDR23" s="9"/>
      <c r="CDS23" s="78"/>
      <c r="CDT23" s="10"/>
      <c r="CDU23" s="10"/>
      <c r="CDV23" s="10"/>
      <c r="CDW23" s="9"/>
      <c r="CDX23" s="9"/>
      <c r="CDY23" s="78"/>
      <c r="CDZ23" s="10"/>
      <c r="CEA23" s="10"/>
      <c r="CEB23" s="10"/>
      <c r="CEC23" s="9"/>
      <c r="CED23" s="9"/>
      <c r="CEE23" s="78"/>
      <c r="CEF23" s="9"/>
      <c r="CEG23" s="9"/>
      <c r="CEH23" s="78"/>
      <c r="CEI23" s="10"/>
      <c r="CEJ23" s="10"/>
      <c r="CEK23" s="10"/>
      <c r="CEL23" s="10"/>
      <c r="CEM23" s="10"/>
      <c r="CEN23" s="10"/>
      <c r="CEO23" s="57"/>
      <c r="CEP23" s="58"/>
      <c r="CEQ23" s="9"/>
      <c r="CER23" s="9"/>
      <c r="CES23" s="78"/>
      <c r="CET23" s="9"/>
      <c r="CEU23" s="9"/>
      <c r="CEV23" s="78"/>
      <c r="CEW23" s="9"/>
      <c r="CEX23" s="9"/>
      <c r="CEY23" s="78"/>
      <c r="CEZ23" s="9"/>
      <c r="CFA23" s="9"/>
      <c r="CFB23" s="78"/>
      <c r="CFC23" s="9"/>
      <c r="CFD23" s="9"/>
      <c r="CFE23" s="78"/>
      <c r="CFF23" s="9"/>
      <c r="CFG23" s="9"/>
      <c r="CFH23" s="78"/>
      <c r="CFI23" s="9"/>
      <c r="CFJ23" s="9"/>
      <c r="CFK23" s="78"/>
      <c r="CFL23" s="9"/>
      <c r="CFM23" s="9"/>
      <c r="CFN23" s="78"/>
      <c r="CFO23" s="9"/>
      <c r="CFP23" s="9"/>
      <c r="CFQ23" s="78"/>
      <c r="CFR23" s="9"/>
      <c r="CFS23" s="9"/>
      <c r="CFT23" s="78"/>
      <c r="CFU23" s="9"/>
      <c r="CFV23" s="9"/>
      <c r="CFW23" s="78"/>
      <c r="CFX23" s="9"/>
      <c r="CFY23" s="9"/>
      <c r="CFZ23" s="78"/>
      <c r="CGA23" s="9"/>
      <c r="CGB23" s="9"/>
      <c r="CGC23" s="78"/>
      <c r="CGD23" s="9"/>
      <c r="CGE23" s="9"/>
      <c r="CGF23" s="78"/>
      <c r="CGG23" s="9"/>
      <c r="CGH23" s="9"/>
      <c r="CGI23" s="78"/>
      <c r="CGJ23" s="9"/>
      <c r="CGK23" s="9"/>
      <c r="CGL23" s="78"/>
      <c r="CGM23" s="9"/>
      <c r="CGN23" s="9"/>
      <c r="CGO23" s="78"/>
      <c r="CGP23" s="9"/>
      <c r="CGQ23" s="9"/>
      <c r="CGR23" s="78"/>
      <c r="CGS23" s="9"/>
      <c r="CGT23" s="9"/>
      <c r="CGU23" s="78"/>
      <c r="CGV23" s="9"/>
      <c r="CGW23" s="9"/>
      <c r="CGX23" s="78"/>
      <c r="CGY23" s="9"/>
      <c r="CGZ23" s="9"/>
      <c r="CHA23" s="78"/>
      <c r="CHB23" s="10"/>
      <c r="CHC23" s="10"/>
      <c r="CHD23" s="10"/>
      <c r="CHE23" s="9"/>
      <c r="CHF23" s="9"/>
      <c r="CHG23" s="78"/>
      <c r="CHH23" s="10"/>
      <c r="CHI23" s="10"/>
      <c r="CHJ23" s="10"/>
      <c r="CHK23" s="9"/>
      <c r="CHL23" s="9"/>
      <c r="CHM23" s="78"/>
      <c r="CHN23" s="9"/>
      <c r="CHO23" s="9"/>
      <c r="CHP23" s="78"/>
      <c r="CHQ23" s="10"/>
      <c r="CHR23" s="10"/>
      <c r="CHS23" s="10"/>
      <c r="CHT23" s="10"/>
      <c r="CHU23" s="10"/>
      <c r="CHV23" s="10"/>
      <c r="CHW23" s="57"/>
      <c r="CHX23" s="58"/>
      <c r="CHY23" s="9"/>
      <c r="CHZ23" s="9"/>
      <c r="CIA23" s="78"/>
      <c r="CIB23" s="9"/>
      <c r="CIC23" s="9"/>
      <c r="CID23" s="78"/>
      <c r="CIE23" s="9"/>
      <c r="CIF23" s="9"/>
      <c r="CIG23" s="78"/>
      <c r="CIH23" s="9"/>
      <c r="CII23" s="9"/>
      <c r="CIJ23" s="78"/>
      <c r="CIK23" s="9"/>
      <c r="CIL23" s="9"/>
      <c r="CIM23" s="78"/>
      <c r="CIN23" s="9"/>
      <c r="CIO23" s="9"/>
      <c r="CIP23" s="78"/>
      <c r="CIQ23" s="9"/>
      <c r="CIR23" s="9"/>
      <c r="CIS23" s="78"/>
      <c r="CIT23" s="9"/>
      <c r="CIU23" s="9"/>
      <c r="CIV23" s="78"/>
      <c r="CIW23" s="9"/>
      <c r="CIX23" s="9"/>
      <c r="CIY23" s="78"/>
      <c r="CIZ23" s="9"/>
      <c r="CJA23" s="9"/>
      <c r="CJB23" s="78"/>
      <c r="CJC23" s="9"/>
      <c r="CJD23" s="9"/>
      <c r="CJE23" s="78"/>
      <c r="CJF23" s="9"/>
      <c r="CJG23" s="9"/>
      <c r="CJH23" s="78"/>
      <c r="CJI23" s="9"/>
      <c r="CJJ23" s="9"/>
      <c r="CJK23" s="78"/>
      <c r="CJL23" s="9"/>
      <c r="CJM23" s="9"/>
      <c r="CJN23" s="78"/>
      <c r="CJO23" s="9"/>
      <c r="CJP23" s="9"/>
      <c r="CJQ23" s="78"/>
      <c r="CJR23" s="9"/>
      <c r="CJS23" s="9"/>
      <c r="CJT23" s="78"/>
      <c r="CJU23" s="9"/>
      <c r="CJV23" s="9"/>
      <c r="CJW23" s="78"/>
      <c r="CJX23" s="9"/>
      <c r="CJY23" s="9"/>
      <c r="CJZ23" s="78"/>
      <c r="CKA23" s="9"/>
      <c r="CKB23" s="9"/>
      <c r="CKC23" s="78"/>
      <c r="CKD23" s="9"/>
      <c r="CKE23" s="9"/>
      <c r="CKF23" s="78"/>
      <c r="CKG23" s="9"/>
      <c r="CKH23" s="9"/>
      <c r="CKI23" s="78"/>
      <c r="CKJ23" s="10"/>
      <c r="CKK23" s="10"/>
      <c r="CKL23" s="10"/>
      <c r="CKM23" s="9"/>
      <c r="CKN23" s="9"/>
      <c r="CKO23" s="78"/>
      <c r="CKP23" s="10"/>
      <c r="CKQ23" s="10"/>
      <c r="CKR23" s="10"/>
      <c r="CKS23" s="9"/>
      <c r="CKT23" s="9"/>
      <c r="CKU23" s="78"/>
      <c r="CKV23" s="9"/>
      <c r="CKW23" s="9"/>
      <c r="CKX23" s="78"/>
      <c r="CKY23" s="10"/>
      <c r="CKZ23" s="10"/>
      <c r="CLA23" s="10"/>
      <c r="CLB23" s="10"/>
      <c r="CLC23" s="10"/>
      <c r="CLD23" s="10"/>
      <c r="CLE23" s="57"/>
      <c r="CLF23" s="58"/>
      <c r="CLG23" s="9"/>
      <c r="CLH23" s="9"/>
      <c r="CLI23" s="78"/>
      <c r="CLJ23" s="9"/>
      <c r="CLK23" s="9"/>
      <c r="CLL23" s="78"/>
      <c r="CLM23" s="9"/>
      <c r="CLN23" s="9"/>
      <c r="CLO23" s="78"/>
      <c r="CLP23" s="9"/>
      <c r="CLQ23" s="9"/>
      <c r="CLR23" s="78"/>
      <c r="CLS23" s="9"/>
      <c r="CLT23" s="9"/>
      <c r="CLU23" s="78"/>
      <c r="CLV23" s="9"/>
      <c r="CLW23" s="9"/>
      <c r="CLX23" s="78"/>
      <c r="CLY23" s="9"/>
      <c r="CLZ23" s="9"/>
      <c r="CMA23" s="78"/>
      <c r="CMB23" s="9"/>
      <c r="CMC23" s="9"/>
      <c r="CMD23" s="78"/>
      <c r="CME23" s="9"/>
      <c r="CMF23" s="9"/>
      <c r="CMG23" s="78"/>
      <c r="CMH23" s="9"/>
      <c r="CMI23" s="9"/>
      <c r="CMJ23" s="78"/>
      <c r="CMK23" s="9"/>
      <c r="CML23" s="9"/>
      <c r="CMM23" s="78"/>
      <c r="CMN23" s="9"/>
      <c r="CMO23" s="9"/>
      <c r="CMP23" s="78"/>
      <c r="CMQ23" s="9"/>
      <c r="CMR23" s="9"/>
      <c r="CMS23" s="78"/>
      <c r="CMT23" s="9"/>
      <c r="CMU23" s="9"/>
      <c r="CMV23" s="78"/>
      <c r="CMW23" s="9"/>
      <c r="CMX23" s="9"/>
      <c r="CMY23" s="78"/>
      <c r="CMZ23" s="9"/>
      <c r="CNA23" s="9"/>
      <c r="CNB23" s="78"/>
      <c r="CNC23" s="9"/>
      <c r="CND23" s="9"/>
      <c r="CNE23" s="78"/>
      <c r="CNF23" s="9"/>
      <c r="CNG23" s="9"/>
      <c r="CNH23" s="78"/>
      <c r="CNI23" s="9"/>
      <c r="CNJ23" s="9"/>
      <c r="CNK23" s="78"/>
      <c r="CNL23" s="9"/>
      <c r="CNM23" s="9"/>
      <c r="CNN23" s="78"/>
      <c r="CNO23" s="9"/>
      <c r="CNP23" s="9"/>
      <c r="CNQ23" s="78"/>
      <c r="CNR23" s="10"/>
      <c r="CNS23" s="10"/>
      <c r="CNT23" s="10"/>
      <c r="CNU23" s="9"/>
      <c r="CNV23" s="9"/>
      <c r="CNW23" s="78"/>
      <c r="CNX23" s="10"/>
      <c r="CNY23" s="10"/>
      <c r="CNZ23" s="10"/>
      <c r="COA23" s="9"/>
      <c r="COB23" s="9"/>
      <c r="COC23" s="78"/>
      <c r="COD23" s="9"/>
      <c r="COE23" s="9"/>
      <c r="COF23" s="78"/>
      <c r="COG23" s="10"/>
      <c r="COH23" s="10"/>
      <c r="COI23" s="10"/>
      <c r="COJ23" s="10"/>
      <c r="COK23" s="10"/>
      <c r="COL23" s="10"/>
      <c r="COM23" s="57"/>
      <c r="CON23" s="58"/>
      <c r="COO23" s="9"/>
      <c r="COP23" s="9"/>
      <c r="COQ23" s="78"/>
      <c r="COR23" s="9"/>
      <c r="COS23" s="9"/>
      <c r="COT23" s="78"/>
      <c r="COU23" s="9"/>
      <c r="COV23" s="9"/>
      <c r="COW23" s="78"/>
      <c r="COX23" s="9"/>
      <c r="COY23" s="9"/>
      <c r="COZ23" s="78"/>
      <c r="CPA23" s="9"/>
      <c r="CPB23" s="9"/>
      <c r="CPC23" s="78"/>
      <c r="CPD23" s="9"/>
      <c r="CPE23" s="9"/>
      <c r="CPF23" s="78"/>
      <c r="CPG23" s="9"/>
      <c r="CPH23" s="9"/>
      <c r="CPI23" s="78"/>
      <c r="CPJ23" s="9"/>
      <c r="CPK23" s="9"/>
      <c r="CPL23" s="78"/>
      <c r="CPM23" s="9"/>
      <c r="CPN23" s="9"/>
      <c r="CPO23" s="78"/>
      <c r="CPP23" s="9"/>
      <c r="CPQ23" s="9"/>
      <c r="CPR23" s="78"/>
      <c r="CPS23" s="9"/>
      <c r="CPT23" s="9"/>
      <c r="CPU23" s="78"/>
      <c r="CPV23" s="9"/>
      <c r="CPW23" s="9"/>
      <c r="CPX23" s="78"/>
      <c r="CPY23" s="9"/>
      <c r="CPZ23" s="9"/>
      <c r="CQA23" s="78"/>
      <c r="CQB23" s="9"/>
      <c r="CQC23" s="9"/>
      <c r="CQD23" s="78"/>
      <c r="CQE23" s="9"/>
      <c r="CQF23" s="9"/>
      <c r="CQG23" s="78"/>
      <c r="CQH23" s="9"/>
      <c r="CQI23" s="9"/>
      <c r="CQJ23" s="78"/>
      <c r="CQK23" s="9"/>
      <c r="CQL23" s="9"/>
      <c r="CQM23" s="78"/>
      <c r="CQN23" s="9"/>
      <c r="CQO23" s="9"/>
      <c r="CQP23" s="78"/>
      <c r="CQQ23" s="9"/>
      <c r="CQR23" s="9"/>
      <c r="CQS23" s="78"/>
      <c r="CQT23" s="9"/>
      <c r="CQU23" s="9"/>
      <c r="CQV23" s="78"/>
      <c r="CQW23" s="9"/>
      <c r="CQX23" s="9"/>
      <c r="CQY23" s="78"/>
      <c r="CQZ23" s="10"/>
      <c r="CRA23" s="10"/>
      <c r="CRB23" s="10"/>
      <c r="CRC23" s="9"/>
      <c r="CRD23" s="9"/>
      <c r="CRE23" s="78"/>
      <c r="CRF23" s="10"/>
      <c r="CRG23" s="10"/>
      <c r="CRH23" s="10"/>
      <c r="CRI23" s="9"/>
      <c r="CRJ23" s="9"/>
      <c r="CRK23" s="78"/>
      <c r="CRL23" s="9"/>
      <c r="CRM23" s="9"/>
      <c r="CRN23" s="78"/>
      <c r="CRO23" s="10"/>
      <c r="CRP23" s="10"/>
      <c r="CRQ23" s="10"/>
      <c r="CRR23" s="10"/>
      <c r="CRS23" s="10"/>
      <c r="CRT23" s="10"/>
      <c r="CRU23" s="57"/>
      <c r="CRV23" s="58"/>
      <c r="CRW23" s="9"/>
      <c r="CRX23" s="9"/>
      <c r="CRY23" s="78"/>
      <c r="CRZ23" s="9"/>
      <c r="CSA23" s="9"/>
      <c r="CSB23" s="78"/>
      <c r="CSC23" s="9"/>
      <c r="CSD23" s="9"/>
      <c r="CSE23" s="78"/>
      <c r="CSF23" s="9"/>
      <c r="CSG23" s="9"/>
      <c r="CSH23" s="78"/>
      <c r="CSI23" s="9"/>
      <c r="CSJ23" s="9"/>
      <c r="CSK23" s="78"/>
      <c r="CSL23" s="9"/>
      <c r="CSM23" s="9"/>
      <c r="CSN23" s="78"/>
      <c r="CSO23" s="9"/>
      <c r="CSP23" s="9"/>
      <c r="CSQ23" s="78"/>
      <c r="CSR23" s="9"/>
      <c r="CSS23" s="9"/>
      <c r="CST23" s="78"/>
      <c r="CSU23" s="9"/>
      <c r="CSV23" s="9"/>
      <c r="CSW23" s="78"/>
      <c r="CSX23" s="9"/>
      <c r="CSY23" s="9"/>
      <c r="CSZ23" s="78"/>
      <c r="CTA23" s="9"/>
      <c r="CTB23" s="9"/>
      <c r="CTC23" s="78"/>
      <c r="CTD23" s="9"/>
      <c r="CTE23" s="9"/>
      <c r="CTF23" s="78"/>
      <c r="CTG23" s="9"/>
      <c r="CTH23" s="9"/>
      <c r="CTI23" s="78"/>
      <c r="CTJ23" s="9"/>
      <c r="CTK23" s="9"/>
      <c r="CTL23" s="78"/>
      <c r="CTM23" s="9"/>
      <c r="CTN23" s="9"/>
      <c r="CTO23" s="78"/>
      <c r="CTP23" s="9"/>
      <c r="CTQ23" s="9"/>
      <c r="CTR23" s="78"/>
      <c r="CTS23" s="9"/>
      <c r="CTT23" s="9"/>
      <c r="CTU23" s="78"/>
      <c r="CTV23" s="9"/>
      <c r="CTW23" s="9"/>
      <c r="CTX23" s="78"/>
      <c r="CTY23" s="9"/>
      <c r="CTZ23" s="9"/>
      <c r="CUA23" s="78"/>
      <c r="CUB23" s="9"/>
      <c r="CUC23" s="9"/>
      <c r="CUD23" s="78"/>
      <c r="CUE23" s="9"/>
      <c r="CUF23" s="9"/>
      <c r="CUG23" s="78"/>
      <c r="CUH23" s="10"/>
      <c r="CUI23" s="10"/>
      <c r="CUJ23" s="10"/>
      <c r="CUK23" s="9"/>
      <c r="CUL23" s="9"/>
      <c r="CUM23" s="78"/>
      <c r="CUN23" s="10"/>
      <c r="CUO23" s="10"/>
      <c r="CUP23" s="10"/>
      <c r="CUQ23" s="9"/>
      <c r="CUR23" s="9"/>
      <c r="CUS23" s="78"/>
      <c r="CUT23" s="9"/>
      <c r="CUU23" s="9"/>
      <c r="CUV23" s="78"/>
      <c r="CUW23" s="10"/>
      <c r="CUX23" s="10"/>
      <c r="CUY23" s="10"/>
      <c r="CUZ23" s="10"/>
      <c r="CVA23" s="10"/>
      <c r="CVB23" s="10"/>
      <c r="CVC23" s="57"/>
      <c r="CVD23" s="58"/>
      <c r="CVE23" s="9"/>
      <c r="CVF23" s="9"/>
      <c r="CVG23" s="78"/>
      <c r="CVH23" s="9"/>
      <c r="CVI23" s="9"/>
      <c r="CVJ23" s="78"/>
      <c r="CVK23" s="9"/>
      <c r="CVL23" s="9"/>
      <c r="CVM23" s="78"/>
      <c r="CVN23" s="9"/>
      <c r="CVO23" s="9"/>
      <c r="CVP23" s="78"/>
      <c r="CVQ23" s="9"/>
      <c r="CVR23" s="9"/>
      <c r="CVS23" s="78"/>
      <c r="CVT23" s="9"/>
      <c r="CVU23" s="9"/>
      <c r="CVV23" s="78"/>
      <c r="CVW23" s="9"/>
      <c r="CVX23" s="9"/>
      <c r="CVY23" s="78"/>
      <c r="CVZ23" s="9"/>
      <c r="CWA23" s="9"/>
      <c r="CWB23" s="78"/>
      <c r="CWC23" s="9"/>
      <c r="CWD23" s="9"/>
      <c r="CWE23" s="78"/>
      <c r="CWF23" s="9"/>
      <c r="CWG23" s="9"/>
      <c r="CWH23" s="78"/>
      <c r="CWI23" s="9"/>
      <c r="CWJ23" s="9"/>
      <c r="CWK23" s="78"/>
      <c r="CWL23" s="9"/>
      <c r="CWM23" s="9"/>
      <c r="CWN23" s="78"/>
      <c r="CWO23" s="9"/>
      <c r="CWP23" s="9"/>
      <c r="CWQ23" s="78"/>
      <c r="CWR23" s="9"/>
      <c r="CWS23" s="9"/>
      <c r="CWT23" s="78"/>
      <c r="CWU23" s="9"/>
      <c r="CWV23" s="9"/>
      <c r="CWW23" s="78"/>
      <c r="CWX23" s="9"/>
      <c r="CWY23" s="9"/>
      <c r="CWZ23" s="78"/>
      <c r="CXA23" s="9"/>
      <c r="CXB23" s="9"/>
      <c r="CXC23" s="78"/>
      <c r="CXD23" s="9"/>
      <c r="CXE23" s="9"/>
      <c r="CXF23" s="78"/>
      <c r="CXG23" s="9"/>
      <c r="CXH23" s="9"/>
      <c r="CXI23" s="78"/>
      <c r="CXJ23" s="9"/>
      <c r="CXK23" s="9"/>
      <c r="CXL23" s="78"/>
      <c r="CXM23" s="9"/>
      <c r="CXN23" s="9"/>
      <c r="CXO23" s="78"/>
      <c r="CXP23" s="10"/>
      <c r="CXQ23" s="10"/>
      <c r="CXR23" s="10"/>
      <c r="CXS23" s="9"/>
      <c r="CXT23" s="9"/>
      <c r="CXU23" s="78"/>
      <c r="CXV23" s="10"/>
      <c r="CXW23" s="10"/>
      <c r="CXX23" s="10"/>
      <c r="CXY23" s="9"/>
      <c r="CXZ23" s="9"/>
      <c r="CYA23" s="78"/>
      <c r="CYB23" s="9"/>
      <c r="CYC23" s="9"/>
      <c r="CYD23" s="78"/>
      <c r="CYE23" s="10"/>
      <c r="CYF23" s="10"/>
      <c r="CYG23" s="10"/>
      <c r="CYH23" s="10"/>
      <c r="CYI23" s="10"/>
      <c r="CYJ23" s="10"/>
      <c r="CYK23" s="57"/>
      <c r="CYL23" s="58"/>
      <c r="CYM23" s="9"/>
      <c r="CYN23" s="9"/>
      <c r="CYO23" s="78"/>
      <c r="CYP23" s="9"/>
      <c r="CYQ23" s="9"/>
      <c r="CYR23" s="78"/>
      <c r="CYS23" s="9"/>
      <c r="CYT23" s="9"/>
      <c r="CYU23" s="78"/>
      <c r="CYV23" s="9"/>
      <c r="CYW23" s="9"/>
      <c r="CYX23" s="78"/>
      <c r="CYY23" s="9"/>
      <c r="CYZ23" s="9"/>
      <c r="CZA23" s="78"/>
      <c r="CZB23" s="9"/>
      <c r="CZC23" s="9"/>
      <c r="CZD23" s="78"/>
      <c r="CZE23" s="9"/>
      <c r="CZF23" s="9"/>
      <c r="CZG23" s="78"/>
      <c r="CZH23" s="9"/>
      <c r="CZI23" s="9"/>
      <c r="CZJ23" s="78"/>
      <c r="CZK23" s="9"/>
      <c r="CZL23" s="9"/>
      <c r="CZM23" s="78"/>
      <c r="CZN23" s="9"/>
      <c r="CZO23" s="9"/>
      <c r="CZP23" s="78"/>
      <c r="CZQ23" s="9"/>
      <c r="CZR23" s="9"/>
      <c r="CZS23" s="78"/>
      <c r="CZT23" s="9"/>
      <c r="CZU23" s="9"/>
      <c r="CZV23" s="78"/>
      <c r="CZW23" s="9"/>
      <c r="CZX23" s="9"/>
      <c r="CZY23" s="78"/>
      <c r="CZZ23" s="9"/>
      <c r="DAA23" s="9"/>
      <c r="DAB23" s="78"/>
      <c r="DAC23" s="9"/>
      <c r="DAD23" s="9"/>
      <c r="DAE23" s="78"/>
      <c r="DAF23" s="9"/>
      <c r="DAG23" s="9"/>
      <c r="DAH23" s="78"/>
      <c r="DAI23" s="9"/>
      <c r="DAJ23" s="9"/>
      <c r="DAK23" s="78"/>
      <c r="DAL23" s="9"/>
      <c r="DAM23" s="9"/>
      <c r="DAN23" s="78"/>
      <c r="DAO23" s="9"/>
      <c r="DAP23" s="9"/>
      <c r="DAQ23" s="78"/>
      <c r="DAR23" s="9"/>
      <c r="DAS23" s="9"/>
      <c r="DAT23" s="78"/>
      <c r="DAU23" s="9"/>
      <c r="DAV23" s="9"/>
      <c r="DAW23" s="78"/>
      <c r="DAX23" s="10"/>
      <c r="DAY23" s="10"/>
      <c r="DAZ23" s="10"/>
      <c r="DBA23" s="9"/>
      <c r="DBB23" s="9"/>
      <c r="DBC23" s="78"/>
      <c r="DBD23" s="10"/>
      <c r="DBE23" s="10"/>
      <c r="DBF23" s="10"/>
      <c r="DBG23" s="9"/>
      <c r="DBH23" s="9"/>
      <c r="DBI23" s="78"/>
      <c r="DBJ23" s="9"/>
      <c r="DBK23" s="9"/>
      <c r="DBL23" s="78"/>
      <c r="DBM23" s="10"/>
      <c r="DBN23" s="10"/>
      <c r="DBO23" s="10"/>
      <c r="DBP23" s="10"/>
      <c r="DBQ23" s="10"/>
      <c r="DBR23" s="10"/>
      <c r="DBS23" s="57"/>
      <c r="DBT23" s="58"/>
      <c r="DBU23" s="9"/>
      <c r="DBV23" s="9"/>
      <c r="DBW23" s="78"/>
      <c r="DBX23" s="9"/>
      <c r="DBY23" s="9"/>
      <c r="DBZ23" s="78"/>
      <c r="DCA23" s="9"/>
      <c r="DCB23" s="9"/>
      <c r="DCC23" s="78"/>
      <c r="DCD23" s="9"/>
      <c r="DCE23" s="9"/>
      <c r="DCF23" s="78"/>
      <c r="DCG23" s="9"/>
      <c r="DCH23" s="9"/>
      <c r="DCI23" s="78"/>
      <c r="DCJ23" s="9"/>
      <c r="DCK23" s="9"/>
      <c r="DCL23" s="78"/>
      <c r="DCM23" s="9"/>
      <c r="DCN23" s="9"/>
      <c r="DCO23" s="78"/>
      <c r="DCP23" s="9"/>
      <c r="DCQ23" s="9"/>
      <c r="DCR23" s="78"/>
      <c r="DCS23" s="9"/>
      <c r="DCT23" s="9"/>
      <c r="DCU23" s="78"/>
      <c r="DCV23" s="9"/>
      <c r="DCW23" s="9"/>
      <c r="DCX23" s="78"/>
      <c r="DCY23" s="9"/>
      <c r="DCZ23" s="9"/>
      <c r="DDA23" s="78"/>
      <c r="DDB23" s="9"/>
      <c r="DDC23" s="9"/>
      <c r="DDD23" s="78"/>
      <c r="DDE23" s="9"/>
      <c r="DDF23" s="9"/>
      <c r="DDG23" s="78"/>
      <c r="DDH23" s="9"/>
      <c r="DDI23" s="9"/>
      <c r="DDJ23" s="78"/>
      <c r="DDK23" s="9"/>
      <c r="DDL23" s="9"/>
      <c r="DDM23" s="78"/>
      <c r="DDN23" s="9"/>
      <c r="DDO23" s="9"/>
      <c r="DDP23" s="78"/>
      <c r="DDQ23" s="9"/>
      <c r="DDR23" s="9"/>
      <c r="DDS23" s="78"/>
      <c r="DDT23" s="9"/>
      <c r="DDU23" s="9"/>
      <c r="DDV23" s="78"/>
      <c r="DDW23" s="9"/>
      <c r="DDX23" s="9"/>
      <c r="DDY23" s="78"/>
      <c r="DDZ23" s="9"/>
      <c r="DEA23" s="9"/>
      <c r="DEB23" s="78"/>
      <c r="DEC23" s="9"/>
      <c r="DED23" s="9"/>
      <c r="DEE23" s="78"/>
      <c r="DEF23" s="10"/>
      <c r="DEG23" s="10"/>
      <c r="DEH23" s="10"/>
      <c r="DEI23" s="9"/>
      <c r="DEJ23" s="9"/>
      <c r="DEK23" s="78"/>
      <c r="DEL23" s="10"/>
      <c r="DEM23" s="10"/>
      <c r="DEN23" s="10"/>
      <c r="DEO23" s="9"/>
      <c r="DEP23" s="9"/>
      <c r="DEQ23" s="78"/>
      <c r="DER23" s="9"/>
      <c r="DES23" s="9"/>
      <c r="DET23" s="78"/>
      <c r="DEU23" s="10"/>
      <c r="DEV23" s="10"/>
      <c r="DEW23" s="10"/>
      <c r="DEX23" s="10"/>
      <c r="DEY23" s="10"/>
      <c r="DEZ23" s="10"/>
      <c r="DFA23" s="57"/>
      <c r="DFB23" s="58"/>
      <c r="DFC23" s="9"/>
      <c r="DFD23" s="9"/>
      <c r="DFE23" s="78"/>
      <c r="DFF23" s="9"/>
      <c r="DFG23" s="9"/>
      <c r="DFH23" s="78"/>
      <c r="DFI23" s="9"/>
      <c r="DFJ23" s="9"/>
      <c r="DFK23" s="78"/>
      <c r="DFL23" s="9"/>
      <c r="DFM23" s="9"/>
      <c r="DFN23" s="78"/>
      <c r="DFO23" s="9"/>
      <c r="DFP23" s="9"/>
      <c r="DFQ23" s="78"/>
      <c r="DFR23" s="9"/>
      <c r="DFS23" s="9"/>
      <c r="DFT23" s="78"/>
      <c r="DFU23" s="9"/>
      <c r="DFV23" s="9"/>
      <c r="DFW23" s="78"/>
      <c r="DFX23" s="9"/>
      <c r="DFY23" s="9"/>
      <c r="DFZ23" s="78"/>
      <c r="DGA23" s="9"/>
      <c r="DGB23" s="9"/>
      <c r="DGC23" s="78"/>
      <c r="DGD23" s="9"/>
      <c r="DGE23" s="9"/>
      <c r="DGF23" s="78"/>
      <c r="DGG23" s="9"/>
      <c r="DGH23" s="9"/>
      <c r="DGI23" s="78"/>
      <c r="DGJ23" s="9"/>
      <c r="DGK23" s="9"/>
      <c r="DGL23" s="78"/>
      <c r="DGM23" s="9"/>
      <c r="DGN23" s="9"/>
      <c r="DGO23" s="78"/>
      <c r="DGP23" s="9"/>
      <c r="DGQ23" s="9"/>
      <c r="DGR23" s="78"/>
      <c r="DGS23" s="9"/>
      <c r="DGT23" s="9"/>
      <c r="DGU23" s="78"/>
      <c r="DGV23" s="9"/>
      <c r="DGW23" s="9"/>
      <c r="DGX23" s="78"/>
      <c r="DGY23" s="9"/>
      <c r="DGZ23" s="9"/>
      <c r="DHA23" s="78"/>
      <c r="DHB23" s="9"/>
      <c r="DHC23" s="9"/>
      <c r="DHD23" s="78"/>
      <c r="DHE23" s="9"/>
      <c r="DHF23" s="9"/>
      <c r="DHG23" s="78"/>
      <c r="DHH23" s="9"/>
      <c r="DHI23" s="9"/>
      <c r="DHJ23" s="78"/>
      <c r="DHK23" s="9"/>
      <c r="DHL23" s="9"/>
      <c r="DHM23" s="78"/>
      <c r="DHN23" s="10"/>
      <c r="DHO23" s="10"/>
      <c r="DHP23" s="10"/>
      <c r="DHQ23" s="9"/>
      <c r="DHR23" s="9"/>
      <c r="DHS23" s="78"/>
      <c r="DHT23" s="10"/>
      <c r="DHU23" s="10"/>
      <c r="DHV23" s="10"/>
      <c r="DHW23" s="9"/>
      <c r="DHX23" s="9"/>
      <c r="DHY23" s="78"/>
      <c r="DHZ23" s="9"/>
      <c r="DIA23" s="9"/>
      <c r="DIB23" s="78"/>
      <c r="DIC23" s="10"/>
      <c r="DID23" s="10"/>
      <c r="DIE23" s="10"/>
      <c r="DIF23" s="10"/>
      <c r="DIG23" s="10"/>
      <c r="DIH23" s="10"/>
      <c r="DII23" s="57"/>
      <c r="DIJ23" s="58"/>
      <c r="DIK23" s="9"/>
      <c r="DIL23" s="9"/>
      <c r="DIM23" s="78"/>
      <c r="DIN23" s="9"/>
      <c r="DIO23" s="9"/>
      <c r="DIP23" s="78"/>
      <c r="DIQ23" s="9"/>
      <c r="DIR23" s="9"/>
      <c r="DIS23" s="78"/>
      <c r="DIT23" s="9"/>
      <c r="DIU23" s="9"/>
      <c r="DIV23" s="78"/>
      <c r="DIW23" s="9"/>
      <c r="DIX23" s="9"/>
      <c r="DIY23" s="78"/>
      <c r="DIZ23" s="9"/>
      <c r="DJA23" s="9"/>
      <c r="DJB23" s="78"/>
      <c r="DJC23" s="9"/>
      <c r="DJD23" s="9"/>
      <c r="DJE23" s="78"/>
      <c r="DJF23" s="9"/>
      <c r="DJG23" s="9"/>
      <c r="DJH23" s="78"/>
      <c r="DJI23" s="9"/>
      <c r="DJJ23" s="9"/>
      <c r="DJK23" s="78"/>
      <c r="DJL23" s="9"/>
      <c r="DJM23" s="9"/>
      <c r="DJN23" s="78"/>
      <c r="DJO23" s="9"/>
      <c r="DJP23" s="9"/>
      <c r="DJQ23" s="78"/>
      <c r="DJR23" s="9"/>
      <c r="DJS23" s="9"/>
      <c r="DJT23" s="78"/>
      <c r="DJU23" s="9"/>
      <c r="DJV23" s="9"/>
      <c r="DJW23" s="78"/>
      <c r="DJX23" s="9"/>
      <c r="DJY23" s="9"/>
      <c r="DJZ23" s="78"/>
      <c r="DKA23" s="9"/>
      <c r="DKB23" s="9"/>
      <c r="DKC23" s="78"/>
      <c r="DKD23" s="9"/>
      <c r="DKE23" s="9"/>
      <c r="DKF23" s="78"/>
      <c r="DKG23" s="9"/>
      <c r="DKH23" s="9"/>
      <c r="DKI23" s="78"/>
      <c r="DKJ23" s="9"/>
      <c r="DKK23" s="9"/>
      <c r="DKL23" s="78"/>
      <c r="DKM23" s="9"/>
      <c r="DKN23" s="9"/>
      <c r="DKO23" s="78"/>
      <c r="DKP23" s="9"/>
      <c r="DKQ23" s="9"/>
      <c r="DKR23" s="78"/>
      <c r="DKS23" s="9"/>
      <c r="DKT23" s="9"/>
      <c r="DKU23" s="78"/>
      <c r="DKV23" s="10"/>
      <c r="DKW23" s="10"/>
      <c r="DKX23" s="10"/>
      <c r="DKY23" s="9"/>
      <c r="DKZ23" s="9"/>
      <c r="DLA23" s="78"/>
      <c r="DLB23" s="10"/>
      <c r="DLC23" s="10"/>
      <c r="DLD23" s="10"/>
      <c r="DLE23" s="9"/>
      <c r="DLF23" s="9"/>
      <c r="DLG23" s="78"/>
      <c r="DLH23" s="9"/>
      <c r="DLI23" s="9"/>
      <c r="DLJ23" s="78"/>
      <c r="DLK23" s="10"/>
      <c r="DLL23" s="10"/>
      <c r="DLM23" s="10"/>
      <c r="DLN23" s="10"/>
      <c r="DLO23" s="10"/>
      <c r="DLP23" s="10"/>
      <c r="DLQ23" s="57"/>
      <c r="DLR23" s="58"/>
      <c r="DLS23" s="9"/>
      <c r="DLT23" s="9"/>
      <c r="DLU23" s="78"/>
      <c r="DLV23" s="9"/>
      <c r="DLW23" s="9"/>
      <c r="DLX23" s="78"/>
      <c r="DLY23" s="9"/>
      <c r="DLZ23" s="9"/>
      <c r="DMA23" s="78"/>
      <c r="DMB23" s="9"/>
      <c r="DMC23" s="9"/>
      <c r="DMD23" s="78"/>
      <c r="DME23" s="9"/>
      <c r="DMF23" s="9"/>
      <c r="DMG23" s="78"/>
      <c r="DMH23" s="9"/>
      <c r="DMI23" s="9"/>
      <c r="DMJ23" s="78"/>
      <c r="DMK23" s="9"/>
      <c r="DML23" s="9"/>
      <c r="DMM23" s="78"/>
      <c r="DMN23" s="9"/>
      <c r="DMO23" s="9"/>
      <c r="DMP23" s="78"/>
      <c r="DMQ23" s="9"/>
      <c r="DMR23" s="9"/>
      <c r="DMS23" s="78"/>
      <c r="DMT23" s="9"/>
      <c r="DMU23" s="9"/>
      <c r="DMV23" s="78"/>
      <c r="DMW23" s="9"/>
      <c r="DMX23" s="9"/>
      <c r="DMY23" s="78"/>
      <c r="DMZ23" s="9"/>
      <c r="DNA23" s="9"/>
      <c r="DNB23" s="78"/>
      <c r="DNC23" s="9"/>
      <c r="DND23" s="9"/>
      <c r="DNE23" s="78"/>
      <c r="DNF23" s="9"/>
      <c r="DNG23" s="9"/>
      <c r="DNH23" s="78"/>
      <c r="DNI23" s="9"/>
      <c r="DNJ23" s="9"/>
      <c r="DNK23" s="78"/>
      <c r="DNL23" s="9"/>
      <c r="DNM23" s="9"/>
      <c r="DNN23" s="78"/>
      <c r="DNO23" s="9"/>
      <c r="DNP23" s="9"/>
      <c r="DNQ23" s="78"/>
      <c r="DNR23" s="9"/>
      <c r="DNS23" s="9"/>
      <c r="DNT23" s="78"/>
      <c r="DNU23" s="9"/>
      <c r="DNV23" s="9"/>
      <c r="DNW23" s="78"/>
      <c r="DNX23" s="9"/>
      <c r="DNY23" s="9"/>
      <c r="DNZ23" s="78"/>
      <c r="DOA23" s="9"/>
      <c r="DOB23" s="9"/>
      <c r="DOC23" s="78"/>
      <c r="DOD23" s="10"/>
      <c r="DOE23" s="10"/>
      <c r="DOF23" s="10"/>
      <c r="DOG23" s="9"/>
      <c r="DOH23" s="9"/>
      <c r="DOI23" s="78"/>
      <c r="DOJ23" s="10"/>
      <c r="DOK23" s="10"/>
      <c r="DOL23" s="10"/>
      <c r="DOM23" s="9"/>
      <c r="DON23" s="9"/>
      <c r="DOO23" s="78"/>
      <c r="DOP23" s="9"/>
      <c r="DOQ23" s="9"/>
      <c r="DOR23" s="78"/>
      <c r="DOS23" s="10"/>
      <c r="DOT23" s="10"/>
      <c r="DOU23" s="10"/>
      <c r="DOV23" s="10"/>
      <c r="DOW23" s="10"/>
      <c r="DOX23" s="10"/>
      <c r="DOY23" s="57"/>
      <c r="DOZ23" s="58"/>
      <c r="DPA23" s="9"/>
      <c r="DPB23" s="9"/>
      <c r="DPC23" s="78"/>
      <c r="DPD23" s="9"/>
      <c r="DPE23" s="9"/>
      <c r="DPF23" s="78"/>
      <c r="DPG23" s="9"/>
      <c r="DPH23" s="9"/>
      <c r="DPI23" s="78"/>
      <c r="DPJ23" s="9"/>
      <c r="DPK23" s="9"/>
      <c r="DPL23" s="78"/>
      <c r="DPM23" s="9"/>
      <c r="DPN23" s="9"/>
      <c r="DPO23" s="78"/>
      <c r="DPP23" s="9"/>
      <c r="DPQ23" s="9"/>
      <c r="DPR23" s="78"/>
      <c r="DPS23" s="9"/>
      <c r="DPT23" s="9"/>
      <c r="DPU23" s="78"/>
      <c r="DPV23" s="9"/>
      <c r="DPW23" s="9"/>
      <c r="DPX23" s="78"/>
      <c r="DPY23" s="9"/>
      <c r="DPZ23" s="9"/>
      <c r="DQA23" s="78"/>
      <c r="DQB23" s="9"/>
      <c r="DQC23" s="9"/>
      <c r="DQD23" s="78"/>
      <c r="DQE23" s="9"/>
      <c r="DQF23" s="9"/>
      <c r="DQG23" s="78"/>
      <c r="DQH23" s="9"/>
      <c r="DQI23" s="9"/>
      <c r="DQJ23" s="78"/>
      <c r="DQK23" s="9"/>
      <c r="DQL23" s="9"/>
      <c r="DQM23" s="78"/>
      <c r="DQN23" s="9"/>
      <c r="DQO23" s="9"/>
      <c r="DQP23" s="78"/>
      <c r="DQQ23" s="9"/>
      <c r="DQR23" s="9"/>
      <c r="DQS23" s="78"/>
      <c r="DQT23" s="9"/>
      <c r="DQU23" s="9"/>
      <c r="DQV23" s="78"/>
      <c r="DQW23" s="9"/>
      <c r="DQX23" s="9"/>
      <c r="DQY23" s="78"/>
      <c r="DQZ23" s="9"/>
      <c r="DRA23" s="9"/>
      <c r="DRB23" s="78"/>
      <c r="DRC23" s="9"/>
      <c r="DRD23" s="9"/>
      <c r="DRE23" s="78"/>
      <c r="DRF23" s="9"/>
      <c r="DRG23" s="9"/>
      <c r="DRH23" s="78"/>
      <c r="DRI23" s="9"/>
      <c r="DRJ23" s="9"/>
      <c r="DRK23" s="78"/>
      <c r="DRL23" s="10"/>
      <c r="DRM23" s="10"/>
      <c r="DRN23" s="10"/>
      <c r="DRO23" s="9"/>
      <c r="DRP23" s="9"/>
      <c r="DRQ23" s="78"/>
      <c r="DRR23" s="10"/>
      <c r="DRS23" s="10"/>
      <c r="DRT23" s="10"/>
      <c r="DRU23" s="9"/>
      <c r="DRV23" s="9"/>
      <c r="DRW23" s="78"/>
      <c r="DRX23" s="9"/>
      <c r="DRY23" s="9"/>
      <c r="DRZ23" s="78"/>
      <c r="DSA23" s="10"/>
      <c r="DSB23" s="10"/>
      <c r="DSC23" s="10"/>
      <c r="DSD23" s="10"/>
      <c r="DSE23" s="10"/>
      <c r="DSF23" s="10"/>
      <c r="DSG23" s="57"/>
      <c r="DSH23" s="58"/>
      <c r="DSI23" s="9"/>
      <c r="DSJ23" s="9"/>
      <c r="DSK23" s="78"/>
      <c r="DSL23" s="9"/>
      <c r="DSM23" s="9"/>
      <c r="DSN23" s="78"/>
      <c r="DSO23" s="9"/>
      <c r="DSP23" s="9"/>
      <c r="DSQ23" s="78"/>
      <c r="DSR23" s="9"/>
      <c r="DSS23" s="9"/>
      <c r="DST23" s="78"/>
      <c r="DSU23" s="9"/>
      <c r="DSV23" s="9"/>
      <c r="DSW23" s="78"/>
      <c r="DSX23" s="9"/>
      <c r="DSY23" s="9"/>
      <c r="DSZ23" s="78"/>
      <c r="DTA23" s="9"/>
      <c r="DTB23" s="9"/>
      <c r="DTC23" s="78"/>
      <c r="DTD23" s="9"/>
      <c r="DTE23" s="9"/>
      <c r="DTF23" s="78"/>
      <c r="DTG23" s="9"/>
      <c r="DTH23" s="9"/>
      <c r="DTI23" s="78"/>
      <c r="DTJ23" s="9"/>
      <c r="DTK23" s="9"/>
      <c r="DTL23" s="78"/>
      <c r="DTM23" s="9"/>
      <c r="DTN23" s="9"/>
      <c r="DTO23" s="78"/>
      <c r="DTP23" s="9"/>
      <c r="DTQ23" s="9"/>
      <c r="DTR23" s="78"/>
      <c r="DTS23" s="9"/>
      <c r="DTT23" s="9"/>
      <c r="DTU23" s="78"/>
      <c r="DTV23" s="9"/>
      <c r="DTW23" s="9"/>
      <c r="DTX23" s="78"/>
      <c r="DTY23" s="9"/>
      <c r="DTZ23" s="9"/>
      <c r="DUA23" s="78"/>
      <c r="DUB23" s="9"/>
      <c r="DUC23" s="9"/>
      <c r="DUD23" s="78"/>
      <c r="DUE23" s="9"/>
      <c r="DUF23" s="9"/>
      <c r="DUG23" s="78"/>
      <c r="DUH23" s="9"/>
      <c r="DUI23" s="9"/>
      <c r="DUJ23" s="78"/>
      <c r="DUK23" s="9"/>
      <c r="DUL23" s="9"/>
      <c r="DUM23" s="78"/>
      <c r="DUN23" s="9"/>
      <c r="DUO23" s="9"/>
      <c r="DUP23" s="78"/>
      <c r="DUQ23" s="9"/>
      <c r="DUR23" s="9"/>
      <c r="DUS23" s="78"/>
      <c r="DUT23" s="10"/>
      <c r="DUU23" s="10"/>
      <c r="DUV23" s="10"/>
      <c r="DUW23" s="9"/>
      <c r="DUX23" s="9"/>
      <c r="DUY23" s="78"/>
      <c r="DUZ23" s="10"/>
      <c r="DVA23" s="10"/>
      <c r="DVB23" s="10"/>
      <c r="DVC23" s="9"/>
      <c r="DVD23" s="9"/>
      <c r="DVE23" s="78"/>
      <c r="DVF23" s="9"/>
      <c r="DVG23" s="9"/>
      <c r="DVH23" s="78"/>
      <c r="DVI23" s="10"/>
      <c r="DVJ23" s="10"/>
      <c r="DVK23" s="10"/>
      <c r="DVL23" s="10"/>
      <c r="DVM23" s="10"/>
      <c r="DVN23" s="10"/>
      <c r="DVO23" s="57"/>
      <c r="DVP23" s="58"/>
      <c r="DVQ23" s="9"/>
      <c r="DVR23" s="9"/>
      <c r="DVS23" s="78"/>
      <c r="DVT23" s="9"/>
      <c r="DVU23" s="9"/>
      <c r="DVV23" s="78"/>
      <c r="DVW23" s="9"/>
      <c r="DVX23" s="9"/>
      <c r="DVY23" s="78"/>
      <c r="DVZ23" s="9"/>
      <c r="DWA23" s="9"/>
      <c r="DWB23" s="78"/>
      <c r="DWC23" s="9"/>
      <c r="DWD23" s="9"/>
      <c r="DWE23" s="78"/>
      <c r="DWF23" s="9"/>
      <c r="DWG23" s="9"/>
      <c r="DWH23" s="78"/>
      <c r="DWI23" s="9"/>
      <c r="DWJ23" s="9"/>
      <c r="DWK23" s="78"/>
      <c r="DWL23" s="9"/>
      <c r="DWM23" s="9"/>
      <c r="DWN23" s="78"/>
      <c r="DWO23" s="9"/>
      <c r="DWP23" s="9"/>
      <c r="DWQ23" s="78"/>
      <c r="DWR23" s="9"/>
      <c r="DWS23" s="9"/>
      <c r="DWT23" s="78"/>
      <c r="DWU23" s="9"/>
      <c r="DWV23" s="9"/>
      <c r="DWW23" s="78"/>
      <c r="DWX23" s="9"/>
      <c r="DWY23" s="9"/>
      <c r="DWZ23" s="78"/>
      <c r="DXA23" s="9"/>
      <c r="DXB23" s="9"/>
      <c r="DXC23" s="78"/>
      <c r="DXD23" s="9"/>
      <c r="DXE23" s="9"/>
      <c r="DXF23" s="78"/>
      <c r="DXG23" s="9"/>
      <c r="DXH23" s="9"/>
      <c r="DXI23" s="78"/>
      <c r="DXJ23" s="9"/>
      <c r="DXK23" s="9"/>
      <c r="DXL23" s="78"/>
      <c r="DXM23" s="9"/>
      <c r="DXN23" s="9"/>
      <c r="DXO23" s="78"/>
      <c r="DXP23" s="9"/>
      <c r="DXQ23" s="9"/>
      <c r="DXR23" s="78"/>
      <c r="DXS23" s="9"/>
      <c r="DXT23" s="9"/>
      <c r="DXU23" s="78"/>
      <c r="DXV23" s="9"/>
      <c r="DXW23" s="9"/>
      <c r="DXX23" s="78"/>
      <c r="DXY23" s="9"/>
      <c r="DXZ23" s="9"/>
      <c r="DYA23" s="78"/>
      <c r="DYB23" s="10"/>
      <c r="DYC23" s="10"/>
      <c r="DYD23" s="10"/>
      <c r="DYE23" s="9"/>
      <c r="DYF23" s="9"/>
      <c r="DYG23" s="78"/>
      <c r="DYH23" s="10"/>
      <c r="DYI23" s="10"/>
      <c r="DYJ23" s="10"/>
      <c r="DYK23" s="9"/>
      <c r="DYL23" s="9"/>
      <c r="DYM23" s="78"/>
      <c r="DYN23" s="9"/>
      <c r="DYO23" s="9"/>
      <c r="DYP23" s="78"/>
      <c r="DYQ23" s="10"/>
      <c r="DYR23" s="10"/>
      <c r="DYS23" s="10"/>
      <c r="DYT23" s="10"/>
      <c r="DYU23" s="10"/>
      <c r="DYV23" s="10"/>
      <c r="DYW23" s="57"/>
      <c r="DYX23" s="58"/>
      <c r="DYY23" s="9"/>
      <c r="DYZ23" s="9"/>
      <c r="DZA23" s="78"/>
      <c r="DZB23" s="9"/>
      <c r="DZC23" s="9"/>
      <c r="DZD23" s="78"/>
      <c r="DZE23" s="9"/>
      <c r="DZF23" s="9"/>
      <c r="DZG23" s="78"/>
      <c r="DZH23" s="9"/>
      <c r="DZI23" s="9"/>
      <c r="DZJ23" s="78"/>
      <c r="DZK23" s="9"/>
      <c r="DZL23" s="9"/>
      <c r="DZM23" s="78"/>
      <c r="DZN23" s="9"/>
      <c r="DZO23" s="9"/>
      <c r="DZP23" s="78"/>
      <c r="DZQ23" s="9"/>
      <c r="DZR23" s="9"/>
      <c r="DZS23" s="78"/>
      <c r="DZT23" s="9"/>
      <c r="DZU23" s="9"/>
      <c r="DZV23" s="78"/>
      <c r="DZW23" s="9"/>
      <c r="DZX23" s="9"/>
      <c r="DZY23" s="78"/>
      <c r="DZZ23" s="9"/>
      <c r="EAA23" s="9"/>
      <c r="EAB23" s="78"/>
      <c r="EAC23" s="9"/>
      <c r="EAD23" s="9"/>
      <c r="EAE23" s="78"/>
      <c r="EAF23" s="9"/>
      <c r="EAG23" s="9"/>
      <c r="EAH23" s="78"/>
      <c r="EAI23" s="9"/>
      <c r="EAJ23" s="9"/>
      <c r="EAK23" s="78"/>
      <c r="EAL23" s="9"/>
      <c r="EAM23" s="9"/>
      <c r="EAN23" s="78"/>
      <c r="EAO23" s="9"/>
      <c r="EAP23" s="9"/>
      <c r="EAQ23" s="78"/>
      <c r="EAR23" s="9"/>
      <c r="EAS23" s="9"/>
      <c r="EAT23" s="78"/>
      <c r="EAU23" s="9"/>
      <c r="EAV23" s="9"/>
      <c r="EAW23" s="78"/>
      <c r="EAX23" s="9"/>
      <c r="EAY23" s="9"/>
      <c r="EAZ23" s="78"/>
      <c r="EBA23" s="9"/>
      <c r="EBB23" s="9"/>
      <c r="EBC23" s="78"/>
      <c r="EBD23" s="9"/>
      <c r="EBE23" s="9"/>
      <c r="EBF23" s="78"/>
      <c r="EBG23" s="9"/>
      <c r="EBH23" s="9"/>
      <c r="EBI23" s="78"/>
      <c r="EBJ23" s="10"/>
      <c r="EBK23" s="10"/>
      <c r="EBL23" s="10"/>
      <c r="EBM23" s="9"/>
      <c r="EBN23" s="9"/>
      <c r="EBO23" s="78"/>
      <c r="EBP23" s="10"/>
      <c r="EBQ23" s="10"/>
      <c r="EBR23" s="10"/>
      <c r="EBS23" s="9"/>
      <c r="EBT23" s="9"/>
      <c r="EBU23" s="78"/>
      <c r="EBV23" s="9"/>
      <c r="EBW23" s="9"/>
      <c r="EBX23" s="78"/>
      <c r="EBY23" s="10"/>
      <c r="EBZ23" s="10"/>
      <c r="ECA23" s="10"/>
      <c r="ECB23" s="10"/>
      <c r="ECC23" s="10"/>
      <c r="ECD23" s="10"/>
      <c r="ECE23" s="57"/>
      <c r="ECF23" s="58"/>
      <c r="ECG23" s="9"/>
      <c r="ECH23" s="9"/>
      <c r="ECI23" s="78"/>
      <c r="ECJ23" s="9"/>
      <c r="ECK23" s="9"/>
      <c r="ECL23" s="78"/>
      <c r="ECM23" s="9"/>
      <c r="ECN23" s="9"/>
      <c r="ECO23" s="78"/>
      <c r="ECP23" s="9"/>
      <c r="ECQ23" s="9"/>
      <c r="ECR23" s="78"/>
      <c r="ECS23" s="9"/>
      <c r="ECT23" s="9"/>
      <c r="ECU23" s="78"/>
      <c r="ECV23" s="9"/>
      <c r="ECW23" s="9"/>
      <c r="ECX23" s="78"/>
      <c r="ECY23" s="9"/>
      <c r="ECZ23" s="9"/>
      <c r="EDA23" s="78"/>
      <c r="EDB23" s="9"/>
      <c r="EDC23" s="9"/>
      <c r="EDD23" s="78"/>
      <c r="EDE23" s="9"/>
      <c r="EDF23" s="9"/>
      <c r="EDG23" s="78"/>
      <c r="EDH23" s="9"/>
      <c r="EDI23" s="9"/>
      <c r="EDJ23" s="78"/>
      <c r="EDK23" s="9"/>
      <c r="EDL23" s="9"/>
      <c r="EDM23" s="78"/>
      <c r="EDN23" s="9"/>
      <c r="EDO23" s="9"/>
      <c r="EDP23" s="78"/>
      <c r="EDQ23" s="9"/>
      <c r="EDR23" s="9"/>
      <c r="EDS23" s="78"/>
      <c r="EDT23" s="9"/>
      <c r="EDU23" s="9"/>
      <c r="EDV23" s="78"/>
      <c r="EDW23" s="9"/>
      <c r="EDX23" s="9"/>
      <c r="EDY23" s="78"/>
      <c r="EDZ23" s="9"/>
      <c r="EEA23" s="9"/>
      <c r="EEB23" s="78"/>
      <c r="EEC23" s="9"/>
      <c r="EED23" s="9"/>
      <c r="EEE23" s="78"/>
      <c r="EEF23" s="9"/>
      <c r="EEG23" s="9"/>
      <c r="EEH23" s="78"/>
      <c r="EEI23" s="9"/>
      <c r="EEJ23" s="9"/>
      <c r="EEK23" s="78"/>
      <c r="EEL23" s="9"/>
      <c r="EEM23" s="9"/>
      <c r="EEN23" s="78"/>
      <c r="EEO23" s="9"/>
      <c r="EEP23" s="9"/>
      <c r="EEQ23" s="78"/>
      <c r="EER23" s="10"/>
      <c r="EES23" s="10"/>
      <c r="EET23" s="10"/>
      <c r="EEU23" s="9"/>
      <c r="EEV23" s="9"/>
      <c r="EEW23" s="78"/>
      <c r="EEX23" s="10"/>
      <c r="EEY23" s="10"/>
      <c r="EEZ23" s="10"/>
      <c r="EFA23" s="9"/>
      <c r="EFB23" s="9"/>
      <c r="EFC23" s="78"/>
      <c r="EFD23" s="9"/>
      <c r="EFE23" s="9"/>
      <c r="EFF23" s="78"/>
      <c r="EFG23" s="10"/>
      <c r="EFH23" s="10"/>
      <c r="EFI23" s="10"/>
      <c r="EFJ23" s="10"/>
      <c r="EFK23" s="10"/>
      <c r="EFL23" s="10"/>
      <c r="EFM23" s="57"/>
      <c r="EFN23" s="58"/>
      <c r="EFO23" s="9"/>
      <c r="EFP23" s="9"/>
      <c r="EFQ23" s="78"/>
      <c r="EFR23" s="9"/>
      <c r="EFS23" s="9"/>
      <c r="EFT23" s="78"/>
      <c r="EFU23" s="9"/>
      <c r="EFV23" s="9"/>
      <c r="EFW23" s="78"/>
      <c r="EFX23" s="9"/>
      <c r="EFY23" s="9"/>
      <c r="EFZ23" s="78"/>
      <c r="EGA23" s="9"/>
      <c r="EGB23" s="9"/>
      <c r="EGC23" s="78"/>
      <c r="EGD23" s="9"/>
      <c r="EGE23" s="9"/>
      <c r="EGF23" s="78"/>
      <c r="EGG23" s="9"/>
      <c r="EGH23" s="9"/>
      <c r="EGI23" s="78"/>
      <c r="EGJ23" s="9"/>
      <c r="EGK23" s="9"/>
      <c r="EGL23" s="78"/>
      <c r="EGM23" s="9"/>
      <c r="EGN23" s="9"/>
      <c r="EGO23" s="78"/>
      <c r="EGP23" s="9"/>
      <c r="EGQ23" s="9"/>
      <c r="EGR23" s="78"/>
      <c r="EGS23" s="9"/>
      <c r="EGT23" s="9"/>
      <c r="EGU23" s="78"/>
      <c r="EGV23" s="9"/>
      <c r="EGW23" s="9"/>
      <c r="EGX23" s="78"/>
      <c r="EGY23" s="9"/>
      <c r="EGZ23" s="9"/>
      <c r="EHA23" s="78"/>
      <c r="EHB23" s="9"/>
      <c r="EHC23" s="9"/>
      <c r="EHD23" s="78"/>
      <c r="EHE23" s="9"/>
      <c r="EHF23" s="9"/>
      <c r="EHG23" s="78"/>
      <c r="EHH23" s="9"/>
      <c r="EHI23" s="9"/>
      <c r="EHJ23" s="78"/>
      <c r="EHK23" s="9"/>
      <c r="EHL23" s="9"/>
      <c r="EHM23" s="78"/>
      <c r="EHN23" s="9"/>
      <c r="EHO23" s="9"/>
      <c r="EHP23" s="78"/>
      <c r="EHQ23" s="9"/>
      <c r="EHR23" s="9"/>
      <c r="EHS23" s="78"/>
      <c r="EHT23" s="9"/>
      <c r="EHU23" s="9"/>
      <c r="EHV23" s="78"/>
      <c r="EHW23" s="9"/>
      <c r="EHX23" s="9"/>
      <c r="EHY23" s="78"/>
      <c r="EHZ23" s="10"/>
      <c r="EIA23" s="10"/>
      <c r="EIB23" s="10"/>
      <c r="EIC23" s="9"/>
      <c r="EID23" s="9"/>
      <c r="EIE23" s="78"/>
      <c r="EIF23" s="10"/>
      <c r="EIG23" s="10"/>
      <c r="EIH23" s="10"/>
      <c r="EII23" s="9"/>
      <c r="EIJ23" s="9"/>
      <c r="EIK23" s="78"/>
      <c r="EIL23" s="9"/>
      <c r="EIM23" s="9"/>
      <c r="EIN23" s="78"/>
      <c r="EIO23" s="10"/>
      <c r="EIP23" s="10"/>
      <c r="EIQ23" s="10"/>
      <c r="EIR23" s="10"/>
      <c r="EIS23" s="10"/>
      <c r="EIT23" s="10"/>
      <c r="EIU23" s="57"/>
      <c r="EIV23" s="58"/>
      <c r="EIW23" s="9"/>
      <c r="EIX23" s="9"/>
      <c r="EIY23" s="78"/>
      <c r="EIZ23" s="9"/>
      <c r="EJA23" s="9"/>
      <c r="EJB23" s="78"/>
      <c r="EJC23" s="9"/>
      <c r="EJD23" s="9"/>
      <c r="EJE23" s="78"/>
      <c r="EJF23" s="9"/>
      <c r="EJG23" s="9"/>
      <c r="EJH23" s="78"/>
      <c r="EJI23" s="9"/>
      <c r="EJJ23" s="9"/>
      <c r="EJK23" s="78"/>
      <c r="EJL23" s="9"/>
      <c r="EJM23" s="9"/>
      <c r="EJN23" s="78"/>
      <c r="EJO23" s="9"/>
      <c r="EJP23" s="9"/>
      <c r="EJQ23" s="78"/>
      <c r="EJR23" s="9"/>
      <c r="EJS23" s="9"/>
      <c r="EJT23" s="78"/>
      <c r="EJU23" s="9"/>
      <c r="EJV23" s="9"/>
      <c r="EJW23" s="78"/>
      <c r="EJX23" s="9"/>
      <c r="EJY23" s="9"/>
      <c r="EJZ23" s="78"/>
      <c r="EKA23" s="9"/>
      <c r="EKB23" s="9"/>
      <c r="EKC23" s="78"/>
      <c r="EKD23" s="9"/>
      <c r="EKE23" s="9"/>
      <c r="EKF23" s="78"/>
      <c r="EKG23" s="9"/>
      <c r="EKH23" s="9"/>
      <c r="EKI23" s="78"/>
      <c r="EKJ23" s="9"/>
      <c r="EKK23" s="9"/>
      <c r="EKL23" s="78"/>
      <c r="EKM23" s="9"/>
      <c r="EKN23" s="9"/>
      <c r="EKO23" s="78"/>
      <c r="EKP23" s="9"/>
      <c r="EKQ23" s="9"/>
      <c r="EKR23" s="78"/>
      <c r="EKS23" s="9"/>
      <c r="EKT23" s="9"/>
      <c r="EKU23" s="78"/>
      <c r="EKV23" s="9"/>
      <c r="EKW23" s="9"/>
      <c r="EKX23" s="78"/>
      <c r="EKY23" s="9"/>
      <c r="EKZ23" s="9"/>
      <c r="ELA23" s="78"/>
      <c r="ELB23" s="9"/>
      <c r="ELC23" s="9"/>
      <c r="ELD23" s="78"/>
      <c r="ELE23" s="9"/>
      <c r="ELF23" s="9"/>
      <c r="ELG23" s="78"/>
      <c r="ELH23" s="10"/>
      <c r="ELI23" s="10"/>
      <c r="ELJ23" s="10"/>
      <c r="ELK23" s="9"/>
      <c r="ELL23" s="9"/>
      <c r="ELM23" s="78"/>
      <c r="ELN23" s="10"/>
      <c r="ELO23" s="10"/>
      <c r="ELP23" s="10"/>
      <c r="ELQ23" s="9"/>
      <c r="ELR23" s="9"/>
      <c r="ELS23" s="78"/>
      <c r="ELT23" s="9"/>
      <c r="ELU23" s="9"/>
      <c r="ELV23" s="78"/>
      <c r="ELW23" s="10"/>
      <c r="ELX23" s="10"/>
      <c r="ELY23" s="10"/>
      <c r="ELZ23" s="10"/>
      <c r="EMA23" s="10"/>
      <c r="EMB23" s="10"/>
      <c r="EMC23" s="57"/>
      <c r="EMD23" s="58"/>
      <c r="EME23" s="9"/>
      <c r="EMF23" s="9"/>
      <c r="EMG23" s="78"/>
      <c r="EMH23" s="9"/>
      <c r="EMI23" s="9"/>
      <c r="EMJ23" s="78"/>
      <c r="EMK23" s="9"/>
      <c r="EML23" s="9"/>
      <c r="EMM23" s="78"/>
      <c r="EMN23" s="9"/>
      <c r="EMO23" s="9"/>
      <c r="EMP23" s="78"/>
      <c r="EMQ23" s="9"/>
      <c r="EMR23" s="9"/>
      <c r="EMS23" s="78"/>
      <c r="EMT23" s="9"/>
      <c r="EMU23" s="9"/>
      <c r="EMV23" s="78"/>
      <c r="EMW23" s="9"/>
      <c r="EMX23" s="9"/>
      <c r="EMY23" s="78"/>
      <c r="EMZ23" s="9"/>
      <c r="ENA23" s="9"/>
      <c r="ENB23" s="78"/>
      <c r="ENC23" s="9"/>
      <c r="END23" s="9"/>
      <c r="ENE23" s="78"/>
      <c r="ENF23" s="9"/>
      <c r="ENG23" s="9"/>
      <c r="ENH23" s="78"/>
      <c r="ENI23" s="9"/>
      <c r="ENJ23" s="9"/>
      <c r="ENK23" s="78"/>
      <c r="ENL23" s="9"/>
      <c r="ENM23" s="9"/>
      <c r="ENN23" s="78"/>
      <c r="ENO23" s="9"/>
      <c r="ENP23" s="9"/>
      <c r="ENQ23" s="78"/>
      <c r="ENR23" s="9"/>
      <c r="ENS23" s="9"/>
      <c r="ENT23" s="78"/>
      <c r="ENU23" s="9"/>
      <c r="ENV23" s="9"/>
      <c r="ENW23" s="78"/>
      <c r="ENX23" s="9"/>
      <c r="ENY23" s="9"/>
      <c r="ENZ23" s="78"/>
      <c r="EOA23" s="9"/>
      <c r="EOB23" s="9"/>
      <c r="EOC23" s="78"/>
      <c r="EOD23" s="9"/>
      <c r="EOE23" s="9"/>
      <c r="EOF23" s="78"/>
      <c r="EOG23" s="9"/>
      <c r="EOH23" s="9"/>
      <c r="EOI23" s="78"/>
      <c r="EOJ23" s="9"/>
      <c r="EOK23" s="9"/>
      <c r="EOL23" s="78"/>
      <c r="EOM23" s="9"/>
      <c r="EON23" s="9"/>
      <c r="EOO23" s="78"/>
      <c r="EOP23" s="10"/>
      <c r="EOQ23" s="10"/>
      <c r="EOR23" s="10"/>
      <c r="EOS23" s="9"/>
      <c r="EOT23" s="9"/>
      <c r="EOU23" s="78"/>
      <c r="EOV23" s="10"/>
      <c r="EOW23" s="10"/>
      <c r="EOX23" s="10"/>
      <c r="EOY23" s="9"/>
      <c r="EOZ23" s="9"/>
      <c r="EPA23" s="78"/>
      <c r="EPB23" s="9"/>
      <c r="EPC23" s="9"/>
      <c r="EPD23" s="78"/>
      <c r="EPE23" s="10"/>
      <c r="EPF23" s="10"/>
      <c r="EPG23" s="10"/>
      <c r="EPH23" s="10"/>
      <c r="EPI23" s="10"/>
      <c r="EPJ23" s="10"/>
      <c r="EPK23" s="57"/>
      <c r="EPL23" s="58"/>
      <c r="EPM23" s="9"/>
      <c r="EPN23" s="9"/>
      <c r="EPO23" s="78"/>
      <c r="EPP23" s="9"/>
      <c r="EPQ23" s="9"/>
      <c r="EPR23" s="78"/>
      <c r="EPS23" s="9"/>
      <c r="EPT23" s="9"/>
      <c r="EPU23" s="78"/>
      <c r="EPV23" s="9"/>
      <c r="EPW23" s="9"/>
      <c r="EPX23" s="78"/>
      <c r="EPY23" s="9"/>
      <c r="EPZ23" s="9"/>
      <c r="EQA23" s="78"/>
      <c r="EQB23" s="9"/>
      <c r="EQC23" s="9"/>
      <c r="EQD23" s="78"/>
      <c r="EQE23" s="9"/>
      <c r="EQF23" s="9"/>
      <c r="EQG23" s="78"/>
      <c r="EQH23" s="9"/>
      <c r="EQI23" s="9"/>
      <c r="EQJ23" s="78"/>
      <c r="EQK23" s="9"/>
      <c r="EQL23" s="9"/>
      <c r="EQM23" s="78"/>
      <c r="EQN23" s="9"/>
      <c r="EQO23" s="9"/>
      <c r="EQP23" s="78"/>
      <c r="EQQ23" s="9"/>
      <c r="EQR23" s="9"/>
      <c r="EQS23" s="78"/>
      <c r="EQT23" s="9"/>
      <c r="EQU23" s="9"/>
      <c r="EQV23" s="78"/>
      <c r="EQW23" s="9"/>
      <c r="EQX23" s="9"/>
      <c r="EQY23" s="78"/>
      <c r="EQZ23" s="9"/>
      <c r="ERA23" s="9"/>
      <c r="ERB23" s="78"/>
      <c r="ERC23" s="9"/>
      <c r="ERD23" s="9"/>
      <c r="ERE23" s="78"/>
      <c r="ERF23" s="9"/>
      <c r="ERG23" s="9"/>
      <c r="ERH23" s="78"/>
      <c r="ERI23" s="9"/>
      <c r="ERJ23" s="9"/>
      <c r="ERK23" s="78"/>
      <c r="ERL23" s="9"/>
      <c r="ERM23" s="9"/>
      <c r="ERN23" s="78"/>
      <c r="ERO23" s="9"/>
      <c r="ERP23" s="9"/>
      <c r="ERQ23" s="78"/>
      <c r="ERR23" s="9"/>
      <c r="ERS23" s="9"/>
      <c r="ERT23" s="78"/>
      <c r="ERU23" s="9"/>
      <c r="ERV23" s="9"/>
      <c r="ERW23" s="78"/>
      <c r="ERX23" s="10"/>
      <c r="ERY23" s="10"/>
      <c r="ERZ23" s="10"/>
      <c r="ESA23" s="9"/>
      <c r="ESB23" s="9"/>
      <c r="ESC23" s="78"/>
      <c r="ESD23" s="10"/>
      <c r="ESE23" s="10"/>
      <c r="ESF23" s="10"/>
      <c r="ESG23" s="9"/>
      <c r="ESH23" s="9"/>
      <c r="ESI23" s="78"/>
      <c r="ESJ23" s="9"/>
      <c r="ESK23" s="9"/>
      <c r="ESL23" s="78"/>
      <c r="ESM23" s="10"/>
      <c r="ESN23" s="10"/>
      <c r="ESO23" s="10"/>
      <c r="ESP23" s="10"/>
      <c r="ESQ23" s="10"/>
      <c r="ESR23" s="10"/>
      <c r="ESS23" s="57"/>
      <c r="EST23" s="58"/>
      <c r="ESU23" s="9"/>
      <c r="ESV23" s="9"/>
      <c r="ESW23" s="78"/>
      <c r="ESX23" s="9"/>
      <c r="ESY23" s="9"/>
      <c r="ESZ23" s="78"/>
      <c r="ETA23" s="9"/>
      <c r="ETB23" s="9"/>
      <c r="ETC23" s="78"/>
      <c r="ETD23" s="9"/>
      <c r="ETE23" s="9"/>
      <c r="ETF23" s="78"/>
      <c r="ETG23" s="9"/>
      <c r="ETH23" s="9"/>
      <c r="ETI23" s="78"/>
      <c r="ETJ23" s="9"/>
      <c r="ETK23" s="9"/>
      <c r="ETL23" s="78"/>
      <c r="ETM23" s="9"/>
      <c r="ETN23" s="9"/>
      <c r="ETO23" s="78"/>
      <c r="ETP23" s="9"/>
      <c r="ETQ23" s="9"/>
      <c r="ETR23" s="78"/>
      <c r="ETS23" s="9"/>
      <c r="ETT23" s="9"/>
      <c r="ETU23" s="78"/>
      <c r="ETV23" s="9"/>
      <c r="ETW23" s="9"/>
      <c r="ETX23" s="78"/>
      <c r="ETY23" s="9"/>
      <c r="ETZ23" s="9"/>
      <c r="EUA23" s="78"/>
      <c r="EUB23" s="9"/>
      <c r="EUC23" s="9"/>
      <c r="EUD23" s="78"/>
      <c r="EUE23" s="9"/>
      <c r="EUF23" s="9"/>
      <c r="EUG23" s="78"/>
      <c r="EUH23" s="9"/>
      <c r="EUI23" s="9"/>
      <c r="EUJ23" s="78"/>
      <c r="EUK23" s="9"/>
      <c r="EUL23" s="9"/>
      <c r="EUM23" s="78"/>
      <c r="EUN23" s="9"/>
      <c r="EUO23" s="9"/>
      <c r="EUP23" s="78"/>
      <c r="EUQ23" s="9"/>
      <c r="EUR23" s="9"/>
      <c r="EUS23" s="78"/>
      <c r="EUT23" s="9"/>
      <c r="EUU23" s="9"/>
      <c r="EUV23" s="78"/>
      <c r="EUW23" s="9"/>
      <c r="EUX23" s="9"/>
      <c r="EUY23" s="78"/>
      <c r="EUZ23" s="9"/>
      <c r="EVA23" s="9"/>
      <c r="EVB23" s="78"/>
      <c r="EVC23" s="9"/>
      <c r="EVD23" s="9"/>
      <c r="EVE23" s="78"/>
      <c r="EVF23" s="10"/>
      <c r="EVG23" s="10"/>
      <c r="EVH23" s="10"/>
      <c r="EVI23" s="9"/>
      <c r="EVJ23" s="9"/>
      <c r="EVK23" s="78"/>
      <c r="EVL23" s="10"/>
      <c r="EVM23" s="10"/>
      <c r="EVN23" s="10"/>
      <c r="EVO23" s="9"/>
      <c r="EVP23" s="9"/>
      <c r="EVQ23" s="78"/>
      <c r="EVR23" s="9"/>
      <c r="EVS23" s="9"/>
      <c r="EVT23" s="78"/>
      <c r="EVU23" s="10"/>
      <c r="EVV23" s="10"/>
      <c r="EVW23" s="10"/>
      <c r="EVX23" s="10"/>
      <c r="EVY23" s="10"/>
      <c r="EVZ23" s="10"/>
      <c r="EWA23" s="57"/>
      <c r="EWB23" s="58"/>
      <c r="EWC23" s="9"/>
      <c r="EWD23" s="9"/>
      <c r="EWE23" s="78"/>
      <c r="EWF23" s="9"/>
      <c r="EWG23" s="9"/>
      <c r="EWH23" s="78"/>
      <c r="EWI23" s="9"/>
      <c r="EWJ23" s="9"/>
      <c r="EWK23" s="78"/>
      <c r="EWL23" s="9"/>
      <c r="EWM23" s="9"/>
      <c r="EWN23" s="78"/>
      <c r="EWO23" s="9"/>
      <c r="EWP23" s="9"/>
      <c r="EWQ23" s="78"/>
      <c r="EWR23" s="9"/>
      <c r="EWS23" s="9"/>
      <c r="EWT23" s="78"/>
      <c r="EWU23" s="9"/>
      <c r="EWV23" s="9"/>
      <c r="EWW23" s="78"/>
      <c r="EWX23" s="9"/>
      <c r="EWY23" s="9"/>
      <c r="EWZ23" s="78"/>
      <c r="EXA23" s="9"/>
      <c r="EXB23" s="9"/>
      <c r="EXC23" s="78"/>
      <c r="EXD23" s="9"/>
      <c r="EXE23" s="9"/>
      <c r="EXF23" s="78"/>
      <c r="EXG23" s="9"/>
      <c r="EXH23" s="9"/>
      <c r="EXI23" s="78"/>
      <c r="EXJ23" s="9"/>
      <c r="EXK23" s="9"/>
      <c r="EXL23" s="78"/>
      <c r="EXM23" s="9"/>
      <c r="EXN23" s="9"/>
      <c r="EXO23" s="78"/>
      <c r="EXP23" s="9"/>
      <c r="EXQ23" s="9"/>
      <c r="EXR23" s="78"/>
      <c r="EXS23" s="9"/>
      <c r="EXT23" s="9"/>
      <c r="EXU23" s="78"/>
      <c r="EXV23" s="9"/>
      <c r="EXW23" s="9"/>
      <c r="EXX23" s="78"/>
      <c r="EXY23" s="9"/>
      <c r="EXZ23" s="9"/>
      <c r="EYA23" s="78"/>
      <c r="EYB23" s="9"/>
      <c r="EYC23" s="9"/>
      <c r="EYD23" s="78"/>
      <c r="EYE23" s="9"/>
      <c r="EYF23" s="9"/>
      <c r="EYG23" s="78"/>
      <c r="EYH23" s="9"/>
      <c r="EYI23" s="9"/>
      <c r="EYJ23" s="78"/>
      <c r="EYK23" s="9"/>
      <c r="EYL23" s="9"/>
      <c r="EYM23" s="78"/>
      <c r="EYN23" s="10"/>
      <c r="EYO23" s="10"/>
      <c r="EYP23" s="10"/>
      <c r="EYQ23" s="9"/>
      <c r="EYR23" s="9"/>
      <c r="EYS23" s="78"/>
      <c r="EYT23" s="10"/>
      <c r="EYU23" s="10"/>
      <c r="EYV23" s="10"/>
      <c r="EYW23" s="9"/>
      <c r="EYX23" s="9"/>
      <c r="EYY23" s="78"/>
      <c r="EYZ23" s="9"/>
      <c r="EZA23" s="9"/>
      <c r="EZB23" s="78"/>
      <c r="EZC23" s="10"/>
      <c r="EZD23" s="10"/>
      <c r="EZE23" s="10"/>
      <c r="EZF23" s="10"/>
      <c r="EZG23" s="10"/>
      <c r="EZH23" s="10"/>
      <c r="EZI23" s="57"/>
      <c r="EZJ23" s="58"/>
      <c r="EZK23" s="9"/>
      <c r="EZL23" s="9"/>
      <c r="EZM23" s="78"/>
      <c r="EZN23" s="9"/>
      <c r="EZO23" s="9"/>
      <c r="EZP23" s="78"/>
      <c r="EZQ23" s="9"/>
      <c r="EZR23" s="9"/>
      <c r="EZS23" s="78"/>
      <c r="EZT23" s="9"/>
      <c r="EZU23" s="9"/>
      <c r="EZV23" s="78"/>
      <c r="EZW23" s="9"/>
      <c r="EZX23" s="9"/>
      <c r="EZY23" s="78"/>
      <c r="EZZ23" s="9"/>
      <c r="FAA23" s="9"/>
      <c r="FAB23" s="78"/>
      <c r="FAC23" s="9"/>
      <c r="FAD23" s="9"/>
      <c r="FAE23" s="78"/>
      <c r="FAF23" s="9"/>
      <c r="FAG23" s="9"/>
      <c r="FAH23" s="78"/>
      <c r="FAI23" s="9"/>
      <c r="FAJ23" s="9"/>
      <c r="FAK23" s="78"/>
      <c r="FAL23" s="9"/>
      <c r="FAM23" s="9"/>
      <c r="FAN23" s="78"/>
      <c r="FAO23" s="9"/>
      <c r="FAP23" s="9"/>
      <c r="FAQ23" s="78"/>
      <c r="FAR23" s="9"/>
      <c r="FAS23" s="9"/>
      <c r="FAT23" s="78"/>
      <c r="FAU23" s="9"/>
      <c r="FAV23" s="9"/>
      <c r="FAW23" s="78"/>
      <c r="FAX23" s="9"/>
      <c r="FAY23" s="9"/>
      <c r="FAZ23" s="78"/>
      <c r="FBA23" s="9"/>
      <c r="FBB23" s="9"/>
      <c r="FBC23" s="78"/>
      <c r="FBD23" s="9"/>
      <c r="FBE23" s="9"/>
      <c r="FBF23" s="78"/>
      <c r="FBG23" s="9"/>
      <c r="FBH23" s="9"/>
      <c r="FBI23" s="78"/>
      <c r="FBJ23" s="9"/>
      <c r="FBK23" s="9"/>
      <c r="FBL23" s="78"/>
      <c r="FBM23" s="9"/>
      <c r="FBN23" s="9"/>
      <c r="FBO23" s="78"/>
      <c r="FBP23" s="9"/>
      <c r="FBQ23" s="9"/>
      <c r="FBR23" s="78"/>
      <c r="FBS23" s="9"/>
      <c r="FBT23" s="9"/>
      <c r="FBU23" s="78"/>
      <c r="FBV23" s="10"/>
      <c r="FBW23" s="10"/>
      <c r="FBX23" s="10"/>
      <c r="FBY23" s="9"/>
      <c r="FBZ23" s="9"/>
      <c r="FCA23" s="78"/>
      <c r="FCB23" s="10"/>
      <c r="FCC23" s="10"/>
      <c r="FCD23" s="10"/>
      <c r="FCE23" s="9"/>
      <c r="FCF23" s="9"/>
      <c r="FCG23" s="78"/>
      <c r="FCH23" s="9"/>
      <c r="FCI23" s="9"/>
      <c r="FCJ23" s="78"/>
      <c r="FCK23" s="10"/>
      <c r="FCL23" s="10"/>
      <c r="FCM23" s="10"/>
      <c r="FCN23" s="10"/>
      <c r="FCO23" s="10"/>
      <c r="FCP23" s="10"/>
      <c r="FCQ23" s="57"/>
      <c r="FCR23" s="58"/>
      <c r="FCS23" s="9"/>
      <c r="FCT23" s="9"/>
      <c r="FCU23" s="78"/>
      <c r="FCV23" s="9"/>
      <c r="FCW23" s="9"/>
      <c r="FCX23" s="78"/>
      <c r="FCY23" s="9"/>
      <c r="FCZ23" s="9"/>
      <c r="FDA23" s="78"/>
      <c r="FDB23" s="9"/>
      <c r="FDC23" s="9"/>
      <c r="FDD23" s="78"/>
      <c r="FDE23" s="9"/>
      <c r="FDF23" s="9"/>
      <c r="FDG23" s="78"/>
      <c r="FDH23" s="9"/>
      <c r="FDI23" s="9"/>
      <c r="FDJ23" s="78"/>
      <c r="FDK23" s="9"/>
      <c r="FDL23" s="9"/>
      <c r="FDM23" s="78"/>
      <c r="FDN23" s="9"/>
      <c r="FDO23" s="9"/>
      <c r="FDP23" s="78"/>
      <c r="FDQ23" s="9"/>
      <c r="FDR23" s="9"/>
      <c r="FDS23" s="78"/>
      <c r="FDT23" s="9"/>
      <c r="FDU23" s="9"/>
      <c r="FDV23" s="78"/>
      <c r="FDW23" s="9"/>
      <c r="FDX23" s="9"/>
      <c r="FDY23" s="78"/>
      <c r="FDZ23" s="9"/>
      <c r="FEA23" s="9"/>
      <c r="FEB23" s="78"/>
      <c r="FEC23" s="9"/>
      <c r="FED23" s="9"/>
      <c r="FEE23" s="78"/>
      <c r="FEF23" s="9"/>
      <c r="FEG23" s="9"/>
      <c r="FEH23" s="78"/>
      <c r="FEI23" s="9"/>
      <c r="FEJ23" s="9"/>
      <c r="FEK23" s="78"/>
      <c r="FEL23" s="9"/>
      <c r="FEM23" s="9"/>
      <c r="FEN23" s="78"/>
      <c r="FEO23" s="9"/>
      <c r="FEP23" s="9"/>
      <c r="FEQ23" s="78"/>
      <c r="FER23" s="9"/>
      <c r="FES23" s="9"/>
      <c r="FET23" s="78"/>
      <c r="FEU23" s="9"/>
      <c r="FEV23" s="9"/>
      <c r="FEW23" s="78"/>
      <c r="FEX23" s="9"/>
      <c r="FEY23" s="9"/>
      <c r="FEZ23" s="78"/>
      <c r="FFA23" s="9"/>
      <c r="FFB23" s="9"/>
      <c r="FFC23" s="78"/>
      <c r="FFD23" s="10"/>
      <c r="FFE23" s="10"/>
      <c r="FFF23" s="10"/>
      <c r="FFG23" s="9"/>
      <c r="FFH23" s="9"/>
      <c r="FFI23" s="78"/>
      <c r="FFJ23" s="10"/>
      <c r="FFK23" s="10"/>
      <c r="FFL23" s="10"/>
      <c r="FFM23" s="9"/>
      <c r="FFN23" s="9"/>
      <c r="FFO23" s="78"/>
      <c r="FFP23" s="9"/>
      <c r="FFQ23" s="9"/>
      <c r="FFR23" s="78"/>
      <c r="FFS23" s="10"/>
      <c r="FFT23" s="10"/>
      <c r="FFU23" s="10"/>
      <c r="FFV23" s="10"/>
      <c r="FFW23" s="10"/>
      <c r="FFX23" s="10"/>
      <c r="FFY23" s="57"/>
      <c r="FFZ23" s="58"/>
      <c r="FGA23" s="9"/>
      <c r="FGB23" s="9"/>
      <c r="FGC23" s="78"/>
      <c r="FGD23" s="9"/>
      <c r="FGE23" s="9"/>
      <c r="FGF23" s="78"/>
      <c r="FGG23" s="9"/>
      <c r="FGH23" s="9"/>
      <c r="FGI23" s="78"/>
      <c r="FGJ23" s="9"/>
      <c r="FGK23" s="9"/>
      <c r="FGL23" s="78"/>
      <c r="FGM23" s="9"/>
      <c r="FGN23" s="9"/>
      <c r="FGO23" s="78"/>
      <c r="FGP23" s="9"/>
      <c r="FGQ23" s="9"/>
      <c r="FGR23" s="78"/>
      <c r="FGS23" s="9"/>
      <c r="FGT23" s="9"/>
      <c r="FGU23" s="78"/>
      <c r="FGV23" s="9"/>
      <c r="FGW23" s="9"/>
      <c r="FGX23" s="78"/>
      <c r="FGY23" s="9"/>
      <c r="FGZ23" s="9"/>
      <c r="FHA23" s="78"/>
      <c r="FHB23" s="9"/>
      <c r="FHC23" s="9"/>
      <c r="FHD23" s="78"/>
      <c r="FHE23" s="9"/>
      <c r="FHF23" s="9"/>
      <c r="FHG23" s="78"/>
      <c r="FHH23" s="9"/>
      <c r="FHI23" s="9"/>
      <c r="FHJ23" s="78"/>
      <c r="FHK23" s="9"/>
      <c r="FHL23" s="9"/>
      <c r="FHM23" s="78"/>
      <c r="FHN23" s="9"/>
      <c r="FHO23" s="9"/>
      <c r="FHP23" s="78"/>
      <c r="FHQ23" s="9"/>
      <c r="FHR23" s="9"/>
      <c r="FHS23" s="78"/>
      <c r="FHT23" s="9"/>
      <c r="FHU23" s="9"/>
      <c r="FHV23" s="78"/>
      <c r="FHW23" s="9"/>
      <c r="FHX23" s="9"/>
      <c r="FHY23" s="78"/>
      <c r="FHZ23" s="9"/>
      <c r="FIA23" s="9"/>
      <c r="FIB23" s="78"/>
      <c r="FIC23" s="9"/>
      <c r="FID23" s="9"/>
      <c r="FIE23" s="78"/>
      <c r="FIF23" s="9"/>
      <c r="FIG23" s="9"/>
      <c r="FIH23" s="78"/>
      <c r="FII23" s="9"/>
      <c r="FIJ23" s="9"/>
      <c r="FIK23" s="78"/>
      <c r="FIL23" s="10"/>
      <c r="FIM23" s="10"/>
      <c r="FIN23" s="10"/>
      <c r="FIO23" s="9"/>
      <c r="FIP23" s="9"/>
      <c r="FIQ23" s="78"/>
      <c r="FIR23" s="10"/>
      <c r="FIS23" s="10"/>
      <c r="FIT23" s="10"/>
      <c r="FIU23" s="9"/>
      <c r="FIV23" s="9"/>
      <c r="FIW23" s="78"/>
      <c r="FIX23" s="9"/>
      <c r="FIY23" s="9"/>
      <c r="FIZ23" s="78"/>
      <c r="FJA23" s="10"/>
      <c r="FJB23" s="10"/>
      <c r="FJC23" s="10"/>
      <c r="FJD23" s="10"/>
      <c r="FJE23" s="10"/>
      <c r="FJF23" s="10"/>
      <c r="FJG23" s="57"/>
      <c r="FJH23" s="58"/>
      <c r="FJI23" s="9"/>
      <c r="FJJ23" s="9"/>
      <c r="FJK23" s="78"/>
      <c r="FJL23" s="9"/>
      <c r="FJM23" s="9"/>
      <c r="FJN23" s="78"/>
      <c r="FJO23" s="9"/>
      <c r="FJP23" s="9"/>
      <c r="FJQ23" s="78"/>
      <c r="FJR23" s="9"/>
      <c r="FJS23" s="9"/>
      <c r="FJT23" s="78"/>
      <c r="FJU23" s="9"/>
      <c r="FJV23" s="9"/>
      <c r="FJW23" s="78"/>
      <c r="FJX23" s="9"/>
      <c r="FJY23" s="9"/>
      <c r="FJZ23" s="78"/>
      <c r="FKA23" s="9"/>
      <c r="FKB23" s="9"/>
      <c r="FKC23" s="78"/>
      <c r="FKD23" s="9"/>
      <c r="FKE23" s="9"/>
      <c r="FKF23" s="78"/>
      <c r="FKG23" s="9"/>
      <c r="FKH23" s="9"/>
      <c r="FKI23" s="78"/>
      <c r="FKJ23" s="9"/>
      <c r="FKK23" s="9"/>
      <c r="FKL23" s="78"/>
      <c r="FKM23" s="9"/>
      <c r="FKN23" s="9"/>
      <c r="FKO23" s="78"/>
      <c r="FKP23" s="9"/>
      <c r="FKQ23" s="9"/>
      <c r="FKR23" s="78"/>
      <c r="FKS23" s="9"/>
      <c r="FKT23" s="9"/>
      <c r="FKU23" s="78"/>
      <c r="FKV23" s="9"/>
      <c r="FKW23" s="9"/>
      <c r="FKX23" s="78"/>
      <c r="FKY23" s="9"/>
      <c r="FKZ23" s="9"/>
      <c r="FLA23" s="78"/>
      <c r="FLB23" s="9"/>
      <c r="FLC23" s="9"/>
      <c r="FLD23" s="78"/>
      <c r="FLE23" s="9"/>
      <c r="FLF23" s="9"/>
      <c r="FLG23" s="78"/>
      <c r="FLH23" s="9"/>
      <c r="FLI23" s="9"/>
      <c r="FLJ23" s="78"/>
      <c r="FLK23" s="9"/>
      <c r="FLL23" s="9"/>
      <c r="FLM23" s="78"/>
      <c r="FLN23" s="9"/>
      <c r="FLO23" s="9"/>
      <c r="FLP23" s="78"/>
      <c r="FLQ23" s="9"/>
      <c r="FLR23" s="9"/>
      <c r="FLS23" s="78"/>
      <c r="FLT23" s="10"/>
      <c r="FLU23" s="10"/>
      <c r="FLV23" s="10"/>
      <c r="FLW23" s="9"/>
      <c r="FLX23" s="9"/>
      <c r="FLY23" s="78"/>
      <c r="FLZ23" s="10"/>
      <c r="FMA23" s="10"/>
      <c r="FMB23" s="10"/>
      <c r="FMC23" s="9"/>
      <c r="FMD23" s="9"/>
      <c r="FME23" s="78"/>
      <c r="FMF23" s="9"/>
      <c r="FMG23" s="9"/>
      <c r="FMH23" s="78"/>
      <c r="FMI23" s="10"/>
      <c r="FMJ23" s="10"/>
      <c r="FMK23" s="10"/>
      <c r="FML23" s="10"/>
      <c r="FMM23" s="10"/>
      <c r="FMN23" s="10"/>
      <c r="FMO23" s="57"/>
      <c r="FMP23" s="58"/>
      <c r="FMQ23" s="9"/>
      <c r="FMR23" s="9"/>
      <c r="FMS23" s="78"/>
      <c r="FMT23" s="9"/>
      <c r="FMU23" s="9"/>
      <c r="FMV23" s="78"/>
      <c r="FMW23" s="9"/>
      <c r="FMX23" s="9"/>
      <c r="FMY23" s="78"/>
      <c r="FMZ23" s="9"/>
      <c r="FNA23" s="9"/>
      <c r="FNB23" s="78"/>
      <c r="FNC23" s="9"/>
      <c r="FND23" s="9"/>
      <c r="FNE23" s="78"/>
      <c r="FNF23" s="9"/>
      <c r="FNG23" s="9"/>
      <c r="FNH23" s="78"/>
      <c r="FNI23" s="9"/>
      <c r="FNJ23" s="9"/>
      <c r="FNK23" s="78"/>
      <c r="FNL23" s="9"/>
      <c r="FNM23" s="9"/>
      <c r="FNN23" s="78"/>
      <c r="FNO23" s="9"/>
      <c r="FNP23" s="9"/>
      <c r="FNQ23" s="78"/>
      <c r="FNR23" s="9"/>
      <c r="FNS23" s="9"/>
      <c r="FNT23" s="78"/>
      <c r="FNU23" s="9"/>
      <c r="FNV23" s="9"/>
      <c r="FNW23" s="78"/>
      <c r="FNX23" s="9"/>
      <c r="FNY23" s="9"/>
      <c r="FNZ23" s="78"/>
      <c r="FOA23" s="9"/>
      <c r="FOB23" s="9"/>
      <c r="FOC23" s="78"/>
      <c r="FOD23" s="9"/>
      <c r="FOE23" s="9"/>
      <c r="FOF23" s="78"/>
      <c r="FOG23" s="9"/>
      <c r="FOH23" s="9"/>
      <c r="FOI23" s="78"/>
      <c r="FOJ23" s="9"/>
      <c r="FOK23" s="9"/>
      <c r="FOL23" s="78"/>
      <c r="FOM23" s="9"/>
      <c r="FON23" s="9"/>
      <c r="FOO23" s="78"/>
      <c r="FOP23" s="9"/>
      <c r="FOQ23" s="9"/>
      <c r="FOR23" s="78"/>
      <c r="FOS23" s="9"/>
      <c r="FOT23" s="9"/>
      <c r="FOU23" s="78"/>
      <c r="FOV23" s="9"/>
      <c r="FOW23" s="9"/>
      <c r="FOX23" s="78"/>
      <c r="FOY23" s="9"/>
      <c r="FOZ23" s="9"/>
      <c r="FPA23" s="78"/>
      <c r="FPB23" s="10"/>
      <c r="FPC23" s="10"/>
      <c r="FPD23" s="10"/>
      <c r="FPE23" s="9"/>
      <c r="FPF23" s="9"/>
      <c r="FPG23" s="78"/>
      <c r="FPH23" s="10"/>
      <c r="FPI23" s="10"/>
      <c r="FPJ23" s="10"/>
      <c r="FPK23" s="9"/>
      <c r="FPL23" s="9"/>
      <c r="FPM23" s="78"/>
      <c r="FPN23" s="9"/>
      <c r="FPO23" s="9"/>
      <c r="FPP23" s="78"/>
      <c r="FPQ23" s="10"/>
      <c r="FPR23" s="10"/>
      <c r="FPS23" s="10"/>
      <c r="FPT23" s="10"/>
      <c r="FPU23" s="10"/>
      <c r="FPV23" s="10"/>
      <c r="FPW23" s="57"/>
      <c r="FPX23" s="58"/>
      <c r="FPY23" s="9"/>
      <c r="FPZ23" s="9"/>
      <c r="FQA23" s="78"/>
      <c r="FQB23" s="9"/>
      <c r="FQC23" s="9"/>
      <c r="FQD23" s="78"/>
      <c r="FQE23" s="9"/>
      <c r="FQF23" s="9"/>
      <c r="FQG23" s="78"/>
      <c r="FQH23" s="9"/>
      <c r="FQI23" s="9"/>
      <c r="FQJ23" s="78"/>
      <c r="FQK23" s="9"/>
      <c r="FQL23" s="9"/>
      <c r="FQM23" s="78"/>
      <c r="FQN23" s="9"/>
      <c r="FQO23" s="9"/>
      <c r="FQP23" s="78"/>
      <c r="FQQ23" s="9"/>
      <c r="FQR23" s="9"/>
      <c r="FQS23" s="78"/>
      <c r="FQT23" s="9"/>
      <c r="FQU23" s="9"/>
      <c r="FQV23" s="78"/>
      <c r="FQW23" s="9"/>
      <c r="FQX23" s="9"/>
      <c r="FQY23" s="78"/>
      <c r="FQZ23" s="9"/>
      <c r="FRA23" s="9"/>
      <c r="FRB23" s="78"/>
      <c r="FRC23" s="9"/>
      <c r="FRD23" s="9"/>
      <c r="FRE23" s="78"/>
      <c r="FRF23" s="9"/>
      <c r="FRG23" s="9"/>
      <c r="FRH23" s="78"/>
      <c r="FRI23" s="9"/>
      <c r="FRJ23" s="9"/>
      <c r="FRK23" s="78"/>
      <c r="FRL23" s="9"/>
      <c r="FRM23" s="9"/>
      <c r="FRN23" s="78"/>
      <c r="FRO23" s="9"/>
      <c r="FRP23" s="9"/>
      <c r="FRQ23" s="78"/>
      <c r="FRR23" s="9"/>
      <c r="FRS23" s="9"/>
      <c r="FRT23" s="78"/>
      <c r="FRU23" s="9"/>
      <c r="FRV23" s="9"/>
      <c r="FRW23" s="78"/>
      <c r="FRX23" s="9"/>
      <c r="FRY23" s="9"/>
      <c r="FRZ23" s="78"/>
      <c r="FSA23" s="9"/>
      <c r="FSB23" s="9"/>
      <c r="FSC23" s="78"/>
      <c r="FSD23" s="9"/>
      <c r="FSE23" s="9"/>
      <c r="FSF23" s="78"/>
      <c r="FSG23" s="9"/>
      <c r="FSH23" s="9"/>
      <c r="FSI23" s="78"/>
      <c r="FSJ23" s="10"/>
      <c r="FSK23" s="10"/>
      <c r="FSL23" s="10"/>
      <c r="FSM23" s="9"/>
      <c r="FSN23" s="9"/>
      <c r="FSO23" s="78"/>
      <c r="FSP23" s="10"/>
      <c r="FSQ23" s="10"/>
      <c r="FSR23" s="10"/>
      <c r="FSS23" s="9"/>
      <c r="FST23" s="9"/>
      <c r="FSU23" s="78"/>
      <c r="FSV23" s="9"/>
      <c r="FSW23" s="9"/>
      <c r="FSX23" s="78"/>
      <c r="FSY23" s="10"/>
      <c r="FSZ23" s="10"/>
      <c r="FTA23" s="10"/>
      <c r="FTB23" s="10"/>
      <c r="FTC23" s="10"/>
      <c r="FTD23" s="10"/>
      <c r="FTE23" s="57"/>
      <c r="FTF23" s="58"/>
      <c r="FTG23" s="9"/>
      <c r="FTH23" s="9"/>
      <c r="FTI23" s="78"/>
      <c r="FTJ23" s="9"/>
      <c r="FTK23" s="9"/>
      <c r="FTL23" s="78"/>
      <c r="FTM23" s="9"/>
      <c r="FTN23" s="9"/>
      <c r="FTO23" s="78"/>
      <c r="FTP23" s="9"/>
      <c r="FTQ23" s="9"/>
      <c r="FTR23" s="78"/>
      <c r="FTS23" s="9"/>
      <c r="FTT23" s="9"/>
      <c r="FTU23" s="78"/>
      <c r="FTV23" s="9"/>
      <c r="FTW23" s="9"/>
      <c r="FTX23" s="78"/>
      <c r="FTY23" s="9"/>
      <c r="FTZ23" s="9"/>
      <c r="FUA23" s="78"/>
      <c r="FUB23" s="9"/>
      <c r="FUC23" s="9"/>
      <c r="FUD23" s="78"/>
      <c r="FUE23" s="9"/>
      <c r="FUF23" s="9"/>
      <c r="FUG23" s="78"/>
      <c r="FUH23" s="9"/>
      <c r="FUI23" s="9"/>
      <c r="FUJ23" s="78"/>
      <c r="FUK23" s="9"/>
      <c r="FUL23" s="9"/>
      <c r="FUM23" s="78"/>
      <c r="FUN23" s="9"/>
      <c r="FUO23" s="9"/>
      <c r="FUP23" s="78"/>
      <c r="FUQ23" s="9"/>
      <c r="FUR23" s="9"/>
      <c r="FUS23" s="78"/>
      <c r="FUT23" s="9"/>
      <c r="FUU23" s="9"/>
      <c r="FUV23" s="78"/>
      <c r="FUW23" s="9"/>
      <c r="FUX23" s="9"/>
      <c r="FUY23" s="78"/>
      <c r="FUZ23" s="9"/>
      <c r="FVA23" s="9"/>
      <c r="FVB23" s="78"/>
      <c r="FVC23" s="9"/>
      <c r="FVD23" s="9"/>
      <c r="FVE23" s="78"/>
      <c r="FVF23" s="9"/>
      <c r="FVG23" s="9"/>
      <c r="FVH23" s="78"/>
      <c r="FVI23" s="9"/>
      <c r="FVJ23" s="9"/>
      <c r="FVK23" s="78"/>
      <c r="FVL23" s="9"/>
      <c r="FVM23" s="9"/>
      <c r="FVN23" s="78"/>
      <c r="FVO23" s="9"/>
      <c r="FVP23" s="9"/>
      <c r="FVQ23" s="78"/>
      <c r="FVR23" s="10"/>
      <c r="FVS23" s="10"/>
      <c r="FVT23" s="10"/>
      <c r="FVU23" s="9"/>
      <c r="FVV23" s="9"/>
      <c r="FVW23" s="78"/>
      <c r="FVX23" s="10"/>
      <c r="FVY23" s="10"/>
      <c r="FVZ23" s="10"/>
      <c r="FWA23" s="9"/>
      <c r="FWB23" s="9"/>
      <c r="FWC23" s="78"/>
      <c r="FWD23" s="9"/>
      <c r="FWE23" s="9"/>
      <c r="FWF23" s="78"/>
      <c r="FWG23" s="10"/>
      <c r="FWH23" s="10"/>
      <c r="FWI23" s="10"/>
      <c r="FWJ23" s="10"/>
      <c r="FWK23" s="10"/>
      <c r="FWL23" s="10"/>
      <c r="FWM23" s="57"/>
      <c r="FWN23" s="58"/>
      <c r="FWO23" s="9"/>
      <c r="FWP23" s="9"/>
      <c r="FWQ23" s="78"/>
      <c r="FWR23" s="9"/>
      <c r="FWS23" s="9"/>
      <c r="FWT23" s="78"/>
      <c r="FWU23" s="9"/>
      <c r="FWV23" s="9"/>
      <c r="FWW23" s="78"/>
      <c r="FWX23" s="9"/>
      <c r="FWY23" s="9"/>
      <c r="FWZ23" s="78"/>
      <c r="FXA23" s="9"/>
      <c r="FXB23" s="9"/>
      <c r="FXC23" s="78"/>
      <c r="FXD23" s="9"/>
      <c r="FXE23" s="9"/>
      <c r="FXF23" s="78"/>
      <c r="FXG23" s="9"/>
      <c r="FXH23" s="9"/>
      <c r="FXI23" s="78"/>
      <c r="FXJ23" s="9"/>
      <c r="FXK23" s="9"/>
      <c r="FXL23" s="78"/>
      <c r="FXM23" s="9"/>
      <c r="FXN23" s="9"/>
      <c r="FXO23" s="78"/>
      <c r="FXP23" s="9"/>
      <c r="FXQ23" s="9"/>
      <c r="FXR23" s="78"/>
      <c r="FXS23" s="9"/>
      <c r="FXT23" s="9"/>
      <c r="FXU23" s="78"/>
      <c r="FXV23" s="9"/>
      <c r="FXW23" s="9"/>
      <c r="FXX23" s="78"/>
      <c r="FXY23" s="9"/>
      <c r="FXZ23" s="9"/>
      <c r="FYA23" s="78"/>
      <c r="FYB23" s="9"/>
      <c r="FYC23" s="9"/>
      <c r="FYD23" s="78"/>
      <c r="FYE23" s="9"/>
      <c r="FYF23" s="9"/>
      <c r="FYG23" s="78"/>
      <c r="FYH23" s="9"/>
      <c r="FYI23" s="9"/>
      <c r="FYJ23" s="78"/>
      <c r="FYK23" s="9"/>
      <c r="FYL23" s="9"/>
      <c r="FYM23" s="78"/>
      <c r="FYN23" s="9"/>
      <c r="FYO23" s="9"/>
      <c r="FYP23" s="78"/>
      <c r="FYQ23" s="9"/>
      <c r="FYR23" s="9"/>
      <c r="FYS23" s="78"/>
      <c r="FYT23" s="9"/>
      <c r="FYU23" s="9"/>
      <c r="FYV23" s="78"/>
      <c r="FYW23" s="9"/>
      <c r="FYX23" s="9"/>
      <c r="FYY23" s="78"/>
      <c r="FYZ23" s="10"/>
      <c r="FZA23" s="10"/>
      <c r="FZB23" s="10"/>
      <c r="FZC23" s="9"/>
      <c r="FZD23" s="9"/>
      <c r="FZE23" s="78"/>
      <c r="FZF23" s="10"/>
      <c r="FZG23" s="10"/>
      <c r="FZH23" s="10"/>
      <c r="FZI23" s="9"/>
      <c r="FZJ23" s="9"/>
      <c r="FZK23" s="78"/>
      <c r="FZL23" s="9"/>
      <c r="FZM23" s="9"/>
      <c r="FZN23" s="78"/>
      <c r="FZO23" s="10"/>
      <c r="FZP23" s="10"/>
      <c r="FZQ23" s="10"/>
      <c r="FZR23" s="10"/>
      <c r="FZS23" s="10"/>
      <c r="FZT23" s="10"/>
      <c r="FZU23" s="57"/>
      <c r="FZV23" s="58"/>
      <c r="FZW23" s="9"/>
      <c r="FZX23" s="9"/>
      <c r="FZY23" s="78"/>
      <c r="FZZ23" s="9"/>
      <c r="GAA23" s="9"/>
      <c r="GAB23" s="78"/>
      <c r="GAC23" s="9"/>
      <c r="GAD23" s="9"/>
      <c r="GAE23" s="78"/>
      <c r="GAF23" s="9"/>
      <c r="GAG23" s="9"/>
      <c r="GAH23" s="78"/>
      <c r="GAI23" s="9"/>
      <c r="GAJ23" s="9"/>
      <c r="GAK23" s="78"/>
      <c r="GAL23" s="9"/>
      <c r="GAM23" s="9"/>
      <c r="GAN23" s="78"/>
      <c r="GAO23" s="9"/>
      <c r="GAP23" s="9"/>
      <c r="GAQ23" s="78"/>
      <c r="GAR23" s="9"/>
      <c r="GAS23" s="9"/>
      <c r="GAT23" s="78"/>
      <c r="GAU23" s="9"/>
      <c r="GAV23" s="9"/>
      <c r="GAW23" s="78"/>
      <c r="GAX23" s="9"/>
      <c r="GAY23" s="9"/>
      <c r="GAZ23" s="78"/>
      <c r="GBA23" s="9"/>
      <c r="GBB23" s="9"/>
      <c r="GBC23" s="78"/>
      <c r="GBD23" s="9"/>
      <c r="GBE23" s="9"/>
      <c r="GBF23" s="78"/>
      <c r="GBG23" s="9"/>
      <c r="GBH23" s="9"/>
      <c r="GBI23" s="78"/>
      <c r="GBJ23" s="9"/>
      <c r="GBK23" s="9"/>
      <c r="GBL23" s="78"/>
      <c r="GBM23" s="9"/>
      <c r="GBN23" s="9"/>
      <c r="GBO23" s="78"/>
      <c r="GBP23" s="9"/>
      <c r="GBQ23" s="9"/>
      <c r="GBR23" s="78"/>
      <c r="GBS23" s="9"/>
      <c r="GBT23" s="9"/>
      <c r="GBU23" s="78"/>
      <c r="GBV23" s="9"/>
      <c r="GBW23" s="9"/>
      <c r="GBX23" s="78"/>
      <c r="GBY23" s="9"/>
      <c r="GBZ23" s="9"/>
      <c r="GCA23" s="78"/>
      <c r="GCB23" s="9"/>
      <c r="GCC23" s="9"/>
      <c r="GCD23" s="78"/>
      <c r="GCE23" s="9"/>
      <c r="GCF23" s="9"/>
      <c r="GCG23" s="78"/>
      <c r="GCH23" s="10"/>
      <c r="GCI23" s="10"/>
      <c r="GCJ23" s="10"/>
      <c r="GCK23" s="9"/>
      <c r="GCL23" s="9"/>
      <c r="GCM23" s="78"/>
      <c r="GCN23" s="10"/>
      <c r="GCO23" s="10"/>
      <c r="GCP23" s="10"/>
      <c r="GCQ23" s="9"/>
      <c r="GCR23" s="9"/>
      <c r="GCS23" s="78"/>
      <c r="GCT23" s="9"/>
      <c r="GCU23" s="9"/>
      <c r="GCV23" s="78"/>
      <c r="GCW23" s="10"/>
      <c r="GCX23" s="10"/>
      <c r="GCY23" s="10"/>
      <c r="GCZ23" s="10"/>
      <c r="GDA23" s="10"/>
      <c r="GDB23" s="10"/>
      <c r="GDC23" s="57"/>
      <c r="GDD23" s="58"/>
      <c r="GDE23" s="9"/>
      <c r="GDF23" s="9"/>
      <c r="GDG23" s="78"/>
      <c r="GDH23" s="9"/>
      <c r="GDI23" s="9"/>
      <c r="GDJ23" s="78"/>
      <c r="GDK23" s="9"/>
      <c r="GDL23" s="9"/>
      <c r="GDM23" s="78"/>
      <c r="GDN23" s="9"/>
      <c r="GDO23" s="9"/>
      <c r="GDP23" s="78"/>
      <c r="GDQ23" s="9"/>
      <c r="GDR23" s="9"/>
      <c r="GDS23" s="78"/>
      <c r="GDT23" s="9"/>
      <c r="GDU23" s="9"/>
      <c r="GDV23" s="78"/>
      <c r="GDW23" s="9"/>
      <c r="GDX23" s="9"/>
      <c r="GDY23" s="78"/>
      <c r="GDZ23" s="9"/>
      <c r="GEA23" s="9"/>
      <c r="GEB23" s="78"/>
      <c r="GEC23" s="9"/>
      <c r="GED23" s="9"/>
      <c r="GEE23" s="78"/>
      <c r="GEF23" s="9"/>
      <c r="GEG23" s="9"/>
      <c r="GEH23" s="78"/>
      <c r="GEI23" s="9"/>
      <c r="GEJ23" s="9"/>
      <c r="GEK23" s="78"/>
      <c r="GEL23" s="9"/>
      <c r="GEM23" s="9"/>
      <c r="GEN23" s="78"/>
      <c r="GEO23" s="9"/>
      <c r="GEP23" s="9"/>
      <c r="GEQ23" s="78"/>
      <c r="GER23" s="9"/>
      <c r="GES23" s="9"/>
      <c r="GET23" s="78"/>
      <c r="GEU23" s="9"/>
      <c r="GEV23" s="9"/>
      <c r="GEW23" s="78"/>
      <c r="GEX23" s="9"/>
      <c r="GEY23" s="9"/>
      <c r="GEZ23" s="78"/>
      <c r="GFA23" s="9"/>
      <c r="GFB23" s="9"/>
      <c r="GFC23" s="78"/>
      <c r="GFD23" s="9"/>
      <c r="GFE23" s="9"/>
      <c r="GFF23" s="78"/>
      <c r="GFG23" s="9"/>
      <c r="GFH23" s="9"/>
      <c r="GFI23" s="78"/>
      <c r="GFJ23" s="9"/>
      <c r="GFK23" s="9"/>
      <c r="GFL23" s="78"/>
      <c r="GFM23" s="9"/>
      <c r="GFN23" s="9"/>
      <c r="GFO23" s="78"/>
      <c r="GFP23" s="10"/>
      <c r="GFQ23" s="10"/>
      <c r="GFR23" s="10"/>
      <c r="GFS23" s="9"/>
      <c r="GFT23" s="9"/>
      <c r="GFU23" s="78"/>
      <c r="GFV23" s="10"/>
      <c r="GFW23" s="10"/>
      <c r="GFX23" s="10"/>
      <c r="GFY23" s="9"/>
      <c r="GFZ23" s="9"/>
      <c r="GGA23" s="78"/>
      <c r="GGB23" s="9"/>
      <c r="GGC23" s="9"/>
      <c r="GGD23" s="78"/>
      <c r="GGE23" s="10"/>
      <c r="GGF23" s="10"/>
      <c r="GGG23" s="10"/>
      <c r="GGH23" s="10"/>
      <c r="GGI23" s="10"/>
      <c r="GGJ23" s="10"/>
      <c r="GGK23" s="57"/>
      <c r="GGL23" s="58"/>
      <c r="GGM23" s="9"/>
      <c r="GGN23" s="9"/>
      <c r="GGO23" s="78"/>
      <c r="GGP23" s="9"/>
      <c r="GGQ23" s="9"/>
      <c r="GGR23" s="78"/>
      <c r="GGS23" s="9"/>
      <c r="GGT23" s="9"/>
      <c r="GGU23" s="78"/>
      <c r="GGV23" s="9"/>
      <c r="GGW23" s="9"/>
      <c r="GGX23" s="78"/>
      <c r="GGY23" s="9"/>
      <c r="GGZ23" s="9"/>
      <c r="GHA23" s="78"/>
      <c r="GHB23" s="9"/>
      <c r="GHC23" s="9"/>
      <c r="GHD23" s="78"/>
      <c r="GHE23" s="9"/>
      <c r="GHF23" s="9"/>
      <c r="GHG23" s="78"/>
      <c r="GHH23" s="9"/>
      <c r="GHI23" s="9"/>
      <c r="GHJ23" s="78"/>
      <c r="GHK23" s="9"/>
      <c r="GHL23" s="9"/>
      <c r="GHM23" s="78"/>
      <c r="GHN23" s="9"/>
      <c r="GHO23" s="9"/>
      <c r="GHP23" s="78"/>
      <c r="GHQ23" s="9"/>
      <c r="GHR23" s="9"/>
      <c r="GHS23" s="78"/>
      <c r="GHT23" s="9"/>
      <c r="GHU23" s="9"/>
      <c r="GHV23" s="78"/>
      <c r="GHW23" s="9"/>
      <c r="GHX23" s="9"/>
      <c r="GHY23" s="78"/>
      <c r="GHZ23" s="9"/>
      <c r="GIA23" s="9"/>
      <c r="GIB23" s="78"/>
      <c r="GIC23" s="9"/>
      <c r="GID23" s="9"/>
      <c r="GIE23" s="78"/>
      <c r="GIF23" s="9"/>
      <c r="GIG23" s="9"/>
      <c r="GIH23" s="78"/>
      <c r="GII23" s="9"/>
      <c r="GIJ23" s="9"/>
      <c r="GIK23" s="78"/>
      <c r="GIL23" s="9"/>
      <c r="GIM23" s="9"/>
      <c r="GIN23" s="78"/>
      <c r="GIO23" s="9"/>
      <c r="GIP23" s="9"/>
      <c r="GIQ23" s="78"/>
      <c r="GIR23" s="9"/>
      <c r="GIS23" s="9"/>
      <c r="GIT23" s="78"/>
      <c r="GIU23" s="9"/>
      <c r="GIV23" s="9"/>
      <c r="GIW23" s="78"/>
      <c r="GIX23" s="10"/>
      <c r="GIY23" s="10"/>
      <c r="GIZ23" s="10"/>
      <c r="GJA23" s="9"/>
      <c r="GJB23" s="9"/>
      <c r="GJC23" s="78"/>
      <c r="GJD23" s="10"/>
      <c r="GJE23" s="10"/>
      <c r="GJF23" s="10"/>
      <c r="GJG23" s="9"/>
      <c r="GJH23" s="9"/>
      <c r="GJI23" s="78"/>
      <c r="GJJ23" s="9"/>
      <c r="GJK23" s="9"/>
      <c r="GJL23" s="78"/>
      <c r="GJM23" s="10"/>
      <c r="GJN23" s="10"/>
      <c r="GJO23" s="10"/>
      <c r="GJP23" s="10"/>
      <c r="GJQ23" s="10"/>
      <c r="GJR23" s="10"/>
      <c r="GJS23" s="57"/>
      <c r="GJT23" s="58"/>
      <c r="GJU23" s="9"/>
      <c r="GJV23" s="9"/>
      <c r="GJW23" s="78"/>
      <c r="GJX23" s="9"/>
      <c r="GJY23" s="9"/>
      <c r="GJZ23" s="78"/>
      <c r="GKA23" s="9"/>
      <c r="GKB23" s="9"/>
      <c r="GKC23" s="78"/>
      <c r="GKD23" s="9"/>
      <c r="GKE23" s="9"/>
      <c r="GKF23" s="78"/>
      <c r="GKG23" s="9"/>
      <c r="GKH23" s="9"/>
      <c r="GKI23" s="78"/>
      <c r="GKJ23" s="9"/>
      <c r="GKK23" s="9"/>
      <c r="GKL23" s="78"/>
      <c r="GKM23" s="9"/>
      <c r="GKN23" s="9"/>
      <c r="GKO23" s="78"/>
      <c r="GKP23" s="9"/>
      <c r="GKQ23" s="9"/>
      <c r="GKR23" s="78"/>
      <c r="GKS23" s="9"/>
      <c r="GKT23" s="9"/>
      <c r="GKU23" s="78"/>
      <c r="GKV23" s="9"/>
      <c r="GKW23" s="9"/>
      <c r="GKX23" s="78"/>
      <c r="GKY23" s="9"/>
      <c r="GKZ23" s="9"/>
      <c r="GLA23" s="78"/>
      <c r="GLB23" s="9"/>
      <c r="GLC23" s="9"/>
      <c r="GLD23" s="78"/>
      <c r="GLE23" s="9"/>
      <c r="GLF23" s="9"/>
      <c r="GLG23" s="78"/>
      <c r="GLH23" s="9"/>
      <c r="GLI23" s="9"/>
      <c r="GLJ23" s="78"/>
      <c r="GLK23" s="9"/>
      <c r="GLL23" s="9"/>
      <c r="GLM23" s="78"/>
      <c r="GLN23" s="9"/>
      <c r="GLO23" s="9"/>
      <c r="GLP23" s="78"/>
      <c r="GLQ23" s="9"/>
      <c r="GLR23" s="9"/>
      <c r="GLS23" s="78"/>
      <c r="GLT23" s="9"/>
      <c r="GLU23" s="9"/>
      <c r="GLV23" s="78"/>
      <c r="GLW23" s="9"/>
      <c r="GLX23" s="9"/>
      <c r="GLY23" s="78"/>
      <c r="GLZ23" s="9"/>
      <c r="GMA23" s="9"/>
      <c r="GMB23" s="78"/>
      <c r="GMC23" s="9"/>
      <c r="GMD23" s="9"/>
      <c r="GME23" s="78"/>
      <c r="GMF23" s="10"/>
      <c r="GMG23" s="10"/>
      <c r="GMH23" s="10"/>
      <c r="GMI23" s="9"/>
      <c r="GMJ23" s="9"/>
      <c r="GMK23" s="78"/>
      <c r="GML23" s="10"/>
      <c r="GMM23" s="10"/>
      <c r="GMN23" s="10"/>
      <c r="GMO23" s="9"/>
      <c r="GMP23" s="9"/>
      <c r="GMQ23" s="78"/>
      <c r="GMR23" s="9"/>
      <c r="GMS23" s="9"/>
      <c r="GMT23" s="78"/>
      <c r="GMU23" s="10"/>
      <c r="GMV23" s="10"/>
      <c r="GMW23" s="10"/>
      <c r="GMX23" s="10"/>
      <c r="GMY23" s="10"/>
      <c r="GMZ23" s="10"/>
      <c r="GNA23" s="57"/>
      <c r="GNB23" s="58"/>
      <c r="GNC23" s="9"/>
      <c r="GND23" s="9"/>
      <c r="GNE23" s="78"/>
      <c r="GNF23" s="9"/>
      <c r="GNG23" s="9"/>
      <c r="GNH23" s="78"/>
      <c r="GNI23" s="9"/>
      <c r="GNJ23" s="9"/>
      <c r="GNK23" s="78"/>
      <c r="GNL23" s="9"/>
      <c r="GNM23" s="9"/>
      <c r="GNN23" s="78"/>
      <c r="GNO23" s="9"/>
      <c r="GNP23" s="9"/>
      <c r="GNQ23" s="78"/>
      <c r="GNR23" s="9"/>
      <c r="GNS23" s="9"/>
      <c r="GNT23" s="78"/>
      <c r="GNU23" s="9"/>
      <c r="GNV23" s="9"/>
      <c r="GNW23" s="78"/>
      <c r="GNX23" s="9"/>
      <c r="GNY23" s="9"/>
      <c r="GNZ23" s="78"/>
      <c r="GOA23" s="9"/>
      <c r="GOB23" s="9"/>
      <c r="GOC23" s="78"/>
      <c r="GOD23" s="9"/>
      <c r="GOE23" s="9"/>
      <c r="GOF23" s="78"/>
      <c r="GOG23" s="9"/>
      <c r="GOH23" s="9"/>
      <c r="GOI23" s="78"/>
      <c r="GOJ23" s="9"/>
      <c r="GOK23" s="9"/>
      <c r="GOL23" s="78"/>
      <c r="GOM23" s="9"/>
      <c r="GON23" s="9"/>
      <c r="GOO23" s="78"/>
      <c r="GOP23" s="9"/>
      <c r="GOQ23" s="9"/>
      <c r="GOR23" s="78"/>
      <c r="GOS23" s="9"/>
      <c r="GOT23" s="9"/>
      <c r="GOU23" s="78"/>
      <c r="GOV23" s="9"/>
      <c r="GOW23" s="9"/>
      <c r="GOX23" s="78"/>
      <c r="GOY23" s="9"/>
      <c r="GOZ23" s="9"/>
      <c r="GPA23" s="78"/>
      <c r="GPB23" s="9"/>
      <c r="GPC23" s="9"/>
      <c r="GPD23" s="78"/>
      <c r="GPE23" s="9"/>
      <c r="GPF23" s="9"/>
      <c r="GPG23" s="78"/>
      <c r="GPH23" s="9"/>
      <c r="GPI23" s="9"/>
      <c r="GPJ23" s="78"/>
      <c r="GPK23" s="9"/>
      <c r="GPL23" s="9"/>
      <c r="GPM23" s="78"/>
      <c r="GPN23" s="10"/>
      <c r="GPO23" s="10"/>
      <c r="GPP23" s="10"/>
      <c r="GPQ23" s="9"/>
      <c r="GPR23" s="9"/>
      <c r="GPS23" s="78"/>
      <c r="GPT23" s="10"/>
      <c r="GPU23" s="10"/>
      <c r="GPV23" s="10"/>
      <c r="GPW23" s="9"/>
      <c r="GPX23" s="9"/>
      <c r="GPY23" s="78"/>
      <c r="GPZ23" s="9"/>
      <c r="GQA23" s="9"/>
      <c r="GQB23" s="78"/>
      <c r="GQC23" s="10"/>
      <c r="GQD23" s="10"/>
      <c r="GQE23" s="10"/>
      <c r="GQF23" s="10"/>
      <c r="GQG23" s="10"/>
      <c r="GQH23" s="10"/>
      <c r="GQI23" s="57"/>
      <c r="GQJ23" s="58"/>
      <c r="GQK23" s="9"/>
      <c r="GQL23" s="9"/>
      <c r="GQM23" s="78"/>
      <c r="GQN23" s="9"/>
      <c r="GQO23" s="9"/>
      <c r="GQP23" s="78"/>
      <c r="GQQ23" s="9"/>
      <c r="GQR23" s="9"/>
      <c r="GQS23" s="78"/>
      <c r="GQT23" s="9"/>
      <c r="GQU23" s="9"/>
      <c r="GQV23" s="78"/>
      <c r="GQW23" s="9"/>
      <c r="GQX23" s="9"/>
      <c r="GQY23" s="78"/>
      <c r="GQZ23" s="9"/>
      <c r="GRA23" s="9"/>
      <c r="GRB23" s="78"/>
      <c r="GRC23" s="9"/>
      <c r="GRD23" s="9"/>
      <c r="GRE23" s="78"/>
      <c r="GRF23" s="9"/>
      <c r="GRG23" s="9"/>
      <c r="GRH23" s="78"/>
      <c r="GRI23" s="9"/>
      <c r="GRJ23" s="9"/>
      <c r="GRK23" s="78"/>
      <c r="GRL23" s="9"/>
      <c r="GRM23" s="9"/>
      <c r="GRN23" s="78"/>
      <c r="GRO23" s="9"/>
      <c r="GRP23" s="9"/>
      <c r="GRQ23" s="78"/>
      <c r="GRR23" s="9"/>
      <c r="GRS23" s="9"/>
      <c r="GRT23" s="78"/>
      <c r="GRU23" s="9"/>
      <c r="GRV23" s="9"/>
      <c r="GRW23" s="78"/>
      <c r="GRX23" s="9"/>
      <c r="GRY23" s="9"/>
      <c r="GRZ23" s="78"/>
      <c r="GSA23" s="9"/>
      <c r="GSB23" s="9"/>
      <c r="GSC23" s="78"/>
      <c r="GSD23" s="9"/>
      <c r="GSE23" s="9"/>
      <c r="GSF23" s="78"/>
      <c r="GSG23" s="9"/>
      <c r="GSH23" s="9"/>
      <c r="GSI23" s="78"/>
      <c r="GSJ23" s="9"/>
      <c r="GSK23" s="9"/>
      <c r="GSL23" s="78"/>
      <c r="GSM23" s="9"/>
      <c r="GSN23" s="9"/>
      <c r="GSO23" s="78"/>
      <c r="GSP23" s="9"/>
      <c r="GSQ23" s="9"/>
      <c r="GSR23" s="78"/>
      <c r="GSS23" s="9"/>
      <c r="GST23" s="9"/>
      <c r="GSU23" s="78"/>
      <c r="GSV23" s="10"/>
      <c r="GSW23" s="10"/>
      <c r="GSX23" s="10"/>
      <c r="GSY23" s="9"/>
      <c r="GSZ23" s="9"/>
      <c r="GTA23" s="78"/>
      <c r="GTB23" s="10"/>
      <c r="GTC23" s="10"/>
      <c r="GTD23" s="10"/>
      <c r="GTE23" s="9"/>
      <c r="GTF23" s="9"/>
      <c r="GTG23" s="78"/>
      <c r="GTH23" s="9"/>
      <c r="GTI23" s="9"/>
      <c r="GTJ23" s="78"/>
      <c r="GTK23" s="10"/>
      <c r="GTL23" s="10"/>
      <c r="GTM23" s="10"/>
      <c r="GTN23" s="10"/>
      <c r="GTO23" s="10"/>
      <c r="GTP23" s="10"/>
      <c r="GTQ23" s="57"/>
      <c r="GTR23" s="58"/>
      <c r="GTS23" s="9"/>
      <c r="GTT23" s="9"/>
      <c r="GTU23" s="78"/>
      <c r="GTV23" s="9"/>
      <c r="GTW23" s="9"/>
      <c r="GTX23" s="78"/>
      <c r="GTY23" s="9"/>
      <c r="GTZ23" s="9"/>
      <c r="GUA23" s="78"/>
      <c r="GUB23" s="9"/>
      <c r="GUC23" s="9"/>
      <c r="GUD23" s="78"/>
      <c r="GUE23" s="9"/>
      <c r="GUF23" s="9"/>
      <c r="GUG23" s="78"/>
      <c r="GUH23" s="9"/>
      <c r="GUI23" s="9"/>
      <c r="GUJ23" s="78"/>
      <c r="GUK23" s="9"/>
      <c r="GUL23" s="9"/>
      <c r="GUM23" s="78"/>
      <c r="GUN23" s="9"/>
      <c r="GUO23" s="9"/>
      <c r="GUP23" s="78"/>
      <c r="GUQ23" s="9"/>
      <c r="GUR23" s="9"/>
      <c r="GUS23" s="78"/>
      <c r="GUT23" s="9"/>
      <c r="GUU23" s="9"/>
      <c r="GUV23" s="78"/>
      <c r="GUW23" s="9"/>
      <c r="GUX23" s="9"/>
      <c r="GUY23" s="78"/>
      <c r="GUZ23" s="9"/>
      <c r="GVA23" s="9"/>
      <c r="GVB23" s="78"/>
      <c r="GVC23" s="9"/>
      <c r="GVD23" s="9"/>
      <c r="GVE23" s="78"/>
      <c r="GVF23" s="9"/>
      <c r="GVG23" s="9"/>
      <c r="GVH23" s="78"/>
      <c r="GVI23" s="9"/>
      <c r="GVJ23" s="9"/>
      <c r="GVK23" s="78"/>
      <c r="GVL23" s="9"/>
      <c r="GVM23" s="9"/>
      <c r="GVN23" s="78"/>
      <c r="GVO23" s="9"/>
      <c r="GVP23" s="9"/>
      <c r="GVQ23" s="78"/>
      <c r="GVR23" s="9"/>
      <c r="GVS23" s="9"/>
      <c r="GVT23" s="78"/>
      <c r="GVU23" s="9"/>
      <c r="GVV23" s="9"/>
      <c r="GVW23" s="78"/>
      <c r="GVX23" s="9"/>
      <c r="GVY23" s="9"/>
      <c r="GVZ23" s="78"/>
      <c r="GWA23" s="9"/>
      <c r="GWB23" s="9"/>
      <c r="GWC23" s="78"/>
      <c r="GWD23" s="10"/>
      <c r="GWE23" s="10"/>
      <c r="GWF23" s="10"/>
      <c r="GWG23" s="9"/>
      <c r="GWH23" s="9"/>
      <c r="GWI23" s="78"/>
      <c r="GWJ23" s="10"/>
      <c r="GWK23" s="10"/>
      <c r="GWL23" s="10"/>
      <c r="GWM23" s="9"/>
      <c r="GWN23" s="9"/>
      <c r="GWO23" s="78"/>
      <c r="GWP23" s="9"/>
      <c r="GWQ23" s="9"/>
      <c r="GWR23" s="78"/>
      <c r="GWS23" s="10"/>
      <c r="GWT23" s="10"/>
      <c r="GWU23" s="10"/>
      <c r="GWV23" s="10"/>
      <c r="GWW23" s="10"/>
      <c r="GWX23" s="10"/>
      <c r="GWY23" s="57"/>
      <c r="GWZ23" s="58"/>
      <c r="GXA23" s="9"/>
      <c r="GXB23" s="9"/>
      <c r="GXC23" s="78"/>
      <c r="GXD23" s="9"/>
      <c r="GXE23" s="9"/>
      <c r="GXF23" s="78"/>
      <c r="GXG23" s="9"/>
      <c r="GXH23" s="9"/>
      <c r="GXI23" s="78"/>
      <c r="GXJ23" s="9"/>
      <c r="GXK23" s="9"/>
      <c r="GXL23" s="78"/>
      <c r="GXM23" s="9"/>
      <c r="GXN23" s="9"/>
      <c r="GXO23" s="78"/>
      <c r="GXP23" s="9"/>
      <c r="GXQ23" s="9"/>
      <c r="GXR23" s="78"/>
      <c r="GXS23" s="9"/>
      <c r="GXT23" s="9"/>
      <c r="GXU23" s="78"/>
      <c r="GXV23" s="9"/>
      <c r="GXW23" s="9"/>
      <c r="GXX23" s="78"/>
      <c r="GXY23" s="9"/>
      <c r="GXZ23" s="9"/>
      <c r="GYA23" s="78"/>
      <c r="GYB23" s="9"/>
      <c r="GYC23" s="9"/>
      <c r="GYD23" s="78"/>
      <c r="GYE23" s="9"/>
      <c r="GYF23" s="9"/>
      <c r="GYG23" s="78"/>
      <c r="GYH23" s="9"/>
      <c r="GYI23" s="9"/>
      <c r="GYJ23" s="78"/>
      <c r="GYK23" s="9"/>
      <c r="GYL23" s="9"/>
      <c r="GYM23" s="78"/>
      <c r="GYN23" s="9"/>
      <c r="GYO23" s="9"/>
      <c r="GYP23" s="78"/>
      <c r="GYQ23" s="9"/>
      <c r="GYR23" s="9"/>
      <c r="GYS23" s="78"/>
      <c r="GYT23" s="9"/>
      <c r="GYU23" s="9"/>
      <c r="GYV23" s="78"/>
      <c r="GYW23" s="9"/>
      <c r="GYX23" s="9"/>
      <c r="GYY23" s="78"/>
      <c r="GYZ23" s="9"/>
      <c r="GZA23" s="9"/>
      <c r="GZB23" s="78"/>
      <c r="GZC23" s="9"/>
      <c r="GZD23" s="9"/>
      <c r="GZE23" s="78"/>
      <c r="GZF23" s="9"/>
      <c r="GZG23" s="9"/>
      <c r="GZH23" s="78"/>
      <c r="GZI23" s="9"/>
      <c r="GZJ23" s="9"/>
      <c r="GZK23" s="78"/>
      <c r="GZL23" s="10"/>
      <c r="GZM23" s="10"/>
      <c r="GZN23" s="10"/>
      <c r="GZO23" s="9"/>
      <c r="GZP23" s="9"/>
      <c r="GZQ23" s="78"/>
      <c r="GZR23" s="10"/>
      <c r="GZS23" s="10"/>
      <c r="GZT23" s="10"/>
      <c r="GZU23" s="9"/>
      <c r="GZV23" s="9"/>
      <c r="GZW23" s="78"/>
      <c r="GZX23" s="9"/>
      <c r="GZY23" s="9"/>
      <c r="GZZ23" s="78"/>
      <c r="HAA23" s="10"/>
      <c r="HAB23" s="10"/>
      <c r="HAC23" s="10"/>
      <c r="HAD23" s="10"/>
      <c r="HAE23" s="10"/>
      <c r="HAF23" s="10"/>
      <c r="HAG23" s="57"/>
      <c r="HAH23" s="58"/>
      <c r="HAI23" s="9"/>
      <c r="HAJ23" s="9"/>
      <c r="HAK23" s="78"/>
      <c r="HAL23" s="9"/>
      <c r="HAM23" s="9"/>
      <c r="HAN23" s="78"/>
      <c r="HAO23" s="9"/>
      <c r="HAP23" s="9"/>
      <c r="HAQ23" s="78"/>
      <c r="HAR23" s="9"/>
      <c r="HAS23" s="9"/>
      <c r="HAT23" s="78"/>
      <c r="HAU23" s="9"/>
      <c r="HAV23" s="9"/>
      <c r="HAW23" s="78"/>
      <c r="HAX23" s="9"/>
      <c r="HAY23" s="9"/>
      <c r="HAZ23" s="78"/>
      <c r="HBA23" s="9"/>
      <c r="HBB23" s="9"/>
      <c r="HBC23" s="78"/>
      <c r="HBD23" s="9"/>
      <c r="HBE23" s="9"/>
      <c r="HBF23" s="78"/>
      <c r="HBG23" s="9"/>
      <c r="HBH23" s="9"/>
      <c r="HBI23" s="78"/>
      <c r="HBJ23" s="9"/>
      <c r="HBK23" s="9"/>
      <c r="HBL23" s="78"/>
      <c r="HBM23" s="9"/>
      <c r="HBN23" s="9"/>
      <c r="HBO23" s="78"/>
      <c r="HBP23" s="9"/>
      <c r="HBQ23" s="9"/>
      <c r="HBR23" s="78"/>
      <c r="HBS23" s="9"/>
      <c r="HBT23" s="9"/>
      <c r="HBU23" s="78"/>
      <c r="HBV23" s="9"/>
      <c r="HBW23" s="9"/>
      <c r="HBX23" s="78"/>
      <c r="HBY23" s="9"/>
      <c r="HBZ23" s="9"/>
      <c r="HCA23" s="78"/>
      <c r="HCB23" s="9"/>
      <c r="HCC23" s="9"/>
      <c r="HCD23" s="78"/>
      <c r="HCE23" s="9"/>
      <c r="HCF23" s="9"/>
      <c r="HCG23" s="78"/>
      <c r="HCH23" s="9"/>
      <c r="HCI23" s="9"/>
      <c r="HCJ23" s="78"/>
      <c r="HCK23" s="9"/>
      <c r="HCL23" s="9"/>
      <c r="HCM23" s="78"/>
      <c r="HCN23" s="9"/>
      <c r="HCO23" s="9"/>
      <c r="HCP23" s="78"/>
      <c r="HCQ23" s="9"/>
      <c r="HCR23" s="9"/>
      <c r="HCS23" s="78"/>
      <c r="HCT23" s="10"/>
      <c r="HCU23" s="10"/>
      <c r="HCV23" s="10"/>
      <c r="HCW23" s="9"/>
      <c r="HCX23" s="9"/>
      <c r="HCY23" s="78"/>
      <c r="HCZ23" s="10"/>
      <c r="HDA23" s="10"/>
      <c r="HDB23" s="10"/>
      <c r="HDC23" s="9"/>
      <c r="HDD23" s="9"/>
      <c r="HDE23" s="78"/>
      <c r="HDF23" s="9"/>
      <c r="HDG23" s="9"/>
      <c r="HDH23" s="78"/>
      <c r="HDI23" s="10"/>
      <c r="HDJ23" s="10"/>
      <c r="HDK23" s="10"/>
      <c r="HDL23" s="10"/>
      <c r="HDM23" s="10"/>
      <c r="HDN23" s="10"/>
      <c r="HDO23" s="57"/>
      <c r="HDP23" s="58"/>
      <c r="HDQ23" s="9"/>
      <c r="HDR23" s="9"/>
      <c r="HDS23" s="78"/>
      <c r="HDT23" s="9"/>
      <c r="HDU23" s="9"/>
      <c r="HDV23" s="78"/>
      <c r="HDW23" s="9"/>
      <c r="HDX23" s="9"/>
      <c r="HDY23" s="78"/>
      <c r="HDZ23" s="9"/>
      <c r="HEA23" s="9"/>
      <c r="HEB23" s="78"/>
      <c r="HEC23" s="9"/>
      <c r="HED23" s="9"/>
      <c r="HEE23" s="78"/>
      <c r="HEF23" s="9"/>
      <c r="HEG23" s="9"/>
      <c r="HEH23" s="78"/>
      <c r="HEI23" s="9"/>
      <c r="HEJ23" s="9"/>
      <c r="HEK23" s="78"/>
      <c r="HEL23" s="9"/>
      <c r="HEM23" s="9"/>
      <c r="HEN23" s="78"/>
      <c r="HEO23" s="9"/>
      <c r="HEP23" s="9"/>
      <c r="HEQ23" s="78"/>
      <c r="HER23" s="9"/>
      <c r="HES23" s="9"/>
      <c r="HET23" s="78"/>
      <c r="HEU23" s="9"/>
      <c r="HEV23" s="9"/>
      <c r="HEW23" s="78"/>
      <c r="HEX23" s="9"/>
      <c r="HEY23" s="9"/>
      <c r="HEZ23" s="78"/>
      <c r="HFA23" s="9"/>
      <c r="HFB23" s="9"/>
      <c r="HFC23" s="78"/>
      <c r="HFD23" s="9"/>
      <c r="HFE23" s="9"/>
      <c r="HFF23" s="78"/>
      <c r="HFG23" s="9"/>
      <c r="HFH23" s="9"/>
      <c r="HFI23" s="78"/>
      <c r="HFJ23" s="9"/>
      <c r="HFK23" s="9"/>
      <c r="HFL23" s="78"/>
      <c r="HFM23" s="9"/>
      <c r="HFN23" s="9"/>
      <c r="HFO23" s="78"/>
      <c r="HFP23" s="9"/>
      <c r="HFQ23" s="9"/>
      <c r="HFR23" s="78"/>
      <c r="HFS23" s="9"/>
      <c r="HFT23" s="9"/>
      <c r="HFU23" s="78"/>
      <c r="HFV23" s="9"/>
      <c r="HFW23" s="9"/>
      <c r="HFX23" s="78"/>
      <c r="HFY23" s="9"/>
      <c r="HFZ23" s="9"/>
      <c r="HGA23" s="78"/>
      <c r="HGB23" s="10"/>
      <c r="HGC23" s="10"/>
      <c r="HGD23" s="10"/>
      <c r="HGE23" s="9"/>
      <c r="HGF23" s="9"/>
      <c r="HGG23" s="78"/>
      <c r="HGH23" s="10"/>
      <c r="HGI23" s="10"/>
      <c r="HGJ23" s="10"/>
      <c r="HGK23" s="9"/>
      <c r="HGL23" s="9"/>
      <c r="HGM23" s="78"/>
      <c r="HGN23" s="9"/>
      <c r="HGO23" s="9"/>
      <c r="HGP23" s="78"/>
      <c r="HGQ23" s="10"/>
      <c r="HGR23" s="10"/>
      <c r="HGS23" s="10"/>
      <c r="HGT23" s="10"/>
      <c r="HGU23" s="10"/>
      <c r="HGV23" s="10"/>
      <c r="HGW23" s="57"/>
      <c r="HGX23" s="58"/>
      <c r="HGY23" s="9"/>
      <c r="HGZ23" s="9"/>
      <c r="HHA23" s="78"/>
      <c r="HHB23" s="9"/>
      <c r="HHC23" s="9"/>
      <c r="HHD23" s="78"/>
      <c r="HHE23" s="9"/>
      <c r="HHF23" s="9"/>
      <c r="HHG23" s="78"/>
      <c r="HHH23" s="9"/>
      <c r="HHI23" s="9"/>
      <c r="HHJ23" s="78"/>
      <c r="HHK23" s="9"/>
      <c r="HHL23" s="9"/>
      <c r="HHM23" s="78"/>
      <c r="HHN23" s="9"/>
      <c r="HHO23" s="9"/>
      <c r="HHP23" s="78"/>
      <c r="HHQ23" s="9"/>
      <c r="HHR23" s="9"/>
      <c r="HHS23" s="78"/>
      <c r="HHT23" s="9"/>
      <c r="HHU23" s="9"/>
      <c r="HHV23" s="78"/>
      <c r="HHW23" s="9"/>
      <c r="HHX23" s="9"/>
      <c r="HHY23" s="78"/>
      <c r="HHZ23" s="9"/>
      <c r="HIA23" s="9"/>
      <c r="HIB23" s="78"/>
      <c r="HIC23" s="9"/>
      <c r="HID23" s="9"/>
      <c r="HIE23" s="78"/>
      <c r="HIF23" s="9"/>
      <c r="HIG23" s="9"/>
      <c r="HIH23" s="78"/>
      <c r="HII23" s="9"/>
      <c r="HIJ23" s="9"/>
      <c r="HIK23" s="78"/>
      <c r="HIL23" s="9"/>
      <c r="HIM23" s="9"/>
      <c r="HIN23" s="78"/>
      <c r="HIO23" s="9"/>
      <c r="HIP23" s="9"/>
      <c r="HIQ23" s="78"/>
      <c r="HIR23" s="9"/>
      <c r="HIS23" s="9"/>
      <c r="HIT23" s="78"/>
      <c r="HIU23" s="9"/>
      <c r="HIV23" s="9"/>
      <c r="HIW23" s="78"/>
      <c r="HIX23" s="9"/>
      <c r="HIY23" s="9"/>
      <c r="HIZ23" s="78"/>
      <c r="HJA23" s="9"/>
      <c r="HJB23" s="9"/>
      <c r="HJC23" s="78"/>
      <c r="HJD23" s="9"/>
      <c r="HJE23" s="9"/>
      <c r="HJF23" s="78"/>
      <c r="HJG23" s="9"/>
      <c r="HJH23" s="9"/>
      <c r="HJI23" s="78"/>
      <c r="HJJ23" s="10"/>
      <c r="HJK23" s="10"/>
      <c r="HJL23" s="10"/>
      <c r="HJM23" s="9"/>
      <c r="HJN23" s="9"/>
      <c r="HJO23" s="78"/>
      <c r="HJP23" s="10"/>
      <c r="HJQ23" s="10"/>
      <c r="HJR23" s="10"/>
      <c r="HJS23" s="9"/>
      <c r="HJT23" s="9"/>
      <c r="HJU23" s="78"/>
      <c r="HJV23" s="9"/>
      <c r="HJW23" s="9"/>
      <c r="HJX23" s="78"/>
      <c r="HJY23" s="10"/>
      <c r="HJZ23" s="10"/>
      <c r="HKA23" s="10"/>
      <c r="HKB23" s="10"/>
      <c r="HKC23" s="10"/>
      <c r="HKD23" s="10"/>
      <c r="HKE23" s="57"/>
      <c r="HKF23" s="58"/>
      <c r="HKG23" s="9"/>
      <c r="HKH23" s="9"/>
      <c r="HKI23" s="78"/>
      <c r="HKJ23" s="9"/>
      <c r="HKK23" s="9"/>
      <c r="HKL23" s="78"/>
      <c r="HKM23" s="9"/>
      <c r="HKN23" s="9"/>
      <c r="HKO23" s="78"/>
      <c r="HKP23" s="9"/>
      <c r="HKQ23" s="9"/>
      <c r="HKR23" s="78"/>
      <c r="HKS23" s="9"/>
      <c r="HKT23" s="9"/>
      <c r="HKU23" s="78"/>
      <c r="HKV23" s="9"/>
      <c r="HKW23" s="9"/>
      <c r="HKX23" s="78"/>
      <c r="HKY23" s="9"/>
      <c r="HKZ23" s="9"/>
      <c r="HLA23" s="78"/>
      <c r="HLB23" s="9"/>
      <c r="HLC23" s="9"/>
      <c r="HLD23" s="78"/>
      <c r="HLE23" s="9"/>
      <c r="HLF23" s="9"/>
      <c r="HLG23" s="78"/>
      <c r="HLH23" s="9"/>
      <c r="HLI23" s="9"/>
      <c r="HLJ23" s="78"/>
      <c r="HLK23" s="9"/>
      <c r="HLL23" s="9"/>
      <c r="HLM23" s="78"/>
      <c r="HLN23" s="9"/>
      <c r="HLO23" s="9"/>
      <c r="HLP23" s="78"/>
      <c r="HLQ23" s="9"/>
      <c r="HLR23" s="9"/>
      <c r="HLS23" s="78"/>
      <c r="HLT23" s="9"/>
      <c r="HLU23" s="9"/>
      <c r="HLV23" s="78"/>
      <c r="HLW23" s="9"/>
      <c r="HLX23" s="9"/>
      <c r="HLY23" s="78"/>
      <c r="HLZ23" s="9"/>
      <c r="HMA23" s="9"/>
      <c r="HMB23" s="78"/>
      <c r="HMC23" s="9"/>
      <c r="HMD23" s="9"/>
      <c r="HME23" s="78"/>
      <c r="HMF23" s="9"/>
      <c r="HMG23" s="9"/>
      <c r="HMH23" s="78"/>
      <c r="HMI23" s="9"/>
      <c r="HMJ23" s="9"/>
      <c r="HMK23" s="78"/>
      <c r="HML23" s="9"/>
      <c r="HMM23" s="9"/>
      <c r="HMN23" s="78"/>
      <c r="HMO23" s="9"/>
      <c r="HMP23" s="9"/>
      <c r="HMQ23" s="78"/>
      <c r="HMR23" s="10"/>
      <c r="HMS23" s="10"/>
      <c r="HMT23" s="10"/>
      <c r="HMU23" s="9"/>
      <c r="HMV23" s="9"/>
      <c r="HMW23" s="78"/>
      <c r="HMX23" s="10"/>
      <c r="HMY23" s="10"/>
      <c r="HMZ23" s="10"/>
      <c r="HNA23" s="9"/>
      <c r="HNB23" s="9"/>
      <c r="HNC23" s="78"/>
      <c r="HND23" s="9"/>
      <c r="HNE23" s="9"/>
      <c r="HNF23" s="78"/>
      <c r="HNG23" s="10"/>
      <c r="HNH23" s="10"/>
      <c r="HNI23" s="10"/>
      <c r="HNJ23" s="10"/>
      <c r="HNK23" s="10"/>
      <c r="HNL23" s="10"/>
      <c r="HNM23" s="57"/>
      <c r="HNN23" s="58"/>
      <c r="HNO23" s="9"/>
      <c r="HNP23" s="9"/>
      <c r="HNQ23" s="78"/>
      <c r="HNR23" s="9"/>
      <c r="HNS23" s="9"/>
      <c r="HNT23" s="78"/>
      <c r="HNU23" s="9"/>
      <c r="HNV23" s="9"/>
      <c r="HNW23" s="78"/>
      <c r="HNX23" s="9"/>
      <c r="HNY23" s="9"/>
      <c r="HNZ23" s="78"/>
      <c r="HOA23" s="9"/>
      <c r="HOB23" s="9"/>
      <c r="HOC23" s="78"/>
      <c r="HOD23" s="9"/>
      <c r="HOE23" s="9"/>
      <c r="HOF23" s="78"/>
      <c r="HOG23" s="9"/>
      <c r="HOH23" s="9"/>
      <c r="HOI23" s="78"/>
      <c r="HOJ23" s="9"/>
      <c r="HOK23" s="9"/>
      <c r="HOL23" s="78"/>
      <c r="HOM23" s="9"/>
      <c r="HON23" s="9"/>
      <c r="HOO23" s="78"/>
      <c r="HOP23" s="9"/>
      <c r="HOQ23" s="9"/>
      <c r="HOR23" s="78"/>
      <c r="HOS23" s="9"/>
      <c r="HOT23" s="9"/>
      <c r="HOU23" s="78"/>
      <c r="HOV23" s="9"/>
      <c r="HOW23" s="9"/>
      <c r="HOX23" s="78"/>
      <c r="HOY23" s="9"/>
      <c r="HOZ23" s="9"/>
      <c r="HPA23" s="78"/>
      <c r="HPB23" s="9"/>
      <c r="HPC23" s="9"/>
      <c r="HPD23" s="78"/>
      <c r="HPE23" s="9"/>
      <c r="HPF23" s="9"/>
      <c r="HPG23" s="78"/>
      <c r="HPH23" s="9"/>
      <c r="HPI23" s="9"/>
      <c r="HPJ23" s="78"/>
      <c r="HPK23" s="9"/>
      <c r="HPL23" s="9"/>
      <c r="HPM23" s="78"/>
      <c r="HPN23" s="9"/>
      <c r="HPO23" s="9"/>
      <c r="HPP23" s="78"/>
      <c r="HPQ23" s="9"/>
      <c r="HPR23" s="9"/>
      <c r="HPS23" s="78"/>
      <c r="HPT23" s="9"/>
      <c r="HPU23" s="9"/>
      <c r="HPV23" s="78"/>
      <c r="HPW23" s="9"/>
      <c r="HPX23" s="9"/>
      <c r="HPY23" s="78"/>
      <c r="HPZ23" s="10"/>
      <c r="HQA23" s="10"/>
      <c r="HQB23" s="10"/>
      <c r="HQC23" s="9"/>
      <c r="HQD23" s="9"/>
      <c r="HQE23" s="78"/>
      <c r="HQF23" s="10"/>
      <c r="HQG23" s="10"/>
      <c r="HQH23" s="10"/>
      <c r="HQI23" s="9"/>
      <c r="HQJ23" s="9"/>
      <c r="HQK23" s="78"/>
      <c r="HQL23" s="9"/>
      <c r="HQM23" s="9"/>
      <c r="HQN23" s="78"/>
      <c r="HQO23" s="10"/>
      <c r="HQP23" s="10"/>
      <c r="HQQ23" s="10"/>
      <c r="HQR23" s="10"/>
      <c r="HQS23" s="10"/>
      <c r="HQT23" s="10"/>
      <c r="HQU23" s="57"/>
      <c r="HQV23" s="58"/>
      <c r="HQW23" s="9"/>
      <c r="HQX23" s="9"/>
      <c r="HQY23" s="78"/>
      <c r="HQZ23" s="9"/>
      <c r="HRA23" s="9"/>
      <c r="HRB23" s="78"/>
      <c r="HRC23" s="9"/>
      <c r="HRD23" s="9"/>
      <c r="HRE23" s="78"/>
      <c r="HRF23" s="9"/>
      <c r="HRG23" s="9"/>
      <c r="HRH23" s="78"/>
      <c r="HRI23" s="9"/>
      <c r="HRJ23" s="9"/>
      <c r="HRK23" s="78"/>
      <c r="HRL23" s="9"/>
      <c r="HRM23" s="9"/>
      <c r="HRN23" s="78"/>
      <c r="HRO23" s="9"/>
      <c r="HRP23" s="9"/>
      <c r="HRQ23" s="78"/>
      <c r="HRR23" s="9"/>
      <c r="HRS23" s="9"/>
      <c r="HRT23" s="78"/>
      <c r="HRU23" s="9"/>
      <c r="HRV23" s="9"/>
      <c r="HRW23" s="78"/>
      <c r="HRX23" s="9"/>
      <c r="HRY23" s="9"/>
      <c r="HRZ23" s="78"/>
      <c r="HSA23" s="9"/>
      <c r="HSB23" s="9"/>
      <c r="HSC23" s="78"/>
      <c r="HSD23" s="9"/>
      <c r="HSE23" s="9"/>
      <c r="HSF23" s="78"/>
      <c r="HSG23" s="9"/>
      <c r="HSH23" s="9"/>
      <c r="HSI23" s="78"/>
      <c r="HSJ23" s="9"/>
      <c r="HSK23" s="9"/>
      <c r="HSL23" s="78"/>
      <c r="HSM23" s="9"/>
      <c r="HSN23" s="9"/>
      <c r="HSO23" s="78"/>
      <c r="HSP23" s="9"/>
      <c r="HSQ23" s="9"/>
      <c r="HSR23" s="78"/>
      <c r="HSS23" s="9"/>
      <c r="HST23" s="9"/>
      <c r="HSU23" s="78"/>
      <c r="HSV23" s="9"/>
      <c r="HSW23" s="9"/>
      <c r="HSX23" s="78"/>
      <c r="HSY23" s="9"/>
      <c r="HSZ23" s="9"/>
      <c r="HTA23" s="78"/>
      <c r="HTB23" s="9"/>
      <c r="HTC23" s="9"/>
      <c r="HTD23" s="78"/>
      <c r="HTE23" s="9"/>
      <c r="HTF23" s="9"/>
      <c r="HTG23" s="78"/>
      <c r="HTH23" s="10"/>
      <c r="HTI23" s="10"/>
      <c r="HTJ23" s="10"/>
      <c r="HTK23" s="9"/>
      <c r="HTL23" s="9"/>
      <c r="HTM23" s="78"/>
      <c r="HTN23" s="10"/>
      <c r="HTO23" s="10"/>
      <c r="HTP23" s="10"/>
      <c r="HTQ23" s="9"/>
      <c r="HTR23" s="9"/>
      <c r="HTS23" s="78"/>
      <c r="HTT23" s="9"/>
      <c r="HTU23" s="9"/>
      <c r="HTV23" s="78"/>
      <c r="HTW23" s="10"/>
      <c r="HTX23" s="10"/>
      <c r="HTY23" s="10"/>
      <c r="HTZ23" s="10"/>
      <c r="HUA23" s="10"/>
      <c r="HUB23" s="10"/>
      <c r="HUC23" s="57"/>
      <c r="HUD23" s="58"/>
      <c r="HUE23" s="9"/>
      <c r="HUF23" s="9"/>
      <c r="HUG23" s="78"/>
      <c r="HUH23" s="9"/>
      <c r="HUI23" s="9"/>
      <c r="HUJ23" s="78"/>
      <c r="HUK23" s="9"/>
      <c r="HUL23" s="9"/>
      <c r="HUM23" s="78"/>
      <c r="HUN23" s="9"/>
      <c r="HUO23" s="9"/>
      <c r="HUP23" s="78"/>
      <c r="HUQ23" s="9"/>
      <c r="HUR23" s="9"/>
      <c r="HUS23" s="78"/>
      <c r="HUT23" s="9"/>
      <c r="HUU23" s="9"/>
      <c r="HUV23" s="78"/>
      <c r="HUW23" s="9"/>
      <c r="HUX23" s="9"/>
      <c r="HUY23" s="78"/>
      <c r="HUZ23" s="9"/>
      <c r="HVA23" s="9"/>
      <c r="HVB23" s="78"/>
      <c r="HVC23" s="9"/>
      <c r="HVD23" s="9"/>
      <c r="HVE23" s="78"/>
      <c r="HVF23" s="9"/>
      <c r="HVG23" s="9"/>
      <c r="HVH23" s="78"/>
      <c r="HVI23" s="9"/>
      <c r="HVJ23" s="9"/>
      <c r="HVK23" s="78"/>
      <c r="HVL23" s="9"/>
      <c r="HVM23" s="9"/>
      <c r="HVN23" s="78"/>
      <c r="HVO23" s="9"/>
      <c r="HVP23" s="9"/>
      <c r="HVQ23" s="78"/>
      <c r="HVR23" s="9"/>
      <c r="HVS23" s="9"/>
      <c r="HVT23" s="78"/>
      <c r="HVU23" s="9"/>
      <c r="HVV23" s="9"/>
      <c r="HVW23" s="78"/>
      <c r="HVX23" s="9"/>
      <c r="HVY23" s="9"/>
      <c r="HVZ23" s="78"/>
      <c r="HWA23" s="9"/>
      <c r="HWB23" s="9"/>
      <c r="HWC23" s="78"/>
      <c r="HWD23" s="9"/>
      <c r="HWE23" s="9"/>
      <c r="HWF23" s="78"/>
      <c r="HWG23" s="9"/>
      <c r="HWH23" s="9"/>
      <c r="HWI23" s="78"/>
      <c r="HWJ23" s="9"/>
      <c r="HWK23" s="9"/>
      <c r="HWL23" s="78"/>
      <c r="HWM23" s="9"/>
      <c r="HWN23" s="9"/>
      <c r="HWO23" s="78"/>
      <c r="HWP23" s="10"/>
      <c r="HWQ23" s="10"/>
      <c r="HWR23" s="10"/>
      <c r="HWS23" s="9"/>
      <c r="HWT23" s="9"/>
      <c r="HWU23" s="78"/>
      <c r="HWV23" s="10"/>
      <c r="HWW23" s="10"/>
      <c r="HWX23" s="10"/>
      <c r="HWY23" s="9"/>
      <c r="HWZ23" s="9"/>
      <c r="HXA23" s="78"/>
      <c r="HXB23" s="9"/>
      <c r="HXC23" s="9"/>
      <c r="HXD23" s="78"/>
      <c r="HXE23" s="10"/>
      <c r="HXF23" s="10"/>
      <c r="HXG23" s="10"/>
      <c r="HXH23" s="10"/>
      <c r="HXI23" s="10"/>
      <c r="HXJ23" s="10"/>
      <c r="HXK23" s="57"/>
      <c r="HXL23" s="58"/>
      <c r="HXM23" s="9"/>
      <c r="HXN23" s="9"/>
      <c r="HXO23" s="78"/>
      <c r="HXP23" s="9"/>
      <c r="HXQ23" s="9"/>
      <c r="HXR23" s="78"/>
      <c r="HXS23" s="9"/>
      <c r="HXT23" s="9"/>
      <c r="HXU23" s="78"/>
      <c r="HXV23" s="9"/>
      <c r="HXW23" s="9"/>
      <c r="HXX23" s="78"/>
      <c r="HXY23" s="9"/>
      <c r="HXZ23" s="9"/>
      <c r="HYA23" s="78"/>
      <c r="HYB23" s="9"/>
      <c r="HYC23" s="9"/>
      <c r="HYD23" s="78"/>
      <c r="HYE23" s="9"/>
      <c r="HYF23" s="9"/>
      <c r="HYG23" s="78"/>
      <c r="HYH23" s="9"/>
      <c r="HYI23" s="9"/>
      <c r="HYJ23" s="78"/>
      <c r="HYK23" s="9"/>
      <c r="HYL23" s="9"/>
      <c r="HYM23" s="78"/>
      <c r="HYN23" s="9"/>
      <c r="HYO23" s="9"/>
      <c r="HYP23" s="78"/>
      <c r="HYQ23" s="9"/>
      <c r="HYR23" s="9"/>
      <c r="HYS23" s="78"/>
      <c r="HYT23" s="9"/>
      <c r="HYU23" s="9"/>
      <c r="HYV23" s="78"/>
      <c r="HYW23" s="9"/>
      <c r="HYX23" s="9"/>
      <c r="HYY23" s="78"/>
      <c r="HYZ23" s="9"/>
      <c r="HZA23" s="9"/>
      <c r="HZB23" s="78"/>
      <c r="HZC23" s="9"/>
      <c r="HZD23" s="9"/>
      <c r="HZE23" s="78"/>
      <c r="HZF23" s="9"/>
      <c r="HZG23" s="9"/>
      <c r="HZH23" s="78"/>
      <c r="HZI23" s="9"/>
      <c r="HZJ23" s="9"/>
      <c r="HZK23" s="78"/>
      <c r="HZL23" s="9"/>
      <c r="HZM23" s="9"/>
      <c r="HZN23" s="78"/>
      <c r="HZO23" s="9"/>
      <c r="HZP23" s="9"/>
      <c r="HZQ23" s="78"/>
      <c r="HZR23" s="9"/>
      <c r="HZS23" s="9"/>
      <c r="HZT23" s="78"/>
      <c r="HZU23" s="9"/>
      <c r="HZV23" s="9"/>
      <c r="HZW23" s="78"/>
      <c r="HZX23" s="10"/>
      <c r="HZY23" s="10"/>
      <c r="HZZ23" s="10"/>
      <c r="IAA23" s="9"/>
      <c r="IAB23" s="9"/>
      <c r="IAC23" s="78"/>
      <c r="IAD23" s="10"/>
      <c r="IAE23" s="10"/>
      <c r="IAF23" s="10"/>
      <c r="IAG23" s="9"/>
      <c r="IAH23" s="9"/>
      <c r="IAI23" s="78"/>
      <c r="IAJ23" s="9"/>
      <c r="IAK23" s="9"/>
      <c r="IAL23" s="78"/>
      <c r="IAM23" s="10"/>
      <c r="IAN23" s="10"/>
      <c r="IAO23" s="10"/>
      <c r="IAP23" s="10"/>
      <c r="IAQ23" s="10"/>
      <c r="IAR23" s="10"/>
      <c r="IAS23" s="57"/>
      <c r="IAT23" s="58"/>
      <c r="IAU23" s="9"/>
      <c r="IAV23" s="9"/>
      <c r="IAW23" s="78"/>
      <c r="IAX23" s="9"/>
      <c r="IAY23" s="9"/>
      <c r="IAZ23" s="78"/>
      <c r="IBA23" s="9"/>
      <c r="IBB23" s="9"/>
      <c r="IBC23" s="78"/>
      <c r="IBD23" s="9"/>
      <c r="IBE23" s="9"/>
      <c r="IBF23" s="78"/>
      <c r="IBG23" s="9"/>
      <c r="IBH23" s="9"/>
      <c r="IBI23" s="78"/>
      <c r="IBJ23" s="9"/>
      <c r="IBK23" s="9"/>
      <c r="IBL23" s="78"/>
      <c r="IBM23" s="9"/>
      <c r="IBN23" s="9"/>
      <c r="IBO23" s="78"/>
      <c r="IBP23" s="9"/>
      <c r="IBQ23" s="9"/>
      <c r="IBR23" s="78"/>
      <c r="IBS23" s="9"/>
      <c r="IBT23" s="9"/>
      <c r="IBU23" s="78"/>
      <c r="IBV23" s="9"/>
      <c r="IBW23" s="9"/>
      <c r="IBX23" s="78"/>
      <c r="IBY23" s="9"/>
      <c r="IBZ23" s="9"/>
      <c r="ICA23" s="78"/>
      <c r="ICB23" s="9"/>
      <c r="ICC23" s="9"/>
      <c r="ICD23" s="78"/>
      <c r="ICE23" s="9"/>
      <c r="ICF23" s="9"/>
      <c r="ICG23" s="78"/>
      <c r="ICH23" s="9"/>
      <c r="ICI23" s="9"/>
      <c r="ICJ23" s="78"/>
      <c r="ICK23" s="9"/>
      <c r="ICL23" s="9"/>
      <c r="ICM23" s="78"/>
      <c r="ICN23" s="9"/>
      <c r="ICO23" s="9"/>
      <c r="ICP23" s="78"/>
      <c r="ICQ23" s="9"/>
      <c r="ICR23" s="9"/>
      <c r="ICS23" s="78"/>
      <c r="ICT23" s="9"/>
      <c r="ICU23" s="9"/>
      <c r="ICV23" s="78"/>
      <c r="ICW23" s="9"/>
      <c r="ICX23" s="9"/>
      <c r="ICY23" s="78"/>
      <c r="ICZ23" s="9"/>
      <c r="IDA23" s="9"/>
      <c r="IDB23" s="78"/>
      <c r="IDC23" s="9"/>
      <c r="IDD23" s="9"/>
      <c r="IDE23" s="78"/>
      <c r="IDF23" s="10"/>
      <c r="IDG23" s="10"/>
      <c r="IDH23" s="10"/>
      <c r="IDI23" s="9"/>
      <c r="IDJ23" s="9"/>
      <c r="IDK23" s="78"/>
      <c r="IDL23" s="10"/>
      <c r="IDM23" s="10"/>
      <c r="IDN23" s="10"/>
      <c r="IDO23" s="9"/>
      <c r="IDP23" s="9"/>
      <c r="IDQ23" s="78"/>
      <c r="IDR23" s="9"/>
      <c r="IDS23" s="9"/>
      <c r="IDT23" s="78"/>
      <c r="IDU23" s="10"/>
      <c r="IDV23" s="10"/>
      <c r="IDW23" s="10"/>
      <c r="IDX23" s="10"/>
      <c r="IDY23" s="10"/>
      <c r="IDZ23" s="10"/>
      <c r="IEA23" s="57"/>
      <c r="IEB23" s="58"/>
      <c r="IEC23" s="9"/>
      <c r="IED23" s="9"/>
      <c r="IEE23" s="78"/>
      <c r="IEF23" s="9"/>
      <c r="IEG23" s="9"/>
      <c r="IEH23" s="78"/>
      <c r="IEI23" s="9"/>
      <c r="IEJ23" s="9"/>
      <c r="IEK23" s="78"/>
      <c r="IEL23" s="9"/>
      <c r="IEM23" s="9"/>
      <c r="IEN23" s="78"/>
      <c r="IEO23" s="9"/>
      <c r="IEP23" s="9"/>
      <c r="IEQ23" s="78"/>
      <c r="IER23" s="9"/>
      <c r="IES23" s="9"/>
      <c r="IET23" s="78"/>
      <c r="IEU23" s="9"/>
      <c r="IEV23" s="9"/>
      <c r="IEW23" s="78"/>
      <c r="IEX23" s="9"/>
      <c r="IEY23" s="9"/>
      <c r="IEZ23" s="78"/>
      <c r="IFA23" s="9"/>
      <c r="IFB23" s="9"/>
      <c r="IFC23" s="78"/>
      <c r="IFD23" s="9"/>
      <c r="IFE23" s="9"/>
      <c r="IFF23" s="78"/>
      <c r="IFG23" s="9"/>
      <c r="IFH23" s="9"/>
      <c r="IFI23" s="78"/>
      <c r="IFJ23" s="9"/>
      <c r="IFK23" s="9"/>
      <c r="IFL23" s="78"/>
      <c r="IFM23" s="9"/>
      <c r="IFN23" s="9"/>
      <c r="IFO23" s="78"/>
      <c r="IFP23" s="9"/>
      <c r="IFQ23" s="9"/>
      <c r="IFR23" s="78"/>
      <c r="IFS23" s="9"/>
      <c r="IFT23" s="9"/>
      <c r="IFU23" s="78"/>
      <c r="IFV23" s="9"/>
      <c r="IFW23" s="9"/>
      <c r="IFX23" s="78"/>
      <c r="IFY23" s="9"/>
      <c r="IFZ23" s="9"/>
      <c r="IGA23" s="78"/>
      <c r="IGB23" s="9"/>
      <c r="IGC23" s="9"/>
      <c r="IGD23" s="78"/>
      <c r="IGE23" s="9"/>
      <c r="IGF23" s="9"/>
      <c r="IGG23" s="78"/>
      <c r="IGH23" s="9"/>
      <c r="IGI23" s="9"/>
      <c r="IGJ23" s="78"/>
      <c r="IGK23" s="9"/>
      <c r="IGL23" s="9"/>
      <c r="IGM23" s="78"/>
      <c r="IGN23" s="10"/>
      <c r="IGO23" s="10"/>
      <c r="IGP23" s="10"/>
      <c r="IGQ23" s="9"/>
      <c r="IGR23" s="9"/>
      <c r="IGS23" s="78"/>
      <c r="IGT23" s="10"/>
      <c r="IGU23" s="10"/>
      <c r="IGV23" s="10"/>
      <c r="IGW23" s="9"/>
      <c r="IGX23" s="9"/>
      <c r="IGY23" s="78"/>
      <c r="IGZ23" s="9"/>
      <c r="IHA23" s="9"/>
      <c r="IHB23" s="78"/>
      <c r="IHC23" s="10"/>
      <c r="IHD23" s="10"/>
      <c r="IHE23" s="10"/>
      <c r="IHF23" s="10"/>
      <c r="IHG23" s="10"/>
      <c r="IHH23" s="10"/>
      <c r="IHI23" s="57"/>
      <c r="IHJ23" s="58"/>
      <c r="IHK23" s="9"/>
      <c r="IHL23" s="9"/>
      <c r="IHM23" s="78"/>
      <c r="IHN23" s="9"/>
      <c r="IHO23" s="9"/>
      <c r="IHP23" s="78"/>
      <c r="IHQ23" s="9"/>
      <c r="IHR23" s="9"/>
      <c r="IHS23" s="78"/>
      <c r="IHT23" s="9"/>
      <c r="IHU23" s="9"/>
      <c r="IHV23" s="78"/>
      <c r="IHW23" s="9"/>
      <c r="IHX23" s="9"/>
      <c r="IHY23" s="78"/>
      <c r="IHZ23" s="9"/>
      <c r="IIA23" s="9"/>
      <c r="IIB23" s="78"/>
      <c r="IIC23" s="9"/>
      <c r="IID23" s="9"/>
      <c r="IIE23" s="78"/>
      <c r="IIF23" s="9"/>
      <c r="IIG23" s="9"/>
      <c r="IIH23" s="78"/>
      <c r="III23" s="9"/>
      <c r="IIJ23" s="9"/>
      <c r="IIK23" s="78"/>
      <c r="IIL23" s="9"/>
      <c r="IIM23" s="9"/>
      <c r="IIN23" s="78"/>
      <c r="IIO23" s="9"/>
      <c r="IIP23" s="9"/>
      <c r="IIQ23" s="78"/>
      <c r="IIR23" s="9"/>
      <c r="IIS23" s="9"/>
      <c r="IIT23" s="78"/>
      <c r="IIU23" s="9"/>
      <c r="IIV23" s="9"/>
      <c r="IIW23" s="78"/>
      <c r="IIX23" s="9"/>
      <c r="IIY23" s="9"/>
      <c r="IIZ23" s="78"/>
      <c r="IJA23" s="9"/>
      <c r="IJB23" s="9"/>
      <c r="IJC23" s="78"/>
      <c r="IJD23" s="9"/>
      <c r="IJE23" s="9"/>
      <c r="IJF23" s="78"/>
      <c r="IJG23" s="9"/>
      <c r="IJH23" s="9"/>
      <c r="IJI23" s="78"/>
      <c r="IJJ23" s="9"/>
      <c r="IJK23" s="9"/>
      <c r="IJL23" s="78"/>
      <c r="IJM23" s="9"/>
      <c r="IJN23" s="9"/>
      <c r="IJO23" s="78"/>
      <c r="IJP23" s="9"/>
      <c r="IJQ23" s="9"/>
      <c r="IJR23" s="78"/>
      <c r="IJS23" s="9"/>
      <c r="IJT23" s="9"/>
      <c r="IJU23" s="78"/>
      <c r="IJV23" s="10"/>
      <c r="IJW23" s="10"/>
      <c r="IJX23" s="10"/>
      <c r="IJY23" s="9"/>
      <c r="IJZ23" s="9"/>
      <c r="IKA23" s="78"/>
      <c r="IKB23" s="10"/>
      <c r="IKC23" s="10"/>
      <c r="IKD23" s="10"/>
      <c r="IKE23" s="9"/>
      <c r="IKF23" s="9"/>
      <c r="IKG23" s="78"/>
      <c r="IKH23" s="9"/>
      <c r="IKI23" s="9"/>
      <c r="IKJ23" s="78"/>
      <c r="IKK23" s="10"/>
      <c r="IKL23" s="10"/>
      <c r="IKM23" s="10"/>
      <c r="IKN23" s="10"/>
      <c r="IKO23" s="10"/>
      <c r="IKP23" s="10"/>
      <c r="IKQ23" s="57"/>
      <c r="IKR23" s="58"/>
      <c r="IKS23" s="9"/>
      <c r="IKT23" s="9"/>
      <c r="IKU23" s="78"/>
      <c r="IKV23" s="9"/>
      <c r="IKW23" s="9"/>
      <c r="IKX23" s="78"/>
      <c r="IKY23" s="9"/>
      <c r="IKZ23" s="9"/>
      <c r="ILA23" s="78"/>
      <c r="ILB23" s="9"/>
      <c r="ILC23" s="9"/>
      <c r="ILD23" s="78"/>
      <c r="ILE23" s="9"/>
      <c r="ILF23" s="9"/>
      <c r="ILG23" s="78"/>
      <c r="ILH23" s="9"/>
      <c r="ILI23" s="9"/>
      <c r="ILJ23" s="78"/>
      <c r="ILK23" s="9"/>
      <c r="ILL23" s="9"/>
      <c r="ILM23" s="78"/>
      <c r="ILN23" s="9"/>
      <c r="ILO23" s="9"/>
      <c r="ILP23" s="78"/>
      <c r="ILQ23" s="9"/>
      <c r="ILR23" s="9"/>
      <c r="ILS23" s="78"/>
      <c r="ILT23" s="9"/>
      <c r="ILU23" s="9"/>
      <c r="ILV23" s="78"/>
      <c r="ILW23" s="9"/>
      <c r="ILX23" s="9"/>
      <c r="ILY23" s="78"/>
      <c r="ILZ23" s="9"/>
      <c r="IMA23" s="9"/>
      <c r="IMB23" s="78"/>
      <c r="IMC23" s="9"/>
      <c r="IMD23" s="9"/>
      <c r="IME23" s="78"/>
      <c r="IMF23" s="9"/>
      <c r="IMG23" s="9"/>
      <c r="IMH23" s="78"/>
      <c r="IMI23" s="9"/>
      <c r="IMJ23" s="9"/>
      <c r="IMK23" s="78"/>
      <c r="IML23" s="9"/>
      <c r="IMM23" s="9"/>
      <c r="IMN23" s="78"/>
      <c r="IMO23" s="9"/>
      <c r="IMP23" s="9"/>
      <c r="IMQ23" s="78"/>
      <c r="IMR23" s="9"/>
      <c r="IMS23" s="9"/>
      <c r="IMT23" s="78"/>
      <c r="IMU23" s="9"/>
      <c r="IMV23" s="9"/>
      <c r="IMW23" s="78"/>
      <c r="IMX23" s="9"/>
      <c r="IMY23" s="9"/>
      <c r="IMZ23" s="78"/>
      <c r="INA23" s="9"/>
      <c r="INB23" s="9"/>
      <c r="INC23" s="78"/>
      <c r="IND23" s="10"/>
      <c r="INE23" s="10"/>
      <c r="INF23" s="10"/>
      <c r="ING23" s="9"/>
      <c r="INH23" s="9"/>
      <c r="INI23" s="78"/>
      <c r="INJ23" s="10"/>
      <c r="INK23" s="10"/>
      <c r="INL23" s="10"/>
      <c r="INM23" s="9"/>
      <c r="INN23" s="9"/>
      <c r="INO23" s="78"/>
      <c r="INP23" s="9"/>
      <c r="INQ23" s="9"/>
      <c r="INR23" s="78"/>
      <c r="INS23" s="10"/>
      <c r="INT23" s="10"/>
      <c r="INU23" s="10"/>
      <c r="INV23" s="10"/>
      <c r="INW23" s="10"/>
      <c r="INX23" s="10"/>
      <c r="INY23" s="57"/>
      <c r="INZ23" s="58"/>
      <c r="IOA23" s="9"/>
      <c r="IOB23" s="9"/>
      <c r="IOC23" s="78"/>
      <c r="IOD23" s="9"/>
      <c r="IOE23" s="9"/>
      <c r="IOF23" s="78"/>
      <c r="IOG23" s="9"/>
      <c r="IOH23" s="9"/>
      <c r="IOI23" s="78"/>
      <c r="IOJ23" s="9"/>
      <c r="IOK23" s="9"/>
      <c r="IOL23" s="78"/>
      <c r="IOM23" s="9"/>
      <c r="ION23" s="9"/>
      <c r="IOO23" s="78"/>
      <c r="IOP23" s="9"/>
      <c r="IOQ23" s="9"/>
      <c r="IOR23" s="78"/>
      <c r="IOS23" s="9"/>
      <c r="IOT23" s="9"/>
      <c r="IOU23" s="78"/>
      <c r="IOV23" s="9"/>
      <c r="IOW23" s="9"/>
      <c r="IOX23" s="78"/>
      <c r="IOY23" s="9"/>
      <c r="IOZ23" s="9"/>
      <c r="IPA23" s="78"/>
      <c r="IPB23" s="9"/>
      <c r="IPC23" s="9"/>
      <c r="IPD23" s="78"/>
      <c r="IPE23" s="9"/>
      <c r="IPF23" s="9"/>
      <c r="IPG23" s="78"/>
      <c r="IPH23" s="9"/>
      <c r="IPI23" s="9"/>
      <c r="IPJ23" s="78"/>
      <c r="IPK23" s="9"/>
      <c r="IPL23" s="9"/>
      <c r="IPM23" s="78"/>
      <c r="IPN23" s="9"/>
      <c r="IPO23" s="9"/>
      <c r="IPP23" s="78"/>
      <c r="IPQ23" s="9"/>
      <c r="IPR23" s="9"/>
      <c r="IPS23" s="78"/>
      <c r="IPT23" s="9"/>
      <c r="IPU23" s="9"/>
      <c r="IPV23" s="78"/>
      <c r="IPW23" s="9"/>
      <c r="IPX23" s="9"/>
      <c r="IPY23" s="78"/>
      <c r="IPZ23" s="9"/>
      <c r="IQA23" s="9"/>
      <c r="IQB23" s="78"/>
      <c r="IQC23" s="9"/>
      <c r="IQD23" s="9"/>
      <c r="IQE23" s="78"/>
      <c r="IQF23" s="9"/>
      <c r="IQG23" s="9"/>
      <c r="IQH23" s="78"/>
      <c r="IQI23" s="9"/>
      <c r="IQJ23" s="9"/>
      <c r="IQK23" s="78"/>
      <c r="IQL23" s="10"/>
      <c r="IQM23" s="10"/>
      <c r="IQN23" s="10"/>
      <c r="IQO23" s="9"/>
      <c r="IQP23" s="9"/>
      <c r="IQQ23" s="78"/>
      <c r="IQR23" s="10"/>
      <c r="IQS23" s="10"/>
      <c r="IQT23" s="10"/>
      <c r="IQU23" s="9"/>
      <c r="IQV23" s="9"/>
      <c r="IQW23" s="78"/>
      <c r="IQX23" s="9"/>
      <c r="IQY23" s="9"/>
      <c r="IQZ23" s="78"/>
      <c r="IRA23" s="10"/>
      <c r="IRB23" s="10"/>
      <c r="IRC23" s="10"/>
      <c r="IRD23" s="10"/>
      <c r="IRE23" s="10"/>
      <c r="IRF23" s="10"/>
      <c r="IRG23" s="57"/>
      <c r="IRH23" s="58"/>
      <c r="IRI23" s="9"/>
      <c r="IRJ23" s="9"/>
      <c r="IRK23" s="78"/>
      <c r="IRL23" s="9"/>
      <c r="IRM23" s="9"/>
      <c r="IRN23" s="78"/>
      <c r="IRO23" s="9"/>
      <c r="IRP23" s="9"/>
      <c r="IRQ23" s="78"/>
      <c r="IRR23" s="9"/>
      <c r="IRS23" s="9"/>
      <c r="IRT23" s="78"/>
      <c r="IRU23" s="9"/>
      <c r="IRV23" s="9"/>
      <c r="IRW23" s="78"/>
      <c r="IRX23" s="9"/>
      <c r="IRY23" s="9"/>
      <c r="IRZ23" s="78"/>
      <c r="ISA23" s="9"/>
      <c r="ISB23" s="9"/>
      <c r="ISC23" s="78"/>
      <c r="ISD23" s="9"/>
      <c r="ISE23" s="9"/>
      <c r="ISF23" s="78"/>
      <c r="ISG23" s="9"/>
      <c r="ISH23" s="9"/>
      <c r="ISI23" s="78"/>
      <c r="ISJ23" s="9"/>
      <c r="ISK23" s="9"/>
      <c r="ISL23" s="78"/>
      <c r="ISM23" s="9"/>
      <c r="ISN23" s="9"/>
      <c r="ISO23" s="78"/>
      <c r="ISP23" s="9"/>
      <c r="ISQ23" s="9"/>
      <c r="ISR23" s="78"/>
      <c r="ISS23" s="9"/>
      <c r="IST23" s="9"/>
      <c r="ISU23" s="78"/>
      <c r="ISV23" s="9"/>
      <c r="ISW23" s="9"/>
      <c r="ISX23" s="78"/>
      <c r="ISY23" s="9"/>
      <c r="ISZ23" s="9"/>
      <c r="ITA23" s="78"/>
      <c r="ITB23" s="9"/>
      <c r="ITC23" s="9"/>
      <c r="ITD23" s="78"/>
      <c r="ITE23" s="9"/>
      <c r="ITF23" s="9"/>
      <c r="ITG23" s="78"/>
      <c r="ITH23" s="9"/>
      <c r="ITI23" s="9"/>
      <c r="ITJ23" s="78"/>
      <c r="ITK23" s="9"/>
      <c r="ITL23" s="9"/>
      <c r="ITM23" s="78"/>
      <c r="ITN23" s="9"/>
      <c r="ITO23" s="9"/>
      <c r="ITP23" s="78"/>
      <c r="ITQ23" s="9"/>
      <c r="ITR23" s="9"/>
      <c r="ITS23" s="78"/>
      <c r="ITT23" s="10"/>
      <c r="ITU23" s="10"/>
      <c r="ITV23" s="10"/>
      <c r="ITW23" s="9"/>
      <c r="ITX23" s="9"/>
      <c r="ITY23" s="78"/>
      <c r="ITZ23" s="10"/>
      <c r="IUA23" s="10"/>
      <c r="IUB23" s="10"/>
      <c r="IUC23" s="9"/>
      <c r="IUD23" s="9"/>
      <c r="IUE23" s="78"/>
      <c r="IUF23" s="9"/>
      <c r="IUG23" s="9"/>
      <c r="IUH23" s="78"/>
      <c r="IUI23" s="10"/>
      <c r="IUJ23" s="10"/>
      <c r="IUK23" s="10"/>
      <c r="IUL23" s="10"/>
      <c r="IUM23" s="10"/>
      <c r="IUN23" s="10"/>
      <c r="IUO23" s="57"/>
      <c r="IUP23" s="58"/>
      <c r="IUQ23" s="9"/>
      <c r="IUR23" s="9"/>
      <c r="IUS23" s="78"/>
      <c r="IUT23" s="9"/>
      <c r="IUU23" s="9"/>
      <c r="IUV23" s="78"/>
      <c r="IUW23" s="9"/>
      <c r="IUX23" s="9"/>
      <c r="IUY23" s="78"/>
      <c r="IUZ23" s="9"/>
      <c r="IVA23" s="9"/>
      <c r="IVB23" s="78"/>
      <c r="IVC23" s="9"/>
      <c r="IVD23" s="9"/>
      <c r="IVE23" s="78"/>
      <c r="IVF23" s="9"/>
      <c r="IVG23" s="9"/>
      <c r="IVH23" s="78"/>
      <c r="IVI23" s="9"/>
      <c r="IVJ23" s="9"/>
      <c r="IVK23" s="78"/>
      <c r="IVL23" s="9"/>
      <c r="IVM23" s="9"/>
      <c r="IVN23" s="78"/>
      <c r="IVO23" s="9"/>
      <c r="IVP23" s="9"/>
      <c r="IVQ23" s="78"/>
      <c r="IVR23" s="9"/>
      <c r="IVS23" s="9"/>
      <c r="IVT23" s="78"/>
      <c r="IVU23" s="9"/>
      <c r="IVV23" s="9"/>
      <c r="IVW23" s="78"/>
      <c r="IVX23" s="9"/>
      <c r="IVY23" s="9"/>
      <c r="IVZ23" s="78"/>
      <c r="IWA23" s="9"/>
      <c r="IWB23" s="9"/>
      <c r="IWC23" s="78"/>
      <c r="IWD23" s="9"/>
      <c r="IWE23" s="9"/>
      <c r="IWF23" s="78"/>
      <c r="IWG23" s="9"/>
      <c r="IWH23" s="9"/>
      <c r="IWI23" s="78"/>
      <c r="IWJ23" s="9"/>
      <c r="IWK23" s="9"/>
      <c r="IWL23" s="78"/>
      <c r="IWM23" s="9"/>
      <c r="IWN23" s="9"/>
      <c r="IWO23" s="78"/>
      <c r="IWP23" s="9"/>
      <c r="IWQ23" s="9"/>
      <c r="IWR23" s="78"/>
      <c r="IWS23" s="9"/>
      <c r="IWT23" s="9"/>
      <c r="IWU23" s="78"/>
      <c r="IWV23" s="9"/>
      <c r="IWW23" s="9"/>
      <c r="IWX23" s="78"/>
      <c r="IWY23" s="9"/>
      <c r="IWZ23" s="9"/>
      <c r="IXA23" s="78"/>
      <c r="IXB23" s="10"/>
      <c r="IXC23" s="10"/>
      <c r="IXD23" s="10"/>
      <c r="IXE23" s="9"/>
      <c r="IXF23" s="9"/>
      <c r="IXG23" s="78"/>
      <c r="IXH23" s="10"/>
      <c r="IXI23" s="10"/>
      <c r="IXJ23" s="10"/>
      <c r="IXK23" s="9"/>
      <c r="IXL23" s="9"/>
      <c r="IXM23" s="78"/>
      <c r="IXN23" s="9"/>
      <c r="IXO23" s="9"/>
      <c r="IXP23" s="78"/>
      <c r="IXQ23" s="10"/>
      <c r="IXR23" s="10"/>
      <c r="IXS23" s="10"/>
      <c r="IXT23" s="10"/>
      <c r="IXU23" s="10"/>
      <c r="IXV23" s="10"/>
      <c r="IXW23" s="57"/>
      <c r="IXX23" s="58"/>
      <c r="IXY23" s="9"/>
      <c r="IXZ23" s="9"/>
      <c r="IYA23" s="78"/>
      <c r="IYB23" s="9"/>
      <c r="IYC23" s="9"/>
      <c r="IYD23" s="78"/>
      <c r="IYE23" s="9"/>
      <c r="IYF23" s="9"/>
      <c r="IYG23" s="78"/>
      <c r="IYH23" s="9"/>
      <c r="IYI23" s="9"/>
      <c r="IYJ23" s="78"/>
      <c r="IYK23" s="9"/>
      <c r="IYL23" s="9"/>
      <c r="IYM23" s="78"/>
      <c r="IYN23" s="9"/>
      <c r="IYO23" s="9"/>
      <c r="IYP23" s="78"/>
      <c r="IYQ23" s="9"/>
      <c r="IYR23" s="9"/>
      <c r="IYS23" s="78"/>
      <c r="IYT23" s="9"/>
      <c r="IYU23" s="9"/>
      <c r="IYV23" s="78"/>
      <c r="IYW23" s="9"/>
      <c r="IYX23" s="9"/>
      <c r="IYY23" s="78"/>
      <c r="IYZ23" s="9"/>
      <c r="IZA23" s="9"/>
      <c r="IZB23" s="78"/>
      <c r="IZC23" s="9"/>
      <c r="IZD23" s="9"/>
      <c r="IZE23" s="78"/>
      <c r="IZF23" s="9"/>
      <c r="IZG23" s="9"/>
      <c r="IZH23" s="78"/>
      <c r="IZI23" s="9"/>
      <c r="IZJ23" s="9"/>
      <c r="IZK23" s="78"/>
      <c r="IZL23" s="9"/>
      <c r="IZM23" s="9"/>
      <c r="IZN23" s="78"/>
      <c r="IZO23" s="9"/>
      <c r="IZP23" s="9"/>
      <c r="IZQ23" s="78"/>
      <c r="IZR23" s="9"/>
      <c r="IZS23" s="9"/>
      <c r="IZT23" s="78"/>
      <c r="IZU23" s="9"/>
      <c r="IZV23" s="9"/>
      <c r="IZW23" s="78"/>
      <c r="IZX23" s="9"/>
      <c r="IZY23" s="9"/>
      <c r="IZZ23" s="78"/>
      <c r="JAA23" s="9"/>
      <c r="JAB23" s="9"/>
      <c r="JAC23" s="78"/>
      <c r="JAD23" s="9"/>
      <c r="JAE23" s="9"/>
      <c r="JAF23" s="78"/>
      <c r="JAG23" s="9"/>
      <c r="JAH23" s="9"/>
      <c r="JAI23" s="78"/>
      <c r="JAJ23" s="10"/>
      <c r="JAK23" s="10"/>
      <c r="JAL23" s="10"/>
      <c r="JAM23" s="9"/>
      <c r="JAN23" s="9"/>
      <c r="JAO23" s="78"/>
      <c r="JAP23" s="10"/>
      <c r="JAQ23" s="10"/>
      <c r="JAR23" s="10"/>
      <c r="JAS23" s="9"/>
      <c r="JAT23" s="9"/>
      <c r="JAU23" s="78"/>
      <c r="JAV23" s="9"/>
      <c r="JAW23" s="9"/>
      <c r="JAX23" s="78"/>
      <c r="JAY23" s="10"/>
      <c r="JAZ23" s="10"/>
      <c r="JBA23" s="10"/>
      <c r="JBB23" s="10"/>
      <c r="JBC23" s="10"/>
      <c r="JBD23" s="10"/>
      <c r="JBE23" s="57"/>
      <c r="JBF23" s="58"/>
      <c r="JBG23" s="9"/>
      <c r="JBH23" s="9"/>
      <c r="JBI23" s="78"/>
      <c r="JBJ23" s="9"/>
      <c r="JBK23" s="9"/>
      <c r="JBL23" s="78"/>
      <c r="JBM23" s="9"/>
      <c r="JBN23" s="9"/>
      <c r="JBO23" s="78"/>
      <c r="JBP23" s="9"/>
      <c r="JBQ23" s="9"/>
      <c r="JBR23" s="78"/>
      <c r="JBS23" s="9"/>
      <c r="JBT23" s="9"/>
      <c r="JBU23" s="78"/>
      <c r="JBV23" s="9"/>
      <c r="JBW23" s="9"/>
      <c r="JBX23" s="78"/>
      <c r="JBY23" s="9"/>
      <c r="JBZ23" s="9"/>
      <c r="JCA23" s="78"/>
      <c r="JCB23" s="9"/>
      <c r="JCC23" s="9"/>
      <c r="JCD23" s="78"/>
      <c r="JCE23" s="9"/>
      <c r="JCF23" s="9"/>
      <c r="JCG23" s="78"/>
      <c r="JCH23" s="9"/>
      <c r="JCI23" s="9"/>
      <c r="JCJ23" s="78"/>
      <c r="JCK23" s="9"/>
      <c r="JCL23" s="9"/>
      <c r="JCM23" s="78"/>
      <c r="JCN23" s="9"/>
      <c r="JCO23" s="9"/>
      <c r="JCP23" s="78"/>
      <c r="JCQ23" s="9"/>
      <c r="JCR23" s="9"/>
      <c r="JCS23" s="78"/>
      <c r="JCT23" s="9"/>
      <c r="JCU23" s="9"/>
      <c r="JCV23" s="78"/>
      <c r="JCW23" s="9"/>
      <c r="JCX23" s="9"/>
      <c r="JCY23" s="78"/>
      <c r="JCZ23" s="9"/>
      <c r="JDA23" s="9"/>
      <c r="JDB23" s="78"/>
      <c r="JDC23" s="9"/>
      <c r="JDD23" s="9"/>
      <c r="JDE23" s="78"/>
      <c r="JDF23" s="9"/>
      <c r="JDG23" s="9"/>
      <c r="JDH23" s="78"/>
      <c r="JDI23" s="9"/>
      <c r="JDJ23" s="9"/>
      <c r="JDK23" s="78"/>
      <c r="JDL23" s="9"/>
      <c r="JDM23" s="9"/>
      <c r="JDN23" s="78"/>
      <c r="JDO23" s="9"/>
      <c r="JDP23" s="9"/>
      <c r="JDQ23" s="78"/>
      <c r="JDR23" s="10"/>
      <c r="JDS23" s="10"/>
      <c r="JDT23" s="10"/>
      <c r="JDU23" s="9"/>
      <c r="JDV23" s="9"/>
      <c r="JDW23" s="78"/>
      <c r="JDX23" s="10"/>
      <c r="JDY23" s="10"/>
      <c r="JDZ23" s="10"/>
      <c r="JEA23" s="9"/>
      <c r="JEB23" s="9"/>
      <c r="JEC23" s="78"/>
      <c r="JED23" s="9"/>
      <c r="JEE23" s="9"/>
      <c r="JEF23" s="78"/>
      <c r="JEG23" s="10"/>
      <c r="JEH23" s="10"/>
      <c r="JEI23" s="10"/>
      <c r="JEJ23" s="10"/>
      <c r="JEK23" s="10"/>
      <c r="JEL23" s="10"/>
      <c r="JEM23" s="57"/>
      <c r="JEN23" s="58"/>
      <c r="JEO23" s="9"/>
      <c r="JEP23" s="9"/>
      <c r="JEQ23" s="78"/>
      <c r="JER23" s="9"/>
      <c r="JES23" s="9"/>
      <c r="JET23" s="78"/>
      <c r="JEU23" s="9"/>
      <c r="JEV23" s="9"/>
      <c r="JEW23" s="78"/>
      <c r="JEX23" s="9"/>
      <c r="JEY23" s="9"/>
      <c r="JEZ23" s="78"/>
      <c r="JFA23" s="9"/>
      <c r="JFB23" s="9"/>
      <c r="JFC23" s="78"/>
      <c r="JFD23" s="9"/>
      <c r="JFE23" s="9"/>
      <c r="JFF23" s="78"/>
      <c r="JFG23" s="9"/>
      <c r="JFH23" s="9"/>
      <c r="JFI23" s="78"/>
      <c r="JFJ23" s="9"/>
      <c r="JFK23" s="9"/>
      <c r="JFL23" s="78"/>
      <c r="JFM23" s="9"/>
      <c r="JFN23" s="9"/>
      <c r="JFO23" s="78"/>
      <c r="JFP23" s="9"/>
      <c r="JFQ23" s="9"/>
      <c r="JFR23" s="78"/>
      <c r="JFS23" s="9"/>
      <c r="JFT23" s="9"/>
      <c r="JFU23" s="78"/>
      <c r="JFV23" s="9"/>
      <c r="JFW23" s="9"/>
      <c r="JFX23" s="78"/>
      <c r="JFY23" s="9"/>
      <c r="JFZ23" s="9"/>
      <c r="JGA23" s="78"/>
      <c r="JGB23" s="9"/>
      <c r="JGC23" s="9"/>
      <c r="JGD23" s="78"/>
      <c r="JGE23" s="9"/>
      <c r="JGF23" s="9"/>
      <c r="JGG23" s="78"/>
      <c r="JGH23" s="9"/>
      <c r="JGI23" s="9"/>
      <c r="JGJ23" s="78"/>
      <c r="JGK23" s="9"/>
      <c r="JGL23" s="9"/>
      <c r="JGM23" s="78"/>
      <c r="JGN23" s="9"/>
      <c r="JGO23" s="9"/>
      <c r="JGP23" s="78"/>
      <c r="JGQ23" s="9"/>
      <c r="JGR23" s="9"/>
      <c r="JGS23" s="78"/>
      <c r="JGT23" s="9"/>
      <c r="JGU23" s="9"/>
      <c r="JGV23" s="78"/>
      <c r="JGW23" s="9"/>
      <c r="JGX23" s="9"/>
      <c r="JGY23" s="78"/>
      <c r="JGZ23" s="10"/>
      <c r="JHA23" s="10"/>
      <c r="JHB23" s="10"/>
      <c r="JHC23" s="9"/>
      <c r="JHD23" s="9"/>
      <c r="JHE23" s="78"/>
      <c r="JHF23" s="10"/>
      <c r="JHG23" s="10"/>
      <c r="JHH23" s="10"/>
      <c r="JHI23" s="9"/>
      <c r="JHJ23" s="9"/>
      <c r="JHK23" s="78"/>
      <c r="JHL23" s="9"/>
      <c r="JHM23" s="9"/>
      <c r="JHN23" s="78"/>
      <c r="JHO23" s="10"/>
      <c r="JHP23" s="10"/>
      <c r="JHQ23" s="10"/>
      <c r="JHR23" s="10"/>
      <c r="JHS23" s="10"/>
      <c r="JHT23" s="10"/>
      <c r="JHU23" s="57"/>
      <c r="JHV23" s="58"/>
      <c r="JHW23" s="9"/>
      <c r="JHX23" s="9"/>
      <c r="JHY23" s="78"/>
      <c r="JHZ23" s="9"/>
      <c r="JIA23" s="9"/>
      <c r="JIB23" s="78"/>
      <c r="JIC23" s="9"/>
      <c r="JID23" s="9"/>
      <c r="JIE23" s="78"/>
      <c r="JIF23" s="9"/>
      <c r="JIG23" s="9"/>
      <c r="JIH23" s="78"/>
      <c r="JII23" s="9"/>
      <c r="JIJ23" s="9"/>
      <c r="JIK23" s="78"/>
      <c r="JIL23" s="9"/>
      <c r="JIM23" s="9"/>
      <c r="JIN23" s="78"/>
      <c r="JIO23" s="9"/>
      <c r="JIP23" s="9"/>
      <c r="JIQ23" s="78"/>
      <c r="JIR23" s="9"/>
      <c r="JIS23" s="9"/>
      <c r="JIT23" s="78"/>
      <c r="JIU23" s="9"/>
      <c r="JIV23" s="9"/>
      <c r="JIW23" s="78"/>
      <c r="JIX23" s="9"/>
      <c r="JIY23" s="9"/>
      <c r="JIZ23" s="78"/>
      <c r="JJA23" s="9"/>
      <c r="JJB23" s="9"/>
      <c r="JJC23" s="78"/>
      <c r="JJD23" s="9"/>
      <c r="JJE23" s="9"/>
      <c r="JJF23" s="78"/>
      <c r="JJG23" s="9"/>
      <c r="JJH23" s="9"/>
      <c r="JJI23" s="78"/>
      <c r="JJJ23" s="9"/>
      <c r="JJK23" s="9"/>
      <c r="JJL23" s="78"/>
      <c r="JJM23" s="9"/>
      <c r="JJN23" s="9"/>
      <c r="JJO23" s="78"/>
      <c r="JJP23" s="9"/>
      <c r="JJQ23" s="9"/>
      <c r="JJR23" s="78"/>
      <c r="JJS23" s="9"/>
      <c r="JJT23" s="9"/>
      <c r="JJU23" s="78"/>
      <c r="JJV23" s="9"/>
      <c r="JJW23" s="9"/>
      <c r="JJX23" s="78"/>
      <c r="JJY23" s="9"/>
      <c r="JJZ23" s="9"/>
      <c r="JKA23" s="78"/>
      <c r="JKB23" s="9"/>
      <c r="JKC23" s="9"/>
      <c r="JKD23" s="78"/>
      <c r="JKE23" s="9"/>
      <c r="JKF23" s="9"/>
      <c r="JKG23" s="78"/>
      <c r="JKH23" s="10"/>
      <c r="JKI23" s="10"/>
      <c r="JKJ23" s="10"/>
      <c r="JKK23" s="9"/>
      <c r="JKL23" s="9"/>
      <c r="JKM23" s="78"/>
      <c r="JKN23" s="10"/>
      <c r="JKO23" s="10"/>
      <c r="JKP23" s="10"/>
      <c r="JKQ23" s="9"/>
      <c r="JKR23" s="9"/>
      <c r="JKS23" s="78"/>
      <c r="JKT23" s="9"/>
      <c r="JKU23" s="9"/>
      <c r="JKV23" s="78"/>
      <c r="JKW23" s="10"/>
      <c r="JKX23" s="10"/>
      <c r="JKY23" s="10"/>
      <c r="JKZ23" s="10"/>
      <c r="JLA23" s="10"/>
      <c r="JLB23" s="10"/>
      <c r="JLC23" s="57"/>
      <c r="JLD23" s="58"/>
      <c r="JLE23" s="9"/>
      <c r="JLF23" s="9"/>
      <c r="JLG23" s="78"/>
      <c r="JLH23" s="9"/>
      <c r="JLI23" s="9"/>
      <c r="JLJ23" s="78"/>
      <c r="JLK23" s="9"/>
      <c r="JLL23" s="9"/>
      <c r="JLM23" s="78"/>
      <c r="JLN23" s="9"/>
      <c r="JLO23" s="9"/>
      <c r="JLP23" s="78"/>
      <c r="JLQ23" s="9"/>
      <c r="JLR23" s="9"/>
      <c r="JLS23" s="78"/>
      <c r="JLT23" s="9"/>
      <c r="JLU23" s="9"/>
      <c r="JLV23" s="78"/>
      <c r="JLW23" s="9"/>
      <c r="JLX23" s="9"/>
      <c r="JLY23" s="78"/>
      <c r="JLZ23" s="9"/>
      <c r="JMA23" s="9"/>
      <c r="JMB23" s="78"/>
      <c r="JMC23" s="9"/>
      <c r="JMD23" s="9"/>
      <c r="JME23" s="78"/>
      <c r="JMF23" s="9"/>
      <c r="JMG23" s="9"/>
      <c r="JMH23" s="78"/>
      <c r="JMI23" s="9"/>
      <c r="JMJ23" s="9"/>
      <c r="JMK23" s="78"/>
      <c r="JML23" s="9"/>
      <c r="JMM23" s="9"/>
      <c r="JMN23" s="78"/>
      <c r="JMO23" s="9"/>
      <c r="JMP23" s="9"/>
      <c r="JMQ23" s="78"/>
      <c r="JMR23" s="9"/>
      <c r="JMS23" s="9"/>
      <c r="JMT23" s="78"/>
      <c r="JMU23" s="9"/>
      <c r="JMV23" s="9"/>
      <c r="JMW23" s="78"/>
      <c r="JMX23" s="9"/>
      <c r="JMY23" s="9"/>
      <c r="JMZ23" s="78"/>
      <c r="JNA23" s="9"/>
      <c r="JNB23" s="9"/>
      <c r="JNC23" s="78"/>
      <c r="JND23" s="9"/>
      <c r="JNE23" s="9"/>
      <c r="JNF23" s="78"/>
      <c r="JNG23" s="9"/>
      <c r="JNH23" s="9"/>
      <c r="JNI23" s="78"/>
      <c r="JNJ23" s="9"/>
      <c r="JNK23" s="9"/>
      <c r="JNL23" s="78"/>
      <c r="JNM23" s="9"/>
      <c r="JNN23" s="9"/>
      <c r="JNO23" s="78"/>
      <c r="JNP23" s="10"/>
      <c r="JNQ23" s="10"/>
      <c r="JNR23" s="10"/>
      <c r="JNS23" s="9"/>
      <c r="JNT23" s="9"/>
      <c r="JNU23" s="78"/>
      <c r="JNV23" s="10"/>
      <c r="JNW23" s="10"/>
      <c r="JNX23" s="10"/>
      <c r="JNY23" s="9"/>
      <c r="JNZ23" s="9"/>
      <c r="JOA23" s="78"/>
      <c r="JOB23" s="9"/>
      <c r="JOC23" s="9"/>
      <c r="JOD23" s="78"/>
      <c r="JOE23" s="10"/>
      <c r="JOF23" s="10"/>
      <c r="JOG23" s="10"/>
      <c r="JOH23" s="10"/>
      <c r="JOI23" s="10"/>
      <c r="JOJ23" s="10"/>
      <c r="JOK23" s="57"/>
      <c r="JOL23" s="58"/>
      <c r="JOM23" s="9"/>
      <c r="JON23" s="9"/>
      <c r="JOO23" s="78"/>
      <c r="JOP23" s="9"/>
      <c r="JOQ23" s="9"/>
      <c r="JOR23" s="78"/>
      <c r="JOS23" s="9"/>
      <c r="JOT23" s="9"/>
      <c r="JOU23" s="78"/>
      <c r="JOV23" s="9"/>
      <c r="JOW23" s="9"/>
      <c r="JOX23" s="78"/>
      <c r="JOY23" s="9"/>
      <c r="JOZ23" s="9"/>
      <c r="JPA23" s="78"/>
      <c r="JPB23" s="9"/>
      <c r="JPC23" s="9"/>
      <c r="JPD23" s="78"/>
      <c r="JPE23" s="9"/>
      <c r="JPF23" s="9"/>
      <c r="JPG23" s="78"/>
      <c r="JPH23" s="9"/>
      <c r="JPI23" s="9"/>
      <c r="JPJ23" s="78"/>
      <c r="JPK23" s="9"/>
      <c r="JPL23" s="9"/>
      <c r="JPM23" s="78"/>
      <c r="JPN23" s="9"/>
      <c r="JPO23" s="9"/>
      <c r="JPP23" s="78"/>
      <c r="JPQ23" s="9"/>
      <c r="JPR23" s="9"/>
      <c r="JPS23" s="78"/>
      <c r="JPT23" s="9"/>
      <c r="JPU23" s="9"/>
      <c r="JPV23" s="78"/>
      <c r="JPW23" s="9"/>
      <c r="JPX23" s="9"/>
      <c r="JPY23" s="78"/>
      <c r="JPZ23" s="9"/>
      <c r="JQA23" s="9"/>
      <c r="JQB23" s="78"/>
      <c r="JQC23" s="9"/>
      <c r="JQD23" s="9"/>
      <c r="JQE23" s="78"/>
      <c r="JQF23" s="9"/>
      <c r="JQG23" s="9"/>
      <c r="JQH23" s="78"/>
      <c r="JQI23" s="9"/>
      <c r="JQJ23" s="9"/>
      <c r="JQK23" s="78"/>
      <c r="JQL23" s="9"/>
      <c r="JQM23" s="9"/>
      <c r="JQN23" s="78"/>
      <c r="JQO23" s="9"/>
      <c r="JQP23" s="9"/>
      <c r="JQQ23" s="78"/>
      <c r="JQR23" s="9"/>
      <c r="JQS23" s="9"/>
      <c r="JQT23" s="78"/>
      <c r="JQU23" s="9"/>
      <c r="JQV23" s="9"/>
      <c r="JQW23" s="78"/>
      <c r="JQX23" s="10"/>
      <c r="JQY23" s="10"/>
      <c r="JQZ23" s="10"/>
      <c r="JRA23" s="9"/>
      <c r="JRB23" s="9"/>
      <c r="JRC23" s="78"/>
      <c r="JRD23" s="10"/>
      <c r="JRE23" s="10"/>
      <c r="JRF23" s="10"/>
      <c r="JRG23" s="9"/>
      <c r="JRH23" s="9"/>
      <c r="JRI23" s="78"/>
      <c r="JRJ23" s="9"/>
      <c r="JRK23" s="9"/>
      <c r="JRL23" s="78"/>
      <c r="JRM23" s="10"/>
      <c r="JRN23" s="10"/>
      <c r="JRO23" s="10"/>
      <c r="JRP23" s="10"/>
      <c r="JRQ23" s="10"/>
      <c r="JRR23" s="10"/>
      <c r="JRS23" s="57"/>
      <c r="JRT23" s="58"/>
      <c r="JRU23" s="9"/>
      <c r="JRV23" s="9"/>
      <c r="JRW23" s="78"/>
      <c r="JRX23" s="9"/>
      <c r="JRY23" s="9"/>
      <c r="JRZ23" s="78"/>
      <c r="JSA23" s="9"/>
      <c r="JSB23" s="9"/>
      <c r="JSC23" s="78"/>
      <c r="JSD23" s="9"/>
      <c r="JSE23" s="9"/>
      <c r="JSF23" s="78"/>
      <c r="JSG23" s="9"/>
      <c r="JSH23" s="9"/>
      <c r="JSI23" s="78"/>
      <c r="JSJ23" s="9"/>
      <c r="JSK23" s="9"/>
      <c r="JSL23" s="78"/>
      <c r="JSM23" s="9"/>
      <c r="JSN23" s="9"/>
      <c r="JSO23" s="78"/>
      <c r="JSP23" s="9"/>
      <c r="JSQ23" s="9"/>
      <c r="JSR23" s="78"/>
      <c r="JSS23" s="9"/>
      <c r="JST23" s="9"/>
      <c r="JSU23" s="78"/>
      <c r="JSV23" s="9"/>
      <c r="JSW23" s="9"/>
      <c r="JSX23" s="78"/>
      <c r="JSY23" s="9"/>
      <c r="JSZ23" s="9"/>
      <c r="JTA23" s="78"/>
      <c r="JTB23" s="9"/>
      <c r="JTC23" s="9"/>
      <c r="JTD23" s="78"/>
      <c r="JTE23" s="9"/>
      <c r="JTF23" s="9"/>
      <c r="JTG23" s="78"/>
      <c r="JTH23" s="9"/>
      <c r="JTI23" s="9"/>
      <c r="JTJ23" s="78"/>
      <c r="JTK23" s="9"/>
      <c r="JTL23" s="9"/>
      <c r="JTM23" s="78"/>
      <c r="JTN23" s="9"/>
      <c r="JTO23" s="9"/>
      <c r="JTP23" s="78"/>
      <c r="JTQ23" s="9"/>
      <c r="JTR23" s="9"/>
      <c r="JTS23" s="78"/>
      <c r="JTT23" s="9"/>
      <c r="JTU23" s="9"/>
      <c r="JTV23" s="78"/>
      <c r="JTW23" s="9"/>
      <c r="JTX23" s="9"/>
      <c r="JTY23" s="78"/>
      <c r="JTZ23" s="9"/>
      <c r="JUA23" s="9"/>
      <c r="JUB23" s="78"/>
      <c r="JUC23" s="9"/>
      <c r="JUD23" s="9"/>
      <c r="JUE23" s="78"/>
      <c r="JUF23" s="10"/>
      <c r="JUG23" s="10"/>
      <c r="JUH23" s="10"/>
      <c r="JUI23" s="9"/>
      <c r="JUJ23" s="9"/>
      <c r="JUK23" s="78"/>
      <c r="JUL23" s="10"/>
      <c r="JUM23" s="10"/>
      <c r="JUN23" s="10"/>
      <c r="JUO23" s="9"/>
      <c r="JUP23" s="9"/>
      <c r="JUQ23" s="78"/>
      <c r="JUR23" s="9"/>
      <c r="JUS23" s="9"/>
      <c r="JUT23" s="78"/>
      <c r="JUU23" s="10"/>
      <c r="JUV23" s="10"/>
      <c r="JUW23" s="10"/>
      <c r="JUX23" s="10"/>
      <c r="JUY23" s="10"/>
      <c r="JUZ23" s="10"/>
      <c r="JVA23" s="57"/>
      <c r="JVB23" s="58"/>
      <c r="JVC23" s="9"/>
      <c r="JVD23" s="9"/>
      <c r="JVE23" s="78"/>
      <c r="JVF23" s="9"/>
      <c r="JVG23" s="9"/>
      <c r="JVH23" s="78"/>
      <c r="JVI23" s="9"/>
      <c r="JVJ23" s="9"/>
      <c r="JVK23" s="78"/>
      <c r="JVL23" s="9"/>
      <c r="JVM23" s="9"/>
      <c r="JVN23" s="78"/>
      <c r="JVO23" s="9"/>
      <c r="JVP23" s="9"/>
      <c r="JVQ23" s="78"/>
      <c r="JVR23" s="9"/>
      <c r="JVS23" s="9"/>
      <c r="JVT23" s="78"/>
      <c r="JVU23" s="9"/>
      <c r="JVV23" s="9"/>
      <c r="JVW23" s="78"/>
      <c r="JVX23" s="9"/>
      <c r="JVY23" s="9"/>
      <c r="JVZ23" s="78"/>
      <c r="JWA23" s="9"/>
      <c r="JWB23" s="9"/>
      <c r="JWC23" s="78"/>
      <c r="JWD23" s="9"/>
      <c r="JWE23" s="9"/>
      <c r="JWF23" s="78"/>
      <c r="JWG23" s="9"/>
      <c r="JWH23" s="9"/>
      <c r="JWI23" s="78"/>
      <c r="JWJ23" s="9"/>
      <c r="JWK23" s="9"/>
      <c r="JWL23" s="78"/>
      <c r="JWM23" s="9"/>
      <c r="JWN23" s="9"/>
      <c r="JWO23" s="78"/>
      <c r="JWP23" s="9"/>
      <c r="JWQ23" s="9"/>
      <c r="JWR23" s="78"/>
      <c r="JWS23" s="9"/>
      <c r="JWT23" s="9"/>
      <c r="JWU23" s="78"/>
      <c r="JWV23" s="9"/>
      <c r="JWW23" s="9"/>
      <c r="JWX23" s="78"/>
      <c r="JWY23" s="9"/>
      <c r="JWZ23" s="9"/>
      <c r="JXA23" s="78"/>
      <c r="JXB23" s="9"/>
      <c r="JXC23" s="9"/>
      <c r="JXD23" s="78"/>
      <c r="JXE23" s="9"/>
      <c r="JXF23" s="9"/>
      <c r="JXG23" s="78"/>
      <c r="JXH23" s="9"/>
      <c r="JXI23" s="9"/>
      <c r="JXJ23" s="78"/>
      <c r="JXK23" s="9"/>
      <c r="JXL23" s="9"/>
      <c r="JXM23" s="78"/>
      <c r="JXN23" s="10"/>
      <c r="JXO23" s="10"/>
      <c r="JXP23" s="10"/>
      <c r="JXQ23" s="9"/>
      <c r="JXR23" s="9"/>
      <c r="JXS23" s="78"/>
      <c r="JXT23" s="10"/>
      <c r="JXU23" s="10"/>
      <c r="JXV23" s="10"/>
      <c r="JXW23" s="9"/>
      <c r="JXX23" s="9"/>
      <c r="JXY23" s="78"/>
      <c r="JXZ23" s="9"/>
      <c r="JYA23" s="9"/>
      <c r="JYB23" s="78"/>
      <c r="JYC23" s="10"/>
      <c r="JYD23" s="10"/>
      <c r="JYE23" s="10"/>
      <c r="JYF23" s="10"/>
      <c r="JYG23" s="10"/>
      <c r="JYH23" s="10"/>
      <c r="JYI23" s="57"/>
      <c r="JYJ23" s="58"/>
      <c r="JYK23" s="9"/>
      <c r="JYL23" s="9"/>
      <c r="JYM23" s="78"/>
      <c r="JYN23" s="9"/>
      <c r="JYO23" s="9"/>
      <c r="JYP23" s="78"/>
      <c r="JYQ23" s="9"/>
      <c r="JYR23" s="9"/>
      <c r="JYS23" s="78"/>
      <c r="JYT23" s="9"/>
      <c r="JYU23" s="9"/>
      <c r="JYV23" s="78"/>
      <c r="JYW23" s="9"/>
      <c r="JYX23" s="9"/>
      <c r="JYY23" s="78"/>
      <c r="JYZ23" s="9"/>
      <c r="JZA23" s="9"/>
      <c r="JZB23" s="78"/>
      <c r="JZC23" s="9"/>
      <c r="JZD23" s="9"/>
      <c r="JZE23" s="78"/>
      <c r="JZF23" s="9"/>
      <c r="JZG23" s="9"/>
      <c r="JZH23" s="78"/>
      <c r="JZI23" s="9"/>
      <c r="JZJ23" s="9"/>
      <c r="JZK23" s="78"/>
      <c r="JZL23" s="9"/>
      <c r="JZM23" s="9"/>
      <c r="JZN23" s="78"/>
      <c r="JZO23" s="9"/>
      <c r="JZP23" s="9"/>
      <c r="JZQ23" s="78"/>
      <c r="JZR23" s="9"/>
      <c r="JZS23" s="9"/>
      <c r="JZT23" s="78"/>
      <c r="JZU23" s="9"/>
      <c r="JZV23" s="9"/>
      <c r="JZW23" s="78"/>
      <c r="JZX23" s="9"/>
      <c r="JZY23" s="9"/>
      <c r="JZZ23" s="78"/>
      <c r="KAA23" s="9"/>
      <c r="KAB23" s="9"/>
      <c r="KAC23" s="78"/>
      <c r="KAD23" s="9"/>
      <c r="KAE23" s="9"/>
      <c r="KAF23" s="78"/>
      <c r="KAG23" s="9"/>
      <c r="KAH23" s="9"/>
      <c r="KAI23" s="78"/>
      <c r="KAJ23" s="9"/>
      <c r="KAK23" s="9"/>
      <c r="KAL23" s="78"/>
      <c r="KAM23" s="9"/>
      <c r="KAN23" s="9"/>
      <c r="KAO23" s="78"/>
      <c r="KAP23" s="9"/>
      <c r="KAQ23" s="9"/>
      <c r="KAR23" s="78"/>
      <c r="KAS23" s="9"/>
      <c r="KAT23" s="9"/>
      <c r="KAU23" s="78"/>
      <c r="KAV23" s="10"/>
      <c r="KAW23" s="10"/>
      <c r="KAX23" s="10"/>
      <c r="KAY23" s="9"/>
      <c r="KAZ23" s="9"/>
      <c r="KBA23" s="78"/>
      <c r="KBB23" s="10"/>
      <c r="KBC23" s="10"/>
      <c r="KBD23" s="10"/>
      <c r="KBE23" s="9"/>
      <c r="KBF23" s="9"/>
      <c r="KBG23" s="78"/>
      <c r="KBH23" s="9"/>
      <c r="KBI23" s="9"/>
      <c r="KBJ23" s="78"/>
      <c r="KBK23" s="10"/>
      <c r="KBL23" s="10"/>
      <c r="KBM23" s="10"/>
      <c r="KBN23" s="10"/>
      <c r="KBO23" s="10"/>
      <c r="KBP23" s="10"/>
      <c r="KBQ23" s="57"/>
      <c r="KBR23" s="58"/>
      <c r="KBS23" s="9"/>
      <c r="KBT23" s="9"/>
      <c r="KBU23" s="78"/>
      <c r="KBV23" s="9"/>
      <c r="KBW23" s="9"/>
      <c r="KBX23" s="78"/>
      <c r="KBY23" s="9"/>
      <c r="KBZ23" s="9"/>
      <c r="KCA23" s="78"/>
      <c r="KCB23" s="9"/>
      <c r="KCC23" s="9"/>
      <c r="KCD23" s="78"/>
      <c r="KCE23" s="9"/>
      <c r="KCF23" s="9"/>
      <c r="KCG23" s="78"/>
      <c r="KCH23" s="9"/>
      <c r="KCI23" s="9"/>
      <c r="KCJ23" s="78"/>
      <c r="KCK23" s="9"/>
      <c r="KCL23" s="9"/>
      <c r="KCM23" s="78"/>
      <c r="KCN23" s="9"/>
      <c r="KCO23" s="9"/>
      <c r="KCP23" s="78"/>
      <c r="KCQ23" s="9"/>
      <c r="KCR23" s="9"/>
      <c r="KCS23" s="78"/>
      <c r="KCT23" s="9"/>
      <c r="KCU23" s="9"/>
      <c r="KCV23" s="78"/>
      <c r="KCW23" s="9"/>
      <c r="KCX23" s="9"/>
      <c r="KCY23" s="78"/>
      <c r="KCZ23" s="9"/>
      <c r="KDA23" s="9"/>
      <c r="KDB23" s="78"/>
      <c r="KDC23" s="9"/>
      <c r="KDD23" s="9"/>
      <c r="KDE23" s="78"/>
      <c r="KDF23" s="9"/>
      <c r="KDG23" s="9"/>
      <c r="KDH23" s="78"/>
      <c r="KDI23" s="9"/>
      <c r="KDJ23" s="9"/>
      <c r="KDK23" s="78"/>
      <c r="KDL23" s="9"/>
      <c r="KDM23" s="9"/>
      <c r="KDN23" s="78"/>
      <c r="KDO23" s="9"/>
      <c r="KDP23" s="9"/>
      <c r="KDQ23" s="78"/>
      <c r="KDR23" s="9"/>
      <c r="KDS23" s="9"/>
      <c r="KDT23" s="78"/>
      <c r="KDU23" s="9"/>
      <c r="KDV23" s="9"/>
      <c r="KDW23" s="78"/>
      <c r="KDX23" s="9"/>
      <c r="KDY23" s="9"/>
      <c r="KDZ23" s="78"/>
      <c r="KEA23" s="9"/>
      <c r="KEB23" s="9"/>
      <c r="KEC23" s="78"/>
      <c r="KED23" s="10"/>
      <c r="KEE23" s="10"/>
      <c r="KEF23" s="10"/>
      <c r="KEG23" s="9"/>
      <c r="KEH23" s="9"/>
      <c r="KEI23" s="78"/>
      <c r="KEJ23" s="10"/>
      <c r="KEK23" s="10"/>
      <c r="KEL23" s="10"/>
      <c r="KEM23" s="9"/>
      <c r="KEN23" s="9"/>
      <c r="KEO23" s="78"/>
      <c r="KEP23" s="9"/>
      <c r="KEQ23" s="9"/>
      <c r="KER23" s="78"/>
      <c r="KES23" s="10"/>
      <c r="KET23" s="10"/>
      <c r="KEU23" s="10"/>
      <c r="KEV23" s="10"/>
      <c r="KEW23" s="10"/>
      <c r="KEX23" s="10"/>
      <c r="KEY23" s="57"/>
      <c r="KEZ23" s="58"/>
      <c r="KFA23" s="9"/>
      <c r="KFB23" s="9"/>
      <c r="KFC23" s="78"/>
      <c r="KFD23" s="9"/>
      <c r="KFE23" s="9"/>
      <c r="KFF23" s="78"/>
      <c r="KFG23" s="9"/>
      <c r="KFH23" s="9"/>
      <c r="KFI23" s="78"/>
      <c r="KFJ23" s="9"/>
      <c r="KFK23" s="9"/>
      <c r="KFL23" s="78"/>
      <c r="KFM23" s="9"/>
      <c r="KFN23" s="9"/>
      <c r="KFO23" s="78"/>
      <c r="KFP23" s="9"/>
      <c r="KFQ23" s="9"/>
      <c r="KFR23" s="78"/>
      <c r="KFS23" s="9"/>
      <c r="KFT23" s="9"/>
      <c r="KFU23" s="78"/>
      <c r="KFV23" s="9"/>
      <c r="KFW23" s="9"/>
      <c r="KFX23" s="78"/>
      <c r="KFY23" s="9"/>
      <c r="KFZ23" s="9"/>
      <c r="KGA23" s="78"/>
      <c r="KGB23" s="9"/>
      <c r="KGC23" s="9"/>
      <c r="KGD23" s="78"/>
      <c r="KGE23" s="9"/>
      <c r="KGF23" s="9"/>
      <c r="KGG23" s="78"/>
      <c r="KGH23" s="9"/>
      <c r="KGI23" s="9"/>
      <c r="KGJ23" s="78"/>
      <c r="KGK23" s="9"/>
      <c r="KGL23" s="9"/>
      <c r="KGM23" s="78"/>
      <c r="KGN23" s="9"/>
      <c r="KGO23" s="9"/>
      <c r="KGP23" s="78"/>
      <c r="KGQ23" s="9"/>
      <c r="KGR23" s="9"/>
      <c r="KGS23" s="78"/>
      <c r="KGT23" s="9"/>
      <c r="KGU23" s="9"/>
      <c r="KGV23" s="78"/>
      <c r="KGW23" s="9"/>
      <c r="KGX23" s="9"/>
      <c r="KGY23" s="78"/>
      <c r="KGZ23" s="9"/>
      <c r="KHA23" s="9"/>
      <c r="KHB23" s="78"/>
      <c r="KHC23" s="9"/>
      <c r="KHD23" s="9"/>
      <c r="KHE23" s="78"/>
      <c r="KHF23" s="9"/>
      <c r="KHG23" s="9"/>
      <c r="KHH23" s="78"/>
      <c r="KHI23" s="9"/>
      <c r="KHJ23" s="9"/>
      <c r="KHK23" s="78"/>
      <c r="KHL23" s="10"/>
      <c r="KHM23" s="10"/>
      <c r="KHN23" s="10"/>
      <c r="KHO23" s="9"/>
      <c r="KHP23" s="9"/>
      <c r="KHQ23" s="78"/>
      <c r="KHR23" s="10"/>
      <c r="KHS23" s="10"/>
      <c r="KHT23" s="10"/>
      <c r="KHU23" s="9"/>
      <c r="KHV23" s="9"/>
      <c r="KHW23" s="78"/>
      <c r="KHX23" s="9"/>
      <c r="KHY23" s="9"/>
      <c r="KHZ23" s="78"/>
      <c r="KIA23" s="10"/>
      <c r="KIB23" s="10"/>
      <c r="KIC23" s="10"/>
      <c r="KID23" s="10"/>
      <c r="KIE23" s="10"/>
      <c r="KIF23" s="10"/>
      <c r="KIG23" s="57"/>
      <c r="KIH23" s="58"/>
      <c r="KII23" s="9"/>
      <c r="KIJ23" s="9"/>
      <c r="KIK23" s="78"/>
      <c r="KIL23" s="9"/>
      <c r="KIM23" s="9"/>
      <c r="KIN23" s="78"/>
      <c r="KIO23" s="9"/>
      <c r="KIP23" s="9"/>
      <c r="KIQ23" s="78"/>
      <c r="KIR23" s="9"/>
      <c r="KIS23" s="9"/>
      <c r="KIT23" s="78"/>
      <c r="KIU23" s="9"/>
      <c r="KIV23" s="9"/>
      <c r="KIW23" s="78"/>
      <c r="KIX23" s="9"/>
      <c r="KIY23" s="9"/>
      <c r="KIZ23" s="78"/>
      <c r="KJA23" s="9"/>
      <c r="KJB23" s="9"/>
      <c r="KJC23" s="78"/>
      <c r="KJD23" s="9"/>
      <c r="KJE23" s="9"/>
      <c r="KJF23" s="78"/>
      <c r="KJG23" s="9"/>
      <c r="KJH23" s="9"/>
      <c r="KJI23" s="78"/>
      <c r="KJJ23" s="9"/>
      <c r="KJK23" s="9"/>
      <c r="KJL23" s="78"/>
      <c r="KJM23" s="9"/>
      <c r="KJN23" s="9"/>
      <c r="KJO23" s="78"/>
      <c r="KJP23" s="9"/>
      <c r="KJQ23" s="9"/>
      <c r="KJR23" s="78"/>
      <c r="KJS23" s="9"/>
      <c r="KJT23" s="9"/>
      <c r="KJU23" s="78"/>
      <c r="KJV23" s="9"/>
      <c r="KJW23" s="9"/>
      <c r="KJX23" s="78"/>
      <c r="KJY23" s="9"/>
      <c r="KJZ23" s="9"/>
      <c r="KKA23" s="78"/>
      <c r="KKB23" s="9"/>
      <c r="KKC23" s="9"/>
      <c r="KKD23" s="78"/>
      <c r="KKE23" s="9"/>
      <c r="KKF23" s="9"/>
      <c r="KKG23" s="78"/>
      <c r="KKH23" s="9"/>
      <c r="KKI23" s="9"/>
      <c r="KKJ23" s="78"/>
      <c r="KKK23" s="9"/>
      <c r="KKL23" s="9"/>
      <c r="KKM23" s="78"/>
      <c r="KKN23" s="9"/>
      <c r="KKO23" s="9"/>
      <c r="KKP23" s="78"/>
      <c r="KKQ23" s="9"/>
      <c r="KKR23" s="9"/>
      <c r="KKS23" s="78"/>
      <c r="KKT23" s="10"/>
      <c r="KKU23" s="10"/>
      <c r="KKV23" s="10"/>
      <c r="KKW23" s="9"/>
      <c r="KKX23" s="9"/>
      <c r="KKY23" s="78"/>
      <c r="KKZ23" s="10"/>
      <c r="KLA23" s="10"/>
      <c r="KLB23" s="10"/>
      <c r="KLC23" s="9"/>
      <c r="KLD23" s="9"/>
      <c r="KLE23" s="78"/>
      <c r="KLF23" s="9"/>
      <c r="KLG23" s="9"/>
      <c r="KLH23" s="78"/>
      <c r="KLI23" s="10"/>
      <c r="KLJ23" s="10"/>
      <c r="KLK23" s="10"/>
      <c r="KLL23" s="10"/>
      <c r="KLM23" s="10"/>
      <c r="KLN23" s="10"/>
      <c r="KLO23" s="57"/>
      <c r="KLP23" s="58"/>
      <c r="KLQ23" s="9"/>
      <c r="KLR23" s="9"/>
      <c r="KLS23" s="78"/>
      <c r="KLT23" s="9"/>
      <c r="KLU23" s="9"/>
      <c r="KLV23" s="78"/>
      <c r="KLW23" s="9"/>
      <c r="KLX23" s="9"/>
      <c r="KLY23" s="78"/>
      <c r="KLZ23" s="9"/>
      <c r="KMA23" s="9"/>
      <c r="KMB23" s="78"/>
      <c r="KMC23" s="9"/>
      <c r="KMD23" s="9"/>
      <c r="KME23" s="78"/>
      <c r="KMF23" s="9"/>
      <c r="KMG23" s="9"/>
      <c r="KMH23" s="78"/>
      <c r="KMI23" s="9"/>
      <c r="KMJ23" s="9"/>
      <c r="KMK23" s="78"/>
      <c r="KML23" s="9"/>
      <c r="KMM23" s="9"/>
      <c r="KMN23" s="78"/>
      <c r="KMO23" s="9"/>
      <c r="KMP23" s="9"/>
      <c r="KMQ23" s="78"/>
      <c r="KMR23" s="9"/>
      <c r="KMS23" s="9"/>
      <c r="KMT23" s="78"/>
      <c r="KMU23" s="9"/>
      <c r="KMV23" s="9"/>
      <c r="KMW23" s="78"/>
      <c r="KMX23" s="9"/>
      <c r="KMY23" s="9"/>
      <c r="KMZ23" s="78"/>
      <c r="KNA23" s="9"/>
      <c r="KNB23" s="9"/>
      <c r="KNC23" s="78"/>
      <c r="KND23" s="9"/>
      <c r="KNE23" s="9"/>
      <c r="KNF23" s="78"/>
      <c r="KNG23" s="9"/>
      <c r="KNH23" s="9"/>
      <c r="KNI23" s="78"/>
      <c r="KNJ23" s="9"/>
      <c r="KNK23" s="9"/>
      <c r="KNL23" s="78"/>
      <c r="KNM23" s="9"/>
      <c r="KNN23" s="9"/>
      <c r="KNO23" s="78"/>
      <c r="KNP23" s="9"/>
      <c r="KNQ23" s="9"/>
      <c r="KNR23" s="78"/>
      <c r="KNS23" s="9"/>
      <c r="KNT23" s="9"/>
      <c r="KNU23" s="78"/>
      <c r="KNV23" s="9"/>
      <c r="KNW23" s="9"/>
      <c r="KNX23" s="78"/>
      <c r="KNY23" s="9"/>
      <c r="KNZ23" s="9"/>
      <c r="KOA23" s="78"/>
      <c r="KOB23" s="10"/>
      <c r="KOC23" s="10"/>
      <c r="KOD23" s="10"/>
      <c r="KOE23" s="9"/>
      <c r="KOF23" s="9"/>
      <c r="KOG23" s="78"/>
      <c r="KOH23" s="10"/>
      <c r="KOI23" s="10"/>
      <c r="KOJ23" s="10"/>
      <c r="KOK23" s="9"/>
      <c r="KOL23" s="9"/>
      <c r="KOM23" s="78"/>
      <c r="KON23" s="9"/>
      <c r="KOO23" s="9"/>
      <c r="KOP23" s="78"/>
      <c r="KOQ23" s="10"/>
      <c r="KOR23" s="10"/>
      <c r="KOS23" s="10"/>
      <c r="KOT23" s="10"/>
      <c r="KOU23" s="10"/>
      <c r="KOV23" s="10"/>
      <c r="KOW23" s="57"/>
      <c r="KOX23" s="58"/>
      <c r="KOY23" s="9"/>
      <c r="KOZ23" s="9"/>
      <c r="KPA23" s="78"/>
      <c r="KPB23" s="9"/>
      <c r="KPC23" s="9"/>
      <c r="KPD23" s="78"/>
      <c r="KPE23" s="9"/>
      <c r="KPF23" s="9"/>
      <c r="KPG23" s="78"/>
      <c r="KPH23" s="9"/>
      <c r="KPI23" s="9"/>
      <c r="KPJ23" s="78"/>
      <c r="KPK23" s="9"/>
      <c r="KPL23" s="9"/>
      <c r="KPM23" s="78"/>
      <c r="KPN23" s="9"/>
      <c r="KPO23" s="9"/>
      <c r="KPP23" s="78"/>
      <c r="KPQ23" s="9"/>
      <c r="KPR23" s="9"/>
      <c r="KPS23" s="78"/>
      <c r="KPT23" s="9"/>
      <c r="KPU23" s="9"/>
      <c r="KPV23" s="78"/>
      <c r="KPW23" s="9"/>
      <c r="KPX23" s="9"/>
      <c r="KPY23" s="78"/>
      <c r="KPZ23" s="9"/>
      <c r="KQA23" s="9"/>
      <c r="KQB23" s="78"/>
      <c r="KQC23" s="9"/>
      <c r="KQD23" s="9"/>
      <c r="KQE23" s="78"/>
      <c r="KQF23" s="9"/>
      <c r="KQG23" s="9"/>
      <c r="KQH23" s="78"/>
      <c r="KQI23" s="9"/>
      <c r="KQJ23" s="9"/>
      <c r="KQK23" s="78"/>
      <c r="KQL23" s="9"/>
      <c r="KQM23" s="9"/>
      <c r="KQN23" s="78"/>
      <c r="KQO23" s="9"/>
      <c r="KQP23" s="9"/>
      <c r="KQQ23" s="78"/>
      <c r="KQR23" s="9"/>
      <c r="KQS23" s="9"/>
      <c r="KQT23" s="78"/>
      <c r="KQU23" s="9"/>
      <c r="KQV23" s="9"/>
      <c r="KQW23" s="78"/>
      <c r="KQX23" s="9"/>
      <c r="KQY23" s="9"/>
      <c r="KQZ23" s="78"/>
      <c r="KRA23" s="9"/>
      <c r="KRB23" s="9"/>
      <c r="KRC23" s="78"/>
      <c r="KRD23" s="9"/>
      <c r="KRE23" s="9"/>
      <c r="KRF23" s="78"/>
      <c r="KRG23" s="9"/>
      <c r="KRH23" s="9"/>
      <c r="KRI23" s="78"/>
      <c r="KRJ23" s="10"/>
      <c r="KRK23" s="10"/>
      <c r="KRL23" s="10"/>
      <c r="KRM23" s="9"/>
      <c r="KRN23" s="9"/>
      <c r="KRO23" s="78"/>
      <c r="KRP23" s="10"/>
      <c r="KRQ23" s="10"/>
      <c r="KRR23" s="10"/>
      <c r="KRS23" s="9"/>
      <c r="KRT23" s="9"/>
      <c r="KRU23" s="78"/>
      <c r="KRV23" s="9"/>
      <c r="KRW23" s="9"/>
      <c r="KRX23" s="78"/>
      <c r="KRY23" s="10"/>
      <c r="KRZ23" s="10"/>
      <c r="KSA23" s="10"/>
      <c r="KSB23" s="10"/>
      <c r="KSC23" s="10"/>
      <c r="KSD23" s="10"/>
      <c r="KSE23" s="57"/>
      <c r="KSF23" s="58"/>
      <c r="KSG23" s="9"/>
      <c r="KSH23" s="9"/>
      <c r="KSI23" s="78"/>
      <c r="KSJ23" s="9"/>
      <c r="KSK23" s="9"/>
      <c r="KSL23" s="78"/>
      <c r="KSM23" s="9"/>
      <c r="KSN23" s="9"/>
      <c r="KSO23" s="78"/>
      <c r="KSP23" s="9"/>
      <c r="KSQ23" s="9"/>
      <c r="KSR23" s="78"/>
      <c r="KSS23" s="9"/>
      <c r="KST23" s="9"/>
      <c r="KSU23" s="78"/>
      <c r="KSV23" s="9"/>
      <c r="KSW23" s="9"/>
      <c r="KSX23" s="78"/>
      <c r="KSY23" s="9"/>
      <c r="KSZ23" s="9"/>
      <c r="KTA23" s="78"/>
      <c r="KTB23" s="9"/>
      <c r="KTC23" s="9"/>
      <c r="KTD23" s="78"/>
      <c r="KTE23" s="9"/>
      <c r="KTF23" s="9"/>
      <c r="KTG23" s="78"/>
      <c r="KTH23" s="9"/>
      <c r="KTI23" s="9"/>
      <c r="KTJ23" s="78"/>
      <c r="KTK23" s="9"/>
      <c r="KTL23" s="9"/>
      <c r="KTM23" s="78"/>
      <c r="KTN23" s="9"/>
      <c r="KTO23" s="9"/>
      <c r="KTP23" s="78"/>
      <c r="KTQ23" s="9"/>
      <c r="KTR23" s="9"/>
      <c r="KTS23" s="78"/>
      <c r="KTT23" s="9"/>
      <c r="KTU23" s="9"/>
      <c r="KTV23" s="78"/>
      <c r="KTW23" s="9"/>
      <c r="KTX23" s="9"/>
      <c r="KTY23" s="78"/>
      <c r="KTZ23" s="9"/>
      <c r="KUA23" s="9"/>
      <c r="KUB23" s="78"/>
      <c r="KUC23" s="9"/>
      <c r="KUD23" s="9"/>
      <c r="KUE23" s="78"/>
      <c r="KUF23" s="9"/>
      <c r="KUG23" s="9"/>
      <c r="KUH23" s="78"/>
      <c r="KUI23" s="9"/>
      <c r="KUJ23" s="9"/>
      <c r="KUK23" s="78"/>
      <c r="KUL23" s="9"/>
      <c r="KUM23" s="9"/>
      <c r="KUN23" s="78"/>
      <c r="KUO23" s="9"/>
      <c r="KUP23" s="9"/>
      <c r="KUQ23" s="78"/>
      <c r="KUR23" s="10"/>
      <c r="KUS23" s="10"/>
      <c r="KUT23" s="10"/>
      <c r="KUU23" s="9"/>
      <c r="KUV23" s="9"/>
      <c r="KUW23" s="78"/>
      <c r="KUX23" s="10"/>
      <c r="KUY23" s="10"/>
      <c r="KUZ23" s="10"/>
      <c r="KVA23" s="9"/>
      <c r="KVB23" s="9"/>
      <c r="KVC23" s="78"/>
      <c r="KVD23" s="9"/>
      <c r="KVE23" s="9"/>
      <c r="KVF23" s="78"/>
      <c r="KVG23" s="10"/>
      <c r="KVH23" s="10"/>
      <c r="KVI23" s="10"/>
      <c r="KVJ23" s="10"/>
      <c r="KVK23" s="10"/>
      <c r="KVL23" s="10"/>
      <c r="KVM23" s="57"/>
      <c r="KVN23" s="58"/>
      <c r="KVO23" s="9"/>
      <c r="KVP23" s="9"/>
      <c r="KVQ23" s="78"/>
      <c r="KVR23" s="9"/>
      <c r="KVS23" s="9"/>
      <c r="KVT23" s="78"/>
      <c r="KVU23" s="9"/>
      <c r="KVV23" s="9"/>
      <c r="KVW23" s="78"/>
      <c r="KVX23" s="9"/>
      <c r="KVY23" s="9"/>
      <c r="KVZ23" s="78"/>
      <c r="KWA23" s="9"/>
      <c r="KWB23" s="9"/>
      <c r="KWC23" s="78"/>
      <c r="KWD23" s="9"/>
      <c r="KWE23" s="9"/>
      <c r="KWF23" s="78"/>
      <c r="KWG23" s="9"/>
      <c r="KWH23" s="9"/>
      <c r="KWI23" s="78"/>
      <c r="KWJ23" s="9"/>
      <c r="KWK23" s="9"/>
      <c r="KWL23" s="78"/>
      <c r="KWM23" s="9"/>
      <c r="KWN23" s="9"/>
      <c r="KWO23" s="78"/>
      <c r="KWP23" s="9"/>
      <c r="KWQ23" s="9"/>
      <c r="KWR23" s="78"/>
      <c r="KWS23" s="9"/>
      <c r="KWT23" s="9"/>
      <c r="KWU23" s="78"/>
      <c r="KWV23" s="9"/>
      <c r="KWW23" s="9"/>
      <c r="KWX23" s="78"/>
      <c r="KWY23" s="9"/>
      <c r="KWZ23" s="9"/>
      <c r="KXA23" s="78"/>
      <c r="KXB23" s="9"/>
      <c r="KXC23" s="9"/>
      <c r="KXD23" s="78"/>
      <c r="KXE23" s="9"/>
      <c r="KXF23" s="9"/>
      <c r="KXG23" s="78"/>
      <c r="KXH23" s="9"/>
      <c r="KXI23" s="9"/>
      <c r="KXJ23" s="78"/>
      <c r="KXK23" s="9"/>
      <c r="KXL23" s="9"/>
      <c r="KXM23" s="78"/>
      <c r="KXN23" s="9"/>
      <c r="KXO23" s="9"/>
      <c r="KXP23" s="78"/>
      <c r="KXQ23" s="9"/>
      <c r="KXR23" s="9"/>
      <c r="KXS23" s="78"/>
      <c r="KXT23" s="9"/>
      <c r="KXU23" s="9"/>
      <c r="KXV23" s="78"/>
      <c r="KXW23" s="9"/>
      <c r="KXX23" s="9"/>
      <c r="KXY23" s="78"/>
      <c r="KXZ23" s="10"/>
      <c r="KYA23" s="10"/>
      <c r="KYB23" s="10"/>
      <c r="KYC23" s="9"/>
      <c r="KYD23" s="9"/>
      <c r="KYE23" s="78"/>
      <c r="KYF23" s="10"/>
      <c r="KYG23" s="10"/>
      <c r="KYH23" s="10"/>
      <c r="KYI23" s="9"/>
      <c r="KYJ23" s="9"/>
      <c r="KYK23" s="78"/>
      <c r="KYL23" s="9"/>
      <c r="KYM23" s="9"/>
      <c r="KYN23" s="78"/>
      <c r="KYO23" s="10"/>
      <c r="KYP23" s="10"/>
      <c r="KYQ23" s="10"/>
      <c r="KYR23" s="10"/>
      <c r="KYS23" s="10"/>
      <c r="KYT23" s="10"/>
      <c r="KYU23" s="57"/>
      <c r="KYV23" s="58"/>
      <c r="KYW23" s="9"/>
      <c r="KYX23" s="9"/>
      <c r="KYY23" s="78"/>
      <c r="KYZ23" s="9"/>
      <c r="KZA23" s="9"/>
      <c r="KZB23" s="78"/>
      <c r="KZC23" s="9"/>
      <c r="KZD23" s="9"/>
      <c r="KZE23" s="78"/>
      <c r="KZF23" s="9"/>
      <c r="KZG23" s="9"/>
      <c r="KZH23" s="78"/>
      <c r="KZI23" s="9"/>
      <c r="KZJ23" s="9"/>
      <c r="KZK23" s="78"/>
      <c r="KZL23" s="9"/>
      <c r="KZM23" s="9"/>
      <c r="KZN23" s="78"/>
      <c r="KZO23" s="9"/>
      <c r="KZP23" s="9"/>
      <c r="KZQ23" s="78"/>
      <c r="KZR23" s="9"/>
      <c r="KZS23" s="9"/>
      <c r="KZT23" s="78"/>
      <c r="KZU23" s="9"/>
      <c r="KZV23" s="9"/>
      <c r="KZW23" s="78"/>
      <c r="KZX23" s="9"/>
      <c r="KZY23" s="9"/>
      <c r="KZZ23" s="78"/>
      <c r="LAA23" s="9"/>
      <c r="LAB23" s="9"/>
      <c r="LAC23" s="78"/>
      <c r="LAD23" s="9"/>
      <c r="LAE23" s="9"/>
      <c r="LAF23" s="78"/>
      <c r="LAG23" s="9"/>
      <c r="LAH23" s="9"/>
      <c r="LAI23" s="78"/>
      <c r="LAJ23" s="9"/>
      <c r="LAK23" s="9"/>
      <c r="LAL23" s="78"/>
      <c r="LAM23" s="9"/>
      <c r="LAN23" s="9"/>
      <c r="LAO23" s="78"/>
      <c r="LAP23" s="9"/>
      <c r="LAQ23" s="9"/>
      <c r="LAR23" s="78"/>
      <c r="LAS23" s="9"/>
      <c r="LAT23" s="9"/>
      <c r="LAU23" s="78"/>
      <c r="LAV23" s="9"/>
      <c r="LAW23" s="9"/>
      <c r="LAX23" s="78"/>
      <c r="LAY23" s="9"/>
      <c r="LAZ23" s="9"/>
      <c r="LBA23" s="78"/>
      <c r="LBB23" s="9"/>
      <c r="LBC23" s="9"/>
      <c r="LBD23" s="78"/>
      <c r="LBE23" s="9"/>
      <c r="LBF23" s="9"/>
      <c r="LBG23" s="78"/>
      <c r="LBH23" s="10"/>
      <c r="LBI23" s="10"/>
      <c r="LBJ23" s="10"/>
      <c r="LBK23" s="9"/>
      <c r="LBL23" s="9"/>
      <c r="LBM23" s="78"/>
      <c r="LBN23" s="10"/>
      <c r="LBO23" s="10"/>
      <c r="LBP23" s="10"/>
      <c r="LBQ23" s="9"/>
      <c r="LBR23" s="9"/>
      <c r="LBS23" s="78"/>
      <c r="LBT23" s="9"/>
      <c r="LBU23" s="9"/>
      <c r="LBV23" s="78"/>
      <c r="LBW23" s="10"/>
      <c r="LBX23" s="10"/>
      <c r="LBY23" s="10"/>
      <c r="LBZ23" s="10"/>
      <c r="LCA23" s="10"/>
      <c r="LCB23" s="10"/>
      <c r="LCC23" s="57"/>
      <c r="LCD23" s="58"/>
      <c r="LCE23" s="9"/>
      <c r="LCF23" s="9"/>
      <c r="LCG23" s="78"/>
      <c r="LCH23" s="9"/>
      <c r="LCI23" s="9"/>
      <c r="LCJ23" s="78"/>
      <c r="LCK23" s="9"/>
      <c r="LCL23" s="9"/>
      <c r="LCM23" s="78"/>
      <c r="LCN23" s="9"/>
      <c r="LCO23" s="9"/>
      <c r="LCP23" s="78"/>
      <c r="LCQ23" s="9"/>
      <c r="LCR23" s="9"/>
      <c r="LCS23" s="78"/>
      <c r="LCT23" s="9"/>
      <c r="LCU23" s="9"/>
      <c r="LCV23" s="78"/>
      <c r="LCW23" s="9"/>
      <c r="LCX23" s="9"/>
      <c r="LCY23" s="78"/>
      <c r="LCZ23" s="9"/>
      <c r="LDA23" s="9"/>
      <c r="LDB23" s="78"/>
      <c r="LDC23" s="9"/>
      <c r="LDD23" s="9"/>
      <c r="LDE23" s="78"/>
      <c r="LDF23" s="9"/>
      <c r="LDG23" s="9"/>
      <c r="LDH23" s="78"/>
      <c r="LDI23" s="9"/>
      <c r="LDJ23" s="9"/>
      <c r="LDK23" s="78"/>
      <c r="LDL23" s="9"/>
      <c r="LDM23" s="9"/>
      <c r="LDN23" s="78"/>
      <c r="LDO23" s="9"/>
      <c r="LDP23" s="9"/>
      <c r="LDQ23" s="78"/>
      <c r="LDR23" s="9"/>
      <c r="LDS23" s="9"/>
      <c r="LDT23" s="78"/>
      <c r="LDU23" s="9"/>
      <c r="LDV23" s="9"/>
      <c r="LDW23" s="78"/>
      <c r="LDX23" s="9"/>
      <c r="LDY23" s="9"/>
      <c r="LDZ23" s="78"/>
      <c r="LEA23" s="9"/>
      <c r="LEB23" s="9"/>
      <c r="LEC23" s="78"/>
      <c r="LED23" s="9"/>
      <c r="LEE23" s="9"/>
      <c r="LEF23" s="78"/>
      <c r="LEG23" s="9"/>
      <c r="LEH23" s="9"/>
      <c r="LEI23" s="78"/>
      <c r="LEJ23" s="9"/>
      <c r="LEK23" s="9"/>
      <c r="LEL23" s="78"/>
      <c r="LEM23" s="9"/>
      <c r="LEN23" s="9"/>
      <c r="LEO23" s="78"/>
      <c r="LEP23" s="10"/>
      <c r="LEQ23" s="10"/>
      <c r="LER23" s="10"/>
      <c r="LES23" s="9"/>
      <c r="LET23" s="9"/>
      <c r="LEU23" s="78"/>
      <c r="LEV23" s="10"/>
      <c r="LEW23" s="10"/>
      <c r="LEX23" s="10"/>
      <c r="LEY23" s="9"/>
      <c r="LEZ23" s="9"/>
      <c r="LFA23" s="78"/>
      <c r="LFB23" s="9"/>
      <c r="LFC23" s="9"/>
      <c r="LFD23" s="78"/>
      <c r="LFE23" s="10"/>
      <c r="LFF23" s="10"/>
      <c r="LFG23" s="10"/>
      <c r="LFH23" s="10"/>
      <c r="LFI23" s="10"/>
      <c r="LFJ23" s="10"/>
      <c r="LFK23" s="57"/>
      <c r="LFL23" s="58"/>
      <c r="LFM23" s="9"/>
      <c r="LFN23" s="9"/>
      <c r="LFO23" s="78"/>
      <c r="LFP23" s="9"/>
      <c r="LFQ23" s="9"/>
      <c r="LFR23" s="78"/>
      <c r="LFS23" s="9"/>
      <c r="LFT23" s="9"/>
      <c r="LFU23" s="78"/>
      <c r="LFV23" s="9"/>
      <c r="LFW23" s="9"/>
      <c r="LFX23" s="78"/>
      <c r="LFY23" s="9"/>
      <c r="LFZ23" s="9"/>
      <c r="LGA23" s="78"/>
      <c r="LGB23" s="9"/>
      <c r="LGC23" s="9"/>
      <c r="LGD23" s="78"/>
      <c r="LGE23" s="9"/>
      <c r="LGF23" s="9"/>
      <c r="LGG23" s="78"/>
      <c r="LGH23" s="9"/>
      <c r="LGI23" s="9"/>
      <c r="LGJ23" s="78"/>
      <c r="LGK23" s="9"/>
      <c r="LGL23" s="9"/>
      <c r="LGM23" s="78"/>
      <c r="LGN23" s="9"/>
      <c r="LGO23" s="9"/>
      <c r="LGP23" s="78"/>
      <c r="LGQ23" s="9"/>
      <c r="LGR23" s="9"/>
      <c r="LGS23" s="78"/>
      <c r="LGT23" s="9"/>
      <c r="LGU23" s="9"/>
      <c r="LGV23" s="78"/>
      <c r="LGW23" s="9"/>
      <c r="LGX23" s="9"/>
      <c r="LGY23" s="78"/>
      <c r="LGZ23" s="9"/>
      <c r="LHA23" s="9"/>
      <c r="LHB23" s="78"/>
      <c r="LHC23" s="9"/>
      <c r="LHD23" s="9"/>
      <c r="LHE23" s="78"/>
      <c r="LHF23" s="9"/>
      <c r="LHG23" s="9"/>
      <c r="LHH23" s="78"/>
      <c r="LHI23" s="9"/>
      <c r="LHJ23" s="9"/>
      <c r="LHK23" s="78"/>
      <c r="LHL23" s="9"/>
      <c r="LHM23" s="9"/>
      <c r="LHN23" s="78"/>
      <c r="LHO23" s="9"/>
      <c r="LHP23" s="9"/>
      <c r="LHQ23" s="78"/>
      <c r="LHR23" s="9"/>
      <c r="LHS23" s="9"/>
      <c r="LHT23" s="78"/>
      <c r="LHU23" s="9"/>
      <c r="LHV23" s="9"/>
      <c r="LHW23" s="78"/>
      <c r="LHX23" s="10"/>
      <c r="LHY23" s="10"/>
      <c r="LHZ23" s="10"/>
      <c r="LIA23" s="9"/>
      <c r="LIB23" s="9"/>
      <c r="LIC23" s="78"/>
      <c r="LID23" s="10"/>
      <c r="LIE23" s="10"/>
      <c r="LIF23" s="10"/>
      <c r="LIG23" s="9"/>
      <c r="LIH23" s="9"/>
      <c r="LII23" s="78"/>
      <c r="LIJ23" s="9"/>
      <c r="LIK23" s="9"/>
      <c r="LIL23" s="78"/>
      <c r="LIM23" s="10"/>
      <c r="LIN23" s="10"/>
      <c r="LIO23" s="10"/>
      <c r="LIP23" s="10"/>
      <c r="LIQ23" s="10"/>
      <c r="LIR23" s="10"/>
      <c r="LIS23" s="57"/>
      <c r="LIT23" s="58"/>
      <c r="LIU23" s="9"/>
      <c r="LIV23" s="9"/>
      <c r="LIW23" s="78"/>
      <c r="LIX23" s="9"/>
      <c r="LIY23" s="9"/>
      <c r="LIZ23" s="78"/>
      <c r="LJA23" s="9"/>
      <c r="LJB23" s="9"/>
      <c r="LJC23" s="78"/>
      <c r="LJD23" s="9"/>
      <c r="LJE23" s="9"/>
      <c r="LJF23" s="78"/>
      <c r="LJG23" s="9"/>
      <c r="LJH23" s="9"/>
      <c r="LJI23" s="78"/>
      <c r="LJJ23" s="9"/>
      <c r="LJK23" s="9"/>
      <c r="LJL23" s="78"/>
      <c r="LJM23" s="9"/>
      <c r="LJN23" s="9"/>
      <c r="LJO23" s="78"/>
      <c r="LJP23" s="9"/>
      <c r="LJQ23" s="9"/>
      <c r="LJR23" s="78"/>
      <c r="LJS23" s="9"/>
      <c r="LJT23" s="9"/>
      <c r="LJU23" s="78"/>
      <c r="LJV23" s="9"/>
      <c r="LJW23" s="9"/>
      <c r="LJX23" s="78"/>
      <c r="LJY23" s="9"/>
      <c r="LJZ23" s="9"/>
      <c r="LKA23" s="78"/>
      <c r="LKB23" s="9"/>
      <c r="LKC23" s="9"/>
      <c r="LKD23" s="78"/>
      <c r="LKE23" s="9"/>
      <c r="LKF23" s="9"/>
      <c r="LKG23" s="78"/>
      <c r="LKH23" s="9"/>
      <c r="LKI23" s="9"/>
      <c r="LKJ23" s="78"/>
      <c r="LKK23" s="9"/>
      <c r="LKL23" s="9"/>
      <c r="LKM23" s="78"/>
      <c r="LKN23" s="9"/>
      <c r="LKO23" s="9"/>
      <c r="LKP23" s="78"/>
      <c r="LKQ23" s="9"/>
      <c r="LKR23" s="9"/>
      <c r="LKS23" s="78"/>
      <c r="LKT23" s="9"/>
      <c r="LKU23" s="9"/>
      <c r="LKV23" s="78"/>
      <c r="LKW23" s="9"/>
      <c r="LKX23" s="9"/>
      <c r="LKY23" s="78"/>
      <c r="LKZ23" s="9"/>
      <c r="LLA23" s="9"/>
      <c r="LLB23" s="78"/>
      <c r="LLC23" s="9"/>
      <c r="LLD23" s="9"/>
      <c r="LLE23" s="78"/>
      <c r="LLF23" s="10"/>
      <c r="LLG23" s="10"/>
      <c r="LLH23" s="10"/>
      <c r="LLI23" s="9"/>
      <c r="LLJ23" s="9"/>
      <c r="LLK23" s="78"/>
      <c r="LLL23" s="10"/>
      <c r="LLM23" s="10"/>
      <c r="LLN23" s="10"/>
      <c r="LLO23" s="9"/>
      <c r="LLP23" s="9"/>
      <c r="LLQ23" s="78"/>
      <c r="LLR23" s="9"/>
      <c r="LLS23" s="9"/>
      <c r="LLT23" s="78"/>
      <c r="LLU23" s="10"/>
      <c r="LLV23" s="10"/>
      <c r="LLW23" s="10"/>
      <c r="LLX23" s="10"/>
      <c r="LLY23" s="10"/>
      <c r="LLZ23" s="10"/>
      <c r="LMA23" s="57"/>
      <c r="LMB23" s="58"/>
      <c r="LMC23" s="9"/>
      <c r="LMD23" s="9"/>
      <c r="LME23" s="78"/>
      <c r="LMF23" s="9"/>
      <c r="LMG23" s="9"/>
      <c r="LMH23" s="78"/>
      <c r="LMI23" s="9"/>
      <c r="LMJ23" s="9"/>
      <c r="LMK23" s="78"/>
      <c r="LML23" s="9"/>
      <c r="LMM23" s="9"/>
      <c r="LMN23" s="78"/>
      <c r="LMO23" s="9"/>
      <c r="LMP23" s="9"/>
      <c r="LMQ23" s="78"/>
      <c r="LMR23" s="9"/>
      <c r="LMS23" s="9"/>
      <c r="LMT23" s="78"/>
      <c r="LMU23" s="9"/>
      <c r="LMV23" s="9"/>
      <c r="LMW23" s="78"/>
      <c r="LMX23" s="9"/>
      <c r="LMY23" s="9"/>
      <c r="LMZ23" s="78"/>
      <c r="LNA23" s="9"/>
      <c r="LNB23" s="9"/>
      <c r="LNC23" s="78"/>
      <c r="LND23" s="9"/>
      <c r="LNE23" s="9"/>
      <c r="LNF23" s="78"/>
      <c r="LNG23" s="9"/>
      <c r="LNH23" s="9"/>
      <c r="LNI23" s="78"/>
      <c r="LNJ23" s="9"/>
      <c r="LNK23" s="9"/>
      <c r="LNL23" s="78"/>
      <c r="LNM23" s="9"/>
      <c r="LNN23" s="9"/>
      <c r="LNO23" s="78"/>
      <c r="LNP23" s="9"/>
      <c r="LNQ23" s="9"/>
      <c r="LNR23" s="78"/>
      <c r="LNS23" s="9"/>
      <c r="LNT23" s="9"/>
      <c r="LNU23" s="78"/>
      <c r="LNV23" s="9"/>
      <c r="LNW23" s="9"/>
      <c r="LNX23" s="78"/>
      <c r="LNY23" s="9"/>
      <c r="LNZ23" s="9"/>
      <c r="LOA23" s="78"/>
      <c r="LOB23" s="9"/>
      <c r="LOC23" s="9"/>
      <c r="LOD23" s="78"/>
      <c r="LOE23" s="9"/>
      <c r="LOF23" s="9"/>
      <c r="LOG23" s="78"/>
      <c r="LOH23" s="9"/>
      <c r="LOI23" s="9"/>
      <c r="LOJ23" s="78"/>
      <c r="LOK23" s="9"/>
      <c r="LOL23" s="9"/>
      <c r="LOM23" s="78"/>
      <c r="LON23" s="10"/>
      <c r="LOO23" s="10"/>
      <c r="LOP23" s="10"/>
      <c r="LOQ23" s="9"/>
      <c r="LOR23" s="9"/>
      <c r="LOS23" s="78"/>
      <c r="LOT23" s="10"/>
      <c r="LOU23" s="10"/>
      <c r="LOV23" s="10"/>
      <c r="LOW23" s="9"/>
      <c r="LOX23" s="9"/>
      <c r="LOY23" s="78"/>
      <c r="LOZ23" s="9"/>
      <c r="LPA23" s="9"/>
      <c r="LPB23" s="78"/>
      <c r="LPC23" s="10"/>
      <c r="LPD23" s="10"/>
      <c r="LPE23" s="10"/>
      <c r="LPF23" s="10"/>
      <c r="LPG23" s="10"/>
      <c r="LPH23" s="10"/>
      <c r="LPI23" s="57"/>
      <c r="LPJ23" s="58"/>
      <c r="LPK23" s="9"/>
      <c r="LPL23" s="9"/>
      <c r="LPM23" s="78"/>
      <c r="LPN23" s="9"/>
      <c r="LPO23" s="9"/>
      <c r="LPP23" s="78"/>
      <c r="LPQ23" s="9"/>
      <c r="LPR23" s="9"/>
      <c r="LPS23" s="78"/>
      <c r="LPT23" s="9"/>
      <c r="LPU23" s="9"/>
      <c r="LPV23" s="78"/>
      <c r="LPW23" s="9"/>
      <c r="LPX23" s="9"/>
      <c r="LPY23" s="78"/>
      <c r="LPZ23" s="9"/>
      <c r="LQA23" s="9"/>
      <c r="LQB23" s="78"/>
      <c r="LQC23" s="9"/>
      <c r="LQD23" s="9"/>
      <c r="LQE23" s="78"/>
      <c r="LQF23" s="9"/>
      <c r="LQG23" s="9"/>
      <c r="LQH23" s="78"/>
      <c r="LQI23" s="9"/>
      <c r="LQJ23" s="9"/>
      <c r="LQK23" s="78"/>
      <c r="LQL23" s="9"/>
      <c r="LQM23" s="9"/>
      <c r="LQN23" s="78"/>
      <c r="LQO23" s="9"/>
      <c r="LQP23" s="9"/>
      <c r="LQQ23" s="78"/>
      <c r="LQR23" s="9"/>
      <c r="LQS23" s="9"/>
      <c r="LQT23" s="78"/>
      <c r="LQU23" s="9"/>
      <c r="LQV23" s="9"/>
      <c r="LQW23" s="78"/>
      <c r="LQX23" s="9"/>
      <c r="LQY23" s="9"/>
      <c r="LQZ23" s="78"/>
      <c r="LRA23" s="9"/>
      <c r="LRB23" s="9"/>
      <c r="LRC23" s="78"/>
      <c r="LRD23" s="9"/>
      <c r="LRE23" s="9"/>
      <c r="LRF23" s="78"/>
      <c r="LRG23" s="9"/>
      <c r="LRH23" s="9"/>
      <c r="LRI23" s="78"/>
      <c r="LRJ23" s="9"/>
      <c r="LRK23" s="9"/>
      <c r="LRL23" s="78"/>
      <c r="LRM23" s="9"/>
      <c r="LRN23" s="9"/>
      <c r="LRO23" s="78"/>
      <c r="LRP23" s="9"/>
      <c r="LRQ23" s="9"/>
      <c r="LRR23" s="78"/>
      <c r="LRS23" s="9"/>
      <c r="LRT23" s="9"/>
      <c r="LRU23" s="78"/>
      <c r="LRV23" s="10"/>
      <c r="LRW23" s="10"/>
      <c r="LRX23" s="10"/>
      <c r="LRY23" s="9"/>
      <c r="LRZ23" s="9"/>
      <c r="LSA23" s="78"/>
      <c r="LSB23" s="10"/>
      <c r="LSC23" s="10"/>
      <c r="LSD23" s="10"/>
      <c r="LSE23" s="9"/>
      <c r="LSF23" s="9"/>
      <c r="LSG23" s="78"/>
      <c r="LSH23" s="9"/>
      <c r="LSI23" s="9"/>
      <c r="LSJ23" s="78"/>
      <c r="LSK23" s="10"/>
      <c r="LSL23" s="10"/>
      <c r="LSM23" s="10"/>
      <c r="LSN23" s="10"/>
      <c r="LSO23" s="10"/>
      <c r="LSP23" s="10"/>
      <c r="LSQ23" s="57"/>
      <c r="LSR23" s="58"/>
      <c r="LSS23" s="9"/>
      <c r="LST23" s="9"/>
      <c r="LSU23" s="78"/>
      <c r="LSV23" s="9"/>
      <c r="LSW23" s="9"/>
      <c r="LSX23" s="78"/>
      <c r="LSY23" s="9"/>
      <c r="LSZ23" s="9"/>
      <c r="LTA23" s="78"/>
      <c r="LTB23" s="9"/>
      <c r="LTC23" s="9"/>
      <c r="LTD23" s="78"/>
      <c r="LTE23" s="9"/>
      <c r="LTF23" s="9"/>
      <c r="LTG23" s="78"/>
      <c r="LTH23" s="9"/>
      <c r="LTI23" s="9"/>
      <c r="LTJ23" s="78"/>
      <c r="LTK23" s="9"/>
      <c r="LTL23" s="9"/>
      <c r="LTM23" s="78"/>
      <c r="LTN23" s="9"/>
      <c r="LTO23" s="9"/>
      <c r="LTP23" s="78"/>
      <c r="LTQ23" s="9"/>
      <c r="LTR23" s="9"/>
      <c r="LTS23" s="78"/>
      <c r="LTT23" s="9"/>
      <c r="LTU23" s="9"/>
      <c r="LTV23" s="78"/>
      <c r="LTW23" s="9"/>
      <c r="LTX23" s="9"/>
      <c r="LTY23" s="78"/>
      <c r="LTZ23" s="9"/>
      <c r="LUA23" s="9"/>
      <c r="LUB23" s="78"/>
      <c r="LUC23" s="9"/>
      <c r="LUD23" s="9"/>
      <c r="LUE23" s="78"/>
      <c r="LUF23" s="9"/>
      <c r="LUG23" s="9"/>
      <c r="LUH23" s="78"/>
      <c r="LUI23" s="9"/>
      <c r="LUJ23" s="9"/>
      <c r="LUK23" s="78"/>
      <c r="LUL23" s="9"/>
      <c r="LUM23" s="9"/>
      <c r="LUN23" s="78"/>
      <c r="LUO23" s="9"/>
      <c r="LUP23" s="9"/>
      <c r="LUQ23" s="78"/>
      <c r="LUR23" s="9"/>
      <c r="LUS23" s="9"/>
      <c r="LUT23" s="78"/>
      <c r="LUU23" s="9"/>
      <c r="LUV23" s="9"/>
      <c r="LUW23" s="78"/>
      <c r="LUX23" s="9"/>
      <c r="LUY23" s="9"/>
      <c r="LUZ23" s="78"/>
      <c r="LVA23" s="9"/>
      <c r="LVB23" s="9"/>
      <c r="LVC23" s="78"/>
      <c r="LVD23" s="10"/>
      <c r="LVE23" s="10"/>
      <c r="LVF23" s="10"/>
      <c r="LVG23" s="9"/>
      <c r="LVH23" s="9"/>
      <c r="LVI23" s="78"/>
      <c r="LVJ23" s="10"/>
      <c r="LVK23" s="10"/>
      <c r="LVL23" s="10"/>
      <c r="LVM23" s="9"/>
      <c r="LVN23" s="9"/>
      <c r="LVO23" s="78"/>
      <c r="LVP23" s="9"/>
      <c r="LVQ23" s="9"/>
      <c r="LVR23" s="78"/>
      <c r="LVS23" s="10"/>
      <c r="LVT23" s="10"/>
      <c r="LVU23" s="10"/>
      <c r="LVV23" s="10"/>
      <c r="LVW23" s="10"/>
      <c r="LVX23" s="10"/>
      <c r="LVY23" s="57"/>
      <c r="LVZ23" s="58"/>
      <c r="LWA23" s="9"/>
      <c r="LWB23" s="9"/>
      <c r="LWC23" s="78"/>
      <c r="LWD23" s="9"/>
      <c r="LWE23" s="9"/>
      <c r="LWF23" s="78"/>
      <c r="LWG23" s="9"/>
      <c r="LWH23" s="9"/>
      <c r="LWI23" s="78"/>
      <c r="LWJ23" s="9"/>
      <c r="LWK23" s="9"/>
      <c r="LWL23" s="78"/>
      <c r="LWM23" s="9"/>
      <c r="LWN23" s="9"/>
      <c r="LWO23" s="78"/>
      <c r="LWP23" s="9"/>
      <c r="LWQ23" s="9"/>
      <c r="LWR23" s="78"/>
      <c r="LWS23" s="9"/>
      <c r="LWT23" s="9"/>
      <c r="LWU23" s="78"/>
      <c r="LWV23" s="9"/>
      <c r="LWW23" s="9"/>
      <c r="LWX23" s="78"/>
      <c r="LWY23" s="9"/>
      <c r="LWZ23" s="9"/>
      <c r="LXA23" s="78"/>
      <c r="LXB23" s="9"/>
      <c r="LXC23" s="9"/>
      <c r="LXD23" s="78"/>
      <c r="LXE23" s="9"/>
      <c r="LXF23" s="9"/>
      <c r="LXG23" s="78"/>
      <c r="LXH23" s="9"/>
      <c r="LXI23" s="9"/>
      <c r="LXJ23" s="78"/>
      <c r="LXK23" s="9"/>
      <c r="LXL23" s="9"/>
      <c r="LXM23" s="78"/>
      <c r="LXN23" s="9"/>
      <c r="LXO23" s="9"/>
      <c r="LXP23" s="78"/>
      <c r="LXQ23" s="9"/>
      <c r="LXR23" s="9"/>
      <c r="LXS23" s="78"/>
      <c r="LXT23" s="9"/>
      <c r="LXU23" s="9"/>
      <c r="LXV23" s="78"/>
      <c r="LXW23" s="9"/>
      <c r="LXX23" s="9"/>
      <c r="LXY23" s="78"/>
      <c r="LXZ23" s="9"/>
      <c r="LYA23" s="9"/>
      <c r="LYB23" s="78"/>
      <c r="LYC23" s="9"/>
      <c r="LYD23" s="9"/>
      <c r="LYE23" s="78"/>
      <c r="LYF23" s="9"/>
      <c r="LYG23" s="9"/>
      <c r="LYH23" s="78"/>
      <c r="LYI23" s="9"/>
      <c r="LYJ23" s="9"/>
      <c r="LYK23" s="78"/>
      <c r="LYL23" s="10"/>
      <c r="LYM23" s="10"/>
      <c r="LYN23" s="10"/>
      <c r="LYO23" s="9"/>
      <c r="LYP23" s="9"/>
      <c r="LYQ23" s="78"/>
      <c r="LYR23" s="10"/>
      <c r="LYS23" s="10"/>
      <c r="LYT23" s="10"/>
      <c r="LYU23" s="9"/>
      <c r="LYV23" s="9"/>
      <c r="LYW23" s="78"/>
      <c r="LYX23" s="9"/>
      <c r="LYY23" s="9"/>
      <c r="LYZ23" s="78"/>
      <c r="LZA23" s="10"/>
      <c r="LZB23" s="10"/>
      <c r="LZC23" s="10"/>
      <c r="LZD23" s="10"/>
      <c r="LZE23" s="10"/>
      <c r="LZF23" s="10"/>
      <c r="LZG23" s="57"/>
      <c r="LZH23" s="58"/>
      <c r="LZI23" s="9"/>
      <c r="LZJ23" s="9"/>
      <c r="LZK23" s="78"/>
      <c r="LZL23" s="9"/>
      <c r="LZM23" s="9"/>
      <c r="LZN23" s="78"/>
      <c r="LZO23" s="9"/>
      <c r="LZP23" s="9"/>
      <c r="LZQ23" s="78"/>
      <c r="LZR23" s="9"/>
      <c r="LZS23" s="9"/>
      <c r="LZT23" s="78"/>
      <c r="LZU23" s="9"/>
      <c r="LZV23" s="9"/>
      <c r="LZW23" s="78"/>
      <c r="LZX23" s="9"/>
      <c r="LZY23" s="9"/>
      <c r="LZZ23" s="78"/>
      <c r="MAA23" s="9"/>
      <c r="MAB23" s="9"/>
      <c r="MAC23" s="78"/>
      <c r="MAD23" s="9"/>
      <c r="MAE23" s="9"/>
      <c r="MAF23" s="78"/>
      <c r="MAG23" s="9"/>
      <c r="MAH23" s="9"/>
      <c r="MAI23" s="78"/>
      <c r="MAJ23" s="9"/>
      <c r="MAK23" s="9"/>
      <c r="MAL23" s="78"/>
      <c r="MAM23" s="9"/>
      <c r="MAN23" s="9"/>
      <c r="MAO23" s="78"/>
      <c r="MAP23" s="9"/>
      <c r="MAQ23" s="9"/>
      <c r="MAR23" s="78"/>
      <c r="MAS23" s="9"/>
      <c r="MAT23" s="9"/>
      <c r="MAU23" s="78"/>
      <c r="MAV23" s="9"/>
      <c r="MAW23" s="9"/>
      <c r="MAX23" s="78"/>
      <c r="MAY23" s="9"/>
      <c r="MAZ23" s="9"/>
      <c r="MBA23" s="78"/>
      <c r="MBB23" s="9"/>
      <c r="MBC23" s="9"/>
      <c r="MBD23" s="78"/>
      <c r="MBE23" s="9"/>
      <c r="MBF23" s="9"/>
      <c r="MBG23" s="78"/>
      <c r="MBH23" s="9"/>
      <c r="MBI23" s="9"/>
      <c r="MBJ23" s="78"/>
      <c r="MBK23" s="9"/>
      <c r="MBL23" s="9"/>
      <c r="MBM23" s="78"/>
      <c r="MBN23" s="9"/>
      <c r="MBO23" s="9"/>
      <c r="MBP23" s="78"/>
      <c r="MBQ23" s="9"/>
      <c r="MBR23" s="9"/>
      <c r="MBS23" s="78"/>
      <c r="MBT23" s="10"/>
      <c r="MBU23" s="10"/>
      <c r="MBV23" s="10"/>
      <c r="MBW23" s="9"/>
      <c r="MBX23" s="9"/>
      <c r="MBY23" s="78"/>
      <c r="MBZ23" s="10"/>
      <c r="MCA23" s="10"/>
      <c r="MCB23" s="10"/>
      <c r="MCC23" s="9"/>
      <c r="MCD23" s="9"/>
      <c r="MCE23" s="78"/>
      <c r="MCF23" s="9"/>
      <c r="MCG23" s="9"/>
      <c r="MCH23" s="78"/>
      <c r="MCI23" s="10"/>
      <c r="MCJ23" s="10"/>
      <c r="MCK23" s="10"/>
      <c r="MCL23" s="10"/>
      <c r="MCM23" s="10"/>
      <c r="MCN23" s="10"/>
      <c r="MCO23" s="57"/>
      <c r="MCP23" s="58"/>
      <c r="MCQ23" s="9"/>
      <c r="MCR23" s="9"/>
      <c r="MCS23" s="78"/>
      <c r="MCT23" s="9"/>
      <c r="MCU23" s="9"/>
      <c r="MCV23" s="78"/>
      <c r="MCW23" s="9"/>
      <c r="MCX23" s="9"/>
      <c r="MCY23" s="78"/>
      <c r="MCZ23" s="9"/>
      <c r="MDA23" s="9"/>
      <c r="MDB23" s="78"/>
      <c r="MDC23" s="9"/>
      <c r="MDD23" s="9"/>
      <c r="MDE23" s="78"/>
      <c r="MDF23" s="9"/>
      <c r="MDG23" s="9"/>
      <c r="MDH23" s="78"/>
      <c r="MDI23" s="9"/>
      <c r="MDJ23" s="9"/>
      <c r="MDK23" s="78"/>
      <c r="MDL23" s="9"/>
      <c r="MDM23" s="9"/>
      <c r="MDN23" s="78"/>
      <c r="MDO23" s="9"/>
      <c r="MDP23" s="9"/>
      <c r="MDQ23" s="78"/>
      <c r="MDR23" s="9"/>
      <c r="MDS23" s="9"/>
      <c r="MDT23" s="78"/>
      <c r="MDU23" s="9"/>
      <c r="MDV23" s="9"/>
      <c r="MDW23" s="78"/>
      <c r="MDX23" s="9"/>
      <c r="MDY23" s="9"/>
      <c r="MDZ23" s="78"/>
      <c r="MEA23" s="9"/>
      <c r="MEB23" s="9"/>
      <c r="MEC23" s="78"/>
      <c r="MED23" s="9"/>
      <c r="MEE23" s="9"/>
      <c r="MEF23" s="78"/>
      <c r="MEG23" s="9"/>
      <c r="MEH23" s="9"/>
      <c r="MEI23" s="78"/>
      <c r="MEJ23" s="9"/>
      <c r="MEK23" s="9"/>
      <c r="MEL23" s="78"/>
      <c r="MEM23" s="9"/>
      <c r="MEN23" s="9"/>
      <c r="MEO23" s="78"/>
      <c r="MEP23" s="9"/>
      <c r="MEQ23" s="9"/>
      <c r="MER23" s="78"/>
      <c r="MES23" s="9"/>
      <c r="MET23" s="9"/>
      <c r="MEU23" s="78"/>
      <c r="MEV23" s="9"/>
      <c r="MEW23" s="9"/>
      <c r="MEX23" s="78"/>
      <c r="MEY23" s="9"/>
      <c r="MEZ23" s="9"/>
      <c r="MFA23" s="78"/>
      <c r="MFB23" s="10"/>
      <c r="MFC23" s="10"/>
      <c r="MFD23" s="10"/>
      <c r="MFE23" s="9"/>
      <c r="MFF23" s="9"/>
      <c r="MFG23" s="78"/>
      <c r="MFH23" s="10"/>
      <c r="MFI23" s="10"/>
      <c r="MFJ23" s="10"/>
      <c r="MFK23" s="9"/>
      <c r="MFL23" s="9"/>
      <c r="MFM23" s="78"/>
      <c r="MFN23" s="9"/>
      <c r="MFO23" s="9"/>
      <c r="MFP23" s="78"/>
      <c r="MFQ23" s="10"/>
      <c r="MFR23" s="10"/>
      <c r="MFS23" s="10"/>
      <c r="MFT23" s="10"/>
      <c r="MFU23" s="10"/>
      <c r="MFV23" s="10"/>
      <c r="MFW23" s="57"/>
      <c r="MFX23" s="58"/>
      <c r="MFY23" s="9"/>
      <c r="MFZ23" s="9"/>
      <c r="MGA23" s="78"/>
      <c r="MGB23" s="9"/>
      <c r="MGC23" s="9"/>
      <c r="MGD23" s="78"/>
      <c r="MGE23" s="9"/>
      <c r="MGF23" s="9"/>
      <c r="MGG23" s="78"/>
      <c r="MGH23" s="9"/>
      <c r="MGI23" s="9"/>
      <c r="MGJ23" s="78"/>
      <c r="MGK23" s="9"/>
      <c r="MGL23" s="9"/>
      <c r="MGM23" s="78"/>
      <c r="MGN23" s="9"/>
      <c r="MGO23" s="9"/>
      <c r="MGP23" s="78"/>
      <c r="MGQ23" s="9"/>
      <c r="MGR23" s="9"/>
      <c r="MGS23" s="78"/>
      <c r="MGT23" s="9"/>
      <c r="MGU23" s="9"/>
      <c r="MGV23" s="78"/>
      <c r="MGW23" s="9"/>
      <c r="MGX23" s="9"/>
      <c r="MGY23" s="78"/>
      <c r="MGZ23" s="9"/>
      <c r="MHA23" s="9"/>
      <c r="MHB23" s="78"/>
      <c r="MHC23" s="9"/>
      <c r="MHD23" s="9"/>
      <c r="MHE23" s="78"/>
      <c r="MHF23" s="9"/>
      <c r="MHG23" s="9"/>
      <c r="MHH23" s="78"/>
      <c r="MHI23" s="9"/>
      <c r="MHJ23" s="9"/>
      <c r="MHK23" s="78"/>
      <c r="MHL23" s="9"/>
      <c r="MHM23" s="9"/>
      <c r="MHN23" s="78"/>
      <c r="MHO23" s="9"/>
      <c r="MHP23" s="9"/>
      <c r="MHQ23" s="78"/>
      <c r="MHR23" s="9"/>
      <c r="MHS23" s="9"/>
      <c r="MHT23" s="78"/>
      <c r="MHU23" s="9"/>
      <c r="MHV23" s="9"/>
      <c r="MHW23" s="78"/>
      <c r="MHX23" s="9"/>
      <c r="MHY23" s="9"/>
      <c r="MHZ23" s="78"/>
      <c r="MIA23" s="9"/>
      <c r="MIB23" s="9"/>
      <c r="MIC23" s="78"/>
      <c r="MID23" s="9"/>
      <c r="MIE23" s="9"/>
      <c r="MIF23" s="78"/>
      <c r="MIG23" s="9"/>
      <c r="MIH23" s="9"/>
      <c r="MII23" s="78"/>
      <c r="MIJ23" s="10"/>
      <c r="MIK23" s="10"/>
      <c r="MIL23" s="10"/>
      <c r="MIM23" s="9"/>
      <c r="MIN23" s="9"/>
      <c r="MIO23" s="78"/>
      <c r="MIP23" s="10"/>
      <c r="MIQ23" s="10"/>
      <c r="MIR23" s="10"/>
      <c r="MIS23" s="9"/>
      <c r="MIT23" s="9"/>
      <c r="MIU23" s="78"/>
      <c r="MIV23" s="9"/>
      <c r="MIW23" s="9"/>
      <c r="MIX23" s="78"/>
      <c r="MIY23" s="10"/>
      <c r="MIZ23" s="10"/>
      <c r="MJA23" s="10"/>
      <c r="MJB23" s="10"/>
      <c r="MJC23" s="10"/>
      <c r="MJD23" s="10"/>
      <c r="MJE23" s="57"/>
      <c r="MJF23" s="58"/>
      <c r="MJG23" s="9"/>
      <c r="MJH23" s="9"/>
      <c r="MJI23" s="78"/>
      <c r="MJJ23" s="9"/>
      <c r="MJK23" s="9"/>
      <c r="MJL23" s="78"/>
      <c r="MJM23" s="9"/>
      <c r="MJN23" s="9"/>
      <c r="MJO23" s="78"/>
      <c r="MJP23" s="9"/>
      <c r="MJQ23" s="9"/>
      <c r="MJR23" s="78"/>
      <c r="MJS23" s="9"/>
      <c r="MJT23" s="9"/>
      <c r="MJU23" s="78"/>
      <c r="MJV23" s="9"/>
      <c r="MJW23" s="9"/>
      <c r="MJX23" s="78"/>
      <c r="MJY23" s="9"/>
      <c r="MJZ23" s="9"/>
      <c r="MKA23" s="78"/>
      <c r="MKB23" s="9"/>
      <c r="MKC23" s="9"/>
      <c r="MKD23" s="78"/>
      <c r="MKE23" s="9"/>
      <c r="MKF23" s="9"/>
      <c r="MKG23" s="78"/>
      <c r="MKH23" s="9"/>
      <c r="MKI23" s="9"/>
      <c r="MKJ23" s="78"/>
      <c r="MKK23" s="9"/>
      <c r="MKL23" s="9"/>
      <c r="MKM23" s="78"/>
      <c r="MKN23" s="9"/>
      <c r="MKO23" s="9"/>
      <c r="MKP23" s="78"/>
      <c r="MKQ23" s="9"/>
      <c r="MKR23" s="9"/>
      <c r="MKS23" s="78"/>
      <c r="MKT23" s="9"/>
      <c r="MKU23" s="9"/>
      <c r="MKV23" s="78"/>
      <c r="MKW23" s="9"/>
      <c r="MKX23" s="9"/>
      <c r="MKY23" s="78"/>
      <c r="MKZ23" s="9"/>
      <c r="MLA23" s="9"/>
      <c r="MLB23" s="78"/>
      <c r="MLC23" s="9"/>
      <c r="MLD23" s="9"/>
      <c r="MLE23" s="78"/>
      <c r="MLF23" s="9"/>
      <c r="MLG23" s="9"/>
      <c r="MLH23" s="78"/>
      <c r="MLI23" s="9"/>
      <c r="MLJ23" s="9"/>
      <c r="MLK23" s="78"/>
      <c r="MLL23" s="9"/>
      <c r="MLM23" s="9"/>
      <c r="MLN23" s="78"/>
      <c r="MLO23" s="9"/>
      <c r="MLP23" s="9"/>
      <c r="MLQ23" s="78"/>
      <c r="MLR23" s="10"/>
      <c r="MLS23" s="10"/>
      <c r="MLT23" s="10"/>
      <c r="MLU23" s="9"/>
      <c r="MLV23" s="9"/>
      <c r="MLW23" s="78"/>
      <c r="MLX23" s="10"/>
      <c r="MLY23" s="10"/>
      <c r="MLZ23" s="10"/>
      <c r="MMA23" s="9"/>
      <c r="MMB23" s="9"/>
      <c r="MMC23" s="78"/>
      <c r="MMD23" s="9"/>
      <c r="MME23" s="9"/>
      <c r="MMF23" s="78"/>
      <c r="MMG23" s="10"/>
      <c r="MMH23" s="10"/>
      <c r="MMI23" s="10"/>
      <c r="MMJ23" s="10"/>
      <c r="MMK23" s="10"/>
      <c r="MML23" s="10"/>
      <c r="MMM23" s="57"/>
      <c r="MMN23" s="58"/>
      <c r="MMO23" s="9"/>
      <c r="MMP23" s="9"/>
      <c r="MMQ23" s="78"/>
      <c r="MMR23" s="9"/>
      <c r="MMS23" s="9"/>
      <c r="MMT23" s="78"/>
      <c r="MMU23" s="9"/>
      <c r="MMV23" s="9"/>
      <c r="MMW23" s="78"/>
      <c r="MMX23" s="9"/>
      <c r="MMY23" s="9"/>
      <c r="MMZ23" s="78"/>
      <c r="MNA23" s="9"/>
      <c r="MNB23" s="9"/>
      <c r="MNC23" s="78"/>
      <c r="MND23" s="9"/>
      <c r="MNE23" s="9"/>
      <c r="MNF23" s="78"/>
      <c r="MNG23" s="9"/>
      <c r="MNH23" s="9"/>
      <c r="MNI23" s="78"/>
      <c r="MNJ23" s="9"/>
      <c r="MNK23" s="9"/>
      <c r="MNL23" s="78"/>
      <c r="MNM23" s="9"/>
      <c r="MNN23" s="9"/>
      <c r="MNO23" s="78"/>
      <c r="MNP23" s="9"/>
      <c r="MNQ23" s="9"/>
      <c r="MNR23" s="78"/>
      <c r="MNS23" s="9"/>
      <c r="MNT23" s="9"/>
      <c r="MNU23" s="78"/>
      <c r="MNV23" s="9"/>
      <c r="MNW23" s="9"/>
      <c r="MNX23" s="78"/>
      <c r="MNY23" s="9"/>
      <c r="MNZ23" s="9"/>
      <c r="MOA23" s="78"/>
      <c r="MOB23" s="9"/>
      <c r="MOC23" s="9"/>
      <c r="MOD23" s="78"/>
      <c r="MOE23" s="9"/>
      <c r="MOF23" s="9"/>
      <c r="MOG23" s="78"/>
      <c r="MOH23" s="9"/>
      <c r="MOI23" s="9"/>
      <c r="MOJ23" s="78"/>
      <c r="MOK23" s="9"/>
      <c r="MOL23" s="9"/>
      <c r="MOM23" s="78"/>
      <c r="MON23" s="9"/>
      <c r="MOO23" s="9"/>
      <c r="MOP23" s="78"/>
      <c r="MOQ23" s="9"/>
      <c r="MOR23" s="9"/>
      <c r="MOS23" s="78"/>
      <c r="MOT23" s="9"/>
      <c r="MOU23" s="9"/>
      <c r="MOV23" s="78"/>
      <c r="MOW23" s="9"/>
      <c r="MOX23" s="9"/>
      <c r="MOY23" s="78"/>
      <c r="MOZ23" s="10"/>
      <c r="MPA23" s="10"/>
      <c r="MPB23" s="10"/>
      <c r="MPC23" s="9"/>
      <c r="MPD23" s="9"/>
      <c r="MPE23" s="78"/>
      <c r="MPF23" s="10"/>
      <c r="MPG23" s="10"/>
      <c r="MPH23" s="10"/>
      <c r="MPI23" s="9"/>
      <c r="MPJ23" s="9"/>
      <c r="MPK23" s="78"/>
      <c r="MPL23" s="9"/>
      <c r="MPM23" s="9"/>
      <c r="MPN23" s="78"/>
      <c r="MPO23" s="10"/>
      <c r="MPP23" s="10"/>
      <c r="MPQ23" s="10"/>
      <c r="MPR23" s="10"/>
      <c r="MPS23" s="10"/>
      <c r="MPT23" s="10"/>
      <c r="MPU23" s="57"/>
      <c r="MPV23" s="58"/>
      <c r="MPW23" s="9"/>
      <c r="MPX23" s="9"/>
      <c r="MPY23" s="78"/>
      <c r="MPZ23" s="9"/>
      <c r="MQA23" s="9"/>
      <c r="MQB23" s="78"/>
      <c r="MQC23" s="9"/>
      <c r="MQD23" s="9"/>
      <c r="MQE23" s="78"/>
      <c r="MQF23" s="9"/>
      <c r="MQG23" s="9"/>
      <c r="MQH23" s="78"/>
      <c r="MQI23" s="9"/>
      <c r="MQJ23" s="9"/>
      <c r="MQK23" s="78"/>
      <c r="MQL23" s="9"/>
      <c r="MQM23" s="9"/>
      <c r="MQN23" s="78"/>
      <c r="MQO23" s="9"/>
      <c r="MQP23" s="9"/>
      <c r="MQQ23" s="78"/>
      <c r="MQR23" s="9"/>
      <c r="MQS23" s="9"/>
      <c r="MQT23" s="78"/>
      <c r="MQU23" s="9"/>
      <c r="MQV23" s="9"/>
      <c r="MQW23" s="78"/>
      <c r="MQX23" s="9"/>
      <c r="MQY23" s="9"/>
      <c r="MQZ23" s="78"/>
      <c r="MRA23" s="9"/>
      <c r="MRB23" s="9"/>
      <c r="MRC23" s="78"/>
      <c r="MRD23" s="9"/>
      <c r="MRE23" s="9"/>
      <c r="MRF23" s="78"/>
      <c r="MRG23" s="9"/>
      <c r="MRH23" s="9"/>
      <c r="MRI23" s="78"/>
      <c r="MRJ23" s="9"/>
      <c r="MRK23" s="9"/>
      <c r="MRL23" s="78"/>
      <c r="MRM23" s="9"/>
      <c r="MRN23" s="9"/>
      <c r="MRO23" s="78"/>
      <c r="MRP23" s="9"/>
      <c r="MRQ23" s="9"/>
      <c r="MRR23" s="78"/>
      <c r="MRS23" s="9"/>
      <c r="MRT23" s="9"/>
      <c r="MRU23" s="78"/>
      <c r="MRV23" s="9"/>
      <c r="MRW23" s="9"/>
      <c r="MRX23" s="78"/>
      <c r="MRY23" s="9"/>
      <c r="MRZ23" s="9"/>
      <c r="MSA23" s="78"/>
      <c r="MSB23" s="9"/>
      <c r="MSC23" s="9"/>
      <c r="MSD23" s="78"/>
      <c r="MSE23" s="9"/>
      <c r="MSF23" s="9"/>
      <c r="MSG23" s="78"/>
      <c r="MSH23" s="10"/>
      <c r="MSI23" s="10"/>
      <c r="MSJ23" s="10"/>
      <c r="MSK23" s="9"/>
      <c r="MSL23" s="9"/>
      <c r="MSM23" s="78"/>
      <c r="MSN23" s="10"/>
      <c r="MSO23" s="10"/>
      <c r="MSP23" s="10"/>
      <c r="MSQ23" s="9"/>
      <c r="MSR23" s="9"/>
      <c r="MSS23" s="78"/>
      <c r="MST23" s="9"/>
      <c r="MSU23" s="9"/>
      <c r="MSV23" s="78"/>
      <c r="MSW23" s="10"/>
      <c r="MSX23" s="10"/>
      <c r="MSY23" s="10"/>
      <c r="MSZ23" s="10"/>
      <c r="MTA23" s="10"/>
      <c r="MTB23" s="10"/>
      <c r="MTC23" s="57"/>
      <c r="MTD23" s="58"/>
      <c r="MTE23" s="9"/>
      <c r="MTF23" s="9"/>
      <c r="MTG23" s="78"/>
      <c r="MTH23" s="9"/>
      <c r="MTI23" s="9"/>
      <c r="MTJ23" s="78"/>
      <c r="MTK23" s="9"/>
      <c r="MTL23" s="9"/>
      <c r="MTM23" s="78"/>
      <c r="MTN23" s="9"/>
      <c r="MTO23" s="9"/>
      <c r="MTP23" s="78"/>
      <c r="MTQ23" s="9"/>
      <c r="MTR23" s="9"/>
      <c r="MTS23" s="78"/>
      <c r="MTT23" s="9"/>
      <c r="MTU23" s="9"/>
      <c r="MTV23" s="78"/>
      <c r="MTW23" s="9"/>
      <c r="MTX23" s="9"/>
      <c r="MTY23" s="78"/>
      <c r="MTZ23" s="9"/>
      <c r="MUA23" s="9"/>
      <c r="MUB23" s="78"/>
      <c r="MUC23" s="9"/>
      <c r="MUD23" s="9"/>
      <c r="MUE23" s="78"/>
      <c r="MUF23" s="9"/>
      <c r="MUG23" s="9"/>
      <c r="MUH23" s="78"/>
      <c r="MUI23" s="9"/>
      <c r="MUJ23" s="9"/>
      <c r="MUK23" s="78"/>
      <c r="MUL23" s="9"/>
      <c r="MUM23" s="9"/>
      <c r="MUN23" s="78"/>
      <c r="MUO23" s="9"/>
      <c r="MUP23" s="9"/>
      <c r="MUQ23" s="78"/>
      <c r="MUR23" s="9"/>
      <c r="MUS23" s="9"/>
      <c r="MUT23" s="78"/>
      <c r="MUU23" s="9"/>
      <c r="MUV23" s="9"/>
      <c r="MUW23" s="78"/>
      <c r="MUX23" s="9"/>
      <c r="MUY23" s="9"/>
      <c r="MUZ23" s="78"/>
      <c r="MVA23" s="9"/>
      <c r="MVB23" s="9"/>
      <c r="MVC23" s="78"/>
      <c r="MVD23" s="9"/>
      <c r="MVE23" s="9"/>
      <c r="MVF23" s="78"/>
      <c r="MVG23" s="9"/>
      <c r="MVH23" s="9"/>
      <c r="MVI23" s="78"/>
      <c r="MVJ23" s="9"/>
      <c r="MVK23" s="9"/>
      <c r="MVL23" s="78"/>
      <c r="MVM23" s="9"/>
      <c r="MVN23" s="9"/>
      <c r="MVO23" s="78"/>
      <c r="MVP23" s="10"/>
      <c r="MVQ23" s="10"/>
      <c r="MVR23" s="10"/>
      <c r="MVS23" s="9"/>
      <c r="MVT23" s="9"/>
      <c r="MVU23" s="78"/>
      <c r="MVV23" s="10"/>
      <c r="MVW23" s="10"/>
      <c r="MVX23" s="10"/>
      <c r="MVY23" s="9"/>
      <c r="MVZ23" s="9"/>
      <c r="MWA23" s="78"/>
      <c r="MWB23" s="9"/>
      <c r="MWC23" s="9"/>
      <c r="MWD23" s="78"/>
      <c r="MWE23" s="10"/>
      <c r="MWF23" s="10"/>
      <c r="MWG23" s="10"/>
      <c r="MWH23" s="10"/>
      <c r="MWI23" s="10"/>
      <c r="MWJ23" s="10"/>
      <c r="MWK23" s="57"/>
      <c r="MWL23" s="58"/>
      <c r="MWM23" s="9"/>
      <c r="MWN23" s="9"/>
      <c r="MWO23" s="78"/>
      <c r="MWP23" s="9"/>
      <c r="MWQ23" s="9"/>
      <c r="MWR23" s="78"/>
      <c r="MWS23" s="9"/>
      <c r="MWT23" s="9"/>
      <c r="MWU23" s="78"/>
      <c r="MWV23" s="9"/>
      <c r="MWW23" s="9"/>
      <c r="MWX23" s="78"/>
      <c r="MWY23" s="9"/>
      <c r="MWZ23" s="9"/>
      <c r="MXA23" s="78"/>
      <c r="MXB23" s="9"/>
      <c r="MXC23" s="9"/>
      <c r="MXD23" s="78"/>
      <c r="MXE23" s="9"/>
      <c r="MXF23" s="9"/>
      <c r="MXG23" s="78"/>
      <c r="MXH23" s="9"/>
      <c r="MXI23" s="9"/>
      <c r="MXJ23" s="78"/>
      <c r="MXK23" s="9"/>
      <c r="MXL23" s="9"/>
      <c r="MXM23" s="78"/>
      <c r="MXN23" s="9"/>
      <c r="MXO23" s="9"/>
      <c r="MXP23" s="78"/>
      <c r="MXQ23" s="9"/>
      <c r="MXR23" s="9"/>
      <c r="MXS23" s="78"/>
      <c r="MXT23" s="9"/>
      <c r="MXU23" s="9"/>
      <c r="MXV23" s="78"/>
      <c r="MXW23" s="9"/>
      <c r="MXX23" s="9"/>
      <c r="MXY23" s="78"/>
      <c r="MXZ23" s="9"/>
      <c r="MYA23" s="9"/>
      <c r="MYB23" s="78"/>
      <c r="MYC23" s="9"/>
      <c r="MYD23" s="9"/>
      <c r="MYE23" s="78"/>
      <c r="MYF23" s="9"/>
      <c r="MYG23" s="9"/>
      <c r="MYH23" s="78"/>
      <c r="MYI23" s="9"/>
      <c r="MYJ23" s="9"/>
      <c r="MYK23" s="78"/>
      <c r="MYL23" s="9"/>
      <c r="MYM23" s="9"/>
      <c r="MYN23" s="78"/>
      <c r="MYO23" s="9"/>
      <c r="MYP23" s="9"/>
      <c r="MYQ23" s="78"/>
      <c r="MYR23" s="9"/>
      <c r="MYS23" s="9"/>
      <c r="MYT23" s="78"/>
      <c r="MYU23" s="9"/>
      <c r="MYV23" s="9"/>
      <c r="MYW23" s="78"/>
      <c r="MYX23" s="10"/>
      <c r="MYY23" s="10"/>
      <c r="MYZ23" s="10"/>
      <c r="MZA23" s="9"/>
      <c r="MZB23" s="9"/>
      <c r="MZC23" s="78"/>
      <c r="MZD23" s="10"/>
      <c r="MZE23" s="10"/>
      <c r="MZF23" s="10"/>
      <c r="MZG23" s="9"/>
      <c r="MZH23" s="9"/>
      <c r="MZI23" s="78"/>
      <c r="MZJ23" s="9"/>
      <c r="MZK23" s="9"/>
      <c r="MZL23" s="78"/>
      <c r="MZM23" s="10"/>
      <c r="MZN23" s="10"/>
      <c r="MZO23" s="10"/>
      <c r="MZP23" s="10"/>
      <c r="MZQ23" s="10"/>
      <c r="MZR23" s="10"/>
      <c r="MZS23" s="57"/>
      <c r="MZT23" s="58"/>
      <c r="MZU23" s="9"/>
      <c r="MZV23" s="9"/>
      <c r="MZW23" s="78"/>
      <c r="MZX23" s="9"/>
      <c r="MZY23" s="9"/>
      <c r="MZZ23" s="78"/>
      <c r="NAA23" s="9"/>
      <c r="NAB23" s="9"/>
      <c r="NAC23" s="78"/>
      <c r="NAD23" s="9"/>
      <c r="NAE23" s="9"/>
      <c r="NAF23" s="78"/>
      <c r="NAG23" s="9"/>
      <c r="NAH23" s="9"/>
      <c r="NAI23" s="78"/>
      <c r="NAJ23" s="9"/>
      <c r="NAK23" s="9"/>
      <c r="NAL23" s="78"/>
      <c r="NAM23" s="9"/>
      <c r="NAN23" s="9"/>
      <c r="NAO23" s="78"/>
      <c r="NAP23" s="9"/>
      <c r="NAQ23" s="9"/>
      <c r="NAR23" s="78"/>
      <c r="NAS23" s="9"/>
      <c r="NAT23" s="9"/>
      <c r="NAU23" s="78"/>
      <c r="NAV23" s="9"/>
      <c r="NAW23" s="9"/>
      <c r="NAX23" s="78"/>
      <c r="NAY23" s="9"/>
      <c r="NAZ23" s="9"/>
      <c r="NBA23" s="78"/>
      <c r="NBB23" s="9"/>
      <c r="NBC23" s="9"/>
      <c r="NBD23" s="78"/>
      <c r="NBE23" s="9"/>
      <c r="NBF23" s="9"/>
      <c r="NBG23" s="78"/>
      <c r="NBH23" s="9"/>
      <c r="NBI23" s="9"/>
      <c r="NBJ23" s="78"/>
      <c r="NBK23" s="9"/>
      <c r="NBL23" s="9"/>
      <c r="NBM23" s="78"/>
      <c r="NBN23" s="9"/>
      <c r="NBO23" s="9"/>
      <c r="NBP23" s="78"/>
      <c r="NBQ23" s="9"/>
      <c r="NBR23" s="9"/>
      <c r="NBS23" s="78"/>
      <c r="NBT23" s="9"/>
      <c r="NBU23" s="9"/>
      <c r="NBV23" s="78"/>
      <c r="NBW23" s="9"/>
      <c r="NBX23" s="9"/>
      <c r="NBY23" s="78"/>
      <c r="NBZ23" s="9"/>
      <c r="NCA23" s="9"/>
      <c r="NCB23" s="78"/>
      <c r="NCC23" s="9"/>
      <c r="NCD23" s="9"/>
      <c r="NCE23" s="78"/>
      <c r="NCF23" s="10"/>
      <c r="NCG23" s="10"/>
      <c r="NCH23" s="10"/>
      <c r="NCI23" s="9"/>
      <c r="NCJ23" s="9"/>
      <c r="NCK23" s="78"/>
      <c r="NCL23" s="10"/>
      <c r="NCM23" s="10"/>
      <c r="NCN23" s="10"/>
      <c r="NCO23" s="9"/>
      <c r="NCP23" s="9"/>
      <c r="NCQ23" s="78"/>
      <c r="NCR23" s="9"/>
      <c r="NCS23" s="9"/>
      <c r="NCT23" s="78"/>
      <c r="NCU23" s="10"/>
      <c r="NCV23" s="10"/>
      <c r="NCW23" s="10"/>
      <c r="NCX23" s="10"/>
      <c r="NCY23" s="10"/>
      <c r="NCZ23" s="10"/>
      <c r="NDA23" s="57"/>
      <c r="NDB23" s="58"/>
      <c r="NDC23" s="9"/>
      <c r="NDD23" s="9"/>
      <c r="NDE23" s="78"/>
      <c r="NDF23" s="9"/>
      <c r="NDG23" s="9"/>
      <c r="NDH23" s="78"/>
      <c r="NDI23" s="9"/>
      <c r="NDJ23" s="9"/>
      <c r="NDK23" s="78"/>
      <c r="NDL23" s="9"/>
      <c r="NDM23" s="9"/>
      <c r="NDN23" s="78"/>
      <c r="NDO23" s="9"/>
      <c r="NDP23" s="9"/>
      <c r="NDQ23" s="78"/>
      <c r="NDR23" s="9"/>
      <c r="NDS23" s="9"/>
      <c r="NDT23" s="78"/>
      <c r="NDU23" s="9"/>
      <c r="NDV23" s="9"/>
      <c r="NDW23" s="78"/>
      <c r="NDX23" s="9"/>
      <c r="NDY23" s="9"/>
      <c r="NDZ23" s="78"/>
      <c r="NEA23" s="9"/>
      <c r="NEB23" s="9"/>
      <c r="NEC23" s="78"/>
      <c r="NED23" s="9"/>
      <c r="NEE23" s="9"/>
      <c r="NEF23" s="78"/>
      <c r="NEG23" s="9"/>
      <c r="NEH23" s="9"/>
      <c r="NEI23" s="78"/>
      <c r="NEJ23" s="9"/>
      <c r="NEK23" s="9"/>
      <c r="NEL23" s="78"/>
      <c r="NEM23" s="9"/>
      <c r="NEN23" s="9"/>
      <c r="NEO23" s="78"/>
      <c r="NEP23" s="9"/>
      <c r="NEQ23" s="9"/>
      <c r="NER23" s="78"/>
      <c r="NES23" s="9"/>
      <c r="NET23" s="9"/>
      <c r="NEU23" s="78"/>
      <c r="NEV23" s="9"/>
      <c r="NEW23" s="9"/>
      <c r="NEX23" s="78"/>
      <c r="NEY23" s="9"/>
      <c r="NEZ23" s="9"/>
      <c r="NFA23" s="78"/>
      <c r="NFB23" s="9"/>
      <c r="NFC23" s="9"/>
      <c r="NFD23" s="78"/>
      <c r="NFE23" s="9"/>
      <c r="NFF23" s="9"/>
      <c r="NFG23" s="78"/>
      <c r="NFH23" s="9"/>
      <c r="NFI23" s="9"/>
      <c r="NFJ23" s="78"/>
      <c r="NFK23" s="9"/>
      <c r="NFL23" s="9"/>
      <c r="NFM23" s="78"/>
      <c r="NFN23" s="10"/>
      <c r="NFO23" s="10"/>
      <c r="NFP23" s="10"/>
      <c r="NFQ23" s="9"/>
      <c r="NFR23" s="9"/>
      <c r="NFS23" s="78"/>
      <c r="NFT23" s="10"/>
      <c r="NFU23" s="10"/>
      <c r="NFV23" s="10"/>
      <c r="NFW23" s="9"/>
      <c r="NFX23" s="9"/>
      <c r="NFY23" s="78"/>
      <c r="NFZ23" s="9"/>
      <c r="NGA23" s="9"/>
      <c r="NGB23" s="78"/>
      <c r="NGC23" s="10"/>
      <c r="NGD23" s="10"/>
      <c r="NGE23" s="10"/>
      <c r="NGF23" s="10"/>
      <c r="NGG23" s="10"/>
      <c r="NGH23" s="10"/>
      <c r="NGI23" s="57"/>
      <c r="NGJ23" s="58"/>
      <c r="NGK23" s="9"/>
      <c r="NGL23" s="9"/>
      <c r="NGM23" s="78"/>
      <c r="NGN23" s="9"/>
      <c r="NGO23" s="9"/>
      <c r="NGP23" s="78"/>
      <c r="NGQ23" s="9"/>
      <c r="NGR23" s="9"/>
      <c r="NGS23" s="78"/>
      <c r="NGT23" s="9"/>
      <c r="NGU23" s="9"/>
      <c r="NGV23" s="78"/>
      <c r="NGW23" s="9"/>
      <c r="NGX23" s="9"/>
      <c r="NGY23" s="78"/>
      <c r="NGZ23" s="9"/>
      <c r="NHA23" s="9"/>
      <c r="NHB23" s="78"/>
      <c r="NHC23" s="9"/>
      <c r="NHD23" s="9"/>
      <c r="NHE23" s="78"/>
      <c r="NHF23" s="9"/>
      <c r="NHG23" s="9"/>
      <c r="NHH23" s="78"/>
      <c r="NHI23" s="9"/>
      <c r="NHJ23" s="9"/>
      <c r="NHK23" s="78"/>
      <c r="NHL23" s="9"/>
      <c r="NHM23" s="9"/>
      <c r="NHN23" s="78"/>
      <c r="NHO23" s="9"/>
      <c r="NHP23" s="9"/>
      <c r="NHQ23" s="78"/>
      <c r="NHR23" s="9"/>
      <c r="NHS23" s="9"/>
      <c r="NHT23" s="78"/>
      <c r="NHU23" s="9"/>
      <c r="NHV23" s="9"/>
      <c r="NHW23" s="78"/>
      <c r="NHX23" s="9"/>
      <c r="NHY23" s="9"/>
      <c r="NHZ23" s="78"/>
      <c r="NIA23" s="9"/>
      <c r="NIB23" s="9"/>
      <c r="NIC23" s="78"/>
      <c r="NID23" s="9"/>
      <c r="NIE23" s="9"/>
      <c r="NIF23" s="78"/>
      <c r="NIG23" s="9"/>
      <c r="NIH23" s="9"/>
      <c r="NII23" s="78"/>
      <c r="NIJ23" s="9"/>
      <c r="NIK23" s="9"/>
      <c r="NIL23" s="78"/>
      <c r="NIM23" s="9"/>
      <c r="NIN23" s="9"/>
      <c r="NIO23" s="78"/>
      <c r="NIP23" s="9"/>
      <c r="NIQ23" s="9"/>
      <c r="NIR23" s="78"/>
      <c r="NIS23" s="9"/>
      <c r="NIT23" s="9"/>
      <c r="NIU23" s="78"/>
      <c r="NIV23" s="10"/>
      <c r="NIW23" s="10"/>
      <c r="NIX23" s="10"/>
      <c r="NIY23" s="9"/>
      <c r="NIZ23" s="9"/>
      <c r="NJA23" s="78"/>
      <c r="NJB23" s="10"/>
      <c r="NJC23" s="10"/>
      <c r="NJD23" s="10"/>
      <c r="NJE23" s="9"/>
      <c r="NJF23" s="9"/>
      <c r="NJG23" s="78"/>
      <c r="NJH23" s="9"/>
      <c r="NJI23" s="9"/>
      <c r="NJJ23" s="78"/>
      <c r="NJK23" s="10"/>
      <c r="NJL23" s="10"/>
      <c r="NJM23" s="10"/>
      <c r="NJN23" s="10"/>
      <c r="NJO23" s="10"/>
      <c r="NJP23" s="10"/>
      <c r="NJQ23" s="57"/>
      <c r="NJR23" s="58"/>
      <c r="NJS23" s="9"/>
      <c r="NJT23" s="9"/>
      <c r="NJU23" s="78"/>
      <c r="NJV23" s="9"/>
      <c r="NJW23" s="9"/>
      <c r="NJX23" s="78"/>
      <c r="NJY23" s="9"/>
      <c r="NJZ23" s="9"/>
      <c r="NKA23" s="78"/>
      <c r="NKB23" s="9"/>
      <c r="NKC23" s="9"/>
      <c r="NKD23" s="78"/>
      <c r="NKE23" s="9"/>
      <c r="NKF23" s="9"/>
      <c r="NKG23" s="78"/>
      <c r="NKH23" s="9"/>
      <c r="NKI23" s="9"/>
      <c r="NKJ23" s="78"/>
      <c r="NKK23" s="9"/>
      <c r="NKL23" s="9"/>
      <c r="NKM23" s="78"/>
      <c r="NKN23" s="9"/>
      <c r="NKO23" s="9"/>
      <c r="NKP23" s="78"/>
      <c r="NKQ23" s="9"/>
      <c r="NKR23" s="9"/>
      <c r="NKS23" s="78"/>
      <c r="NKT23" s="9"/>
      <c r="NKU23" s="9"/>
      <c r="NKV23" s="78"/>
      <c r="NKW23" s="9"/>
      <c r="NKX23" s="9"/>
      <c r="NKY23" s="78"/>
      <c r="NKZ23" s="9"/>
      <c r="NLA23" s="9"/>
      <c r="NLB23" s="78"/>
      <c r="NLC23" s="9"/>
      <c r="NLD23" s="9"/>
      <c r="NLE23" s="78"/>
      <c r="NLF23" s="9"/>
      <c r="NLG23" s="9"/>
      <c r="NLH23" s="78"/>
      <c r="NLI23" s="9"/>
      <c r="NLJ23" s="9"/>
      <c r="NLK23" s="78"/>
      <c r="NLL23" s="9"/>
      <c r="NLM23" s="9"/>
      <c r="NLN23" s="78"/>
      <c r="NLO23" s="9"/>
      <c r="NLP23" s="9"/>
      <c r="NLQ23" s="78"/>
      <c r="NLR23" s="9"/>
      <c r="NLS23" s="9"/>
      <c r="NLT23" s="78"/>
      <c r="NLU23" s="9"/>
      <c r="NLV23" s="9"/>
      <c r="NLW23" s="78"/>
      <c r="NLX23" s="9"/>
      <c r="NLY23" s="9"/>
      <c r="NLZ23" s="78"/>
      <c r="NMA23" s="9"/>
      <c r="NMB23" s="9"/>
      <c r="NMC23" s="78"/>
      <c r="NMD23" s="10"/>
      <c r="NME23" s="10"/>
      <c r="NMF23" s="10"/>
      <c r="NMG23" s="9"/>
      <c r="NMH23" s="9"/>
      <c r="NMI23" s="78"/>
      <c r="NMJ23" s="10"/>
      <c r="NMK23" s="10"/>
      <c r="NML23" s="10"/>
      <c r="NMM23" s="9"/>
      <c r="NMN23" s="9"/>
      <c r="NMO23" s="78"/>
      <c r="NMP23" s="9"/>
      <c r="NMQ23" s="9"/>
      <c r="NMR23" s="78"/>
      <c r="NMS23" s="10"/>
      <c r="NMT23" s="10"/>
      <c r="NMU23" s="10"/>
      <c r="NMV23" s="10"/>
      <c r="NMW23" s="10"/>
      <c r="NMX23" s="10"/>
      <c r="NMY23" s="57"/>
      <c r="NMZ23" s="58"/>
      <c r="NNA23" s="9"/>
      <c r="NNB23" s="9"/>
      <c r="NNC23" s="78"/>
      <c r="NND23" s="9"/>
      <c r="NNE23" s="9"/>
      <c r="NNF23" s="78"/>
      <c r="NNG23" s="9"/>
      <c r="NNH23" s="9"/>
      <c r="NNI23" s="78"/>
      <c r="NNJ23" s="9"/>
      <c r="NNK23" s="9"/>
      <c r="NNL23" s="78"/>
      <c r="NNM23" s="9"/>
      <c r="NNN23" s="9"/>
      <c r="NNO23" s="78"/>
      <c r="NNP23" s="9"/>
      <c r="NNQ23" s="9"/>
      <c r="NNR23" s="78"/>
      <c r="NNS23" s="9"/>
      <c r="NNT23" s="9"/>
      <c r="NNU23" s="78"/>
      <c r="NNV23" s="9"/>
      <c r="NNW23" s="9"/>
      <c r="NNX23" s="78"/>
      <c r="NNY23" s="9"/>
      <c r="NNZ23" s="9"/>
      <c r="NOA23" s="78"/>
      <c r="NOB23" s="9"/>
      <c r="NOC23" s="9"/>
      <c r="NOD23" s="78"/>
      <c r="NOE23" s="9"/>
      <c r="NOF23" s="9"/>
      <c r="NOG23" s="78"/>
      <c r="NOH23" s="9"/>
      <c r="NOI23" s="9"/>
      <c r="NOJ23" s="78"/>
      <c r="NOK23" s="9"/>
      <c r="NOL23" s="9"/>
      <c r="NOM23" s="78"/>
      <c r="NON23" s="9"/>
      <c r="NOO23" s="9"/>
      <c r="NOP23" s="78"/>
      <c r="NOQ23" s="9"/>
      <c r="NOR23" s="9"/>
      <c r="NOS23" s="78"/>
      <c r="NOT23" s="9"/>
      <c r="NOU23" s="9"/>
      <c r="NOV23" s="78"/>
      <c r="NOW23" s="9"/>
      <c r="NOX23" s="9"/>
      <c r="NOY23" s="78"/>
      <c r="NOZ23" s="9"/>
      <c r="NPA23" s="9"/>
      <c r="NPB23" s="78"/>
      <c r="NPC23" s="9"/>
      <c r="NPD23" s="9"/>
      <c r="NPE23" s="78"/>
      <c r="NPF23" s="9"/>
      <c r="NPG23" s="9"/>
      <c r="NPH23" s="78"/>
      <c r="NPI23" s="9"/>
      <c r="NPJ23" s="9"/>
      <c r="NPK23" s="78"/>
      <c r="NPL23" s="10"/>
      <c r="NPM23" s="10"/>
      <c r="NPN23" s="10"/>
      <c r="NPO23" s="9"/>
      <c r="NPP23" s="9"/>
      <c r="NPQ23" s="78"/>
      <c r="NPR23" s="10"/>
      <c r="NPS23" s="10"/>
      <c r="NPT23" s="10"/>
      <c r="NPU23" s="9"/>
      <c r="NPV23" s="9"/>
      <c r="NPW23" s="78"/>
      <c r="NPX23" s="9"/>
      <c r="NPY23" s="9"/>
      <c r="NPZ23" s="78"/>
      <c r="NQA23" s="10"/>
      <c r="NQB23" s="10"/>
      <c r="NQC23" s="10"/>
      <c r="NQD23" s="10"/>
      <c r="NQE23" s="10"/>
      <c r="NQF23" s="10"/>
      <c r="NQG23" s="57"/>
      <c r="NQH23" s="58"/>
      <c r="NQI23" s="9"/>
      <c r="NQJ23" s="9"/>
      <c r="NQK23" s="78"/>
      <c r="NQL23" s="9"/>
      <c r="NQM23" s="9"/>
      <c r="NQN23" s="78"/>
      <c r="NQO23" s="9"/>
      <c r="NQP23" s="9"/>
      <c r="NQQ23" s="78"/>
      <c r="NQR23" s="9"/>
      <c r="NQS23" s="9"/>
      <c r="NQT23" s="78"/>
      <c r="NQU23" s="9"/>
      <c r="NQV23" s="9"/>
      <c r="NQW23" s="78"/>
      <c r="NQX23" s="9"/>
      <c r="NQY23" s="9"/>
      <c r="NQZ23" s="78"/>
      <c r="NRA23" s="9"/>
      <c r="NRB23" s="9"/>
      <c r="NRC23" s="78"/>
      <c r="NRD23" s="9"/>
      <c r="NRE23" s="9"/>
      <c r="NRF23" s="78"/>
      <c r="NRG23" s="9"/>
      <c r="NRH23" s="9"/>
      <c r="NRI23" s="78"/>
      <c r="NRJ23" s="9"/>
      <c r="NRK23" s="9"/>
      <c r="NRL23" s="78"/>
      <c r="NRM23" s="9"/>
      <c r="NRN23" s="9"/>
      <c r="NRO23" s="78"/>
      <c r="NRP23" s="9"/>
      <c r="NRQ23" s="9"/>
      <c r="NRR23" s="78"/>
      <c r="NRS23" s="9"/>
      <c r="NRT23" s="9"/>
      <c r="NRU23" s="78"/>
      <c r="NRV23" s="9"/>
      <c r="NRW23" s="9"/>
      <c r="NRX23" s="78"/>
      <c r="NRY23" s="9"/>
      <c r="NRZ23" s="9"/>
      <c r="NSA23" s="78"/>
      <c r="NSB23" s="9"/>
      <c r="NSC23" s="9"/>
      <c r="NSD23" s="78"/>
      <c r="NSE23" s="9"/>
      <c r="NSF23" s="9"/>
      <c r="NSG23" s="78"/>
      <c r="NSH23" s="9"/>
      <c r="NSI23" s="9"/>
      <c r="NSJ23" s="78"/>
      <c r="NSK23" s="9"/>
      <c r="NSL23" s="9"/>
      <c r="NSM23" s="78"/>
      <c r="NSN23" s="9"/>
      <c r="NSO23" s="9"/>
      <c r="NSP23" s="78"/>
      <c r="NSQ23" s="9"/>
      <c r="NSR23" s="9"/>
      <c r="NSS23" s="78"/>
      <c r="NST23" s="10"/>
      <c r="NSU23" s="10"/>
      <c r="NSV23" s="10"/>
      <c r="NSW23" s="9"/>
      <c r="NSX23" s="9"/>
      <c r="NSY23" s="78"/>
      <c r="NSZ23" s="10"/>
      <c r="NTA23" s="10"/>
      <c r="NTB23" s="10"/>
      <c r="NTC23" s="9"/>
      <c r="NTD23" s="9"/>
      <c r="NTE23" s="78"/>
      <c r="NTF23" s="9"/>
      <c r="NTG23" s="9"/>
      <c r="NTH23" s="78"/>
      <c r="NTI23" s="10"/>
      <c r="NTJ23" s="10"/>
      <c r="NTK23" s="10"/>
      <c r="NTL23" s="10"/>
      <c r="NTM23" s="10"/>
      <c r="NTN23" s="10"/>
      <c r="NTO23" s="57"/>
      <c r="NTP23" s="58"/>
      <c r="NTQ23" s="9"/>
      <c r="NTR23" s="9"/>
      <c r="NTS23" s="78"/>
      <c r="NTT23" s="9"/>
      <c r="NTU23" s="9"/>
      <c r="NTV23" s="78"/>
      <c r="NTW23" s="9"/>
      <c r="NTX23" s="9"/>
      <c r="NTY23" s="78"/>
      <c r="NTZ23" s="9"/>
      <c r="NUA23" s="9"/>
      <c r="NUB23" s="78"/>
      <c r="NUC23" s="9"/>
      <c r="NUD23" s="9"/>
      <c r="NUE23" s="78"/>
      <c r="NUF23" s="9"/>
      <c r="NUG23" s="9"/>
      <c r="NUH23" s="78"/>
      <c r="NUI23" s="9"/>
      <c r="NUJ23" s="9"/>
      <c r="NUK23" s="78"/>
      <c r="NUL23" s="9"/>
      <c r="NUM23" s="9"/>
      <c r="NUN23" s="78"/>
      <c r="NUO23" s="9"/>
      <c r="NUP23" s="9"/>
      <c r="NUQ23" s="78"/>
      <c r="NUR23" s="9"/>
      <c r="NUS23" s="9"/>
      <c r="NUT23" s="78"/>
      <c r="NUU23" s="9"/>
      <c r="NUV23" s="9"/>
      <c r="NUW23" s="78"/>
      <c r="NUX23" s="9"/>
      <c r="NUY23" s="9"/>
      <c r="NUZ23" s="78"/>
      <c r="NVA23" s="9"/>
      <c r="NVB23" s="9"/>
      <c r="NVC23" s="78"/>
      <c r="NVD23" s="9"/>
      <c r="NVE23" s="9"/>
      <c r="NVF23" s="78"/>
      <c r="NVG23" s="9"/>
      <c r="NVH23" s="9"/>
      <c r="NVI23" s="78"/>
      <c r="NVJ23" s="9"/>
      <c r="NVK23" s="9"/>
      <c r="NVL23" s="78"/>
      <c r="NVM23" s="9"/>
      <c r="NVN23" s="9"/>
      <c r="NVO23" s="78"/>
      <c r="NVP23" s="9"/>
      <c r="NVQ23" s="9"/>
      <c r="NVR23" s="78"/>
      <c r="NVS23" s="9"/>
      <c r="NVT23" s="9"/>
      <c r="NVU23" s="78"/>
      <c r="NVV23" s="9"/>
      <c r="NVW23" s="9"/>
      <c r="NVX23" s="78"/>
      <c r="NVY23" s="9"/>
      <c r="NVZ23" s="9"/>
      <c r="NWA23" s="78"/>
      <c r="NWB23" s="10"/>
      <c r="NWC23" s="10"/>
      <c r="NWD23" s="10"/>
      <c r="NWE23" s="9"/>
      <c r="NWF23" s="9"/>
      <c r="NWG23" s="78"/>
      <c r="NWH23" s="10"/>
      <c r="NWI23" s="10"/>
      <c r="NWJ23" s="10"/>
      <c r="NWK23" s="9"/>
      <c r="NWL23" s="9"/>
      <c r="NWM23" s="78"/>
      <c r="NWN23" s="9"/>
      <c r="NWO23" s="9"/>
      <c r="NWP23" s="78"/>
      <c r="NWQ23" s="10"/>
      <c r="NWR23" s="10"/>
      <c r="NWS23" s="10"/>
      <c r="NWT23" s="10"/>
      <c r="NWU23" s="10"/>
      <c r="NWV23" s="10"/>
      <c r="NWW23" s="57"/>
      <c r="NWX23" s="58"/>
      <c r="NWY23" s="9"/>
      <c r="NWZ23" s="9"/>
      <c r="NXA23" s="78"/>
      <c r="NXB23" s="9"/>
      <c r="NXC23" s="9"/>
      <c r="NXD23" s="78"/>
      <c r="NXE23" s="9"/>
      <c r="NXF23" s="9"/>
      <c r="NXG23" s="78"/>
      <c r="NXH23" s="9"/>
      <c r="NXI23" s="9"/>
      <c r="NXJ23" s="78"/>
      <c r="NXK23" s="9"/>
      <c r="NXL23" s="9"/>
      <c r="NXM23" s="78"/>
      <c r="NXN23" s="9"/>
      <c r="NXO23" s="9"/>
      <c r="NXP23" s="78"/>
      <c r="NXQ23" s="9"/>
      <c r="NXR23" s="9"/>
      <c r="NXS23" s="78"/>
      <c r="NXT23" s="9"/>
      <c r="NXU23" s="9"/>
      <c r="NXV23" s="78"/>
      <c r="NXW23" s="9"/>
      <c r="NXX23" s="9"/>
      <c r="NXY23" s="78"/>
      <c r="NXZ23" s="9"/>
      <c r="NYA23" s="9"/>
      <c r="NYB23" s="78"/>
      <c r="NYC23" s="9"/>
      <c r="NYD23" s="9"/>
      <c r="NYE23" s="78"/>
      <c r="NYF23" s="9"/>
      <c r="NYG23" s="9"/>
      <c r="NYH23" s="78"/>
      <c r="NYI23" s="9"/>
      <c r="NYJ23" s="9"/>
      <c r="NYK23" s="78"/>
      <c r="NYL23" s="9"/>
      <c r="NYM23" s="9"/>
      <c r="NYN23" s="78"/>
      <c r="NYO23" s="9"/>
      <c r="NYP23" s="9"/>
      <c r="NYQ23" s="78"/>
      <c r="NYR23" s="9"/>
      <c r="NYS23" s="9"/>
      <c r="NYT23" s="78"/>
      <c r="NYU23" s="9"/>
      <c r="NYV23" s="9"/>
      <c r="NYW23" s="78"/>
      <c r="NYX23" s="9"/>
      <c r="NYY23" s="9"/>
      <c r="NYZ23" s="78"/>
      <c r="NZA23" s="9"/>
      <c r="NZB23" s="9"/>
      <c r="NZC23" s="78"/>
      <c r="NZD23" s="9"/>
      <c r="NZE23" s="9"/>
      <c r="NZF23" s="78"/>
      <c r="NZG23" s="9"/>
      <c r="NZH23" s="9"/>
      <c r="NZI23" s="78"/>
      <c r="NZJ23" s="10"/>
      <c r="NZK23" s="10"/>
      <c r="NZL23" s="10"/>
      <c r="NZM23" s="9"/>
      <c r="NZN23" s="9"/>
      <c r="NZO23" s="78"/>
      <c r="NZP23" s="10"/>
      <c r="NZQ23" s="10"/>
      <c r="NZR23" s="10"/>
      <c r="NZS23" s="9"/>
      <c r="NZT23" s="9"/>
      <c r="NZU23" s="78"/>
      <c r="NZV23" s="9"/>
      <c r="NZW23" s="9"/>
      <c r="NZX23" s="78"/>
      <c r="NZY23" s="10"/>
      <c r="NZZ23" s="10"/>
      <c r="OAA23" s="10"/>
      <c r="OAB23" s="10"/>
      <c r="OAC23" s="10"/>
      <c r="OAD23" s="10"/>
      <c r="OAE23" s="57"/>
      <c r="OAF23" s="58"/>
      <c r="OAG23" s="9"/>
      <c r="OAH23" s="9"/>
      <c r="OAI23" s="78"/>
      <c r="OAJ23" s="9"/>
      <c r="OAK23" s="9"/>
      <c r="OAL23" s="78"/>
      <c r="OAM23" s="9"/>
      <c r="OAN23" s="9"/>
      <c r="OAO23" s="78"/>
      <c r="OAP23" s="9"/>
      <c r="OAQ23" s="9"/>
      <c r="OAR23" s="78"/>
      <c r="OAS23" s="9"/>
      <c r="OAT23" s="9"/>
      <c r="OAU23" s="78"/>
      <c r="OAV23" s="9"/>
      <c r="OAW23" s="9"/>
      <c r="OAX23" s="78"/>
      <c r="OAY23" s="9"/>
      <c r="OAZ23" s="9"/>
      <c r="OBA23" s="78"/>
      <c r="OBB23" s="9"/>
      <c r="OBC23" s="9"/>
      <c r="OBD23" s="78"/>
      <c r="OBE23" s="9"/>
      <c r="OBF23" s="9"/>
      <c r="OBG23" s="78"/>
      <c r="OBH23" s="9"/>
      <c r="OBI23" s="9"/>
      <c r="OBJ23" s="78"/>
      <c r="OBK23" s="9"/>
      <c r="OBL23" s="9"/>
      <c r="OBM23" s="78"/>
      <c r="OBN23" s="9"/>
      <c r="OBO23" s="9"/>
      <c r="OBP23" s="78"/>
      <c r="OBQ23" s="9"/>
      <c r="OBR23" s="9"/>
      <c r="OBS23" s="78"/>
      <c r="OBT23" s="9"/>
      <c r="OBU23" s="9"/>
      <c r="OBV23" s="78"/>
      <c r="OBW23" s="9"/>
      <c r="OBX23" s="9"/>
      <c r="OBY23" s="78"/>
      <c r="OBZ23" s="9"/>
      <c r="OCA23" s="9"/>
      <c r="OCB23" s="78"/>
      <c r="OCC23" s="9"/>
      <c r="OCD23" s="9"/>
      <c r="OCE23" s="78"/>
      <c r="OCF23" s="9"/>
      <c r="OCG23" s="9"/>
      <c r="OCH23" s="78"/>
      <c r="OCI23" s="9"/>
      <c r="OCJ23" s="9"/>
      <c r="OCK23" s="78"/>
      <c r="OCL23" s="9"/>
      <c r="OCM23" s="9"/>
      <c r="OCN23" s="78"/>
      <c r="OCO23" s="9"/>
      <c r="OCP23" s="9"/>
      <c r="OCQ23" s="78"/>
      <c r="OCR23" s="10"/>
      <c r="OCS23" s="10"/>
      <c r="OCT23" s="10"/>
      <c r="OCU23" s="9"/>
      <c r="OCV23" s="9"/>
      <c r="OCW23" s="78"/>
      <c r="OCX23" s="10"/>
      <c r="OCY23" s="10"/>
      <c r="OCZ23" s="10"/>
      <c r="ODA23" s="9"/>
      <c r="ODB23" s="9"/>
      <c r="ODC23" s="78"/>
      <c r="ODD23" s="9"/>
      <c r="ODE23" s="9"/>
      <c r="ODF23" s="78"/>
      <c r="ODG23" s="10"/>
      <c r="ODH23" s="10"/>
      <c r="ODI23" s="10"/>
      <c r="ODJ23" s="10"/>
      <c r="ODK23" s="10"/>
      <c r="ODL23" s="10"/>
      <c r="ODM23" s="57"/>
      <c r="ODN23" s="58"/>
      <c r="ODO23" s="9"/>
      <c r="ODP23" s="9"/>
      <c r="ODQ23" s="78"/>
      <c r="ODR23" s="9"/>
      <c r="ODS23" s="9"/>
      <c r="ODT23" s="78"/>
      <c r="ODU23" s="9"/>
      <c r="ODV23" s="9"/>
      <c r="ODW23" s="78"/>
      <c r="ODX23" s="9"/>
      <c r="ODY23" s="9"/>
      <c r="ODZ23" s="78"/>
      <c r="OEA23" s="9"/>
      <c r="OEB23" s="9"/>
      <c r="OEC23" s="78"/>
      <c r="OED23" s="9"/>
      <c r="OEE23" s="9"/>
      <c r="OEF23" s="78"/>
      <c r="OEG23" s="9"/>
      <c r="OEH23" s="9"/>
      <c r="OEI23" s="78"/>
      <c r="OEJ23" s="9"/>
      <c r="OEK23" s="9"/>
      <c r="OEL23" s="78"/>
      <c r="OEM23" s="9"/>
      <c r="OEN23" s="9"/>
      <c r="OEO23" s="78"/>
      <c r="OEP23" s="9"/>
      <c r="OEQ23" s="9"/>
      <c r="OER23" s="78"/>
      <c r="OES23" s="9"/>
      <c r="OET23" s="9"/>
      <c r="OEU23" s="78"/>
      <c r="OEV23" s="9"/>
      <c r="OEW23" s="9"/>
      <c r="OEX23" s="78"/>
      <c r="OEY23" s="9"/>
      <c r="OEZ23" s="9"/>
      <c r="OFA23" s="78"/>
      <c r="OFB23" s="9"/>
      <c r="OFC23" s="9"/>
      <c r="OFD23" s="78"/>
      <c r="OFE23" s="9"/>
      <c r="OFF23" s="9"/>
      <c r="OFG23" s="78"/>
      <c r="OFH23" s="9"/>
      <c r="OFI23" s="9"/>
      <c r="OFJ23" s="78"/>
      <c r="OFK23" s="9"/>
      <c r="OFL23" s="9"/>
      <c r="OFM23" s="78"/>
      <c r="OFN23" s="9"/>
      <c r="OFO23" s="9"/>
      <c r="OFP23" s="78"/>
      <c r="OFQ23" s="9"/>
      <c r="OFR23" s="9"/>
      <c r="OFS23" s="78"/>
      <c r="OFT23" s="9"/>
      <c r="OFU23" s="9"/>
      <c r="OFV23" s="78"/>
      <c r="OFW23" s="9"/>
      <c r="OFX23" s="9"/>
      <c r="OFY23" s="78"/>
      <c r="OFZ23" s="10"/>
      <c r="OGA23" s="10"/>
      <c r="OGB23" s="10"/>
      <c r="OGC23" s="9"/>
      <c r="OGD23" s="9"/>
      <c r="OGE23" s="78"/>
      <c r="OGF23" s="10"/>
      <c r="OGG23" s="10"/>
      <c r="OGH23" s="10"/>
      <c r="OGI23" s="9"/>
      <c r="OGJ23" s="9"/>
      <c r="OGK23" s="78"/>
      <c r="OGL23" s="9"/>
      <c r="OGM23" s="9"/>
      <c r="OGN23" s="78"/>
      <c r="OGO23" s="10"/>
      <c r="OGP23" s="10"/>
      <c r="OGQ23" s="10"/>
      <c r="OGR23" s="10"/>
      <c r="OGS23" s="10"/>
      <c r="OGT23" s="10"/>
      <c r="OGU23" s="57"/>
      <c r="OGV23" s="58"/>
      <c r="OGW23" s="9"/>
      <c r="OGX23" s="9"/>
      <c r="OGY23" s="78"/>
      <c r="OGZ23" s="9"/>
      <c r="OHA23" s="9"/>
      <c r="OHB23" s="78"/>
      <c r="OHC23" s="9"/>
      <c r="OHD23" s="9"/>
      <c r="OHE23" s="78"/>
      <c r="OHF23" s="9"/>
      <c r="OHG23" s="9"/>
      <c r="OHH23" s="78"/>
      <c r="OHI23" s="9"/>
      <c r="OHJ23" s="9"/>
      <c r="OHK23" s="78"/>
      <c r="OHL23" s="9"/>
      <c r="OHM23" s="9"/>
      <c r="OHN23" s="78"/>
      <c r="OHO23" s="9"/>
      <c r="OHP23" s="9"/>
      <c r="OHQ23" s="78"/>
      <c r="OHR23" s="9"/>
      <c r="OHS23" s="9"/>
      <c r="OHT23" s="78"/>
      <c r="OHU23" s="9"/>
      <c r="OHV23" s="9"/>
      <c r="OHW23" s="78"/>
      <c r="OHX23" s="9"/>
      <c r="OHY23" s="9"/>
      <c r="OHZ23" s="78"/>
      <c r="OIA23" s="9"/>
      <c r="OIB23" s="9"/>
      <c r="OIC23" s="78"/>
      <c r="OID23" s="9"/>
      <c r="OIE23" s="9"/>
      <c r="OIF23" s="78"/>
      <c r="OIG23" s="9"/>
      <c r="OIH23" s="9"/>
      <c r="OII23" s="78"/>
      <c r="OIJ23" s="9"/>
      <c r="OIK23" s="9"/>
      <c r="OIL23" s="78"/>
      <c r="OIM23" s="9"/>
      <c r="OIN23" s="9"/>
      <c r="OIO23" s="78"/>
      <c r="OIP23" s="9"/>
      <c r="OIQ23" s="9"/>
      <c r="OIR23" s="78"/>
      <c r="OIS23" s="9"/>
      <c r="OIT23" s="9"/>
      <c r="OIU23" s="78"/>
      <c r="OIV23" s="9"/>
      <c r="OIW23" s="9"/>
      <c r="OIX23" s="78"/>
      <c r="OIY23" s="9"/>
      <c r="OIZ23" s="9"/>
      <c r="OJA23" s="78"/>
      <c r="OJB23" s="9"/>
      <c r="OJC23" s="9"/>
      <c r="OJD23" s="78"/>
      <c r="OJE23" s="9"/>
      <c r="OJF23" s="9"/>
      <c r="OJG23" s="78"/>
      <c r="OJH23" s="10"/>
      <c r="OJI23" s="10"/>
      <c r="OJJ23" s="10"/>
      <c r="OJK23" s="9"/>
      <c r="OJL23" s="9"/>
      <c r="OJM23" s="78"/>
      <c r="OJN23" s="10"/>
      <c r="OJO23" s="10"/>
      <c r="OJP23" s="10"/>
      <c r="OJQ23" s="9"/>
      <c r="OJR23" s="9"/>
      <c r="OJS23" s="78"/>
      <c r="OJT23" s="9"/>
      <c r="OJU23" s="9"/>
      <c r="OJV23" s="78"/>
      <c r="OJW23" s="10"/>
      <c r="OJX23" s="10"/>
      <c r="OJY23" s="10"/>
      <c r="OJZ23" s="10"/>
      <c r="OKA23" s="10"/>
      <c r="OKB23" s="10"/>
      <c r="OKC23" s="57"/>
      <c r="OKD23" s="58"/>
      <c r="OKE23" s="9"/>
      <c r="OKF23" s="9"/>
      <c r="OKG23" s="78"/>
      <c r="OKH23" s="9"/>
      <c r="OKI23" s="9"/>
      <c r="OKJ23" s="78"/>
      <c r="OKK23" s="9"/>
      <c r="OKL23" s="9"/>
      <c r="OKM23" s="78"/>
      <c r="OKN23" s="9"/>
      <c r="OKO23" s="9"/>
      <c r="OKP23" s="78"/>
      <c r="OKQ23" s="9"/>
      <c r="OKR23" s="9"/>
      <c r="OKS23" s="78"/>
      <c r="OKT23" s="9"/>
      <c r="OKU23" s="9"/>
      <c r="OKV23" s="78"/>
      <c r="OKW23" s="9"/>
      <c r="OKX23" s="9"/>
      <c r="OKY23" s="78"/>
      <c r="OKZ23" s="9"/>
      <c r="OLA23" s="9"/>
      <c r="OLB23" s="78"/>
      <c r="OLC23" s="9"/>
      <c r="OLD23" s="9"/>
      <c r="OLE23" s="78"/>
      <c r="OLF23" s="9"/>
      <c r="OLG23" s="9"/>
      <c r="OLH23" s="78"/>
      <c r="OLI23" s="9"/>
      <c r="OLJ23" s="9"/>
      <c r="OLK23" s="78"/>
      <c r="OLL23" s="9"/>
      <c r="OLM23" s="9"/>
      <c r="OLN23" s="78"/>
      <c r="OLO23" s="9"/>
      <c r="OLP23" s="9"/>
      <c r="OLQ23" s="78"/>
      <c r="OLR23" s="9"/>
      <c r="OLS23" s="9"/>
      <c r="OLT23" s="78"/>
      <c r="OLU23" s="9"/>
      <c r="OLV23" s="9"/>
      <c r="OLW23" s="78"/>
      <c r="OLX23" s="9"/>
      <c r="OLY23" s="9"/>
      <c r="OLZ23" s="78"/>
      <c r="OMA23" s="9"/>
      <c r="OMB23" s="9"/>
      <c r="OMC23" s="78"/>
      <c r="OMD23" s="9"/>
      <c r="OME23" s="9"/>
      <c r="OMF23" s="78"/>
      <c r="OMG23" s="9"/>
      <c r="OMH23" s="9"/>
      <c r="OMI23" s="78"/>
      <c r="OMJ23" s="9"/>
      <c r="OMK23" s="9"/>
      <c r="OML23" s="78"/>
      <c r="OMM23" s="9"/>
      <c r="OMN23" s="9"/>
      <c r="OMO23" s="78"/>
      <c r="OMP23" s="10"/>
      <c r="OMQ23" s="10"/>
      <c r="OMR23" s="10"/>
      <c r="OMS23" s="9"/>
      <c r="OMT23" s="9"/>
      <c r="OMU23" s="78"/>
      <c r="OMV23" s="10"/>
      <c r="OMW23" s="10"/>
      <c r="OMX23" s="10"/>
      <c r="OMY23" s="9"/>
      <c r="OMZ23" s="9"/>
      <c r="ONA23" s="78"/>
      <c r="ONB23" s="9"/>
      <c r="ONC23" s="9"/>
      <c r="OND23" s="78"/>
      <c r="ONE23" s="10"/>
      <c r="ONF23" s="10"/>
      <c r="ONG23" s="10"/>
      <c r="ONH23" s="10"/>
      <c r="ONI23" s="10"/>
      <c r="ONJ23" s="10"/>
      <c r="ONK23" s="57"/>
      <c r="ONL23" s="58"/>
      <c r="ONM23" s="9"/>
      <c r="ONN23" s="9"/>
      <c r="ONO23" s="78"/>
      <c r="ONP23" s="9"/>
      <c r="ONQ23" s="9"/>
      <c r="ONR23" s="78"/>
      <c r="ONS23" s="9"/>
      <c r="ONT23" s="9"/>
      <c r="ONU23" s="78"/>
      <c r="ONV23" s="9"/>
      <c r="ONW23" s="9"/>
      <c r="ONX23" s="78"/>
      <c r="ONY23" s="9"/>
      <c r="ONZ23" s="9"/>
      <c r="OOA23" s="78"/>
      <c r="OOB23" s="9"/>
      <c r="OOC23" s="9"/>
      <c r="OOD23" s="78"/>
      <c r="OOE23" s="9"/>
      <c r="OOF23" s="9"/>
      <c r="OOG23" s="78"/>
      <c r="OOH23" s="9"/>
      <c r="OOI23" s="9"/>
      <c r="OOJ23" s="78"/>
      <c r="OOK23" s="9"/>
      <c r="OOL23" s="9"/>
      <c r="OOM23" s="78"/>
      <c r="OON23" s="9"/>
      <c r="OOO23" s="9"/>
      <c r="OOP23" s="78"/>
      <c r="OOQ23" s="9"/>
      <c r="OOR23" s="9"/>
      <c r="OOS23" s="78"/>
      <c r="OOT23" s="9"/>
      <c r="OOU23" s="9"/>
      <c r="OOV23" s="78"/>
      <c r="OOW23" s="9"/>
      <c r="OOX23" s="9"/>
      <c r="OOY23" s="78"/>
      <c r="OOZ23" s="9"/>
      <c r="OPA23" s="9"/>
      <c r="OPB23" s="78"/>
      <c r="OPC23" s="9"/>
      <c r="OPD23" s="9"/>
      <c r="OPE23" s="78"/>
      <c r="OPF23" s="9"/>
      <c r="OPG23" s="9"/>
      <c r="OPH23" s="78"/>
      <c r="OPI23" s="9"/>
      <c r="OPJ23" s="9"/>
      <c r="OPK23" s="78"/>
      <c r="OPL23" s="9"/>
      <c r="OPM23" s="9"/>
      <c r="OPN23" s="78"/>
      <c r="OPO23" s="9"/>
      <c r="OPP23" s="9"/>
      <c r="OPQ23" s="78"/>
      <c r="OPR23" s="9"/>
      <c r="OPS23" s="9"/>
      <c r="OPT23" s="78"/>
      <c r="OPU23" s="9"/>
      <c r="OPV23" s="9"/>
      <c r="OPW23" s="78"/>
      <c r="OPX23" s="10"/>
      <c r="OPY23" s="10"/>
      <c r="OPZ23" s="10"/>
      <c r="OQA23" s="9"/>
      <c r="OQB23" s="9"/>
      <c r="OQC23" s="78"/>
      <c r="OQD23" s="10"/>
      <c r="OQE23" s="10"/>
      <c r="OQF23" s="10"/>
      <c r="OQG23" s="9"/>
      <c r="OQH23" s="9"/>
      <c r="OQI23" s="78"/>
      <c r="OQJ23" s="9"/>
      <c r="OQK23" s="9"/>
      <c r="OQL23" s="78"/>
      <c r="OQM23" s="10"/>
      <c r="OQN23" s="10"/>
      <c r="OQO23" s="10"/>
      <c r="OQP23" s="10"/>
      <c r="OQQ23" s="10"/>
      <c r="OQR23" s="10"/>
      <c r="OQS23" s="57"/>
      <c r="OQT23" s="58"/>
      <c r="OQU23" s="9"/>
      <c r="OQV23" s="9"/>
      <c r="OQW23" s="78"/>
      <c r="OQX23" s="9"/>
      <c r="OQY23" s="9"/>
      <c r="OQZ23" s="78"/>
      <c r="ORA23" s="9"/>
      <c r="ORB23" s="9"/>
      <c r="ORC23" s="78"/>
      <c r="ORD23" s="9"/>
      <c r="ORE23" s="9"/>
      <c r="ORF23" s="78"/>
      <c r="ORG23" s="9"/>
      <c r="ORH23" s="9"/>
      <c r="ORI23" s="78"/>
      <c r="ORJ23" s="9"/>
      <c r="ORK23" s="9"/>
      <c r="ORL23" s="78"/>
      <c r="ORM23" s="9"/>
      <c r="ORN23" s="9"/>
      <c r="ORO23" s="78"/>
      <c r="ORP23" s="9"/>
      <c r="ORQ23" s="9"/>
      <c r="ORR23" s="78"/>
      <c r="ORS23" s="9"/>
      <c r="ORT23" s="9"/>
      <c r="ORU23" s="78"/>
      <c r="ORV23" s="9"/>
      <c r="ORW23" s="9"/>
      <c r="ORX23" s="78"/>
      <c r="ORY23" s="9"/>
      <c r="ORZ23" s="9"/>
      <c r="OSA23" s="78"/>
      <c r="OSB23" s="9"/>
      <c r="OSC23" s="9"/>
      <c r="OSD23" s="78"/>
      <c r="OSE23" s="9"/>
      <c r="OSF23" s="9"/>
      <c r="OSG23" s="78"/>
      <c r="OSH23" s="9"/>
      <c r="OSI23" s="9"/>
      <c r="OSJ23" s="78"/>
      <c r="OSK23" s="9"/>
      <c r="OSL23" s="9"/>
      <c r="OSM23" s="78"/>
      <c r="OSN23" s="9"/>
      <c r="OSO23" s="9"/>
      <c r="OSP23" s="78"/>
      <c r="OSQ23" s="9"/>
      <c r="OSR23" s="9"/>
      <c r="OSS23" s="78"/>
      <c r="OST23" s="9"/>
      <c r="OSU23" s="9"/>
      <c r="OSV23" s="78"/>
      <c r="OSW23" s="9"/>
      <c r="OSX23" s="9"/>
      <c r="OSY23" s="78"/>
      <c r="OSZ23" s="9"/>
      <c r="OTA23" s="9"/>
      <c r="OTB23" s="78"/>
      <c r="OTC23" s="9"/>
      <c r="OTD23" s="9"/>
      <c r="OTE23" s="78"/>
      <c r="OTF23" s="10"/>
      <c r="OTG23" s="10"/>
      <c r="OTH23" s="10"/>
      <c r="OTI23" s="9"/>
      <c r="OTJ23" s="9"/>
      <c r="OTK23" s="78"/>
      <c r="OTL23" s="10"/>
      <c r="OTM23" s="10"/>
      <c r="OTN23" s="10"/>
      <c r="OTO23" s="9"/>
      <c r="OTP23" s="9"/>
      <c r="OTQ23" s="78"/>
      <c r="OTR23" s="9"/>
      <c r="OTS23" s="9"/>
      <c r="OTT23" s="78"/>
      <c r="OTU23" s="10"/>
      <c r="OTV23" s="10"/>
      <c r="OTW23" s="10"/>
      <c r="OTX23" s="10"/>
      <c r="OTY23" s="10"/>
      <c r="OTZ23" s="10"/>
      <c r="OUA23" s="57"/>
      <c r="OUB23" s="58"/>
      <c r="OUC23" s="9"/>
      <c r="OUD23" s="9"/>
      <c r="OUE23" s="78"/>
      <c r="OUF23" s="9"/>
      <c r="OUG23" s="9"/>
      <c r="OUH23" s="78"/>
      <c r="OUI23" s="9"/>
      <c r="OUJ23" s="9"/>
      <c r="OUK23" s="78"/>
      <c r="OUL23" s="9"/>
      <c r="OUM23" s="9"/>
      <c r="OUN23" s="78"/>
      <c r="OUO23" s="9"/>
      <c r="OUP23" s="9"/>
      <c r="OUQ23" s="78"/>
      <c r="OUR23" s="9"/>
      <c r="OUS23" s="9"/>
      <c r="OUT23" s="78"/>
      <c r="OUU23" s="9"/>
      <c r="OUV23" s="9"/>
      <c r="OUW23" s="78"/>
      <c r="OUX23" s="9"/>
      <c r="OUY23" s="9"/>
      <c r="OUZ23" s="78"/>
      <c r="OVA23" s="9"/>
      <c r="OVB23" s="9"/>
      <c r="OVC23" s="78"/>
      <c r="OVD23" s="9"/>
      <c r="OVE23" s="9"/>
      <c r="OVF23" s="78"/>
      <c r="OVG23" s="9"/>
      <c r="OVH23" s="9"/>
      <c r="OVI23" s="78"/>
      <c r="OVJ23" s="9"/>
      <c r="OVK23" s="9"/>
      <c r="OVL23" s="78"/>
      <c r="OVM23" s="9"/>
      <c r="OVN23" s="9"/>
      <c r="OVO23" s="78"/>
      <c r="OVP23" s="9"/>
      <c r="OVQ23" s="9"/>
      <c r="OVR23" s="78"/>
      <c r="OVS23" s="9"/>
      <c r="OVT23" s="9"/>
      <c r="OVU23" s="78"/>
      <c r="OVV23" s="9"/>
      <c r="OVW23" s="9"/>
      <c r="OVX23" s="78"/>
      <c r="OVY23" s="9"/>
      <c r="OVZ23" s="9"/>
      <c r="OWA23" s="78"/>
      <c r="OWB23" s="9"/>
      <c r="OWC23" s="9"/>
      <c r="OWD23" s="78"/>
      <c r="OWE23" s="9"/>
      <c r="OWF23" s="9"/>
      <c r="OWG23" s="78"/>
      <c r="OWH23" s="9"/>
      <c r="OWI23" s="9"/>
      <c r="OWJ23" s="78"/>
      <c r="OWK23" s="9"/>
      <c r="OWL23" s="9"/>
      <c r="OWM23" s="78"/>
      <c r="OWN23" s="10"/>
      <c r="OWO23" s="10"/>
      <c r="OWP23" s="10"/>
      <c r="OWQ23" s="9"/>
      <c r="OWR23" s="9"/>
      <c r="OWS23" s="78"/>
      <c r="OWT23" s="10"/>
      <c r="OWU23" s="10"/>
      <c r="OWV23" s="10"/>
      <c r="OWW23" s="9"/>
      <c r="OWX23" s="9"/>
      <c r="OWY23" s="78"/>
      <c r="OWZ23" s="9"/>
      <c r="OXA23" s="9"/>
      <c r="OXB23" s="78"/>
      <c r="OXC23" s="10"/>
      <c r="OXD23" s="10"/>
      <c r="OXE23" s="10"/>
      <c r="OXF23" s="10"/>
      <c r="OXG23" s="10"/>
      <c r="OXH23" s="10"/>
      <c r="OXI23" s="57"/>
      <c r="OXJ23" s="58"/>
      <c r="OXK23" s="9"/>
      <c r="OXL23" s="9"/>
      <c r="OXM23" s="78"/>
      <c r="OXN23" s="9"/>
      <c r="OXO23" s="9"/>
      <c r="OXP23" s="78"/>
      <c r="OXQ23" s="9"/>
      <c r="OXR23" s="9"/>
      <c r="OXS23" s="78"/>
      <c r="OXT23" s="9"/>
      <c r="OXU23" s="9"/>
      <c r="OXV23" s="78"/>
      <c r="OXW23" s="9"/>
      <c r="OXX23" s="9"/>
      <c r="OXY23" s="78"/>
      <c r="OXZ23" s="9"/>
      <c r="OYA23" s="9"/>
      <c r="OYB23" s="78"/>
      <c r="OYC23" s="9"/>
      <c r="OYD23" s="9"/>
      <c r="OYE23" s="78"/>
      <c r="OYF23" s="9"/>
      <c r="OYG23" s="9"/>
      <c r="OYH23" s="78"/>
      <c r="OYI23" s="9"/>
      <c r="OYJ23" s="9"/>
      <c r="OYK23" s="78"/>
      <c r="OYL23" s="9"/>
      <c r="OYM23" s="9"/>
      <c r="OYN23" s="78"/>
      <c r="OYO23" s="9"/>
      <c r="OYP23" s="9"/>
      <c r="OYQ23" s="78"/>
      <c r="OYR23" s="9"/>
      <c r="OYS23" s="9"/>
      <c r="OYT23" s="78"/>
      <c r="OYU23" s="9"/>
      <c r="OYV23" s="9"/>
      <c r="OYW23" s="78"/>
      <c r="OYX23" s="9"/>
      <c r="OYY23" s="9"/>
      <c r="OYZ23" s="78"/>
      <c r="OZA23" s="9"/>
      <c r="OZB23" s="9"/>
      <c r="OZC23" s="78"/>
      <c r="OZD23" s="9"/>
      <c r="OZE23" s="9"/>
      <c r="OZF23" s="78"/>
      <c r="OZG23" s="9"/>
      <c r="OZH23" s="9"/>
      <c r="OZI23" s="78"/>
      <c r="OZJ23" s="9"/>
      <c r="OZK23" s="9"/>
      <c r="OZL23" s="78"/>
      <c r="OZM23" s="9"/>
      <c r="OZN23" s="9"/>
      <c r="OZO23" s="78"/>
      <c r="OZP23" s="9"/>
      <c r="OZQ23" s="9"/>
      <c r="OZR23" s="78"/>
      <c r="OZS23" s="9"/>
      <c r="OZT23" s="9"/>
      <c r="OZU23" s="78"/>
      <c r="OZV23" s="10"/>
      <c r="OZW23" s="10"/>
      <c r="OZX23" s="10"/>
      <c r="OZY23" s="9"/>
      <c r="OZZ23" s="9"/>
      <c r="PAA23" s="78"/>
      <c r="PAB23" s="10"/>
      <c r="PAC23" s="10"/>
      <c r="PAD23" s="10"/>
      <c r="PAE23" s="9"/>
      <c r="PAF23" s="9"/>
      <c r="PAG23" s="78"/>
      <c r="PAH23" s="9"/>
      <c r="PAI23" s="9"/>
      <c r="PAJ23" s="78"/>
      <c r="PAK23" s="10"/>
      <c r="PAL23" s="10"/>
      <c r="PAM23" s="10"/>
      <c r="PAN23" s="10"/>
      <c r="PAO23" s="10"/>
      <c r="PAP23" s="10"/>
      <c r="PAQ23" s="57"/>
      <c r="PAR23" s="58"/>
      <c r="PAS23" s="9"/>
      <c r="PAT23" s="9"/>
      <c r="PAU23" s="78"/>
      <c r="PAV23" s="9"/>
      <c r="PAW23" s="9"/>
      <c r="PAX23" s="78"/>
      <c r="PAY23" s="9"/>
      <c r="PAZ23" s="9"/>
      <c r="PBA23" s="78"/>
      <c r="PBB23" s="9"/>
      <c r="PBC23" s="9"/>
      <c r="PBD23" s="78"/>
      <c r="PBE23" s="9"/>
      <c r="PBF23" s="9"/>
      <c r="PBG23" s="78"/>
      <c r="PBH23" s="9"/>
      <c r="PBI23" s="9"/>
      <c r="PBJ23" s="78"/>
      <c r="PBK23" s="9"/>
      <c r="PBL23" s="9"/>
      <c r="PBM23" s="78"/>
      <c r="PBN23" s="9"/>
      <c r="PBO23" s="9"/>
      <c r="PBP23" s="78"/>
      <c r="PBQ23" s="9"/>
      <c r="PBR23" s="9"/>
      <c r="PBS23" s="78"/>
      <c r="PBT23" s="9"/>
      <c r="PBU23" s="9"/>
      <c r="PBV23" s="78"/>
      <c r="PBW23" s="9"/>
      <c r="PBX23" s="9"/>
      <c r="PBY23" s="78"/>
      <c r="PBZ23" s="9"/>
      <c r="PCA23" s="9"/>
      <c r="PCB23" s="78"/>
      <c r="PCC23" s="9"/>
      <c r="PCD23" s="9"/>
      <c r="PCE23" s="78"/>
      <c r="PCF23" s="9"/>
      <c r="PCG23" s="9"/>
      <c r="PCH23" s="78"/>
      <c r="PCI23" s="9"/>
      <c r="PCJ23" s="9"/>
      <c r="PCK23" s="78"/>
      <c r="PCL23" s="9"/>
      <c r="PCM23" s="9"/>
      <c r="PCN23" s="78"/>
      <c r="PCO23" s="9"/>
      <c r="PCP23" s="9"/>
      <c r="PCQ23" s="78"/>
      <c r="PCR23" s="9"/>
      <c r="PCS23" s="9"/>
      <c r="PCT23" s="78"/>
      <c r="PCU23" s="9"/>
      <c r="PCV23" s="9"/>
      <c r="PCW23" s="78"/>
      <c r="PCX23" s="9"/>
      <c r="PCY23" s="9"/>
      <c r="PCZ23" s="78"/>
      <c r="PDA23" s="9"/>
      <c r="PDB23" s="9"/>
      <c r="PDC23" s="78"/>
      <c r="PDD23" s="10"/>
      <c r="PDE23" s="10"/>
      <c r="PDF23" s="10"/>
      <c r="PDG23" s="9"/>
      <c r="PDH23" s="9"/>
      <c r="PDI23" s="78"/>
      <c r="PDJ23" s="10"/>
      <c r="PDK23" s="10"/>
      <c r="PDL23" s="10"/>
      <c r="PDM23" s="9"/>
      <c r="PDN23" s="9"/>
      <c r="PDO23" s="78"/>
      <c r="PDP23" s="9"/>
      <c r="PDQ23" s="9"/>
      <c r="PDR23" s="78"/>
      <c r="PDS23" s="10"/>
      <c r="PDT23" s="10"/>
      <c r="PDU23" s="10"/>
      <c r="PDV23" s="10"/>
      <c r="PDW23" s="10"/>
      <c r="PDX23" s="10"/>
      <c r="PDY23" s="57"/>
      <c r="PDZ23" s="58"/>
      <c r="PEA23" s="9"/>
      <c r="PEB23" s="9"/>
      <c r="PEC23" s="78"/>
      <c r="PED23" s="9"/>
      <c r="PEE23" s="9"/>
      <c r="PEF23" s="78"/>
      <c r="PEG23" s="9"/>
      <c r="PEH23" s="9"/>
      <c r="PEI23" s="78"/>
      <c r="PEJ23" s="9"/>
      <c r="PEK23" s="9"/>
      <c r="PEL23" s="78"/>
      <c r="PEM23" s="9"/>
      <c r="PEN23" s="9"/>
      <c r="PEO23" s="78"/>
      <c r="PEP23" s="9"/>
      <c r="PEQ23" s="9"/>
      <c r="PER23" s="78"/>
      <c r="PES23" s="9"/>
      <c r="PET23" s="9"/>
      <c r="PEU23" s="78"/>
      <c r="PEV23" s="9"/>
      <c r="PEW23" s="9"/>
      <c r="PEX23" s="78"/>
      <c r="PEY23" s="9"/>
      <c r="PEZ23" s="9"/>
      <c r="PFA23" s="78"/>
      <c r="PFB23" s="9"/>
      <c r="PFC23" s="9"/>
      <c r="PFD23" s="78"/>
      <c r="PFE23" s="9"/>
      <c r="PFF23" s="9"/>
      <c r="PFG23" s="78"/>
      <c r="PFH23" s="9"/>
      <c r="PFI23" s="9"/>
      <c r="PFJ23" s="78"/>
      <c r="PFK23" s="9"/>
      <c r="PFL23" s="9"/>
      <c r="PFM23" s="78"/>
      <c r="PFN23" s="9"/>
      <c r="PFO23" s="9"/>
      <c r="PFP23" s="78"/>
      <c r="PFQ23" s="9"/>
      <c r="PFR23" s="9"/>
      <c r="PFS23" s="78"/>
      <c r="PFT23" s="9"/>
      <c r="PFU23" s="9"/>
      <c r="PFV23" s="78"/>
      <c r="PFW23" s="9"/>
      <c r="PFX23" s="9"/>
      <c r="PFY23" s="78"/>
      <c r="PFZ23" s="9"/>
      <c r="PGA23" s="9"/>
      <c r="PGB23" s="78"/>
      <c r="PGC23" s="9"/>
      <c r="PGD23" s="9"/>
      <c r="PGE23" s="78"/>
      <c r="PGF23" s="9"/>
      <c r="PGG23" s="9"/>
      <c r="PGH23" s="78"/>
      <c r="PGI23" s="9"/>
      <c r="PGJ23" s="9"/>
      <c r="PGK23" s="78"/>
      <c r="PGL23" s="10"/>
      <c r="PGM23" s="10"/>
      <c r="PGN23" s="10"/>
      <c r="PGO23" s="9"/>
      <c r="PGP23" s="9"/>
      <c r="PGQ23" s="78"/>
      <c r="PGR23" s="10"/>
      <c r="PGS23" s="10"/>
      <c r="PGT23" s="10"/>
      <c r="PGU23" s="9"/>
      <c r="PGV23" s="9"/>
      <c r="PGW23" s="78"/>
      <c r="PGX23" s="9"/>
      <c r="PGY23" s="9"/>
      <c r="PGZ23" s="78"/>
      <c r="PHA23" s="10"/>
      <c r="PHB23" s="10"/>
      <c r="PHC23" s="10"/>
      <c r="PHD23" s="10"/>
      <c r="PHE23" s="10"/>
      <c r="PHF23" s="10"/>
      <c r="PHG23" s="57"/>
      <c r="PHH23" s="58"/>
      <c r="PHI23" s="9"/>
      <c r="PHJ23" s="9"/>
      <c r="PHK23" s="78"/>
      <c r="PHL23" s="9"/>
      <c r="PHM23" s="9"/>
      <c r="PHN23" s="78"/>
      <c r="PHO23" s="9"/>
      <c r="PHP23" s="9"/>
      <c r="PHQ23" s="78"/>
      <c r="PHR23" s="9"/>
      <c r="PHS23" s="9"/>
      <c r="PHT23" s="78"/>
      <c r="PHU23" s="9"/>
      <c r="PHV23" s="9"/>
      <c r="PHW23" s="78"/>
      <c r="PHX23" s="9"/>
      <c r="PHY23" s="9"/>
      <c r="PHZ23" s="78"/>
      <c r="PIA23" s="9"/>
      <c r="PIB23" s="9"/>
      <c r="PIC23" s="78"/>
      <c r="PID23" s="9"/>
      <c r="PIE23" s="9"/>
      <c r="PIF23" s="78"/>
      <c r="PIG23" s="9"/>
      <c r="PIH23" s="9"/>
      <c r="PII23" s="78"/>
      <c r="PIJ23" s="9"/>
      <c r="PIK23" s="9"/>
      <c r="PIL23" s="78"/>
      <c r="PIM23" s="9"/>
      <c r="PIN23" s="9"/>
      <c r="PIO23" s="78"/>
      <c r="PIP23" s="9"/>
      <c r="PIQ23" s="9"/>
      <c r="PIR23" s="78"/>
      <c r="PIS23" s="9"/>
      <c r="PIT23" s="9"/>
      <c r="PIU23" s="78"/>
      <c r="PIV23" s="9"/>
      <c r="PIW23" s="9"/>
      <c r="PIX23" s="78"/>
      <c r="PIY23" s="9"/>
      <c r="PIZ23" s="9"/>
      <c r="PJA23" s="78"/>
      <c r="PJB23" s="9"/>
      <c r="PJC23" s="9"/>
      <c r="PJD23" s="78"/>
      <c r="PJE23" s="9"/>
      <c r="PJF23" s="9"/>
      <c r="PJG23" s="78"/>
      <c r="PJH23" s="9"/>
      <c r="PJI23" s="9"/>
      <c r="PJJ23" s="78"/>
      <c r="PJK23" s="9"/>
      <c r="PJL23" s="9"/>
      <c r="PJM23" s="78"/>
      <c r="PJN23" s="9"/>
      <c r="PJO23" s="9"/>
      <c r="PJP23" s="78"/>
      <c r="PJQ23" s="9"/>
      <c r="PJR23" s="9"/>
      <c r="PJS23" s="78"/>
      <c r="PJT23" s="10"/>
      <c r="PJU23" s="10"/>
      <c r="PJV23" s="10"/>
      <c r="PJW23" s="9"/>
      <c r="PJX23" s="9"/>
      <c r="PJY23" s="78"/>
      <c r="PJZ23" s="10"/>
      <c r="PKA23" s="10"/>
      <c r="PKB23" s="10"/>
      <c r="PKC23" s="9"/>
      <c r="PKD23" s="9"/>
      <c r="PKE23" s="78"/>
      <c r="PKF23" s="9"/>
      <c r="PKG23" s="9"/>
      <c r="PKH23" s="78"/>
      <c r="PKI23" s="10"/>
      <c r="PKJ23" s="10"/>
      <c r="PKK23" s="10"/>
      <c r="PKL23" s="10"/>
      <c r="PKM23" s="10"/>
      <c r="PKN23" s="10"/>
      <c r="PKO23" s="57"/>
      <c r="PKP23" s="58"/>
      <c r="PKQ23" s="9"/>
      <c r="PKR23" s="9"/>
      <c r="PKS23" s="78"/>
      <c r="PKT23" s="9"/>
      <c r="PKU23" s="9"/>
      <c r="PKV23" s="78"/>
      <c r="PKW23" s="9"/>
      <c r="PKX23" s="9"/>
      <c r="PKY23" s="78"/>
      <c r="PKZ23" s="9"/>
      <c r="PLA23" s="9"/>
      <c r="PLB23" s="78"/>
      <c r="PLC23" s="9"/>
      <c r="PLD23" s="9"/>
      <c r="PLE23" s="78"/>
      <c r="PLF23" s="9"/>
      <c r="PLG23" s="9"/>
      <c r="PLH23" s="78"/>
      <c r="PLI23" s="9"/>
      <c r="PLJ23" s="9"/>
      <c r="PLK23" s="78"/>
      <c r="PLL23" s="9"/>
      <c r="PLM23" s="9"/>
      <c r="PLN23" s="78"/>
      <c r="PLO23" s="9"/>
      <c r="PLP23" s="9"/>
      <c r="PLQ23" s="78"/>
      <c r="PLR23" s="9"/>
      <c r="PLS23" s="9"/>
      <c r="PLT23" s="78"/>
      <c r="PLU23" s="9"/>
      <c r="PLV23" s="9"/>
      <c r="PLW23" s="78"/>
      <c r="PLX23" s="9"/>
      <c r="PLY23" s="9"/>
      <c r="PLZ23" s="78"/>
      <c r="PMA23" s="9"/>
      <c r="PMB23" s="9"/>
      <c r="PMC23" s="78"/>
      <c r="PMD23" s="9"/>
      <c r="PME23" s="9"/>
      <c r="PMF23" s="78"/>
      <c r="PMG23" s="9"/>
      <c r="PMH23" s="9"/>
      <c r="PMI23" s="78"/>
      <c r="PMJ23" s="9"/>
      <c r="PMK23" s="9"/>
      <c r="PML23" s="78"/>
      <c r="PMM23" s="9"/>
      <c r="PMN23" s="9"/>
      <c r="PMO23" s="78"/>
      <c r="PMP23" s="9"/>
      <c r="PMQ23" s="9"/>
      <c r="PMR23" s="78"/>
      <c r="PMS23" s="9"/>
      <c r="PMT23" s="9"/>
      <c r="PMU23" s="78"/>
      <c r="PMV23" s="9"/>
      <c r="PMW23" s="9"/>
      <c r="PMX23" s="78"/>
      <c r="PMY23" s="9"/>
      <c r="PMZ23" s="9"/>
      <c r="PNA23" s="78"/>
      <c r="PNB23" s="10"/>
      <c r="PNC23" s="10"/>
      <c r="PND23" s="10"/>
      <c r="PNE23" s="9"/>
      <c r="PNF23" s="9"/>
      <c r="PNG23" s="78"/>
      <c r="PNH23" s="10"/>
      <c r="PNI23" s="10"/>
      <c r="PNJ23" s="10"/>
      <c r="PNK23" s="9"/>
      <c r="PNL23" s="9"/>
      <c r="PNM23" s="78"/>
      <c r="PNN23" s="9"/>
      <c r="PNO23" s="9"/>
      <c r="PNP23" s="78"/>
      <c r="PNQ23" s="10"/>
      <c r="PNR23" s="10"/>
      <c r="PNS23" s="10"/>
      <c r="PNT23" s="10"/>
      <c r="PNU23" s="10"/>
      <c r="PNV23" s="10"/>
      <c r="PNW23" s="57"/>
      <c r="PNX23" s="58"/>
      <c r="PNY23" s="9"/>
      <c r="PNZ23" s="9"/>
      <c r="POA23" s="78"/>
      <c r="POB23" s="9"/>
      <c r="POC23" s="9"/>
      <c r="POD23" s="78"/>
      <c r="POE23" s="9"/>
      <c r="POF23" s="9"/>
      <c r="POG23" s="78"/>
      <c r="POH23" s="9"/>
      <c r="POI23" s="9"/>
      <c r="POJ23" s="78"/>
      <c r="POK23" s="9"/>
      <c r="POL23" s="9"/>
      <c r="POM23" s="78"/>
      <c r="PON23" s="9"/>
      <c r="POO23" s="9"/>
      <c r="POP23" s="78"/>
      <c r="POQ23" s="9"/>
      <c r="POR23" s="9"/>
      <c r="POS23" s="78"/>
      <c r="POT23" s="9"/>
      <c r="POU23" s="9"/>
      <c r="POV23" s="78"/>
      <c r="POW23" s="9"/>
      <c r="POX23" s="9"/>
      <c r="POY23" s="78"/>
      <c r="POZ23" s="9"/>
      <c r="PPA23" s="9"/>
      <c r="PPB23" s="78"/>
      <c r="PPC23" s="9"/>
      <c r="PPD23" s="9"/>
      <c r="PPE23" s="78"/>
      <c r="PPF23" s="9"/>
      <c r="PPG23" s="9"/>
      <c r="PPH23" s="78"/>
      <c r="PPI23" s="9"/>
      <c r="PPJ23" s="9"/>
      <c r="PPK23" s="78"/>
      <c r="PPL23" s="9"/>
      <c r="PPM23" s="9"/>
      <c r="PPN23" s="78"/>
      <c r="PPO23" s="9"/>
      <c r="PPP23" s="9"/>
      <c r="PPQ23" s="78"/>
      <c r="PPR23" s="9"/>
      <c r="PPS23" s="9"/>
      <c r="PPT23" s="78"/>
      <c r="PPU23" s="9"/>
      <c r="PPV23" s="9"/>
      <c r="PPW23" s="78"/>
      <c r="PPX23" s="9"/>
      <c r="PPY23" s="9"/>
      <c r="PPZ23" s="78"/>
      <c r="PQA23" s="9"/>
      <c r="PQB23" s="9"/>
      <c r="PQC23" s="78"/>
      <c r="PQD23" s="9"/>
      <c r="PQE23" s="9"/>
      <c r="PQF23" s="78"/>
      <c r="PQG23" s="9"/>
      <c r="PQH23" s="9"/>
      <c r="PQI23" s="78"/>
      <c r="PQJ23" s="10"/>
      <c r="PQK23" s="10"/>
      <c r="PQL23" s="10"/>
      <c r="PQM23" s="9"/>
      <c r="PQN23" s="9"/>
      <c r="PQO23" s="78"/>
      <c r="PQP23" s="10"/>
      <c r="PQQ23" s="10"/>
      <c r="PQR23" s="10"/>
      <c r="PQS23" s="9"/>
      <c r="PQT23" s="9"/>
      <c r="PQU23" s="78"/>
      <c r="PQV23" s="9"/>
      <c r="PQW23" s="9"/>
      <c r="PQX23" s="78"/>
      <c r="PQY23" s="10"/>
      <c r="PQZ23" s="10"/>
      <c r="PRA23" s="10"/>
      <c r="PRB23" s="10"/>
      <c r="PRC23" s="10"/>
      <c r="PRD23" s="10"/>
      <c r="PRE23" s="57"/>
      <c r="PRF23" s="58"/>
      <c r="PRG23" s="9"/>
      <c r="PRH23" s="9"/>
      <c r="PRI23" s="78"/>
      <c r="PRJ23" s="9"/>
      <c r="PRK23" s="9"/>
      <c r="PRL23" s="78"/>
      <c r="PRM23" s="9"/>
      <c r="PRN23" s="9"/>
      <c r="PRO23" s="78"/>
      <c r="PRP23" s="9"/>
      <c r="PRQ23" s="9"/>
      <c r="PRR23" s="78"/>
      <c r="PRS23" s="9"/>
      <c r="PRT23" s="9"/>
      <c r="PRU23" s="78"/>
      <c r="PRV23" s="9"/>
      <c r="PRW23" s="9"/>
      <c r="PRX23" s="78"/>
      <c r="PRY23" s="9"/>
      <c r="PRZ23" s="9"/>
      <c r="PSA23" s="78"/>
      <c r="PSB23" s="9"/>
      <c r="PSC23" s="9"/>
      <c r="PSD23" s="78"/>
      <c r="PSE23" s="9"/>
      <c r="PSF23" s="9"/>
      <c r="PSG23" s="78"/>
      <c r="PSH23" s="9"/>
      <c r="PSI23" s="9"/>
      <c r="PSJ23" s="78"/>
      <c r="PSK23" s="9"/>
      <c r="PSL23" s="9"/>
      <c r="PSM23" s="78"/>
      <c r="PSN23" s="9"/>
      <c r="PSO23" s="9"/>
      <c r="PSP23" s="78"/>
      <c r="PSQ23" s="9"/>
      <c r="PSR23" s="9"/>
      <c r="PSS23" s="78"/>
      <c r="PST23" s="9"/>
      <c r="PSU23" s="9"/>
      <c r="PSV23" s="78"/>
      <c r="PSW23" s="9"/>
      <c r="PSX23" s="9"/>
      <c r="PSY23" s="78"/>
      <c r="PSZ23" s="9"/>
      <c r="PTA23" s="9"/>
      <c r="PTB23" s="78"/>
      <c r="PTC23" s="9"/>
      <c r="PTD23" s="9"/>
      <c r="PTE23" s="78"/>
      <c r="PTF23" s="9"/>
      <c r="PTG23" s="9"/>
      <c r="PTH23" s="78"/>
      <c r="PTI23" s="9"/>
      <c r="PTJ23" s="9"/>
      <c r="PTK23" s="78"/>
      <c r="PTL23" s="9"/>
      <c r="PTM23" s="9"/>
      <c r="PTN23" s="78"/>
      <c r="PTO23" s="9"/>
      <c r="PTP23" s="9"/>
      <c r="PTQ23" s="78"/>
      <c r="PTR23" s="10"/>
      <c r="PTS23" s="10"/>
      <c r="PTT23" s="10"/>
      <c r="PTU23" s="9"/>
      <c r="PTV23" s="9"/>
      <c r="PTW23" s="78"/>
      <c r="PTX23" s="10"/>
      <c r="PTY23" s="10"/>
      <c r="PTZ23" s="10"/>
      <c r="PUA23" s="9"/>
      <c r="PUB23" s="9"/>
      <c r="PUC23" s="78"/>
      <c r="PUD23" s="9"/>
      <c r="PUE23" s="9"/>
      <c r="PUF23" s="78"/>
      <c r="PUG23" s="10"/>
      <c r="PUH23" s="10"/>
      <c r="PUI23" s="10"/>
      <c r="PUJ23" s="10"/>
      <c r="PUK23" s="10"/>
      <c r="PUL23" s="10"/>
      <c r="PUM23" s="57"/>
      <c r="PUN23" s="58"/>
      <c r="PUO23" s="9"/>
      <c r="PUP23" s="9"/>
      <c r="PUQ23" s="78"/>
      <c r="PUR23" s="9"/>
      <c r="PUS23" s="9"/>
      <c r="PUT23" s="78"/>
      <c r="PUU23" s="9"/>
      <c r="PUV23" s="9"/>
      <c r="PUW23" s="78"/>
      <c r="PUX23" s="9"/>
      <c r="PUY23" s="9"/>
      <c r="PUZ23" s="78"/>
      <c r="PVA23" s="9"/>
      <c r="PVB23" s="9"/>
      <c r="PVC23" s="78"/>
      <c r="PVD23" s="9"/>
      <c r="PVE23" s="9"/>
      <c r="PVF23" s="78"/>
      <c r="PVG23" s="9"/>
      <c r="PVH23" s="9"/>
      <c r="PVI23" s="78"/>
      <c r="PVJ23" s="9"/>
      <c r="PVK23" s="9"/>
      <c r="PVL23" s="78"/>
      <c r="PVM23" s="9"/>
      <c r="PVN23" s="9"/>
      <c r="PVO23" s="78"/>
      <c r="PVP23" s="9"/>
      <c r="PVQ23" s="9"/>
      <c r="PVR23" s="78"/>
      <c r="PVS23" s="9"/>
      <c r="PVT23" s="9"/>
      <c r="PVU23" s="78"/>
      <c r="PVV23" s="9"/>
      <c r="PVW23" s="9"/>
      <c r="PVX23" s="78"/>
      <c r="PVY23" s="9"/>
      <c r="PVZ23" s="9"/>
      <c r="PWA23" s="78"/>
      <c r="PWB23" s="9"/>
      <c r="PWC23" s="9"/>
      <c r="PWD23" s="78"/>
      <c r="PWE23" s="9"/>
      <c r="PWF23" s="9"/>
      <c r="PWG23" s="78"/>
      <c r="PWH23" s="9"/>
      <c r="PWI23" s="9"/>
      <c r="PWJ23" s="78"/>
      <c r="PWK23" s="9"/>
      <c r="PWL23" s="9"/>
      <c r="PWM23" s="78"/>
      <c r="PWN23" s="9"/>
      <c r="PWO23" s="9"/>
      <c r="PWP23" s="78"/>
      <c r="PWQ23" s="9"/>
      <c r="PWR23" s="9"/>
      <c r="PWS23" s="78"/>
      <c r="PWT23" s="9"/>
      <c r="PWU23" s="9"/>
      <c r="PWV23" s="78"/>
      <c r="PWW23" s="9"/>
      <c r="PWX23" s="9"/>
      <c r="PWY23" s="78"/>
      <c r="PWZ23" s="10"/>
      <c r="PXA23" s="10"/>
      <c r="PXB23" s="10"/>
      <c r="PXC23" s="9"/>
      <c r="PXD23" s="9"/>
      <c r="PXE23" s="78"/>
      <c r="PXF23" s="10"/>
      <c r="PXG23" s="10"/>
      <c r="PXH23" s="10"/>
      <c r="PXI23" s="9"/>
      <c r="PXJ23" s="9"/>
      <c r="PXK23" s="78"/>
      <c r="PXL23" s="9"/>
      <c r="PXM23" s="9"/>
      <c r="PXN23" s="78"/>
      <c r="PXO23" s="10"/>
      <c r="PXP23" s="10"/>
      <c r="PXQ23" s="10"/>
      <c r="PXR23" s="10"/>
      <c r="PXS23" s="10"/>
      <c r="PXT23" s="10"/>
      <c r="PXU23" s="57"/>
      <c r="PXV23" s="58"/>
      <c r="PXW23" s="9"/>
      <c r="PXX23" s="9"/>
      <c r="PXY23" s="78"/>
      <c r="PXZ23" s="9"/>
      <c r="PYA23" s="9"/>
      <c r="PYB23" s="78"/>
      <c r="PYC23" s="9"/>
      <c r="PYD23" s="9"/>
      <c r="PYE23" s="78"/>
      <c r="PYF23" s="9"/>
      <c r="PYG23" s="9"/>
      <c r="PYH23" s="78"/>
      <c r="PYI23" s="9"/>
      <c r="PYJ23" s="9"/>
      <c r="PYK23" s="78"/>
      <c r="PYL23" s="9"/>
      <c r="PYM23" s="9"/>
      <c r="PYN23" s="78"/>
      <c r="PYO23" s="9"/>
      <c r="PYP23" s="9"/>
      <c r="PYQ23" s="78"/>
      <c r="PYR23" s="9"/>
      <c r="PYS23" s="9"/>
      <c r="PYT23" s="78"/>
      <c r="PYU23" s="9"/>
      <c r="PYV23" s="9"/>
      <c r="PYW23" s="78"/>
      <c r="PYX23" s="9"/>
      <c r="PYY23" s="9"/>
      <c r="PYZ23" s="78"/>
      <c r="PZA23" s="9"/>
      <c r="PZB23" s="9"/>
      <c r="PZC23" s="78"/>
      <c r="PZD23" s="9"/>
      <c r="PZE23" s="9"/>
      <c r="PZF23" s="78"/>
      <c r="PZG23" s="9"/>
      <c r="PZH23" s="9"/>
      <c r="PZI23" s="78"/>
      <c r="PZJ23" s="9"/>
      <c r="PZK23" s="9"/>
      <c r="PZL23" s="78"/>
      <c r="PZM23" s="9"/>
      <c r="PZN23" s="9"/>
      <c r="PZO23" s="78"/>
      <c r="PZP23" s="9"/>
      <c r="PZQ23" s="9"/>
      <c r="PZR23" s="78"/>
      <c r="PZS23" s="9"/>
      <c r="PZT23" s="9"/>
      <c r="PZU23" s="78"/>
      <c r="PZV23" s="9"/>
      <c r="PZW23" s="9"/>
      <c r="PZX23" s="78"/>
      <c r="PZY23" s="9"/>
      <c r="PZZ23" s="9"/>
      <c r="QAA23" s="78"/>
      <c r="QAB23" s="9"/>
      <c r="QAC23" s="9"/>
      <c r="QAD23" s="78"/>
      <c r="QAE23" s="9"/>
      <c r="QAF23" s="9"/>
      <c r="QAG23" s="78"/>
      <c r="QAH23" s="10"/>
      <c r="QAI23" s="10"/>
      <c r="QAJ23" s="10"/>
      <c r="QAK23" s="9"/>
      <c r="QAL23" s="9"/>
      <c r="QAM23" s="78"/>
      <c r="QAN23" s="10"/>
      <c r="QAO23" s="10"/>
      <c r="QAP23" s="10"/>
      <c r="QAQ23" s="9"/>
      <c r="QAR23" s="9"/>
      <c r="QAS23" s="78"/>
      <c r="QAT23" s="9"/>
      <c r="QAU23" s="9"/>
      <c r="QAV23" s="78"/>
      <c r="QAW23" s="10"/>
      <c r="QAX23" s="10"/>
      <c r="QAY23" s="10"/>
      <c r="QAZ23" s="10"/>
      <c r="QBA23" s="10"/>
      <c r="QBB23" s="10"/>
      <c r="QBC23" s="57"/>
      <c r="QBD23" s="58"/>
      <c r="QBE23" s="9"/>
      <c r="QBF23" s="9"/>
      <c r="QBG23" s="78"/>
      <c r="QBH23" s="9"/>
      <c r="QBI23" s="9"/>
      <c r="QBJ23" s="78"/>
      <c r="QBK23" s="9"/>
      <c r="QBL23" s="9"/>
      <c r="QBM23" s="78"/>
      <c r="QBN23" s="9"/>
      <c r="QBO23" s="9"/>
      <c r="QBP23" s="78"/>
      <c r="QBQ23" s="9"/>
      <c r="QBR23" s="9"/>
      <c r="QBS23" s="78"/>
      <c r="QBT23" s="9"/>
      <c r="QBU23" s="9"/>
      <c r="QBV23" s="78"/>
      <c r="QBW23" s="9"/>
      <c r="QBX23" s="9"/>
      <c r="QBY23" s="78"/>
      <c r="QBZ23" s="9"/>
      <c r="QCA23" s="9"/>
      <c r="QCB23" s="78"/>
      <c r="QCC23" s="9"/>
      <c r="QCD23" s="9"/>
      <c r="QCE23" s="78"/>
      <c r="QCF23" s="9"/>
      <c r="QCG23" s="9"/>
      <c r="QCH23" s="78"/>
      <c r="QCI23" s="9"/>
      <c r="QCJ23" s="9"/>
      <c r="QCK23" s="78"/>
      <c r="QCL23" s="9"/>
      <c r="QCM23" s="9"/>
      <c r="QCN23" s="78"/>
      <c r="QCO23" s="9"/>
      <c r="QCP23" s="9"/>
      <c r="QCQ23" s="78"/>
      <c r="QCR23" s="9"/>
      <c r="QCS23" s="9"/>
      <c r="QCT23" s="78"/>
      <c r="QCU23" s="9"/>
      <c r="QCV23" s="9"/>
      <c r="QCW23" s="78"/>
      <c r="QCX23" s="9"/>
      <c r="QCY23" s="9"/>
      <c r="QCZ23" s="78"/>
      <c r="QDA23" s="9"/>
      <c r="QDB23" s="9"/>
      <c r="QDC23" s="78"/>
      <c r="QDD23" s="9"/>
      <c r="QDE23" s="9"/>
      <c r="QDF23" s="78"/>
      <c r="QDG23" s="9"/>
      <c r="QDH23" s="9"/>
      <c r="QDI23" s="78"/>
      <c r="QDJ23" s="9"/>
      <c r="QDK23" s="9"/>
      <c r="QDL23" s="78"/>
      <c r="QDM23" s="9"/>
      <c r="QDN23" s="9"/>
      <c r="QDO23" s="78"/>
      <c r="QDP23" s="10"/>
      <c r="QDQ23" s="10"/>
      <c r="QDR23" s="10"/>
      <c r="QDS23" s="9"/>
      <c r="QDT23" s="9"/>
      <c r="QDU23" s="78"/>
      <c r="QDV23" s="10"/>
      <c r="QDW23" s="10"/>
      <c r="QDX23" s="10"/>
      <c r="QDY23" s="9"/>
      <c r="QDZ23" s="9"/>
      <c r="QEA23" s="78"/>
      <c r="QEB23" s="9"/>
      <c r="QEC23" s="9"/>
      <c r="QED23" s="78"/>
      <c r="QEE23" s="10"/>
      <c r="QEF23" s="10"/>
      <c r="QEG23" s="10"/>
      <c r="QEH23" s="10"/>
      <c r="QEI23" s="10"/>
      <c r="QEJ23" s="10"/>
      <c r="QEK23" s="57"/>
      <c r="QEL23" s="58"/>
      <c r="QEM23" s="9"/>
      <c r="QEN23" s="9"/>
      <c r="QEO23" s="78"/>
      <c r="QEP23" s="9"/>
      <c r="QEQ23" s="9"/>
      <c r="QER23" s="78"/>
      <c r="QES23" s="9"/>
      <c r="QET23" s="9"/>
      <c r="QEU23" s="78"/>
      <c r="QEV23" s="9"/>
      <c r="QEW23" s="9"/>
      <c r="QEX23" s="78"/>
      <c r="QEY23" s="9"/>
      <c r="QEZ23" s="9"/>
      <c r="QFA23" s="78"/>
      <c r="QFB23" s="9"/>
      <c r="QFC23" s="9"/>
      <c r="QFD23" s="78"/>
      <c r="QFE23" s="9"/>
      <c r="QFF23" s="9"/>
      <c r="QFG23" s="78"/>
      <c r="QFH23" s="9"/>
      <c r="QFI23" s="9"/>
      <c r="QFJ23" s="78"/>
      <c r="QFK23" s="9"/>
      <c r="QFL23" s="9"/>
      <c r="QFM23" s="78"/>
      <c r="QFN23" s="9"/>
      <c r="QFO23" s="9"/>
      <c r="QFP23" s="78"/>
      <c r="QFQ23" s="9"/>
      <c r="QFR23" s="9"/>
      <c r="QFS23" s="78"/>
      <c r="QFT23" s="9"/>
      <c r="QFU23" s="9"/>
      <c r="QFV23" s="78"/>
      <c r="QFW23" s="9"/>
      <c r="QFX23" s="9"/>
      <c r="QFY23" s="78"/>
      <c r="QFZ23" s="9"/>
      <c r="QGA23" s="9"/>
      <c r="QGB23" s="78"/>
      <c r="QGC23" s="9"/>
      <c r="QGD23" s="9"/>
      <c r="QGE23" s="78"/>
      <c r="QGF23" s="9"/>
      <c r="QGG23" s="9"/>
      <c r="QGH23" s="78"/>
      <c r="QGI23" s="9"/>
      <c r="QGJ23" s="9"/>
      <c r="QGK23" s="78"/>
      <c r="QGL23" s="9"/>
      <c r="QGM23" s="9"/>
      <c r="QGN23" s="78"/>
      <c r="QGO23" s="9"/>
      <c r="QGP23" s="9"/>
      <c r="QGQ23" s="78"/>
      <c r="QGR23" s="9"/>
      <c r="QGS23" s="9"/>
      <c r="QGT23" s="78"/>
      <c r="QGU23" s="9"/>
      <c r="QGV23" s="9"/>
      <c r="QGW23" s="78"/>
      <c r="QGX23" s="10"/>
      <c r="QGY23" s="10"/>
      <c r="QGZ23" s="10"/>
      <c r="QHA23" s="9"/>
      <c r="QHB23" s="9"/>
      <c r="QHC23" s="78"/>
      <c r="QHD23" s="10"/>
      <c r="QHE23" s="10"/>
      <c r="QHF23" s="10"/>
      <c r="QHG23" s="9"/>
      <c r="QHH23" s="9"/>
      <c r="QHI23" s="78"/>
      <c r="QHJ23" s="9"/>
      <c r="QHK23" s="9"/>
      <c r="QHL23" s="78"/>
      <c r="QHM23" s="10"/>
      <c r="QHN23" s="10"/>
      <c r="QHO23" s="10"/>
      <c r="QHP23" s="10"/>
      <c r="QHQ23" s="10"/>
      <c r="QHR23" s="10"/>
      <c r="QHS23" s="57"/>
      <c r="QHT23" s="58"/>
      <c r="QHU23" s="9"/>
      <c r="QHV23" s="9"/>
      <c r="QHW23" s="78"/>
      <c r="QHX23" s="9"/>
      <c r="QHY23" s="9"/>
      <c r="QHZ23" s="78"/>
      <c r="QIA23" s="9"/>
      <c r="QIB23" s="9"/>
      <c r="QIC23" s="78"/>
      <c r="QID23" s="9"/>
      <c r="QIE23" s="9"/>
      <c r="QIF23" s="78"/>
      <c r="QIG23" s="9"/>
      <c r="QIH23" s="9"/>
      <c r="QII23" s="78"/>
      <c r="QIJ23" s="9"/>
      <c r="QIK23" s="9"/>
      <c r="QIL23" s="78"/>
      <c r="QIM23" s="9"/>
      <c r="QIN23" s="9"/>
      <c r="QIO23" s="78"/>
      <c r="QIP23" s="9"/>
      <c r="QIQ23" s="9"/>
      <c r="QIR23" s="78"/>
      <c r="QIS23" s="9"/>
      <c r="QIT23" s="9"/>
      <c r="QIU23" s="78"/>
      <c r="QIV23" s="9"/>
      <c r="QIW23" s="9"/>
      <c r="QIX23" s="78"/>
      <c r="QIY23" s="9"/>
      <c r="QIZ23" s="9"/>
      <c r="QJA23" s="78"/>
      <c r="QJB23" s="9"/>
      <c r="QJC23" s="9"/>
      <c r="QJD23" s="78"/>
      <c r="QJE23" s="9"/>
      <c r="QJF23" s="9"/>
      <c r="QJG23" s="78"/>
      <c r="QJH23" s="9"/>
      <c r="QJI23" s="9"/>
      <c r="QJJ23" s="78"/>
      <c r="QJK23" s="9"/>
      <c r="QJL23" s="9"/>
      <c r="QJM23" s="78"/>
      <c r="QJN23" s="9"/>
      <c r="QJO23" s="9"/>
      <c r="QJP23" s="78"/>
      <c r="QJQ23" s="9"/>
      <c r="QJR23" s="9"/>
      <c r="QJS23" s="78"/>
      <c r="QJT23" s="9"/>
      <c r="QJU23" s="9"/>
      <c r="QJV23" s="78"/>
      <c r="QJW23" s="9"/>
      <c r="QJX23" s="9"/>
      <c r="QJY23" s="78"/>
      <c r="QJZ23" s="9"/>
      <c r="QKA23" s="9"/>
      <c r="QKB23" s="78"/>
      <c r="QKC23" s="9"/>
      <c r="QKD23" s="9"/>
      <c r="QKE23" s="78"/>
      <c r="QKF23" s="10"/>
      <c r="QKG23" s="10"/>
      <c r="QKH23" s="10"/>
      <c r="QKI23" s="9"/>
      <c r="QKJ23" s="9"/>
      <c r="QKK23" s="78"/>
      <c r="QKL23" s="10"/>
      <c r="QKM23" s="10"/>
      <c r="QKN23" s="10"/>
      <c r="QKO23" s="9"/>
      <c r="QKP23" s="9"/>
      <c r="QKQ23" s="78"/>
      <c r="QKR23" s="9"/>
      <c r="QKS23" s="9"/>
      <c r="QKT23" s="78"/>
      <c r="QKU23" s="10"/>
      <c r="QKV23" s="10"/>
      <c r="QKW23" s="10"/>
      <c r="QKX23" s="10"/>
      <c r="QKY23" s="10"/>
      <c r="QKZ23" s="10"/>
      <c r="QLA23" s="57"/>
      <c r="QLB23" s="58"/>
      <c r="QLC23" s="9"/>
      <c r="QLD23" s="9"/>
      <c r="QLE23" s="78"/>
      <c r="QLF23" s="9"/>
      <c r="QLG23" s="9"/>
      <c r="QLH23" s="78"/>
      <c r="QLI23" s="9"/>
      <c r="QLJ23" s="9"/>
      <c r="QLK23" s="78"/>
      <c r="QLL23" s="9"/>
      <c r="QLM23" s="9"/>
      <c r="QLN23" s="78"/>
      <c r="QLO23" s="9"/>
      <c r="QLP23" s="9"/>
      <c r="QLQ23" s="78"/>
      <c r="QLR23" s="9"/>
      <c r="QLS23" s="9"/>
      <c r="QLT23" s="78"/>
      <c r="QLU23" s="9"/>
      <c r="QLV23" s="9"/>
      <c r="QLW23" s="78"/>
      <c r="QLX23" s="9"/>
      <c r="QLY23" s="9"/>
      <c r="QLZ23" s="78"/>
      <c r="QMA23" s="9"/>
      <c r="QMB23" s="9"/>
      <c r="QMC23" s="78"/>
      <c r="QMD23" s="9"/>
      <c r="QME23" s="9"/>
      <c r="QMF23" s="78"/>
      <c r="QMG23" s="9"/>
      <c r="QMH23" s="9"/>
      <c r="QMI23" s="78"/>
      <c r="QMJ23" s="9"/>
      <c r="QMK23" s="9"/>
      <c r="QML23" s="78"/>
      <c r="QMM23" s="9"/>
      <c r="QMN23" s="9"/>
      <c r="QMO23" s="78"/>
      <c r="QMP23" s="9"/>
      <c r="QMQ23" s="9"/>
      <c r="QMR23" s="78"/>
      <c r="QMS23" s="9"/>
      <c r="QMT23" s="9"/>
      <c r="QMU23" s="78"/>
      <c r="QMV23" s="9"/>
      <c r="QMW23" s="9"/>
      <c r="QMX23" s="78"/>
      <c r="QMY23" s="9"/>
      <c r="QMZ23" s="9"/>
      <c r="QNA23" s="78"/>
      <c r="QNB23" s="9"/>
      <c r="QNC23" s="9"/>
      <c r="QND23" s="78"/>
      <c r="QNE23" s="9"/>
      <c r="QNF23" s="9"/>
      <c r="QNG23" s="78"/>
      <c r="QNH23" s="9"/>
      <c r="QNI23" s="9"/>
      <c r="QNJ23" s="78"/>
      <c r="QNK23" s="9"/>
      <c r="QNL23" s="9"/>
      <c r="QNM23" s="78"/>
      <c r="QNN23" s="10"/>
      <c r="QNO23" s="10"/>
      <c r="QNP23" s="10"/>
      <c r="QNQ23" s="9"/>
      <c r="QNR23" s="9"/>
      <c r="QNS23" s="78"/>
      <c r="QNT23" s="10"/>
      <c r="QNU23" s="10"/>
      <c r="QNV23" s="10"/>
      <c r="QNW23" s="9"/>
      <c r="QNX23" s="9"/>
      <c r="QNY23" s="78"/>
      <c r="QNZ23" s="9"/>
      <c r="QOA23" s="9"/>
      <c r="QOB23" s="78"/>
      <c r="QOC23" s="10"/>
      <c r="QOD23" s="10"/>
      <c r="QOE23" s="10"/>
      <c r="QOF23" s="10"/>
      <c r="QOG23" s="10"/>
      <c r="QOH23" s="10"/>
      <c r="QOI23" s="57"/>
      <c r="QOJ23" s="58"/>
      <c r="QOK23" s="9"/>
      <c r="QOL23" s="9"/>
      <c r="QOM23" s="78"/>
      <c r="QON23" s="9"/>
      <c r="QOO23" s="9"/>
      <c r="QOP23" s="78"/>
      <c r="QOQ23" s="9"/>
      <c r="QOR23" s="9"/>
      <c r="QOS23" s="78"/>
      <c r="QOT23" s="9"/>
      <c r="QOU23" s="9"/>
      <c r="QOV23" s="78"/>
      <c r="QOW23" s="9"/>
      <c r="QOX23" s="9"/>
      <c r="QOY23" s="78"/>
      <c r="QOZ23" s="9"/>
      <c r="QPA23" s="9"/>
      <c r="QPB23" s="78"/>
      <c r="QPC23" s="9"/>
      <c r="QPD23" s="9"/>
      <c r="QPE23" s="78"/>
      <c r="QPF23" s="9"/>
      <c r="QPG23" s="9"/>
      <c r="QPH23" s="78"/>
      <c r="QPI23" s="9"/>
      <c r="QPJ23" s="9"/>
      <c r="QPK23" s="78"/>
      <c r="QPL23" s="9"/>
      <c r="QPM23" s="9"/>
      <c r="QPN23" s="78"/>
      <c r="QPO23" s="9"/>
      <c r="QPP23" s="9"/>
      <c r="QPQ23" s="78"/>
      <c r="QPR23" s="9"/>
      <c r="QPS23" s="9"/>
      <c r="QPT23" s="78"/>
      <c r="QPU23" s="9"/>
      <c r="QPV23" s="9"/>
      <c r="QPW23" s="78"/>
      <c r="QPX23" s="9"/>
      <c r="QPY23" s="9"/>
      <c r="QPZ23" s="78"/>
      <c r="QQA23" s="9"/>
      <c r="QQB23" s="9"/>
      <c r="QQC23" s="78"/>
      <c r="QQD23" s="9"/>
      <c r="QQE23" s="9"/>
      <c r="QQF23" s="78"/>
      <c r="QQG23" s="9"/>
      <c r="QQH23" s="9"/>
      <c r="QQI23" s="78"/>
      <c r="QQJ23" s="9"/>
      <c r="QQK23" s="9"/>
      <c r="QQL23" s="78"/>
      <c r="QQM23" s="9"/>
      <c r="QQN23" s="9"/>
      <c r="QQO23" s="78"/>
      <c r="QQP23" s="9"/>
      <c r="QQQ23" s="9"/>
      <c r="QQR23" s="78"/>
      <c r="QQS23" s="9"/>
      <c r="QQT23" s="9"/>
      <c r="QQU23" s="78"/>
      <c r="QQV23" s="10"/>
      <c r="QQW23" s="10"/>
      <c r="QQX23" s="10"/>
      <c r="QQY23" s="9"/>
      <c r="QQZ23" s="9"/>
      <c r="QRA23" s="78"/>
      <c r="QRB23" s="10"/>
      <c r="QRC23" s="10"/>
      <c r="QRD23" s="10"/>
      <c r="QRE23" s="9"/>
      <c r="QRF23" s="9"/>
      <c r="QRG23" s="78"/>
      <c r="QRH23" s="9"/>
      <c r="QRI23" s="9"/>
      <c r="QRJ23" s="78"/>
      <c r="QRK23" s="10"/>
      <c r="QRL23" s="10"/>
      <c r="QRM23" s="10"/>
      <c r="QRN23" s="10"/>
      <c r="QRO23" s="10"/>
      <c r="QRP23" s="10"/>
      <c r="QRQ23" s="57"/>
      <c r="QRR23" s="58"/>
      <c r="QRS23" s="9"/>
      <c r="QRT23" s="9"/>
      <c r="QRU23" s="78"/>
      <c r="QRV23" s="9"/>
      <c r="QRW23" s="9"/>
      <c r="QRX23" s="78"/>
      <c r="QRY23" s="9"/>
      <c r="QRZ23" s="9"/>
      <c r="QSA23" s="78"/>
      <c r="QSB23" s="9"/>
      <c r="QSC23" s="9"/>
      <c r="QSD23" s="78"/>
      <c r="QSE23" s="9"/>
      <c r="QSF23" s="9"/>
      <c r="QSG23" s="78"/>
      <c r="QSH23" s="9"/>
      <c r="QSI23" s="9"/>
      <c r="QSJ23" s="78"/>
      <c r="QSK23" s="9"/>
      <c r="QSL23" s="9"/>
      <c r="QSM23" s="78"/>
      <c r="QSN23" s="9"/>
      <c r="QSO23" s="9"/>
      <c r="QSP23" s="78"/>
      <c r="QSQ23" s="9"/>
      <c r="QSR23" s="9"/>
      <c r="QSS23" s="78"/>
      <c r="QST23" s="9"/>
      <c r="QSU23" s="9"/>
      <c r="QSV23" s="78"/>
      <c r="QSW23" s="9"/>
      <c r="QSX23" s="9"/>
      <c r="QSY23" s="78"/>
      <c r="QSZ23" s="9"/>
      <c r="QTA23" s="9"/>
      <c r="QTB23" s="78"/>
      <c r="QTC23" s="9"/>
      <c r="QTD23" s="9"/>
      <c r="QTE23" s="78"/>
      <c r="QTF23" s="9"/>
      <c r="QTG23" s="9"/>
      <c r="QTH23" s="78"/>
      <c r="QTI23" s="9"/>
      <c r="QTJ23" s="9"/>
      <c r="QTK23" s="78"/>
      <c r="QTL23" s="9"/>
      <c r="QTM23" s="9"/>
      <c r="QTN23" s="78"/>
      <c r="QTO23" s="9"/>
      <c r="QTP23" s="9"/>
      <c r="QTQ23" s="78"/>
      <c r="QTR23" s="9"/>
      <c r="QTS23" s="9"/>
      <c r="QTT23" s="78"/>
      <c r="QTU23" s="9"/>
      <c r="QTV23" s="9"/>
      <c r="QTW23" s="78"/>
      <c r="QTX23" s="9"/>
      <c r="QTY23" s="9"/>
      <c r="QTZ23" s="78"/>
      <c r="QUA23" s="9"/>
      <c r="QUB23" s="9"/>
      <c r="QUC23" s="78"/>
      <c r="QUD23" s="10"/>
      <c r="QUE23" s="10"/>
      <c r="QUF23" s="10"/>
      <c r="QUG23" s="9"/>
      <c r="QUH23" s="9"/>
      <c r="QUI23" s="78"/>
      <c r="QUJ23" s="10"/>
      <c r="QUK23" s="10"/>
      <c r="QUL23" s="10"/>
      <c r="QUM23" s="9"/>
      <c r="QUN23" s="9"/>
      <c r="QUO23" s="78"/>
      <c r="QUP23" s="9"/>
      <c r="QUQ23" s="9"/>
      <c r="QUR23" s="78"/>
      <c r="QUS23" s="10"/>
      <c r="QUT23" s="10"/>
      <c r="QUU23" s="10"/>
      <c r="QUV23" s="10"/>
      <c r="QUW23" s="10"/>
      <c r="QUX23" s="10"/>
      <c r="QUY23" s="57"/>
      <c r="QUZ23" s="58"/>
      <c r="QVA23" s="9"/>
      <c r="QVB23" s="9"/>
      <c r="QVC23" s="78"/>
      <c r="QVD23" s="9"/>
      <c r="QVE23" s="9"/>
      <c r="QVF23" s="78"/>
      <c r="QVG23" s="9"/>
      <c r="QVH23" s="9"/>
      <c r="QVI23" s="78"/>
      <c r="QVJ23" s="9"/>
      <c r="QVK23" s="9"/>
      <c r="QVL23" s="78"/>
      <c r="QVM23" s="9"/>
      <c r="QVN23" s="9"/>
      <c r="QVO23" s="78"/>
      <c r="QVP23" s="9"/>
      <c r="QVQ23" s="9"/>
      <c r="QVR23" s="78"/>
      <c r="QVS23" s="9"/>
      <c r="QVT23" s="9"/>
      <c r="QVU23" s="78"/>
      <c r="QVV23" s="9"/>
      <c r="QVW23" s="9"/>
      <c r="QVX23" s="78"/>
      <c r="QVY23" s="9"/>
      <c r="QVZ23" s="9"/>
      <c r="QWA23" s="78"/>
      <c r="QWB23" s="9"/>
      <c r="QWC23" s="9"/>
      <c r="QWD23" s="78"/>
      <c r="QWE23" s="9"/>
      <c r="QWF23" s="9"/>
      <c r="QWG23" s="78"/>
      <c r="QWH23" s="9"/>
      <c r="QWI23" s="9"/>
      <c r="QWJ23" s="78"/>
      <c r="QWK23" s="9"/>
      <c r="QWL23" s="9"/>
      <c r="QWM23" s="78"/>
      <c r="QWN23" s="9"/>
      <c r="QWO23" s="9"/>
      <c r="QWP23" s="78"/>
      <c r="QWQ23" s="9"/>
      <c r="QWR23" s="9"/>
      <c r="QWS23" s="78"/>
      <c r="QWT23" s="9"/>
      <c r="QWU23" s="9"/>
      <c r="QWV23" s="78"/>
      <c r="QWW23" s="9"/>
      <c r="QWX23" s="9"/>
      <c r="QWY23" s="78"/>
      <c r="QWZ23" s="9"/>
      <c r="QXA23" s="9"/>
      <c r="QXB23" s="78"/>
      <c r="QXC23" s="9"/>
      <c r="QXD23" s="9"/>
      <c r="QXE23" s="78"/>
      <c r="QXF23" s="9"/>
      <c r="QXG23" s="9"/>
      <c r="QXH23" s="78"/>
      <c r="QXI23" s="9"/>
      <c r="QXJ23" s="9"/>
      <c r="QXK23" s="78"/>
      <c r="QXL23" s="10"/>
      <c r="QXM23" s="10"/>
      <c r="QXN23" s="10"/>
      <c r="QXO23" s="9"/>
      <c r="QXP23" s="9"/>
      <c r="QXQ23" s="78"/>
      <c r="QXR23" s="10"/>
      <c r="QXS23" s="10"/>
      <c r="QXT23" s="10"/>
      <c r="QXU23" s="9"/>
      <c r="QXV23" s="9"/>
      <c r="QXW23" s="78"/>
      <c r="QXX23" s="9"/>
      <c r="QXY23" s="9"/>
      <c r="QXZ23" s="78"/>
      <c r="QYA23" s="10"/>
      <c r="QYB23" s="10"/>
      <c r="QYC23" s="10"/>
      <c r="QYD23" s="10"/>
      <c r="QYE23" s="10"/>
      <c r="QYF23" s="10"/>
      <c r="QYG23" s="57"/>
      <c r="QYH23" s="58"/>
      <c r="QYI23" s="9"/>
      <c r="QYJ23" s="9"/>
      <c r="QYK23" s="78"/>
      <c r="QYL23" s="9"/>
      <c r="QYM23" s="9"/>
      <c r="QYN23" s="78"/>
      <c r="QYO23" s="9"/>
      <c r="QYP23" s="9"/>
      <c r="QYQ23" s="78"/>
      <c r="QYR23" s="9"/>
      <c r="QYS23" s="9"/>
      <c r="QYT23" s="78"/>
      <c r="QYU23" s="9"/>
      <c r="QYV23" s="9"/>
      <c r="QYW23" s="78"/>
      <c r="QYX23" s="9"/>
      <c r="QYY23" s="9"/>
      <c r="QYZ23" s="78"/>
      <c r="QZA23" s="9"/>
      <c r="QZB23" s="9"/>
      <c r="QZC23" s="78"/>
      <c r="QZD23" s="9"/>
      <c r="QZE23" s="9"/>
      <c r="QZF23" s="78"/>
      <c r="QZG23" s="9"/>
      <c r="QZH23" s="9"/>
      <c r="QZI23" s="78"/>
      <c r="QZJ23" s="9"/>
      <c r="QZK23" s="9"/>
      <c r="QZL23" s="78"/>
      <c r="QZM23" s="9"/>
      <c r="QZN23" s="9"/>
      <c r="QZO23" s="78"/>
      <c r="QZP23" s="9"/>
      <c r="QZQ23" s="9"/>
      <c r="QZR23" s="78"/>
      <c r="QZS23" s="9"/>
      <c r="QZT23" s="9"/>
      <c r="QZU23" s="78"/>
      <c r="QZV23" s="9"/>
      <c r="QZW23" s="9"/>
      <c r="QZX23" s="78"/>
      <c r="QZY23" s="9"/>
      <c r="QZZ23" s="9"/>
      <c r="RAA23" s="78"/>
      <c r="RAB23" s="9"/>
      <c r="RAC23" s="9"/>
      <c r="RAD23" s="78"/>
      <c r="RAE23" s="9"/>
      <c r="RAF23" s="9"/>
      <c r="RAG23" s="78"/>
      <c r="RAH23" s="9"/>
      <c r="RAI23" s="9"/>
      <c r="RAJ23" s="78"/>
      <c r="RAK23" s="9"/>
      <c r="RAL23" s="9"/>
      <c r="RAM23" s="78"/>
      <c r="RAN23" s="9"/>
      <c r="RAO23" s="9"/>
      <c r="RAP23" s="78"/>
      <c r="RAQ23" s="9"/>
      <c r="RAR23" s="9"/>
      <c r="RAS23" s="78"/>
      <c r="RAT23" s="10"/>
      <c r="RAU23" s="10"/>
      <c r="RAV23" s="10"/>
      <c r="RAW23" s="9"/>
      <c r="RAX23" s="9"/>
      <c r="RAY23" s="78"/>
      <c r="RAZ23" s="10"/>
      <c r="RBA23" s="10"/>
      <c r="RBB23" s="10"/>
      <c r="RBC23" s="9"/>
      <c r="RBD23" s="9"/>
      <c r="RBE23" s="78"/>
      <c r="RBF23" s="9"/>
      <c r="RBG23" s="9"/>
      <c r="RBH23" s="78"/>
      <c r="RBI23" s="10"/>
      <c r="RBJ23" s="10"/>
      <c r="RBK23" s="10"/>
      <c r="RBL23" s="10"/>
      <c r="RBM23" s="10"/>
      <c r="RBN23" s="10"/>
      <c r="RBO23" s="57"/>
      <c r="RBP23" s="58"/>
      <c r="RBQ23" s="9"/>
      <c r="RBR23" s="9"/>
      <c r="RBS23" s="78"/>
      <c r="RBT23" s="9"/>
      <c r="RBU23" s="9"/>
      <c r="RBV23" s="78"/>
      <c r="RBW23" s="9"/>
      <c r="RBX23" s="9"/>
      <c r="RBY23" s="78"/>
      <c r="RBZ23" s="9"/>
      <c r="RCA23" s="9"/>
      <c r="RCB23" s="78"/>
      <c r="RCC23" s="9"/>
      <c r="RCD23" s="9"/>
      <c r="RCE23" s="78"/>
      <c r="RCF23" s="9"/>
      <c r="RCG23" s="9"/>
      <c r="RCH23" s="78"/>
      <c r="RCI23" s="9"/>
      <c r="RCJ23" s="9"/>
      <c r="RCK23" s="78"/>
      <c r="RCL23" s="9"/>
      <c r="RCM23" s="9"/>
      <c r="RCN23" s="78"/>
      <c r="RCO23" s="9"/>
      <c r="RCP23" s="9"/>
      <c r="RCQ23" s="78"/>
      <c r="RCR23" s="9"/>
      <c r="RCS23" s="9"/>
      <c r="RCT23" s="78"/>
      <c r="RCU23" s="9"/>
      <c r="RCV23" s="9"/>
      <c r="RCW23" s="78"/>
      <c r="RCX23" s="9"/>
      <c r="RCY23" s="9"/>
      <c r="RCZ23" s="78"/>
      <c r="RDA23" s="9"/>
      <c r="RDB23" s="9"/>
      <c r="RDC23" s="78"/>
      <c r="RDD23" s="9"/>
      <c r="RDE23" s="9"/>
      <c r="RDF23" s="78"/>
      <c r="RDG23" s="9"/>
      <c r="RDH23" s="9"/>
      <c r="RDI23" s="78"/>
      <c r="RDJ23" s="9"/>
      <c r="RDK23" s="9"/>
      <c r="RDL23" s="78"/>
      <c r="RDM23" s="9"/>
      <c r="RDN23" s="9"/>
      <c r="RDO23" s="78"/>
      <c r="RDP23" s="9"/>
      <c r="RDQ23" s="9"/>
      <c r="RDR23" s="78"/>
      <c r="RDS23" s="9"/>
      <c r="RDT23" s="9"/>
      <c r="RDU23" s="78"/>
      <c r="RDV23" s="9"/>
      <c r="RDW23" s="9"/>
      <c r="RDX23" s="78"/>
      <c r="RDY23" s="9"/>
      <c r="RDZ23" s="9"/>
      <c r="REA23" s="78"/>
      <c r="REB23" s="10"/>
      <c r="REC23" s="10"/>
      <c r="RED23" s="10"/>
      <c r="REE23" s="9"/>
      <c r="REF23" s="9"/>
      <c r="REG23" s="78"/>
      <c r="REH23" s="10"/>
      <c r="REI23" s="10"/>
      <c r="REJ23" s="10"/>
      <c r="REK23" s="9"/>
      <c r="REL23" s="9"/>
      <c r="REM23" s="78"/>
      <c r="REN23" s="9"/>
      <c r="REO23" s="9"/>
      <c r="REP23" s="78"/>
      <c r="REQ23" s="10"/>
      <c r="RER23" s="10"/>
      <c r="RES23" s="10"/>
      <c r="RET23" s="10"/>
      <c r="REU23" s="10"/>
      <c r="REV23" s="10"/>
      <c r="REW23" s="57"/>
      <c r="REX23" s="58"/>
      <c r="REY23" s="9"/>
      <c r="REZ23" s="9"/>
      <c r="RFA23" s="78"/>
      <c r="RFB23" s="9"/>
      <c r="RFC23" s="9"/>
      <c r="RFD23" s="78"/>
      <c r="RFE23" s="9"/>
      <c r="RFF23" s="9"/>
      <c r="RFG23" s="78"/>
      <c r="RFH23" s="9"/>
      <c r="RFI23" s="9"/>
      <c r="RFJ23" s="78"/>
      <c r="RFK23" s="9"/>
      <c r="RFL23" s="9"/>
      <c r="RFM23" s="78"/>
      <c r="RFN23" s="9"/>
      <c r="RFO23" s="9"/>
      <c r="RFP23" s="78"/>
      <c r="RFQ23" s="9"/>
      <c r="RFR23" s="9"/>
      <c r="RFS23" s="78"/>
      <c r="RFT23" s="9"/>
      <c r="RFU23" s="9"/>
      <c r="RFV23" s="78"/>
      <c r="RFW23" s="9"/>
      <c r="RFX23" s="9"/>
      <c r="RFY23" s="78"/>
      <c r="RFZ23" s="9"/>
      <c r="RGA23" s="9"/>
      <c r="RGB23" s="78"/>
      <c r="RGC23" s="9"/>
      <c r="RGD23" s="9"/>
      <c r="RGE23" s="78"/>
      <c r="RGF23" s="9"/>
      <c r="RGG23" s="9"/>
      <c r="RGH23" s="78"/>
      <c r="RGI23" s="9"/>
      <c r="RGJ23" s="9"/>
      <c r="RGK23" s="78"/>
      <c r="RGL23" s="9"/>
      <c r="RGM23" s="9"/>
      <c r="RGN23" s="78"/>
      <c r="RGO23" s="9"/>
      <c r="RGP23" s="9"/>
      <c r="RGQ23" s="78"/>
      <c r="RGR23" s="9"/>
      <c r="RGS23" s="9"/>
      <c r="RGT23" s="78"/>
      <c r="RGU23" s="9"/>
      <c r="RGV23" s="9"/>
      <c r="RGW23" s="78"/>
      <c r="RGX23" s="9"/>
      <c r="RGY23" s="9"/>
      <c r="RGZ23" s="78"/>
      <c r="RHA23" s="9"/>
      <c r="RHB23" s="9"/>
      <c r="RHC23" s="78"/>
      <c r="RHD23" s="9"/>
      <c r="RHE23" s="9"/>
      <c r="RHF23" s="78"/>
      <c r="RHG23" s="9"/>
      <c r="RHH23" s="9"/>
      <c r="RHI23" s="78"/>
      <c r="RHJ23" s="10"/>
      <c r="RHK23" s="10"/>
      <c r="RHL23" s="10"/>
      <c r="RHM23" s="9"/>
      <c r="RHN23" s="9"/>
      <c r="RHO23" s="78"/>
      <c r="RHP23" s="10"/>
      <c r="RHQ23" s="10"/>
      <c r="RHR23" s="10"/>
      <c r="RHS23" s="9"/>
      <c r="RHT23" s="9"/>
      <c r="RHU23" s="78"/>
      <c r="RHV23" s="9"/>
      <c r="RHW23" s="9"/>
      <c r="RHX23" s="78"/>
      <c r="RHY23" s="10"/>
      <c r="RHZ23" s="10"/>
      <c r="RIA23" s="10"/>
      <c r="RIB23" s="10"/>
      <c r="RIC23" s="10"/>
      <c r="RID23" s="10"/>
      <c r="RIE23" s="57"/>
      <c r="RIF23" s="58"/>
      <c r="RIG23" s="9"/>
      <c r="RIH23" s="9"/>
      <c r="RII23" s="78"/>
      <c r="RIJ23" s="9"/>
      <c r="RIK23" s="9"/>
      <c r="RIL23" s="78"/>
      <c r="RIM23" s="9"/>
      <c r="RIN23" s="9"/>
      <c r="RIO23" s="78"/>
      <c r="RIP23" s="9"/>
      <c r="RIQ23" s="9"/>
      <c r="RIR23" s="78"/>
      <c r="RIS23" s="9"/>
      <c r="RIT23" s="9"/>
      <c r="RIU23" s="78"/>
      <c r="RIV23" s="9"/>
      <c r="RIW23" s="9"/>
      <c r="RIX23" s="78"/>
      <c r="RIY23" s="9"/>
      <c r="RIZ23" s="9"/>
      <c r="RJA23" s="78"/>
      <c r="RJB23" s="9"/>
      <c r="RJC23" s="9"/>
      <c r="RJD23" s="78"/>
      <c r="RJE23" s="9"/>
      <c r="RJF23" s="9"/>
      <c r="RJG23" s="78"/>
      <c r="RJH23" s="9"/>
      <c r="RJI23" s="9"/>
      <c r="RJJ23" s="78"/>
      <c r="RJK23" s="9"/>
      <c r="RJL23" s="9"/>
      <c r="RJM23" s="78"/>
      <c r="RJN23" s="9"/>
      <c r="RJO23" s="9"/>
      <c r="RJP23" s="78"/>
      <c r="RJQ23" s="9"/>
      <c r="RJR23" s="9"/>
      <c r="RJS23" s="78"/>
      <c r="RJT23" s="9"/>
      <c r="RJU23" s="9"/>
      <c r="RJV23" s="78"/>
      <c r="RJW23" s="9"/>
      <c r="RJX23" s="9"/>
      <c r="RJY23" s="78"/>
      <c r="RJZ23" s="9"/>
      <c r="RKA23" s="9"/>
      <c r="RKB23" s="78"/>
      <c r="RKC23" s="9"/>
      <c r="RKD23" s="9"/>
      <c r="RKE23" s="78"/>
      <c r="RKF23" s="9"/>
      <c r="RKG23" s="9"/>
      <c r="RKH23" s="78"/>
      <c r="RKI23" s="9"/>
      <c r="RKJ23" s="9"/>
      <c r="RKK23" s="78"/>
      <c r="RKL23" s="9"/>
      <c r="RKM23" s="9"/>
      <c r="RKN23" s="78"/>
      <c r="RKO23" s="9"/>
      <c r="RKP23" s="9"/>
      <c r="RKQ23" s="78"/>
      <c r="RKR23" s="10"/>
      <c r="RKS23" s="10"/>
      <c r="RKT23" s="10"/>
      <c r="RKU23" s="9"/>
      <c r="RKV23" s="9"/>
      <c r="RKW23" s="78"/>
      <c r="RKX23" s="10"/>
      <c r="RKY23" s="10"/>
      <c r="RKZ23" s="10"/>
      <c r="RLA23" s="9"/>
      <c r="RLB23" s="9"/>
      <c r="RLC23" s="78"/>
      <c r="RLD23" s="9"/>
      <c r="RLE23" s="9"/>
      <c r="RLF23" s="78"/>
      <c r="RLG23" s="10"/>
      <c r="RLH23" s="10"/>
      <c r="RLI23" s="10"/>
      <c r="RLJ23" s="10"/>
      <c r="RLK23" s="10"/>
      <c r="RLL23" s="10"/>
      <c r="RLM23" s="57"/>
      <c r="RLN23" s="58"/>
      <c r="RLO23" s="9"/>
      <c r="RLP23" s="9"/>
      <c r="RLQ23" s="78"/>
      <c r="RLR23" s="9"/>
      <c r="RLS23" s="9"/>
      <c r="RLT23" s="78"/>
      <c r="RLU23" s="9"/>
      <c r="RLV23" s="9"/>
      <c r="RLW23" s="78"/>
      <c r="RLX23" s="9"/>
      <c r="RLY23" s="9"/>
      <c r="RLZ23" s="78"/>
      <c r="RMA23" s="9"/>
      <c r="RMB23" s="9"/>
      <c r="RMC23" s="78"/>
      <c r="RMD23" s="9"/>
      <c r="RME23" s="9"/>
      <c r="RMF23" s="78"/>
      <c r="RMG23" s="9"/>
      <c r="RMH23" s="9"/>
      <c r="RMI23" s="78"/>
      <c r="RMJ23" s="9"/>
      <c r="RMK23" s="9"/>
      <c r="RML23" s="78"/>
      <c r="RMM23" s="9"/>
      <c r="RMN23" s="9"/>
      <c r="RMO23" s="78"/>
      <c r="RMP23" s="9"/>
      <c r="RMQ23" s="9"/>
      <c r="RMR23" s="78"/>
      <c r="RMS23" s="9"/>
      <c r="RMT23" s="9"/>
      <c r="RMU23" s="78"/>
      <c r="RMV23" s="9"/>
      <c r="RMW23" s="9"/>
      <c r="RMX23" s="78"/>
      <c r="RMY23" s="9"/>
      <c r="RMZ23" s="9"/>
      <c r="RNA23" s="78"/>
      <c r="RNB23" s="9"/>
      <c r="RNC23" s="9"/>
      <c r="RND23" s="78"/>
      <c r="RNE23" s="9"/>
      <c r="RNF23" s="9"/>
      <c r="RNG23" s="78"/>
      <c r="RNH23" s="9"/>
      <c r="RNI23" s="9"/>
      <c r="RNJ23" s="78"/>
      <c r="RNK23" s="9"/>
      <c r="RNL23" s="9"/>
      <c r="RNM23" s="78"/>
      <c r="RNN23" s="9"/>
      <c r="RNO23" s="9"/>
      <c r="RNP23" s="78"/>
      <c r="RNQ23" s="9"/>
      <c r="RNR23" s="9"/>
      <c r="RNS23" s="78"/>
      <c r="RNT23" s="9"/>
      <c r="RNU23" s="9"/>
      <c r="RNV23" s="78"/>
      <c r="RNW23" s="9"/>
      <c r="RNX23" s="9"/>
      <c r="RNY23" s="78"/>
      <c r="RNZ23" s="10"/>
      <c r="ROA23" s="10"/>
      <c r="ROB23" s="10"/>
      <c r="ROC23" s="9"/>
      <c r="ROD23" s="9"/>
      <c r="ROE23" s="78"/>
      <c r="ROF23" s="10"/>
      <c r="ROG23" s="10"/>
      <c r="ROH23" s="10"/>
      <c r="ROI23" s="9"/>
      <c r="ROJ23" s="9"/>
      <c r="ROK23" s="78"/>
      <c r="ROL23" s="9"/>
      <c r="ROM23" s="9"/>
      <c r="RON23" s="78"/>
      <c r="ROO23" s="10"/>
      <c r="ROP23" s="10"/>
      <c r="ROQ23" s="10"/>
      <c r="ROR23" s="10"/>
      <c r="ROS23" s="10"/>
      <c r="ROT23" s="10"/>
      <c r="ROU23" s="57"/>
      <c r="ROV23" s="58"/>
      <c r="ROW23" s="9"/>
      <c r="ROX23" s="9"/>
      <c r="ROY23" s="78"/>
      <c r="ROZ23" s="9"/>
      <c r="RPA23" s="9"/>
      <c r="RPB23" s="78"/>
      <c r="RPC23" s="9"/>
      <c r="RPD23" s="9"/>
      <c r="RPE23" s="78"/>
      <c r="RPF23" s="9"/>
      <c r="RPG23" s="9"/>
      <c r="RPH23" s="78"/>
      <c r="RPI23" s="9"/>
      <c r="RPJ23" s="9"/>
      <c r="RPK23" s="78"/>
      <c r="RPL23" s="9"/>
      <c r="RPM23" s="9"/>
      <c r="RPN23" s="78"/>
      <c r="RPO23" s="9"/>
      <c r="RPP23" s="9"/>
      <c r="RPQ23" s="78"/>
      <c r="RPR23" s="9"/>
      <c r="RPS23" s="9"/>
      <c r="RPT23" s="78"/>
      <c r="RPU23" s="9"/>
      <c r="RPV23" s="9"/>
      <c r="RPW23" s="78"/>
      <c r="RPX23" s="9"/>
      <c r="RPY23" s="9"/>
      <c r="RPZ23" s="78"/>
      <c r="RQA23" s="9"/>
      <c r="RQB23" s="9"/>
      <c r="RQC23" s="78"/>
      <c r="RQD23" s="9"/>
      <c r="RQE23" s="9"/>
      <c r="RQF23" s="78"/>
      <c r="RQG23" s="9"/>
      <c r="RQH23" s="9"/>
      <c r="RQI23" s="78"/>
      <c r="RQJ23" s="9"/>
      <c r="RQK23" s="9"/>
      <c r="RQL23" s="78"/>
      <c r="RQM23" s="9"/>
      <c r="RQN23" s="9"/>
      <c r="RQO23" s="78"/>
      <c r="RQP23" s="9"/>
      <c r="RQQ23" s="9"/>
      <c r="RQR23" s="78"/>
      <c r="RQS23" s="9"/>
      <c r="RQT23" s="9"/>
      <c r="RQU23" s="78"/>
      <c r="RQV23" s="9"/>
      <c r="RQW23" s="9"/>
      <c r="RQX23" s="78"/>
      <c r="RQY23" s="9"/>
      <c r="RQZ23" s="9"/>
      <c r="RRA23" s="78"/>
      <c r="RRB23" s="9"/>
      <c r="RRC23" s="9"/>
      <c r="RRD23" s="78"/>
      <c r="RRE23" s="9"/>
      <c r="RRF23" s="9"/>
      <c r="RRG23" s="78"/>
      <c r="RRH23" s="10"/>
      <c r="RRI23" s="10"/>
      <c r="RRJ23" s="10"/>
      <c r="RRK23" s="9"/>
      <c r="RRL23" s="9"/>
      <c r="RRM23" s="78"/>
      <c r="RRN23" s="10"/>
      <c r="RRO23" s="10"/>
      <c r="RRP23" s="10"/>
      <c r="RRQ23" s="9"/>
      <c r="RRR23" s="9"/>
      <c r="RRS23" s="78"/>
      <c r="RRT23" s="9"/>
      <c r="RRU23" s="9"/>
      <c r="RRV23" s="78"/>
      <c r="RRW23" s="10"/>
      <c r="RRX23" s="10"/>
      <c r="RRY23" s="10"/>
      <c r="RRZ23" s="10"/>
      <c r="RSA23" s="10"/>
      <c r="RSB23" s="10"/>
      <c r="RSC23" s="57"/>
      <c r="RSD23" s="58"/>
      <c r="RSE23" s="9"/>
      <c r="RSF23" s="9"/>
      <c r="RSG23" s="78"/>
      <c r="RSH23" s="9"/>
      <c r="RSI23" s="9"/>
      <c r="RSJ23" s="78"/>
      <c r="RSK23" s="9"/>
      <c r="RSL23" s="9"/>
      <c r="RSM23" s="78"/>
      <c r="RSN23" s="9"/>
      <c r="RSO23" s="9"/>
      <c r="RSP23" s="78"/>
      <c r="RSQ23" s="9"/>
      <c r="RSR23" s="9"/>
      <c r="RSS23" s="78"/>
      <c r="RST23" s="9"/>
      <c r="RSU23" s="9"/>
      <c r="RSV23" s="78"/>
      <c r="RSW23" s="9"/>
      <c r="RSX23" s="9"/>
      <c r="RSY23" s="78"/>
      <c r="RSZ23" s="9"/>
      <c r="RTA23" s="9"/>
      <c r="RTB23" s="78"/>
      <c r="RTC23" s="9"/>
      <c r="RTD23" s="9"/>
      <c r="RTE23" s="78"/>
      <c r="RTF23" s="9"/>
      <c r="RTG23" s="9"/>
      <c r="RTH23" s="78"/>
      <c r="RTI23" s="9"/>
      <c r="RTJ23" s="9"/>
      <c r="RTK23" s="78"/>
      <c r="RTL23" s="9"/>
      <c r="RTM23" s="9"/>
      <c r="RTN23" s="78"/>
      <c r="RTO23" s="9"/>
      <c r="RTP23" s="9"/>
      <c r="RTQ23" s="78"/>
      <c r="RTR23" s="9"/>
      <c r="RTS23" s="9"/>
      <c r="RTT23" s="78"/>
      <c r="RTU23" s="9"/>
      <c r="RTV23" s="9"/>
      <c r="RTW23" s="78"/>
      <c r="RTX23" s="9"/>
      <c r="RTY23" s="9"/>
      <c r="RTZ23" s="78"/>
      <c r="RUA23" s="9"/>
      <c r="RUB23" s="9"/>
      <c r="RUC23" s="78"/>
      <c r="RUD23" s="9"/>
      <c r="RUE23" s="9"/>
      <c r="RUF23" s="78"/>
      <c r="RUG23" s="9"/>
      <c r="RUH23" s="9"/>
      <c r="RUI23" s="78"/>
      <c r="RUJ23" s="9"/>
      <c r="RUK23" s="9"/>
      <c r="RUL23" s="78"/>
      <c r="RUM23" s="9"/>
      <c r="RUN23" s="9"/>
      <c r="RUO23" s="78"/>
      <c r="RUP23" s="10"/>
      <c r="RUQ23" s="10"/>
      <c r="RUR23" s="10"/>
      <c r="RUS23" s="9"/>
      <c r="RUT23" s="9"/>
      <c r="RUU23" s="78"/>
      <c r="RUV23" s="10"/>
      <c r="RUW23" s="10"/>
      <c r="RUX23" s="10"/>
      <c r="RUY23" s="9"/>
      <c r="RUZ23" s="9"/>
      <c r="RVA23" s="78"/>
      <c r="RVB23" s="9"/>
      <c r="RVC23" s="9"/>
      <c r="RVD23" s="78"/>
      <c r="RVE23" s="10"/>
      <c r="RVF23" s="10"/>
      <c r="RVG23" s="10"/>
      <c r="RVH23" s="10"/>
      <c r="RVI23" s="10"/>
      <c r="RVJ23" s="10"/>
      <c r="RVK23" s="57"/>
      <c r="RVL23" s="58"/>
      <c r="RVM23" s="9"/>
      <c r="RVN23" s="9"/>
      <c r="RVO23" s="78"/>
      <c r="RVP23" s="9"/>
      <c r="RVQ23" s="9"/>
      <c r="RVR23" s="78"/>
      <c r="RVS23" s="9"/>
      <c r="RVT23" s="9"/>
      <c r="RVU23" s="78"/>
      <c r="RVV23" s="9"/>
      <c r="RVW23" s="9"/>
      <c r="RVX23" s="78"/>
      <c r="RVY23" s="9"/>
      <c r="RVZ23" s="9"/>
      <c r="RWA23" s="78"/>
      <c r="RWB23" s="9"/>
      <c r="RWC23" s="9"/>
      <c r="RWD23" s="78"/>
      <c r="RWE23" s="9"/>
      <c r="RWF23" s="9"/>
      <c r="RWG23" s="78"/>
      <c r="RWH23" s="9"/>
      <c r="RWI23" s="9"/>
      <c r="RWJ23" s="78"/>
      <c r="RWK23" s="9"/>
      <c r="RWL23" s="9"/>
      <c r="RWM23" s="78"/>
      <c r="RWN23" s="9"/>
      <c r="RWO23" s="9"/>
      <c r="RWP23" s="78"/>
      <c r="RWQ23" s="9"/>
      <c r="RWR23" s="9"/>
      <c r="RWS23" s="78"/>
      <c r="RWT23" s="9"/>
      <c r="RWU23" s="9"/>
      <c r="RWV23" s="78"/>
      <c r="RWW23" s="9"/>
      <c r="RWX23" s="9"/>
      <c r="RWY23" s="78"/>
      <c r="RWZ23" s="9"/>
      <c r="RXA23" s="9"/>
      <c r="RXB23" s="78"/>
      <c r="RXC23" s="9"/>
      <c r="RXD23" s="9"/>
      <c r="RXE23" s="78"/>
      <c r="RXF23" s="9"/>
      <c r="RXG23" s="9"/>
      <c r="RXH23" s="78"/>
      <c r="RXI23" s="9"/>
      <c r="RXJ23" s="9"/>
      <c r="RXK23" s="78"/>
      <c r="RXL23" s="9"/>
      <c r="RXM23" s="9"/>
      <c r="RXN23" s="78"/>
      <c r="RXO23" s="9"/>
      <c r="RXP23" s="9"/>
      <c r="RXQ23" s="78"/>
      <c r="RXR23" s="9"/>
      <c r="RXS23" s="9"/>
      <c r="RXT23" s="78"/>
      <c r="RXU23" s="9"/>
      <c r="RXV23" s="9"/>
      <c r="RXW23" s="78"/>
      <c r="RXX23" s="10"/>
      <c r="RXY23" s="10"/>
      <c r="RXZ23" s="10"/>
      <c r="RYA23" s="9"/>
      <c r="RYB23" s="9"/>
      <c r="RYC23" s="78"/>
      <c r="RYD23" s="10"/>
      <c r="RYE23" s="10"/>
      <c r="RYF23" s="10"/>
      <c r="RYG23" s="9"/>
      <c r="RYH23" s="9"/>
      <c r="RYI23" s="78"/>
      <c r="RYJ23" s="9"/>
      <c r="RYK23" s="9"/>
      <c r="RYL23" s="78"/>
      <c r="RYM23" s="10"/>
      <c r="RYN23" s="10"/>
      <c r="RYO23" s="10"/>
      <c r="RYP23" s="10"/>
      <c r="RYQ23" s="10"/>
      <c r="RYR23" s="10"/>
      <c r="RYS23" s="57"/>
      <c r="RYT23" s="58"/>
      <c r="RYU23" s="9"/>
      <c r="RYV23" s="9"/>
      <c r="RYW23" s="78"/>
      <c r="RYX23" s="9"/>
      <c r="RYY23" s="9"/>
      <c r="RYZ23" s="78"/>
      <c r="RZA23" s="9"/>
      <c r="RZB23" s="9"/>
      <c r="RZC23" s="78"/>
      <c r="RZD23" s="9"/>
      <c r="RZE23" s="9"/>
      <c r="RZF23" s="78"/>
      <c r="RZG23" s="9"/>
      <c r="RZH23" s="9"/>
      <c r="RZI23" s="78"/>
      <c r="RZJ23" s="9"/>
      <c r="RZK23" s="9"/>
      <c r="RZL23" s="78"/>
      <c r="RZM23" s="9"/>
      <c r="RZN23" s="9"/>
      <c r="RZO23" s="78"/>
      <c r="RZP23" s="9"/>
      <c r="RZQ23" s="9"/>
      <c r="RZR23" s="78"/>
      <c r="RZS23" s="9"/>
      <c r="RZT23" s="9"/>
      <c r="RZU23" s="78"/>
      <c r="RZV23" s="9"/>
      <c r="RZW23" s="9"/>
      <c r="RZX23" s="78"/>
      <c r="RZY23" s="9"/>
      <c r="RZZ23" s="9"/>
      <c r="SAA23" s="78"/>
      <c r="SAB23" s="9"/>
      <c r="SAC23" s="9"/>
      <c r="SAD23" s="78"/>
      <c r="SAE23" s="9"/>
      <c r="SAF23" s="9"/>
      <c r="SAG23" s="78"/>
      <c r="SAH23" s="9"/>
      <c r="SAI23" s="9"/>
      <c r="SAJ23" s="78"/>
      <c r="SAK23" s="9"/>
      <c r="SAL23" s="9"/>
      <c r="SAM23" s="78"/>
      <c r="SAN23" s="9"/>
      <c r="SAO23" s="9"/>
      <c r="SAP23" s="78"/>
      <c r="SAQ23" s="9"/>
      <c r="SAR23" s="9"/>
      <c r="SAS23" s="78"/>
      <c r="SAT23" s="9"/>
      <c r="SAU23" s="9"/>
      <c r="SAV23" s="78"/>
      <c r="SAW23" s="9"/>
      <c r="SAX23" s="9"/>
      <c r="SAY23" s="78"/>
      <c r="SAZ23" s="9"/>
      <c r="SBA23" s="9"/>
      <c r="SBB23" s="78"/>
      <c r="SBC23" s="9"/>
      <c r="SBD23" s="9"/>
      <c r="SBE23" s="78"/>
      <c r="SBF23" s="10"/>
      <c r="SBG23" s="10"/>
      <c r="SBH23" s="10"/>
      <c r="SBI23" s="9"/>
      <c r="SBJ23" s="9"/>
      <c r="SBK23" s="78"/>
      <c r="SBL23" s="10"/>
      <c r="SBM23" s="10"/>
      <c r="SBN23" s="10"/>
      <c r="SBO23" s="9"/>
      <c r="SBP23" s="9"/>
      <c r="SBQ23" s="78"/>
      <c r="SBR23" s="9"/>
      <c r="SBS23" s="9"/>
      <c r="SBT23" s="78"/>
      <c r="SBU23" s="10"/>
      <c r="SBV23" s="10"/>
      <c r="SBW23" s="10"/>
      <c r="SBX23" s="10"/>
      <c r="SBY23" s="10"/>
      <c r="SBZ23" s="10"/>
      <c r="SCA23" s="57"/>
      <c r="SCB23" s="58"/>
      <c r="SCC23" s="9"/>
      <c r="SCD23" s="9"/>
      <c r="SCE23" s="78"/>
      <c r="SCF23" s="9"/>
      <c r="SCG23" s="9"/>
      <c r="SCH23" s="78"/>
      <c r="SCI23" s="9"/>
      <c r="SCJ23" s="9"/>
      <c r="SCK23" s="78"/>
      <c r="SCL23" s="9"/>
      <c r="SCM23" s="9"/>
      <c r="SCN23" s="78"/>
      <c r="SCO23" s="9"/>
      <c r="SCP23" s="9"/>
      <c r="SCQ23" s="78"/>
      <c r="SCR23" s="9"/>
      <c r="SCS23" s="9"/>
      <c r="SCT23" s="78"/>
      <c r="SCU23" s="9"/>
      <c r="SCV23" s="9"/>
      <c r="SCW23" s="78"/>
      <c r="SCX23" s="9"/>
      <c r="SCY23" s="9"/>
      <c r="SCZ23" s="78"/>
      <c r="SDA23" s="9"/>
      <c r="SDB23" s="9"/>
      <c r="SDC23" s="78"/>
      <c r="SDD23" s="9"/>
      <c r="SDE23" s="9"/>
      <c r="SDF23" s="78"/>
      <c r="SDG23" s="9"/>
      <c r="SDH23" s="9"/>
      <c r="SDI23" s="78"/>
      <c r="SDJ23" s="9"/>
      <c r="SDK23" s="9"/>
      <c r="SDL23" s="78"/>
      <c r="SDM23" s="9"/>
      <c r="SDN23" s="9"/>
      <c r="SDO23" s="78"/>
      <c r="SDP23" s="9"/>
      <c r="SDQ23" s="9"/>
      <c r="SDR23" s="78"/>
      <c r="SDS23" s="9"/>
      <c r="SDT23" s="9"/>
      <c r="SDU23" s="78"/>
      <c r="SDV23" s="9"/>
      <c r="SDW23" s="9"/>
      <c r="SDX23" s="78"/>
      <c r="SDY23" s="9"/>
      <c r="SDZ23" s="9"/>
      <c r="SEA23" s="78"/>
      <c r="SEB23" s="9"/>
      <c r="SEC23" s="9"/>
      <c r="SED23" s="78"/>
      <c r="SEE23" s="9"/>
      <c r="SEF23" s="9"/>
      <c r="SEG23" s="78"/>
      <c r="SEH23" s="9"/>
      <c r="SEI23" s="9"/>
      <c r="SEJ23" s="78"/>
      <c r="SEK23" s="9"/>
      <c r="SEL23" s="9"/>
      <c r="SEM23" s="78"/>
      <c r="SEN23" s="10"/>
      <c r="SEO23" s="10"/>
      <c r="SEP23" s="10"/>
      <c r="SEQ23" s="9"/>
      <c r="SER23" s="9"/>
      <c r="SES23" s="78"/>
      <c r="SET23" s="10"/>
      <c r="SEU23" s="10"/>
      <c r="SEV23" s="10"/>
      <c r="SEW23" s="9"/>
      <c r="SEX23" s="9"/>
      <c r="SEY23" s="78"/>
      <c r="SEZ23" s="9"/>
      <c r="SFA23" s="9"/>
      <c r="SFB23" s="78"/>
      <c r="SFC23" s="10"/>
      <c r="SFD23" s="10"/>
      <c r="SFE23" s="10"/>
      <c r="SFF23" s="10"/>
      <c r="SFG23" s="10"/>
      <c r="SFH23" s="10"/>
      <c r="SFI23" s="57"/>
      <c r="SFJ23" s="58"/>
      <c r="SFK23" s="9"/>
      <c r="SFL23" s="9"/>
      <c r="SFM23" s="78"/>
      <c r="SFN23" s="9"/>
      <c r="SFO23" s="9"/>
      <c r="SFP23" s="78"/>
      <c r="SFQ23" s="9"/>
      <c r="SFR23" s="9"/>
      <c r="SFS23" s="78"/>
      <c r="SFT23" s="9"/>
      <c r="SFU23" s="9"/>
      <c r="SFV23" s="78"/>
      <c r="SFW23" s="9"/>
      <c r="SFX23" s="9"/>
      <c r="SFY23" s="78"/>
      <c r="SFZ23" s="9"/>
      <c r="SGA23" s="9"/>
      <c r="SGB23" s="78"/>
      <c r="SGC23" s="9"/>
      <c r="SGD23" s="9"/>
      <c r="SGE23" s="78"/>
      <c r="SGF23" s="9"/>
      <c r="SGG23" s="9"/>
      <c r="SGH23" s="78"/>
      <c r="SGI23" s="9"/>
      <c r="SGJ23" s="9"/>
      <c r="SGK23" s="78"/>
      <c r="SGL23" s="9"/>
      <c r="SGM23" s="9"/>
      <c r="SGN23" s="78"/>
      <c r="SGO23" s="9"/>
      <c r="SGP23" s="9"/>
      <c r="SGQ23" s="78"/>
      <c r="SGR23" s="9"/>
      <c r="SGS23" s="9"/>
      <c r="SGT23" s="78"/>
      <c r="SGU23" s="9"/>
      <c r="SGV23" s="9"/>
      <c r="SGW23" s="78"/>
      <c r="SGX23" s="9"/>
      <c r="SGY23" s="9"/>
      <c r="SGZ23" s="78"/>
      <c r="SHA23" s="9"/>
      <c r="SHB23" s="9"/>
      <c r="SHC23" s="78"/>
      <c r="SHD23" s="9"/>
      <c r="SHE23" s="9"/>
      <c r="SHF23" s="78"/>
      <c r="SHG23" s="9"/>
      <c r="SHH23" s="9"/>
      <c r="SHI23" s="78"/>
      <c r="SHJ23" s="9"/>
      <c r="SHK23" s="9"/>
      <c r="SHL23" s="78"/>
      <c r="SHM23" s="9"/>
      <c r="SHN23" s="9"/>
      <c r="SHO23" s="78"/>
      <c r="SHP23" s="9"/>
      <c r="SHQ23" s="9"/>
      <c r="SHR23" s="78"/>
      <c r="SHS23" s="9"/>
      <c r="SHT23" s="9"/>
      <c r="SHU23" s="78"/>
      <c r="SHV23" s="10"/>
      <c r="SHW23" s="10"/>
      <c r="SHX23" s="10"/>
      <c r="SHY23" s="9"/>
      <c r="SHZ23" s="9"/>
      <c r="SIA23" s="78"/>
      <c r="SIB23" s="10"/>
      <c r="SIC23" s="10"/>
      <c r="SID23" s="10"/>
      <c r="SIE23" s="9"/>
      <c r="SIF23" s="9"/>
      <c r="SIG23" s="78"/>
      <c r="SIH23" s="9"/>
      <c r="SII23" s="9"/>
      <c r="SIJ23" s="78"/>
      <c r="SIK23" s="10"/>
      <c r="SIL23" s="10"/>
      <c r="SIM23" s="10"/>
      <c r="SIN23" s="10"/>
      <c r="SIO23" s="10"/>
      <c r="SIP23" s="10"/>
      <c r="SIQ23" s="57"/>
      <c r="SIR23" s="58"/>
      <c r="SIS23" s="9"/>
      <c r="SIT23" s="9"/>
      <c r="SIU23" s="78"/>
      <c r="SIV23" s="9"/>
      <c r="SIW23" s="9"/>
      <c r="SIX23" s="78"/>
      <c r="SIY23" s="9"/>
      <c r="SIZ23" s="9"/>
      <c r="SJA23" s="78"/>
      <c r="SJB23" s="9"/>
      <c r="SJC23" s="9"/>
      <c r="SJD23" s="78"/>
      <c r="SJE23" s="9"/>
      <c r="SJF23" s="9"/>
      <c r="SJG23" s="78"/>
      <c r="SJH23" s="9"/>
      <c r="SJI23" s="9"/>
      <c r="SJJ23" s="78"/>
      <c r="SJK23" s="9"/>
      <c r="SJL23" s="9"/>
      <c r="SJM23" s="78"/>
      <c r="SJN23" s="9"/>
      <c r="SJO23" s="9"/>
      <c r="SJP23" s="78"/>
      <c r="SJQ23" s="9"/>
      <c r="SJR23" s="9"/>
      <c r="SJS23" s="78"/>
      <c r="SJT23" s="9"/>
      <c r="SJU23" s="9"/>
      <c r="SJV23" s="78"/>
      <c r="SJW23" s="9"/>
      <c r="SJX23" s="9"/>
      <c r="SJY23" s="78"/>
      <c r="SJZ23" s="9"/>
      <c r="SKA23" s="9"/>
      <c r="SKB23" s="78"/>
      <c r="SKC23" s="9"/>
      <c r="SKD23" s="9"/>
      <c r="SKE23" s="78"/>
      <c r="SKF23" s="9"/>
      <c r="SKG23" s="9"/>
      <c r="SKH23" s="78"/>
      <c r="SKI23" s="9"/>
      <c r="SKJ23" s="9"/>
      <c r="SKK23" s="78"/>
      <c r="SKL23" s="9"/>
      <c r="SKM23" s="9"/>
      <c r="SKN23" s="78"/>
      <c r="SKO23" s="9"/>
      <c r="SKP23" s="9"/>
      <c r="SKQ23" s="78"/>
      <c r="SKR23" s="9"/>
      <c r="SKS23" s="9"/>
      <c r="SKT23" s="78"/>
      <c r="SKU23" s="9"/>
      <c r="SKV23" s="9"/>
      <c r="SKW23" s="78"/>
      <c r="SKX23" s="9"/>
      <c r="SKY23" s="9"/>
      <c r="SKZ23" s="78"/>
      <c r="SLA23" s="9"/>
      <c r="SLB23" s="9"/>
      <c r="SLC23" s="78"/>
      <c r="SLD23" s="10"/>
      <c r="SLE23" s="10"/>
      <c r="SLF23" s="10"/>
      <c r="SLG23" s="9"/>
      <c r="SLH23" s="9"/>
      <c r="SLI23" s="78"/>
      <c r="SLJ23" s="10"/>
      <c r="SLK23" s="10"/>
      <c r="SLL23" s="10"/>
      <c r="SLM23" s="9"/>
      <c r="SLN23" s="9"/>
      <c r="SLO23" s="78"/>
      <c r="SLP23" s="9"/>
      <c r="SLQ23" s="9"/>
      <c r="SLR23" s="78"/>
      <c r="SLS23" s="10"/>
      <c r="SLT23" s="10"/>
      <c r="SLU23" s="10"/>
      <c r="SLV23" s="10"/>
      <c r="SLW23" s="10"/>
      <c r="SLX23" s="10"/>
      <c r="SLY23" s="57"/>
      <c r="SLZ23" s="58"/>
      <c r="SMA23" s="9"/>
      <c r="SMB23" s="9"/>
      <c r="SMC23" s="78"/>
      <c r="SMD23" s="9"/>
      <c r="SME23" s="9"/>
      <c r="SMF23" s="78"/>
      <c r="SMG23" s="9"/>
      <c r="SMH23" s="9"/>
      <c r="SMI23" s="78"/>
      <c r="SMJ23" s="9"/>
      <c r="SMK23" s="9"/>
      <c r="SML23" s="78"/>
      <c r="SMM23" s="9"/>
      <c r="SMN23" s="9"/>
      <c r="SMO23" s="78"/>
      <c r="SMP23" s="9"/>
      <c r="SMQ23" s="9"/>
      <c r="SMR23" s="78"/>
      <c r="SMS23" s="9"/>
      <c r="SMT23" s="9"/>
      <c r="SMU23" s="78"/>
      <c r="SMV23" s="9"/>
      <c r="SMW23" s="9"/>
      <c r="SMX23" s="78"/>
      <c r="SMY23" s="9"/>
      <c r="SMZ23" s="9"/>
      <c r="SNA23" s="78"/>
      <c r="SNB23" s="9"/>
      <c r="SNC23" s="9"/>
      <c r="SND23" s="78"/>
      <c r="SNE23" s="9"/>
      <c r="SNF23" s="9"/>
      <c r="SNG23" s="78"/>
      <c r="SNH23" s="9"/>
      <c r="SNI23" s="9"/>
      <c r="SNJ23" s="78"/>
      <c r="SNK23" s="9"/>
      <c r="SNL23" s="9"/>
      <c r="SNM23" s="78"/>
      <c r="SNN23" s="9"/>
      <c r="SNO23" s="9"/>
      <c r="SNP23" s="78"/>
      <c r="SNQ23" s="9"/>
      <c r="SNR23" s="9"/>
      <c r="SNS23" s="78"/>
      <c r="SNT23" s="9"/>
      <c r="SNU23" s="9"/>
      <c r="SNV23" s="78"/>
      <c r="SNW23" s="9"/>
      <c r="SNX23" s="9"/>
      <c r="SNY23" s="78"/>
      <c r="SNZ23" s="9"/>
      <c r="SOA23" s="9"/>
      <c r="SOB23" s="78"/>
      <c r="SOC23" s="9"/>
      <c r="SOD23" s="9"/>
      <c r="SOE23" s="78"/>
      <c r="SOF23" s="9"/>
      <c r="SOG23" s="9"/>
      <c r="SOH23" s="78"/>
      <c r="SOI23" s="9"/>
      <c r="SOJ23" s="9"/>
      <c r="SOK23" s="78"/>
      <c r="SOL23" s="10"/>
      <c r="SOM23" s="10"/>
      <c r="SON23" s="10"/>
      <c r="SOO23" s="9"/>
      <c r="SOP23" s="9"/>
      <c r="SOQ23" s="78"/>
      <c r="SOR23" s="10"/>
      <c r="SOS23" s="10"/>
      <c r="SOT23" s="10"/>
      <c r="SOU23" s="9"/>
      <c r="SOV23" s="9"/>
      <c r="SOW23" s="78"/>
      <c r="SOX23" s="9"/>
      <c r="SOY23" s="9"/>
      <c r="SOZ23" s="78"/>
      <c r="SPA23" s="10"/>
      <c r="SPB23" s="10"/>
      <c r="SPC23" s="10"/>
      <c r="SPD23" s="10"/>
      <c r="SPE23" s="10"/>
      <c r="SPF23" s="10"/>
      <c r="SPG23" s="57"/>
      <c r="SPH23" s="58"/>
      <c r="SPI23" s="9"/>
      <c r="SPJ23" s="9"/>
      <c r="SPK23" s="78"/>
      <c r="SPL23" s="9"/>
      <c r="SPM23" s="9"/>
      <c r="SPN23" s="78"/>
      <c r="SPO23" s="9"/>
      <c r="SPP23" s="9"/>
      <c r="SPQ23" s="78"/>
      <c r="SPR23" s="9"/>
      <c r="SPS23" s="9"/>
      <c r="SPT23" s="78"/>
      <c r="SPU23" s="9"/>
      <c r="SPV23" s="9"/>
      <c r="SPW23" s="78"/>
      <c r="SPX23" s="9"/>
      <c r="SPY23" s="9"/>
      <c r="SPZ23" s="78"/>
      <c r="SQA23" s="9"/>
      <c r="SQB23" s="9"/>
      <c r="SQC23" s="78"/>
      <c r="SQD23" s="9"/>
      <c r="SQE23" s="9"/>
      <c r="SQF23" s="78"/>
      <c r="SQG23" s="9"/>
      <c r="SQH23" s="9"/>
      <c r="SQI23" s="78"/>
      <c r="SQJ23" s="9"/>
      <c r="SQK23" s="9"/>
      <c r="SQL23" s="78"/>
      <c r="SQM23" s="9"/>
      <c r="SQN23" s="9"/>
      <c r="SQO23" s="78"/>
      <c r="SQP23" s="9"/>
      <c r="SQQ23" s="9"/>
      <c r="SQR23" s="78"/>
      <c r="SQS23" s="9"/>
      <c r="SQT23" s="9"/>
      <c r="SQU23" s="78"/>
      <c r="SQV23" s="9"/>
      <c r="SQW23" s="9"/>
      <c r="SQX23" s="78"/>
      <c r="SQY23" s="9"/>
      <c r="SQZ23" s="9"/>
      <c r="SRA23" s="78"/>
      <c r="SRB23" s="9"/>
      <c r="SRC23" s="9"/>
      <c r="SRD23" s="78"/>
      <c r="SRE23" s="9"/>
      <c r="SRF23" s="9"/>
      <c r="SRG23" s="78"/>
      <c r="SRH23" s="9"/>
      <c r="SRI23" s="9"/>
      <c r="SRJ23" s="78"/>
      <c r="SRK23" s="9"/>
      <c r="SRL23" s="9"/>
      <c r="SRM23" s="78"/>
      <c r="SRN23" s="9"/>
      <c r="SRO23" s="9"/>
      <c r="SRP23" s="78"/>
      <c r="SRQ23" s="9"/>
      <c r="SRR23" s="9"/>
      <c r="SRS23" s="78"/>
      <c r="SRT23" s="10"/>
      <c r="SRU23" s="10"/>
      <c r="SRV23" s="10"/>
      <c r="SRW23" s="9"/>
      <c r="SRX23" s="9"/>
      <c r="SRY23" s="78"/>
      <c r="SRZ23" s="10"/>
      <c r="SSA23" s="10"/>
      <c r="SSB23" s="10"/>
      <c r="SSC23" s="9"/>
      <c r="SSD23" s="9"/>
      <c r="SSE23" s="78"/>
      <c r="SSF23" s="9"/>
      <c r="SSG23" s="9"/>
      <c r="SSH23" s="78"/>
      <c r="SSI23" s="10"/>
      <c r="SSJ23" s="10"/>
      <c r="SSK23" s="10"/>
      <c r="SSL23" s="10"/>
      <c r="SSM23" s="10"/>
      <c r="SSN23" s="10"/>
      <c r="SSO23" s="57"/>
      <c r="SSP23" s="58"/>
      <c r="SSQ23" s="9"/>
      <c r="SSR23" s="9"/>
      <c r="SSS23" s="78"/>
      <c r="SST23" s="9"/>
      <c r="SSU23" s="9"/>
      <c r="SSV23" s="78"/>
      <c r="SSW23" s="9"/>
      <c r="SSX23" s="9"/>
      <c r="SSY23" s="78"/>
      <c r="SSZ23" s="9"/>
      <c r="STA23" s="9"/>
      <c r="STB23" s="78"/>
      <c r="STC23" s="9"/>
      <c r="STD23" s="9"/>
      <c r="STE23" s="78"/>
      <c r="STF23" s="9"/>
      <c r="STG23" s="9"/>
      <c r="STH23" s="78"/>
      <c r="STI23" s="9"/>
      <c r="STJ23" s="9"/>
      <c r="STK23" s="78"/>
      <c r="STL23" s="9"/>
      <c r="STM23" s="9"/>
      <c r="STN23" s="78"/>
      <c r="STO23" s="9"/>
      <c r="STP23" s="9"/>
      <c r="STQ23" s="78"/>
      <c r="STR23" s="9"/>
      <c r="STS23" s="9"/>
      <c r="STT23" s="78"/>
      <c r="STU23" s="9"/>
      <c r="STV23" s="9"/>
      <c r="STW23" s="78"/>
      <c r="STX23" s="9"/>
      <c r="STY23" s="9"/>
      <c r="STZ23" s="78"/>
      <c r="SUA23" s="9"/>
      <c r="SUB23" s="9"/>
      <c r="SUC23" s="78"/>
      <c r="SUD23" s="9"/>
      <c r="SUE23" s="9"/>
      <c r="SUF23" s="78"/>
      <c r="SUG23" s="9"/>
      <c r="SUH23" s="9"/>
      <c r="SUI23" s="78"/>
      <c r="SUJ23" s="9"/>
      <c r="SUK23" s="9"/>
      <c r="SUL23" s="78"/>
      <c r="SUM23" s="9"/>
      <c r="SUN23" s="9"/>
      <c r="SUO23" s="78"/>
      <c r="SUP23" s="9"/>
      <c r="SUQ23" s="9"/>
      <c r="SUR23" s="78"/>
      <c r="SUS23" s="9"/>
      <c r="SUT23" s="9"/>
      <c r="SUU23" s="78"/>
      <c r="SUV23" s="9"/>
      <c r="SUW23" s="9"/>
      <c r="SUX23" s="78"/>
      <c r="SUY23" s="9"/>
      <c r="SUZ23" s="9"/>
      <c r="SVA23" s="78"/>
      <c r="SVB23" s="10"/>
      <c r="SVC23" s="10"/>
      <c r="SVD23" s="10"/>
      <c r="SVE23" s="9"/>
      <c r="SVF23" s="9"/>
      <c r="SVG23" s="78"/>
      <c r="SVH23" s="10"/>
      <c r="SVI23" s="10"/>
      <c r="SVJ23" s="10"/>
      <c r="SVK23" s="9"/>
      <c r="SVL23" s="9"/>
      <c r="SVM23" s="78"/>
      <c r="SVN23" s="9"/>
      <c r="SVO23" s="9"/>
      <c r="SVP23" s="78"/>
      <c r="SVQ23" s="10"/>
      <c r="SVR23" s="10"/>
      <c r="SVS23" s="10"/>
      <c r="SVT23" s="10"/>
      <c r="SVU23" s="10"/>
      <c r="SVV23" s="10"/>
      <c r="SVW23" s="57"/>
      <c r="SVX23" s="58"/>
      <c r="SVY23" s="9"/>
      <c r="SVZ23" s="9"/>
      <c r="SWA23" s="78"/>
      <c r="SWB23" s="9"/>
      <c r="SWC23" s="9"/>
      <c r="SWD23" s="78"/>
      <c r="SWE23" s="9"/>
      <c r="SWF23" s="9"/>
      <c r="SWG23" s="78"/>
      <c r="SWH23" s="9"/>
      <c r="SWI23" s="9"/>
      <c r="SWJ23" s="78"/>
      <c r="SWK23" s="9"/>
      <c r="SWL23" s="9"/>
      <c r="SWM23" s="78"/>
      <c r="SWN23" s="9"/>
      <c r="SWO23" s="9"/>
      <c r="SWP23" s="78"/>
      <c r="SWQ23" s="9"/>
      <c r="SWR23" s="9"/>
      <c r="SWS23" s="78"/>
      <c r="SWT23" s="9"/>
      <c r="SWU23" s="9"/>
      <c r="SWV23" s="78"/>
      <c r="SWW23" s="9"/>
      <c r="SWX23" s="9"/>
      <c r="SWY23" s="78"/>
      <c r="SWZ23" s="9"/>
      <c r="SXA23" s="9"/>
      <c r="SXB23" s="78"/>
      <c r="SXC23" s="9"/>
      <c r="SXD23" s="9"/>
      <c r="SXE23" s="78"/>
      <c r="SXF23" s="9"/>
      <c r="SXG23" s="9"/>
      <c r="SXH23" s="78"/>
      <c r="SXI23" s="9"/>
      <c r="SXJ23" s="9"/>
      <c r="SXK23" s="78"/>
      <c r="SXL23" s="9"/>
      <c r="SXM23" s="9"/>
      <c r="SXN23" s="78"/>
      <c r="SXO23" s="9"/>
      <c r="SXP23" s="9"/>
      <c r="SXQ23" s="78"/>
      <c r="SXR23" s="9"/>
      <c r="SXS23" s="9"/>
      <c r="SXT23" s="78"/>
      <c r="SXU23" s="9"/>
      <c r="SXV23" s="9"/>
      <c r="SXW23" s="78"/>
      <c r="SXX23" s="9"/>
      <c r="SXY23" s="9"/>
      <c r="SXZ23" s="78"/>
      <c r="SYA23" s="9"/>
      <c r="SYB23" s="9"/>
      <c r="SYC23" s="78"/>
      <c r="SYD23" s="9"/>
      <c r="SYE23" s="9"/>
      <c r="SYF23" s="78"/>
      <c r="SYG23" s="9"/>
      <c r="SYH23" s="9"/>
      <c r="SYI23" s="78"/>
      <c r="SYJ23" s="10"/>
      <c r="SYK23" s="10"/>
      <c r="SYL23" s="10"/>
      <c r="SYM23" s="9"/>
      <c r="SYN23" s="9"/>
      <c r="SYO23" s="78"/>
      <c r="SYP23" s="10"/>
      <c r="SYQ23" s="10"/>
      <c r="SYR23" s="10"/>
      <c r="SYS23" s="9"/>
      <c r="SYT23" s="9"/>
      <c r="SYU23" s="78"/>
      <c r="SYV23" s="9"/>
      <c r="SYW23" s="9"/>
      <c r="SYX23" s="78"/>
      <c r="SYY23" s="10"/>
      <c r="SYZ23" s="10"/>
      <c r="SZA23" s="10"/>
      <c r="SZB23" s="10"/>
      <c r="SZC23" s="10"/>
      <c r="SZD23" s="10"/>
      <c r="SZE23" s="57"/>
      <c r="SZF23" s="58"/>
      <c r="SZG23" s="9"/>
      <c r="SZH23" s="9"/>
      <c r="SZI23" s="78"/>
      <c r="SZJ23" s="9"/>
      <c r="SZK23" s="9"/>
      <c r="SZL23" s="78"/>
      <c r="SZM23" s="9"/>
      <c r="SZN23" s="9"/>
      <c r="SZO23" s="78"/>
      <c r="SZP23" s="9"/>
      <c r="SZQ23" s="9"/>
      <c r="SZR23" s="78"/>
      <c r="SZS23" s="9"/>
      <c r="SZT23" s="9"/>
      <c r="SZU23" s="78"/>
      <c r="SZV23" s="9"/>
      <c r="SZW23" s="9"/>
      <c r="SZX23" s="78"/>
      <c r="SZY23" s="9"/>
      <c r="SZZ23" s="9"/>
      <c r="TAA23" s="78"/>
      <c r="TAB23" s="9"/>
      <c r="TAC23" s="9"/>
      <c r="TAD23" s="78"/>
      <c r="TAE23" s="9"/>
      <c r="TAF23" s="9"/>
      <c r="TAG23" s="78"/>
      <c r="TAH23" s="9"/>
      <c r="TAI23" s="9"/>
      <c r="TAJ23" s="78"/>
      <c r="TAK23" s="9"/>
      <c r="TAL23" s="9"/>
      <c r="TAM23" s="78"/>
      <c r="TAN23" s="9"/>
      <c r="TAO23" s="9"/>
      <c r="TAP23" s="78"/>
      <c r="TAQ23" s="9"/>
      <c r="TAR23" s="9"/>
      <c r="TAS23" s="78"/>
      <c r="TAT23" s="9"/>
      <c r="TAU23" s="9"/>
      <c r="TAV23" s="78"/>
      <c r="TAW23" s="9"/>
      <c r="TAX23" s="9"/>
      <c r="TAY23" s="78"/>
      <c r="TAZ23" s="9"/>
      <c r="TBA23" s="9"/>
      <c r="TBB23" s="78"/>
      <c r="TBC23" s="9"/>
      <c r="TBD23" s="9"/>
      <c r="TBE23" s="78"/>
      <c r="TBF23" s="9"/>
      <c r="TBG23" s="9"/>
      <c r="TBH23" s="78"/>
      <c r="TBI23" s="9"/>
      <c r="TBJ23" s="9"/>
      <c r="TBK23" s="78"/>
      <c r="TBL23" s="9"/>
      <c r="TBM23" s="9"/>
      <c r="TBN23" s="78"/>
      <c r="TBO23" s="9"/>
      <c r="TBP23" s="9"/>
      <c r="TBQ23" s="78"/>
      <c r="TBR23" s="10"/>
      <c r="TBS23" s="10"/>
      <c r="TBT23" s="10"/>
      <c r="TBU23" s="9"/>
      <c r="TBV23" s="9"/>
      <c r="TBW23" s="78"/>
      <c r="TBX23" s="10"/>
      <c r="TBY23" s="10"/>
      <c r="TBZ23" s="10"/>
      <c r="TCA23" s="9"/>
      <c r="TCB23" s="9"/>
      <c r="TCC23" s="78"/>
      <c r="TCD23" s="9"/>
      <c r="TCE23" s="9"/>
      <c r="TCF23" s="78"/>
      <c r="TCG23" s="10"/>
      <c r="TCH23" s="10"/>
      <c r="TCI23" s="10"/>
      <c r="TCJ23" s="10"/>
      <c r="TCK23" s="10"/>
      <c r="TCL23" s="10"/>
      <c r="TCM23" s="57"/>
      <c r="TCN23" s="58"/>
      <c r="TCO23" s="9"/>
      <c r="TCP23" s="9"/>
      <c r="TCQ23" s="78"/>
      <c r="TCR23" s="9"/>
      <c r="TCS23" s="9"/>
      <c r="TCT23" s="78"/>
      <c r="TCU23" s="9"/>
      <c r="TCV23" s="9"/>
      <c r="TCW23" s="78"/>
      <c r="TCX23" s="9"/>
      <c r="TCY23" s="9"/>
      <c r="TCZ23" s="78"/>
      <c r="TDA23" s="9"/>
      <c r="TDB23" s="9"/>
      <c r="TDC23" s="78"/>
      <c r="TDD23" s="9"/>
      <c r="TDE23" s="9"/>
      <c r="TDF23" s="78"/>
      <c r="TDG23" s="9"/>
      <c r="TDH23" s="9"/>
      <c r="TDI23" s="78"/>
      <c r="TDJ23" s="9"/>
      <c r="TDK23" s="9"/>
      <c r="TDL23" s="78"/>
      <c r="TDM23" s="9"/>
      <c r="TDN23" s="9"/>
      <c r="TDO23" s="78"/>
      <c r="TDP23" s="9"/>
      <c r="TDQ23" s="9"/>
      <c r="TDR23" s="78"/>
      <c r="TDS23" s="9"/>
      <c r="TDT23" s="9"/>
      <c r="TDU23" s="78"/>
      <c r="TDV23" s="9"/>
      <c r="TDW23" s="9"/>
      <c r="TDX23" s="78"/>
      <c r="TDY23" s="9"/>
      <c r="TDZ23" s="9"/>
      <c r="TEA23" s="78"/>
      <c r="TEB23" s="9"/>
      <c r="TEC23" s="9"/>
      <c r="TED23" s="78"/>
      <c r="TEE23" s="9"/>
      <c r="TEF23" s="9"/>
      <c r="TEG23" s="78"/>
      <c r="TEH23" s="9"/>
      <c r="TEI23" s="9"/>
      <c r="TEJ23" s="78"/>
      <c r="TEK23" s="9"/>
      <c r="TEL23" s="9"/>
      <c r="TEM23" s="78"/>
      <c r="TEN23" s="9"/>
      <c r="TEO23" s="9"/>
      <c r="TEP23" s="78"/>
      <c r="TEQ23" s="9"/>
      <c r="TER23" s="9"/>
      <c r="TES23" s="78"/>
      <c r="TET23" s="9"/>
      <c r="TEU23" s="9"/>
      <c r="TEV23" s="78"/>
      <c r="TEW23" s="9"/>
      <c r="TEX23" s="9"/>
      <c r="TEY23" s="78"/>
      <c r="TEZ23" s="10"/>
      <c r="TFA23" s="10"/>
      <c r="TFB23" s="10"/>
      <c r="TFC23" s="9"/>
      <c r="TFD23" s="9"/>
      <c r="TFE23" s="78"/>
      <c r="TFF23" s="10"/>
      <c r="TFG23" s="10"/>
      <c r="TFH23" s="10"/>
      <c r="TFI23" s="9"/>
      <c r="TFJ23" s="9"/>
      <c r="TFK23" s="78"/>
      <c r="TFL23" s="9"/>
      <c r="TFM23" s="9"/>
      <c r="TFN23" s="78"/>
      <c r="TFO23" s="10"/>
      <c r="TFP23" s="10"/>
      <c r="TFQ23" s="10"/>
      <c r="TFR23" s="10"/>
      <c r="TFS23" s="10"/>
      <c r="TFT23" s="10"/>
      <c r="TFU23" s="57"/>
      <c r="TFV23" s="58"/>
      <c r="TFW23" s="9"/>
      <c r="TFX23" s="9"/>
      <c r="TFY23" s="78"/>
      <c r="TFZ23" s="9"/>
      <c r="TGA23" s="9"/>
      <c r="TGB23" s="78"/>
      <c r="TGC23" s="9"/>
      <c r="TGD23" s="9"/>
      <c r="TGE23" s="78"/>
      <c r="TGF23" s="9"/>
      <c r="TGG23" s="9"/>
      <c r="TGH23" s="78"/>
      <c r="TGI23" s="9"/>
      <c r="TGJ23" s="9"/>
      <c r="TGK23" s="78"/>
      <c r="TGL23" s="9"/>
      <c r="TGM23" s="9"/>
      <c r="TGN23" s="78"/>
      <c r="TGO23" s="9"/>
      <c r="TGP23" s="9"/>
      <c r="TGQ23" s="78"/>
      <c r="TGR23" s="9"/>
      <c r="TGS23" s="9"/>
      <c r="TGT23" s="78"/>
      <c r="TGU23" s="9"/>
      <c r="TGV23" s="9"/>
      <c r="TGW23" s="78"/>
      <c r="TGX23" s="9"/>
      <c r="TGY23" s="9"/>
      <c r="TGZ23" s="78"/>
      <c r="THA23" s="9"/>
      <c r="THB23" s="9"/>
      <c r="THC23" s="78"/>
      <c r="THD23" s="9"/>
      <c r="THE23" s="9"/>
      <c r="THF23" s="78"/>
      <c r="THG23" s="9"/>
      <c r="THH23" s="9"/>
      <c r="THI23" s="78"/>
      <c r="THJ23" s="9"/>
      <c r="THK23" s="9"/>
      <c r="THL23" s="78"/>
      <c r="THM23" s="9"/>
      <c r="THN23" s="9"/>
      <c r="THO23" s="78"/>
      <c r="THP23" s="9"/>
      <c r="THQ23" s="9"/>
      <c r="THR23" s="78"/>
      <c r="THS23" s="9"/>
      <c r="THT23" s="9"/>
      <c r="THU23" s="78"/>
      <c r="THV23" s="9"/>
      <c r="THW23" s="9"/>
      <c r="THX23" s="78"/>
      <c r="THY23" s="9"/>
      <c r="THZ23" s="9"/>
      <c r="TIA23" s="78"/>
      <c r="TIB23" s="9"/>
      <c r="TIC23" s="9"/>
      <c r="TID23" s="78"/>
      <c r="TIE23" s="9"/>
      <c r="TIF23" s="9"/>
      <c r="TIG23" s="78"/>
      <c r="TIH23" s="10"/>
      <c r="TII23" s="10"/>
      <c r="TIJ23" s="10"/>
      <c r="TIK23" s="9"/>
      <c r="TIL23" s="9"/>
      <c r="TIM23" s="78"/>
      <c r="TIN23" s="10"/>
      <c r="TIO23" s="10"/>
      <c r="TIP23" s="10"/>
      <c r="TIQ23" s="9"/>
      <c r="TIR23" s="9"/>
      <c r="TIS23" s="78"/>
      <c r="TIT23" s="9"/>
      <c r="TIU23" s="9"/>
      <c r="TIV23" s="78"/>
      <c r="TIW23" s="10"/>
      <c r="TIX23" s="10"/>
      <c r="TIY23" s="10"/>
      <c r="TIZ23" s="10"/>
      <c r="TJA23" s="10"/>
      <c r="TJB23" s="10"/>
      <c r="TJC23" s="57"/>
      <c r="TJD23" s="58"/>
      <c r="TJE23" s="9"/>
      <c r="TJF23" s="9"/>
      <c r="TJG23" s="78"/>
      <c r="TJH23" s="9"/>
      <c r="TJI23" s="9"/>
      <c r="TJJ23" s="78"/>
      <c r="TJK23" s="9"/>
      <c r="TJL23" s="9"/>
      <c r="TJM23" s="78"/>
      <c r="TJN23" s="9"/>
      <c r="TJO23" s="9"/>
      <c r="TJP23" s="78"/>
      <c r="TJQ23" s="9"/>
      <c r="TJR23" s="9"/>
      <c r="TJS23" s="78"/>
      <c r="TJT23" s="9"/>
      <c r="TJU23" s="9"/>
      <c r="TJV23" s="78"/>
      <c r="TJW23" s="9"/>
      <c r="TJX23" s="9"/>
      <c r="TJY23" s="78"/>
      <c r="TJZ23" s="9"/>
      <c r="TKA23" s="9"/>
      <c r="TKB23" s="78"/>
      <c r="TKC23" s="9"/>
      <c r="TKD23" s="9"/>
      <c r="TKE23" s="78"/>
      <c r="TKF23" s="9"/>
      <c r="TKG23" s="9"/>
      <c r="TKH23" s="78"/>
      <c r="TKI23" s="9"/>
      <c r="TKJ23" s="9"/>
      <c r="TKK23" s="78"/>
      <c r="TKL23" s="9"/>
      <c r="TKM23" s="9"/>
      <c r="TKN23" s="78"/>
      <c r="TKO23" s="9"/>
      <c r="TKP23" s="9"/>
      <c r="TKQ23" s="78"/>
      <c r="TKR23" s="9"/>
      <c r="TKS23" s="9"/>
      <c r="TKT23" s="78"/>
      <c r="TKU23" s="9"/>
      <c r="TKV23" s="9"/>
      <c r="TKW23" s="78"/>
      <c r="TKX23" s="9"/>
      <c r="TKY23" s="9"/>
      <c r="TKZ23" s="78"/>
      <c r="TLA23" s="9"/>
      <c r="TLB23" s="9"/>
      <c r="TLC23" s="78"/>
      <c r="TLD23" s="9"/>
      <c r="TLE23" s="9"/>
      <c r="TLF23" s="78"/>
      <c r="TLG23" s="9"/>
      <c r="TLH23" s="9"/>
      <c r="TLI23" s="78"/>
      <c r="TLJ23" s="9"/>
      <c r="TLK23" s="9"/>
      <c r="TLL23" s="78"/>
      <c r="TLM23" s="9"/>
      <c r="TLN23" s="9"/>
      <c r="TLO23" s="78"/>
      <c r="TLP23" s="10"/>
      <c r="TLQ23" s="10"/>
      <c r="TLR23" s="10"/>
      <c r="TLS23" s="9"/>
      <c r="TLT23" s="9"/>
      <c r="TLU23" s="78"/>
      <c r="TLV23" s="10"/>
      <c r="TLW23" s="10"/>
      <c r="TLX23" s="10"/>
      <c r="TLY23" s="9"/>
      <c r="TLZ23" s="9"/>
      <c r="TMA23" s="78"/>
      <c r="TMB23" s="9"/>
      <c r="TMC23" s="9"/>
      <c r="TMD23" s="78"/>
      <c r="TME23" s="10"/>
      <c r="TMF23" s="10"/>
      <c r="TMG23" s="10"/>
      <c r="TMH23" s="10"/>
      <c r="TMI23" s="10"/>
      <c r="TMJ23" s="10"/>
      <c r="TMK23" s="57"/>
      <c r="TML23" s="58"/>
      <c r="TMM23" s="9"/>
      <c r="TMN23" s="9"/>
      <c r="TMO23" s="78"/>
      <c r="TMP23" s="9"/>
      <c r="TMQ23" s="9"/>
      <c r="TMR23" s="78"/>
      <c r="TMS23" s="9"/>
      <c r="TMT23" s="9"/>
      <c r="TMU23" s="78"/>
      <c r="TMV23" s="9"/>
      <c r="TMW23" s="9"/>
      <c r="TMX23" s="78"/>
      <c r="TMY23" s="9"/>
      <c r="TMZ23" s="9"/>
      <c r="TNA23" s="78"/>
      <c r="TNB23" s="9"/>
      <c r="TNC23" s="9"/>
      <c r="TND23" s="78"/>
      <c r="TNE23" s="9"/>
      <c r="TNF23" s="9"/>
      <c r="TNG23" s="78"/>
      <c r="TNH23" s="9"/>
      <c r="TNI23" s="9"/>
      <c r="TNJ23" s="78"/>
      <c r="TNK23" s="9"/>
      <c r="TNL23" s="9"/>
      <c r="TNM23" s="78"/>
      <c r="TNN23" s="9"/>
      <c r="TNO23" s="9"/>
      <c r="TNP23" s="78"/>
      <c r="TNQ23" s="9"/>
      <c r="TNR23" s="9"/>
      <c r="TNS23" s="78"/>
      <c r="TNT23" s="9"/>
      <c r="TNU23" s="9"/>
      <c r="TNV23" s="78"/>
      <c r="TNW23" s="9"/>
      <c r="TNX23" s="9"/>
      <c r="TNY23" s="78"/>
      <c r="TNZ23" s="9"/>
      <c r="TOA23" s="9"/>
      <c r="TOB23" s="78"/>
      <c r="TOC23" s="9"/>
      <c r="TOD23" s="9"/>
      <c r="TOE23" s="78"/>
      <c r="TOF23" s="9"/>
      <c r="TOG23" s="9"/>
      <c r="TOH23" s="78"/>
      <c r="TOI23" s="9"/>
      <c r="TOJ23" s="9"/>
      <c r="TOK23" s="78"/>
      <c r="TOL23" s="9"/>
      <c r="TOM23" s="9"/>
      <c r="TON23" s="78"/>
      <c r="TOO23" s="9"/>
      <c r="TOP23" s="9"/>
      <c r="TOQ23" s="78"/>
      <c r="TOR23" s="9"/>
      <c r="TOS23" s="9"/>
      <c r="TOT23" s="78"/>
      <c r="TOU23" s="9"/>
      <c r="TOV23" s="9"/>
      <c r="TOW23" s="78"/>
      <c r="TOX23" s="10"/>
      <c r="TOY23" s="10"/>
      <c r="TOZ23" s="10"/>
      <c r="TPA23" s="9"/>
      <c r="TPB23" s="9"/>
      <c r="TPC23" s="78"/>
      <c r="TPD23" s="10"/>
      <c r="TPE23" s="10"/>
      <c r="TPF23" s="10"/>
      <c r="TPG23" s="9"/>
      <c r="TPH23" s="9"/>
      <c r="TPI23" s="78"/>
      <c r="TPJ23" s="9"/>
      <c r="TPK23" s="9"/>
      <c r="TPL23" s="78"/>
      <c r="TPM23" s="10"/>
      <c r="TPN23" s="10"/>
      <c r="TPO23" s="10"/>
      <c r="TPP23" s="10"/>
      <c r="TPQ23" s="10"/>
      <c r="TPR23" s="10"/>
      <c r="TPS23" s="57"/>
      <c r="TPT23" s="58"/>
      <c r="TPU23" s="9"/>
      <c r="TPV23" s="9"/>
      <c r="TPW23" s="78"/>
      <c r="TPX23" s="9"/>
      <c r="TPY23" s="9"/>
      <c r="TPZ23" s="78"/>
      <c r="TQA23" s="9"/>
      <c r="TQB23" s="9"/>
      <c r="TQC23" s="78"/>
      <c r="TQD23" s="9"/>
      <c r="TQE23" s="9"/>
      <c r="TQF23" s="78"/>
      <c r="TQG23" s="9"/>
      <c r="TQH23" s="9"/>
      <c r="TQI23" s="78"/>
      <c r="TQJ23" s="9"/>
      <c r="TQK23" s="9"/>
      <c r="TQL23" s="78"/>
      <c r="TQM23" s="9"/>
      <c r="TQN23" s="9"/>
      <c r="TQO23" s="78"/>
      <c r="TQP23" s="9"/>
      <c r="TQQ23" s="9"/>
      <c r="TQR23" s="78"/>
      <c r="TQS23" s="9"/>
      <c r="TQT23" s="9"/>
      <c r="TQU23" s="78"/>
      <c r="TQV23" s="9"/>
      <c r="TQW23" s="9"/>
      <c r="TQX23" s="78"/>
      <c r="TQY23" s="9"/>
      <c r="TQZ23" s="9"/>
      <c r="TRA23" s="78"/>
      <c r="TRB23" s="9"/>
      <c r="TRC23" s="9"/>
      <c r="TRD23" s="78"/>
      <c r="TRE23" s="9"/>
      <c r="TRF23" s="9"/>
      <c r="TRG23" s="78"/>
      <c r="TRH23" s="9"/>
      <c r="TRI23" s="9"/>
      <c r="TRJ23" s="78"/>
      <c r="TRK23" s="9"/>
      <c r="TRL23" s="9"/>
      <c r="TRM23" s="78"/>
      <c r="TRN23" s="9"/>
      <c r="TRO23" s="9"/>
      <c r="TRP23" s="78"/>
      <c r="TRQ23" s="9"/>
      <c r="TRR23" s="9"/>
      <c r="TRS23" s="78"/>
      <c r="TRT23" s="9"/>
      <c r="TRU23" s="9"/>
      <c r="TRV23" s="78"/>
      <c r="TRW23" s="9"/>
      <c r="TRX23" s="9"/>
      <c r="TRY23" s="78"/>
      <c r="TRZ23" s="9"/>
      <c r="TSA23" s="9"/>
      <c r="TSB23" s="78"/>
      <c r="TSC23" s="9"/>
      <c r="TSD23" s="9"/>
      <c r="TSE23" s="78"/>
      <c r="TSF23" s="10"/>
      <c r="TSG23" s="10"/>
      <c r="TSH23" s="10"/>
      <c r="TSI23" s="9"/>
      <c r="TSJ23" s="9"/>
      <c r="TSK23" s="78"/>
      <c r="TSL23" s="10"/>
      <c r="TSM23" s="10"/>
      <c r="TSN23" s="10"/>
      <c r="TSO23" s="9"/>
      <c r="TSP23" s="9"/>
      <c r="TSQ23" s="78"/>
      <c r="TSR23" s="9"/>
      <c r="TSS23" s="9"/>
      <c r="TST23" s="78"/>
      <c r="TSU23" s="10"/>
      <c r="TSV23" s="10"/>
      <c r="TSW23" s="10"/>
      <c r="TSX23" s="10"/>
      <c r="TSY23" s="10"/>
      <c r="TSZ23" s="10"/>
      <c r="TTA23" s="57"/>
      <c r="TTB23" s="58"/>
      <c r="TTC23" s="9"/>
      <c r="TTD23" s="9"/>
      <c r="TTE23" s="78"/>
      <c r="TTF23" s="9"/>
      <c r="TTG23" s="9"/>
      <c r="TTH23" s="78"/>
      <c r="TTI23" s="9"/>
      <c r="TTJ23" s="9"/>
      <c r="TTK23" s="78"/>
      <c r="TTL23" s="9"/>
      <c r="TTM23" s="9"/>
      <c r="TTN23" s="78"/>
      <c r="TTO23" s="9"/>
      <c r="TTP23" s="9"/>
      <c r="TTQ23" s="78"/>
      <c r="TTR23" s="9"/>
      <c r="TTS23" s="9"/>
      <c r="TTT23" s="78"/>
      <c r="TTU23" s="9"/>
      <c r="TTV23" s="9"/>
      <c r="TTW23" s="78"/>
      <c r="TTX23" s="9"/>
      <c r="TTY23" s="9"/>
      <c r="TTZ23" s="78"/>
      <c r="TUA23" s="9"/>
      <c r="TUB23" s="9"/>
      <c r="TUC23" s="78"/>
      <c r="TUD23" s="9"/>
      <c r="TUE23" s="9"/>
      <c r="TUF23" s="78"/>
      <c r="TUG23" s="9"/>
      <c r="TUH23" s="9"/>
      <c r="TUI23" s="78"/>
      <c r="TUJ23" s="9"/>
      <c r="TUK23" s="9"/>
      <c r="TUL23" s="78"/>
      <c r="TUM23" s="9"/>
      <c r="TUN23" s="9"/>
      <c r="TUO23" s="78"/>
      <c r="TUP23" s="9"/>
      <c r="TUQ23" s="9"/>
      <c r="TUR23" s="78"/>
      <c r="TUS23" s="9"/>
      <c r="TUT23" s="9"/>
      <c r="TUU23" s="78"/>
      <c r="TUV23" s="9"/>
      <c r="TUW23" s="9"/>
      <c r="TUX23" s="78"/>
      <c r="TUY23" s="9"/>
      <c r="TUZ23" s="9"/>
      <c r="TVA23" s="78"/>
      <c r="TVB23" s="9"/>
      <c r="TVC23" s="9"/>
      <c r="TVD23" s="78"/>
      <c r="TVE23" s="9"/>
      <c r="TVF23" s="9"/>
      <c r="TVG23" s="78"/>
      <c r="TVH23" s="9"/>
      <c r="TVI23" s="9"/>
      <c r="TVJ23" s="78"/>
      <c r="TVK23" s="9"/>
      <c r="TVL23" s="9"/>
      <c r="TVM23" s="78"/>
      <c r="TVN23" s="10"/>
      <c r="TVO23" s="10"/>
      <c r="TVP23" s="10"/>
      <c r="TVQ23" s="9"/>
      <c r="TVR23" s="9"/>
      <c r="TVS23" s="78"/>
      <c r="TVT23" s="10"/>
      <c r="TVU23" s="10"/>
      <c r="TVV23" s="10"/>
      <c r="TVW23" s="9"/>
      <c r="TVX23" s="9"/>
      <c r="TVY23" s="78"/>
      <c r="TVZ23" s="9"/>
      <c r="TWA23" s="9"/>
      <c r="TWB23" s="78"/>
      <c r="TWC23" s="10"/>
      <c r="TWD23" s="10"/>
      <c r="TWE23" s="10"/>
      <c r="TWF23" s="10"/>
      <c r="TWG23" s="10"/>
      <c r="TWH23" s="10"/>
      <c r="TWI23" s="57"/>
      <c r="TWJ23" s="58"/>
      <c r="TWK23" s="9"/>
      <c r="TWL23" s="9"/>
      <c r="TWM23" s="78"/>
      <c r="TWN23" s="9"/>
      <c r="TWO23" s="9"/>
      <c r="TWP23" s="78"/>
      <c r="TWQ23" s="9"/>
      <c r="TWR23" s="9"/>
      <c r="TWS23" s="78"/>
      <c r="TWT23" s="9"/>
      <c r="TWU23" s="9"/>
      <c r="TWV23" s="78"/>
      <c r="TWW23" s="9"/>
      <c r="TWX23" s="9"/>
      <c r="TWY23" s="78"/>
      <c r="TWZ23" s="9"/>
      <c r="TXA23" s="9"/>
      <c r="TXB23" s="78"/>
      <c r="TXC23" s="9"/>
      <c r="TXD23" s="9"/>
      <c r="TXE23" s="78"/>
      <c r="TXF23" s="9"/>
      <c r="TXG23" s="9"/>
      <c r="TXH23" s="78"/>
      <c r="TXI23" s="9"/>
      <c r="TXJ23" s="9"/>
      <c r="TXK23" s="78"/>
      <c r="TXL23" s="9"/>
      <c r="TXM23" s="9"/>
      <c r="TXN23" s="78"/>
      <c r="TXO23" s="9"/>
      <c r="TXP23" s="9"/>
      <c r="TXQ23" s="78"/>
      <c r="TXR23" s="9"/>
      <c r="TXS23" s="9"/>
      <c r="TXT23" s="78"/>
      <c r="TXU23" s="9"/>
      <c r="TXV23" s="9"/>
      <c r="TXW23" s="78"/>
      <c r="TXX23" s="9"/>
      <c r="TXY23" s="9"/>
      <c r="TXZ23" s="78"/>
      <c r="TYA23" s="9"/>
      <c r="TYB23" s="9"/>
      <c r="TYC23" s="78"/>
      <c r="TYD23" s="9"/>
      <c r="TYE23" s="9"/>
      <c r="TYF23" s="78"/>
      <c r="TYG23" s="9"/>
      <c r="TYH23" s="9"/>
      <c r="TYI23" s="78"/>
      <c r="TYJ23" s="9"/>
      <c r="TYK23" s="9"/>
      <c r="TYL23" s="78"/>
      <c r="TYM23" s="9"/>
      <c r="TYN23" s="9"/>
      <c r="TYO23" s="78"/>
      <c r="TYP23" s="9"/>
      <c r="TYQ23" s="9"/>
      <c r="TYR23" s="78"/>
      <c r="TYS23" s="9"/>
      <c r="TYT23" s="9"/>
      <c r="TYU23" s="78"/>
      <c r="TYV23" s="10"/>
      <c r="TYW23" s="10"/>
      <c r="TYX23" s="10"/>
      <c r="TYY23" s="9"/>
      <c r="TYZ23" s="9"/>
      <c r="TZA23" s="78"/>
      <c r="TZB23" s="10"/>
      <c r="TZC23" s="10"/>
      <c r="TZD23" s="10"/>
      <c r="TZE23" s="9"/>
      <c r="TZF23" s="9"/>
      <c r="TZG23" s="78"/>
      <c r="TZH23" s="9"/>
      <c r="TZI23" s="9"/>
      <c r="TZJ23" s="78"/>
      <c r="TZK23" s="10"/>
      <c r="TZL23" s="10"/>
      <c r="TZM23" s="10"/>
      <c r="TZN23" s="10"/>
      <c r="TZO23" s="10"/>
      <c r="TZP23" s="10"/>
      <c r="TZQ23" s="57"/>
      <c r="TZR23" s="58"/>
      <c r="TZS23" s="9"/>
      <c r="TZT23" s="9"/>
      <c r="TZU23" s="78"/>
      <c r="TZV23" s="9"/>
      <c r="TZW23" s="9"/>
      <c r="TZX23" s="78"/>
      <c r="TZY23" s="9"/>
      <c r="TZZ23" s="9"/>
      <c r="UAA23" s="78"/>
      <c r="UAB23" s="9"/>
      <c r="UAC23" s="9"/>
      <c r="UAD23" s="78"/>
      <c r="UAE23" s="9"/>
      <c r="UAF23" s="9"/>
      <c r="UAG23" s="78"/>
      <c r="UAH23" s="9"/>
      <c r="UAI23" s="9"/>
      <c r="UAJ23" s="78"/>
      <c r="UAK23" s="9"/>
      <c r="UAL23" s="9"/>
      <c r="UAM23" s="78"/>
      <c r="UAN23" s="9"/>
      <c r="UAO23" s="9"/>
      <c r="UAP23" s="78"/>
      <c r="UAQ23" s="9"/>
      <c r="UAR23" s="9"/>
      <c r="UAS23" s="78"/>
      <c r="UAT23" s="9"/>
      <c r="UAU23" s="9"/>
      <c r="UAV23" s="78"/>
      <c r="UAW23" s="9"/>
      <c r="UAX23" s="9"/>
      <c r="UAY23" s="78"/>
      <c r="UAZ23" s="9"/>
      <c r="UBA23" s="9"/>
      <c r="UBB23" s="78"/>
      <c r="UBC23" s="9"/>
      <c r="UBD23" s="9"/>
      <c r="UBE23" s="78"/>
      <c r="UBF23" s="9"/>
      <c r="UBG23" s="9"/>
      <c r="UBH23" s="78"/>
      <c r="UBI23" s="9"/>
      <c r="UBJ23" s="9"/>
      <c r="UBK23" s="78"/>
      <c r="UBL23" s="9"/>
      <c r="UBM23" s="9"/>
      <c r="UBN23" s="78"/>
      <c r="UBO23" s="9"/>
      <c r="UBP23" s="9"/>
      <c r="UBQ23" s="78"/>
      <c r="UBR23" s="9"/>
      <c r="UBS23" s="9"/>
      <c r="UBT23" s="78"/>
      <c r="UBU23" s="9"/>
      <c r="UBV23" s="9"/>
      <c r="UBW23" s="78"/>
      <c r="UBX23" s="9"/>
      <c r="UBY23" s="9"/>
      <c r="UBZ23" s="78"/>
      <c r="UCA23" s="9"/>
      <c r="UCB23" s="9"/>
      <c r="UCC23" s="78"/>
      <c r="UCD23" s="10"/>
      <c r="UCE23" s="10"/>
      <c r="UCF23" s="10"/>
      <c r="UCG23" s="9"/>
      <c r="UCH23" s="9"/>
      <c r="UCI23" s="78"/>
      <c r="UCJ23" s="10"/>
      <c r="UCK23" s="10"/>
      <c r="UCL23" s="10"/>
      <c r="UCM23" s="9"/>
      <c r="UCN23" s="9"/>
      <c r="UCO23" s="78"/>
      <c r="UCP23" s="9"/>
      <c r="UCQ23" s="9"/>
      <c r="UCR23" s="78"/>
      <c r="UCS23" s="10"/>
      <c r="UCT23" s="10"/>
      <c r="UCU23" s="10"/>
      <c r="UCV23" s="10"/>
      <c r="UCW23" s="10"/>
      <c r="UCX23" s="10"/>
      <c r="UCY23" s="57"/>
      <c r="UCZ23" s="58"/>
      <c r="UDA23" s="9"/>
      <c r="UDB23" s="9"/>
      <c r="UDC23" s="78"/>
      <c r="UDD23" s="9"/>
      <c r="UDE23" s="9"/>
      <c r="UDF23" s="78"/>
      <c r="UDG23" s="9"/>
      <c r="UDH23" s="9"/>
      <c r="UDI23" s="78"/>
      <c r="UDJ23" s="9"/>
      <c r="UDK23" s="9"/>
      <c r="UDL23" s="78"/>
      <c r="UDM23" s="9"/>
      <c r="UDN23" s="9"/>
      <c r="UDO23" s="78"/>
      <c r="UDP23" s="9"/>
      <c r="UDQ23" s="9"/>
      <c r="UDR23" s="78"/>
      <c r="UDS23" s="9"/>
      <c r="UDT23" s="9"/>
      <c r="UDU23" s="78"/>
      <c r="UDV23" s="9"/>
      <c r="UDW23" s="9"/>
      <c r="UDX23" s="78"/>
      <c r="UDY23" s="9"/>
      <c r="UDZ23" s="9"/>
      <c r="UEA23" s="78"/>
      <c r="UEB23" s="9"/>
      <c r="UEC23" s="9"/>
      <c r="UED23" s="78"/>
      <c r="UEE23" s="9"/>
      <c r="UEF23" s="9"/>
      <c r="UEG23" s="78"/>
      <c r="UEH23" s="9"/>
      <c r="UEI23" s="9"/>
      <c r="UEJ23" s="78"/>
      <c r="UEK23" s="9"/>
      <c r="UEL23" s="9"/>
      <c r="UEM23" s="78"/>
      <c r="UEN23" s="9"/>
      <c r="UEO23" s="9"/>
      <c r="UEP23" s="78"/>
      <c r="UEQ23" s="9"/>
      <c r="UER23" s="9"/>
      <c r="UES23" s="78"/>
      <c r="UET23" s="9"/>
      <c r="UEU23" s="9"/>
      <c r="UEV23" s="78"/>
      <c r="UEW23" s="9"/>
      <c r="UEX23" s="9"/>
      <c r="UEY23" s="78"/>
      <c r="UEZ23" s="9"/>
      <c r="UFA23" s="9"/>
      <c r="UFB23" s="78"/>
      <c r="UFC23" s="9"/>
      <c r="UFD23" s="9"/>
      <c r="UFE23" s="78"/>
      <c r="UFF23" s="9"/>
      <c r="UFG23" s="9"/>
      <c r="UFH23" s="78"/>
      <c r="UFI23" s="9"/>
      <c r="UFJ23" s="9"/>
      <c r="UFK23" s="78"/>
      <c r="UFL23" s="10"/>
      <c r="UFM23" s="10"/>
      <c r="UFN23" s="10"/>
      <c r="UFO23" s="9"/>
      <c r="UFP23" s="9"/>
      <c r="UFQ23" s="78"/>
      <c r="UFR23" s="10"/>
      <c r="UFS23" s="10"/>
      <c r="UFT23" s="10"/>
      <c r="UFU23" s="9"/>
      <c r="UFV23" s="9"/>
      <c r="UFW23" s="78"/>
      <c r="UFX23" s="9"/>
      <c r="UFY23" s="9"/>
      <c r="UFZ23" s="78"/>
      <c r="UGA23" s="10"/>
      <c r="UGB23" s="10"/>
      <c r="UGC23" s="10"/>
      <c r="UGD23" s="10"/>
      <c r="UGE23" s="10"/>
      <c r="UGF23" s="10"/>
      <c r="UGG23" s="57"/>
      <c r="UGH23" s="58"/>
      <c r="UGI23" s="9"/>
      <c r="UGJ23" s="9"/>
      <c r="UGK23" s="78"/>
      <c r="UGL23" s="9"/>
      <c r="UGM23" s="9"/>
      <c r="UGN23" s="78"/>
      <c r="UGO23" s="9"/>
      <c r="UGP23" s="9"/>
      <c r="UGQ23" s="78"/>
      <c r="UGR23" s="9"/>
      <c r="UGS23" s="9"/>
      <c r="UGT23" s="78"/>
      <c r="UGU23" s="9"/>
      <c r="UGV23" s="9"/>
      <c r="UGW23" s="78"/>
      <c r="UGX23" s="9"/>
      <c r="UGY23" s="9"/>
      <c r="UGZ23" s="78"/>
      <c r="UHA23" s="9"/>
      <c r="UHB23" s="9"/>
      <c r="UHC23" s="78"/>
      <c r="UHD23" s="9"/>
      <c r="UHE23" s="9"/>
      <c r="UHF23" s="78"/>
      <c r="UHG23" s="9"/>
      <c r="UHH23" s="9"/>
      <c r="UHI23" s="78"/>
      <c r="UHJ23" s="9"/>
      <c r="UHK23" s="9"/>
      <c r="UHL23" s="78"/>
      <c r="UHM23" s="9"/>
      <c r="UHN23" s="9"/>
      <c r="UHO23" s="78"/>
      <c r="UHP23" s="9"/>
      <c r="UHQ23" s="9"/>
      <c r="UHR23" s="78"/>
      <c r="UHS23" s="9"/>
      <c r="UHT23" s="9"/>
      <c r="UHU23" s="78"/>
      <c r="UHV23" s="9"/>
      <c r="UHW23" s="9"/>
      <c r="UHX23" s="78"/>
      <c r="UHY23" s="9"/>
      <c r="UHZ23" s="9"/>
      <c r="UIA23" s="78"/>
      <c r="UIB23" s="9"/>
      <c r="UIC23" s="9"/>
      <c r="UID23" s="78"/>
      <c r="UIE23" s="9"/>
      <c r="UIF23" s="9"/>
      <c r="UIG23" s="78"/>
      <c r="UIH23" s="9"/>
      <c r="UII23" s="9"/>
      <c r="UIJ23" s="78"/>
      <c r="UIK23" s="9"/>
      <c r="UIL23" s="9"/>
      <c r="UIM23" s="78"/>
      <c r="UIN23" s="9"/>
      <c r="UIO23" s="9"/>
      <c r="UIP23" s="78"/>
      <c r="UIQ23" s="9"/>
      <c r="UIR23" s="9"/>
      <c r="UIS23" s="78"/>
      <c r="UIT23" s="10"/>
      <c r="UIU23" s="10"/>
      <c r="UIV23" s="10"/>
      <c r="UIW23" s="9"/>
      <c r="UIX23" s="9"/>
      <c r="UIY23" s="78"/>
      <c r="UIZ23" s="10"/>
      <c r="UJA23" s="10"/>
      <c r="UJB23" s="10"/>
      <c r="UJC23" s="9"/>
      <c r="UJD23" s="9"/>
      <c r="UJE23" s="78"/>
      <c r="UJF23" s="9"/>
      <c r="UJG23" s="9"/>
      <c r="UJH23" s="78"/>
      <c r="UJI23" s="10"/>
      <c r="UJJ23" s="10"/>
      <c r="UJK23" s="10"/>
      <c r="UJL23" s="10"/>
      <c r="UJM23" s="10"/>
      <c r="UJN23" s="10"/>
      <c r="UJO23" s="57"/>
      <c r="UJP23" s="58"/>
      <c r="UJQ23" s="9"/>
      <c r="UJR23" s="9"/>
      <c r="UJS23" s="78"/>
      <c r="UJT23" s="9"/>
      <c r="UJU23" s="9"/>
      <c r="UJV23" s="78"/>
      <c r="UJW23" s="9"/>
      <c r="UJX23" s="9"/>
      <c r="UJY23" s="78"/>
      <c r="UJZ23" s="9"/>
      <c r="UKA23" s="9"/>
      <c r="UKB23" s="78"/>
      <c r="UKC23" s="9"/>
      <c r="UKD23" s="9"/>
      <c r="UKE23" s="78"/>
      <c r="UKF23" s="9"/>
      <c r="UKG23" s="9"/>
      <c r="UKH23" s="78"/>
      <c r="UKI23" s="9"/>
      <c r="UKJ23" s="9"/>
      <c r="UKK23" s="78"/>
      <c r="UKL23" s="9"/>
      <c r="UKM23" s="9"/>
      <c r="UKN23" s="78"/>
      <c r="UKO23" s="9"/>
      <c r="UKP23" s="9"/>
      <c r="UKQ23" s="78"/>
      <c r="UKR23" s="9"/>
      <c r="UKS23" s="9"/>
      <c r="UKT23" s="78"/>
      <c r="UKU23" s="9"/>
      <c r="UKV23" s="9"/>
      <c r="UKW23" s="78"/>
      <c r="UKX23" s="9"/>
      <c r="UKY23" s="9"/>
      <c r="UKZ23" s="78"/>
      <c r="ULA23" s="9"/>
      <c r="ULB23" s="9"/>
      <c r="ULC23" s="78"/>
      <c r="ULD23" s="9"/>
      <c r="ULE23" s="9"/>
      <c r="ULF23" s="78"/>
      <c r="ULG23" s="9"/>
      <c r="ULH23" s="9"/>
      <c r="ULI23" s="78"/>
      <c r="ULJ23" s="9"/>
      <c r="ULK23" s="9"/>
      <c r="ULL23" s="78"/>
      <c r="ULM23" s="9"/>
      <c r="ULN23" s="9"/>
      <c r="ULO23" s="78"/>
      <c r="ULP23" s="9"/>
      <c r="ULQ23" s="9"/>
      <c r="ULR23" s="78"/>
      <c r="ULS23" s="9"/>
      <c r="ULT23" s="9"/>
      <c r="ULU23" s="78"/>
      <c r="ULV23" s="9"/>
      <c r="ULW23" s="9"/>
      <c r="ULX23" s="78"/>
      <c r="ULY23" s="9"/>
      <c r="ULZ23" s="9"/>
      <c r="UMA23" s="78"/>
      <c r="UMB23" s="10"/>
      <c r="UMC23" s="10"/>
      <c r="UMD23" s="10"/>
      <c r="UME23" s="9"/>
      <c r="UMF23" s="9"/>
      <c r="UMG23" s="78"/>
      <c r="UMH23" s="10"/>
      <c r="UMI23" s="10"/>
      <c r="UMJ23" s="10"/>
      <c r="UMK23" s="9"/>
      <c r="UML23" s="9"/>
      <c r="UMM23" s="78"/>
      <c r="UMN23" s="9"/>
      <c r="UMO23" s="9"/>
      <c r="UMP23" s="78"/>
      <c r="UMQ23" s="10"/>
      <c r="UMR23" s="10"/>
      <c r="UMS23" s="10"/>
      <c r="UMT23" s="10"/>
      <c r="UMU23" s="10"/>
      <c r="UMV23" s="10"/>
      <c r="UMW23" s="57"/>
      <c r="UMX23" s="58"/>
      <c r="UMY23" s="9"/>
      <c r="UMZ23" s="9"/>
      <c r="UNA23" s="78"/>
      <c r="UNB23" s="9"/>
      <c r="UNC23" s="9"/>
      <c r="UND23" s="78"/>
      <c r="UNE23" s="9"/>
      <c r="UNF23" s="9"/>
      <c r="UNG23" s="78"/>
      <c r="UNH23" s="9"/>
      <c r="UNI23" s="9"/>
      <c r="UNJ23" s="78"/>
      <c r="UNK23" s="9"/>
      <c r="UNL23" s="9"/>
      <c r="UNM23" s="78"/>
      <c r="UNN23" s="9"/>
      <c r="UNO23" s="9"/>
      <c r="UNP23" s="78"/>
      <c r="UNQ23" s="9"/>
      <c r="UNR23" s="9"/>
      <c r="UNS23" s="78"/>
      <c r="UNT23" s="9"/>
      <c r="UNU23" s="9"/>
      <c r="UNV23" s="78"/>
      <c r="UNW23" s="9"/>
      <c r="UNX23" s="9"/>
      <c r="UNY23" s="78"/>
      <c r="UNZ23" s="9"/>
      <c r="UOA23" s="9"/>
      <c r="UOB23" s="78"/>
      <c r="UOC23" s="9"/>
      <c r="UOD23" s="9"/>
      <c r="UOE23" s="78"/>
      <c r="UOF23" s="9"/>
      <c r="UOG23" s="9"/>
      <c r="UOH23" s="78"/>
      <c r="UOI23" s="9"/>
      <c r="UOJ23" s="9"/>
      <c r="UOK23" s="78"/>
      <c r="UOL23" s="9"/>
      <c r="UOM23" s="9"/>
      <c r="UON23" s="78"/>
      <c r="UOO23" s="9"/>
      <c r="UOP23" s="9"/>
      <c r="UOQ23" s="78"/>
      <c r="UOR23" s="9"/>
      <c r="UOS23" s="9"/>
      <c r="UOT23" s="78"/>
      <c r="UOU23" s="9"/>
      <c r="UOV23" s="9"/>
      <c r="UOW23" s="78"/>
      <c r="UOX23" s="9"/>
      <c r="UOY23" s="9"/>
      <c r="UOZ23" s="78"/>
      <c r="UPA23" s="9"/>
      <c r="UPB23" s="9"/>
      <c r="UPC23" s="78"/>
      <c r="UPD23" s="9"/>
      <c r="UPE23" s="9"/>
      <c r="UPF23" s="78"/>
      <c r="UPG23" s="9"/>
      <c r="UPH23" s="9"/>
      <c r="UPI23" s="78"/>
      <c r="UPJ23" s="10"/>
      <c r="UPK23" s="10"/>
      <c r="UPL23" s="10"/>
      <c r="UPM23" s="9"/>
      <c r="UPN23" s="9"/>
      <c r="UPO23" s="78"/>
      <c r="UPP23" s="10"/>
      <c r="UPQ23" s="10"/>
      <c r="UPR23" s="10"/>
      <c r="UPS23" s="9"/>
      <c r="UPT23" s="9"/>
      <c r="UPU23" s="78"/>
      <c r="UPV23" s="9"/>
      <c r="UPW23" s="9"/>
      <c r="UPX23" s="78"/>
      <c r="UPY23" s="10"/>
      <c r="UPZ23" s="10"/>
      <c r="UQA23" s="10"/>
      <c r="UQB23" s="10"/>
      <c r="UQC23" s="10"/>
      <c r="UQD23" s="10"/>
      <c r="UQE23" s="57"/>
      <c r="UQF23" s="58"/>
      <c r="UQG23" s="9"/>
      <c r="UQH23" s="9"/>
      <c r="UQI23" s="78"/>
      <c r="UQJ23" s="9"/>
      <c r="UQK23" s="9"/>
      <c r="UQL23" s="78"/>
      <c r="UQM23" s="9"/>
      <c r="UQN23" s="9"/>
      <c r="UQO23" s="78"/>
      <c r="UQP23" s="9"/>
      <c r="UQQ23" s="9"/>
      <c r="UQR23" s="78"/>
      <c r="UQS23" s="9"/>
      <c r="UQT23" s="9"/>
      <c r="UQU23" s="78"/>
      <c r="UQV23" s="9"/>
      <c r="UQW23" s="9"/>
      <c r="UQX23" s="78"/>
      <c r="UQY23" s="9"/>
      <c r="UQZ23" s="9"/>
      <c r="URA23" s="78"/>
      <c r="URB23" s="9"/>
      <c r="URC23" s="9"/>
      <c r="URD23" s="78"/>
      <c r="URE23" s="9"/>
      <c r="URF23" s="9"/>
      <c r="URG23" s="78"/>
      <c r="URH23" s="9"/>
      <c r="URI23" s="9"/>
      <c r="URJ23" s="78"/>
      <c r="URK23" s="9"/>
      <c r="URL23" s="9"/>
      <c r="URM23" s="78"/>
      <c r="URN23" s="9"/>
      <c r="URO23" s="9"/>
      <c r="URP23" s="78"/>
      <c r="URQ23" s="9"/>
      <c r="URR23" s="9"/>
      <c r="URS23" s="78"/>
      <c r="URT23" s="9"/>
      <c r="URU23" s="9"/>
      <c r="URV23" s="78"/>
      <c r="URW23" s="9"/>
      <c r="URX23" s="9"/>
      <c r="URY23" s="78"/>
      <c r="URZ23" s="9"/>
      <c r="USA23" s="9"/>
      <c r="USB23" s="78"/>
      <c r="USC23" s="9"/>
      <c r="USD23" s="9"/>
      <c r="USE23" s="78"/>
      <c r="USF23" s="9"/>
      <c r="USG23" s="9"/>
      <c r="USH23" s="78"/>
      <c r="USI23" s="9"/>
      <c r="USJ23" s="9"/>
      <c r="USK23" s="78"/>
      <c r="USL23" s="9"/>
      <c r="USM23" s="9"/>
      <c r="USN23" s="78"/>
      <c r="USO23" s="9"/>
      <c r="USP23" s="9"/>
      <c r="USQ23" s="78"/>
      <c r="USR23" s="10"/>
      <c r="USS23" s="10"/>
      <c r="UST23" s="10"/>
      <c r="USU23" s="9"/>
      <c r="USV23" s="9"/>
      <c r="USW23" s="78"/>
      <c r="USX23" s="10"/>
      <c r="USY23" s="10"/>
      <c r="USZ23" s="10"/>
      <c r="UTA23" s="9"/>
      <c r="UTB23" s="9"/>
      <c r="UTC23" s="78"/>
      <c r="UTD23" s="9"/>
      <c r="UTE23" s="9"/>
      <c r="UTF23" s="78"/>
      <c r="UTG23" s="10"/>
      <c r="UTH23" s="10"/>
      <c r="UTI23" s="10"/>
      <c r="UTJ23" s="10"/>
      <c r="UTK23" s="10"/>
      <c r="UTL23" s="10"/>
      <c r="UTM23" s="57"/>
      <c r="UTN23" s="58"/>
      <c r="UTO23" s="9"/>
      <c r="UTP23" s="9"/>
      <c r="UTQ23" s="78"/>
      <c r="UTR23" s="9"/>
      <c r="UTS23" s="9"/>
      <c r="UTT23" s="78"/>
      <c r="UTU23" s="9"/>
      <c r="UTV23" s="9"/>
      <c r="UTW23" s="78"/>
      <c r="UTX23" s="9"/>
      <c r="UTY23" s="9"/>
      <c r="UTZ23" s="78"/>
      <c r="UUA23" s="9"/>
      <c r="UUB23" s="9"/>
      <c r="UUC23" s="78"/>
      <c r="UUD23" s="9"/>
      <c r="UUE23" s="9"/>
      <c r="UUF23" s="78"/>
      <c r="UUG23" s="9"/>
      <c r="UUH23" s="9"/>
      <c r="UUI23" s="78"/>
      <c r="UUJ23" s="9"/>
      <c r="UUK23" s="9"/>
      <c r="UUL23" s="78"/>
      <c r="UUM23" s="9"/>
      <c r="UUN23" s="9"/>
      <c r="UUO23" s="78"/>
      <c r="UUP23" s="9"/>
      <c r="UUQ23" s="9"/>
      <c r="UUR23" s="78"/>
      <c r="UUS23" s="9"/>
      <c r="UUT23" s="9"/>
      <c r="UUU23" s="78"/>
      <c r="UUV23" s="9"/>
      <c r="UUW23" s="9"/>
      <c r="UUX23" s="78"/>
      <c r="UUY23" s="9"/>
      <c r="UUZ23" s="9"/>
      <c r="UVA23" s="78"/>
      <c r="UVB23" s="9"/>
      <c r="UVC23" s="9"/>
      <c r="UVD23" s="78"/>
      <c r="UVE23" s="9"/>
      <c r="UVF23" s="9"/>
      <c r="UVG23" s="78"/>
      <c r="UVH23" s="9"/>
      <c r="UVI23" s="9"/>
      <c r="UVJ23" s="78"/>
      <c r="UVK23" s="9"/>
      <c r="UVL23" s="9"/>
      <c r="UVM23" s="78"/>
      <c r="UVN23" s="9"/>
      <c r="UVO23" s="9"/>
      <c r="UVP23" s="78"/>
      <c r="UVQ23" s="9"/>
      <c r="UVR23" s="9"/>
      <c r="UVS23" s="78"/>
      <c r="UVT23" s="9"/>
      <c r="UVU23" s="9"/>
      <c r="UVV23" s="78"/>
      <c r="UVW23" s="9"/>
      <c r="UVX23" s="9"/>
      <c r="UVY23" s="78"/>
      <c r="UVZ23" s="10"/>
      <c r="UWA23" s="10"/>
      <c r="UWB23" s="10"/>
      <c r="UWC23" s="9"/>
      <c r="UWD23" s="9"/>
      <c r="UWE23" s="78"/>
      <c r="UWF23" s="10"/>
      <c r="UWG23" s="10"/>
      <c r="UWH23" s="10"/>
      <c r="UWI23" s="9"/>
      <c r="UWJ23" s="9"/>
      <c r="UWK23" s="78"/>
      <c r="UWL23" s="9"/>
      <c r="UWM23" s="9"/>
      <c r="UWN23" s="78"/>
      <c r="UWO23" s="10"/>
      <c r="UWP23" s="10"/>
      <c r="UWQ23" s="10"/>
      <c r="UWR23" s="10"/>
      <c r="UWS23" s="10"/>
      <c r="UWT23" s="10"/>
      <c r="UWU23" s="57"/>
      <c r="UWV23" s="58"/>
      <c r="UWW23" s="9"/>
      <c r="UWX23" s="9"/>
      <c r="UWY23" s="78"/>
      <c r="UWZ23" s="9"/>
      <c r="UXA23" s="9"/>
      <c r="UXB23" s="78"/>
      <c r="UXC23" s="9"/>
      <c r="UXD23" s="9"/>
      <c r="UXE23" s="78"/>
      <c r="UXF23" s="9"/>
      <c r="UXG23" s="9"/>
      <c r="UXH23" s="78"/>
      <c r="UXI23" s="9"/>
      <c r="UXJ23" s="9"/>
      <c r="UXK23" s="78"/>
      <c r="UXL23" s="9"/>
      <c r="UXM23" s="9"/>
      <c r="UXN23" s="78"/>
      <c r="UXO23" s="9"/>
      <c r="UXP23" s="9"/>
      <c r="UXQ23" s="78"/>
      <c r="UXR23" s="9"/>
      <c r="UXS23" s="9"/>
      <c r="UXT23" s="78"/>
      <c r="UXU23" s="9"/>
      <c r="UXV23" s="9"/>
      <c r="UXW23" s="78"/>
      <c r="UXX23" s="9"/>
      <c r="UXY23" s="9"/>
      <c r="UXZ23" s="78"/>
      <c r="UYA23" s="9"/>
      <c r="UYB23" s="9"/>
      <c r="UYC23" s="78"/>
      <c r="UYD23" s="9"/>
      <c r="UYE23" s="9"/>
      <c r="UYF23" s="78"/>
      <c r="UYG23" s="9"/>
      <c r="UYH23" s="9"/>
      <c r="UYI23" s="78"/>
      <c r="UYJ23" s="9"/>
      <c r="UYK23" s="9"/>
      <c r="UYL23" s="78"/>
      <c r="UYM23" s="9"/>
      <c r="UYN23" s="9"/>
      <c r="UYO23" s="78"/>
      <c r="UYP23" s="9"/>
      <c r="UYQ23" s="9"/>
      <c r="UYR23" s="78"/>
      <c r="UYS23" s="9"/>
      <c r="UYT23" s="9"/>
      <c r="UYU23" s="78"/>
      <c r="UYV23" s="9"/>
      <c r="UYW23" s="9"/>
      <c r="UYX23" s="78"/>
      <c r="UYY23" s="9"/>
      <c r="UYZ23" s="9"/>
      <c r="UZA23" s="78"/>
      <c r="UZB23" s="9"/>
      <c r="UZC23" s="9"/>
      <c r="UZD23" s="78"/>
      <c r="UZE23" s="9"/>
      <c r="UZF23" s="9"/>
      <c r="UZG23" s="78"/>
      <c r="UZH23" s="10"/>
      <c r="UZI23" s="10"/>
      <c r="UZJ23" s="10"/>
      <c r="UZK23" s="9"/>
      <c r="UZL23" s="9"/>
      <c r="UZM23" s="78"/>
      <c r="UZN23" s="10"/>
      <c r="UZO23" s="10"/>
      <c r="UZP23" s="10"/>
      <c r="UZQ23" s="9"/>
      <c r="UZR23" s="9"/>
      <c r="UZS23" s="78"/>
      <c r="UZT23" s="9"/>
      <c r="UZU23" s="9"/>
      <c r="UZV23" s="78"/>
      <c r="UZW23" s="10"/>
      <c r="UZX23" s="10"/>
      <c r="UZY23" s="10"/>
      <c r="UZZ23" s="10"/>
      <c r="VAA23" s="10"/>
      <c r="VAB23" s="10"/>
      <c r="VAC23" s="57"/>
      <c r="VAD23" s="58"/>
      <c r="VAE23" s="9"/>
      <c r="VAF23" s="9"/>
      <c r="VAG23" s="78"/>
      <c r="VAH23" s="9"/>
      <c r="VAI23" s="9"/>
      <c r="VAJ23" s="78"/>
      <c r="VAK23" s="9"/>
      <c r="VAL23" s="9"/>
      <c r="VAM23" s="78"/>
      <c r="VAN23" s="9"/>
      <c r="VAO23" s="9"/>
      <c r="VAP23" s="78"/>
      <c r="VAQ23" s="9"/>
      <c r="VAR23" s="9"/>
      <c r="VAS23" s="78"/>
      <c r="VAT23" s="9"/>
      <c r="VAU23" s="9"/>
      <c r="VAV23" s="78"/>
      <c r="VAW23" s="9"/>
      <c r="VAX23" s="9"/>
      <c r="VAY23" s="78"/>
      <c r="VAZ23" s="9"/>
      <c r="VBA23" s="9"/>
      <c r="VBB23" s="78"/>
      <c r="VBC23" s="9"/>
      <c r="VBD23" s="9"/>
      <c r="VBE23" s="78"/>
      <c r="VBF23" s="9"/>
      <c r="VBG23" s="9"/>
      <c r="VBH23" s="78"/>
      <c r="VBI23" s="9"/>
      <c r="VBJ23" s="9"/>
      <c r="VBK23" s="78"/>
      <c r="VBL23" s="9"/>
      <c r="VBM23" s="9"/>
      <c r="VBN23" s="78"/>
      <c r="VBO23" s="9"/>
      <c r="VBP23" s="9"/>
      <c r="VBQ23" s="78"/>
      <c r="VBR23" s="9"/>
      <c r="VBS23" s="9"/>
      <c r="VBT23" s="78"/>
      <c r="VBU23" s="9"/>
      <c r="VBV23" s="9"/>
      <c r="VBW23" s="78"/>
      <c r="VBX23" s="9"/>
      <c r="VBY23" s="9"/>
      <c r="VBZ23" s="78"/>
      <c r="VCA23" s="9"/>
      <c r="VCB23" s="9"/>
      <c r="VCC23" s="78"/>
      <c r="VCD23" s="9"/>
      <c r="VCE23" s="9"/>
      <c r="VCF23" s="78"/>
      <c r="VCG23" s="9"/>
      <c r="VCH23" s="9"/>
      <c r="VCI23" s="78"/>
      <c r="VCJ23" s="9"/>
      <c r="VCK23" s="9"/>
      <c r="VCL23" s="78"/>
      <c r="VCM23" s="9"/>
      <c r="VCN23" s="9"/>
      <c r="VCO23" s="78"/>
      <c r="VCP23" s="10"/>
      <c r="VCQ23" s="10"/>
      <c r="VCR23" s="10"/>
      <c r="VCS23" s="9"/>
      <c r="VCT23" s="9"/>
      <c r="VCU23" s="78"/>
      <c r="VCV23" s="10"/>
      <c r="VCW23" s="10"/>
      <c r="VCX23" s="10"/>
      <c r="VCY23" s="9"/>
      <c r="VCZ23" s="9"/>
      <c r="VDA23" s="78"/>
      <c r="VDB23" s="9"/>
      <c r="VDC23" s="9"/>
      <c r="VDD23" s="78"/>
      <c r="VDE23" s="10"/>
      <c r="VDF23" s="10"/>
      <c r="VDG23" s="10"/>
      <c r="VDH23" s="10"/>
      <c r="VDI23" s="10"/>
      <c r="VDJ23" s="10"/>
      <c r="VDK23" s="57"/>
      <c r="VDL23" s="58"/>
      <c r="VDM23" s="9"/>
      <c r="VDN23" s="9"/>
      <c r="VDO23" s="78"/>
      <c r="VDP23" s="9"/>
      <c r="VDQ23" s="9"/>
      <c r="VDR23" s="78"/>
      <c r="VDS23" s="9"/>
      <c r="VDT23" s="9"/>
      <c r="VDU23" s="78"/>
      <c r="VDV23" s="9"/>
      <c r="VDW23" s="9"/>
      <c r="VDX23" s="78"/>
      <c r="VDY23" s="9"/>
      <c r="VDZ23" s="9"/>
      <c r="VEA23" s="78"/>
      <c r="VEB23" s="9"/>
      <c r="VEC23" s="9"/>
      <c r="VED23" s="78"/>
      <c r="VEE23" s="9"/>
      <c r="VEF23" s="9"/>
      <c r="VEG23" s="78"/>
      <c r="VEH23" s="9"/>
      <c r="VEI23" s="9"/>
      <c r="VEJ23" s="78"/>
      <c r="VEK23" s="9"/>
      <c r="VEL23" s="9"/>
      <c r="VEM23" s="78"/>
      <c r="VEN23" s="9"/>
      <c r="VEO23" s="9"/>
      <c r="VEP23" s="78"/>
      <c r="VEQ23" s="9"/>
      <c r="VER23" s="9"/>
      <c r="VES23" s="78"/>
      <c r="VET23" s="9"/>
      <c r="VEU23" s="9"/>
      <c r="VEV23" s="78"/>
      <c r="VEW23" s="9"/>
      <c r="VEX23" s="9"/>
      <c r="VEY23" s="78"/>
      <c r="VEZ23" s="9"/>
      <c r="VFA23" s="9"/>
      <c r="VFB23" s="78"/>
      <c r="VFC23" s="9"/>
      <c r="VFD23" s="9"/>
      <c r="VFE23" s="78"/>
      <c r="VFF23" s="9"/>
      <c r="VFG23" s="9"/>
      <c r="VFH23" s="78"/>
      <c r="VFI23" s="9"/>
      <c r="VFJ23" s="9"/>
      <c r="VFK23" s="78"/>
      <c r="VFL23" s="9"/>
      <c r="VFM23" s="9"/>
      <c r="VFN23" s="78"/>
      <c r="VFO23" s="9"/>
      <c r="VFP23" s="9"/>
      <c r="VFQ23" s="78"/>
      <c r="VFR23" s="9"/>
      <c r="VFS23" s="9"/>
      <c r="VFT23" s="78"/>
      <c r="VFU23" s="9"/>
      <c r="VFV23" s="9"/>
      <c r="VFW23" s="78"/>
      <c r="VFX23" s="10"/>
      <c r="VFY23" s="10"/>
      <c r="VFZ23" s="10"/>
      <c r="VGA23" s="9"/>
      <c r="VGB23" s="9"/>
      <c r="VGC23" s="78"/>
      <c r="VGD23" s="10"/>
      <c r="VGE23" s="10"/>
      <c r="VGF23" s="10"/>
      <c r="VGG23" s="9"/>
      <c r="VGH23" s="9"/>
      <c r="VGI23" s="78"/>
      <c r="VGJ23" s="9"/>
      <c r="VGK23" s="9"/>
      <c r="VGL23" s="78"/>
      <c r="VGM23" s="10"/>
      <c r="VGN23" s="10"/>
      <c r="VGO23" s="10"/>
      <c r="VGP23" s="10"/>
      <c r="VGQ23" s="10"/>
      <c r="VGR23" s="10"/>
      <c r="VGS23" s="57"/>
      <c r="VGT23" s="58"/>
      <c r="VGU23" s="9"/>
      <c r="VGV23" s="9"/>
      <c r="VGW23" s="78"/>
      <c r="VGX23" s="9"/>
      <c r="VGY23" s="9"/>
      <c r="VGZ23" s="78"/>
      <c r="VHA23" s="9"/>
      <c r="VHB23" s="9"/>
      <c r="VHC23" s="78"/>
      <c r="VHD23" s="9"/>
      <c r="VHE23" s="9"/>
      <c r="VHF23" s="78"/>
      <c r="VHG23" s="9"/>
      <c r="VHH23" s="9"/>
      <c r="VHI23" s="78"/>
      <c r="VHJ23" s="9"/>
      <c r="VHK23" s="9"/>
      <c r="VHL23" s="78"/>
      <c r="VHM23" s="9"/>
      <c r="VHN23" s="9"/>
      <c r="VHO23" s="78"/>
      <c r="VHP23" s="9"/>
      <c r="VHQ23" s="9"/>
      <c r="VHR23" s="78"/>
      <c r="VHS23" s="9"/>
      <c r="VHT23" s="9"/>
      <c r="VHU23" s="78"/>
      <c r="VHV23" s="9"/>
      <c r="VHW23" s="9"/>
      <c r="VHX23" s="78"/>
      <c r="VHY23" s="9"/>
      <c r="VHZ23" s="9"/>
      <c r="VIA23" s="78"/>
      <c r="VIB23" s="9"/>
      <c r="VIC23" s="9"/>
      <c r="VID23" s="78"/>
      <c r="VIE23" s="9"/>
      <c r="VIF23" s="9"/>
      <c r="VIG23" s="78"/>
      <c r="VIH23" s="9"/>
      <c r="VII23" s="9"/>
      <c r="VIJ23" s="78"/>
      <c r="VIK23" s="9"/>
      <c r="VIL23" s="9"/>
      <c r="VIM23" s="78"/>
      <c r="VIN23" s="9"/>
      <c r="VIO23" s="9"/>
      <c r="VIP23" s="78"/>
      <c r="VIQ23" s="9"/>
      <c r="VIR23" s="9"/>
      <c r="VIS23" s="78"/>
      <c r="VIT23" s="9"/>
      <c r="VIU23" s="9"/>
      <c r="VIV23" s="78"/>
      <c r="VIW23" s="9"/>
      <c r="VIX23" s="9"/>
      <c r="VIY23" s="78"/>
      <c r="VIZ23" s="9"/>
      <c r="VJA23" s="9"/>
      <c r="VJB23" s="78"/>
      <c r="VJC23" s="9"/>
      <c r="VJD23" s="9"/>
      <c r="VJE23" s="78"/>
      <c r="VJF23" s="10"/>
      <c r="VJG23" s="10"/>
      <c r="VJH23" s="10"/>
      <c r="VJI23" s="9"/>
      <c r="VJJ23" s="9"/>
      <c r="VJK23" s="78"/>
      <c r="VJL23" s="10"/>
      <c r="VJM23" s="10"/>
      <c r="VJN23" s="10"/>
      <c r="VJO23" s="9"/>
      <c r="VJP23" s="9"/>
      <c r="VJQ23" s="78"/>
      <c r="VJR23" s="9"/>
      <c r="VJS23" s="9"/>
      <c r="VJT23" s="78"/>
      <c r="VJU23" s="10"/>
      <c r="VJV23" s="10"/>
      <c r="VJW23" s="10"/>
      <c r="VJX23" s="10"/>
      <c r="VJY23" s="10"/>
      <c r="VJZ23" s="10"/>
      <c r="VKA23" s="57"/>
      <c r="VKB23" s="58"/>
      <c r="VKC23" s="9"/>
      <c r="VKD23" s="9"/>
      <c r="VKE23" s="78"/>
      <c r="VKF23" s="9"/>
      <c r="VKG23" s="9"/>
      <c r="VKH23" s="78"/>
      <c r="VKI23" s="9"/>
      <c r="VKJ23" s="9"/>
      <c r="VKK23" s="78"/>
      <c r="VKL23" s="9"/>
      <c r="VKM23" s="9"/>
      <c r="VKN23" s="78"/>
      <c r="VKO23" s="9"/>
      <c r="VKP23" s="9"/>
      <c r="VKQ23" s="78"/>
      <c r="VKR23" s="9"/>
      <c r="VKS23" s="9"/>
      <c r="VKT23" s="78"/>
      <c r="VKU23" s="9"/>
      <c r="VKV23" s="9"/>
      <c r="VKW23" s="78"/>
      <c r="VKX23" s="9"/>
      <c r="VKY23" s="9"/>
      <c r="VKZ23" s="78"/>
      <c r="VLA23" s="9"/>
      <c r="VLB23" s="9"/>
      <c r="VLC23" s="78"/>
      <c r="VLD23" s="9"/>
      <c r="VLE23" s="9"/>
      <c r="VLF23" s="78"/>
      <c r="VLG23" s="9"/>
      <c r="VLH23" s="9"/>
      <c r="VLI23" s="78"/>
      <c r="VLJ23" s="9"/>
      <c r="VLK23" s="9"/>
      <c r="VLL23" s="78"/>
      <c r="VLM23" s="9"/>
      <c r="VLN23" s="9"/>
      <c r="VLO23" s="78"/>
      <c r="VLP23" s="9"/>
      <c r="VLQ23" s="9"/>
      <c r="VLR23" s="78"/>
      <c r="VLS23" s="9"/>
      <c r="VLT23" s="9"/>
      <c r="VLU23" s="78"/>
      <c r="VLV23" s="9"/>
      <c r="VLW23" s="9"/>
      <c r="VLX23" s="78"/>
      <c r="VLY23" s="9"/>
      <c r="VLZ23" s="9"/>
      <c r="VMA23" s="78"/>
      <c r="VMB23" s="9"/>
      <c r="VMC23" s="9"/>
      <c r="VMD23" s="78"/>
      <c r="VME23" s="9"/>
      <c r="VMF23" s="9"/>
      <c r="VMG23" s="78"/>
      <c r="VMH23" s="9"/>
      <c r="VMI23" s="9"/>
      <c r="VMJ23" s="78"/>
      <c r="VMK23" s="9"/>
      <c r="VML23" s="9"/>
      <c r="VMM23" s="78"/>
      <c r="VMN23" s="10"/>
      <c r="VMO23" s="10"/>
      <c r="VMP23" s="10"/>
      <c r="VMQ23" s="9"/>
      <c r="VMR23" s="9"/>
      <c r="VMS23" s="78"/>
      <c r="VMT23" s="10"/>
      <c r="VMU23" s="10"/>
      <c r="VMV23" s="10"/>
      <c r="VMW23" s="9"/>
      <c r="VMX23" s="9"/>
      <c r="VMY23" s="78"/>
      <c r="VMZ23" s="9"/>
      <c r="VNA23" s="9"/>
      <c r="VNB23" s="78"/>
      <c r="VNC23" s="10"/>
      <c r="VND23" s="10"/>
      <c r="VNE23" s="10"/>
      <c r="VNF23" s="10"/>
      <c r="VNG23" s="10"/>
      <c r="VNH23" s="10"/>
      <c r="VNI23" s="57"/>
      <c r="VNJ23" s="58"/>
      <c r="VNK23" s="9"/>
      <c r="VNL23" s="9"/>
      <c r="VNM23" s="78"/>
      <c r="VNN23" s="9"/>
      <c r="VNO23" s="9"/>
      <c r="VNP23" s="78"/>
      <c r="VNQ23" s="9"/>
      <c r="VNR23" s="9"/>
      <c r="VNS23" s="78"/>
      <c r="VNT23" s="9"/>
      <c r="VNU23" s="9"/>
      <c r="VNV23" s="78"/>
      <c r="VNW23" s="9"/>
      <c r="VNX23" s="9"/>
      <c r="VNY23" s="78"/>
      <c r="VNZ23" s="9"/>
      <c r="VOA23" s="9"/>
      <c r="VOB23" s="78"/>
      <c r="VOC23" s="9"/>
      <c r="VOD23" s="9"/>
      <c r="VOE23" s="78"/>
      <c r="VOF23" s="9"/>
      <c r="VOG23" s="9"/>
      <c r="VOH23" s="78"/>
      <c r="VOI23" s="9"/>
      <c r="VOJ23" s="9"/>
      <c r="VOK23" s="78"/>
      <c r="VOL23" s="9"/>
      <c r="VOM23" s="9"/>
      <c r="VON23" s="78"/>
      <c r="VOO23" s="9"/>
      <c r="VOP23" s="9"/>
      <c r="VOQ23" s="78"/>
      <c r="VOR23" s="9"/>
      <c r="VOS23" s="9"/>
      <c r="VOT23" s="78"/>
      <c r="VOU23" s="9"/>
      <c r="VOV23" s="9"/>
      <c r="VOW23" s="78"/>
      <c r="VOX23" s="9"/>
      <c r="VOY23" s="9"/>
      <c r="VOZ23" s="78"/>
      <c r="VPA23" s="9"/>
      <c r="VPB23" s="9"/>
      <c r="VPC23" s="78"/>
      <c r="VPD23" s="9"/>
      <c r="VPE23" s="9"/>
      <c r="VPF23" s="78"/>
      <c r="VPG23" s="9"/>
      <c r="VPH23" s="9"/>
      <c r="VPI23" s="78"/>
      <c r="VPJ23" s="9"/>
      <c r="VPK23" s="9"/>
      <c r="VPL23" s="78"/>
      <c r="VPM23" s="9"/>
      <c r="VPN23" s="9"/>
      <c r="VPO23" s="78"/>
      <c r="VPP23" s="9"/>
      <c r="VPQ23" s="9"/>
      <c r="VPR23" s="78"/>
      <c r="VPS23" s="9"/>
      <c r="VPT23" s="9"/>
      <c r="VPU23" s="78"/>
      <c r="VPV23" s="10"/>
      <c r="VPW23" s="10"/>
      <c r="VPX23" s="10"/>
      <c r="VPY23" s="9"/>
      <c r="VPZ23" s="9"/>
      <c r="VQA23" s="78"/>
      <c r="VQB23" s="10"/>
      <c r="VQC23" s="10"/>
      <c r="VQD23" s="10"/>
      <c r="VQE23" s="9"/>
      <c r="VQF23" s="9"/>
      <c r="VQG23" s="78"/>
      <c r="VQH23" s="9"/>
      <c r="VQI23" s="9"/>
      <c r="VQJ23" s="78"/>
      <c r="VQK23" s="10"/>
      <c r="VQL23" s="10"/>
      <c r="VQM23" s="10"/>
      <c r="VQN23" s="10"/>
      <c r="VQO23" s="10"/>
      <c r="VQP23" s="10"/>
      <c r="VQQ23" s="57"/>
      <c r="VQR23" s="58"/>
      <c r="VQS23" s="9"/>
      <c r="VQT23" s="9"/>
      <c r="VQU23" s="78"/>
      <c r="VQV23" s="9"/>
      <c r="VQW23" s="9"/>
      <c r="VQX23" s="78"/>
      <c r="VQY23" s="9"/>
      <c r="VQZ23" s="9"/>
      <c r="VRA23" s="78"/>
      <c r="VRB23" s="9"/>
      <c r="VRC23" s="9"/>
      <c r="VRD23" s="78"/>
      <c r="VRE23" s="9"/>
      <c r="VRF23" s="9"/>
      <c r="VRG23" s="78"/>
      <c r="VRH23" s="9"/>
      <c r="VRI23" s="9"/>
      <c r="VRJ23" s="78"/>
      <c r="VRK23" s="9"/>
      <c r="VRL23" s="9"/>
      <c r="VRM23" s="78"/>
      <c r="VRN23" s="9"/>
      <c r="VRO23" s="9"/>
      <c r="VRP23" s="78"/>
      <c r="VRQ23" s="9"/>
      <c r="VRR23" s="9"/>
      <c r="VRS23" s="78"/>
      <c r="VRT23" s="9"/>
      <c r="VRU23" s="9"/>
      <c r="VRV23" s="78"/>
      <c r="VRW23" s="9"/>
      <c r="VRX23" s="9"/>
      <c r="VRY23" s="78"/>
      <c r="VRZ23" s="9"/>
      <c r="VSA23" s="9"/>
      <c r="VSB23" s="78"/>
      <c r="VSC23" s="9"/>
      <c r="VSD23" s="9"/>
      <c r="VSE23" s="78"/>
      <c r="VSF23" s="9"/>
      <c r="VSG23" s="9"/>
      <c r="VSH23" s="78"/>
      <c r="VSI23" s="9"/>
      <c r="VSJ23" s="9"/>
      <c r="VSK23" s="78"/>
      <c r="VSL23" s="9"/>
      <c r="VSM23" s="9"/>
      <c r="VSN23" s="78"/>
      <c r="VSO23" s="9"/>
      <c r="VSP23" s="9"/>
      <c r="VSQ23" s="78"/>
      <c r="VSR23" s="9"/>
      <c r="VSS23" s="9"/>
      <c r="VST23" s="78"/>
      <c r="VSU23" s="9"/>
      <c r="VSV23" s="9"/>
      <c r="VSW23" s="78"/>
      <c r="VSX23" s="9"/>
      <c r="VSY23" s="9"/>
      <c r="VSZ23" s="78"/>
      <c r="VTA23" s="9"/>
      <c r="VTB23" s="9"/>
      <c r="VTC23" s="78"/>
      <c r="VTD23" s="10"/>
      <c r="VTE23" s="10"/>
      <c r="VTF23" s="10"/>
      <c r="VTG23" s="9"/>
      <c r="VTH23" s="9"/>
      <c r="VTI23" s="78"/>
      <c r="VTJ23" s="10"/>
      <c r="VTK23" s="10"/>
      <c r="VTL23" s="10"/>
      <c r="VTM23" s="9"/>
      <c r="VTN23" s="9"/>
      <c r="VTO23" s="78"/>
      <c r="VTP23" s="9"/>
      <c r="VTQ23" s="9"/>
      <c r="VTR23" s="78"/>
      <c r="VTS23" s="10"/>
      <c r="VTT23" s="10"/>
      <c r="VTU23" s="10"/>
      <c r="VTV23" s="10"/>
      <c r="VTW23" s="10"/>
      <c r="VTX23" s="10"/>
      <c r="VTY23" s="57"/>
      <c r="VTZ23" s="58"/>
      <c r="VUA23" s="9"/>
      <c r="VUB23" s="9"/>
      <c r="VUC23" s="78"/>
      <c r="VUD23" s="9"/>
      <c r="VUE23" s="9"/>
      <c r="VUF23" s="78"/>
      <c r="VUG23" s="9"/>
      <c r="VUH23" s="9"/>
      <c r="VUI23" s="78"/>
      <c r="VUJ23" s="9"/>
      <c r="VUK23" s="9"/>
      <c r="VUL23" s="78"/>
      <c r="VUM23" s="9"/>
      <c r="VUN23" s="9"/>
      <c r="VUO23" s="78"/>
      <c r="VUP23" s="9"/>
      <c r="VUQ23" s="9"/>
      <c r="VUR23" s="78"/>
      <c r="VUS23" s="9"/>
      <c r="VUT23" s="9"/>
      <c r="VUU23" s="78"/>
      <c r="VUV23" s="9"/>
      <c r="VUW23" s="9"/>
      <c r="VUX23" s="78"/>
      <c r="VUY23" s="9"/>
      <c r="VUZ23" s="9"/>
      <c r="VVA23" s="78"/>
      <c r="VVB23" s="9"/>
      <c r="VVC23" s="9"/>
      <c r="VVD23" s="78"/>
      <c r="VVE23" s="9"/>
      <c r="VVF23" s="9"/>
      <c r="VVG23" s="78"/>
      <c r="VVH23" s="9"/>
      <c r="VVI23" s="9"/>
      <c r="VVJ23" s="78"/>
      <c r="VVK23" s="9"/>
      <c r="VVL23" s="9"/>
      <c r="VVM23" s="78"/>
      <c r="VVN23" s="9"/>
      <c r="VVO23" s="9"/>
      <c r="VVP23" s="78"/>
      <c r="VVQ23" s="9"/>
      <c r="VVR23" s="9"/>
      <c r="VVS23" s="78"/>
      <c r="VVT23" s="9"/>
      <c r="VVU23" s="9"/>
      <c r="VVV23" s="78"/>
      <c r="VVW23" s="9"/>
      <c r="VVX23" s="9"/>
      <c r="VVY23" s="78"/>
      <c r="VVZ23" s="9"/>
      <c r="VWA23" s="9"/>
      <c r="VWB23" s="78"/>
      <c r="VWC23" s="9"/>
      <c r="VWD23" s="9"/>
      <c r="VWE23" s="78"/>
      <c r="VWF23" s="9"/>
      <c r="VWG23" s="9"/>
      <c r="VWH23" s="78"/>
      <c r="VWI23" s="9"/>
      <c r="VWJ23" s="9"/>
      <c r="VWK23" s="78"/>
      <c r="VWL23" s="10"/>
      <c r="VWM23" s="10"/>
      <c r="VWN23" s="10"/>
      <c r="VWO23" s="9"/>
      <c r="VWP23" s="9"/>
      <c r="VWQ23" s="78"/>
      <c r="VWR23" s="10"/>
      <c r="VWS23" s="10"/>
      <c r="VWT23" s="10"/>
      <c r="VWU23" s="9"/>
      <c r="VWV23" s="9"/>
      <c r="VWW23" s="78"/>
      <c r="VWX23" s="9"/>
      <c r="VWY23" s="9"/>
      <c r="VWZ23" s="78"/>
      <c r="VXA23" s="10"/>
      <c r="VXB23" s="10"/>
      <c r="VXC23" s="10"/>
      <c r="VXD23" s="10"/>
      <c r="VXE23" s="10"/>
      <c r="VXF23" s="10"/>
      <c r="VXG23" s="57"/>
      <c r="VXH23" s="58"/>
      <c r="VXI23" s="9"/>
      <c r="VXJ23" s="9"/>
      <c r="VXK23" s="78"/>
      <c r="VXL23" s="9"/>
      <c r="VXM23" s="9"/>
      <c r="VXN23" s="78"/>
      <c r="VXO23" s="9"/>
      <c r="VXP23" s="9"/>
      <c r="VXQ23" s="78"/>
      <c r="VXR23" s="9"/>
      <c r="VXS23" s="9"/>
      <c r="VXT23" s="78"/>
      <c r="VXU23" s="9"/>
      <c r="VXV23" s="9"/>
      <c r="VXW23" s="78"/>
      <c r="VXX23" s="9"/>
      <c r="VXY23" s="9"/>
      <c r="VXZ23" s="78"/>
      <c r="VYA23" s="9"/>
      <c r="VYB23" s="9"/>
      <c r="VYC23" s="78"/>
      <c r="VYD23" s="9"/>
      <c r="VYE23" s="9"/>
      <c r="VYF23" s="78"/>
      <c r="VYG23" s="9"/>
      <c r="VYH23" s="9"/>
      <c r="VYI23" s="78"/>
      <c r="VYJ23" s="9"/>
      <c r="VYK23" s="9"/>
      <c r="VYL23" s="78"/>
      <c r="VYM23" s="9"/>
      <c r="VYN23" s="9"/>
      <c r="VYO23" s="78"/>
      <c r="VYP23" s="9"/>
      <c r="VYQ23" s="9"/>
      <c r="VYR23" s="78"/>
      <c r="VYS23" s="9"/>
      <c r="VYT23" s="9"/>
      <c r="VYU23" s="78"/>
      <c r="VYV23" s="9"/>
      <c r="VYW23" s="9"/>
      <c r="VYX23" s="78"/>
      <c r="VYY23" s="9"/>
      <c r="VYZ23" s="9"/>
      <c r="VZA23" s="78"/>
      <c r="VZB23" s="9"/>
      <c r="VZC23" s="9"/>
      <c r="VZD23" s="78"/>
      <c r="VZE23" s="9"/>
      <c r="VZF23" s="9"/>
      <c r="VZG23" s="78"/>
      <c r="VZH23" s="9"/>
      <c r="VZI23" s="9"/>
      <c r="VZJ23" s="78"/>
      <c r="VZK23" s="9"/>
      <c r="VZL23" s="9"/>
      <c r="VZM23" s="78"/>
      <c r="VZN23" s="9"/>
      <c r="VZO23" s="9"/>
      <c r="VZP23" s="78"/>
      <c r="VZQ23" s="9"/>
      <c r="VZR23" s="9"/>
      <c r="VZS23" s="78"/>
      <c r="VZT23" s="10"/>
      <c r="VZU23" s="10"/>
      <c r="VZV23" s="10"/>
      <c r="VZW23" s="9"/>
      <c r="VZX23" s="9"/>
      <c r="VZY23" s="78"/>
      <c r="VZZ23" s="10"/>
      <c r="WAA23" s="10"/>
      <c r="WAB23" s="10"/>
      <c r="WAC23" s="9"/>
      <c r="WAD23" s="9"/>
      <c r="WAE23" s="78"/>
      <c r="WAF23" s="9"/>
      <c r="WAG23" s="9"/>
      <c r="WAH23" s="78"/>
      <c r="WAI23" s="10"/>
      <c r="WAJ23" s="10"/>
      <c r="WAK23" s="10"/>
      <c r="WAL23" s="10"/>
      <c r="WAM23" s="10"/>
      <c r="WAN23" s="10"/>
      <c r="WAO23" s="57"/>
      <c r="WAP23" s="58"/>
      <c r="WAQ23" s="9"/>
      <c r="WAR23" s="9"/>
      <c r="WAS23" s="78"/>
      <c r="WAT23" s="9"/>
      <c r="WAU23" s="9"/>
      <c r="WAV23" s="78"/>
      <c r="WAW23" s="9"/>
      <c r="WAX23" s="9"/>
      <c r="WAY23" s="78"/>
      <c r="WAZ23" s="9"/>
      <c r="WBA23" s="9"/>
      <c r="WBB23" s="78"/>
      <c r="WBC23" s="9"/>
      <c r="WBD23" s="9"/>
      <c r="WBE23" s="78"/>
      <c r="WBF23" s="9"/>
      <c r="WBG23" s="9"/>
      <c r="WBH23" s="78"/>
      <c r="WBI23" s="9"/>
      <c r="WBJ23" s="9"/>
      <c r="WBK23" s="78"/>
      <c r="WBL23" s="9"/>
      <c r="WBM23" s="9"/>
      <c r="WBN23" s="78"/>
      <c r="WBO23" s="9"/>
      <c r="WBP23" s="9"/>
      <c r="WBQ23" s="78"/>
      <c r="WBR23" s="9"/>
      <c r="WBS23" s="9"/>
      <c r="WBT23" s="78"/>
      <c r="WBU23" s="9"/>
      <c r="WBV23" s="9"/>
      <c r="WBW23" s="78"/>
      <c r="WBX23" s="9"/>
      <c r="WBY23" s="9"/>
      <c r="WBZ23" s="78"/>
      <c r="WCA23" s="9"/>
      <c r="WCB23" s="9"/>
      <c r="WCC23" s="78"/>
      <c r="WCD23" s="9"/>
      <c r="WCE23" s="9"/>
      <c r="WCF23" s="78"/>
      <c r="WCG23" s="9"/>
      <c r="WCH23" s="9"/>
      <c r="WCI23" s="78"/>
      <c r="WCJ23" s="9"/>
      <c r="WCK23" s="9"/>
      <c r="WCL23" s="78"/>
      <c r="WCM23" s="9"/>
      <c r="WCN23" s="9"/>
      <c r="WCO23" s="78"/>
      <c r="WCP23" s="9"/>
      <c r="WCQ23" s="9"/>
      <c r="WCR23" s="78"/>
      <c r="WCS23" s="9"/>
      <c r="WCT23" s="9"/>
      <c r="WCU23" s="78"/>
      <c r="WCV23" s="9"/>
      <c r="WCW23" s="9"/>
      <c r="WCX23" s="78"/>
      <c r="WCY23" s="9"/>
      <c r="WCZ23" s="9"/>
      <c r="WDA23" s="78"/>
      <c r="WDB23" s="10"/>
      <c r="WDC23" s="10"/>
      <c r="WDD23" s="10"/>
      <c r="WDE23" s="9"/>
      <c r="WDF23" s="9"/>
      <c r="WDG23" s="78"/>
      <c r="WDH23" s="10"/>
      <c r="WDI23" s="10"/>
      <c r="WDJ23" s="10"/>
      <c r="WDK23" s="9"/>
      <c r="WDL23" s="9"/>
      <c r="WDM23" s="78"/>
      <c r="WDN23" s="9"/>
      <c r="WDO23" s="9"/>
      <c r="WDP23" s="78"/>
      <c r="WDQ23" s="10"/>
      <c r="WDR23" s="10"/>
      <c r="WDS23" s="10"/>
      <c r="WDT23" s="10"/>
      <c r="WDU23" s="10"/>
      <c r="WDV23" s="10"/>
      <c r="WDW23" s="57"/>
      <c r="WDX23" s="58"/>
      <c r="WDY23" s="9"/>
      <c r="WDZ23" s="9"/>
      <c r="WEA23" s="78"/>
      <c r="WEB23" s="9"/>
      <c r="WEC23" s="9"/>
      <c r="WED23" s="78"/>
      <c r="WEE23" s="9"/>
      <c r="WEF23" s="9"/>
      <c r="WEG23" s="78"/>
      <c r="WEH23" s="9"/>
      <c r="WEI23" s="9"/>
      <c r="WEJ23" s="78"/>
      <c r="WEK23" s="9"/>
      <c r="WEL23" s="9"/>
      <c r="WEM23" s="78"/>
      <c r="WEN23" s="9"/>
      <c r="WEO23" s="9"/>
      <c r="WEP23" s="78"/>
      <c r="WEQ23" s="9"/>
      <c r="WER23" s="9"/>
      <c r="WES23" s="78"/>
      <c r="WET23" s="9"/>
      <c r="WEU23" s="9"/>
      <c r="WEV23" s="78"/>
      <c r="WEW23" s="9"/>
      <c r="WEX23" s="9"/>
      <c r="WEY23" s="78"/>
      <c r="WEZ23" s="9"/>
      <c r="WFA23" s="9"/>
      <c r="WFB23" s="78"/>
      <c r="WFC23" s="9"/>
      <c r="WFD23" s="9"/>
      <c r="WFE23" s="78"/>
      <c r="WFF23" s="9"/>
      <c r="WFG23" s="9"/>
      <c r="WFH23" s="78"/>
      <c r="WFI23" s="9"/>
      <c r="WFJ23" s="9"/>
      <c r="WFK23" s="78"/>
      <c r="WFL23" s="9"/>
      <c r="WFM23" s="9"/>
      <c r="WFN23" s="78"/>
      <c r="WFO23" s="9"/>
      <c r="WFP23" s="9"/>
      <c r="WFQ23" s="78"/>
      <c r="WFR23" s="9"/>
      <c r="WFS23" s="9"/>
      <c r="WFT23" s="78"/>
      <c r="WFU23" s="9"/>
      <c r="WFV23" s="9"/>
      <c r="WFW23" s="78"/>
      <c r="WFX23" s="9"/>
      <c r="WFY23" s="9"/>
      <c r="WFZ23" s="78"/>
      <c r="WGA23" s="9"/>
      <c r="WGB23" s="9"/>
      <c r="WGC23" s="78"/>
      <c r="WGD23" s="9"/>
      <c r="WGE23" s="9"/>
      <c r="WGF23" s="78"/>
      <c r="WGG23" s="9"/>
      <c r="WGH23" s="9"/>
      <c r="WGI23" s="78"/>
      <c r="WGJ23" s="10"/>
      <c r="WGK23" s="10"/>
      <c r="WGL23" s="10"/>
      <c r="WGM23" s="9"/>
      <c r="WGN23" s="9"/>
      <c r="WGO23" s="78"/>
      <c r="WGP23" s="10"/>
      <c r="WGQ23" s="10"/>
      <c r="WGR23" s="10"/>
      <c r="WGS23" s="9"/>
      <c r="WGT23" s="9"/>
      <c r="WGU23" s="78"/>
      <c r="WGV23" s="9"/>
      <c r="WGW23" s="9"/>
      <c r="WGX23" s="78"/>
      <c r="WGY23" s="10"/>
      <c r="WGZ23" s="10"/>
      <c r="WHA23" s="10"/>
      <c r="WHB23" s="10"/>
      <c r="WHC23" s="10"/>
      <c r="WHD23" s="10"/>
      <c r="WHE23" s="57"/>
      <c r="WHF23" s="58"/>
      <c r="WHG23" s="9"/>
      <c r="WHH23" s="9"/>
      <c r="WHI23" s="78"/>
      <c r="WHJ23" s="9"/>
      <c r="WHK23" s="9"/>
      <c r="WHL23" s="78"/>
      <c r="WHM23" s="9"/>
      <c r="WHN23" s="9"/>
      <c r="WHO23" s="78"/>
      <c r="WHP23" s="9"/>
      <c r="WHQ23" s="9"/>
      <c r="WHR23" s="78"/>
      <c r="WHS23" s="9"/>
      <c r="WHT23" s="9"/>
      <c r="WHU23" s="78"/>
      <c r="WHV23" s="9"/>
      <c r="WHW23" s="9"/>
      <c r="WHX23" s="78"/>
      <c r="WHY23" s="9"/>
      <c r="WHZ23" s="9"/>
      <c r="WIA23" s="78"/>
      <c r="WIB23" s="9"/>
      <c r="WIC23" s="9"/>
      <c r="WID23" s="78"/>
      <c r="WIE23" s="9"/>
      <c r="WIF23" s="9"/>
      <c r="WIG23" s="78"/>
      <c r="WIH23" s="9"/>
      <c r="WII23" s="9"/>
      <c r="WIJ23" s="78"/>
      <c r="WIK23" s="9"/>
      <c r="WIL23" s="9"/>
      <c r="WIM23" s="78"/>
      <c r="WIN23" s="9"/>
      <c r="WIO23" s="9"/>
      <c r="WIP23" s="78"/>
      <c r="WIQ23" s="9"/>
      <c r="WIR23" s="9"/>
      <c r="WIS23" s="78"/>
      <c r="WIT23" s="9"/>
      <c r="WIU23" s="9"/>
      <c r="WIV23" s="78"/>
      <c r="WIW23" s="9"/>
      <c r="WIX23" s="9"/>
      <c r="WIY23" s="78"/>
      <c r="WIZ23" s="9"/>
      <c r="WJA23" s="9"/>
      <c r="WJB23" s="78"/>
      <c r="WJC23" s="9"/>
      <c r="WJD23" s="9"/>
      <c r="WJE23" s="78"/>
      <c r="WJF23" s="9"/>
      <c r="WJG23" s="9"/>
      <c r="WJH23" s="78"/>
      <c r="WJI23" s="9"/>
      <c r="WJJ23" s="9"/>
      <c r="WJK23" s="78"/>
      <c r="WJL23" s="9"/>
      <c r="WJM23" s="9"/>
      <c r="WJN23" s="78"/>
      <c r="WJO23" s="9"/>
      <c r="WJP23" s="9"/>
      <c r="WJQ23" s="78"/>
      <c r="WJR23" s="10"/>
      <c r="WJS23" s="10"/>
      <c r="WJT23" s="10"/>
      <c r="WJU23" s="9"/>
      <c r="WJV23" s="9"/>
      <c r="WJW23" s="78"/>
      <c r="WJX23" s="10"/>
      <c r="WJY23" s="10"/>
      <c r="WJZ23" s="10"/>
      <c r="WKA23" s="9"/>
      <c r="WKB23" s="9"/>
      <c r="WKC23" s="78"/>
      <c r="WKD23" s="9"/>
      <c r="WKE23" s="9"/>
      <c r="WKF23" s="78"/>
      <c r="WKG23" s="10"/>
      <c r="WKH23" s="10"/>
      <c r="WKI23" s="10"/>
      <c r="WKJ23" s="10"/>
      <c r="WKK23" s="10"/>
      <c r="WKL23" s="10"/>
      <c r="WKM23" s="57"/>
      <c r="WKN23" s="58"/>
      <c r="WKO23" s="9"/>
      <c r="WKP23" s="9"/>
      <c r="WKQ23" s="78"/>
      <c r="WKR23" s="9"/>
      <c r="WKS23" s="9"/>
      <c r="WKT23" s="78"/>
      <c r="WKU23" s="9"/>
      <c r="WKV23" s="9"/>
      <c r="WKW23" s="78"/>
      <c r="WKX23" s="9"/>
      <c r="WKY23" s="9"/>
      <c r="WKZ23" s="78"/>
      <c r="WLA23" s="9"/>
      <c r="WLB23" s="9"/>
      <c r="WLC23" s="78"/>
      <c r="WLD23" s="9"/>
      <c r="WLE23" s="9"/>
      <c r="WLF23" s="78"/>
      <c r="WLG23" s="9"/>
      <c r="WLH23" s="9"/>
      <c r="WLI23" s="78"/>
      <c r="WLJ23" s="9"/>
      <c r="WLK23" s="9"/>
      <c r="WLL23" s="78"/>
      <c r="WLM23" s="9"/>
      <c r="WLN23" s="9"/>
      <c r="WLO23" s="78"/>
      <c r="WLP23" s="9"/>
      <c r="WLQ23" s="9"/>
      <c r="WLR23" s="78"/>
      <c r="WLS23" s="9"/>
      <c r="WLT23" s="9"/>
      <c r="WLU23" s="78"/>
      <c r="WLV23" s="9"/>
      <c r="WLW23" s="9"/>
      <c r="WLX23" s="78"/>
      <c r="WLY23" s="9"/>
      <c r="WLZ23" s="9"/>
      <c r="WMA23" s="78"/>
      <c r="WMB23" s="9"/>
      <c r="WMC23" s="9"/>
      <c r="WMD23" s="78"/>
      <c r="WME23" s="9"/>
      <c r="WMF23" s="9"/>
      <c r="WMG23" s="78"/>
      <c r="WMH23" s="9"/>
      <c r="WMI23" s="9"/>
      <c r="WMJ23" s="78"/>
      <c r="WMK23" s="9"/>
      <c r="WML23" s="9"/>
      <c r="WMM23" s="78"/>
      <c r="WMN23" s="9"/>
      <c r="WMO23" s="9"/>
      <c r="WMP23" s="78"/>
      <c r="WMQ23" s="9"/>
      <c r="WMR23" s="9"/>
      <c r="WMS23" s="78"/>
      <c r="WMT23" s="9"/>
      <c r="WMU23" s="9"/>
      <c r="WMV23" s="78"/>
      <c r="WMW23" s="9"/>
      <c r="WMX23" s="9"/>
      <c r="WMY23" s="78"/>
      <c r="WMZ23" s="10"/>
      <c r="WNA23" s="10"/>
      <c r="WNB23" s="10"/>
      <c r="WNC23" s="9"/>
      <c r="WND23" s="9"/>
      <c r="WNE23" s="78"/>
      <c r="WNF23" s="10"/>
      <c r="WNG23" s="10"/>
      <c r="WNH23" s="10"/>
      <c r="WNI23" s="9"/>
      <c r="WNJ23" s="9"/>
      <c r="WNK23" s="78"/>
      <c r="WNL23" s="9"/>
      <c r="WNM23" s="9"/>
      <c r="WNN23" s="78"/>
      <c r="WNO23" s="10"/>
      <c r="WNP23" s="10"/>
      <c r="WNQ23" s="10"/>
      <c r="WNR23" s="10"/>
      <c r="WNS23" s="10"/>
      <c r="WNT23" s="10"/>
      <c r="WNU23" s="57"/>
      <c r="WNV23" s="58"/>
      <c r="WNW23" s="9"/>
      <c r="WNX23" s="9"/>
      <c r="WNY23" s="78"/>
      <c r="WNZ23" s="9"/>
      <c r="WOA23" s="9"/>
      <c r="WOB23" s="78"/>
      <c r="WOC23" s="9"/>
      <c r="WOD23" s="9"/>
      <c r="WOE23" s="78"/>
      <c r="WOF23" s="9"/>
      <c r="WOG23" s="9"/>
      <c r="WOH23" s="78"/>
      <c r="WOI23" s="9"/>
      <c r="WOJ23" s="9"/>
      <c r="WOK23" s="78"/>
      <c r="WOL23" s="9"/>
      <c r="WOM23" s="9"/>
      <c r="WON23" s="78"/>
      <c r="WOO23" s="9"/>
      <c r="WOP23" s="9"/>
      <c r="WOQ23" s="78"/>
      <c r="WOR23" s="9"/>
      <c r="WOS23" s="9"/>
      <c r="WOT23" s="78"/>
      <c r="WOU23" s="9"/>
      <c r="WOV23" s="9"/>
      <c r="WOW23" s="78"/>
      <c r="WOX23" s="9"/>
      <c r="WOY23" s="9"/>
      <c r="WOZ23" s="78"/>
      <c r="WPA23" s="9"/>
      <c r="WPB23" s="9"/>
      <c r="WPC23" s="78"/>
      <c r="WPD23" s="9"/>
      <c r="WPE23" s="9"/>
      <c r="WPF23" s="78"/>
      <c r="WPG23" s="9"/>
      <c r="WPH23" s="9"/>
      <c r="WPI23" s="78"/>
      <c r="WPJ23" s="9"/>
      <c r="WPK23" s="9"/>
      <c r="WPL23" s="78"/>
      <c r="WPM23" s="9"/>
      <c r="WPN23" s="9"/>
      <c r="WPO23" s="78"/>
      <c r="WPP23" s="9"/>
      <c r="WPQ23" s="9"/>
      <c r="WPR23" s="78"/>
      <c r="WPS23" s="9"/>
      <c r="WPT23" s="9"/>
      <c r="WPU23" s="78"/>
      <c r="WPV23" s="9"/>
      <c r="WPW23" s="9"/>
      <c r="WPX23" s="78"/>
      <c r="WPY23" s="9"/>
      <c r="WPZ23" s="9"/>
      <c r="WQA23" s="78"/>
      <c r="WQB23" s="9"/>
      <c r="WQC23" s="9"/>
      <c r="WQD23" s="78"/>
      <c r="WQE23" s="9"/>
      <c r="WQF23" s="9"/>
      <c r="WQG23" s="78"/>
      <c r="WQH23" s="10"/>
      <c r="WQI23" s="10"/>
      <c r="WQJ23" s="10"/>
      <c r="WQK23" s="9"/>
      <c r="WQL23" s="9"/>
      <c r="WQM23" s="78"/>
      <c r="WQN23" s="10"/>
      <c r="WQO23" s="10"/>
      <c r="WQP23" s="10"/>
      <c r="WQQ23" s="9"/>
      <c r="WQR23" s="9"/>
      <c r="WQS23" s="78"/>
      <c r="WQT23" s="9"/>
      <c r="WQU23" s="9"/>
      <c r="WQV23" s="78"/>
      <c r="WQW23" s="10"/>
      <c r="WQX23" s="10"/>
      <c r="WQY23" s="10"/>
      <c r="WQZ23" s="10"/>
      <c r="WRA23" s="10"/>
      <c r="WRB23" s="10"/>
      <c r="WRC23" s="57"/>
      <c r="WRD23" s="58"/>
      <c r="WRE23" s="9"/>
      <c r="WRF23" s="9"/>
      <c r="WRG23" s="78"/>
      <c r="WRH23" s="9"/>
      <c r="WRI23" s="9"/>
      <c r="WRJ23" s="78"/>
      <c r="WRK23" s="9"/>
      <c r="WRL23" s="9"/>
      <c r="WRM23" s="78"/>
      <c r="WRN23" s="9"/>
      <c r="WRO23" s="9"/>
      <c r="WRP23" s="78"/>
      <c r="WRQ23" s="9"/>
      <c r="WRR23" s="9"/>
      <c r="WRS23" s="78"/>
      <c r="WRT23" s="9"/>
      <c r="WRU23" s="9"/>
      <c r="WRV23" s="78"/>
      <c r="WRW23" s="9"/>
      <c r="WRX23" s="9"/>
      <c r="WRY23" s="78"/>
      <c r="WRZ23" s="9"/>
      <c r="WSA23" s="9"/>
      <c r="WSB23" s="78"/>
      <c r="WSC23" s="9"/>
      <c r="WSD23" s="9"/>
      <c r="WSE23" s="78"/>
      <c r="WSF23" s="9"/>
      <c r="WSG23" s="9"/>
      <c r="WSH23" s="78"/>
      <c r="WSI23" s="9"/>
      <c r="WSJ23" s="9"/>
      <c r="WSK23" s="78"/>
      <c r="WSL23" s="9"/>
      <c r="WSM23" s="9"/>
      <c r="WSN23" s="78"/>
      <c r="WSO23" s="9"/>
      <c r="WSP23" s="9"/>
      <c r="WSQ23" s="78"/>
      <c r="WSR23" s="9"/>
      <c r="WSS23" s="9"/>
      <c r="WST23" s="78"/>
      <c r="WSU23" s="9"/>
      <c r="WSV23" s="9"/>
      <c r="WSW23" s="78"/>
      <c r="WSX23" s="9"/>
      <c r="WSY23" s="9"/>
      <c r="WSZ23" s="78"/>
      <c r="WTA23" s="9"/>
      <c r="WTB23" s="9"/>
      <c r="WTC23" s="78"/>
      <c r="WTD23" s="9"/>
      <c r="WTE23" s="9"/>
      <c r="WTF23" s="78"/>
      <c r="WTG23" s="9"/>
      <c r="WTH23" s="9"/>
      <c r="WTI23" s="78"/>
      <c r="WTJ23" s="9"/>
      <c r="WTK23" s="9"/>
      <c r="WTL23" s="78"/>
      <c r="WTM23" s="9"/>
      <c r="WTN23" s="9"/>
      <c r="WTO23" s="78"/>
      <c r="WTP23" s="10"/>
      <c r="WTQ23" s="10"/>
      <c r="WTR23" s="10"/>
      <c r="WTS23" s="9"/>
      <c r="WTT23" s="9"/>
      <c r="WTU23" s="78"/>
      <c r="WTV23" s="10"/>
      <c r="WTW23" s="10"/>
      <c r="WTX23" s="10"/>
      <c r="WTY23" s="9"/>
      <c r="WTZ23" s="9"/>
      <c r="WUA23" s="78"/>
      <c r="WUB23" s="9"/>
      <c r="WUC23" s="9"/>
      <c r="WUD23" s="78"/>
      <c r="WUE23" s="10"/>
      <c r="WUF23" s="10"/>
      <c r="WUG23" s="10"/>
      <c r="WUH23" s="10"/>
      <c r="WUI23" s="10"/>
      <c r="WUJ23" s="10"/>
      <c r="WUK23" s="57"/>
      <c r="WUL23" s="58"/>
      <c r="WUM23" s="9"/>
      <c r="WUN23" s="9"/>
      <c r="WUO23" s="78"/>
      <c r="WUP23" s="9"/>
      <c r="WUQ23" s="9"/>
      <c r="WUR23" s="78"/>
      <c r="WUS23" s="9"/>
      <c r="WUT23" s="9"/>
      <c r="WUU23" s="78"/>
      <c r="WUV23" s="9"/>
      <c r="WUW23" s="9"/>
      <c r="WUX23" s="78"/>
      <c r="WUY23" s="9"/>
      <c r="WUZ23" s="9"/>
      <c r="WVA23" s="78"/>
      <c r="WVB23" s="9"/>
      <c r="WVC23" s="9"/>
      <c r="WVD23" s="78"/>
      <c r="WVE23" s="9"/>
      <c r="WVF23" s="9"/>
      <c r="WVG23" s="78"/>
      <c r="WVH23" s="9"/>
      <c r="WVI23" s="9"/>
      <c r="WVJ23" s="78"/>
      <c r="WVK23" s="9"/>
      <c r="WVL23" s="9"/>
      <c r="WVM23" s="78"/>
      <c r="WVN23" s="9"/>
      <c r="WVO23" s="9"/>
      <c r="WVP23" s="78"/>
      <c r="WVQ23" s="9"/>
      <c r="WVR23" s="9"/>
      <c r="WVS23" s="78"/>
      <c r="WVT23" s="9"/>
      <c r="WVU23" s="9"/>
      <c r="WVV23" s="78"/>
      <c r="WVW23" s="9"/>
      <c r="WVX23" s="9"/>
      <c r="WVY23" s="78"/>
      <c r="WVZ23" s="9"/>
      <c r="WWA23" s="9"/>
      <c r="WWB23" s="78"/>
      <c r="WWC23" s="9"/>
      <c r="WWD23" s="9"/>
      <c r="WWE23" s="78"/>
      <c r="WWF23" s="9"/>
      <c r="WWG23" s="9"/>
      <c r="WWH23" s="78"/>
      <c r="WWI23" s="9"/>
      <c r="WWJ23" s="9"/>
      <c r="WWK23" s="78"/>
      <c r="WWL23" s="9"/>
      <c r="WWM23" s="9"/>
      <c r="WWN23" s="78"/>
      <c r="WWO23" s="9"/>
      <c r="WWP23" s="9"/>
      <c r="WWQ23" s="78"/>
      <c r="WWR23" s="9"/>
      <c r="WWS23" s="9"/>
      <c r="WWT23" s="78"/>
      <c r="WWU23" s="9"/>
      <c r="WWV23" s="9"/>
      <c r="WWW23" s="78"/>
      <c r="WWX23" s="10"/>
      <c r="WWY23" s="10"/>
      <c r="WWZ23" s="10"/>
      <c r="WXA23" s="9"/>
      <c r="WXB23" s="9"/>
      <c r="WXC23" s="78"/>
      <c r="WXD23" s="10"/>
      <c r="WXE23" s="10"/>
      <c r="WXF23" s="10"/>
      <c r="WXG23" s="9"/>
      <c r="WXH23" s="9"/>
      <c r="WXI23" s="78"/>
      <c r="WXJ23" s="9"/>
      <c r="WXK23" s="9"/>
      <c r="WXL23" s="78"/>
      <c r="WXM23" s="10"/>
      <c r="WXN23" s="10"/>
      <c r="WXO23" s="10"/>
      <c r="WXP23" s="10"/>
      <c r="WXQ23" s="10"/>
      <c r="WXR23" s="10"/>
      <c r="WXS23" s="57"/>
      <c r="WXT23" s="58"/>
      <c r="WXU23" s="9"/>
      <c r="WXV23" s="9"/>
      <c r="WXW23" s="78"/>
      <c r="WXX23" s="9"/>
      <c r="WXY23" s="9"/>
      <c r="WXZ23" s="78"/>
      <c r="WYA23" s="9"/>
      <c r="WYB23" s="9"/>
      <c r="WYC23" s="78"/>
      <c r="WYD23" s="9"/>
      <c r="WYE23" s="9"/>
      <c r="WYF23" s="78"/>
      <c r="WYG23" s="9"/>
      <c r="WYH23" s="9"/>
      <c r="WYI23" s="78"/>
      <c r="WYJ23" s="9"/>
      <c r="WYK23" s="9"/>
      <c r="WYL23" s="78"/>
      <c r="WYM23" s="9"/>
      <c r="WYN23" s="9"/>
      <c r="WYO23" s="78"/>
      <c r="WYP23" s="9"/>
      <c r="WYQ23" s="9"/>
      <c r="WYR23" s="78"/>
      <c r="WYS23" s="9"/>
      <c r="WYT23" s="9"/>
      <c r="WYU23" s="78"/>
      <c r="WYV23" s="9"/>
      <c r="WYW23" s="9"/>
      <c r="WYX23" s="78"/>
      <c r="WYY23" s="9"/>
      <c r="WYZ23" s="9"/>
      <c r="WZA23" s="78"/>
      <c r="WZB23" s="9"/>
      <c r="WZC23" s="9"/>
      <c r="WZD23" s="78"/>
      <c r="WZE23" s="9"/>
      <c r="WZF23" s="9"/>
      <c r="WZG23" s="78"/>
      <c r="WZH23" s="9"/>
      <c r="WZI23" s="9"/>
      <c r="WZJ23" s="78"/>
      <c r="WZK23" s="9"/>
      <c r="WZL23" s="9"/>
      <c r="WZM23" s="78"/>
      <c r="WZN23" s="9"/>
      <c r="WZO23" s="9"/>
      <c r="WZP23" s="78"/>
      <c r="WZQ23" s="9"/>
      <c r="WZR23" s="9"/>
      <c r="WZS23" s="78"/>
      <c r="WZT23" s="9"/>
      <c r="WZU23" s="9"/>
      <c r="WZV23" s="78"/>
      <c r="WZW23" s="9"/>
      <c r="WZX23" s="9"/>
      <c r="WZY23" s="78"/>
      <c r="WZZ23" s="9"/>
      <c r="XAA23" s="9"/>
      <c r="XAB23" s="78"/>
      <c r="XAC23" s="9"/>
      <c r="XAD23" s="9"/>
      <c r="XAE23" s="78"/>
      <c r="XAF23" s="10"/>
      <c r="XAG23" s="10"/>
      <c r="XAH23" s="10"/>
      <c r="XAI23" s="9"/>
      <c r="XAJ23" s="9"/>
      <c r="XAK23" s="78"/>
      <c r="XAL23" s="10"/>
      <c r="XAM23" s="10"/>
      <c r="XAN23" s="10"/>
      <c r="XAO23" s="9"/>
      <c r="XAP23" s="9"/>
      <c r="XAQ23" s="78"/>
      <c r="XAR23" s="9"/>
      <c r="XAS23" s="9"/>
      <c r="XAT23" s="78"/>
      <c r="XAU23" s="10"/>
      <c r="XAV23" s="10"/>
      <c r="XAW23" s="10"/>
      <c r="XAX23" s="10"/>
      <c r="XAY23" s="10"/>
      <c r="XAZ23" s="10"/>
      <c r="XBA23" s="57"/>
      <c r="XBB23" s="58"/>
      <c r="XBC23" s="9"/>
      <c r="XBD23" s="9"/>
      <c r="XBE23" s="78"/>
      <c r="XBF23" s="9"/>
      <c r="XBG23" s="9"/>
      <c r="XBH23" s="78"/>
      <c r="XBI23" s="9"/>
      <c r="XBJ23" s="9"/>
      <c r="XBK23" s="78"/>
      <c r="XBL23" s="9"/>
      <c r="XBM23" s="9"/>
      <c r="XBN23" s="78"/>
      <c r="XBO23" s="9"/>
      <c r="XBP23" s="9"/>
      <c r="XBQ23" s="78"/>
      <c r="XBR23" s="9"/>
      <c r="XBS23" s="9"/>
      <c r="XBT23" s="78"/>
      <c r="XBU23" s="9"/>
      <c r="XBV23" s="9"/>
      <c r="XBW23" s="78"/>
      <c r="XBX23" s="9"/>
      <c r="XBY23" s="9"/>
      <c r="XBZ23" s="78"/>
      <c r="XCA23" s="9"/>
      <c r="XCB23" s="9"/>
      <c r="XCC23" s="78"/>
      <c r="XCD23" s="9"/>
      <c r="XCE23" s="9"/>
      <c r="XCF23" s="78"/>
      <c r="XCG23" s="9"/>
      <c r="XCH23" s="9"/>
      <c r="XCI23" s="78"/>
      <c r="XCJ23" s="9"/>
      <c r="XCK23" s="9"/>
      <c r="XCL23" s="78"/>
      <c r="XCM23" s="9"/>
      <c r="XCN23" s="9"/>
      <c r="XCO23" s="78"/>
      <c r="XCP23" s="9"/>
      <c r="XCQ23" s="9"/>
      <c r="XCR23" s="78"/>
    </row>
    <row r="24" spans="1:16320">
      <c r="A24" s="13">
        <v>17</v>
      </c>
      <c r="B24" s="1" t="s">
        <v>19</v>
      </c>
      <c r="C24" s="84"/>
      <c r="D24" s="84"/>
      <c r="E24" s="87">
        <v>0</v>
      </c>
      <c r="F24" s="84">
        <v>22800000</v>
      </c>
      <c r="G24" s="84">
        <v>13912303.01</v>
      </c>
      <c r="H24" s="87">
        <v>-1362880.71</v>
      </c>
      <c r="I24" s="84"/>
      <c r="J24" s="84"/>
      <c r="K24" s="87">
        <v>0</v>
      </c>
      <c r="L24" s="86"/>
      <c r="M24" s="86"/>
      <c r="N24" s="87">
        <v>0</v>
      </c>
      <c r="O24" s="84"/>
      <c r="P24" s="84"/>
      <c r="Q24" s="87">
        <v>0</v>
      </c>
      <c r="R24" s="84"/>
      <c r="S24" s="84"/>
      <c r="T24" s="87">
        <v>0</v>
      </c>
      <c r="U24" s="84">
        <v>4600000</v>
      </c>
      <c r="V24" s="84">
        <v>3537925.85</v>
      </c>
      <c r="W24" s="87">
        <v>-184800</v>
      </c>
      <c r="X24" s="84">
        <v>4000000</v>
      </c>
      <c r="Y24" s="84">
        <v>3669646.45</v>
      </c>
      <c r="Z24" s="84">
        <f>X24-Y24</f>
        <v>330353.54999999981</v>
      </c>
      <c r="AA24" s="84">
        <v>5840000</v>
      </c>
      <c r="AB24" s="84">
        <v>4807284.01</v>
      </c>
      <c r="AC24" s="84">
        <f t="shared" ref="AC24:AC89" si="114">AA24-AB24</f>
        <v>1032715.9900000002</v>
      </c>
      <c r="AD24" s="84">
        <v>4680000</v>
      </c>
      <c r="AE24" s="84">
        <v>4698410.24</v>
      </c>
      <c r="AF24" s="84">
        <f t="shared" ref="AF24:AF89" si="115">AD24-AE24</f>
        <v>-18410.240000000224</v>
      </c>
      <c r="AG24" s="84">
        <v>5904400</v>
      </c>
      <c r="AH24" s="84">
        <v>3505393.57</v>
      </c>
      <c r="AI24" s="84">
        <f t="shared" ref="AI24:AI89" si="116">AG24-AH24</f>
        <v>2399006.4300000002</v>
      </c>
      <c r="AJ24" s="84">
        <v>5800000</v>
      </c>
      <c r="AK24" s="84">
        <v>7388106.0099999998</v>
      </c>
      <c r="AL24" s="84">
        <f t="shared" ref="AL24:AL89" si="117">AJ24-AK24</f>
        <v>-1588106.0099999998</v>
      </c>
      <c r="AM24" s="84">
        <v>5100000</v>
      </c>
      <c r="AN24" s="84">
        <v>4017455.89</v>
      </c>
      <c r="AO24" s="84">
        <f t="shared" ref="AO24:AO89" si="118">AM24-AN24</f>
        <v>1082544.1099999999</v>
      </c>
      <c r="AP24" s="84">
        <v>7000000</v>
      </c>
      <c r="AQ24" s="84">
        <v>6693241.1799999997</v>
      </c>
      <c r="AR24" s="87">
        <v>200507.65000000002</v>
      </c>
      <c r="AS24" s="86"/>
      <c r="AT24" s="86"/>
      <c r="AU24" s="87">
        <v>0</v>
      </c>
      <c r="AV24" s="84">
        <v>16000000</v>
      </c>
      <c r="AW24" s="84">
        <v>16044235.67</v>
      </c>
      <c r="AX24" s="84">
        <f t="shared" ref="AX24:AX89" si="119">AV24-AW24</f>
        <v>-44235.669999999925</v>
      </c>
      <c r="AY24" s="84">
        <v>15130000</v>
      </c>
      <c r="AZ24" s="84">
        <v>10891797.92</v>
      </c>
      <c r="BA24" s="84">
        <f t="shared" ref="BA24:BA89" si="120">AY24-AZ24</f>
        <v>4238202.08</v>
      </c>
      <c r="BB24" s="84">
        <v>14000000</v>
      </c>
      <c r="BC24" s="84">
        <v>13992328.24</v>
      </c>
      <c r="BD24" s="87">
        <f t="shared" si="40"/>
        <v>-7671.7599999997765</v>
      </c>
      <c r="BE24" s="86"/>
      <c r="BF24" s="86"/>
      <c r="BG24" s="87">
        <f t="shared" si="42"/>
        <v>0</v>
      </c>
      <c r="BH24" s="86"/>
      <c r="BI24" s="86"/>
      <c r="BJ24" s="87">
        <f t="shared" si="44"/>
        <v>0</v>
      </c>
      <c r="BK24" s="86"/>
      <c r="BL24" s="86"/>
      <c r="BM24" s="87">
        <f t="shared" si="74"/>
        <v>0</v>
      </c>
      <c r="BN24" s="91">
        <f t="shared" si="0"/>
        <v>110854400</v>
      </c>
      <c r="BO24" s="91">
        <f t="shared" si="0"/>
        <v>93158128.039999992</v>
      </c>
      <c r="BP24" s="91">
        <f t="shared" si="0"/>
        <v>6077225.4199999999</v>
      </c>
      <c r="BQ24" s="86"/>
      <c r="BR24" s="86"/>
      <c r="BS24" s="87">
        <f t="shared" si="47"/>
        <v>0</v>
      </c>
      <c r="BT24" s="91">
        <f t="shared" ref="BT24:BV27" si="121">SUM(BQ24)</f>
        <v>0</v>
      </c>
      <c r="BU24" s="91">
        <f t="shared" si="121"/>
        <v>0</v>
      </c>
      <c r="BV24" s="91">
        <f t="shared" si="121"/>
        <v>0</v>
      </c>
      <c r="BW24" s="86"/>
      <c r="BX24" s="86"/>
      <c r="BY24" s="87">
        <f t="shared" si="49"/>
        <v>0</v>
      </c>
      <c r="BZ24" s="86"/>
      <c r="CA24" s="86"/>
      <c r="CB24" s="87">
        <f t="shared" si="51"/>
        <v>0</v>
      </c>
      <c r="CC24" s="91">
        <f t="shared" si="52"/>
        <v>0</v>
      </c>
      <c r="CD24" s="91">
        <f t="shared" si="52"/>
        <v>0</v>
      </c>
      <c r="CE24" s="91">
        <f t="shared" si="52"/>
        <v>0</v>
      </c>
      <c r="CF24" s="91">
        <f t="shared" si="78"/>
        <v>110854400</v>
      </c>
      <c r="CG24" s="91">
        <f t="shared" si="78"/>
        <v>93158128.039999992</v>
      </c>
      <c r="CH24" s="91">
        <f t="shared" si="78"/>
        <v>6077225.4199999999</v>
      </c>
    </row>
    <row r="25" spans="1:16320">
      <c r="A25" s="13">
        <v>18</v>
      </c>
      <c r="B25" s="1" t="s">
        <v>20</v>
      </c>
      <c r="C25" s="84"/>
      <c r="D25" s="84"/>
      <c r="E25" s="109">
        <v>0</v>
      </c>
      <c r="F25" s="84">
        <v>45538800</v>
      </c>
      <c r="G25" s="84">
        <v>45538800</v>
      </c>
      <c r="H25" s="109">
        <v>-5352534.8000000007</v>
      </c>
      <c r="I25" s="84"/>
      <c r="J25" s="84"/>
      <c r="K25" s="109">
        <v>0</v>
      </c>
      <c r="L25" s="84"/>
      <c r="M25" s="84"/>
      <c r="N25" s="109">
        <v>0</v>
      </c>
      <c r="O25" s="84"/>
      <c r="P25" s="84"/>
      <c r="Q25" s="109">
        <v>0</v>
      </c>
      <c r="R25" s="84"/>
      <c r="S25" s="84"/>
      <c r="T25" s="109">
        <v>0</v>
      </c>
      <c r="U25" s="84">
        <v>74886900</v>
      </c>
      <c r="V25" s="84">
        <v>74886900</v>
      </c>
      <c r="W25" s="109">
        <v>-3550178</v>
      </c>
      <c r="X25" s="84">
        <v>60616000</v>
      </c>
      <c r="Y25" s="84">
        <v>59646553</v>
      </c>
      <c r="Z25" s="84">
        <f t="shared" ref="Z25:Z90" si="122">X25-Y25</f>
        <v>969447</v>
      </c>
      <c r="AA25" s="84">
        <v>23574600</v>
      </c>
      <c r="AB25" s="84">
        <v>24582600</v>
      </c>
      <c r="AC25" s="84">
        <f t="shared" si="114"/>
        <v>-1008000</v>
      </c>
      <c r="AD25" s="84">
        <v>24108000</v>
      </c>
      <c r="AE25" s="84">
        <v>23740064.82</v>
      </c>
      <c r="AF25" s="84">
        <f t="shared" si="115"/>
        <v>367935.1799999997</v>
      </c>
      <c r="AG25" s="84">
        <v>30324000</v>
      </c>
      <c r="AH25" s="84">
        <v>31628058</v>
      </c>
      <c r="AI25" s="84">
        <f t="shared" si="116"/>
        <v>-1304058</v>
      </c>
      <c r="AJ25" s="84">
        <v>40196000</v>
      </c>
      <c r="AK25" s="84">
        <v>41814789.710000001</v>
      </c>
      <c r="AL25" s="84">
        <f t="shared" si="117"/>
        <v>-1618789.7100000009</v>
      </c>
      <c r="AM25" s="84">
        <v>17730500</v>
      </c>
      <c r="AN25" s="84">
        <v>18998474</v>
      </c>
      <c r="AO25" s="84">
        <f t="shared" si="118"/>
        <v>-1267974</v>
      </c>
      <c r="AP25" s="84">
        <v>19228000</v>
      </c>
      <c r="AQ25" s="84">
        <v>19952373</v>
      </c>
      <c r="AR25" s="109">
        <v>-5577000</v>
      </c>
      <c r="AS25" s="84"/>
      <c r="AT25" s="84"/>
      <c r="AU25" s="109">
        <v>0</v>
      </c>
      <c r="AV25" s="84">
        <v>145926700</v>
      </c>
      <c r="AW25" s="84">
        <v>150370429.49000001</v>
      </c>
      <c r="AX25" s="84">
        <f t="shared" si="119"/>
        <v>-4443729.4900000095</v>
      </c>
      <c r="AY25" s="84">
        <v>149376000</v>
      </c>
      <c r="AZ25" s="84">
        <v>149376000</v>
      </c>
      <c r="BA25" s="84">
        <f t="shared" si="120"/>
        <v>0</v>
      </c>
      <c r="BB25" s="84">
        <v>202600000</v>
      </c>
      <c r="BC25" s="84">
        <v>202549880</v>
      </c>
      <c r="BD25" s="109">
        <f t="shared" si="40"/>
        <v>-50120</v>
      </c>
      <c r="BE25" s="84"/>
      <c r="BF25" s="84"/>
      <c r="BG25" s="109">
        <f t="shared" si="42"/>
        <v>0</v>
      </c>
      <c r="BH25" s="84"/>
      <c r="BI25" s="84"/>
      <c r="BJ25" s="109">
        <f t="shared" si="44"/>
        <v>0</v>
      </c>
      <c r="BK25" s="84"/>
      <c r="BL25" s="84"/>
      <c r="BM25" s="109">
        <f t="shared" si="74"/>
        <v>0</v>
      </c>
      <c r="BN25" s="135">
        <f t="shared" si="0"/>
        <v>834105500</v>
      </c>
      <c r="BO25" s="135">
        <f t="shared" si="0"/>
        <v>843084922.01999998</v>
      </c>
      <c r="BP25" s="135">
        <f t="shared" si="0"/>
        <v>-22835001.820000011</v>
      </c>
      <c r="BQ25" s="84"/>
      <c r="BR25" s="84"/>
      <c r="BS25" s="109">
        <f t="shared" si="47"/>
        <v>0</v>
      </c>
      <c r="BT25" s="135">
        <f t="shared" si="121"/>
        <v>0</v>
      </c>
      <c r="BU25" s="135">
        <f t="shared" si="121"/>
        <v>0</v>
      </c>
      <c r="BV25" s="135">
        <f t="shared" si="121"/>
        <v>0</v>
      </c>
      <c r="BW25" s="84"/>
      <c r="BX25" s="84"/>
      <c r="BY25" s="109">
        <f t="shared" si="49"/>
        <v>0</v>
      </c>
      <c r="BZ25" s="84"/>
      <c r="CA25" s="84"/>
      <c r="CB25" s="109">
        <f t="shared" si="51"/>
        <v>0</v>
      </c>
      <c r="CC25" s="135">
        <f t="shared" si="52"/>
        <v>0</v>
      </c>
      <c r="CD25" s="135">
        <f t="shared" si="52"/>
        <v>0</v>
      </c>
      <c r="CE25" s="135">
        <f t="shared" si="52"/>
        <v>0</v>
      </c>
      <c r="CF25" s="91">
        <f t="shared" si="78"/>
        <v>834105500</v>
      </c>
      <c r="CG25" s="91">
        <f t="shared" si="78"/>
        <v>843084922.01999998</v>
      </c>
      <c r="CH25" s="91">
        <f t="shared" si="78"/>
        <v>-22835001.820000011</v>
      </c>
    </row>
    <row r="26" spans="1:16320">
      <c r="A26" s="13">
        <v>19</v>
      </c>
      <c r="B26" s="1" t="s">
        <v>21</v>
      </c>
      <c r="C26" s="84"/>
      <c r="D26" s="84"/>
      <c r="E26" s="87">
        <v>0</v>
      </c>
      <c r="F26" s="84">
        <v>6221100</v>
      </c>
      <c r="G26" s="84">
        <v>4267900</v>
      </c>
      <c r="H26" s="87">
        <v>-206958</v>
      </c>
      <c r="I26" s="84"/>
      <c r="J26" s="84"/>
      <c r="K26" s="87">
        <v>0</v>
      </c>
      <c r="L26" s="86"/>
      <c r="M26" s="86"/>
      <c r="N26" s="87">
        <v>0</v>
      </c>
      <c r="O26" s="84"/>
      <c r="P26" s="84"/>
      <c r="Q26" s="87">
        <v>0</v>
      </c>
      <c r="R26" s="84"/>
      <c r="S26" s="84"/>
      <c r="T26" s="87">
        <v>0</v>
      </c>
      <c r="U26" s="84">
        <v>5200000</v>
      </c>
      <c r="V26" s="84">
        <v>5383859.5</v>
      </c>
      <c r="W26" s="87">
        <v>118272</v>
      </c>
      <c r="X26" s="84">
        <v>6201600</v>
      </c>
      <c r="Y26" s="84">
        <v>7473177.5999999996</v>
      </c>
      <c r="Z26" s="84">
        <f t="shared" si="122"/>
        <v>-1271577.5999999996</v>
      </c>
      <c r="AA26" s="84">
        <v>5800000</v>
      </c>
      <c r="AB26" s="84">
        <v>5563045.3300000001</v>
      </c>
      <c r="AC26" s="84">
        <f t="shared" si="114"/>
        <v>236954.66999999993</v>
      </c>
      <c r="AD26" s="84">
        <v>5350000</v>
      </c>
      <c r="AE26" s="84">
        <v>5699524.9400000004</v>
      </c>
      <c r="AF26" s="84">
        <f t="shared" si="115"/>
        <v>-349524.94000000041</v>
      </c>
      <c r="AG26" s="84">
        <v>4600000</v>
      </c>
      <c r="AH26" s="84">
        <v>4455761.8</v>
      </c>
      <c r="AI26" s="84">
        <f t="shared" si="116"/>
        <v>144238.20000000019</v>
      </c>
      <c r="AJ26" s="84">
        <v>7250000</v>
      </c>
      <c r="AK26" s="84">
        <v>4043104.28</v>
      </c>
      <c r="AL26" s="84">
        <f t="shared" si="117"/>
        <v>3206895.72</v>
      </c>
      <c r="AM26" s="84">
        <v>3750000</v>
      </c>
      <c r="AN26" s="84">
        <v>2411244.73</v>
      </c>
      <c r="AO26" s="84">
        <f t="shared" si="118"/>
        <v>1338755.27</v>
      </c>
      <c r="AP26" s="84">
        <v>2200000</v>
      </c>
      <c r="AQ26" s="84">
        <v>1516852</v>
      </c>
      <c r="AR26" s="87">
        <v>-290000</v>
      </c>
      <c r="AS26" s="86"/>
      <c r="AT26" s="86"/>
      <c r="AU26" s="87">
        <v>0</v>
      </c>
      <c r="AV26" s="84">
        <v>14500000</v>
      </c>
      <c r="AW26" s="84">
        <v>8408487.5</v>
      </c>
      <c r="AX26" s="84">
        <f t="shared" si="119"/>
        <v>6091512.5</v>
      </c>
      <c r="AY26" s="84">
        <v>9200000</v>
      </c>
      <c r="AZ26" s="84">
        <v>9200000</v>
      </c>
      <c r="BA26" s="84">
        <f t="shared" si="120"/>
        <v>0</v>
      </c>
      <c r="BB26" s="84">
        <v>16200000</v>
      </c>
      <c r="BC26" s="84">
        <v>16151552.23</v>
      </c>
      <c r="BD26" s="87">
        <f t="shared" si="40"/>
        <v>-48447.769999999553</v>
      </c>
      <c r="BE26" s="86"/>
      <c r="BF26" s="86"/>
      <c r="BG26" s="87">
        <f t="shared" si="42"/>
        <v>0</v>
      </c>
      <c r="BH26" s="86"/>
      <c r="BI26" s="86"/>
      <c r="BJ26" s="87">
        <f t="shared" si="44"/>
        <v>0</v>
      </c>
      <c r="BK26" s="86"/>
      <c r="BL26" s="86"/>
      <c r="BM26" s="87">
        <f t="shared" si="74"/>
        <v>0</v>
      </c>
      <c r="BN26" s="91">
        <f t="shared" si="0"/>
        <v>86472700</v>
      </c>
      <c r="BO26" s="91">
        <f t="shared" si="0"/>
        <v>74574509.909999996</v>
      </c>
      <c r="BP26" s="91">
        <f t="shared" si="0"/>
        <v>8970120.0500000007</v>
      </c>
      <c r="BQ26" s="86"/>
      <c r="BR26" s="86"/>
      <c r="BS26" s="87">
        <f t="shared" si="47"/>
        <v>0</v>
      </c>
      <c r="BT26" s="91">
        <f t="shared" si="121"/>
        <v>0</v>
      </c>
      <c r="BU26" s="91">
        <f t="shared" si="121"/>
        <v>0</v>
      </c>
      <c r="BV26" s="91">
        <f t="shared" si="121"/>
        <v>0</v>
      </c>
      <c r="BW26" s="86"/>
      <c r="BX26" s="86"/>
      <c r="BY26" s="87">
        <f t="shared" si="49"/>
        <v>0</v>
      </c>
      <c r="BZ26" s="86"/>
      <c r="CA26" s="86"/>
      <c r="CB26" s="87">
        <f t="shared" si="51"/>
        <v>0</v>
      </c>
      <c r="CC26" s="91">
        <f t="shared" si="52"/>
        <v>0</v>
      </c>
      <c r="CD26" s="91">
        <f t="shared" si="52"/>
        <v>0</v>
      </c>
      <c r="CE26" s="91">
        <f t="shared" si="52"/>
        <v>0</v>
      </c>
      <c r="CF26" s="91">
        <f t="shared" si="78"/>
        <v>86472700</v>
      </c>
      <c r="CG26" s="91">
        <f t="shared" si="78"/>
        <v>74574509.909999996</v>
      </c>
      <c r="CH26" s="91">
        <f t="shared" si="78"/>
        <v>8970120.0500000007</v>
      </c>
    </row>
    <row r="27" spans="1:16320">
      <c r="A27" s="13">
        <v>20</v>
      </c>
      <c r="B27" s="1" t="s">
        <v>73</v>
      </c>
      <c r="C27" s="84"/>
      <c r="D27" s="84"/>
      <c r="E27" s="87">
        <v>0</v>
      </c>
      <c r="F27" s="84"/>
      <c r="G27" s="84"/>
      <c r="H27" s="87">
        <v>0</v>
      </c>
      <c r="I27" s="84"/>
      <c r="J27" s="84"/>
      <c r="K27" s="87">
        <v>0</v>
      </c>
      <c r="L27" s="86"/>
      <c r="M27" s="86"/>
      <c r="N27" s="87">
        <v>0</v>
      </c>
      <c r="O27" s="84"/>
      <c r="P27" s="84"/>
      <c r="Q27" s="87">
        <v>0</v>
      </c>
      <c r="R27" s="84"/>
      <c r="S27" s="84"/>
      <c r="T27" s="87">
        <v>0</v>
      </c>
      <c r="U27" s="84"/>
      <c r="V27" s="84"/>
      <c r="W27" s="87">
        <v>0</v>
      </c>
      <c r="X27" s="84"/>
      <c r="Y27" s="84"/>
      <c r="Z27" s="84">
        <f t="shared" si="122"/>
        <v>0</v>
      </c>
      <c r="AA27" s="84"/>
      <c r="AB27" s="84"/>
      <c r="AC27" s="84">
        <f t="shared" si="114"/>
        <v>0</v>
      </c>
      <c r="AD27" s="84"/>
      <c r="AE27" s="84"/>
      <c r="AF27" s="84">
        <f t="shared" si="115"/>
        <v>0</v>
      </c>
      <c r="AG27" s="84"/>
      <c r="AH27" s="84"/>
      <c r="AI27" s="84">
        <f t="shared" si="116"/>
        <v>0</v>
      </c>
      <c r="AJ27" s="84"/>
      <c r="AK27" s="84"/>
      <c r="AL27" s="84">
        <f t="shared" si="117"/>
        <v>0</v>
      </c>
      <c r="AM27" s="84"/>
      <c r="AN27" s="84"/>
      <c r="AO27" s="84">
        <f t="shared" si="118"/>
        <v>0</v>
      </c>
      <c r="AP27" s="84"/>
      <c r="AQ27" s="84"/>
      <c r="AR27" s="87">
        <v>0</v>
      </c>
      <c r="AS27" s="86"/>
      <c r="AT27" s="86"/>
      <c r="AU27" s="87">
        <v>0</v>
      </c>
      <c r="AV27" s="84"/>
      <c r="AW27" s="84"/>
      <c r="AX27" s="84">
        <f t="shared" si="119"/>
        <v>0</v>
      </c>
      <c r="AY27" s="84"/>
      <c r="AZ27" s="84"/>
      <c r="BA27" s="84">
        <f t="shared" si="120"/>
        <v>0</v>
      </c>
      <c r="BB27" s="84"/>
      <c r="BC27" s="84"/>
      <c r="BD27" s="87">
        <f t="shared" si="40"/>
        <v>0</v>
      </c>
      <c r="BE27" s="86"/>
      <c r="BF27" s="86"/>
      <c r="BG27" s="87">
        <f t="shared" si="42"/>
        <v>0</v>
      </c>
      <c r="BH27" s="86"/>
      <c r="BI27" s="86"/>
      <c r="BJ27" s="87">
        <f t="shared" si="44"/>
        <v>0</v>
      </c>
      <c r="BK27" s="86"/>
      <c r="BL27" s="86"/>
      <c r="BM27" s="87">
        <f t="shared" si="74"/>
        <v>0</v>
      </c>
      <c r="BN27" s="91">
        <f t="shared" si="0"/>
        <v>0</v>
      </c>
      <c r="BO27" s="91">
        <f t="shared" si="0"/>
        <v>0</v>
      </c>
      <c r="BP27" s="91">
        <f t="shared" si="0"/>
        <v>0</v>
      </c>
      <c r="BQ27" s="86"/>
      <c r="BR27" s="86"/>
      <c r="BS27" s="87">
        <f t="shared" si="47"/>
        <v>0</v>
      </c>
      <c r="BT27" s="91">
        <f t="shared" si="121"/>
        <v>0</v>
      </c>
      <c r="BU27" s="91">
        <f t="shared" si="121"/>
        <v>0</v>
      </c>
      <c r="BV27" s="91">
        <f t="shared" si="121"/>
        <v>0</v>
      </c>
      <c r="BW27" s="86"/>
      <c r="BX27" s="86"/>
      <c r="BY27" s="87">
        <f t="shared" si="49"/>
        <v>0</v>
      </c>
      <c r="BZ27" s="86"/>
      <c r="CA27" s="86"/>
      <c r="CB27" s="87">
        <f t="shared" si="51"/>
        <v>0</v>
      </c>
      <c r="CC27" s="91">
        <f t="shared" si="52"/>
        <v>0</v>
      </c>
      <c r="CD27" s="91">
        <f t="shared" si="52"/>
        <v>0</v>
      </c>
      <c r="CE27" s="91">
        <f t="shared" si="52"/>
        <v>0</v>
      </c>
      <c r="CF27" s="91">
        <f t="shared" si="78"/>
        <v>0</v>
      </c>
      <c r="CG27" s="91">
        <f t="shared" si="78"/>
        <v>0</v>
      </c>
      <c r="CH27" s="91">
        <f t="shared" si="78"/>
        <v>0</v>
      </c>
    </row>
    <row r="28" spans="1:16320">
      <c r="A28" s="57">
        <v>21</v>
      </c>
      <c r="B28" s="58" t="s">
        <v>35</v>
      </c>
      <c r="C28" s="106">
        <f>SUM(C29:C34)</f>
        <v>21582000</v>
      </c>
      <c r="D28" s="106">
        <f>SUM(D29:D34)</f>
        <v>12805614</v>
      </c>
      <c r="E28" s="176">
        <v>-1800000</v>
      </c>
      <c r="F28" s="106">
        <f>SUM(F29:F34)</f>
        <v>103059200</v>
      </c>
      <c r="G28" s="106">
        <f>SUM(G29:G34)</f>
        <v>19177508</v>
      </c>
      <c r="H28" s="176">
        <v>-3530014</v>
      </c>
      <c r="I28" s="106">
        <f>SUM(I29:I34)</f>
        <v>18100200</v>
      </c>
      <c r="J28" s="106">
        <f>SUM(J29:J34)</f>
        <v>6037030</v>
      </c>
      <c r="K28" s="176">
        <v>-550000</v>
      </c>
      <c r="L28" s="88">
        <v>0</v>
      </c>
      <c r="M28" s="88">
        <v>0</v>
      </c>
      <c r="N28" s="176">
        <v>0</v>
      </c>
      <c r="O28" s="106">
        <f>SUM(O29:O34)</f>
        <v>99960000</v>
      </c>
      <c r="P28" s="106">
        <f>SUM(P29:P34)</f>
        <v>81000000</v>
      </c>
      <c r="Q28" s="176">
        <v>0</v>
      </c>
      <c r="R28" s="106">
        <f>SUM(R29:R34)</f>
        <v>23850000</v>
      </c>
      <c r="S28" s="106">
        <f>SUM(S29:S34)</f>
        <v>20355000</v>
      </c>
      <c r="T28" s="176">
        <v>-1050000</v>
      </c>
      <c r="U28" s="106">
        <f>SUM(U29:U34)</f>
        <v>0</v>
      </c>
      <c r="V28" s="106">
        <f>SUM(V29:V34)</f>
        <v>0</v>
      </c>
      <c r="W28" s="176">
        <v>0</v>
      </c>
      <c r="X28" s="106">
        <f>SUM(X29:X34)</f>
        <v>0</v>
      </c>
      <c r="Y28" s="106">
        <f t="shared" ref="Y28:AQ28" si="123">SUM(Y29:Y34)</f>
        <v>0</v>
      </c>
      <c r="Z28" s="106">
        <f t="shared" si="122"/>
        <v>0</v>
      </c>
      <c r="AA28" s="106">
        <f t="shared" si="123"/>
        <v>0</v>
      </c>
      <c r="AB28" s="106">
        <f t="shared" si="123"/>
        <v>0</v>
      </c>
      <c r="AC28" s="106">
        <f t="shared" si="114"/>
        <v>0</v>
      </c>
      <c r="AD28" s="106">
        <f t="shared" si="123"/>
        <v>0</v>
      </c>
      <c r="AE28" s="106">
        <f t="shared" si="123"/>
        <v>0</v>
      </c>
      <c r="AF28" s="106">
        <f t="shared" si="115"/>
        <v>0</v>
      </c>
      <c r="AG28" s="106">
        <f t="shared" si="123"/>
        <v>0</v>
      </c>
      <c r="AH28" s="106">
        <f t="shared" si="123"/>
        <v>0</v>
      </c>
      <c r="AI28" s="106">
        <f t="shared" si="116"/>
        <v>0</v>
      </c>
      <c r="AJ28" s="106">
        <f t="shared" si="123"/>
        <v>0</v>
      </c>
      <c r="AK28" s="106">
        <f t="shared" si="123"/>
        <v>0</v>
      </c>
      <c r="AL28" s="106">
        <f t="shared" si="117"/>
        <v>0</v>
      </c>
      <c r="AM28" s="106">
        <f t="shared" si="123"/>
        <v>0</v>
      </c>
      <c r="AN28" s="106">
        <f t="shared" si="123"/>
        <v>0</v>
      </c>
      <c r="AO28" s="106">
        <f t="shared" si="118"/>
        <v>0</v>
      </c>
      <c r="AP28" s="106">
        <f t="shared" si="123"/>
        <v>0</v>
      </c>
      <c r="AQ28" s="106">
        <f t="shared" si="123"/>
        <v>0</v>
      </c>
      <c r="AR28" s="176">
        <v>0</v>
      </c>
      <c r="AS28" s="88">
        <v>0</v>
      </c>
      <c r="AT28" s="88">
        <v>0</v>
      </c>
      <c r="AU28" s="176">
        <v>0</v>
      </c>
      <c r="AV28" s="106">
        <f t="shared" ref="AV28:BC28" si="124">SUM(AV29:AV34)</f>
        <v>0</v>
      </c>
      <c r="AW28" s="106">
        <f t="shared" si="124"/>
        <v>0</v>
      </c>
      <c r="AX28" s="106">
        <f t="shared" si="119"/>
        <v>0</v>
      </c>
      <c r="AY28" s="106">
        <f t="shared" si="124"/>
        <v>0</v>
      </c>
      <c r="AZ28" s="106">
        <f t="shared" si="124"/>
        <v>0</v>
      </c>
      <c r="BA28" s="106">
        <f t="shared" si="120"/>
        <v>0</v>
      </c>
      <c r="BB28" s="106">
        <f t="shared" si="124"/>
        <v>0</v>
      </c>
      <c r="BC28" s="106">
        <f t="shared" si="124"/>
        <v>0</v>
      </c>
      <c r="BD28" s="176">
        <f t="shared" si="40"/>
        <v>0</v>
      </c>
      <c r="BE28" s="88">
        <f t="shared" ref="BE28:BL28" si="125">SUM(BE29:BE34)</f>
        <v>0</v>
      </c>
      <c r="BF28" s="88">
        <f t="shared" si="125"/>
        <v>0</v>
      </c>
      <c r="BG28" s="176">
        <f t="shared" si="42"/>
        <v>0</v>
      </c>
      <c r="BH28" s="88">
        <f t="shared" si="125"/>
        <v>0</v>
      </c>
      <c r="BI28" s="88">
        <f t="shared" si="125"/>
        <v>0</v>
      </c>
      <c r="BJ28" s="176">
        <f t="shared" si="44"/>
        <v>0</v>
      </c>
      <c r="BK28" s="88">
        <f t="shared" si="125"/>
        <v>0</v>
      </c>
      <c r="BL28" s="88">
        <f t="shared" si="125"/>
        <v>0</v>
      </c>
      <c r="BM28" s="176">
        <f t="shared" si="74"/>
        <v>0</v>
      </c>
      <c r="BN28" s="90">
        <f t="shared" si="0"/>
        <v>266551400</v>
      </c>
      <c r="BO28" s="90">
        <f t="shared" si="0"/>
        <v>139375152</v>
      </c>
      <c r="BP28" s="90">
        <f t="shared" si="0"/>
        <v>-6930014</v>
      </c>
      <c r="BQ28" s="88">
        <f t="shared" ref="BQ28:BR28" si="126">SUM(BQ29:BQ34)</f>
        <v>0</v>
      </c>
      <c r="BR28" s="88">
        <f t="shared" si="126"/>
        <v>0</v>
      </c>
      <c r="BS28" s="176">
        <f t="shared" si="47"/>
        <v>0</v>
      </c>
      <c r="BT28" s="90">
        <f t="shared" si="112"/>
        <v>0</v>
      </c>
      <c r="BU28" s="90">
        <f t="shared" si="112"/>
        <v>0</v>
      </c>
      <c r="BV28" s="90">
        <f t="shared" si="112"/>
        <v>0</v>
      </c>
      <c r="BW28" s="88">
        <f t="shared" ref="BW28:CA28" si="127">SUM(BW29:BW34)</f>
        <v>0</v>
      </c>
      <c r="BX28" s="88">
        <f t="shared" si="127"/>
        <v>0</v>
      </c>
      <c r="BY28" s="176">
        <f t="shared" si="49"/>
        <v>0</v>
      </c>
      <c r="BZ28" s="88">
        <f t="shared" si="127"/>
        <v>0</v>
      </c>
      <c r="CA28" s="88">
        <f t="shared" si="127"/>
        <v>0</v>
      </c>
      <c r="CB28" s="176">
        <f t="shared" si="51"/>
        <v>0</v>
      </c>
      <c r="CC28" s="90">
        <f t="shared" si="52"/>
        <v>0</v>
      </c>
      <c r="CD28" s="90">
        <f t="shared" si="52"/>
        <v>0</v>
      </c>
      <c r="CE28" s="90">
        <f t="shared" si="52"/>
        <v>0</v>
      </c>
      <c r="CF28" s="169">
        <f t="shared" si="78"/>
        <v>266551400</v>
      </c>
      <c r="CG28" s="90">
        <f t="shared" si="78"/>
        <v>139375152</v>
      </c>
      <c r="CH28" s="90">
        <f t="shared" si="78"/>
        <v>-6930014</v>
      </c>
      <c r="CI28" s="78"/>
      <c r="CJ28" s="10"/>
      <c r="CK28" s="10"/>
      <c r="CL28" s="10"/>
      <c r="CM28" s="9"/>
      <c r="CN28" s="9"/>
      <c r="CO28" s="78"/>
      <c r="CP28" s="10"/>
      <c r="CQ28" s="10"/>
      <c r="CR28" s="10"/>
      <c r="CS28" s="9"/>
      <c r="CT28" s="9"/>
      <c r="CU28" s="78"/>
      <c r="CV28" s="9"/>
      <c r="CW28" s="9"/>
      <c r="CX28" s="78"/>
      <c r="CY28" s="10"/>
      <c r="CZ28" s="10"/>
      <c r="DA28" s="10"/>
      <c r="DB28" s="10"/>
      <c r="DC28" s="10"/>
      <c r="DD28" s="10"/>
      <c r="DE28" s="57"/>
      <c r="DF28" s="58"/>
      <c r="DG28" s="9"/>
      <c r="DH28" s="9"/>
      <c r="DI28" s="78"/>
      <c r="DJ28" s="9"/>
      <c r="DK28" s="9"/>
      <c r="DL28" s="78"/>
      <c r="DM28" s="9"/>
      <c r="DN28" s="9"/>
      <c r="DO28" s="78"/>
      <c r="DP28" s="9"/>
      <c r="DQ28" s="9"/>
      <c r="DR28" s="78"/>
      <c r="DS28" s="9"/>
      <c r="DT28" s="9"/>
      <c r="DU28" s="78"/>
      <c r="DV28" s="9"/>
      <c r="DW28" s="9"/>
      <c r="DX28" s="78"/>
      <c r="DY28" s="9"/>
      <c r="DZ28" s="9"/>
      <c r="EA28" s="78"/>
      <c r="EB28" s="9"/>
      <c r="EC28" s="9"/>
      <c r="ED28" s="78"/>
      <c r="EE28" s="9"/>
      <c r="EF28" s="9"/>
      <c r="EG28" s="78"/>
      <c r="EH28" s="9"/>
      <c r="EI28" s="9"/>
      <c r="EJ28" s="78"/>
      <c r="EK28" s="9"/>
      <c r="EL28" s="9"/>
      <c r="EM28" s="78"/>
      <c r="EN28" s="9"/>
      <c r="EO28" s="9"/>
      <c r="EP28" s="78"/>
      <c r="EQ28" s="9"/>
      <c r="ER28" s="9"/>
      <c r="ES28" s="78"/>
      <c r="ET28" s="9"/>
      <c r="EU28" s="9"/>
      <c r="EV28" s="78"/>
      <c r="EW28" s="9"/>
      <c r="EX28" s="9"/>
      <c r="EY28" s="78"/>
      <c r="EZ28" s="9"/>
      <c r="FA28" s="9"/>
      <c r="FB28" s="78"/>
      <c r="FC28" s="9"/>
      <c r="FD28" s="9"/>
      <c r="FE28" s="78"/>
      <c r="FF28" s="9"/>
      <c r="FG28" s="9"/>
      <c r="FH28" s="78"/>
      <c r="FI28" s="9"/>
      <c r="FJ28" s="9"/>
      <c r="FK28" s="78"/>
      <c r="FL28" s="9"/>
      <c r="FM28" s="9"/>
      <c r="FN28" s="78"/>
      <c r="FO28" s="9"/>
      <c r="FP28" s="9"/>
      <c r="FQ28" s="78"/>
      <c r="FR28" s="10"/>
      <c r="FS28" s="10"/>
      <c r="FT28" s="10"/>
      <c r="FU28" s="9"/>
      <c r="FV28" s="9"/>
      <c r="FW28" s="78"/>
      <c r="FX28" s="10"/>
      <c r="FY28" s="10"/>
      <c r="FZ28" s="10"/>
      <c r="GA28" s="9"/>
      <c r="GB28" s="9"/>
      <c r="GC28" s="78"/>
      <c r="GD28" s="9"/>
      <c r="GE28" s="9"/>
      <c r="GF28" s="78"/>
      <c r="GG28" s="10"/>
      <c r="GH28" s="10"/>
      <c r="GI28" s="10"/>
      <c r="GJ28" s="10"/>
      <c r="GK28" s="10"/>
      <c r="GL28" s="10"/>
      <c r="GM28" s="57"/>
      <c r="GN28" s="58"/>
      <c r="GO28" s="9"/>
      <c r="GP28" s="9"/>
      <c r="GQ28" s="78"/>
      <c r="GR28" s="9"/>
      <c r="GS28" s="9"/>
      <c r="GT28" s="78"/>
      <c r="GU28" s="9"/>
      <c r="GV28" s="9"/>
      <c r="GW28" s="78"/>
      <c r="GX28" s="9"/>
      <c r="GY28" s="9"/>
      <c r="GZ28" s="78"/>
      <c r="HA28" s="9"/>
      <c r="HB28" s="9"/>
      <c r="HC28" s="78"/>
      <c r="HD28" s="9"/>
      <c r="HE28" s="9"/>
      <c r="HF28" s="78"/>
      <c r="HG28" s="9"/>
      <c r="HH28" s="9"/>
      <c r="HI28" s="78"/>
      <c r="HJ28" s="9"/>
      <c r="HK28" s="9"/>
      <c r="HL28" s="78"/>
      <c r="HM28" s="9"/>
      <c r="HN28" s="9"/>
      <c r="HO28" s="78"/>
      <c r="HP28" s="9"/>
      <c r="HQ28" s="9"/>
      <c r="HR28" s="78"/>
      <c r="HS28" s="9"/>
      <c r="HT28" s="9"/>
      <c r="HU28" s="78"/>
      <c r="HV28" s="9"/>
      <c r="HW28" s="9"/>
      <c r="HX28" s="78"/>
      <c r="HY28" s="9"/>
      <c r="HZ28" s="9"/>
      <c r="IA28" s="78"/>
      <c r="IB28" s="9"/>
      <c r="IC28" s="9"/>
      <c r="ID28" s="78"/>
      <c r="IE28" s="9"/>
      <c r="IF28" s="9"/>
      <c r="IG28" s="78"/>
      <c r="IH28" s="9"/>
      <c r="II28" s="9"/>
      <c r="IJ28" s="78"/>
      <c r="IK28" s="9"/>
      <c r="IL28" s="9"/>
      <c r="IM28" s="78"/>
      <c r="IN28" s="9"/>
      <c r="IO28" s="9"/>
      <c r="IP28" s="78"/>
      <c r="IQ28" s="9"/>
      <c r="IR28" s="9"/>
      <c r="IS28" s="78"/>
      <c r="IT28" s="9"/>
      <c r="IU28" s="9"/>
      <c r="IV28" s="78"/>
      <c r="IW28" s="9"/>
      <c r="IX28" s="9"/>
      <c r="IY28" s="78"/>
      <c r="IZ28" s="10"/>
      <c r="JA28" s="10"/>
      <c r="JB28" s="10"/>
      <c r="JC28" s="9"/>
      <c r="JD28" s="9"/>
      <c r="JE28" s="78"/>
      <c r="JF28" s="10"/>
      <c r="JG28" s="10"/>
      <c r="JH28" s="10"/>
      <c r="JI28" s="9"/>
      <c r="JJ28" s="9"/>
      <c r="JK28" s="78"/>
      <c r="JL28" s="9"/>
      <c r="JM28" s="9"/>
      <c r="JN28" s="78"/>
      <c r="JO28" s="10"/>
      <c r="JP28" s="10"/>
      <c r="JQ28" s="10"/>
      <c r="JR28" s="10"/>
      <c r="JS28" s="10"/>
      <c r="JT28" s="10"/>
      <c r="JU28" s="57"/>
      <c r="JV28" s="58"/>
      <c r="JW28" s="9"/>
      <c r="JX28" s="9"/>
      <c r="JY28" s="78"/>
      <c r="JZ28" s="9"/>
      <c r="KA28" s="9"/>
      <c r="KB28" s="78"/>
      <c r="KC28" s="9"/>
      <c r="KD28" s="9"/>
      <c r="KE28" s="78"/>
      <c r="KF28" s="9"/>
      <c r="KG28" s="9"/>
      <c r="KH28" s="78"/>
      <c r="KI28" s="9"/>
      <c r="KJ28" s="9"/>
      <c r="KK28" s="78"/>
      <c r="KL28" s="9"/>
      <c r="KM28" s="9"/>
      <c r="KN28" s="78"/>
      <c r="KO28" s="9"/>
      <c r="KP28" s="9"/>
      <c r="KQ28" s="78"/>
      <c r="KR28" s="9"/>
      <c r="KS28" s="9"/>
      <c r="KT28" s="78"/>
      <c r="KU28" s="9"/>
      <c r="KV28" s="9"/>
      <c r="KW28" s="78"/>
      <c r="KX28" s="9"/>
      <c r="KY28" s="9"/>
      <c r="KZ28" s="78"/>
      <c r="LA28" s="9"/>
      <c r="LB28" s="9"/>
      <c r="LC28" s="78"/>
      <c r="LD28" s="9"/>
      <c r="LE28" s="9"/>
      <c r="LF28" s="78"/>
      <c r="LG28" s="9"/>
      <c r="LH28" s="9"/>
      <c r="LI28" s="78"/>
      <c r="LJ28" s="9"/>
      <c r="LK28" s="9"/>
      <c r="LL28" s="78"/>
      <c r="LM28" s="9"/>
      <c r="LN28" s="9"/>
      <c r="LO28" s="78"/>
      <c r="LP28" s="9"/>
      <c r="LQ28" s="9"/>
      <c r="LR28" s="78"/>
      <c r="LS28" s="9"/>
      <c r="LT28" s="9"/>
      <c r="LU28" s="78"/>
      <c r="LV28" s="9"/>
      <c r="LW28" s="9"/>
      <c r="LX28" s="78"/>
      <c r="LY28" s="9"/>
      <c r="LZ28" s="9"/>
      <c r="MA28" s="78"/>
      <c r="MB28" s="9"/>
      <c r="MC28" s="9"/>
      <c r="MD28" s="78"/>
      <c r="ME28" s="9"/>
      <c r="MF28" s="9"/>
      <c r="MG28" s="78"/>
      <c r="MH28" s="10"/>
      <c r="MI28" s="10"/>
      <c r="MJ28" s="10"/>
      <c r="MK28" s="9"/>
      <c r="ML28" s="9"/>
      <c r="MM28" s="78"/>
      <c r="MN28" s="10"/>
      <c r="MO28" s="10"/>
      <c r="MP28" s="10"/>
      <c r="MQ28" s="9"/>
      <c r="MR28" s="9"/>
      <c r="MS28" s="78"/>
      <c r="MT28" s="9"/>
      <c r="MU28" s="9"/>
      <c r="MV28" s="78"/>
      <c r="MW28" s="10"/>
      <c r="MX28" s="10"/>
      <c r="MY28" s="10"/>
      <c r="MZ28" s="10"/>
      <c r="NA28" s="10"/>
      <c r="NB28" s="10"/>
      <c r="NC28" s="57"/>
      <c r="ND28" s="58"/>
      <c r="NE28" s="9"/>
      <c r="NF28" s="9"/>
      <c r="NG28" s="78"/>
      <c r="NH28" s="9"/>
      <c r="NI28" s="9"/>
      <c r="NJ28" s="78"/>
      <c r="NK28" s="9"/>
      <c r="NL28" s="9"/>
      <c r="NM28" s="78"/>
      <c r="NN28" s="9"/>
      <c r="NO28" s="9"/>
      <c r="NP28" s="78"/>
      <c r="NQ28" s="9"/>
      <c r="NR28" s="9"/>
      <c r="NS28" s="78"/>
      <c r="NT28" s="9"/>
      <c r="NU28" s="9"/>
      <c r="NV28" s="78"/>
      <c r="NW28" s="9"/>
      <c r="NX28" s="9"/>
      <c r="NY28" s="78"/>
      <c r="NZ28" s="9"/>
      <c r="OA28" s="9"/>
      <c r="OB28" s="78"/>
      <c r="OC28" s="9"/>
      <c r="OD28" s="9"/>
      <c r="OE28" s="78"/>
      <c r="OF28" s="9"/>
      <c r="OG28" s="9"/>
      <c r="OH28" s="78"/>
      <c r="OI28" s="9"/>
      <c r="OJ28" s="9"/>
      <c r="OK28" s="78"/>
      <c r="OL28" s="9"/>
      <c r="OM28" s="9"/>
      <c r="ON28" s="78"/>
      <c r="OO28" s="9"/>
      <c r="OP28" s="9"/>
      <c r="OQ28" s="78"/>
      <c r="OR28" s="9"/>
      <c r="OS28" s="9"/>
      <c r="OT28" s="78"/>
      <c r="OU28" s="9"/>
      <c r="OV28" s="9"/>
      <c r="OW28" s="78"/>
      <c r="OX28" s="9"/>
      <c r="OY28" s="9"/>
      <c r="OZ28" s="78"/>
      <c r="PA28" s="9"/>
      <c r="PB28" s="9"/>
      <c r="PC28" s="78"/>
      <c r="PD28" s="9"/>
      <c r="PE28" s="9"/>
      <c r="PF28" s="78"/>
      <c r="PG28" s="9"/>
      <c r="PH28" s="9"/>
      <c r="PI28" s="78"/>
      <c r="PJ28" s="9"/>
      <c r="PK28" s="9"/>
      <c r="PL28" s="78"/>
      <c r="PM28" s="9"/>
      <c r="PN28" s="9"/>
      <c r="PO28" s="78"/>
      <c r="PP28" s="10"/>
      <c r="PQ28" s="10"/>
      <c r="PR28" s="10"/>
      <c r="PS28" s="9"/>
      <c r="PT28" s="9"/>
      <c r="PU28" s="78"/>
      <c r="PV28" s="10"/>
      <c r="PW28" s="10"/>
      <c r="PX28" s="10"/>
      <c r="PY28" s="9"/>
      <c r="PZ28" s="9"/>
      <c r="QA28" s="78"/>
      <c r="QB28" s="9"/>
      <c r="QC28" s="9"/>
      <c r="QD28" s="78"/>
      <c r="QE28" s="10"/>
      <c r="QF28" s="10"/>
      <c r="QG28" s="10"/>
      <c r="QH28" s="10"/>
      <c r="QI28" s="10"/>
      <c r="QJ28" s="10"/>
      <c r="QK28" s="57"/>
      <c r="QL28" s="58"/>
      <c r="QM28" s="9"/>
      <c r="QN28" s="9"/>
      <c r="QO28" s="78"/>
      <c r="QP28" s="9"/>
      <c r="QQ28" s="9"/>
      <c r="QR28" s="78"/>
      <c r="QS28" s="9"/>
      <c r="QT28" s="9"/>
      <c r="QU28" s="78"/>
      <c r="QV28" s="9"/>
      <c r="QW28" s="9"/>
      <c r="QX28" s="78"/>
      <c r="QY28" s="9"/>
      <c r="QZ28" s="9"/>
      <c r="RA28" s="78"/>
      <c r="RB28" s="9"/>
      <c r="RC28" s="9"/>
      <c r="RD28" s="78"/>
      <c r="RE28" s="9"/>
      <c r="RF28" s="9"/>
      <c r="RG28" s="78"/>
      <c r="RH28" s="9"/>
      <c r="RI28" s="9"/>
      <c r="RJ28" s="78"/>
      <c r="RK28" s="9"/>
      <c r="RL28" s="9"/>
      <c r="RM28" s="78"/>
      <c r="RN28" s="9"/>
      <c r="RO28" s="9"/>
      <c r="RP28" s="78"/>
      <c r="RQ28" s="9"/>
      <c r="RR28" s="9"/>
      <c r="RS28" s="78"/>
      <c r="RT28" s="9"/>
      <c r="RU28" s="9"/>
      <c r="RV28" s="78"/>
      <c r="RW28" s="9"/>
      <c r="RX28" s="9"/>
      <c r="RY28" s="78"/>
      <c r="RZ28" s="9"/>
      <c r="SA28" s="9"/>
      <c r="SB28" s="78"/>
      <c r="SC28" s="9"/>
      <c r="SD28" s="9"/>
      <c r="SE28" s="78"/>
      <c r="SF28" s="9"/>
      <c r="SG28" s="9"/>
      <c r="SH28" s="78"/>
      <c r="SI28" s="9"/>
      <c r="SJ28" s="9"/>
      <c r="SK28" s="78"/>
      <c r="SL28" s="9"/>
      <c r="SM28" s="9"/>
      <c r="SN28" s="78"/>
      <c r="SO28" s="9"/>
      <c r="SP28" s="9"/>
      <c r="SQ28" s="78"/>
      <c r="SR28" s="9"/>
      <c r="SS28" s="9"/>
      <c r="ST28" s="78"/>
      <c r="SU28" s="9"/>
      <c r="SV28" s="9"/>
      <c r="SW28" s="78"/>
      <c r="SX28" s="10"/>
      <c r="SY28" s="10"/>
      <c r="SZ28" s="10"/>
      <c r="TA28" s="9"/>
      <c r="TB28" s="9"/>
      <c r="TC28" s="78"/>
      <c r="TD28" s="10"/>
      <c r="TE28" s="10"/>
      <c r="TF28" s="10"/>
      <c r="TG28" s="9"/>
      <c r="TH28" s="9"/>
      <c r="TI28" s="78"/>
      <c r="TJ28" s="9"/>
      <c r="TK28" s="9"/>
      <c r="TL28" s="78"/>
      <c r="TM28" s="10"/>
      <c r="TN28" s="10"/>
      <c r="TO28" s="10"/>
      <c r="TP28" s="10"/>
      <c r="TQ28" s="10"/>
      <c r="TR28" s="10"/>
      <c r="TS28" s="57"/>
      <c r="TT28" s="58"/>
      <c r="TU28" s="9"/>
      <c r="TV28" s="9"/>
      <c r="TW28" s="78"/>
      <c r="TX28" s="9"/>
      <c r="TY28" s="9"/>
      <c r="TZ28" s="78"/>
      <c r="UA28" s="9"/>
      <c r="UB28" s="9"/>
      <c r="UC28" s="78"/>
      <c r="UD28" s="9"/>
      <c r="UE28" s="9"/>
      <c r="UF28" s="78"/>
      <c r="UG28" s="9"/>
      <c r="UH28" s="9"/>
      <c r="UI28" s="78"/>
      <c r="UJ28" s="9"/>
      <c r="UK28" s="9"/>
      <c r="UL28" s="78"/>
      <c r="UM28" s="9"/>
      <c r="UN28" s="9"/>
      <c r="UO28" s="78"/>
      <c r="UP28" s="9"/>
      <c r="UQ28" s="9"/>
      <c r="UR28" s="78"/>
      <c r="US28" s="9"/>
      <c r="UT28" s="9"/>
      <c r="UU28" s="78"/>
      <c r="UV28" s="9"/>
      <c r="UW28" s="9"/>
      <c r="UX28" s="78"/>
      <c r="UY28" s="9"/>
      <c r="UZ28" s="9"/>
      <c r="VA28" s="78"/>
      <c r="VB28" s="9"/>
      <c r="VC28" s="9"/>
      <c r="VD28" s="78"/>
      <c r="VE28" s="9"/>
      <c r="VF28" s="9"/>
      <c r="VG28" s="78"/>
      <c r="VH28" s="9"/>
      <c r="VI28" s="9"/>
      <c r="VJ28" s="78"/>
      <c r="VK28" s="9"/>
      <c r="VL28" s="9"/>
      <c r="VM28" s="78"/>
      <c r="VN28" s="9"/>
      <c r="VO28" s="9"/>
      <c r="VP28" s="78"/>
      <c r="VQ28" s="9"/>
      <c r="VR28" s="9"/>
      <c r="VS28" s="78"/>
      <c r="VT28" s="9"/>
      <c r="VU28" s="9"/>
      <c r="VV28" s="78"/>
      <c r="VW28" s="9"/>
      <c r="VX28" s="9"/>
      <c r="VY28" s="78"/>
      <c r="VZ28" s="9"/>
      <c r="WA28" s="9"/>
      <c r="WB28" s="78"/>
      <c r="WC28" s="9"/>
      <c r="WD28" s="9"/>
      <c r="WE28" s="78"/>
      <c r="WF28" s="10"/>
      <c r="WG28" s="10"/>
      <c r="WH28" s="10"/>
      <c r="WI28" s="9"/>
      <c r="WJ28" s="9"/>
      <c r="WK28" s="78"/>
      <c r="WL28" s="10"/>
      <c r="WM28" s="10"/>
      <c r="WN28" s="10"/>
      <c r="WO28" s="9"/>
      <c r="WP28" s="9"/>
      <c r="WQ28" s="78"/>
      <c r="WR28" s="9"/>
      <c r="WS28" s="9"/>
      <c r="WT28" s="78"/>
      <c r="WU28" s="10"/>
      <c r="WV28" s="10"/>
      <c r="WW28" s="10"/>
      <c r="WX28" s="10"/>
      <c r="WY28" s="10"/>
      <c r="WZ28" s="10"/>
      <c r="XA28" s="57"/>
      <c r="XB28" s="58"/>
      <c r="XC28" s="9"/>
      <c r="XD28" s="9"/>
      <c r="XE28" s="78"/>
      <c r="XF28" s="9"/>
      <c r="XG28" s="9"/>
      <c r="XH28" s="78"/>
      <c r="XI28" s="9"/>
      <c r="XJ28" s="9"/>
      <c r="XK28" s="78"/>
      <c r="XL28" s="9"/>
      <c r="XM28" s="9"/>
      <c r="XN28" s="78"/>
      <c r="XO28" s="9"/>
      <c r="XP28" s="9"/>
      <c r="XQ28" s="78"/>
      <c r="XR28" s="9"/>
      <c r="XS28" s="9"/>
      <c r="XT28" s="78"/>
      <c r="XU28" s="9"/>
      <c r="XV28" s="9"/>
      <c r="XW28" s="78"/>
      <c r="XX28" s="9"/>
      <c r="XY28" s="9"/>
      <c r="XZ28" s="78"/>
      <c r="YA28" s="9"/>
      <c r="YB28" s="9"/>
      <c r="YC28" s="78"/>
      <c r="YD28" s="9"/>
      <c r="YE28" s="9"/>
      <c r="YF28" s="78"/>
      <c r="YG28" s="9"/>
      <c r="YH28" s="9"/>
      <c r="YI28" s="78"/>
      <c r="YJ28" s="9"/>
      <c r="YK28" s="9"/>
      <c r="YL28" s="78"/>
      <c r="YM28" s="9"/>
      <c r="YN28" s="9"/>
      <c r="YO28" s="78"/>
      <c r="YP28" s="9"/>
      <c r="YQ28" s="9"/>
      <c r="YR28" s="78"/>
      <c r="YS28" s="9"/>
      <c r="YT28" s="9"/>
      <c r="YU28" s="78"/>
      <c r="YV28" s="9"/>
      <c r="YW28" s="9"/>
      <c r="YX28" s="78"/>
      <c r="YY28" s="9"/>
      <c r="YZ28" s="9"/>
      <c r="ZA28" s="78"/>
      <c r="ZB28" s="9"/>
      <c r="ZC28" s="9"/>
      <c r="ZD28" s="78"/>
      <c r="ZE28" s="9"/>
      <c r="ZF28" s="9"/>
      <c r="ZG28" s="78"/>
      <c r="ZH28" s="9"/>
      <c r="ZI28" s="9"/>
      <c r="ZJ28" s="78"/>
      <c r="ZK28" s="9"/>
      <c r="ZL28" s="9"/>
      <c r="ZM28" s="78"/>
      <c r="ZN28" s="10"/>
      <c r="ZO28" s="10"/>
      <c r="ZP28" s="10"/>
      <c r="ZQ28" s="9"/>
      <c r="ZR28" s="9"/>
      <c r="ZS28" s="78"/>
      <c r="ZT28" s="10"/>
      <c r="ZU28" s="10"/>
      <c r="ZV28" s="10"/>
      <c r="ZW28" s="9"/>
      <c r="ZX28" s="9"/>
      <c r="ZY28" s="78"/>
      <c r="ZZ28" s="9"/>
      <c r="AAA28" s="9"/>
      <c r="AAB28" s="78"/>
      <c r="AAC28" s="10"/>
      <c r="AAD28" s="10"/>
      <c r="AAE28" s="10"/>
      <c r="AAF28" s="10"/>
      <c r="AAG28" s="10"/>
      <c r="AAH28" s="10"/>
      <c r="AAI28" s="57"/>
      <c r="AAJ28" s="58"/>
      <c r="AAK28" s="9"/>
      <c r="AAL28" s="9"/>
      <c r="AAM28" s="78"/>
      <c r="AAN28" s="9"/>
      <c r="AAO28" s="9"/>
      <c r="AAP28" s="78"/>
      <c r="AAQ28" s="9"/>
      <c r="AAR28" s="9"/>
      <c r="AAS28" s="78"/>
      <c r="AAT28" s="9"/>
      <c r="AAU28" s="9"/>
      <c r="AAV28" s="78"/>
      <c r="AAW28" s="9"/>
      <c r="AAX28" s="9"/>
      <c r="AAY28" s="78"/>
      <c r="AAZ28" s="9"/>
      <c r="ABA28" s="9"/>
      <c r="ABB28" s="78"/>
      <c r="ABC28" s="9"/>
      <c r="ABD28" s="9"/>
      <c r="ABE28" s="78"/>
      <c r="ABF28" s="9"/>
      <c r="ABG28" s="9"/>
      <c r="ABH28" s="78"/>
      <c r="ABI28" s="9"/>
      <c r="ABJ28" s="9"/>
      <c r="ABK28" s="78"/>
      <c r="ABL28" s="9"/>
      <c r="ABM28" s="9"/>
      <c r="ABN28" s="78"/>
      <c r="ABO28" s="9"/>
      <c r="ABP28" s="9"/>
      <c r="ABQ28" s="78"/>
      <c r="ABR28" s="9"/>
      <c r="ABS28" s="9"/>
      <c r="ABT28" s="78"/>
      <c r="ABU28" s="9"/>
      <c r="ABV28" s="9"/>
      <c r="ABW28" s="78"/>
      <c r="ABX28" s="9"/>
      <c r="ABY28" s="9"/>
      <c r="ABZ28" s="78"/>
      <c r="ACA28" s="9"/>
      <c r="ACB28" s="9"/>
      <c r="ACC28" s="78"/>
      <c r="ACD28" s="9"/>
      <c r="ACE28" s="9"/>
      <c r="ACF28" s="78"/>
      <c r="ACG28" s="9"/>
      <c r="ACH28" s="9"/>
      <c r="ACI28" s="78"/>
      <c r="ACJ28" s="9"/>
      <c r="ACK28" s="9"/>
      <c r="ACL28" s="78"/>
      <c r="ACM28" s="9"/>
      <c r="ACN28" s="9"/>
      <c r="ACO28" s="78"/>
      <c r="ACP28" s="9"/>
      <c r="ACQ28" s="9"/>
      <c r="ACR28" s="78"/>
      <c r="ACS28" s="9"/>
      <c r="ACT28" s="9"/>
      <c r="ACU28" s="78"/>
      <c r="ACV28" s="10"/>
      <c r="ACW28" s="10"/>
      <c r="ACX28" s="10"/>
      <c r="ACY28" s="9"/>
      <c r="ACZ28" s="9"/>
      <c r="ADA28" s="78"/>
      <c r="ADB28" s="10"/>
      <c r="ADC28" s="10"/>
      <c r="ADD28" s="10"/>
      <c r="ADE28" s="9"/>
      <c r="ADF28" s="9"/>
      <c r="ADG28" s="78"/>
      <c r="ADH28" s="9"/>
      <c r="ADI28" s="9"/>
      <c r="ADJ28" s="78"/>
      <c r="ADK28" s="10"/>
      <c r="ADL28" s="10"/>
      <c r="ADM28" s="10"/>
      <c r="ADN28" s="10"/>
      <c r="ADO28" s="10"/>
      <c r="ADP28" s="10"/>
      <c r="ADQ28" s="57"/>
      <c r="ADR28" s="58"/>
      <c r="ADS28" s="9"/>
      <c r="ADT28" s="9"/>
      <c r="ADU28" s="78"/>
      <c r="ADV28" s="9"/>
      <c r="ADW28" s="9"/>
      <c r="ADX28" s="78"/>
      <c r="ADY28" s="9"/>
      <c r="ADZ28" s="9"/>
      <c r="AEA28" s="78"/>
      <c r="AEB28" s="9"/>
      <c r="AEC28" s="9"/>
      <c r="AED28" s="78"/>
      <c r="AEE28" s="9"/>
      <c r="AEF28" s="9"/>
      <c r="AEG28" s="78"/>
      <c r="AEH28" s="9"/>
      <c r="AEI28" s="9"/>
      <c r="AEJ28" s="78"/>
      <c r="AEK28" s="9"/>
      <c r="AEL28" s="9"/>
      <c r="AEM28" s="78"/>
      <c r="AEN28" s="9"/>
      <c r="AEO28" s="9"/>
      <c r="AEP28" s="78"/>
      <c r="AEQ28" s="9"/>
      <c r="AER28" s="9"/>
      <c r="AES28" s="78"/>
      <c r="AET28" s="9"/>
      <c r="AEU28" s="9"/>
      <c r="AEV28" s="78"/>
      <c r="AEW28" s="9"/>
      <c r="AEX28" s="9"/>
      <c r="AEY28" s="78"/>
      <c r="AEZ28" s="9"/>
      <c r="AFA28" s="9"/>
      <c r="AFB28" s="78"/>
      <c r="AFC28" s="9"/>
      <c r="AFD28" s="9"/>
      <c r="AFE28" s="78"/>
      <c r="AFF28" s="9"/>
      <c r="AFG28" s="9"/>
      <c r="AFH28" s="78"/>
      <c r="AFI28" s="9"/>
      <c r="AFJ28" s="9"/>
      <c r="AFK28" s="78"/>
      <c r="AFL28" s="9"/>
      <c r="AFM28" s="9"/>
      <c r="AFN28" s="78"/>
      <c r="AFO28" s="9"/>
      <c r="AFP28" s="9"/>
      <c r="AFQ28" s="78"/>
      <c r="AFR28" s="9"/>
      <c r="AFS28" s="9"/>
      <c r="AFT28" s="78"/>
      <c r="AFU28" s="9"/>
      <c r="AFV28" s="9"/>
      <c r="AFW28" s="78"/>
      <c r="AFX28" s="9"/>
      <c r="AFY28" s="9"/>
      <c r="AFZ28" s="78"/>
      <c r="AGA28" s="9"/>
      <c r="AGB28" s="9"/>
      <c r="AGC28" s="78"/>
      <c r="AGD28" s="10"/>
      <c r="AGE28" s="10"/>
      <c r="AGF28" s="10"/>
      <c r="AGG28" s="9"/>
      <c r="AGH28" s="9"/>
      <c r="AGI28" s="78"/>
      <c r="AGJ28" s="10"/>
      <c r="AGK28" s="10"/>
      <c r="AGL28" s="10"/>
      <c r="AGM28" s="9"/>
      <c r="AGN28" s="9"/>
      <c r="AGO28" s="78"/>
      <c r="AGP28" s="9"/>
      <c r="AGQ28" s="9"/>
      <c r="AGR28" s="78"/>
      <c r="AGS28" s="10"/>
      <c r="AGT28" s="10"/>
      <c r="AGU28" s="10"/>
      <c r="AGV28" s="10"/>
      <c r="AGW28" s="10"/>
      <c r="AGX28" s="10"/>
      <c r="AGY28" s="57"/>
      <c r="AGZ28" s="58"/>
      <c r="AHA28" s="9"/>
      <c r="AHB28" s="9"/>
      <c r="AHC28" s="78"/>
      <c r="AHD28" s="9"/>
      <c r="AHE28" s="9"/>
      <c r="AHF28" s="78"/>
      <c r="AHG28" s="9"/>
      <c r="AHH28" s="9"/>
      <c r="AHI28" s="78"/>
      <c r="AHJ28" s="9"/>
      <c r="AHK28" s="9"/>
      <c r="AHL28" s="78"/>
      <c r="AHM28" s="9"/>
      <c r="AHN28" s="9"/>
      <c r="AHO28" s="78"/>
      <c r="AHP28" s="9"/>
      <c r="AHQ28" s="9"/>
      <c r="AHR28" s="78"/>
      <c r="AHS28" s="9"/>
      <c r="AHT28" s="9"/>
      <c r="AHU28" s="78"/>
      <c r="AHV28" s="9"/>
      <c r="AHW28" s="9"/>
      <c r="AHX28" s="78"/>
      <c r="AHY28" s="9"/>
      <c r="AHZ28" s="9"/>
      <c r="AIA28" s="78"/>
      <c r="AIB28" s="9"/>
      <c r="AIC28" s="9"/>
      <c r="AID28" s="78"/>
      <c r="AIE28" s="9"/>
      <c r="AIF28" s="9"/>
      <c r="AIG28" s="78"/>
      <c r="AIH28" s="9"/>
      <c r="AII28" s="9"/>
      <c r="AIJ28" s="78"/>
      <c r="AIK28" s="9"/>
      <c r="AIL28" s="9"/>
      <c r="AIM28" s="78"/>
      <c r="AIN28" s="9"/>
      <c r="AIO28" s="9"/>
      <c r="AIP28" s="78"/>
      <c r="AIQ28" s="9"/>
      <c r="AIR28" s="9"/>
      <c r="AIS28" s="78"/>
      <c r="AIT28" s="9"/>
      <c r="AIU28" s="9"/>
      <c r="AIV28" s="78"/>
      <c r="AIW28" s="9"/>
      <c r="AIX28" s="9"/>
      <c r="AIY28" s="78"/>
      <c r="AIZ28" s="9"/>
      <c r="AJA28" s="9"/>
      <c r="AJB28" s="78"/>
      <c r="AJC28" s="9"/>
      <c r="AJD28" s="9"/>
      <c r="AJE28" s="78"/>
      <c r="AJF28" s="9"/>
      <c r="AJG28" s="9"/>
      <c r="AJH28" s="78"/>
      <c r="AJI28" s="9"/>
      <c r="AJJ28" s="9"/>
      <c r="AJK28" s="78"/>
      <c r="AJL28" s="10"/>
      <c r="AJM28" s="10"/>
      <c r="AJN28" s="10"/>
      <c r="AJO28" s="9"/>
      <c r="AJP28" s="9"/>
      <c r="AJQ28" s="78"/>
      <c r="AJR28" s="10"/>
      <c r="AJS28" s="10"/>
      <c r="AJT28" s="10"/>
      <c r="AJU28" s="9"/>
      <c r="AJV28" s="9"/>
      <c r="AJW28" s="78"/>
      <c r="AJX28" s="9"/>
      <c r="AJY28" s="9"/>
      <c r="AJZ28" s="78"/>
      <c r="AKA28" s="10"/>
      <c r="AKB28" s="10"/>
      <c r="AKC28" s="10"/>
      <c r="AKD28" s="10"/>
      <c r="AKE28" s="10"/>
      <c r="AKF28" s="10"/>
      <c r="AKG28" s="57"/>
      <c r="AKH28" s="58"/>
      <c r="AKI28" s="9"/>
      <c r="AKJ28" s="9"/>
      <c r="AKK28" s="78"/>
      <c r="AKL28" s="9"/>
      <c r="AKM28" s="9"/>
      <c r="AKN28" s="78"/>
      <c r="AKO28" s="9"/>
      <c r="AKP28" s="9"/>
      <c r="AKQ28" s="78"/>
      <c r="AKR28" s="9"/>
      <c r="AKS28" s="9"/>
      <c r="AKT28" s="78"/>
      <c r="AKU28" s="9"/>
      <c r="AKV28" s="9"/>
      <c r="AKW28" s="78"/>
      <c r="AKX28" s="9"/>
      <c r="AKY28" s="9"/>
      <c r="AKZ28" s="78"/>
      <c r="ALA28" s="9"/>
      <c r="ALB28" s="9"/>
      <c r="ALC28" s="78"/>
      <c r="ALD28" s="9"/>
      <c r="ALE28" s="9"/>
      <c r="ALF28" s="78"/>
      <c r="ALG28" s="9"/>
      <c r="ALH28" s="9"/>
      <c r="ALI28" s="78"/>
      <c r="ALJ28" s="9"/>
      <c r="ALK28" s="9"/>
      <c r="ALL28" s="78"/>
      <c r="ALM28" s="9"/>
      <c r="ALN28" s="9"/>
      <c r="ALO28" s="78"/>
      <c r="ALP28" s="9"/>
      <c r="ALQ28" s="9"/>
      <c r="ALR28" s="78"/>
      <c r="ALS28" s="9"/>
      <c r="ALT28" s="9"/>
      <c r="ALU28" s="78"/>
      <c r="ALV28" s="9"/>
      <c r="ALW28" s="9"/>
      <c r="ALX28" s="78"/>
      <c r="ALY28" s="9"/>
      <c r="ALZ28" s="9"/>
      <c r="AMA28" s="78"/>
      <c r="AMB28" s="9"/>
      <c r="AMC28" s="9"/>
      <c r="AMD28" s="78"/>
      <c r="AME28" s="9"/>
      <c r="AMF28" s="9"/>
      <c r="AMG28" s="78"/>
      <c r="AMH28" s="9"/>
      <c r="AMI28" s="9"/>
      <c r="AMJ28" s="78"/>
      <c r="AMK28" s="9"/>
      <c r="AML28" s="9"/>
      <c r="AMM28" s="78"/>
      <c r="AMN28" s="9"/>
      <c r="AMO28" s="9"/>
      <c r="AMP28" s="78"/>
      <c r="AMQ28" s="9"/>
      <c r="AMR28" s="9"/>
      <c r="AMS28" s="78"/>
      <c r="AMT28" s="10"/>
      <c r="AMU28" s="10"/>
      <c r="AMV28" s="10"/>
      <c r="AMW28" s="9"/>
      <c r="AMX28" s="9"/>
      <c r="AMY28" s="78"/>
      <c r="AMZ28" s="10"/>
      <c r="ANA28" s="10"/>
      <c r="ANB28" s="10"/>
      <c r="ANC28" s="9"/>
      <c r="AND28" s="9"/>
      <c r="ANE28" s="78"/>
      <c r="ANF28" s="9"/>
      <c r="ANG28" s="9"/>
      <c r="ANH28" s="78"/>
      <c r="ANI28" s="10"/>
      <c r="ANJ28" s="10"/>
      <c r="ANK28" s="10"/>
      <c r="ANL28" s="10"/>
      <c r="ANM28" s="10"/>
      <c r="ANN28" s="10"/>
      <c r="ANO28" s="57"/>
      <c r="ANP28" s="58"/>
      <c r="ANQ28" s="9"/>
      <c r="ANR28" s="9"/>
      <c r="ANS28" s="78"/>
      <c r="ANT28" s="9"/>
      <c r="ANU28" s="9"/>
      <c r="ANV28" s="78"/>
      <c r="ANW28" s="9"/>
      <c r="ANX28" s="9"/>
      <c r="ANY28" s="78"/>
      <c r="ANZ28" s="9"/>
      <c r="AOA28" s="9"/>
      <c r="AOB28" s="78"/>
      <c r="AOC28" s="9"/>
      <c r="AOD28" s="9"/>
      <c r="AOE28" s="78"/>
      <c r="AOF28" s="9"/>
      <c r="AOG28" s="9"/>
      <c r="AOH28" s="78"/>
      <c r="AOI28" s="9"/>
      <c r="AOJ28" s="9"/>
      <c r="AOK28" s="78"/>
      <c r="AOL28" s="9"/>
      <c r="AOM28" s="9"/>
      <c r="AON28" s="78"/>
      <c r="AOO28" s="9"/>
      <c r="AOP28" s="9"/>
      <c r="AOQ28" s="78"/>
      <c r="AOR28" s="9"/>
      <c r="AOS28" s="9"/>
      <c r="AOT28" s="78"/>
      <c r="AOU28" s="9"/>
      <c r="AOV28" s="9"/>
      <c r="AOW28" s="78"/>
      <c r="AOX28" s="9"/>
      <c r="AOY28" s="9"/>
      <c r="AOZ28" s="78"/>
      <c r="APA28" s="9"/>
      <c r="APB28" s="9"/>
      <c r="APC28" s="78"/>
      <c r="APD28" s="9"/>
      <c r="APE28" s="9"/>
      <c r="APF28" s="78"/>
      <c r="APG28" s="9"/>
      <c r="APH28" s="9"/>
      <c r="API28" s="78"/>
      <c r="APJ28" s="9"/>
      <c r="APK28" s="9"/>
      <c r="APL28" s="78"/>
      <c r="APM28" s="9"/>
      <c r="APN28" s="9"/>
      <c r="APO28" s="78"/>
      <c r="APP28" s="9"/>
      <c r="APQ28" s="9"/>
      <c r="APR28" s="78"/>
      <c r="APS28" s="9"/>
      <c r="APT28" s="9"/>
      <c r="APU28" s="78"/>
      <c r="APV28" s="9"/>
      <c r="APW28" s="9"/>
      <c r="APX28" s="78"/>
      <c r="APY28" s="9"/>
      <c r="APZ28" s="9"/>
      <c r="AQA28" s="78"/>
      <c r="AQB28" s="10"/>
      <c r="AQC28" s="10"/>
      <c r="AQD28" s="10"/>
      <c r="AQE28" s="9"/>
      <c r="AQF28" s="9"/>
      <c r="AQG28" s="78"/>
      <c r="AQH28" s="10"/>
      <c r="AQI28" s="10"/>
      <c r="AQJ28" s="10"/>
      <c r="AQK28" s="9"/>
      <c r="AQL28" s="9"/>
      <c r="AQM28" s="78"/>
      <c r="AQN28" s="9"/>
      <c r="AQO28" s="9"/>
      <c r="AQP28" s="78"/>
      <c r="AQQ28" s="10"/>
      <c r="AQR28" s="10"/>
      <c r="AQS28" s="10"/>
      <c r="AQT28" s="10"/>
      <c r="AQU28" s="10"/>
      <c r="AQV28" s="10"/>
      <c r="AQW28" s="57"/>
      <c r="AQX28" s="58"/>
      <c r="AQY28" s="9"/>
      <c r="AQZ28" s="9"/>
      <c r="ARA28" s="78"/>
      <c r="ARB28" s="9"/>
      <c r="ARC28" s="9"/>
      <c r="ARD28" s="78"/>
      <c r="ARE28" s="9"/>
      <c r="ARF28" s="9"/>
      <c r="ARG28" s="78"/>
      <c r="ARH28" s="9"/>
      <c r="ARI28" s="9"/>
      <c r="ARJ28" s="78"/>
      <c r="ARK28" s="9"/>
      <c r="ARL28" s="9"/>
      <c r="ARM28" s="78"/>
      <c r="ARN28" s="9"/>
      <c r="ARO28" s="9"/>
      <c r="ARP28" s="78"/>
      <c r="ARQ28" s="9"/>
      <c r="ARR28" s="9"/>
      <c r="ARS28" s="78"/>
      <c r="ART28" s="9"/>
      <c r="ARU28" s="9"/>
      <c r="ARV28" s="78"/>
      <c r="ARW28" s="9"/>
      <c r="ARX28" s="9"/>
      <c r="ARY28" s="78"/>
      <c r="ARZ28" s="9"/>
      <c r="ASA28" s="9"/>
      <c r="ASB28" s="78"/>
      <c r="ASC28" s="9"/>
      <c r="ASD28" s="9"/>
      <c r="ASE28" s="78"/>
      <c r="ASF28" s="9"/>
      <c r="ASG28" s="9"/>
      <c r="ASH28" s="78"/>
      <c r="ASI28" s="9"/>
      <c r="ASJ28" s="9"/>
      <c r="ASK28" s="78"/>
      <c r="ASL28" s="9"/>
      <c r="ASM28" s="9"/>
      <c r="ASN28" s="78"/>
      <c r="ASO28" s="9"/>
      <c r="ASP28" s="9"/>
      <c r="ASQ28" s="78"/>
      <c r="ASR28" s="9"/>
      <c r="ASS28" s="9"/>
      <c r="AST28" s="78"/>
      <c r="ASU28" s="9"/>
      <c r="ASV28" s="9"/>
      <c r="ASW28" s="78"/>
      <c r="ASX28" s="9"/>
      <c r="ASY28" s="9"/>
      <c r="ASZ28" s="78"/>
      <c r="ATA28" s="9"/>
      <c r="ATB28" s="9"/>
      <c r="ATC28" s="78"/>
      <c r="ATD28" s="9"/>
      <c r="ATE28" s="9"/>
      <c r="ATF28" s="78"/>
      <c r="ATG28" s="9"/>
      <c r="ATH28" s="9"/>
      <c r="ATI28" s="78"/>
      <c r="ATJ28" s="10"/>
      <c r="ATK28" s="10"/>
      <c r="ATL28" s="10"/>
      <c r="ATM28" s="9"/>
      <c r="ATN28" s="9"/>
      <c r="ATO28" s="78"/>
      <c r="ATP28" s="10"/>
      <c r="ATQ28" s="10"/>
      <c r="ATR28" s="10"/>
      <c r="ATS28" s="9"/>
      <c r="ATT28" s="9"/>
      <c r="ATU28" s="78"/>
      <c r="ATV28" s="9"/>
      <c r="ATW28" s="9"/>
      <c r="ATX28" s="78"/>
      <c r="ATY28" s="10"/>
      <c r="ATZ28" s="10"/>
      <c r="AUA28" s="10"/>
      <c r="AUB28" s="10"/>
      <c r="AUC28" s="10"/>
      <c r="AUD28" s="10"/>
      <c r="AUE28" s="57"/>
      <c r="AUF28" s="58"/>
      <c r="AUG28" s="9"/>
      <c r="AUH28" s="9"/>
      <c r="AUI28" s="78"/>
      <c r="AUJ28" s="9"/>
      <c r="AUK28" s="9"/>
      <c r="AUL28" s="78"/>
      <c r="AUM28" s="9"/>
      <c r="AUN28" s="9"/>
      <c r="AUO28" s="78"/>
      <c r="AUP28" s="9"/>
      <c r="AUQ28" s="9"/>
      <c r="AUR28" s="78"/>
      <c r="AUS28" s="9"/>
      <c r="AUT28" s="9"/>
      <c r="AUU28" s="78"/>
      <c r="AUV28" s="9"/>
      <c r="AUW28" s="9"/>
      <c r="AUX28" s="78"/>
      <c r="AUY28" s="9"/>
      <c r="AUZ28" s="9"/>
      <c r="AVA28" s="78"/>
      <c r="AVB28" s="9"/>
      <c r="AVC28" s="9"/>
      <c r="AVD28" s="78"/>
      <c r="AVE28" s="9"/>
      <c r="AVF28" s="9"/>
      <c r="AVG28" s="78"/>
      <c r="AVH28" s="9"/>
      <c r="AVI28" s="9"/>
      <c r="AVJ28" s="78"/>
      <c r="AVK28" s="9"/>
      <c r="AVL28" s="9"/>
      <c r="AVM28" s="78"/>
      <c r="AVN28" s="9"/>
      <c r="AVO28" s="9"/>
      <c r="AVP28" s="78"/>
      <c r="AVQ28" s="9"/>
      <c r="AVR28" s="9"/>
      <c r="AVS28" s="78"/>
      <c r="AVT28" s="9"/>
      <c r="AVU28" s="9"/>
      <c r="AVV28" s="78"/>
      <c r="AVW28" s="9"/>
      <c r="AVX28" s="9"/>
      <c r="AVY28" s="78"/>
      <c r="AVZ28" s="9"/>
      <c r="AWA28" s="9"/>
      <c r="AWB28" s="78"/>
      <c r="AWC28" s="9"/>
      <c r="AWD28" s="9"/>
      <c r="AWE28" s="78"/>
      <c r="AWF28" s="9"/>
      <c r="AWG28" s="9"/>
      <c r="AWH28" s="78"/>
      <c r="AWI28" s="9"/>
      <c r="AWJ28" s="9"/>
      <c r="AWK28" s="78"/>
      <c r="AWL28" s="9"/>
      <c r="AWM28" s="9"/>
      <c r="AWN28" s="78"/>
      <c r="AWO28" s="9"/>
      <c r="AWP28" s="9"/>
      <c r="AWQ28" s="78"/>
      <c r="AWR28" s="10"/>
      <c r="AWS28" s="10"/>
      <c r="AWT28" s="10"/>
      <c r="AWU28" s="9"/>
      <c r="AWV28" s="9"/>
      <c r="AWW28" s="78"/>
      <c r="AWX28" s="10"/>
      <c r="AWY28" s="10"/>
      <c r="AWZ28" s="10"/>
      <c r="AXA28" s="9"/>
      <c r="AXB28" s="9"/>
      <c r="AXC28" s="78"/>
      <c r="AXD28" s="9"/>
      <c r="AXE28" s="9"/>
      <c r="AXF28" s="78"/>
      <c r="AXG28" s="10"/>
      <c r="AXH28" s="10"/>
      <c r="AXI28" s="10"/>
      <c r="AXJ28" s="10"/>
      <c r="AXK28" s="10"/>
      <c r="AXL28" s="10"/>
      <c r="AXM28" s="57"/>
      <c r="AXN28" s="58"/>
      <c r="AXO28" s="9"/>
      <c r="AXP28" s="9"/>
      <c r="AXQ28" s="78"/>
      <c r="AXR28" s="9"/>
      <c r="AXS28" s="9"/>
      <c r="AXT28" s="78"/>
      <c r="AXU28" s="9"/>
      <c r="AXV28" s="9"/>
      <c r="AXW28" s="78"/>
      <c r="AXX28" s="9"/>
      <c r="AXY28" s="9"/>
      <c r="AXZ28" s="78"/>
      <c r="AYA28" s="9"/>
      <c r="AYB28" s="9"/>
      <c r="AYC28" s="78"/>
      <c r="AYD28" s="9"/>
      <c r="AYE28" s="9"/>
      <c r="AYF28" s="78"/>
      <c r="AYG28" s="9"/>
      <c r="AYH28" s="9"/>
      <c r="AYI28" s="78"/>
      <c r="AYJ28" s="9"/>
      <c r="AYK28" s="9"/>
      <c r="AYL28" s="78"/>
      <c r="AYM28" s="9"/>
      <c r="AYN28" s="9"/>
      <c r="AYO28" s="78"/>
      <c r="AYP28" s="9"/>
      <c r="AYQ28" s="9"/>
      <c r="AYR28" s="78"/>
      <c r="AYS28" s="9"/>
      <c r="AYT28" s="9"/>
      <c r="AYU28" s="78"/>
      <c r="AYV28" s="9"/>
      <c r="AYW28" s="9"/>
      <c r="AYX28" s="78"/>
      <c r="AYY28" s="9"/>
      <c r="AYZ28" s="9"/>
      <c r="AZA28" s="78"/>
      <c r="AZB28" s="9"/>
      <c r="AZC28" s="9"/>
      <c r="AZD28" s="78"/>
      <c r="AZE28" s="9"/>
      <c r="AZF28" s="9"/>
      <c r="AZG28" s="78"/>
      <c r="AZH28" s="9"/>
      <c r="AZI28" s="9"/>
      <c r="AZJ28" s="78"/>
      <c r="AZK28" s="9"/>
      <c r="AZL28" s="9"/>
      <c r="AZM28" s="78"/>
      <c r="AZN28" s="9"/>
      <c r="AZO28" s="9"/>
      <c r="AZP28" s="78"/>
      <c r="AZQ28" s="9"/>
      <c r="AZR28" s="9"/>
      <c r="AZS28" s="78"/>
      <c r="AZT28" s="9"/>
      <c r="AZU28" s="9"/>
      <c r="AZV28" s="78"/>
      <c r="AZW28" s="9"/>
      <c r="AZX28" s="9"/>
      <c r="AZY28" s="78"/>
      <c r="AZZ28" s="10"/>
      <c r="BAA28" s="10"/>
      <c r="BAB28" s="10"/>
      <c r="BAC28" s="9"/>
      <c r="BAD28" s="9"/>
      <c r="BAE28" s="78"/>
      <c r="BAF28" s="10"/>
      <c r="BAG28" s="10"/>
      <c r="BAH28" s="10"/>
      <c r="BAI28" s="9"/>
      <c r="BAJ28" s="9"/>
      <c r="BAK28" s="78"/>
      <c r="BAL28" s="9"/>
      <c r="BAM28" s="9"/>
      <c r="BAN28" s="78"/>
      <c r="BAO28" s="10"/>
      <c r="BAP28" s="10"/>
      <c r="BAQ28" s="10"/>
      <c r="BAR28" s="10"/>
      <c r="BAS28" s="10"/>
      <c r="BAT28" s="10"/>
      <c r="BAU28" s="57"/>
      <c r="BAV28" s="58"/>
      <c r="BAW28" s="9"/>
      <c r="BAX28" s="9"/>
      <c r="BAY28" s="78"/>
      <c r="BAZ28" s="9"/>
      <c r="BBA28" s="9"/>
      <c r="BBB28" s="78"/>
      <c r="BBC28" s="9"/>
      <c r="BBD28" s="9"/>
      <c r="BBE28" s="78"/>
      <c r="BBF28" s="9"/>
      <c r="BBG28" s="9"/>
      <c r="BBH28" s="78"/>
      <c r="BBI28" s="9"/>
      <c r="BBJ28" s="9"/>
      <c r="BBK28" s="78"/>
      <c r="BBL28" s="9"/>
      <c r="BBM28" s="9"/>
      <c r="BBN28" s="78"/>
      <c r="BBO28" s="9"/>
      <c r="BBP28" s="9"/>
      <c r="BBQ28" s="78"/>
      <c r="BBR28" s="9"/>
      <c r="BBS28" s="9"/>
      <c r="BBT28" s="78"/>
      <c r="BBU28" s="9"/>
      <c r="BBV28" s="9"/>
      <c r="BBW28" s="78"/>
      <c r="BBX28" s="9"/>
      <c r="BBY28" s="9"/>
      <c r="BBZ28" s="78"/>
      <c r="BCA28" s="9"/>
      <c r="BCB28" s="9"/>
      <c r="BCC28" s="78"/>
      <c r="BCD28" s="9"/>
      <c r="BCE28" s="9"/>
      <c r="BCF28" s="78"/>
      <c r="BCG28" s="9"/>
      <c r="BCH28" s="9"/>
      <c r="BCI28" s="78"/>
      <c r="BCJ28" s="9"/>
      <c r="BCK28" s="9"/>
      <c r="BCL28" s="78"/>
      <c r="BCM28" s="9"/>
      <c r="BCN28" s="9"/>
      <c r="BCO28" s="78"/>
      <c r="BCP28" s="9"/>
      <c r="BCQ28" s="9"/>
      <c r="BCR28" s="78"/>
      <c r="BCS28" s="9"/>
      <c r="BCT28" s="9"/>
      <c r="BCU28" s="78"/>
      <c r="BCV28" s="9"/>
      <c r="BCW28" s="9"/>
      <c r="BCX28" s="78"/>
      <c r="BCY28" s="9"/>
      <c r="BCZ28" s="9"/>
      <c r="BDA28" s="78"/>
      <c r="BDB28" s="9"/>
      <c r="BDC28" s="9"/>
      <c r="BDD28" s="78"/>
      <c r="BDE28" s="9"/>
      <c r="BDF28" s="9"/>
      <c r="BDG28" s="78"/>
      <c r="BDH28" s="10"/>
      <c r="BDI28" s="10"/>
      <c r="BDJ28" s="10"/>
      <c r="BDK28" s="9"/>
      <c r="BDL28" s="9"/>
      <c r="BDM28" s="78"/>
      <c r="BDN28" s="10"/>
      <c r="BDO28" s="10"/>
      <c r="BDP28" s="10"/>
      <c r="BDQ28" s="9"/>
      <c r="BDR28" s="9"/>
      <c r="BDS28" s="78"/>
      <c r="BDT28" s="9"/>
      <c r="BDU28" s="9"/>
      <c r="BDV28" s="78"/>
      <c r="BDW28" s="10"/>
      <c r="BDX28" s="10"/>
      <c r="BDY28" s="10"/>
      <c r="BDZ28" s="10"/>
      <c r="BEA28" s="10"/>
      <c r="BEB28" s="10"/>
      <c r="BEC28" s="57"/>
      <c r="BED28" s="58"/>
      <c r="BEE28" s="9"/>
      <c r="BEF28" s="9"/>
      <c r="BEG28" s="78"/>
      <c r="BEH28" s="9"/>
      <c r="BEI28" s="9"/>
      <c r="BEJ28" s="78"/>
      <c r="BEK28" s="9"/>
      <c r="BEL28" s="9"/>
      <c r="BEM28" s="78"/>
      <c r="BEN28" s="9"/>
      <c r="BEO28" s="9"/>
      <c r="BEP28" s="78"/>
      <c r="BEQ28" s="9"/>
      <c r="BER28" s="9"/>
      <c r="BES28" s="78"/>
      <c r="BET28" s="9"/>
      <c r="BEU28" s="9"/>
      <c r="BEV28" s="78"/>
      <c r="BEW28" s="9"/>
      <c r="BEX28" s="9"/>
      <c r="BEY28" s="78"/>
      <c r="BEZ28" s="9"/>
      <c r="BFA28" s="9"/>
      <c r="BFB28" s="78"/>
      <c r="BFC28" s="9"/>
      <c r="BFD28" s="9"/>
      <c r="BFE28" s="78"/>
      <c r="BFF28" s="9"/>
      <c r="BFG28" s="9"/>
      <c r="BFH28" s="78"/>
      <c r="BFI28" s="9"/>
      <c r="BFJ28" s="9"/>
      <c r="BFK28" s="78"/>
      <c r="BFL28" s="9"/>
      <c r="BFM28" s="9"/>
      <c r="BFN28" s="78"/>
      <c r="BFO28" s="9"/>
      <c r="BFP28" s="9"/>
      <c r="BFQ28" s="78"/>
      <c r="BFR28" s="9"/>
      <c r="BFS28" s="9"/>
      <c r="BFT28" s="78"/>
      <c r="BFU28" s="9"/>
      <c r="BFV28" s="9"/>
      <c r="BFW28" s="78"/>
      <c r="BFX28" s="9"/>
      <c r="BFY28" s="9"/>
      <c r="BFZ28" s="78"/>
      <c r="BGA28" s="9"/>
      <c r="BGB28" s="9"/>
      <c r="BGC28" s="78"/>
      <c r="BGD28" s="9"/>
      <c r="BGE28" s="9"/>
      <c r="BGF28" s="78"/>
      <c r="BGG28" s="9"/>
      <c r="BGH28" s="9"/>
      <c r="BGI28" s="78"/>
      <c r="BGJ28" s="9"/>
      <c r="BGK28" s="9"/>
      <c r="BGL28" s="78"/>
      <c r="BGM28" s="9"/>
      <c r="BGN28" s="9"/>
      <c r="BGO28" s="78"/>
      <c r="BGP28" s="10"/>
      <c r="BGQ28" s="10"/>
      <c r="BGR28" s="10"/>
      <c r="BGS28" s="9"/>
      <c r="BGT28" s="9"/>
      <c r="BGU28" s="78"/>
      <c r="BGV28" s="10"/>
      <c r="BGW28" s="10"/>
      <c r="BGX28" s="10"/>
      <c r="BGY28" s="9"/>
      <c r="BGZ28" s="9"/>
      <c r="BHA28" s="78"/>
      <c r="BHB28" s="9"/>
      <c r="BHC28" s="9"/>
      <c r="BHD28" s="78"/>
      <c r="BHE28" s="10"/>
      <c r="BHF28" s="10"/>
      <c r="BHG28" s="10"/>
      <c r="BHH28" s="10"/>
      <c r="BHI28" s="10"/>
      <c r="BHJ28" s="10"/>
      <c r="BHK28" s="57"/>
      <c r="BHL28" s="58"/>
      <c r="BHM28" s="9"/>
      <c r="BHN28" s="9"/>
      <c r="BHO28" s="78"/>
      <c r="BHP28" s="9"/>
      <c r="BHQ28" s="9"/>
      <c r="BHR28" s="78"/>
      <c r="BHS28" s="9"/>
      <c r="BHT28" s="9"/>
      <c r="BHU28" s="78"/>
      <c r="BHV28" s="9"/>
      <c r="BHW28" s="9"/>
      <c r="BHX28" s="78"/>
      <c r="BHY28" s="9"/>
      <c r="BHZ28" s="9"/>
      <c r="BIA28" s="78"/>
      <c r="BIB28" s="9"/>
      <c r="BIC28" s="9"/>
      <c r="BID28" s="78"/>
      <c r="BIE28" s="9"/>
      <c r="BIF28" s="9"/>
      <c r="BIG28" s="78"/>
      <c r="BIH28" s="9"/>
      <c r="BII28" s="9"/>
      <c r="BIJ28" s="78"/>
      <c r="BIK28" s="9"/>
      <c r="BIL28" s="9"/>
      <c r="BIM28" s="78"/>
      <c r="BIN28" s="9"/>
      <c r="BIO28" s="9"/>
      <c r="BIP28" s="78"/>
      <c r="BIQ28" s="9"/>
      <c r="BIR28" s="9"/>
      <c r="BIS28" s="78"/>
      <c r="BIT28" s="9"/>
      <c r="BIU28" s="9"/>
      <c r="BIV28" s="78"/>
      <c r="BIW28" s="9"/>
      <c r="BIX28" s="9"/>
      <c r="BIY28" s="78"/>
      <c r="BIZ28" s="9"/>
      <c r="BJA28" s="9"/>
      <c r="BJB28" s="78"/>
      <c r="BJC28" s="9"/>
      <c r="BJD28" s="9"/>
      <c r="BJE28" s="78"/>
      <c r="BJF28" s="9"/>
      <c r="BJG28" s="9"/>
      <c r="BJH28" s="78"/>
      <c r="BJI28" s="9"/>
      <c r="BJJ28" s="9"/>
      <c r="BJK28" s="78"/>
      <c r="BJL28" s="9"/>
      <c r="BJM28" s="9"/>
      <c r="BJN28" s="78"/>
      <c r="BJO28" s="9"/>
      <c r="BJP28" s="9"/>
      <c r="BJQ28" s="78"/>
      <c r="BJR28" s="9"/>
      <c r="BJS28" s="9"/>
      <c r="BJT28" s="78"/>
      <c r="BJU28" s="9"/>
      <c r="BJV28" s="9"/>
      <c r="BJW28" s="78"/>
      <c r="BJX28" s="10"/>
      <c r="BJY28" s="10"/>
      <c r="BJZ28" s="10"/>
      <c r="BKA28" s="9"/>
      <c r="BKB28" s="9"/>
      <c r="BKC28" s="78"/>
      <c r="BKD28" s="10"/>
      <c r="BKE28" s="10"/>
      <c r="BKF28" s="10"/>
      <c r="BKG28" s="9"/>
      <c r="BKH28" s="9"/>
      <c r="BKI28" s="78"/>
      <c r="BKJ28" s="9"/>
      <c r="BKK28" s="9"/>
      <c r="BKL28" s="78"/>
      <c r="BKM28" s="10"/>
      <c r="BKN28" s="10"/>
      <c r="BKO28" s="10"/>
      <c r="BKP28" s="10"/>
      <c r="BKQ28" s="10"/>
      <c r="BKR28" s="10"/>
      <c r="BKS28" s="57"/>
      <c r="BKT28" s="58"/>
      <c r="BKU28" s="9"/>
      <c r="BKV28" s="9"/>
      <c r="BKW28" s="78"/>
      <c r="BKX28" s="9"/>
      <c r="BKY28" s="9"/>
      <c r="BKZ28" s="78"/>
      <c r="BLA28" s="9"/>
      <c r="BLB28" s="9"/>
      <c r="BLC28" s="78"/>
      <c r="BLD28" s="9"/>
      <c r="BLE28" s="9"/>
      <c r="BLF28" s="78"/>
      <c r="BLG28" s="9"/>
      <c r="BLH28" s="9"/>
      <c r="BLI28" s="78"/>
      <c r="BLJ28" s="9"/>
      <c r="BLK28" s="9"/>
      <c r="BLL28" s="78"/>
      <c r="BLM28" s="9"/>
      <c r="BLN28" s="9"/>
      <c r="BLO28" s="78"/>
      <c r="BLP28" s="9"/>
      <c r="BLQ28" s="9"/>
      <c r="BLR28" s="78"/>
      <c r="BLS28" s="9"/>
      <c r="BLT28" s="9"/>
      <c r="BLU28" s="78"/>
      <c r="BLV28" s="9"/>
      <c r="BLW28" s="9"/>
      <c r="BLX28" s="78"/>
      <c r="BLY28" s="9"/>
      <c r="BLZ28" s="9"/>
      <c r="BMA28" s="78"/>
      <c r="BMB28" s="9"/>
      <c r="BMC28" s="9"/>
      <c r="BMD28" s="78"/>
      <c r="BME28" s="9"/>
      <c r="BMF28" s="9"/>
      <c r="BMG28" s="78"/>
      <c r="BMH28" s="9"/>
      <c r="BMI28" s="9"/>
      <c r="BMJ28" s="78"/>
      <c r="BMK28" s="9"/>
      <c r="BML28" s="9"/>
      <c r="BMM28" s="78"/>
      <c r="BMN28" s="9"/>
      <c r="BMO28" s="9"/>
      <c r="BMP28" s="78"/>
      <c r="BMQ28" s="9"/>
      <c r="BMR28" s="9"/>
      <c r="BMS28" s="78"/>
      <c r="BMT28" s="9"/>
      <c r="BMU28" s="9"/>
      <c r="BMV28" s="78"/>
      <c r="BMW28" s="9"/>
      <c r="BMX28" s="9"/>
      <c r="BMY28" s="78"/>
      <c r="BMZ28" s="9"/>
      <c r="BNA28" s="9"/>
      <c r="BNB28" s="78"/>
      <c r="BNC28" s="9"/>
      <c r="BND28" s="9"/>
      <c r="BNE28" s="78"/>
      <c r="BNF28" s="10"/>
      <c r="BNG28" s="10"/>
      <c r="BNH28" s="10"/>
      <c r="BNI28" s="9"/>
      <c r="BNJ28" s="9"/>
      <c r="BNK28" s="78"/>
      <c r="BNL28" s="10"/>
      <c r="BNM28" s="10"/>
      <c r="BNN28" s="10"/>
      <c r="BNO28" s="9"/>
      <c r="BNP28" s="9"/>
      <c r="BNQ28" s="78"/>
      <c r="BNR28" s="9"/>
      <c r="BNS28" s="9"/>
      <c r="BNT28" s="78"/>
      <c r="BNU28" s="10"/>
      <c r="BNV28" s="10"/>
      <c r="BNW28" s="10"/>
      <c r="BNX28" s="10"/>
      <c r="BNY28" s="10"/>
      <c r="BNZ28" s="10"/>
      <c r="BOA28" s="57"/>
      <c r="BOB28" s="58"/>
      <c r="BOC28" s="9"/>
      <c r="BOD28" s="9"/>
      <c r="BOE28" s="78"/>
      <c r="BOF28" s="9"/>
      <c r="BOG28" s="9"/>
      <c r="BOH28" s="78"/>
      <c r="BOI28" s="9"/>
      <c r="BOJ28" s="9"/>
      <c r="BOK28" s="78"/>
      <c r="BOL28" s="9"/>
      <c r="BOM28" s="9"/>
      <c r="BON28" s="78"/>
      <c r="BOO28" s="9"/>
      <c r="BOP28" s="9"/>
      <c r="BOQ28" s="78"/>
      <c r="BOR28" s="9"/>
      <c r="BOS28" s="9"/>
      <c r="BOT28" s="78"/>
      <c r="BOU28" s="9"/>
      <c r="BOV28" s="9"/>
      <c r="BOW28" s="78"/>
      <c r="BOX28" s="9"/>
      <c r="BOY28" s="9"/>
      <c r="BOZ28" s="78"/>
      <c r="BPA28" s="9"/>
      <c r="BPB28" s="9"/>
      <c r="BPC28" s="78"/>
      <c r="BPD28" s="9"/>
      <c r="BPE28" s="9"/>
      <c r="BPF28" s="78"/>
      <c r="BPG28" s="9"/>
      <c r="BPH28" s="9"/>
      <c r="BPI28" s="78"/>
      <c r="BPJ28" s="9"/>
      <c r="BPK28" s="9"/>
      <c r="BPL28" s="78"/>
      <c r="BPM28" s="9"/>
      <c r="BPN28" s="9"/>
      <c r="BPO28" s="78"/>
      <c r="BPP28" s="9"/>
      <c r="BPQ28" s="9"/>
      <c r="BPR28" s="78"/>
      <c r="BPS28" s="9"/>
      <c r="BPT28" s="9"/>
      <c r="BPU28" s="78"/>
      <c r="BPV28" s="9"/>
      <c r="BPW28" s="9"/>
      <c r="BPX28" s="78"/>
      <c r="BPY28" s="9"/>
      <c r="BPZ28" s="9"/>
      <c r="BQA28" s="78"/>
      <c r="BQB28" s="9"/>
      <c r="BQC28" s="9"/>
      <c r="BQD28" s="78"/>
      <c r="BQE28" s="9"/>
      <c r="BQF28" s="9"/>
      <c r="BQG28" s="78"/>
      <c r="BQH28" s="9"/>
      <c r="BQI28" s="9"/>
      <c r="BQJ28" s="78"/>
      <c r="BQK28" s="9"/>
      <c r="BQL28" s="9"/>
      <c r="BQM28" s="78"/>
      <c r="BQN28" s="10"/>
      <c r="BQO28" s="10"/>
      <c r="BQP28" s="10"/>
      <c r="BQQ28" s="9"/>
      <c r="BQR28" s="9"/>
      <c r="BQS28" s="78"/>
      <c r="BQT28" s="10"/>
      <c r="BQU28" s="10"/>
      <c r="BQV28" s="10"/>
      <c r="BQW28" s="9"/>
      <c r="BQX28" s="9"/>
      <c r="BQY28" s="78"/>
      <c r="BQZ28" s="9"/>
      <c r="BRA28" s="9"/>
      <c r="BRB28" s="78"/>
      <c r="BRC28" s="10"/>
      <c r="BRD28" s="10"/>
      <c r="BRE28" s="10"/>
      <c r="BRF28" s="10"/>
      <c r="BRG28" s="10"/>
      <c r="BRH28" s="10"/>
      <c r="BRI28" s="57"/>
      <c r="BRJ28" s="58"/>
      <c r="BRK28" s="9"/>
      <c r="BRL28" s="9"/>
      <c r="BRM28" s="78"/>
      <c r="BRN28" s="9"/>
      <c r="BRO28" s="9"/>
      <c r="BRP28" s="78"/>
      <c r="BRQ28" s="9"/>
      <c r="BRR28" s="9"/>
      <c r="BRS28" s="78"/>
      <c r="BRT28" s="9"/>
      <c r="BRU28" s="9"/>
      <c r="BRV28" s="78"/>
      <c r="BRW28" s="9"/>
      <c r="BRX28" s="9"/>
      <c r="BRY28" s="78"/>
      <c r="BRZ28" s="9"/>
      <c r="BSA28" s="9"/>
      <c r="BSB28" s="78"/>
      <c r="BSC28" s="9"/>
      <c r="BSD28" s="9"/>
      <c r="BSE28" s="78"/>
      <c r="BSF28" s="9"/>
      <c r="BSG28" s="9"/>
      <c r="BSH28" s="78"/>
      <c r="BSI28" s="9"/>
      <c r="BSJ28" s="9"/>
      <c r="BSK28" s="78"/>
      <c r="BSL28" s="9"/>
      <c r="BSM28" s="9"/>
      <c r="BSN28" s="78"/>
      <c r="BSO28" s="9"/>
      <c r="BSP28" s="9"/>
      <c r="BSQ28" s="78"/>
      <c r="BSR28" s="9"/>
      <c r="BSS28" s="9"/>
      <c r="BST28" s="78"/>
      <c r="BSU28" s="9"/>
      <c r="BSV28" s="9"/>
      <c r="BSW28" s="78"/>
      <c r="BSX28" s="9"/>
      <c r="BSY28" s="9"/>
      <c r="BSZ28" s="78"/>
      <c r="BTA28" s="9"/>
      <c r="BTB28" s="9"/>
      <c r="BTC28" s="78"/>
      <c r="BTD28" s="9"/>
      <c r="BTE28" s="9"/>
      <c r="BTF28" s="78"/>
      <c r="BTG28" s="9"/>
      <c r="BTH28" s="9"/>
      <c r="BTI28" s="78"/>
      <c r="BTJ28" s="9"/>
      <c r="BTK28" s="9"/>
      <c r="BTL28" s="78"/>
      <c r="BTM28" s="9"/>
      <c r="BTN28" s="9"/>
      <c r="BTO28" s="78"/>
      <c r="BTP28" s="9"/>
      <c r="BTQ28" s="9"/>
      <c r="BTR28" s="78"/>
      <c r="BTS28" s="9"/>
      <c r="BTT28" s="9"/>
      <c r="BTU28" s="78"/>
      <c r="BTV28" s="10"/>
      <c r="BTW28" s="10"/>
      <c r="BTX28" s="10"/>
      <c r="BTY28" s="9"/>
      <c r="BTZ28" s="9"/>
      <c r="BUA28" s="78"/>
      <c r="BUB28" s="10"/>
      <c r="BUC28" s="10"/>
      <c r="BUD28" s="10"/>
      <c r="BUE28" s="9"/>
      <c r="BUF28" s="9"/>
      <c r="BUG28" s="78"/>
      <c r="BUH28" s="9"/>
      <c r="BUI28" s="9"/>
      <c r="BUJ28" s="78"/>
      <c r="BUK28" s="10"/>
      <c r="BUL28" s="10"/>
      <c r="BUM28" s="10"/>
      <c r="BUN28" s="10"/>
      <c r="BUO28" s="10"/>
      <c r="BUP28" s="10"/>
      <c r="BUQ28" s="57"/>
      <c r="BUR28" s="58"/>
      <c r="BUS28" s="9"/>
      <c r="BUT28" s="9"/>
      <c r="BUU28" s="78"/>
      <c r="BUV28" s="9"/>
      <c r="BUW28" s="9"/>
      <c r="BUX28" s="78"/>
      <c r="BUY28" s="9"/>
      <c r="BUZ28" s="9"/>
      <c r="BVA28" s="78"/>
      <c r="BVB28" s="9"/>
      <c r="BVC28" s="9"/>
      <c r="BVD28" s="78"/>
      <c r="BVE28" s="9"/>
      <c r="BVF28" s="9"/>
      <c r="BVG28" s="78"/>
      <c r="BVH28" s="9"/>
      <c r="BVI28" s="9"/>
      <c r="BVJ28" s="78"/>
      <c r="BVK28" s="9"/>
      <c r="BVL28" s="9"/>
      <c r="BVM28" s="78"/>
      <c r="BVN28" s="9"/>
      <c r="BVO28" s="9"/>
      <c r="BVP28" s="78"/>
      <c r="BVQ28" s="9"/>
      <c r="BVR28" s="9"/>
      <c r="BVS28" s="78"/>
      <c r="BVT28" s="9"/>
      <c r="BVU28" s="9"/>
      <c r="BVV28" s="78"/>
      <c r="BVW28" s="9"/>
      <c r="BVX28" s="9"/>
      <c r="BVY28" s="78"/>
      <c r="BVZ28" s="9"/>
      <c r="BWA28" s="9"/>
      <c r="BWB28" s="78"/>
      <c r="BWC28" s="9"/>
      <c r="BWD28" s="9"/>
      <c r="BWE28" s="78"/>
      <c r="BWF28" s="9"/>
      <c r="BWG28" s="9"/>
      <c r="BWH28" s="78"/>
      <c r="BWI28" s="9"/>
      <c r="BWJ28" s="9"/>
      <c r="BWK28" s="78"/>
      <c r="BWL28" s="9"/>
      <c r="BWM28" s="9"/>
      <c r="BWN28" s="78"/>
      <c r="BWO28" s="9"/>
      <c r="BWP28" s="9"/>
      <c r="BWQ28" s="78"/>
      <c r="BWR28" s="9"/>
      <c r="BWS28" s="9"/>
      <c r="BWT28" s="78"/>
      <c r="BWU28" s="9"/>
      <c r="BWV28" s="9"/>
      <c r="BWW28" s="78"/>
      <c r="BWX28" s="9"/>
      <c r="BWY28" s="9"/>
      <c r="BWZ28" s="78"/>
      <c r="BXA28" s="9"/>
      <c r="BXB28" s="9"/>
      <c r="BXC28" s="78"/>
      <c r="BXD28" s="10"/>
      <c r="BXE28" s="10"/>
      <c r="BXF28" s="10"/>
      <c r="BXG28" s="9"/>
      <c r="BXH28" s="9"/>
      <c r="BXI28" s="78"/>
      <c r="BXJ28" s="10"/>
      <c r="BXK28" s="10"/>
      <c r="BXL28" s="10"/>
      <c r="BXM28" s="9"/>
      <c r="BXN28" s="9"/>
      <c r="BXO28" s="78"/>
      <c r="BXP28" s="9"/>
      <c r="BXQ28" s="9"/>
      <c r="BXR28" s="78"/>
      <c r="BXS28" s="10"/>
      <c r="BXT28" s="10"/>
      <c r="BXU28" s="10"/>
      <c r="BXV28" s="10"/>
      <c r="BXW28" s="10"/>
      <c r="BXX28" s="10"/>
      <c r="BXY28" s="57"/>
      <c r="BXZ28" s="58"/>
      <c r="BYA28" s="9"/>
      <c r="BYB28" s="9"/>
      <c r="BYC28" s="78"/>
      <c r="BYD28" s="9"/>
      <c r="BYE28" s="9"/>
      <c r="BYF28" s="78"/>
      <c r="BYG28" s="9"/>
      <c r="BYH28" s="9"/>
      <c r="BYI28" s="78"/>
      <c r="BYJ28" s="9"/>
      <c r="BYK28" s="9"/>
      <c r="BYL28" s="78"/>
      <c r="BYM28" s="9"/>
      <c r="BYN28" s="9"/>
      <c r="BYO28" s="78"/>
      <c r="BYP28" s="9"/>
      <c r="BYQ28" s="9"/>
      <c r="BYR28" s="78"/>
      <c r="BYS28" s="9"/>
      <c r="BYT28" s="9"/>
      <c r="BYU28" s="78"/>
      <c r="BYV28" s="9"/>
      <c r="BYW28" s="9"/>
      <c r="BYX28" s="78"/>
      <c r="BYY28" s="9"/>
      <c r="BYZ28" s="9"/>
      <c r="BZA28" s="78"/>
      <c r="BZB28" s="9"/>
      <c r="BZC28" s="9"/>
      <c r="BZD28" s="78"/>
      <c r="BZE28" s="9"/>
      <c r="BZF28" s="9"/>
      <c r="BZG28" s="78"/>
      <c r="BZH28" s="9"/>
      <c r="BZI28" s="9"/>
      <c r="BZJ28" s="78"/>
      <c r="BZK28" s="9"/>
      <c r="BZL28" s="9"/>
      <c r="BZM28" s="78"/>
      <c r="BZN28" s="9"/>
      <c r="BZO28" s="9"/>
      <c r="BZP28" s="78"/>
      <c r="BZQ28" s="9"/>
      <c r="BZR28" s="9"/>
      <c r="BZS28" s="78"/>
      <c r="BZT28" s="9"/>
      <c r="BZU28" s="9"/>
      <c r="BZV28" s="78"/>
      <c r="BZW28" s="9"/>
      <c r="BZX28" s="9"/>
      <c r="BZY28" s="78"/>
      <c r="BZZ28" s="9"/>
      <c r="CAA28" s="9"/>
      <c r="CAB28" s="78"/>
      <c r="CAC28" s="9"/>
      <c r="CAD28" s="9"/>
      <c r="CAE28" s="78"/>
      <c r="CAF28" s="9"/>
      <c r="CAG28" s="9"/>
      <c r="CAH28" s="78"/>
      <c r="CAI28" s="9"/>
      <c r="CAJ28" s="9"/>
      <c r="CAK28" s="78"/>
      <c r="CAL28" s="10"/>
      <c r="CAM28" s="10"/>
      <c r="CAN28" s="10"/>
      <c r="CAO28" s="9"/>
      <c r="CAP28" s="9"/>
      <c r="CAQ28" s="78"/>
      <c r="CAR28" s="10"/>
      <c r="CAS28" s="10"/>
      <c r="CAT28" s="10"/>
      <c r="CAU28" s="9"/>
      <c r="CAV28" s="9"/>
      <c r="CAW28" s="78"/>
      <c r="CAX28" s="9"/>
      <c r="CAY28" s="9"/>
      <c r="CAZ28" s="78"/>
      <c r="CBA28" s="10"/>
      <c r="CBB28" s="10"/>
      <c r="CBC28" s="10"/>
      <c r="CBD28" s="10"/>
      <c r="CBE28" s="10"/>
      <c r="CBF28" s="10"/>
      <c r="CBG28" s="57"/>
      <c r="CBH28" s="58"/>
      <c r="CBI28" s="9"/>
      <c r="CBJ28" s="9"/>
      <c r="CBK28" s="78"/>
      <c r="CBL28" s="9"/>
      <c r="CBM28" s="9"/>
      <c r="CBN28" s="78"/>
      <c r="CBO28" s="9"/>
      <c r="CBP28" s="9"/>
      <c r="CBQ28" s="78"/>
      <c r="CBR28" s="9"/>
      <c r="CBS28" s="9"/>
      <c r="CBT28" s="78"/>
      <c r="CBU28" s="9"/>
      <c r="CBV28" s="9"/>
      <c r="CBW28" s="78"/>
      <c r="CBX28" s="9"/>
      <c r="CBY28" s="9"/>
      <c r="CBZ28" s="78"/>
      <c r="CCA28" s="9"/>
      <c r="CCB28" s="9"/>
      <c r="CCC28" s="78"/>
      <c r="CCD28" s="9"/>
      <c r="CCE28" s="9"/>
      <c r="CCF28" s="78"/>
      <c r="CCG28" s="9"/>
      <c r="CCH28" s="9"/>
      <c r="CCI28" s="78"/>
      <c r="CCJ28" s="9"/>
      <c r="CCK28" s="9"/>
      <c r="CCL28" s="78"/>
      <c r="CCM28" s="9"/>
      <c r="CCN28" s="9"/>
      <c r="CCO28" s="78"/>
      <c r="CCP28" s="9"/>
      <c r="CCQ28" s="9"/>
      <c r="CCR28" s="78"/>
      <c r="CCS28" s="9"/>
      <c r="CCT28" s="9"/>
      <c r="CCU28" s="78"/>
      <c r="CCV28" s="9"/>
      <c r="CCW28" s="9"/>
      <c r="CCX28" s="78"/>
      <c r="CCY28" s="9"/>
      <c r="CCZ28" s="9"/>
      <c r="CDA28" s="78"/>
      <c r="CDB28" s="9"/>
      <c r="CDC28" s="9"/>
      <c r="CDD28" s="78"/>
      <c r="CDE28" s="9"/>
      <c r="CDF28" s="9"/>
      <c r="CDG28" s="78"/>
      <c r="CDH28" s="9"/>
      <c r="CDI28" s="9"/>
      <c r="CDJ28" s="78"/>
      <c r="CDK28" s="9"/>
      <c r="CDL28" s="9"/>
      <c r="CDM28" s="78"/>
      <c r="CDN28" s="9"/>
      <c r="CDO28" s="9"/>
      <c r="CDP28" s="78"/>
      <c r="CDQ28" s="9"/>
      <c r="CDR28" s="9"/>
      <c r="CDS28" s="78"/>
      <c r="CDT28" s="10"/>
      <c r="CDU28" s="10"/>
      <c r="CDV28" s="10"/>
      <c r="CDW28" s="9"/>
      <c r="CDX28" s="9"/>
      <c r="CDY28" s="78"/>
      <c r="CDZ28" s="10"/>
      <c r="CEA28" s="10"/>
      <c r="CEB28" s="10"/>
      <c r="CEC28" s="9"/>
      <c r="CED28" s="9"/>
      <c r="CEE28" s="78"/>
      <c r="CEF28" s="9"/>
      <c r="CEG28" s="9"/>
      <c r="CEH28" s="78"/>
      <c r="CEI28" s="10"/>
      <c r="CEJ28" s="10"/>
      <c r="CEK28" s="10"/>
      <c r="CEL28" s="10"/>
      <c r="CEM28" s="10"/>
      <c r="CEN28" s="10"/>
      <c r="CEO28" s="57"/>
      <c r="CEP28" s="58"/>
      <c r="CEQ28" s="9"/>
      <c r="CER28" s="9"/>
      <c r="CES28" s="78"/>
      <c r="CET28" s="9"/>
      <c r="CEU28" s="9"/>
      <c r="CEV28" s="78"/>
      <c r="CEW28" s="9"/>
      <c r="CEX28" s="9"/>
      <c r="CEY28" s="78"/>
      <c r="CEZ28" s="9"/>
      <c r="CFA28" s="9"/>
      <c r="CFB28" s="78"/>
      <c r="CFC28" s="9"/>
      <c r="CFD28" s="9"/>
      <c r="CFE28" s="78"/>
      <c r="CFF28" s="9"/>
      <c r="CFG28" s="9"/>
      <c r="CFH28" s="78"/>
      <c r="CFI28" s="9"/>
      <c r="CFJ28" s="9"/>
      <c r="CFK28" s="78"/>
      <c r="CFL28" s="9"/>
      <c r="CFM28" s="9"/>
      <c r="CFN28" s="78"/>
      <c r="CFO28" s="9"/>
      <c r="CFP28" s="9"/>
      <c r="CFQ28" s="78"/>
      <c r="CFR28" s="9"/>
      <c r="CFS28" s="9"/>
      <c r="CFT28" s="78"/>
      <c r="CFU28" s="9"/>
      <c r="CFV28" s="9"/>
      <c r="CFW28" s="78"/>
      <c r="CFX28" s="9"/>
      <c r="CFY28" s="9"/>
      <c r="CFZ28" s="78"/>
      <c r="CGA28" s="9"/>
      <c r="CGB28" s="9"/>
      <c r="CGC28" s="78"/>
      <c r="CGD28" s="9"/>
      <c r="CGE28" s="9"/>
      <c r="CGF28" s="78"/>
      <c r="CGG28" s="9"/>
      <c r="CGH28" s="9"/>
      <c r="CGI28" s="78"/>
      <c r="CGJ28" s="9"/>
      <c r="CGK28" s="9"/>
      <c r="CGL28" s="78"/>
      <c r="CGM28" s="9"/>
      <c r="CGN28" s="9"/>
      <c r="CGO28" s="78"/>
      <c r="CGP28" s="9"/>
      <c r="CGQ28" s="9"/>
      <c r="CGR28" s="78"/>
      <c r="CGS28" s="9"/>
      <c r="CGT28" s="9"/>
      <c r="CGU28" s="78"/>
      <c r="CGV28" s="9"/>
      <c r="CGW28" s="9"/>
      <c r="CGX28" s="78"/>
      <c r="CGY28" s="9"/>
      <c r="CGZ28" s="9"/>
      <c r="CHA28" s="78"/>
      <c r="CHB28" s="10"/>
      <c r="CHC28" s="10"/>
      <c r="CHD28" s="10"/>
      <c r="CHE28" s="9"/>
      <c r="CHF28" s="9"/>
      <c r="CHG28" s="78"/>
      <c r="CHH28" s="10"/>
      <c r="CHI28" s="10"/>
      <c r="CHJ28" s="10"/>
      <c r="CHK28" s="9"/>
      <c r="CHL28" s="9"/>
      <c r="CHM28" s="78"/>
      <c r="CHN28" s="9"/>
      <c r="CHO28" s="9"/>
      <c r="CHP28" s="78"/>
      <c r="CHQ28" s="10"/>
      <c r="CHR28" s="10"/>
      <c r="CHS28" s="10"/>
      <c r="CHT28" s="10"/>
      <c r="CHU28" s="10"/>
      <c r="CHV28" s="10"/>
      <c r="CHW28" s="57"/>
      <c r="CHX28" s="58"/>
      <c r="CHY28" s="9"/>
      <c r="CHZ28" s="9"/>
      <c r="CIA28" s="78"/>
      <c r="CIB28" s="9"/>
      <c r="CIC28" s="9"/>
      <c r="CID28" s="78"/>
      <c r="CIE28" s="9"/>
      <c r="CIF28" s="9"/>
      <c r="CIG28" s="78"/>
      <c r="CIH28" s="9"/>
      <c r="CII28" s="9"/>
      <c r="CIJ28" s="78"/>
      <c r="CIK28" s="9"/>
      <c r="CIL28" s="9"/>
      <c r="CIM28" s="78"/>
      <c r="CIN28" s="9"/>
      <c r="CIO28" s="9"/>
      <c r="CIP28" s="78"/>
      <c r="CIQ28" s="9"/>
      <c r="CIR28" s="9"/>
      <c r="CIS28" s="78"/>
      <c r="CIT28" s="9"/>
      <c r="CIU28" s="9"/>
      <c r="CIV28" s="78"/>
      <c r="CIW28" s="9"/>
      <c r="CIX28" s="9"/>
      <c r="CIY28" s="78"/>
      <c r="CIZ28" s="9"/>
      <c r="CJA28" s="9"/>
      <c r="CJB28" s="78"/>
      <c r="CJC28" s="9"/>
      <c r="CJD28" s="9"/>
      <c r="CJE28" s="78"/>
      <c r="CJF28" s="9"/>
      <c r="CJG28" s="9"/>
      <c r="CJH28" s="78"/>
      <c r="CJI28" s="9"/>
      <c r="CJJ28" s="9"/>
      <c r="CJK28" s="78"/>
      <c r="CJL28" s="9"/>
      <c r="CJM28" s="9"/>
      <c r="CJN28" s="78"/>
      <c r="CJO28" s="9"/>
      <c r="CJP28" s="9"/>
      <c r="CJQ28" s="78"/>
      <c r="CJR28" s="9"/>
      <c r="CJS28" s="9"/>
      <c r="CJT28" s="78"/>
      <c r="CJU28" s="9"/>
      <c r="CJV28" s="9"/>
      <c r="CJW28" s="78"/>
      <c r="CJX28" s="9"/>
      <c r="CJY28" s="9"/>
      <c r="CJZ28" s="78"/>
      <c r="CKA28" s="9"/>
      <c r="CKB28" s="9"/>
      <c r="CKC28" s="78"/>
      <c r="CKD28" s="9"/>
      <c r="CKE28" s="9"/>
      <c r="CKF28" s="78"/>
      <c r="CKG28" s="9"/>
      <c r="CKH28" s="9"/>
      <c r="CKI28" s="78"/>
      <c r="CKJ28" s="10"/>
      <c r="CKK28" s="10"/>
      <c r="CKL28" s="10"/>
      <c r="CKM28" s="9"/>
      <c r="CKN28" s="9"/>
      <c r="CKO28" s="78"/>
      <c r="CKP28" s="10"/>
      <c r="CKQ28" s="10"/>
      <c r="CKR28" s="10"/>
      <c r="CKS28" s="9"/>
      <c r="CKT28" s="9"/>
      <c r="CKU28" s="78"/>
      <c r="CKV28" s="9"/>
      <c r="CKW28" s="9"/>
      <c r="CKX28" s="78"/>
      <c r="CKY28" s="10"/>
      <c r="CKZ28" s="10"/>
      <c r="CLA28" s="10"/>
      <c r="CLB28" s="10"/>
      <c r="CLC28" s="10"/>
      <c r="CLD28" s="10"/>
      <c r="CLE28" s="57"/>
      <c r="CLF28" s="58"/>
      <c r="CLG28" s="9"/>
      <c r="CLH28" s="9"/>
      <c r="CLI28" s="78"/>
      <c r="CLJ28" s="9"/>
      <c r="CLK28" s="9"/>
      <c r="CLL28" s="78"/>
      <c r="CLM28" s="9"/>
      <c r="CLN28" s="9"/>
      <c r="CLO28" s="78"/>
      <c r="CLP28" s="9"/>
      <c r="CLQ28" s="9"/>
      <c r="CLR28" s="78"/>
      <c r="CLS28" s="9"/>
      <c r="CLT28" s="9"/>
      <c r="CLU28" s="78"/>
      <c r="CLV28" s="9"/>
      <c r="CLW28" s="9"/>
      <c r="CLX28" s="78"/>
      <c r="CLY28" s="9"/>
      <c r="CLZ28" s="9"/>
      <c r="CMA28" s="78"/>
      <c r="CMB28" s="9"/>
      <c r="CMC28" s="9"/>
      <c r="CMD28" s="78"/>
      <c r="CME28" s="9"/>
      <c r="CMF28" s="9"/>
      <c r="CMG28" s="78"/>
      <c r="CMH28" s="9"/>
      <c r="CMI28" s="9"/>
      <c r="CMJ28" s="78"/>
      <c r="CMK28" s="9"/>
      <c r="CML28" s="9"/>
      <c r="CMM28" s="78"/>
      <c r="CMN28" s="9"/>
      <c r="CMO28" s="9"/>
      <c r="CMP28" s="78"/>
      <c r="CMQ28" s="9"/>
      <c r="CMR28" s="9"/>
      <c r="CMS28" s="78"/>
      <c r="CMT28" s="9"/>
      <c r="CMU28" s="9"/>
      <c r="CMV28" s="78"/>
      <c r="CMW28" s="9"/>
      <c r="CMX28" s="9"/>
      <c r="CMY28" s="78"/>
      <c r="CMZ28" s="9"/>
      <c r="CNA28" s="9"/>
      <c r="CNB28" s="78"/>
      <c r="CNC28" s="9"/>
      <c r="CND28" s="9"/>
      <c r="CNE28" s="78"/>
      <c r="CNF28" s="9"/>
      <c r="CNG28" s="9"/>
      <c r="CNH28" s="78"/>
      <c r="CNI28" s="9"/>
      <c r="CNJ28" s="9"/>
      <c r="CNK28" s="78"/>
      <c r="CNL28" s="9"/>
      <c r="CNM28" s="9"/>
      <c r="CNN28" s="78"/>
      <c r="CNO28" s="9"/>
      <c r="CNP28" s="9"/>
      <c r="CNQ28" s="78"/>
      <c r="CNR28" s="10"/>
      <c r="CNS28" s="10"/>
      <c r="CNT28" s="10"/>
      <c r="CNU28" s="9"/>
      <c r="CNV28" s="9"/>
      <c r="CNW28" s="78"/>
      <c r="CNX28" s="10"/>
      <c r="CNY28" s="10"/>
      <c r="CNZ28" s="10"/>
      <c r="COA28" s="9"/>
      <c r="COB28" s="9"/>
      <c r="COC28" s="78"/>
      <c r="COD28" s="9"/>
      <c r="COE28" s="9"/>
      <c r="COF28" s="78"/>
      <c r="COG28" s="10"/>
      <c r="COH28" s="10"/>
      <c r="COI28" s="10"/>
      <c r="COJ28" s="10"/>
      <c r="COK28" s="10"/>
      <c r="COL28" s="10"/>
      <c r="COM28" s="57"/>
      <c r="CON28" s="58"/>
      <c r="COO28" s="9"/>
      <c r="COP28" s="9"/>
      <c r="COQ28" s="78"/>
      <c r="COR28" s="9"/>
      <c r="COS28" s="9"/>
      <c r="COT28" s="78"/>
      <c r="COU28" s="9"/>
      <c r="COV28" s="9"/>
      <c r="COW28" s="78"/>
      <c r="COX28" s="9"/>
      <c r="COY28" s="9"/>
      <c r="COZ28" s="78"/>
      <c r="CPA28" s="9"/>
      <c r="CPB28" s="9"/>
      <c r="CPC28" s="78"/>
      <c r="CPD28" s="9"/>
      <c r="CPE28" s="9"/>
      <c r="CPF28" s="78"/>
      <c r="CPG28" s="9"/>
      <c r="CPH28" s="9"/>
      <c r="CPI28" s="78"/>
      <c r="CPJ28" s="9"/>
      <c r="CPK28" s="9"/>
      <c r="CPL28" s="78"/>
      <c r="CPM28" s="9"/>
      <c r="CPN28" s="9"/>
      <c r="CPO28" s="78"/>
      <c r="CPP28" s="9"/>
      <c r="CPQ28" s="9"/>
      <c r="CPR28" s="78"/>
      <c r="CPS28" s="9"/>
      <c r="CPT28" s="9"/>
      <c r="CPU28" s="78"/>
      <c r="CPV28" s="9"/>
      <c r="CPW28" s="9"/>
      <c r="CPX28" s="78"/>
      <c r="CPY28" s="9"/>
      <c r="CPZ28" s="9"/>
      <c r="CQA28" s="78"/>
      <c r="CQB28" s="9"/>
      <c r="CQC28" s="9"/>
      <c r="CQD28" s="78"/>
      <c r="CQE28" s="9"/>
      <c r="CQF28" s="9"/>
      <c r="CQG28" s="78"/>
      <c r="CQH28" s="9"/>
      <c r="CQI28" s="9"/>
      <c r="CQJ28" s="78"/>
      <c r="CQK28" s="9"/>
      <c r="CQL28" s="9"/>
      <c r="CQM28" s="78"/>
      <c r="CQN28" s="9"/>
      <c r="CQO28" s="9"/>
      <c r="CQP28" s="78"/>
      <c r="CQQ28" s="9"/>
      <c r="CQR28" s="9"/>
      <c r="CQS28" s="78"/>
      <c r="CQT28" s="9"/>
      <c r="CQU28" s="9"/>
      <c r="CQV28" s="78"/>
      <c r="CQW28" s="9"/>
      <c r="CQX28" s="9"/>
      <c r="CQY28" s="78"/>
      <c r="CQZ28" s="10"/>
      <c r="CRA28" s="10"/>
      <c r="CRB28" s="10"/>
      <c r="CRC28" s="9"/>
      <c r="CRD28" s="9"/>
      <c r="CRE28" s="78"/>
      <c r="CRF28" s="10"/>
      <c r="CRG28" s="10"/>
      <c r="CRH28" s="10"/>
      <c r="CRI28" s="9"/>
      <c r="CRJ28" s="9"/>
      <c r="CRK28" s="78"/>
      <c r="CRL28" s="9"/>
      <c r="CRM28" s="9"/>
      <c r="CRN28" s="78"/>
      <c r="CRO28" s="10"/>
      <c r="CRP28" s="10"/>
      <c r="CRQ28" s="10"/>
      <c r="CRR28" s="10"/>
      <c r="CRS28" s="10"/>
      <c r="CRT28" s="10"/>
      <c r="CRU28" s="57"/>
      <c r="CRV28" s="58"/>
      <c r="CRW28" s="9"/>
      <c r="CRX28" s="9"/>
      <c r="CRY28" s="78"/>
      <c r="CRZ28" s="9"/>
      <c r="CSA28" s="9"/>
      <c r="CSB28" s="78"/>
      <c r="CSC28" s="9"/>
      <c r="CSD28" s="9"/>
      <c r="CSE28" s="78"/>
      <c r="CSF28" s="9"/>
      <c r="CSG28" s="9"/>
      <c r="CSH28" s="78"/>
      <c r="CSI28" s="9"/>
      <c r="CSJ28" s="9"/>
      <c r="CSK28" s="78"/>
      <c r="CSL28" s="9"/>
      <c r="CSM28" s="9"/>
      <c r="CSN28" s="78"/>
      <c r="CSO28" s="9"/>
      <c r="CSP28" s="9"/>
      <c r="CSQ28" s="78"/>
      <c r="CSR28" s="9"/>
      <c r="CSS28" s="9"/>
      <c r="CST28" s="78"/>
      <c r="CSU28" s="9"/>
      <c r="CSV28" s="9"/>
      <c r="CSW28" s="78"/>
      <c r="CSX28" s="9"/>
      <c r="CSY28" s="9"/>
      <c r="CSZ28" s="78"/>
      <c r="CTA28" s="9"/>
      <c r="CTB28" s="9"/>
      <c r="CTC28" s="78"/>
      <c r="CTD28" s="9"/>
      <c r="CTE28" s="9"/>
      <c r="CTF28" s="78"/>
      <c r="CTG28" s="9"/>
      <c r="CTH28" s="9"/>
      <c r="CTI28" s="78"/>
      <c r="CTJ28" s="9"/>
      <c r="CTK28" s="9"/>
      <c r="CTL28" s="78"/>
      <c r="CTM28" s="9"/>
      <c r="CTN28" s="9"/>
      <c r="CTO28" s="78"/>
      <c r="CTP28" s="9"/>
      <c r="CTQ28" s="9"/>
      <c r="CTR28" s="78"/>
      <c r="CTS28" s="9"/>
      <c r="CTT28" s="9"/>
      <c r="CTU28" s="78"/>
      <c r="CTV28" s="9"/>
      <c r="CTW28" s="9"/>
      <c r="CTX28" s="78"/>
      <c r="CTY28" s="9"/>
      <c r="CTZ28" s="9"/>
      <c r="CUA28" s="78"/>
      <c r="CUB28" s="9"/>
      <c r="CUC28" s="9"/>
      <c r="CUD28" s="78"/>
      <c r="CUE28" s="9"/>
      <c r="CUF28" s="9"/>
      <c r="CUG28" s="78"/>
      <c r="CUH28" s="10"/>
      <c r="CUI28" s="10"/>
      <c r="CUJ28" s="10"/>
      <c r="CUK28" s="9"/>
      <c r="CUL28" s="9"/>
      <c r="CUM28" s="78"/>
      <c r="CUN28" s="10"/>
      <c r="CUO28" s="10"/>
      <c r="CUP28" s="10"/>
      <c r="CUQ28" s="9"/>
      <c r="CUR28" s="9"/>
      <c r="CUS28" s="78"/>
      <c r="CUT28" s="9"/>
      <c r="CUU28" s="9"/>
      <c r="CUV28" s="78"/>
      <c r="CUW28" s="10"/>
      <c r="CUX28" s="10"/>
      <c r="CUY28" s="10"/>
      <c r="CUZ28" s="10"/>
      <c r="CVA28" s="10"/>
      <c r="CVB28" s="10"/>
      <c r="CVC28" s="57"/>
      <c r="CVD28" s="58"/>
      <c r="CVE28" s="9"/>
      <c r="CVF28" s="9"/>
      <c r="CVG28" s="78"/>
      <c r="CVH28" s="9"/>
      <c r="CVI28" s="9"/>
      <c r="CVJ28" s="78"/>
      <c r="CVK28" s="9"/>
      <c r="CVL28" s="9"/>
      <c r="CVM28" s="78"/>
      <c r="CVN28" s="9"/>
      <c r="CVO28" s="9"/>
      <c r="CVP28" s="78"/>
      <c r="CVQ28" s="9"/>
      <c r="CVR28" s="9"/>
      <c r="CVS28" s="78"/>
      <c r="CVT28" s="9"/>
      <c r="CVU28" s="9"/>
      <c r="CVV28" s="78"/>
      <c r="CVW28" s="9"/>
      <c r="CVX28" s="9"/>
      <c r="CVY28" s="78"/>
      <c r="CVZ28" s="9"/>
      <c r="CWA28" s="9"/>
      <c r="CWB28" s="78"/>
      <c r="CWC28" s="9"/>
      <c r="CWD28" s="9"/>
      <c r="CWE28" s="78"/>
      <c r="CWF28" s="9"/>
      <c r="CWG28" s="9"/>
      <c r="CWH28" s="78"/>
      <c r="CWI28" s="9"/>
      <c r="CWJ28" s="9"/>
      <c r="CWK28" s="78"/>
      <c r="CWL28" s="9"/>
      <c r="CWM28" s="9"/>
      <c r="CWN28" s="78"/>
      <c r="CWO28" s="9"/>
      <c r="CWP28" s="9"/>
      <c r="CWQ28" s="78"/>
      <c r="CWR28" s="9"/>
      <c r="CWS28" s="9"/>
      <c r="CWT28" s="78"/>
      <c r="CWU28" s="9"/>
      <c r="CWV28" s="9"/>
      <c r="CWW28" s="78"/>
      <c r="CWX28" s="9"/>
      <c r="CWY28" s="9"/>
      <c r="CWZ28" s="78"/>
      <c r="CXA28" s="9"/>
      <c r="CXB28" s="9"/>
      <c r="CXC28" s="78"/>
      <c r="CXD28" s="9"/>
      <c r="CXE28" s="9"/>
      <c r="CXF28" s="78"/>
      <c r="CXG28" s="9"/>
      <c r="CXH28" s="9"/>
      <c r="CXI28" s="78"/>
      <c r="CXJ28" s="9"/>
      <c r="CXK28" s="9"/>
      <c r="CXL28" s="78"/>
      <c r="CXM28" s="9"/>
      <c r="CXN28" s="9"/>
      <c r="CXO28" s="78"/>
      <c r="CXP28" s="10"/>
      <c r="CXQ28" s="10"/>
      <c r="CXR28" s="10"/>
      <c r="CXS28" s="9"/>
      <c r="CXT28" s="9"/>
      <c r="CXU28" s="78"/>
      <c r="CXV28" s="10"/>
      <c r="CXW28" s="10"/>
      <c r="CXX28" s="10"/>
      <c r="CXY28" s="9"/>
      <c r="CXZ28" s="9"/>
      <c r="CYA28" s="78"/>
      <c r="CYB28" s="9"/>
      <c r="CYC28" s="9"/>
      <c r="CYD28" s="78"/>
      <c r="CYE28" s="10"/>
      <c r="CYF28" s="10"/>
      <c r="CYG28" s="10"/>
      <c r="CYH28" s="10"/>
      <c r="CYI28" s="10"/>
      <c r="CYJ28" s="10"/>
      <c r="CYK28" s="57"/>
      <c r="CYL28" s="58"/>
      <c r="CYM28" s="9"/>
      <c r="CYN28" s="9"/>
      <c r="CYO28" s="78"/>
      <c r="CYP28" s="9"/>
      <c r="CYQ28" s="9"/>
      <c r="CYR28" s="78"/>
      <c r="CYS28" s="9"/>
      <c r="CYT28" s="9"/>
      <c r="CYU28" s="78"/>
      <c r="CYV28" s="9"/>
      <c r="CYW28" s="9"/>
      <c r="CYX28" s="78"/>
      <c r="CYY28" s="9"/>
      <c r="CYZ28" s="9"/>
      <c r="CZA28" s="78"/>
      <c r="CZB28" s="9"/>
      <c r="CZC28" s="9"/>
      <c r="CZD28" s="78"/>
      <c r="CZE28" s="9"/>
      <c r="CZF28" s="9"/>
      <c r="CZG28" s="78"/>
      <c r="CZH28" s="9"/>
      <c r="CZI28" s="9"/>
      <c r="CZJ28" s="78"/>
      <c r="CZK28" s="9"/>
      <c r="CZL28" s="9"/>
      <c r="CZM28" s="78"/>
      <c r="CZN28" s="9"/>
      <c r="CZO28" s="9"/>
      <c r="CZP28" s="78"/>
      <c r="CZQ28" s="9"/>
      <c r="CZR28" s="9"/>
      <c r="CZS28" s="78"/>
      <c r="CZT28" s="9"/>
      <c r="CZU28" s="9"/>
      <c r="CZV28" s="78"/>
      <c r="CZW28" s="9"/>
      <c r="CZX28" s="9"/>
      <c r="CZY28" s="78"/>
      <c r="CZZ28" s="9"/>
      <c r="DAA28" s="9"/>
      <c r="DAB28" s="78"/>
      <c r="DAC28" s="9"/>
      <c r="DAD28" s="9"/>
      <c r="DAE28" s="78"/>
      <c r="DAF28" s="9"/>
      <c r="DAG28" s="9"/>
      <c r="DAH28" s="78"/>
      <c r="DAI28" s="9"/>
      <c r="DAJ28" s="9"/>
      <c r="DAK28" s="78"/>
      <c r="DAL28" s="9"/>
      <c r="DAM28" s="9"/>
      <c r="DAN28" s="78"/>
      <c r="DAO28" s="9"/>
      <c r="DAP28" s="9"/>
      <c r="DAQ28" s="78"/>
      <c r="DAR28" s="9"/>
      <c r="DAS28" s="9"/>
      <c r="DAT28" s="78"/>
      <c r="DAU28" s="9"/>
      <c r="DAV28" s="9"/>
      <c r="DAW28" s="78"/>
      <c r="DAX28" s="10"/>
      <c r="DAY28" s="10"/>
      <c r="DAZ28" s="10"/>
      <c r="DBA28" s="9"/>
      <c r="DBB28" s="9"/>
      <c r="DBC28" s="78"/>
      <c r="DBD28" s="10"/>
      <c r="DBE28" s="10"/>
      <c r="DBF28" s="10"/>
      <c r="DBG28" s="9"/>
      <c r="DBH28" s="9"/>
      <c r="DBI28" s="78"/>
      <c r="DBJ28" s="9"/>
      <c r="DBK28" s="9"/>
      <c r="DBL28" s="78"/>
      <c r="DBM28" s="10"/>
      <c r="DBN28" s="10"/>
      <c r="DBO28" s="10"/>
      <c r="DBP28" s="10"/>
      <c r="DBQ28" s="10"/>
      <c r="DBR28" s="10"/>
      <c r="DBS28" s="57"/>
      <c r="DBT28" s="58"/>
      <c r="DBU28" s="9"/>
      <c r="DBV28" s="9"/>
      <c r="DBW28" s="78"/>
      <c r="DBX28" s="9"/>
      <c r="DBY28" s="9"/>
      <c r="DBZ28" s="78"/>
      <c r="DCA28" s="9"/>
      <c r="DCB28" s="9"/>
      <c r="DCC28" s="78"/>
      <c r="DCD28" s="9"/>
      <c r="DCE28" s="9"/>
      <c r="DCF28" s="78"/>
      <c r="DCG28" s="9"/>
      <c r="DCH28" s="9"/>
      <c r="DCI28" s="78"/>
      <c r="DCJ28" s="9"/>
      <c r="DCK28" s="9"/>
      <c r="DCL28" s="78"/>
      <c r="DCM28" s="9"/>
      <c r="DCN28" s="9"/>
      <c r="DCO28" s="78"/>
      <c r="DCP28" s="9"/>
      <c r="DCQ28" s="9"/>
      <c r="DCR28" s="78"/>
      <c r="DCS28" s="9"/>
      <c r="DCT28" s="9"/>
      <c r="DCU28" s="78"/>
      <c r="DCV28" s="9"/>
      <c r="DCW28" s="9"/>
      <c r="DCX28" s="78"/>
      <c r="DCY28" s="9"/>
      <c r="DCZ28" s="9"/>
      <c r="DDA28" s="78"/>
      <c r="DDB28" s="9"/>
      <c r="DDC28" s="9"/>
      <c r="DDD28" s="78"/>
      <c r="DDE28" s="9"/>
      <c r="DDF28" s="9"/>
      <c r="DDG28" s="78"/>
      <c r="DDH28" s="9"/>
      <c r="DDI28" s="9"/>
      <c r="DDJ28" s="78"/>
      <c r="DDK28" s="9"/>
      <c r="DDL28" s="9"/>
      <c r="DDM28" s="78"/>
      <c r="DDN28" s="9"/>
      <c r="DDO28" s="9"/>
      <c r="DDP28" s="78"/>
      <c r="DDQ28" s="9"/>
      <c r="DDR28" s="9"/>
      <c r="DDS28" s="78"/>
      <c r="DDT28" s="9"/>
      <c r="DDU28" s="9"/>
      <c r="DDV28" s="78"/>
      <c r="DDW28" s="9"/>
      <c r="DDX28" s="9"/>
      <c r="DDY28" s="78"/>
      <c r="DDZ28" s="9"/>
      <c r="DEA28" s="9"/>
      <c r="DEB28" s="78"/>
      <c r="DEC28" s="9"/>
      <c r="DED28" s="9"/>
      <c r="DEE28" s="78"/>
      <c r="DEF28" s="10"/>
      <c r="DEG28" s="10"/>
      <c r="DEH28" s="10"/>
      <c r="DEI28" s="9"/>
      <c r="DEJ28" s="9"/>
      <c r="DEK28" s="78"/>
      <c r="DEL28" s="10"/>
      <c r="DEM28" s="10"/>
      <c r="DEN28" s="10"/>
      <c r="DEO28" s="9"/>
      <c r="DEP28" s="9"/>
      <c r="DEQ28" s="78"/>
      <c r="DER28" s="9"/>
      <c r="DES28" s="9"/>
      <c r="DET28" s="78"/>
      <c r="DEU28" s="10"/>
      <c r="DEV28" s="10"/>
      <c r="DEW28" s="10"/>
      <c r="DEX28" s="10"/>
      <c r="DEY28" s="10"/>
      <c r="DEZ28" s="10"/>
      <c r="DFA28" s="57"/>
      <c r="DFB28" s="58"/>
      <c r="DFC28" s="9"/>
      <c r="DFD28" s="9"/>
      <c r="DFE28" s="78"/>
      <c r="DFF28" s="9"/>
      <c r="DFG28" s="9"/>
      <c r="DFH28" s="78"/>
      <c r="DFI28" s="9"/>
      <c r="DFJ28" s="9"/>
      <c r="DFK28" s="78"/>
      <c r="DFL28" s="9"/>
      <c r="DFM28" s="9"/>
      <c r="DFN28" s="78"/>
      <c r="DFO28" s="9"/>
      <c r="DFP28" s="9"/>
      <c r="DFQ28" s="78"/>
      <c r="DFR28" s="9"/>
      <c r="DFS28" s="9"/>
      <c r="DFT28" s="78"/>
      <c r="DFU28" s="9"/>
      <c r="DFV28" s="9"/>
      <c r="DFW28" s="78"/>
      <c r="DFX28" s="9"/>
      <c r="DFY28" s="9"/>
      <c r="DFZ28" s="78"/>
      <c r="DGA28" s="9"/>
      <c r="DGB28" s="9"/>
      <c r="DGC28" s="78"/>
      <c r="DGD28" s="9"/>
      <c r="DGE28" s="9"/>
      <c r="DGF28" s="78"/>
      <c r="DGG28" s="9"/>
      <c r="DGH28" s="9"/>
      <c r="DGI28" s="78"/>
      <c r="DGJ28" s="9"/>
      <c r="DGK28" s="9"/>
      <c r="DGL28" s="78"/>
      <c r="DGM28" s="9"/>
      <c r="DGN28" s="9"/>
      <c r="DGO28" s="78"/>
      <c r="DGP28" s="9"/>
      <c r="DGQ28" s="9"/>
      <c r="DGR28" s="78"/>
      <c r="DGS28" s="9"/>
      <c r="DGT28" s="9"/>
      <c r="DGU28" s="78"/>
      <c r="DGV28" s="9"/>
      <c r="DGW28" s="9"/>
      <c r="DGX28" s="78"/>
      <c r="DGY28" s="9"/>
      <c r="DGZ28" s="9"/>
      <c r="DHA28" s="78"/>
      <c r="DHB28" s="9"/>
      <c r="DHC28" s="9"/>
      <c r="DHD28" s="78"/>
      <c r="DHE28" s="9"/>
      <c r="DHF28" s="9"/>
      <c r="DHG28" s="78"/>
      <c r="DHH28" s="9"/>
      <c r="DHI28" s="9"/>
      <c r="DHJ28" s="78"/>
      <c r="DHK28" s="9"/>
      <c r="DHL28" s="9"/>
      <c r="DHM28" s="78"/>
      <c r="DHN28" s="10"/>
      <c r="DHO28" s="10"/>
      <c r="DHP28" s="10"/>
      <c r="DHQ28" s="9"/>
      <c r="DHR28" s="9"/>
      <c r="DHS28" s="78"/>
      <c r="DHT28" s="10"/>
      <c r="DHU28" s="10"/>
      <c r="DHV28" s="10"/>
      <c r="DHW28" s="9"/>
      <c r="DHX28" s="9"/>
      <c r="DHY28" s="78"/>
      <c r="DHZ28" s="9"/>
      <c r="DIA28" s="9"/>
      <c r="DIB28" s="78"/>
      <c r="DIC28" s="10"/>
      <c r="DID28" s="10"/>
      <c r="DIE28" s="10"/>
      <c r="DIF28" s="10"/>
      <c r="DIG28" s="10"/>
      <c r="DIH28" s="10"/>
      <c r="DII28" s="57"/>
      <c r="DIJ28" s="58"/>
      <c r="DIK28" s="9"/>
      <c r="DIL28" s="9"/>
      <c r="DIM28" s="78"/>
      <c r="DIN28" s="9"/>
      <c r="DIO28" s="9"/>
      <c r="DIP28" s="78"/>
      <c r="DIQ28" s="9"/>
      <c r="DIR28" s="9"/>
      <c r="DIS28" s="78"/>
      <c r="DIT28" s="9"/>
      <c r="DIU28" s="9"/>
      <c r="DIV28" s="78"/>
      <c r="DIW28" s="9"/>
      <c r="DIX28" s="9"/>
      <c r="DIY28" s="78"/>
      <c r="DIZ28" s="9"/>
      <c r="DJA28" s="9"/>
      <c r="DJB28" s="78"/>
      <c r="DJC28" s="9"/>
      <c r="DJD28" s="9"/>
      <c r="DJE28" s="78"/>
      <c r="DJF28" s="9"/>
      <c r="DJG28" s="9"/>
      <c r="DJH28" s="78"/>
      <c r="DJI28" s="9"/>
      <c r="DJJ28" s="9"/>
      <c r="DJK28" s="78"/>
      <c r="DJL28" s="9"/>
      <c r="DJM28" s="9"/>
      <c r="DJN28" s="78"/>
      <c r="DJO28" s="9"/>
      <c r="DJP28" s="9"/>
      <c r="DJQ28" s="78"/>
      <c r="DJR28" s="9"/>
      <c r="DJS28" s="9"/>
      <c r="DJT28" s="78"/>
      <c r="DJU28" s="9"/>
      <c r="DJV28" s="9"/>
      <c r="DJW28" s="78"/>
      <c r="DJX28" s="9"/>
      <c r="DJY28" s="9"/>
      <c r="DJZ28" s="78"/>
      <c r="DKA28" s="9"/>
      <c r="DKB28" s="9"/>
      <c r="DKC28" s="78"/>
      <c r="DKD28" s="9"/>
      <c r="DKE28" s="9"/>
      <c r="DKF28" s="78"/>
      <c r="DKG28" s="9"/>
      <c r="DKH28" s="9"/>
      <c r="DKI28" s="78"/>
      <c r="DKJ28" s="9"/>
      <c r="DKK28" s="9"/>
      <c r="DKL28" s="78"/>
      <c r="DKM28" s="9"/>
      <c r="DKN28" s="9"/>
      <c r="DKO28" s="78"/>
      <c r="DKP28" s="9"/>
      <c r="DKQ28" s="9"/>
      <c r="DKR28" s="78"/>
      <c r="DKS28" s="9"/>
      <c r="DKT28" s="9"/>
      <c r="DKU28" s="78"/>
      <c r="DKV28" s="10"/>
      <c r="DKW28" s="10"/>
      <c r="DKX28" s="10"/>
      <c r="DKY28" s="9"/>
      <c r="DKZ28" s="9"/>
      <c r="DLA28" s="78"/>
      <c r="DLB28" s="10"/>
      <c r="DLC28" s="10"/>
      <c r="DLD28" s="10"/>
      <c r="DLE28" s="9"/>
      <c r="DLF28" s="9"/>
      <c r="DLG28" s="78"/>
      <c r="DLH28" s="9"/>
      <c r="DLI28" s="9"/>
      <c r="DLJ28" s="78"/>
      <c r="DLK28" s="10"/>
      <c r="DLL28" s="10"/>
      <c r="DLM28" s="10"/>
      <c r="DLN28" s="10"/>
      <c r="DLO28" s="10"/>
      <c r="DLP28" s="10"/>
      <c r="DLQ28" s="57"/>
      <c r="DLR28" s="58"/>
      <c r="DLS28" s="9"/>
      <c r="DLT28" s="9"/>
      <c r="DLU28" s="78"/>
      <c r="DLV28" s="9"/>
      <c r="DLW28" s="9"/>
      <c r="DLX28" s="78"/>
      <c r="DLY28" s="9"/>
      <c r="DLZ28" s="9"/>
      <c r="DMA28" s="78"/>
      <c r="DMB28" s="9"/>
      <c r="DMC28" s="9"/>
      <c r="DMD28" s="78"/>
      <c r="DME28" s="9"/>
      <c r="DMF28" s="9"/>
      <c r="DMG28" s="78"/>
      <c r="DMH28" s="9"/>
      <c r="DMI28" s="9"/>
      <c r="DMJ28" s="78"/>
      <c r="DMK28" s="9"/>
      <c r="DML28" s="9"/>
      <c r="DMM28" s="78"/>
      <c r="DMN28" s="9"/>
      <c r="DMO28" s="9"/>
      <c r="DMP28" s="78"/>
      <c r="DMQ28" s="9"/>
      <c r="DMR28" s="9"/>
      <c r="DMS28" s="78"/>
      <c r="DMT28" s="9"/>
      <c r="DMU28" s="9"/>
      <c r="DMV28" s="78"/>
      <c r="DMW28" s="9"/>
      <c r="DMX28" s="9"/>
      <c r="DMY28" s="78"/>
      <c r="DMZ28" s="9"/>
      <c r="DNA28" s="9"/>
      <c r="DNB28" s="78"/>
      <c r="DNC28" s="9"/>
      <c r="DND28" s="9"/>
      <c r="DNE28" s="78"/>
      <c r="DNF28" s="9"/>
      <c r="DNG28" s="9"/>
      <c r="DNH28" s="78"/>
      <c r="DNI28" s="9"/>
      <c r="DNJ28" s="9"/>
      <c r="DNK28" s="78"/>
      <c r="DNL28" s="9"/>
      <c r="DNM28" s="9"/>
      <c r="DNN28" s="78"/>
      <c r="DNO28" s="9"/>
      <c r="DNP28" s="9"/>
      <c r="DNQ28" s="78"/>
      <c r="DNR28" s="9"/>
      <c r="DNS28" s="9"/>
      <c r="DNT28" s="78"/>
      <c r="DNU28" s="9"/>
      <c r="DNV28" s="9"/>
      <c r="DNW28" s="78"/>
      <c r="DNX28" s="9"/>
      <c r="DNY28" s="9"/>
      <c r="DNZ28" s="78"/>
      <c r="DOA28" s="9"/>
      <c r="DOB28" s="9"/>
      <c r="DOC28" s="78"/>
      <c r="DOD28" s="10"/>
      <c r="DOE28" s="10"/>
      <c r="DOF28" s="10"/>
      <c r="DOG28" s="9"/>
      <c r="DOH28" s="9"/>
      <c r="DOI28" s="78"/>
      <c r="DOJ28" s="10"/>
      <c r="DOK28" s="10"/>
      <c r="DOL28" s="10"/>
      <c r="DOM28" s="9"/>
      <c r="DON28" s="9"/>
      <c r="DOO28" s="78"/>
      <c r="DOP28" s="9"/>
      <c r="DOQ28" s="9"/>
      <c r="DOR28" s="78"/>
      <c r="DOS28" s="10"/>
      <c r="DOT28" s="10"/>
      <c r="DOU28" s="10"/>
      <c r="DOV28" s="10"/>
      <c r="DOW28" s="10"/>
      <c r="DOX28" s="10"/>
      <c r="DOY28" s="57"/>
      <c r="DOZ28" s="58"/>
      <c r="DPA28" s="9"/>
      <c r="DPB28" s="9"/>
      <c r="DPC28" s="78"/>
      <c r="DPD28" s="9"/>
      <c r="DPE28" s="9"/>
      <c r="DPF28" s="78"/>
      <c r="DPG28" s="9"/>
      <c r="DPH28" s="9"/>
      <c r="DPI28" s="78"/>
      <c r="DPJ28" s="9"/>
      <c r="DPK28" s="9"/>
      <c r="DPL28" s="78"/>
      <c r="DPM28" s="9"/>
      <c r="DPN28" s="9"/>
      <c r="DPO28" s="78"/>
      <c r="DPP28" s="9"/>
      <c r="DPQ28" s="9"/>
      <c r="DPR28" s="78"/>
      <c r="DPS28" s="9"/>
      <c r="DPT28" s="9"/>
      <c r="DPU28" s="78"/>
      <c r="DPV28" s="9"/>
      <c r="DPW28" s="9"/>
      <c r="DPX28" s="78"/>
      <c r="DPY28" s="9"/>
      <c r="DPZ28" s="9"/>
      <c r="DQA28" s="78"/>
      <c r="DQB28" s="9"/>
      <c r="DQC28" s="9"/>
      <c r="DQD28" s="78"/>
      <c r="DQE28" s="9"/>
      <c r="DQF28" s="9"/>
      <c r="DQG28" s="78"/>
      <c r="DQH28" s="9"/>
      <c r="DQI28" s="9"/>
      <c r="DQJ28" s="78"/>
      <c r="DQK28" s="9"/>
      <c r="DQL28" s="9"/>
      <c r="DQM28" s="78"/>
      <c r="DQN28" s="9"/>
      <c r="DQO28" s="9"/>
      <c r="DQP28" s="78"/>
      <c r="DQQ28" s="9"/>
      <c r="DQR28" s="9"/>
      <c r="DQS28" s="78"/>
      <c r="DQT28" s="9"/>
      <c r="DQU28" s="9"/>
      <c r="DQV28" s="78"/>
      <c r="DQW28" s="9"/>
      <c r="DQX28" s="9"/>
      <c r="DQY28" s="78"/>
      <c r="DQZ28" s="9"/>
      <c r="DRA28" s="9"/>
      <c r="DRB28" s="78"/>
      <c r="DRC28" s="9"/>
      <c r="DRD28" s="9"/>
      <c r="DRE28" s="78"/>
      <c r="DRF28" s="9"/>
      <c r="DRG28" s="9"/>
      <c r="DRH28" s="78"/>
      <c r="DRI28" s="9"/>
      <c r="DRJ28" s="9"/>
      <c r="DRK28" s="78"/>
      <c r="DRL28" s="10"/>
      <c r="DRM28" s="10"/>
      <c r="DRN28" s="10"/>
      <c r="DRO28" s="9"/>
      <c r="DRP28" s="9"/>
      <c r="DRQ28" s="78"/>
      <c r="DRR28" s="10"/>
      <c r="DRS28" s="10"/>
      <c r="DRT28" s="10"/>
      <c r="DRU28" s="9"/>
      <c r="DRV28" s="9"/>
      <c r="DRW28" s="78"/>
      <c r="DRX28" s="9"/>
      <c r="DRY28" s="9"/>
      <c r="DRZ28" s="78"/>
      <c r="DSA28" s="10"/>
      <c r="DSB28" s="10"/>
      <c r="DSC28" s="10"/>
      <c r="DSD28" s="10"/>
      <c r="DSE28" s="10"/>
      <c r="DSF28" s="10"/>
      <c r="DSG28" s="57"/>
      <c r="DSH28" s="58"/>
      <c r="DSI28" s="9"/>
      <c r="DSJ28" s="9"/>
      <c r="DSK28" s="78"/>
      <c r="DSL28" s="9"/>
      <c r="DSM28" s="9"/>
      <c r="DSN28" s="78"/>
      <c r="DSO28" s="9"/>
      <c r="DSP28" s="9"/>
      <c r="DSQ28" s="78"/>
      <c r="DSR28" s="9"/>
      <c r="DSS28" s="9"/>
      <c r="DST28" s="78"/>
      <c r="DSU28" s="9"/>
      <c r="DSV28" s="9"/>
      <c r="DSW28" s="78"/>
      <c r="DSX28" s="9"/>
      <c r="DSY28" s="9"/>
      <c r="DSZ28" s="78"/>
      <c r="DTA28" s="9"/>
      <c r="DTB28" s="9"/>
      <c r="DTC28" s="78"/>
      <c r="DTD28" s="9"/>
      <c r="DTE28" s="9"/>
      <c r="DTF28" s="78"/>
      <c r="DTG28" s="9"/>
      <c r="DTH28" s="9"/>
      <c r="DTI28" s="78"/>
      <c r="DTJ28" s="9"/>
      <c r="DTK28" s="9"/>
      <c r="DTL28" s="78"/>
      <c r="DTM28" s="9"/>
      <c r="DTN28" s="9"/>
      <c r="DTO28" s="78"/>
      <c r="DTP28" s="9"/>
      <c r="DTQ28" s="9"/>
      <c r="DTR28" s="78"/>
      <c r="DTS28" s="9"/>
      <c r="DTT28" s="9"/>
      <c r="DTU28" s="78"/>
      <c r="DTV28" s="9"/>
      <c r="DTW28" s="9"/>
      <c r="DTX28" s="78"/>
      <c r="DTY28" s="9"/>
      <c r="DTZ28" s="9"/>
      <c r="DUA28" s="78"/>
      <c r="DUB28" s="9"/>
      <c r="DUC28" s="9"/>
      <c r="DUD28" s="78"/>
      <c r="DUE28" s="9"/>
      <c r="DUF28" s="9"/>
      <c r="DUG28" s="78"/>
      <c r="DUH28" s="9"/>
      <c r="DUI28" s="9"/>
      <c r="DUJ28" s="78"/>
      <c r="DUK28" s="9"/>
      <c r="DUL28" s="9"/>
      <c r="DUM28" s="78"/>
      <c r="DUN28" s="9"/>
      <c r="DUO28" s="9"/>
      <c r="DUP28" s="78"/>
      <c r="DUQ28" s="9"/>
      <c r="DUR28" s="9"/>
      <c r="DUS28" s="78"/>
      <c r="DUT28" s="10"/>
      <c r="DUU28" s="10"/>
      <c r="DUV28" s="10"/>
      <c r="DUW28" s="9"/>
      <c r="DUX28" s="9"/>
      <c r="DUY28" s="78"/>
      <c r="DUZ28" s="10"/>
      <c r="DVA28" s="10"/>
      <c r="DVB28" s="10"/>
      <c r="DVC28" s="9"/>
      <c r="DVD28" s="9"/>
      <c r="DVE28" s="78"/>
      <c r="DVF28" s="9"/>
      <c r="DVG28" s="9"/>
      <c r="DVH28" s="78"/>
      <c r="DVI28" s="10"/>
      <c r="DVJ28" s="10"/>
      <c r="DVK28" s="10"/>
      <c r="DVL28" s="10"/>
      <c r="DVM28" s="10"/>
      <c r="DVN28" s="10"/>
      <c r="DVO28" s="57"/>
      <c r="DVP28" s="58"/>
      <c r="DVQ28" s="9"/>
      <c r="DVR28" s="9"/>
      <c r="DVS28" s="78"/>
      <c r="DVT28" s="9"/>
      <c r="DVU28" s="9"/>
      <c r="DVV28" s="78"/>
      <c r="DVW28" s="9"/>
      <c r="DVX28" s="9"/>
      <c r="DVY28" s="78"/>
      <c r="DVZ28" s="9"/>
      <c r="DWA28" s="9"/>
      <c r="DWB28" s="78"/>
      <c r="DWC28" s="9"/>
      <c r="DWD28" s="9"/>
      <c r="DWE28" s="78"/>
      <c r="DWF28" s="9"/>
      <c r="DWG28" s="9"/>
      <c r="DWH28" s="78"/>
      <c r="DWI28" s="9"/>
      <c r="DWJ28" s="9"/>
      <c r="DWK28" s="78"/>
      <c r="DWL28" s="9"/>
      <c r="DWM28" s="9"/>
      <c r="DWN28" s="78"/>
      <c r="DWO28" s="9"/>
      <c r="DWP28" s="9"/>
      <c r="DWQ28" s="78"/>
      <c r="DWR28" s="9"/>
      <c r="DWS28" s="9"/>
      <c r="DWT28" s="78"/>
      <c r="DWU28" s="9"/>
      <c r="DWV28" s="9"/>
      <c r="DWW28" s="78"/>
      <c r="DWX28" s="9"/>
      <c r="DWY28" s="9"/>
      <c r="DWZ28" s="78"/>
      <c r="DXA28" s="9"/>
      <c r="DXB28" s="9"/>
      <c r="DXC28" s="78"/>
      <c r="DXD28" s="9"/>
      <c r="DXE28" s="9"/>
      <c r="DXF28" s="78"/>
      <c r="DXG28" s="9"/>
      <c r="DXH28" s="9"/>
      <c r="DXI28" s="78"/>
      <c r="DXJ28" s="9"/>
      <c r="DXK28" s="9"/>
      <c r="DXL28" s="78"/>
      <c r="DXM28" s="9"/>
      <c r="DXN28" s="9"/>
      <c r="DXO28" s="78"/>
      <c r="DXP28" s="9"/>
      <c r="DXQ28" s="9"/>
      <c r="DXR28" s="78"/>
      <c r="DXS28" s="9"/>
      <c r="DXT28" s="9"/>
      <c r="DXU28" s="78"/>
      <c r="DXV28" s="9"/>
      <c r="DXW28" s="9"/>
      <c r="DXX28" s="78"/>
      <c r="DXY28" s="9"/>
      <c r="DXZ28" s="9"/>
      <c r="DYA28" s="78"/>
      <c r="DYB28" s="10"/>
      <c r="DYC28" s="10"/>
      <c r="DYD28" s="10"/>
      <c r="DYE28" s="9"/>
      <c r="DYF28" s="9"/>
      <c r="DYG28" s="78"/>
      <c r="DYH28" s="10"/>
      <c r="DYI28" s="10"/>
      <c r="DYJ28" s="10"/>
      <c r="DYK28" s="9"/>
      <c r="DYL28" s="9"/>
      <c r="DYM28" s="78"/>
      <c r="DYN28" s="9"/>
      <c r="DYO28" s="9"/>
      <c r="DYP28" s="78"/>
      <c r="DYQ28" s="10"/>
      <c r="DYR28" s="10"/>
      <c r="DYS28" s="10"/>
      <c r="DYT28" s="10"/>
      <c r="DYU28" s="10"/>
      <c r="DYV28" s="10"/>
      <c r="DYW28" s="57"/>
      <c r="DYX28" s="58"/>
      <c r="DYY28" s="9"/>
      <c r="DYZ28" s="9"/>
      <c r="DZA28" s="78"/>
      <c r="DZB28" s="9"/>
      <c r="DZC28" s="9"/>
      <c r="DZD28" s="78"/>
      <c r="DZE28" s="9"/>
      <c r="DZF28" s="9"/>
      <c r="DZG28" s="78"/>
      <c r="DZH28" s="9"/>
      <c r="DZI28" s="9"/>
      <c r="DZJ28" s="78"/>
      <c r="DZK28" s="9"/>
      <c r="DZL28" s="9"/>
      <c r="DZM28" s="78"/>
      <c r="DZN28" s="9"/>
      <c r="DZO28" s="9"/>
      <c r="DZP28" s="78"/>
      <c r="DZQ28" s="9"/>
      <c r="DZR28" s="9"/>
      <c r="DZS28" s="78"/>
      <c r="DZT28" s="9"/>
      <c r="DZU28" s="9"/>
      <c r="DZV28" s="78"/>
      <c r="DZW28" s="9"/>
      <c r="DZX28" s="9"/>
      <c r="DZY28" s="78"/>
      <c r="DZZ28" s="9"/>
      <c r="EAA28" s="9"/>
      <c r="EAB28" s="78"/>
      <c r="EAC28" s="9"/>
      <c r="EAD28" s="9"/>
      <c r="EAE28" s="78"/>
      <c r="EAF28" s="9"/>
      <c r="EAG28" s="9"/>
      <c r="EAH28" s="78"/>
      <c r="EAI28" s="9"/>
      <c r="EAJ28" s="9"/>
      <c r="EAK28" s="78"/>
      <c r="EAL28" s="9"/>
      <c r="EAM28" s="9"/>
      <c r="EAN28" s="78"/>
      <c r="EAO28" s="9"/>
      <c r="EAP28" s="9"/>
      <c r="EAQ28" s="78"/>
      <c r="EAR28" s="9"/>
      <c r="EAS28" s="9"/>
      <c r="EAT28" s="78"/>
      <c r="EAU28" s="9"/>
      <c r="EAV28" s="9"/>
      <c r="EAW28" s="78"/>
      <c r="EAX28" s="9"/>
      <c r="EAY28" s="9"/>
      <c r="EAZ28" s="78"/>
      <c r="EBA28" s="9"/>
      <c r="EBB28" s="9"/>
      <c r="EBC28" s="78"/>
      <c r="EBD28" s="9"/>
      <c r="EBE28" s="9"/>
      <c r="EBF28" s="78"/>
      <c r="EBG28" s="9"/>
      <c r="EBH28" s="9"/>
      <c r="EBI28" s="78"/>
      <c r="EBJ28" s="10"/>
      <c r="EBK28" s="10"/>
      <c r="EBL28" s="10"/>
      <c r="EBM28" s="9"/>
      <c r="EBN28" s="9"/>
      <c r="EBO28" s="78"/>
      <c r="EBP28" s="10"/>
      <c r="EBQ28" s="10"/>
      <c r="EBR28" s="10"/>
      <c r="EBS28" s="9"/>
      <c r="EBT28" s="9"/>
      <c r="EBU28" s="78"/>
      <c r="EBV28" s="9"/>
      <c r="EBW28" s="9"/>
      <c r="EBX28" s="78"/>
      <c r="EBY28" s="10"/>
      <c r="EBZ28" s="10"/>
      <c r="ECA28" s="10"/>
      <c r="ECB28" s="10"/>
      <c r="ECC28" s="10"/>
      <c r="ECD28" s="10"/>
      <c r="ECE28" s="57"/>
      <c r="ECF28" s="58"/>
      <c r="ECG28" s="9"/>
      <c r="ECH28" s="9"/>
      <c r="ECI28" s="78"/>
      <c r="ECJ28" s="9"/>
      <c r="ECK28" s="9"/>
      <c r="ECL28" s="78"/>
      <c r="ECM28" s="9"/>
      <c r="ECN28" s="9"/>
      <c r="ECO28" s="78"/>
      <c r="ECP28" s="9"/>
      <c r="ECQ28" s="9"/>
      <c r="ECR28" s="78"/>
      <c r="ECS28" s="9"/>
      <c r="ECT28" s="9"/>
      <c r="ECU28" s="78"/>
      <c r="ECV28" s="9"/>
      <c r="ECW28" s="9"/>
      <c r="ECX28" s="78"/>
      <c r="ECY28" s="9"/>
      <c r="ECZ28" s="9"/>
      <c r="EDA28" s="78"/>
      <c r="EDB28" s="9"/>
      <c r="EDC28" s="9"/>
      <c r="EDD28" s="78"/>
      <c r="EDE28" s="9"/>
      <c r="EDF28" s="9"/>
      <c r="EDG28" s="78"/>
      <c r="EDH28" s="9"/>
      <c r="EDI28" s="9"/>
      <c r="EDJ28" s="78"/>
      <c r="EDK28" s="9"/>
      <c r="EDL28" s="9"/>
      <c r="EDM28" s="78"/>
      <c r="EDN28" s="9"/>
      <c r="EDO28" s="9"/>
      <c r="EDP28" s="78"/>
      <c r="EDQ28" s="9"/>
      <c r="EDR28" s="9"/>
      <c r="EDS28" s="78"/>
      <c r="EDT28" s="9"/>
      <c r="EDU28" s="9"/>
      <c r="EDV28" s="78"/>
      <c r="EDW28" s="9"/>
      <c r="EDX28" s="9"/>
      <c r="EDY28" s="78"/>
      <c r="EDZ28" s="9"/>
      <c r="EEA28" s="9"/>
      <c r="EEB28" s="78"/>
      <c r="EEC28" s="9"/>
      <c r="EED28" s="9"/>
      <c r="EEE28" s="78"/>
      <c r="EEF28" s="9"/>
      <c r="EEG28" s="9"/>
      <c r="EEH28" s="78"/>
      <c r="EEI28" s="9"/>
      <c r="EEJ28" s="9"/>
      <c r="EEK28" s="78"/>
      <c r="EEL28" s="9"/>
      <c r="EEM28" s="9"/>
      <c r="EEN28" s="78"/>
      <c r="EEO28" s="9"/>
      <c r="EEP28" s="9"/>
      <c r="EEQ28" s="78"/>
      <c r="EER28" s="10"/>
      <c r="EES28" s="10"/>
      <c r="EET28" s="10"/>
      <c r="EEU28" s="9"/>
      <c r="EEV28" s="9"/>
      <c r="EEW28" s="78"/>
      <c r="EEX28" s="10"/>
      <c r="EEY28" s="10"/>
      <c r="EEZ28" s="10"/>
      <c r="EFA28" s="9"/>
      <c r="EFB28" s="9"/>
      <c r="EFC28" s="78"/>
      <c r="EFD28" s="9"/>
      <c r="EFE28" s="9"/>
      <c r="EFF28" s="78"/>
      <c r="EFG28" s="10"/>
      <c r="EFH28" s="10"/>
      <c r="EFI28" s="10"/>
      <c r="EFJ28" s="10"/>
      <c r="EFK28" s="10"/>
      <c r="EFL28" s="10"/>
      <c r="EFM28" s="57"/>
      <c r="EFN28" s="58"/>
      <c r="EFO28" s="9"/>
      <c r="EFP28" s="9"/>
      <c r="EFQ28" s="78"/>
      <c r="EFR28" s="9"/>
      <c r="EFS28" s="9"/>
      <c r="EFT28" s="78"/>
      <c r="EFU28" s="9"/>
      <c r="EFV28" s="9"/>
      <c r="EFW28" s="78"/>
      <c r="EFX28" s="9"/>
      <c r="EFY28" s="9"/>
      <c r="EFZ28" s="78"/>
      <c r="EGA28" s="9"/>
      <c r="EGB28" s="9"/>
      <c r="EGC28" s="78"/>
      <c r="EGD28" s="9"/>
      <c r="EGE28" s="9"/>
      <c r="EGF28" s="78"/>
      <c r="EGG28" s="9"/>
      <c r="EGH28" s="9"/>
      <c r="EGI28" s="78"/>
      <c r="EGJ28" s="9"/>
      <c r="EGK28" s="9"/>
      <c r="EGL28" s="78"/>
      <c r="EGM28" s="9"/>
      <c r="EGN28" s="9"/>
      <c r="EGO28" s="78"/>
      <c r="EGP28" s="9"/>
      <c r="EGQ28" s="9"/>
      <c r="EGR28" s="78"/>
      <c r="EGS28" s="9"/>
      <c r="EGT28" s="9"/>
      <c r="EGU28" s="78"/>
      <c r="EGV28" s="9"/>
      <c r="EGW28" s="9"/>
      <c r="EGX28" s="78"/>
      <c r="EGY28" s="9"/>
      <c r="EGZ28" s="9"/>
      <c r="EHA28" s="78"/>
      <c r="EHB28" s="9"/>
      <c r="EHC28" s="9"/>
      <c r="EHD28" s="78"/>
      <c r="EHE28" s="9"/>
      <c r="EHF28" s="9"/>
      <c r="EHG28" s="78"/>
      <c r="EHH28" s="9"/>
      <c r="EHI28" s="9"/>
      <c r="EHJ28" s="78"/>
      <c r="EHK28" s="9"/>
      <c r="EHL28" s="9"/>
      <c r="EHM28" s="78"/>
      <c r="EHN28" s="9"/>
      <c r="EHO28" s="9"/>
      <c r="EHP28" s="78"/>
      <c r="EHQ28" s="9"/>
      <c r="EHR28" s="9"/>
      <c r="EHS28" s="78"/>
      <c r="EHT28" s="9"/>
      <c r="EHU28" s="9"/>
      <c r="EHV28" s="78"/>
      <c r="EHW28" s="9"/>
      <c r="EHX28" s="9"/>
      <c r="EHY28" s="78"/>
      <c r="EHZ28" s="10"/>
      <c r="EIA28" s="10"/>
      <c r="EIB28" s="10"/>
      <c r="EIC28" s="9"/>
      <c r="EID28" s="9"/>
      <c r="EIE28" s="78"/>
      <c r="EIF28" s="10"/>
      <c r="EIG28" s="10"/>
      <c r="EIH28" s="10"/>
      <c r="EII28" s="9"/>
      <c r="EIJ28" s="9"/>
      <c r="EIK28" s="78"/>
      <c r="EIL28" s="9"/>
      <c r="EIM28" s="9"/>
      <c r="EIN28" s="78"/>
      <c r="EIO28" s="10"/>
      <c r="EIP28" s="10"/>
      <c r="EIQ28" s="10"/>
      <c r="EIR28" s="10"/>
      <c r="EIS28" s="10"/>
      <c r="EIT28" s="10"/>
      <c r="EIU28" s="57"/>
      <c r="EIV28" s="58"/>
      <c r="EIW28" s="9"/>
      <c r="EIX28" s="9"/>
      <c r="EIY28" s="78"/>
      <c r="EIZ28" s="9"/>
      <c r="EJA28" s="9"/>
      <c r="EJB28" s="78"/>
      <c r="EJC28" s="9"/>
      <c r="EJD28" s="9"/>
      <c r="EJE28" s="78"/>
      <c r="EJF28" s="9"/>
      <c r="EJG28" s="9"/>
      <c r="EJH28" s="78"/>
      <c r="EJI28" s="9"/>
      <c r="EJJ28" s="9"/>
      <c r="EJK28" s="78"/>
      <c r="EJL28" s="9"/>
      <c r="EJM28" s="9"/>
      <c r="EJN28" s="78"/>
      <c r="EJO28" s="9"/>
      <c r="EJP28" s="9"/>
      <c r="EJQ28" s="78"/>
      <c r="EJR28" s="9"/>
      <c r="EJS28" s="9"/>
      <c r="EJT28" s="78"/>
      <c r="EJU28" s="9"/>
      <c r="EJV28" s="9"/>
      <c r="EJW28" s="78"/>
      <c r="EJX28" s="9"/>
      <c r="EJY28" s="9"/>
      <c r="EJZ28" s="78"/>
      <c r="EKA28" s="9"/>
      <c r="EKB28" s="9"/>
      <c r="EKC28" s="78"/>
      <c r="EKD28" s="9"/>
      <c r="EKE28" s="9"/>
      <c r="EKF28" s="78"/>
      <c r="EKG28" s="9"/>
      <c r="EKH28" s="9"/>
      <c r="EKI28" s="78"/>
      <c r="EKJ28" s="9"/>
      <c r="EKK28" s="9"/>
      <c r="EKL28" s="78"/>
      <c r="EKM28" s="9"/>
      <c r="EKN28" s="9"/>
      <c r="EKO28" s="78"/>
      <c r="EKP28" s="9"/>
      <c r="EKQ28" s="9"/>
      <c r="EKR28" s="78"/>
      <c r="EKS28" s="9"/>
      <c r="EKT28" s="9"/>
      <c r="EKU28" s="78"/>
      <c r="EKV28" s="9"/>
      <c r="EKW28" s="9"/>
      <c r="EKX28" s="78"/>
      <c r="EKY28" s="9"/>
      <c r="EKZ28" s="9"/>
      <c r="ELA28" s="78"/>
      <c r="ELB28" s="9"/>
      <c r="ELC28" s="9"/>
      <c r="ELD28" s="78"/>
      <c r="ELE28" s="9"/>
      <c r="ELF28" s="9"/>
      <c r="ELG28" s="78"/>
      <c r="ELH28" s="10"/>
      <c r="ELI28" s="10"/>
      <c r="ELJ28" s="10"/>
      <c r="ELK28" s="9"/>
      <c r="ELL28" s="9"/>
      <c r="ELM28" s="78"/>
      <c r="ELN28" s="10"/>
      <c r="ELO28" s="10"/>
      <c r="ELP28" s="10"/>
      <c r="ELQ28" s="9"/>
      <c r="ELR28" s="9"/>
      <c r="ELS28" s="78"/>
      <c r="ELT28" s="9"/>
      <c r="ELU28" s="9"/>
      <c r="ELV28" s="78"/>
      <c r="ELW28" s="10"/>
      <c r="ELX28" s="10"/>
      <c r="ELY28" s="10"/>
      <c r="ELZ28" s="10"/>
      <c r="EMA28" s="10"/>
      <c r="EMB28" s="10"/>
      <c r="EMC28" s="57"/>
      <c r="EMD28" s="58"/>
      <c r="EME28" s="9"/>
      <c r="EMF28" s="9"/>
      <c r="EMG28" s="78"/>
      <c r="EMH28" s="9"/>
      <c r="EMI28" s="9"/>
      <c r="EMJ28" s="78"/>
      <c r="EMK28" s="9"/>
      <c r="EML28" s="9"/>
      <c r="EMM28" s="78"/>
      <c r="EMN28" s="9"/>
      <c r="EMO28" s="9"/>
      <c r="EMP28" s="78"/>
      <c r="EMQ28" s="9"/>
      <c r="EMR28" s="9"/>
      <c r="EMS28" s="78"/>
      <c r="EMT28" s="9"/>
      <c r="EMU28" s="9"/>
      <c r="EMV28" s="78"/>
      <c r="EMW28" s="9"/>
      <c r="EMX28" s="9"/>
      <c r="EMY28" s="78"/>
      <c r="EMZ28" s="9"/>
      <c r="ENA28" s="9"/>
      <c r="ENB28" s="78"/>
      <c r="ENC28" s="9"/>
      <c r="END28" s="9"/>
      <c r="ENE28" s="78"/>
      <c r="ENF28" s="9"/>
      <c r="ENG28" s="9"/>
      <c r="ENH28" s="78"/>
      <c r="ENI28" s="9"/>
      <c r="ENJ28" s="9"/>
      <c r="ENK28" s="78"/>
      <c r="ENL28" s="9"/>
      <c r="ENM28" s="9"/>
      <c r="ENN28" s="78"/>
      <c r="ENO28" s="9"/>
      <c r="ENP28" s="9"/>
      <c r="ENQ28" s="78"/>
      <c r="ENR28" s="9"/>
      <c r="ENS28" s="9"/>
      <c r="ENT28" s="78"/>
      <c r="ENU28" s="9"/>
      <c r="ENV28" s="9"/>
      <c r="ENW28" s="78"/>
      <c r="ENX28" s="9"/>
      <c r="ENY28" s="9"/>
      <c r="ENZ28" s="78"/>
      <c r="EOA28" s="9"/>
      <c r="EOB28" s="9"/>
      <c r="EOC28" s="78"/>
      <c r="EOD28" s="9"/>
      <c r="EOE28" s="9"/>
      <c r="EOF28" s="78"/>
      <c r="EOG28" s="9"/>
      <c r="EOH28" s="9"/>
      <c r="EOI28" s="78"/>
      <c r="EOJ28" s="9"/>
      <c r="EOK28" s="9"/>
      <c r="EOL28" s="78"/>
      <c r="EOM28" s="9"/>
      <c r="EON28" s="9"/>
      <c r="EOO28" s="78"/>
      <c r="EOP28" s="10"/>
      <c r="EOQ28" s="10"/>
      <c r="EOR28" s="10"/>
      <c r="EOS28" s="9"/>
      <c r="EOT28" s="9"/>
      <c r="EOU28" s="78"/>
      <c r="EOV28" s="10"/>
      <c r="EOW28" s="10"/>
      <c r="EOX28" s="10"/>
      <c r="EOY28" s="9"/>
      <c r="EOZ28" s="9"/>
      <c r="EPA28" s="78"/>
      <c r="EPB28" s="9"/>
      <c r="EPC28" s="9"/>
      <c r="EPD28" s="78"/>
      <c r="EPE28" s="10"/>
      <c r="EPF28" s="10"/>
      <c r="EPG28" s="10"/>
      <c r="EPH28" s="10"/>
      <c r="EPI28" s="10"/>
      <c r="EPJ28" s="10"/>
      <c r="EPK28" s="57"/>
      <c r="EPL28" s="58"/>
      <c r="EPM28" s="9"/>
      <c r="EPN28" s="9"/>
      <c r="EPO28" s="78"/>
      <c r="EPP28" s="9"/>
      <c r="EPQ28" s="9"/>
      <c r="EPR28" s="78"/>
      <c r="EPS28" s="9"/>
      <c r="EPT28" s="9"/>
      <c r="EPU28" s="78"/>
      <c r="EPV28" s="9"/>
      <c r="EPW28" s="9"/>
      <c r="EPX28" s="78"/>
      <c r="EPY28" s="9"/>
      <c r="EPZ28" s="9"/>
      <c r="EQA28" s="78"/>
      <c r="EQB28" s="9"/>
      <c r="EQC28" s="9"/>
      <c r="EQD28" s="78"/>
      <c r="EQE28" s="9"/>
      <c r="EQF28" s="9"/>
      <c r="EQG28" s="78"/>
      <c r="EQH28" s="9"/>
      <c r="EQI28" s="9"/>
      <c r="EQJ28" s="78"/>
      <c r="EQK28" s="9"/>
      <c r="EQL28" s="9"/>
      <c r="EQM28" s="78"/>
      <c r="EQN28" s="9"/>
      <c r="EQO28" s="9"/>
      <c r="EQP28" s="78"/>
      <c r="EQQ28" s="9"/>
      <c r="EQR28" s="9"/>
      <c r="EQS28" s="78"/>
      <c r="EQT28" s="9"/>
      <c r="EQU28" s="9"/>
      <c r="EQV28" s="78"/>
      <c r="EQW28" s="9"/>
      <c r="EQX28" s="9"/>
      <c r="EQY28" s="78"/>
      <c r="EQZ28" s="9"/>
      <c r="ERA28" s="9"/>
      <c r="ERB28" s="78"/>
      <c r="ERC28" s="9"/>
      <c r="ERD28" s="9"/>
      <c r="ERE28" s="78"/>
      <c r="ERF28" s="9"/>
      <c r="ERG28" s="9"/>
      <c r="ERH28" s="78"/>
      <c r="ERI28" s="9"/>
      <c r="ERJ28" s="9"/>
      <c r="ERK28" s="78"/>
      <c r="ERL28" s="9"/>
      <c r="ERM28" s="9"/>
      <c r="ERN28" s="78"/>
      <c r="ERO28" s="9"/>
      <c r="ERP28" s="9"/>
      <c r="ERQ28" s="78"/>
      <c r="ERR28" s="9"/>
      <c r="ERS28" s="9"/>
      <c r="ERT28" s="78"/>
      <c r="ERU28" s="9"/>
      <c r="ERV28" s="9"/>
      <c r="ERW28" s="78"/>
      <c r="ERX28" s="10"/>
      <c r="ERY28" s="10"/>
      <c r="ERZ28" s="10"/>
      <c r="ESA28" s="9"/>
      <c r="ESB28" s="9"/>
      <c r="ESC28" s="78"/>
      <c r="ESD28" s="10"/>
      <c r="ESE28" s="10"/>
      <c r="ESF28" s="10"/>
      <c r="ESG28" s="9"/>
      <c r="ESH28" s="9"/>
      <c r="ESI28" s="78"/>
      <c r="ESJ28" s="9"/>
      <c r="ESK28" s="9"/>
      <c r="ESL28" s="78"/>
      <c r="ESM28" s="10"/>
      <c r="ESN28" s="10"/>
      <c r="ESO28" s="10"/>
      <c r="ESP28" s="10"/>
      <c r="ESQ28" s="10"/>
      <c r="ESR28" s="10"/>
      <c r="ESS28" s="57"/>
      <c r="EST28" s="58"/>
      <c r="ESU28" s="9"/>
      <c r="ESV28" s="9"/>
      <c r="ESW28" s="78"/>
      <c r="ESX28" s="9"/>
      <c r="ESY28" s="9"/>
      <c r="ESZ28" s="78"/>
      <c r="ETA28" s="9"/>
      <c r="ETB28" s="9"/>
      <c r="ETC28" s="78"/>
      <c r="ETD28" s="9"/>
      <c r="ETE28" s="9"/>
      <c r="ETF28" s="78"/>
      <c r="ETG28" s="9"/>
      <c r="ETH28" s="9"/>
      <c r="ETI28" s="78"/>
      <c r="ETJ28" s="9"/>
      <c r="ETK28" s="9"/>
      <c r="ETL28" s="78"/>
      <c r="ETM28" s="9"/>
      <c r="ETN28" s="9"/>
      <c r="ETO28" s="78"/>
      <c r="ETP28" s="9"/>
      <c r="ETQ28" s="9"/>
      <c r="ETR28" s="78"/>
      <c r="ETS28" s="9"/>
      <c r="ETT28" s="9"/>
      <c r="ETU28" s="78"/>
      <c r="ETV28" s="9"/>
      <c r="ETW28" s="9"/>
      <c r="ETX28" s="78"/>
      <c r="ETY28" s="9"/>
      <c r="ETZ28" s="9"/>
      <c r="EUA28" s="78"/>
      <c r="EUB28" s="9"/>
      <c r="EUC28" s="9"/>
      <c r="EUD28" s="78"/>
      <c r="EUE28" s="9"/>
      <c r="EUF28" s="9"/>
      <c r="EUG28" s="78"/>
      <c r="EUH28" s="9"/>
      <c r="EUI28" s="9"/>
      <c r="EUJ28" s="78"/>
      <c r="EUK28" s="9"/>
      <c r="EUL28" s="9"/>
      <c r="EUM28" s="78"/>
      <c r="EUN28" s="9"/>
      <c r="EUO28" s="9"/>
      <c r="EUP28" s="78"/>
      <c r="EUQ28" s="9"/>
      <c r="EUR28" s="9"/>
      <c r="EUS28" s="78"/>
      <c r="EUT28" s="9"/>
      <c r="EUU28" s="9"/>
      <c r="EUV28" s="78"/>
      <c r="EUW28" s="9"/>
      <c r="EUX28" s="9"/>
      <c r="EUY28" s="78"/>
      <c r="EUZ28" s="9"/>
      <c r="EVA28" s="9"/>
      <c r="EVB28" s="78"/>
      <c r="EVC28" s="9"/>
      <c r="EVD28" s="9"/>
      <c r="EVE28" s="78"/>
      <c r="EVF28" s="10"/>
      <c r="EVG28" s="10"/>
      <c r="EVH28" s="10"/>
      <c r="EVI28" s="9"/>
      <c r="EVJ28" s="9"/>
      <c r="EVK28" s="78"/>
      <c r="EVL28" s="10"/>
      <c r="EVM28" s="10"/>
      <c r="EVN28" s="10"/>
      <c r="EVO28" s="9"/>
      <c r="EVP28" s="9"/>
      <c r="EVQ28" s="78"/>
      <c r="EVR28" s="9"/>
      <c r="EVS28" s="9"/>
      <c r="EVT28" s="78"/>
      <c r="EVU28" s="10"/>
      <c r="EVV28" s="10"/>
      <c r="EVW28" s="10"/>
      <c r="EVX28" s="10"/>
      <c r="EVY28" s="10"/>
      <c r="EVZ28" s="10"/>
      <c r="EWA28" s="57"/>
      <c r="EWB28" s="58"/>
      <c r="EWC28" s="9"/>
      <c r="EWD28" s="9"/>
      <c r="EWE28" s="78"/>
      <c r="EWF28" s="9"/>
      <c r="EWG28" s="9"/>
      <c r="EWH28" s="78"/>
      <c r="EWI28" s="9"/>
      <c r="EWJ28" s="9"/>
      <c r="EWK28" s="78"/>
      <c r="EWL28" s="9"/>
      <c r="EWM28" s="9"/>
      <c r="EWN28" s="78"/>
      <c r="EWO28" s="9"/>
      <c r="EWP28" s="9"/>
      <c r="EWQ28" s="78"/>
      <c r="EWR28" s="9"/>
      <c r="EWS28" s="9"/>
      <c r="EWT28" s="78"/>
      <c r="EWU28" s="9"/>
      <c r="EWV28" s="9"/>
      <c r="EWW28" s="78"/>
      <c r="EWX28" s="9"/>
      <c r="EWY28" s="9"/>
      <c r="EWZ28" s="78"/>
      <c r="EXA28" s="9"/>
      <c r="EXB28" s="9"/>
      <c r="EXC28" s="78"/>
      <c r="EXD28" s="9"/>
      <c r="EXE28" s="9"/>
      <c r="EXF28" s="78"/>
      <c r="EXG28" s="9"/>
      <c r="EXH28" s="9"/>
      <c r="EXI28" s="78"/>
      <c r="EXJ28" s="9"/>
      <c r="EXK28" s="9"/>
      <c r="EXL28" s="78"/>
      <c r="EXM28" s="9"/>
      <c r="EXN28" s="9"/>
      <c r="EXO28" s="78"/>
      <c r="EXP28" s="9"/>
      <c r="EXQ28" s="9"/>
      <c r="EXR28" s="78"/>
      <c r="EXS28" s="9"/>
      <c r="EXT28" s="9"/>
      <c r="EXU28" s="78"/>
      <c r="EXV28" s="9"/>
      <c r="EXW28" s="9"/>
      <c r="EXX28" s="78"/>
      <c r="EXY28" s="9"/>
      <c r="EXZ28" s="9"/>
      <c r="EYA28" s="78"/>
      <c r="EYB28" s="9"/>
      <c r="EYC28" s="9"/>
      <c r="EYD28" s="78"/>
      <c r="EYE28" s="9"/>
      <c r="EYF28" s="9"/>
      <c r="EYG28" s="78"/>
      <c r="EYH28" s="9"/>
      <c r="EYI28" s="9"/>
      <c r="EYJ28" s="78"/>
      <c r="EYK28" s="9"/>
      <c r="EYL28" s="9"/>
      <c r="EYM28" s="78"/>
      <c r="EYN28" s="10"/>
      <c r="EYO28" s="10"/>
      <c r="EYP28" s="10"/>
      <c r="EYQ28" s="9"/>
      <c r="EYR28" s="9"/>
      <c r="EYS28" s="78"/>
      <c r="EYT28" s="10"/>
      <c r="EYU28" s="10"/>
      <c r="EYV28" s="10"/>
      <c r="EYW28" s="9"/>
      <c r="EYX28" s="9"/>
      <c r="EYY28" s="78"/>
      <c r="EYZ28" s="9"/>
      <c r="EZA28" s="9"/>
      <c r="EZB28" s="78"/>
      <c r="EZC28" s="10"/>
      <c r="EZD28" s="10"/>
      <c r="EZE28" s="10"/>
      <c r="EZF28" s="10"/>
      <c r="EZG28" s="10"/>
      <c r="EZH28" s="10"/>
      <c r="EZI28" s="57"/>
      <c r="EZJ28" s="58"/>
      <c r="EZK28" s="9"/>
      <c r="EZL28" s="9"/>
      <c r="EZM28" s="78"/>
      <c r="EZN28" s="9"/>
      <c r="EZO28" s="9"/>
      <c r="EZP28" s="78"/>
      <c r="EZQ28" s="9"/>
      <c r="EZR28" s="9"/>
      <c r="EZS28" s="78"/>
      <c r="EZT28" s="9"/>
      <c r="EZU28" s="9"/>
      <c r="EZV28" s="78"/>
      <c r="EZW28" s="9"/>
      <c r="EZX28" s="9"/>
      <c r="EZY28" s="78"/>
      <c r="EZZ28" s="9"/>
      <c r="FAA28" s="9"/>
      <c r="FAB28" s="78"/>
      <c r="FAC28" s="9"/>
      <c r="FAD28" s="9"/>
      <c r="FAE28" s="78"/>
      <c r="FAF28" s="9"/>
      <c r="FAG28" s="9"/>
      <c r="FAH28" s="78"/>
      <c r="FAI28" s="9"/>
      <c r="FAJ28" s="9"/>
      <c r="FAK28" s="78"/>
      <c r="FAL28" s="9"/>
      <c r="FAM28" s="9"/>
      <c r="FAN28" s="78"/>
      <c r="FAO28" s="9"/>
      <c r="FAP28" s="9"/>
      <c r="FAQ28" s="78"/>
      <c r="FAR28" s="9"/>
      <c r="FAS28" s="9"/>
      <c r="FAT28" s="78"/>
      <c r="FAU28" s="9"/>
      <c r="FAV28" s="9"/>
      <c r="FAW28" s="78"/>
      <c r="FAX28" s="9"/>
      <c r="FAY28" s="9"/>
      <c r="FAZ28" s="78"/>
      <c r="FBA28" s="9"/>
      <c r="FBB28" s="9"/>
      <c r="FBC28" s="78"/>
      <c r="FBD28" s="9"/>
      <c r="FBE28" s="9"/>
      <c r="FBF28" s="78"/>
      <c r="FBG28" s="9"/>
      <c r="FBH28" s="9"/>
      <c r="FBI28" s="78"/>
      <c r="FBJ28" s="9"/>
      <c r="FBK28" s="9"/>
      <c r="FBL28" s="78"/>
      <c r="FBM28" s="9"/>
      <c r="FBN28" s="9"/>
      <c r="FBO28" s="78"/>
      <c r="FBP28" s="9"/>
      <c r="FBQ28" s="9"/>
      <c r="FBR28" s="78"/>
      <c r="FBS28" s="9"/>
      <c r="FBT28" s="9"/>
      <c r="FBU28" s="78"/>
      <c r="FBV28" s="10"/>
      <c r="FBW28" s="10"/>
      <c r="FBX28" s="10"/>
      <c r="FBY28" s="9"/>
      <c r="FBZ28" s="9"/>
      <c r="FCA28" s="78"/>
      <c r="FCB28" s="10"/>
      <c r="FCC28" s="10"/>
      <c r="FCD28" s="10"/>
      <c r="FCE28" s="9"/>
      <c r="FCF28" s="9"/>
      <c r="FCG28" s="78"/>
      <c r="FCH28" s="9"/>
      <c r="FCI28" s="9"/>
      <c r="FCJ28" s="78"/>
      <c r="FCK28" s="10"/>
      <c r="FCL28" s="10"/>
      <c r="FCM28" s="10"/>
      <c r="FCN28" s="10"/>
      <c r="FCO28" s="10"/>
      <c r="FCP28" s="10"/>
      <c r="FCQ28" s="57"/>
      <c r="FCR28" s="58"/>
      <c r="FCS28" s="9"/>
      <c r="FCT28" s="9"/>
      <c r="FCU28" s="78"/>
      <c r="FCV28" s="9"/>
      <c r="FCW28" s="9"/>
      <c r="FCX28" s="78"/>
      <c r="FCY28" s="9"/>
      <c r="FCZ28" s="9"/>
      <c r="FDA28" s="78"/>
      <c r="FDB28" s="9"/>
      <c r="FDC28" s="9"/>
      <c r="FDD28" s="78"/>
      <c r="FDE28" s="9"/>
      <c r="FDF28" s="9"/>
      <c r="FDG28" s="78"/>
      <c r="FDH28" s="9"/>
      <c r="FDI28" s="9"/>
      <c r="FDJ28" s="78"/>
      <c r="FDK28" s="9"/>
      <c r="FDL28" s="9"/>
      <c r="FDM28" s="78"/>
      <c r="FDN28" s="9"/>
      <c r="FDO28" s="9"/>
      <c r="FDP28" s="78"/>
      <c r="FDQ28" s="9"/>
      <c r="FDR28" s="9"/>
      <c r="FDS28" s="78"/>
      <c r="FDT28" s="9"/>
      <c r="FDU28" s="9"/>
      <c r="FDV28" s="78"/>
      <c r="FDW28" s="9"/>
      <c r="FDX28" s="9"/>
      <c r="FDY28" s="78"/>
      <c r="FDZ28" s="9"/>
      <c r="FEA28" s="9"/>
      <c r="FEB28" s="78"/>
      <c r="FEC28" s="9"/>
      <c r="FED28" s="9"/>
      <c r="FEE28" s="78"/>
      <c r="FEF28" s="9"/>
      <c r="FEG28" s="9"/>
      <c r="FEH28" s="78"/>
      <c r="FEI28" s="9"/>
      <c r="FEJ28" s="9"/>
      <c r="FEK28" s="78"/>
      <c r="FEL28" s="9"/>
      <c r="FEM28" s="9"/>
      <c r="FEN28" s="78"/>
      <c r="FEO28" s="9"/>
      <c r="FEP28" s="9"/>
      <c r="FEQ28" s="78"/>
      <c r="FER28" s="9"/>
      <c r="FES28" s="9"/>
      <c r="FET28" s="78"/>
      <c r="FEU28" s="9"/>
      <c r="FEV28" s="9"/>
      <c r="FEW28" s="78"/>
      <c r="FEX28" s="9"/>
      <c r="FEY28" s="9"/>
      <c r="FEZ28" s="78"/>
      <c r="FFA28" s="9"/>
      <c r="FFB28" s="9"/>
      <c r="FFC28" s="78"/>
      <c r="FFD28" s="10"/>
      <c r="FFE28" s="10"/>
      <c r="FFF28" s="10"/>
      <c r="FFG28" s="9"/>
      <c r="FFH28" s="9"/>
      <c r="FFI28" s="78"/>
      <c r="FFJ28" s="10"/>
      <c r="FFK28" s="10"/>
      <c r="FFL28" s="10"/>
      <c r="FFM28" s="9"/>
      <c r="FFN28" s="9"/>
      <c r="FFO28" s="78"/>
      <c r="FFP28" s="9"/>
      <c r="FFQ28" s="9"/>
      <c r="FFR28" s="78"/>
      <c r="FFS28" s="10"/>
      <c r="FFT28" s="10"/>
      <c r="FFU28" s="10"/>
      <c r="FFV28" s="10"/>
      <c r="FFW28" s="10"/>
      <c r="FFX28" s="10"/>
      <c r="FFY28" s="57"/>
      <c r="FFZ28" s="58"/>
      <c r="FGA28" s="9"/>
      <c r="FGB28" s="9"/>
      <c r="FGC28" s="78"/>
      <c r="FGD28" s="9"/>
      <c r="FGE28" s="9"/>
      <c r="FGF28" s="78"/>
      <c r="FGG28" s="9"/>
      <c r="FGH28" s="9"/>
      <c r="FGI28" s="78"/>
      <c r="FGJ28" s="9"/>
      <c r="FGK28" s="9"/>
      <c r="FGL28" s="78"/>
      <c r="FGM28" s="9"/>
      <c r="FGN28" s="9"/>
      <c r="FGO28" s="78"/>
      <c r="FGP28" s="9"/>
      <c r="FGQ28" s="9"/>
      <c r="FGR28" s="78"/>
      <c r="FGS28" s="9"/>
      <c r="FGT28" s="9"/>
      <c r="FGU28" s="78"/>
      <c r="FGV28" s="9"/>
      <c r="FGW28" s="9"/>
      <c r="FGX28" s="78"/>
      <c r="FGY28" s="9"/>
      <c r="FGZ28" s="9"/>
      <c r="FHA28" s="78"/>
      <c r="FHB28" s="9"/>
      <c r="FHC28" s="9"/>
      <c r="FHD28" s="78"/>
      <c r="FHE28" s="9"/>
      <c r="FHF28" s="9"/>
      <c r="FHG28" s="78"/>
      <c r="FHH28" s="9"/>
      <c r="FHI28" s="9"/>
      <c r="FHJ28" s="78"/>
      <c r="FHK28" s="9"/>
      <c r="FHL28" s="9"/>
      <c r="FHM28" s="78"/>
      <c r="FHN28" s="9"/>
      <c r="FHO28" s="9"/>
      <c r="FHP28" s="78"/>
      <c r="FHQ28" s="9"/>
      <c r="FHR28" s="9"/>
      <c r="FHS28" s="78"/>
      <c r="FHT28" s="9"/>
      <c r="FHU28" s="9"/>
      <c r="FHV28" s="78"/>
      <c r="FHW28" s="9"/>
      <c r="FHX28" s="9"/>
      <c r="FHY28" s="78"/>
      <c r="FHZ28" s="9"/>
      <c r="FIA28" s="9"/>
      <c r="FIB28" s="78"/>
      <c r="FIC28" s="9"/>
      <c r="FID28" s="9"/>
      <c r="FIE28" s="78"/>
      <c r="FIF28" s="9"/>
      <c r="FIG28" s="9"/>
      <c r="FIH28" s="78"/>
      <c r="FII28" s="9"/>
      <c r="FIJ28" s="9"/>
      <c r="FIK28" s="78"/>
      <c r="FIL28" s="10"/>
      <c r="FIM28" s="10"/>
      <c r="FIN28" s="10"/>
      <c r="FIO28" s="9"/>
      <c r="FIP28" s="9"/>
      <c r="FIQ28" s="78"/>
      <c r="FIR28" s="10"/>
      <c r="FIS28" s="10"/>
      <c r="FIT28" s="10"/>
      <c r="FIU28" s="9"/>
      <c r="FIV28" s="9"/>
      <c r="FIW28" s="78"/>
      <c r="FIX28" s="9"/>
      <c r="FIY28" s="9"/>
      <c r="FIZ28" s="78"/>
      <c r="FJA28" s="10"/>
      <c r="FJB28" s="10"/>
      <c r="FJC28" s="10"/>
      <c r="FJD28" s="10"/>
      <c r="FJE28" s="10"/>
      <c r="FJF28" s="10"/>
      <c r="FJG28" s="57"/>
      <c r="FJH28" s="58"/>
      <c r="FJI28" s="9"/>
      <c r="FJJ28" s="9"/>
      <c r="FJK28" s="78"/>
      <c r="FJL28" s="9"/>
      <c r="FJM28" s="9"/>
      <c r="FJN28" s="78"/>
      <c r="FJO28" s="9"/>
      <c r="FJP28" s="9"/>
      <c r="FJQ28" s="78"/>
      <c r="FJR28" s="9"/>
      <c r="FJS28" s="9"/>
      <c r="FJT28" s="78"/>
      <c r="FJU28" s="9"/>
      <c r="FJV28" s="9"/>
      <c r="FJW28" s="78"/>
      <c r="FJX28" s="9"/>
      <c r="FJY28" s="9"/>
      <c r="FJZ28" s="78"/>
      <c r="FKA28" s="9"/>
      <c r="FKB28" s="9"/>
      <c r="FKC28" s="78"/>
      <c r="FKD28" s="9"/>
      <c r="FKE28" s="9"/>
      <c r="FKF28" s="78"/>
      <c r="FKG28" s="9"/>
      <c r="FKH28" s="9"/>
      <c r="FKI28" s="78"/>
      <c r="FKJ28" s="9"/>
      <c r="FKK28" s="9"/>
      <c r="FKL28" s="78"/>
      <c r="FKM28" s="9"/>
      <c r="FKN28" s="9"/>
      <c r="FKO28" s="78"/>
      <c r="FKP28" s="9"/>
      <c r="FKQ28" s="9"/>
      <c r="FKR28" s="78"/>
      <c r="FKS28" s="9"/>
      <c r="FKT28" s="9"/>
      <c r="FKU28" s="78"/>
      <c r="FKV28" s="9"/>
      <c r="FKW28" s="9"/>
      <c r="FKX28" s="78"/>
      <c r="FKY28" s="9"/>
      <c r="FKZ28" s="9"/>
      <c r="FLA28" s="78"/>
      <c r="FLB28" s="9"/>
      <c r="FLC28" s="9"/>
      <c r="FLD28" s="78"/>
      <c r="FLE28" s="9"/>
      <c r="FLF28" s="9"/>
      <c r="FLG28" s="78"/>
      <c r="FLH28" s="9"/>
      <c r="FLI28" s="9"/>
      <c r="FLJ28" s="78"/>
      <c r="FLK28" s="9"/>
      <c r="FLL28" s="9"/>
      <c r="FLM28" s="78"/>
      <c r="FLN28" s="9"/>
      <c r="FLO28" s="9"/>
      <c r="FLP28" s="78"/>
      <c r="FLQ28" s="9"/>
      <c r="FLR28" s="9"/>
      <c r="FLS28" s="78"/>
      <c r="FLT28" s="10"/>
      <c r="FLU28" s="10"/>
      <c r="FLV28" s="10"/>
      <c r="FLW28" s="9"/>
      <c r="FLX28" s="9"/>
      <c r="FLY28" s="78"/>
      <c r="FLZ28" s="10"/>
      <c r="FMA28" s="10"/>
      <c r="FMB28" s="10"/>
      <c r="FMC28" s="9"/>
      <c r="FMD28" s="9"/>
      <c r="FME28" s="78"/>
      <c r="FMF28" s="9"/>
      <c r="FMG28" s="9"/>
      <c r="FMH28" s="78"/>
      <c r="FMI28" s="10"/>
      <c r="FMJ28" s="10"/>
      <c r="FMK28" s="10"/>
      <c r="FML28" s="10"/>
      <c r="FMM28" s="10"/>
      <c r="FMN28" s="10"/>
      <c r="FMO28" s="57"/>
      <c r="FMP28" s="58"/>
      <c r="FMQ28" s="9"/>
      <c r="FMR28" s="9"/>
      <c r="FMS28" s="78"/>
      <c r="FMT28" s="9"/>
      <c r="FMU28" s="9"/>
      <c r="FMV28" s="78"/>
      <c r="FMW28" s="9"/>
      <c r="FMX28" s="9"/>
      <c r="FMY28" s="78"/>
      <c r="FMZ28" s="9"/>
      <c r="FNA28" s="9"/>
      <c r="FNB28" s="78"/>
      <c r="FNC28" s="9"/>
      <c r="FND28" s="9"/>
      <c r="FNE28" s="78"/>
      <c r="FNF28" s="9"/>
      <c r="FNG28" s="9"/>
      <c r="FNH28" s="78"/>
      <c r="FNI28" s="9"/>
      <c r="FNJ28" s="9"/>
      <c r="FNK28" s="78"/>
      <c r="FNL28" s="9"/>
      <c r="FNM28" s="9"/>
      <c r="FNN28" s="78"/>
      <c r="FNO28" s="9"/>
      <c r="FNP28" s="9"/>
      <c r="FNQ28" s="78"/>
      <c r="FNR28" s="9"/>
      <c r="FNS28" s="9"/>
      <c r="FNT28" s="78"/>
      <c r="FNU28" s="9"/>
      <c r="FNV28" s="9"/>
      <c r="FNW28" s="78"/>
      <c r="FNX28" s="9"/>
      <c r="FNY28" s="9"/>
      <c r="FNZ28" s="78"/>
      <c r="FOA28" s="9"/>
      <c r="FOB28" s="9"/>
      <c r="FOC28" s="78"/>
      <c r="FOD28" s="9"/>
      <c r="FOE28" s="9"/>
      <c r="FOF28" s="78"/>
      <c r="FOG28" s="9"/>
      <c r="FOH28" s="9"/>
      <c r="FOI28" s="78"/>
      <c r="FOJ28" s="9"/>
      <c r="FOK28" s="9"/>
      <c r="FOL28" s="78"/>
      <c r="FOM28" s="9"/>
      <c r="FON28" s="9"/>
      <c r="FOO28" s="78"/>
      <c r="FOP28" s="9"/>
      <c r="FOQ28" s="9"/>
      <c r="FOR28" s="78"/>
      <c r="FOS28" s="9"/>
      <c r="FOT28" s="9"/>
      <c r="FOU28" s="78"/>
      <c r="FOV28" s="9"/>
      <c r="FOW28" s="9"/>
      <c r="FOX28" s="78"/>
      <c r="FOY28" s="9"/>
      <c r="FOZ28" s="9"/>
      <c r="FPA28" s="78"/>
      <c r="FPB28" s="10"/>
      <c r="FPC28" s="10"/>
      <c r="FPD28" s="10"/>
      <c r="FPE28" s="9"/>
      <c r="FPF28" s="9"/>
      <c r="FPG28" s="78"/>
      <c r="FPH28" s="10"/>
      <c r="FPI28" s="10"/>
      <c r="FPJ28" s="10"/>
      <c r="FPK28" s="9"/>
      <c r="FPL28" s="9"/>
      <c r="FPM28" s="78"/>
      <c r="FPN28" s="9"/>
      <c r="FPO28" s="9"/>
      <c r="FPP28" s="78"/>
      <c r="FPQ28" s="10"/>
      <c r="FPR28" s="10"/>
      <c r="FPS28" s="10"/>
      <c r="FPT28" s="10"/>
      <c r="FPU28" s="10"/>
      <c r="FPV28" s="10"/>
      <c r="FPW28" s="57"/>
      <c r="FPX28" s="58"/>
      <c r="FPY28" s="9"/>
      <c r="FPZ28" s="9"/>
      <c r="FQA28" s="78"/>
      <c r="FQB28" s="9"/>
      <c r="FQC28" s="9"/>
      <c r="FQD28" s="78"/>
      <c r="FQE28" s="9"/>
      <c r="FQF28" s="9"/>
      <c r="FQG28" s="78"/>
      <c r="FQH28" s="9"/>
      <c r="FQI28" s="9"/>
      <c r="FQJ28" s="78"/>
      <c r="FQK28" s="9"/>
      <c r="FQL28" s="9"/>
      <c r="FQM28" s="78"/>
      <c r="FQN28" s="9"/>
      <c r="FQO28" s="9"/>
      <c r="FQP28" s="78"/>
      <c r="FQQ28" s="9"/>
      <c r="FQR28" s="9"/>
      <c r="FQS28" s="78"/>
      <c r="FQT28" s="9"/>
      <c r="FQU28" s="9"/>
      <c r="FQV28" s="78"/>
      <c r="FQW28" s="9"/>
      <c r="FQX28" s="9"/>
      <c r="FQY28" s="78"/>
      <c r="FQZ28" s="9"/>
      <c r="FRA28" s="9"/>
      <c r="FRB28" s="78"/>
      <c r="FRC28" s="9"/>
      <c r="FRD28" s="9"/>
      <c r="FRE28" s="78"/>
      <c r="FRF28" s="9"/>
      <c r="FRG28" s="9"/>
      <c r="FRH28" s="78"/>
      <c r="FRI28" s="9"/>
      <c r="FRJ28" s="9"/>
      <c r="FRK28" s="78"/>
      <c r="FRL28" s="9"/>
      <c r="FRM28" s="9"/>
      <c r="FRN28" s="78"/>
      <c r="FRO28" s="9"/>
      <c r="FRP28" s="9"/>
      <c r="FRQ28" s="78"/>
      <c r="FRR28" s="9"/>
      <c r="FRS28" s="9"/>
      <c r="FRT28" s="78"/>
      <c r="FRU28" s="9"/>
      <c r="FRV28" s="9"/>
      <c r="FRW28" s="78"/>
      <c r="FRX28" s="9"/>
      <c r="FRY28" s="9"/>
      <c r="FRZ28" s="78"/>
      <c r="FSA28" s="9"/>
      <c r="FSB28" s="9"/>
      <c r="FSC28" s="78"/>
      <c r="FSD28" s="9"/>
      <c r="FSE28" s="9"/>
      <c r="FSF28" s="78"/>
      <c r="FSG28" s="9"/>
      <c r="FSH28" s="9"/>
      <c r="FSI28" s="78"/>
      <c r="FSJ28" s="10"/>
      <c r="FSK28" s="10"/>
      <c r="FSL28" s="10"/>
      <c r="FSM28" s="9"/>
      <c r="FSN28" s="9"/>
      <c r="FSO28" s="78"/>
      <c r="FSP28" s="10"/>
      <c r="FSQ28" s="10"/>
      <c r="FSR28" s="10"/>
      <c r="FSS28" s="9"/>
      <c r="FST28" s="9"/>
      <c r="FSU28" s="78"/>
      <c r="FSV28" s="9"/>
      <c r="FSW28" s="9"/>
      <c r="FSX28" s="78"/>
      <c r="FSY28" s="10"/>
      <c r="FSZ28" s="10"/>
      <c r="FTA28" s="10"/>
      <c r="FTB28" s="10"/>
      <c r="FTC28" s="10"/>
      <c r="FTD28" s="10"/>
      <c r="FTE28" s="57"/>
      <c r="FTF28" s="58"/>
      <c r="FTG28" s="9"/>
      <c r="FTH28" s="9"/>
      <c r="FTI28" s="78"/>
      <c r="FTJ28" s="9"/>
      <c r="FTK28" s="9"/>
      <c r="FTL28" s="78"/>
      <c r="FTM28" s="9"/>
      <c r="FTN28" s="9"/>
      <c r="FTO28" s="78"/>
      <c r="FTP28" s="9"/>
      <c r="FTQ28" s="9"/>
      <c r="FTR28" s="78"/>
      <c r="FTS28" s="9"/>
      <c r="FTT28" s="9"/>
      <c r="FTU28" s="78"/>
      <c r="FTV28" s="9"/>
      <c r="FTW28" s="9"/>
      <c r="FTX28" s="78"/>
      <c r="FTY28" s="9"/>
      <c r="FTZ28" s="9"/>
      <c r="FUA28" s="78"/>
      <c r="FUB28" s="9"/>
      <c r="FUC28" s="9"/>
      <c r="FUD28" s="78"/>
      <c r="FUE28" s="9"/>
      <c r="FUF28" s="9"/>
      <c r="FUG28" s="78"/>
      <c r="FUH28" s="9"/>
      <c r="FUI28" s="9"/>
      <c r="FUJ28" s="78"/>
      <c r="FUK28" s="9"/>
      <c r="FUL28" s="9"/>
      <c r="FUM28" s="78"/>
      <c r="FUN28" s="9"/>
      <c r="FUO28" s="9"/>
      <c r="FUP28" s="78"/>
      <c r="FUQ28" s="9"/>
      <c r="FUR28" s="9"/>
      <c r="FUS28" s="78"/>
      <c r="FUT28" s="9"/>
      <c r="FUU28" s="9"/>
      <c r="FUV28" s="78"/>
      <c r="FUW28" s="9"/>
      <c r="FUX28" s="9"/>
      <c r="FUY28" s="78"/>
      <c r="FUZ28" s="9"/>
      <c r="FVA28" s="9"/>
      <c r="FVB28" s="78"/>
      <c r="FVC28" s="9"/>
      <c r="FVD28" s="9"/>
      <c r="FVE28" s="78"/>
      <c r="FVF28" s="9"/>
      <c r="FVG28" s="9"/>
      <c r="FVH28" s="78"/>
      <c r="FVI28" s="9"/>
      <c r="FVJ28" s="9"/>
      <c r="FVK28" s="78"/>
      <c r="FVL28" s="9"/>
      <c r="FVM28" s="9"/>
      <c r="FVN28" s="78"/>
      <c r="FVO28" s="9"/>
      <c r="FVP28" s="9"/>
      <c r="FVQ28" s="78"/>
      <c r="FVR28" s="10"/>
      <c r="FVS28" s="10"/>
      <c r="FVT28" s="10"/>
      <c r="FVU28" s="9"/>
      <c r="FVV28" s="9"/>
      <c r="FVW28" s="78"/>
      <c r="FVX28" s="10"/>
      <c r="FVY28" s="10"/>
      <c r="FVZ28" s="10"/>
      <c r="FWA28" s="9"/>
      <c r="FWB28" s="9"/>
      <c r="FWC28" s="78"/>
      <c r="FWD28" s="9"/>
      <c r="FWE28" s="9"/>
      <c r="FWF28" s="78"/>
      <c r="FWG28" s="10"/>
      <c r="FWH28" s="10"/>
      <c r="FWI28" s="10"/>
      <c r="FWJ28" s="10"/>
      <c r="FWK28" s="10"/>
      <c r="FWL28" s="10"/>
      <c r="FWM28" s="57"/>
      <c r="FWN28" s="58"/>
      <c r="FWO28" s="9"/>
      <c r="FWP28" s="9"/>
      <c r="FWQ28" s="78"/>
      <c r="FWR28" s="9"/>
      <c r="FWS28" s="9"/>
      <c r="FWT28" s="78"/>
      <c r="FWU28" s="9"/>
      <c r="FWV28" s="9"/>
      <c r="FWW28" s="78"/>
      <c r="FWX28" s="9"/>
      <c r="FWY28" s="9"/>
      <c r="FWZ28" s="78"/>
      <c r="FXA28" s="9"/>
      <c r="FXB28" s="9"/>
      <c r="FXC28" s="78"/>
      <c r="FXD28" s="9"/>
      <c r="FXE28" s="9"/>
      <c r="FXF28" s="78"/>
      <c r="FXG28" s="9"/>
      <c r="FXH28" s="9"/>
      <c r="FXI28" s="78"/>
      <c r="FXJ28" s="9"/>
      <c r="FXK28" s="9"/>
      <c r="FXL28" s="78"/>
      <c r="FXM28" s="9"/>
      <c r="FXN28" s="9"/>
      <c r="FXO28" s="78"/>
      <c r="FXP28" s="9"/>
      <c r="FXQ28" s="9"/>
      <c r="FXR28" s="78"/>
      <c r="FXS28" s="9"/>
      <c r="FXT28" s="9"/>
      <c r="FXU28" s="78"/>
      <c r="FXV28" s="9"/>
      <c r="FXW28" s="9"/>
      <c r="FXX28" s="78"/>
      <c r="FXY28" s="9"/>
      <c r="FXZ28" s="9"/>
      <c r="FYA28" s="78"/>
      <c r="FYB28" s="9"/>
      <c r="FYC28" s="9"/>
      <c r="FYD28" s="78"/>
      <c r="FYE28" s="9"/>
      <c r="FYF28" s="9"/>
      <c r="FYG28" s="78"/>
      <c r="FYH28" s="9"/>
      <c r="FYI28" s="9"/>
      <c r="FYJ28" s="78"/>
      <c r="FYK28" s="9"/>
      <c r="FYL28" s="9"/>
      <c r="FYM28" s="78"/>
      <c r="FYN28" s="9"/>
      <c r="FYO28" s="9"/>
      <c r="FYP28" s="78"/>
      <c r="FYQ28" s="9"/>
      <c r="FYR28" s="9"/>
      <c r="FYS28" s="78"/>
      <c r="FYT28" s="9"/>
      <c r="FYU28" s="9"/>
      <c r="FYV28" s="78"/>
      <c r="FYW28" s="9"/>
      <c r="FYX28" s="9"/>
      <c r="FYY28" s="78"/>
      <c r="FYZ28" s="10"/>
      <c r="FZA28" s="10"/>
      <c r="FZB28" s="10"/>
      <c r="FZC28" s="9"/>
      <c r="FZD28" s="9"/>
      <c r="FZE28" s="78"/>
      <c r="FZF28" s="10"/>
      <c r="FZG28" s="10"/>
      <c r="FZH28" s="10"/>
      <c r="FZI28" s="9"/>
      <c r="FZJ28" s="9"/>
      <c r="FZK28" s="78"/>
      <c r="FZL28" s="9"/>
      <c r="FZM28" s="9"/>
      <c r="FZN28" s="78"/>
      <c r="FZO28" s="10"/>
      <c r="FZP28" s="10"/>
      <c r="FZQ28" s="10"/>
      <c r="FZR28" s="10"/>
      <c r="FZS28" s="10"/>
      <c r="FZT28" s="10"/>
      <c r="FZU28" s="57"/>
      <c r="FZV28" s="58"/>
      <c r="FZW28" s="9"/>
      <c r="FZX28" s="9"/>
      <c r="FZY28" s="78"/>
      <c r="FZZ28" s="9"/>
      <c r="GAA28" s="9"/>
      <c r="GAB28" s="78"/>
      <c r="GAC28" s="9"/>
      <c r="GAD28" s="9"/>
      <c r="GAE28" s="78"/>
      <c r="GAF28" s="9"/>
      <c r="GAG28" s="9"/>
      <c r="GAH28" s="78"/>
      <c r="GAI28" s="9"/>
      <c r="GAJ28" s="9"/>
      <c r="GAK28" s="78"/>
      <c r="GAL28" s="9"/>
      <c r="GAM28" s="9"/>
      <c r="GAN28" s="78"/>
      <c r="GAO28" s="9"/>
      <c r="GAP28" s="9"/>
      <c r="GAQ28" s="78"/>
      <c r="GAR28" s="9"/>
      <c r="GAS28" s="9"/>
      <c r="GAT28" s="78"/>
      <c r="GAU28" s="9"/>
      <c r="GAV28" s="9"/>
      <c r="GAW28" s="78"/>
      <c r="GAX28" s="9"/>
      <c r="GAY28" s="9"/>
      <c r="GAZ28" s="78"/>
      <c r="GBA28" s="9"/>
      <c r="GBB28" s="9"/>
      <c r="GBC28" s="78"/>
      <c r="GBD28" s="9"/>
      <c r="GBE28" s="9"/>
      <c r="GBF28" s="78"/>
      <c r="GBG28" s="9"/>
      <c r="GBH28" s="9"/>
      <c r="GBI28" s="78"/>
      <c r="GBJ28" s="9"/>
      <c r="GBK28" s="9"/>
      <c r="GBL28" s="78"/>
      <c r="GBM28" s="9"/>
      <c r="GBN28" s="9"/>
      <c r="GBO28" s="78"/>
      <c r="GBP28" s="9"/>
      <c r="GBQ28" s="9"/>
      <c r="GBR28" s="78"/>
      <c r="GBS28" s="9"/>
      <c r="GBT28" s="9"/>
      <c r="GBU28" s="78"/>
      <c r="GBV28" s="9"/>
      <c r="GBW28" s="9"/>
      <c r="GBX28" s="78"/>
      <c r="GBY28" s="9"/>
      <c r="GBZ28" s="9"/>
      <c r="GCA28" s="78"/>
      <c r="GCB28" s="9"/>
      <c r="GCC28" s="9"/>
      <c r="GCD28" s="78"/>
      <c r="GCE28" s="9"/>
      <c r="GCF28" s="9"/>
      <c r="GCG28" s="78"/>
      <c r="GCH28" s="10"/>
      <c r="GCI28" s="10"/>
      <c r="GCJ28" s="10"/>
      <c r="GCK28" s="9"/>
      <c r="GCL28" s="9"/>
      <c r="GCM28" s="78"/>
      <c r="GCN28" s="10"/>
      <c r="GCO28" s="10"/>
      <c r="GCP28" s="10"/>
      <c r="GCQ28" s="9"/>
      <c r="GCR28" s="9"/>
      <c r="GCS28" s="78"/>
      <c r="GCT28" s="9"/>
      <c r="GCU28" s="9"/>
      <c r="GCV28" s="78"/>
      <c r="GCW28" s="10"/>
      <c r="GCX28" s="10"/>
      <c r="GCY28" s="10"/>
      <c r="GCZ28" s="10"/>
      <c r="GDA28" s="10"/>
      <c r="GDB28" s="10"/>
      <c r="GDC28" s="57"/>
      <c r="GDD28" s="58"/>
      <c r="GDE28" s="9"/>
      <c r="GDF28" s="9"/>
      <c r="GDG28" s="78"/>
      <c r="GDH28" s="9"/>
      <c r="GDI28" s="9"/>
      <c r="GDJ28" s="78"/>
      <c r="GDK28" s="9"/>
      <c r="GDL28" s="9"/>
      <c r="GDM28" s="78"/>
      <c r="GDN28" s="9"/>
      <c r="GDO28" s="9"/>
      <c r="GDP28" s="78"/>
      <c r="GDQ28" s="9"/>
      <c r="GDR28" s="9"/>
      <c r="GDS28" s="78"/>
      <c r="GDT28" s="9"/>
      <c r="GDU28" s="9"/>
      <c r="GDV28" s="78"/>
      <c r="GDW28" s="9"/>
      <c r="GDX28" s="9"/>
      <c r="GDY28" s="78"/>
      <c r="GDZ28" s="9"/>
      <c r="GEA28" s="9"/>
      <c r="GEB28" s="78"/>
      <c r="GEC28" s="9"/>
      <c r="GED28" s="9"/>
      <c r="GEE28" s="78"/>
      <c r="GEF28" s="9"/>
      <c r="GEG28" s="9"/>
      <c r="GEH28" s="78"/>
      <c r="GEI28" s="9"/>
      <c r="GEJ28" s="9"/>
      <c r="GEK28" s="78"/>
      <c r="GEL28" s="9"/>
      <c r="GEM28" s="9"/>
      <c r="GEN28" s="78"/>
      <c r="GEO28" s="9"/>
      <c r="GEP28" s="9"/>
      <c r="GEQ28" s="78"/>
      <c r="GER28" s="9"/>
      <c r="GES28" s="9"/>
      <c r="GET28" s="78"/>
      <c r="GEU28" s="9"/>
      <c r="GEV28" s="9"/>
      <c r="GEW28" s="78"/>
      <c r="GEX28" s="9"/>
      <c r="GEY28" s="9"/>
      <c r="GEZ28" s="78"/>
      <c r="GFA28" s="9"/>
      <c r="GFB28" s="9"/>
      <c r="GFC28" s="78"/>
      <c r="GFD28" s="9"/>
      <c r="GFE28" s="9"/>
      <c r="GFF28" s="78"/>
      <c r="GFG28" s="9"/>
      <c r="GFH28" s="9"/>
      <c r="GFI28" s="78"/>
      <c r="GFJ28" s="9"/>
      <c r="GFK28" s="9"/>
      <c r="GFL28" s="78"/>
      <c r="GFM28" s="9"/>
      <c r="GFN28" s="9"/>
      <c r="GFO28" s="78"/>
      <c r="GFP28" s="10"/>
      <c r="GFQ28" s="10"/>
      <c r="GFR28" s="10"/>
      <c r="GFS28" s="9"/>
      <c r="GFT28" s="9"/>
      <c r="GFU28" s="78"/>
      <c r="GFV28" s="10"/>
      <c r="GFW28" s="10"/>
      <c r="GFX28" s="10"/>
      <c r="GFY28" s="9"/>
      <c r="GFZ28" s="9"/>
      <c r="GGA28" s="78"/>
      <c r="GGB28" s="9"/>
      <c r="GGC28" s="9"/>
      <c r="GGD28" s="78"/>
      <c r="GGE28" s="10"/>
      <c r="GGF28" s="10"/>
      <c r="GGG28" s="10"/>
      <c r="GGH28" s="10"/>
      <c r="GGI28" s="10"/>
      <c r="GGJ28" s="10"/>
      <c r="GGK28" s="57"/>
      <c r="GGL28" s="58"/>
      <c r="GGM28" s="9"/>
      <c r="GGN28" s="9"/>
      <c r="GGO28" s="78"/>
      <c r="GGP28" s="9"/>
      <c r="GGQ28" s="9"/>
      <c r="GGR28" s="78"/>
      <c r="GGS28" s="9"/>
      <c r="GGT28" s="9"/>
      <c r="GGU28" s="78"/>
      <c r="GGV28" s="9"/>
      <c r="GGW28" s="9"/>
      <c r="GGX28" s="78"/>
      <c r="GGY28" s="9"/>
      <c r="GGZ28" s="9"/>
      <c r="GHA28" s="78"/>
      <c r="GHB28" s="9"/>
      <c r="GHC28" s="9"/>
      <c r="GHD28" s="78"/>
      <c r="GHE28" s="9"/>
      <c r="GHF28" s="9"/>
      <c r="GHG28" s="78"/>
      <c r="GHH28" s="9"/>
      <c r="GHI28" s="9"/>
      <c r="GHJ28" s="78"/>
      <c r="GHK28" s="9"/>
      <c r="GHL28" s="9"/>
      <c r="GHM28" s="78"/>
      <c r="GHN28" s="9"/>
      <c r="GHO28" s="9"/>
      <c r="GHP28" s="78"/>
      <c r="GHQ28" s="9"/>
      <c r="GHR28" s="9"/>
      <c r="GHS28" s="78"/>
      <c r="GHT28" s="9"/>
      <c r="GHU28" s="9"/>
      <c r="GHV28" s="78"/>
      <c r="GHW28" s="9"/>
      <c r="GHX28" s="9"/>
      <c r="GHY28" s="78"/>
      <c r="GHZ28" s="9"/>
      <c r="GIA28" s="9"/>
      <c r="GIB28" s="78"/>
      <c r="GIC28" s="9"/>
      <c r="GID28" s="9"/>
      <c r="GIE28" s="78"/>
      <c r="GIF28" s="9"/>
      <c r="GIG28" s="9"/>
      <c r="GIH28" s="78"/>
      <c r="GII28" s="9"/>
      <c r="GIJ28" s="9"/>
      <c r="GIK28" s="78"/>
      <c r="GIL28" s="9"/>
      <c r="GIM28" s="9"/>
      <c r="GIN28" s="78"/>
      <c r="GIO28" s="9"/>
      <c r="GIP28" s="9"/>
      <c r="GIQ28" s="78"/>
      <c r="GIR28" s="9"/>
      <c r="GIS28" s="9"/>
      <c r="GIT28" s="78"/>
      <c r="GIU28" s="9"/>
      <c r="GIV28" s="9"/>
      <c r="GIW28" s="78"/>
      <c r="GIX28" s="10"/>
      <c r="GIY28" s="10"/>
      <c r="GIZ28" s="10"/>
      <c r="GJA28" s="9"/>
      <c r="GJB28" s="9"/>
      <c r="GJC28" s="78"/>
      <c r="GJD28" s="10"/>
      <c r="GJE28" s="10"/>
      <c r="GJF28" s="10"/>
      <c r="GJG28" s="9"/>
      <c r="GJH28" s="9"/>
      <c r="GJI28" s="78"/>
      <c r="GJJ28" s="9"/>
      <c r="GJK28" s="9"/>
      <c r="GJL28" s="78"/>
      <c r="GJM28" s="10"/>
      <c r="GJN28" s="10"/>
      <c r="GJO28" s="10"/>
      <c r="GJP28" s="10"/>
      <c r="GJQ28" s="10"/>
      <c r="GJR28" s="10"/>
      <c r="GJS28" s="57"/>
      <c r="GJT28" s="58"/>
      <c r="GJU28" s="9"/>
      <c r="GJV28" s="9"/>
      <c r="GJW28" s="78"/>
      <c r="GJX28" s="9"/>
      <c r="GJY28" s="9"/>
      <c r="GJZ28" s="78"/>
      <c r="GKA28" s="9"/>
      <c r="GKB28" s="9"/>
      <c r="GKC28" s="78"/>
      <c r="GKD28" s="9"/>
      <c r="GKE28" s="9"/>
      <c r="GKF28" s="78"/>
      <c r="GKG28" s="9"/>
      <c r="GKH28" s="9"/>
      <c r="GKI28" s="78"/>
      <c r="GKJ28" s="9"/>
      <c r="GKK28" s="9"/>
      <c r="GKL28" s="78"/>
      <c r="GKM28" s="9"/>
      <c r="GKN28" s="9"/>
      <c r="GKO28" s="78"/>
      <c r="GKP28" s="9"/>
      <c r="GKQ28" s="9"/>
      <c r="GKR28" s="78"/>
      <c r="GKS28" s="9"/>
      <c r="GKT28" s="9"/>
      <c r="GKU28" s="78"/>
      <c r="GKV28" s="9"/>
      <c r="GKW28" s="9"/>
      <c r="GKX28" s="78"/>
      <c r="GKY28" s="9"/>
      <c r="GKZ28" s="9"/>
      <c r="GLA28" s="78"/>
      <c r="GLB28" s="9"/>
      <c r="GLC28" s="9"/>
      <c r="GLD28" s="78"/>
      <c r="GLE28" s="9"/>
      <c r="GLF28" s="9"/>
      <c r="GLG28" s="78"/>
      <c r="GLH28" s="9"/>
      <c r="GLI28" s="9"/>
      <c r="GLJ28" s="78"/>
      <c r="GLK28" s="9"/>
      <c r="GLL28" s="9"/>
      <c r="GLM28" s="78"/>
      <c r="GLN28" s="9"/>
      <c r="GLO28" s="9"/>
      <c r="GLP28" s="78"/>
      <c r="GLQ28" s="9"/>
      <c r="GLR28" s="9"/>
      <c r="GLS28" s="78"/>
      <c r="GLT28" s="9"/>
      <c r="GLU28" s="9"/>
      <c r="GLV28" s="78"/>
      <c r="GLW28" s="9"/>
      <c r="GLX28" s="9"/>
      <c r="GLY28" s="78"/>
      <c r="GLZ28" s="9"/>
      <c r="GMA28" s="9"/>
      <c r="GMB28" s="78"/>
      <c r="GMC28" s="9"/>
      <c r="GMD28" s="9"/>
      <c r="GME28" s="78"/>
      <c r="GMF28" s="10"/>
      <c r="GMG28" s="10"/>
      <c r="GMH28" s="10"/>
      <c r="GMI28" s="9"/>
      <c r="GMJ28" s="9"/>
      <c r="GMK28" s="78"/>
      <c r="GML28" s="10"/>
      <c r="GMM28" s="10"/>
      <c r="GMN28" s="10"/>
      <c r="GMO28" s="9"/>
      <c r="GMP28" s="9"/>
      <c r="GMQ28" s="78"/>
      <c r="GMR28" s="9"/>
      <c r="GMS28" s="9"/>
      <c r="GMT28" s="78"/>
      <c r="GMU28" s="10"/>
      <c r="GMV28" s="10"/>
      <c r="GMW28" s="10"/>
      <c r="GMX28" s="10"/>
      <c r="GMY28" s="10"/>
      <c r="GMZ28" s="10"/>
      <c r="GNA28" s="57"/>
      <c r="GNB28" s="58"/>
      <c r="GNC28" s="9"/>
      <c r="GND28" s="9"/>
      <c r="GNE28" s="78"/>
      <c r="GNF28" s="9"/>
      <c r="GNG28" s="9"/>
      <c r="GNH28" s="78"/>
      <c r="GNI28" s="9"/>
      <c r="GNJ28" s="9"/>
      <c r="GNK28" s="78"/>
      <c r="GNL28" s="9"/>
      <c r="GNM28" s="9"/>
      <c r="GNN28" s="78"/>
      <c r="GNO28" s="9"/>
      <c r="GNP28" s="9"/>
      <c r="GNQ28" s="78"/>
      <c r="GNR28" s="9"/>
      <c r="GNS28" s="9"/>
      <c r="GNT28" s="78"/>
      <c r="GNU28" s="9"/>
      <c r="GNV28" s="9"/>
      <c r="GNW28" s="78"/>
      <c r="GNX28" s="9"/>
      <c r="GNY28" s="9"/>
      <c r="GNZ28" s="78"/>
      <c r="GOA28" s="9"/>
      <c r="GOB28" s="9"/>
      <c r="GOC28" s="78"/>
      <c r="GOD28" s="9"/>
      <c r="GOE28" s="9"/>
      <c r="GOF28" s="78"/>
      <c r="GOG28" s="9"/>
      <c r="GOH28" s="9"/>
      <c r="GOI28" s="78"/>
      <c r="GOJ28" s="9"/>
      <c r="GOK28" s="9"/>
      <c r="GOL28" s="78"/>
      <c r="GOM28" s="9"/>
      <c r="GON28" s="9"/>
      <c r="GOO28" s="78"/>
      <c r="GOP28" s="9"/>
      <c r="GOQ28" s="9"/>
      <c r="GOR28" s="78"/>
      <c r="GOS28" s="9"/>
      <c r="GOT28" s="9"/>
      <c r="GOU28" s="78"/>
      <c r="GOV28" s="9"/>
      <c r="GOW28" s="9"/>
      <c r="GOX28" s="78"/>
      <c r="GOY28" s="9"/>
      <c r="GOZ28" s="9"/>
      <c r="GPA28" s="78"/>
      <c r="GPB28" s="9"/>
      <c r="GPC28" s="9"/>
      <c r="GPD28" s="78"/>
      <c r="GPE28" s="9"/>
      <c r="GPF28" s="9"/>
      <c r="GPG28" s="78"/>
      <c r="GPH28" s="9"/>
      <c r="GPI28" s="9"/>
      <c r="GPJ28" s="78"/>
      <c r="GPK28" s="9"/>
      <c r="GPL28" s="9"/>
      <c r="GPM28" s="78"/>
      <c r="GPN28" s="10"/>
      <c r="GPO28" s="10"/>
      <c r="GPP28" s="10"/>
      <c r="GPQ28" s="9"/>
      <c r="GPR28" s="9"/>
      <c r="GPS28" s="78"/>
      <c r="GPT28" s="10"/>
      <c r="GPU28" s="10"/>
      <c r="GPV28" s="10"/>
      <c r="GPW28" s="9"/>
      <c r="GPX28" s="9"/>
      <c r="GPY28" s="78"/>
      <c r="GPZ28" s="9"/>
      <c r="GQA28" s="9"/>
      <c r="GQB28" s="78"/>
      <c r="GQC28" s="10"/>
      <c r="GQD28" s="10"/>
      <c r="GQE28" s="10"/>
      <c r="GQF28" s="10"/>
      <c r="GQG28" s="10"/>
      <c r="GQH28" s="10"/>
      <c r="GQI28" s="57"/>
      <c r="GQJ28" s="58"/>
      <c r="GQK28" s="9"/>
      <c r="GQL28" s="9"/>
      <c r="GQM28" s="78"/>
      <c r="GQN28" s="9"/>
      <c r="GQO28" s="9"/>
      <c r="GQP28" s="78"/>
      <c r="GQQ28" s="9"/>
      <c r="GQR28" s="9"/>
      <c r="GQS28" s="78"/>
      <c r="GQT28" s="9"/>
      <c r="GQU28" s="9"/>
      <c r="GQV28" s="78"/>
      <c r="GQW28" s="9"/>
      <c r="GQX28" s="9"/>
      <c r="GQY28" s="78"/>
      <c r="GQZ28" s="9"/>
      <c r="GRA28" s="9"/>
      <c r="GRB28" s="78"/>
      <c r="GRC28" s="9"/>
      <c r="GRD28" s="9"/>
      <c r="GRE28" s="78"/>
      <c r="GRF28" s="9"/>
      <c r="GRG28" s="9"/>
      <c r="GRH28" s="78"/>
      <c r="GRI28" s="9"/>
      <c r="GRJ28" s="9"/>
      <c r="GRK28" s="78"/>
      <c r="GRL28" s="9"/>
      <c r="GRM28" s="9"/>
      <c r="GRN28" s="78"/>
      <c r="GRO28" s="9"/>
      <c r="GRP28" s="9"/>
      <c r="GRQ28" s="78"/>
      <c r="GRR28" s="9"/>
      <c r="GRS28" s="9"/>
      <c r="GRT28" s="78"/>
      <c r="GRU28" s="9"/>
      <c r="GRV28" s="9"/>
      <c r="GRW28" s="78"/>
      <c r="GRX28" s="9"/>
      <c r="GRY28" s="9"/>
      <c r="GRZ28" s="78"/>
      <c r="GSA28" s="9"/>
      <c r="GSB28" s="9"/>
      <c r="GSC28" s="78"/>
      <c r="GSD28" s="9"/>
      <c r="GSE28" s="9"/>
      <c r="GSF28" s="78"/>
      <c r="GSG28" s="9"/>
      <c r="GSH28" s="9"/>
      <c r="GSI28" s="78"/>
      <c r="GSJ28" s="9"/>
      <c r="GSK28" s="9"/>
      <c r="GSL28" s="78"/>
      <c r="GSM28" s="9"/>
      <c r="GSN28" s="9"/>
      <c r="GSO28" s="78"/>
      <c r="GSP28" s="9"/>
      <c r="GSQ28" s="9"/>
      <c r="GSR28" s="78"/>
      <c r="GSS28" s="9"/>
      <c r="GST28" s="9"/>
      <c r="GSU28" s="78"/>
      <c r="GSV28" s="10"/>
      <c r="GSW28" s="10"/>
      <c r="GSX28" s="10"/>
      <c r="GSY28" s="9"/>
      <c r="GSZ28" s="9"/>
      <c r="GTA28" s="78"/>
      <c r="GTB28" s="10"/>
      <c r="GTC28" s="10"/>
      <c r="GTD28" s="10"/>
      <c r="GTE28" s="9"/>
      <c r="GTF28" s="9"/>
      <c r="GTG28" s="78"/>
      <c r="GTH28" s="9"/>
      <c r="GTI28" s="9"/>
      <c r="GTJ28" s="78"/>
      <c r="GTK28" s="10"/>
      <c r="GTL28" s="10"/>
      <c r="GTM28" s="10"/>
      <c r="GTN28" s="10"/>
      <c r="GTO28" s="10"/>
      <c r="GTP28" s="10"/>
      <c r="GTQ28" s="57"/>
      <c r="GTR28" s="58"/>
      <c r="GTS28" s="9"/>
      <c r="GTT28" s="9"/>
      <c r="GTU28" s="78"/>
      <c r="GTV28" s="9"/>
      <c r="GTW28" s="9"/>
      <c r="GTX28" s="78"/>
      <c r="GTY28" s="9"/>
      <c r="GTZ28" s="9"/>
      <c r="GUA28" s="78"/>
      <c r="GUB28" s="9"/>
      <c r="GUC28" s="9"/>
      <c r="GUD28" s="78"/>
      <c r="GUE28" s="9"/>
      <c r="GUF28" s="9"/>
      <c r="GUG28" s="78"/>
      <c r="GUH28" s="9"/>
      <c r="GUI28" s="9"/>
      <c r="GUJ28" s="78"/>
      <c r="GUK28" s="9"/>
      <c r="GUL28" s="9"/>
      <c r="GUM28" s="78"/>
      <c r="GUN28" s="9"/>
      <c r="GUO28" s="9"/>
      <c r="GUP28" s="78"/>
      <c r="GUQ28" s="9"/>
      <c r="GUR28" s="9"/>
      <c r="GUS28" s="78"/>
      <c r="GUT28" s="9"/>
      <c r="GUU28" s="9"/>
      <c r="GUV28" s="78"/>
      <c r="GUW28" s="9"/>
      <c r="GUX28" s="9"/>
      <c r="GUY28" s="78"/>
      <c r="GUZ28" s="9"/>
      <c r="GVA28" s="9"/>
      <c r="GVB28" s="78"/>
      <c r="GVC28" s="9"/>
      <c r="GVD28" s="9"/>
      <c r="GVE28" s="78"/>
      <c r="GVF28" s="9"/>
      <c r="GVG28" s="9"/>
      <c r="GVH28" s="78"/>
      <c r="GVI28" s="9"/>
      <c r="GVJ28" s="9"/>
      <c r="GVK28" s="78"/>
      <c r="GVL28" s="9"/>
      <c r="GVM28" s="9"/>
      <c r="GVN28" s="78"/>
      <c r="GVO28" s="9"/>
      <c r="GVP28" s="9"/>
      <c r="GVQ28" s="78"/>
      <c r="GVR28" s="9"/>
      <c r="GVS28" s="9"/>
      <c r="GVT28" s="78"/>
      <c r="GVU28" s="9"/>
      <c r="GVV28" s="9"/>
      <c r="GVW28" s="78"/>
      <c r="GVX28" s="9"/>
      <c r="GVY28" s="9"/>
      <c r="GVZ28" s="78"/>
      <c r="GWA28" s="9"/>
      <c r="GWB28" s="9"/>
      <c r="GWC28" s="78"/>
      <c r="GWD28" s="10"/>
      <c r="GWE28" s="10"/>
      <c r="GWF28" s="10"/>
      <c r="GWG28" s="9"/>
      <c r="GWH28" s="9"/>
      <c r="GWI28" s="78"/>
      <c r="GWJ28" s="10"/>
      <c r="GWK28" s="10"/>
      <c r="GWL28" s="10"/>
      <c r="GWM28" s="9"/>
      <c r="GWN28" s="9"/>
      <c r="GWO28" s="78"/>
      <c r="GWP28" s="9"/>
      <c r="GWQ28" s="9"/>
      <c r="GWR28" s="78"/>
      <c r="GWS28" s="10"/>
      <c r="GWT28" s="10"/>
      <c r="GWU28" s="10"/>
      <c r="GWV28" s="10"/>
      <c r="GWW28" s="10"/>
      <c r="GWX28" s="10"/>
      <c r="GWY28" s="57"/>
      <c r="GWZ28" s="58"/>
      <c r="GXA28" s="9"/>
      <c r="GXB28" s="9"/>
      <c r="GXC28" s="78"/>
      <c r="GXD28" s="9"/>
      <c r="GXE28" s="9"/>
      <c r="GXF28" s="78"/>
      <c r="GXG28" s="9"/>
      <c r="GXH28" s="9"/>
      <c r="GXI28" s="78"/>
      <c r="GXJ28" s="9"/>
      <c r="GXK28" s="9"/>
      <c r="GXL28" s="78"/>
      <c r="GXM28" s="9"/>
      <c r="GXN28" s="9"/>
      <c r="GXO28" s="78"/>
      <c r="GXP28" s="9"/>
      <c r="GXQ28" s="9"/>
      <c r="GXR28" s="78"/>
      <c r="GXS28" s="9"/>
      <c r="GXT28" s="9"/>
      <c r="GXU28" s="78"/>
      <c r="GXV28" s="9"/>
      <c r="GXW28" s="9"/>
      <c r="GXX28" s="78"/>
      <c r="GXY28" s="9"/>
      <c r="GXZ28" s="9"/>
      <c r="GYA28" s="78"/>
      <c r="GYB28" s="9"/>
      <c r="GYC28" s="9"/>
      <c r="GYD28" s="78"/>
      <c r="GYE28" s="9"/>
      <c r="GYF28" s="9"/>
      <c r="GYG28" s="78"/>
      <c r="GYH28" s="9"/>
      <c r="GYI28" s="9"/>
      <c r="GYJ28" s="78"/>
      <c r="GYK28" s="9"/>
      <c r="GYL28" s="9"/>
      <c r="GYM28" s="78"/>
      <c r="GYN28" s="9"/>
      <c r="GYO28" s="9"/>
      <c r="GYP28" s="78"/>
      <c r="GYQ28" s="9"/>
      <c r="GYR28" s="9"/>
      <c r="GYS28" s="78"/>
      <c r="GYT28" s="9"/>
      <c r="GYU28" s="9"/>
      <c r="GYV28" s="78"/>
      <c r="GYW28" s="9"/>
      <c r="GYX28" s="9"/>
      <c r="GYY28" s="78"/>
      <c r="GYZ28" s="9"/>
      <c r="GZA28" s="9"/>
      <c r="GZB28" s="78"/>
      <c r="GZC28" s="9"/>
      <c r="GZD28" s="9"/>
      <c r="GZE28" s="78"/>
      <c r="GZF28" s="9"/>
      <c r="GZG28" s="9"/>
      <c r="GZH28" s="78"/>
      <c r="GZI28" s="9"/>
      <c r="GZJ28" s="9"/>
      <c r="GZK28" s="78"/>
      <c r="GZL28" s="10"/>
      <c r="GZM28" s="10"/>
      <c r="GZN28" s="10"/>
      <c r="GZO28" s="9"/>
      <c r="GZP28" s="9"/>
      <c r="GZQ28" s="78"/>
      <c r="GZR28" s="10"/>
      <c r="GZS28" s="10"/>
      <c r="GZT28" s="10"/>
      <c r="GZU28" s="9"/>
      <c r="GZV28" s="9"/>
      <c r="GZW28" s="78"/>
      <c r="GZX28" s="9"/>
      <c r="GZY28" s="9"/>
      <c r="GZZ28" s="78"/>
      <c r="HAA28" s="10"/>
      <c r="HAB28" s="10"/>
      <c r="HAC28" s="10"/>
      <c r="HAD28" s="10"/>
      <c r="HAE28" s="10"/>
      <c r="HAF28" s="10"/>
      <c r="HAG28" s="57"/>
      <c r="HAH28" s="58"/>
      <c r="HAI28" s="9"/>
      <c r="HAJ28" s="9"/>
      <c r="HAK28" s="78"/>
      <c r="HAL28" s="9"/>
      <c r="HAM28" s="9"/>
      <c r="HAN28" s="78"/>
      <c r="HAO28" s="9"/>
      <c r="HAP28" s="9"/>
      <c r="HAQ28" s="78"/>
      <c r="HAR28" s="9"/>
      <c r="HAS28" s="9"/>
      <c r="HAT28" s="78"/>
      <c r="HAU28" s="9"/>
      <c r="HAV28" s="9"/>
      <c r="HAW28" s="78"/>
      <c r="HAX28" s="9"/>
      <c r="HAY28" s="9"/>
      <c r="HAZ28" s="78"/>
      <c r="HBA28" s="9"/>
      <c r="HBB28" s="9"/>
      <c r="HBC28" s="78"/>
      <c r="HBD28" s="9"/>
      <c r="HBE28" s="9"/>
      <c r="HBF28" s="78"/>
      <c r="HBG28" s="9"/>
      <c r="HBH28" s="9"/>
      <c r="HBI28" s="78"/>
      <c r="HBJ28" s="9"/>
      <c r="HBK28" s="9"/>
      <c r="HBL28" s="78"/>
      <c r="HBM28" s="9"/>
      <c r="HBN28" s="9"/>
      <c r="HBO28" s="78"/>
      <c r="HBP28" s="9"/>
      <c r="HBQ28" s="9"/>
      <c r="HBR28" s="78"/>
      <c r="HBS28" s="9"/>
      <c r="HBT28" s="9"/>
      <c r="HBU28" s="78"/>
      <c r="HBV28" s="9"/>
      <c r="HBW28" s="9"/>
      <c r="HBX28" s="78"/>
      <c r="HBY28" s="9"/>
      <c r="HBZ28" s="9"/>
      <c r="HCA28" s="78"/>
      <c r="HCB28" s="9"/>
      <c r="HCC28" s="9"/>
      <c r="HCD28" s="78"/>
      <c r="HCE28" s="9"/>
      <c r="HCF28" s="9"/>
      <c r="HCG28" s="78"/>
      <c r="HCH28" s="9"/>
      <c r="HCI28" s="9"/>
      <c r="HCJ28" s="78"/>
      <c r="HCK28" s="9"/>
      <c r="HCL28" s="9"/>
      <c r="HCM28" s="78"/>
      <c r="HCN28" s="9"/>
      <c r="HCO28" s="9"/>
      <c r="HCP28" s="78"/>
      <c r="HCQ28" s="9"/>
      <c r="HCR28" s="9"/>
      <c r="HCS28" s="78"/>
      <c r="HCT28" s="10"/>
      <c r="HCU28" s="10"/>
      <c r="HCV28" s="10"/>
      <c r="HCW28" s="9"/>
      <c r="HCX28" s="9"/>
      <c r="HCY28" s="78"/>
      <c r="HCZ28" s="10"/>
      <c r="HDA28" s="10"/>
      <c r="HDB28" s="10"/>
      <c r="HDC28" s="9"/>
      <c r="HDD28" s="9"/>
      <c r="HDE28" s="78"/>
      <c r="HDF28" s="9"/>
      <c r="HDG28" s="9"/>
      <c r="HDH28" s="78"/>
      <c r="HDI28" s="10"/>
      <c r="HDJ28" s="10"/>
      <c r="HDK28" s="10"/>
      <c r="HDL28" s="10"/>
      <c r="HDM28" s="10"/>
      <c r="HDN28" s="10"/>
      <c r="HDO28" s="57"/>
      <c r="HDP28" s="58"/>
      <c r="HDQ28" s="9"/>
      <c r="HDR28" s="9"/>
      <c r="HDS28" s="78"/>
      <c r="HDT28" s="9"/>
      <c r="HDU28" s="9"/>
      <c r="HDV28" s="78"/>
      <c r="HDW28" s="9"/>
      <c r="HDX28" s="9"/>
      <c r="HDY28" s="78"/>
      <c r="HDZ28" s="9"/>
      <c r="HEA28" s="9"/>
      <c r="HEB28" s="78"/>
      <c r="HEC28" s="9"/>
      <c r="HED28" s="9"/>
      <c r="HEE28" s="78"/>
      <c r="HEF28" s="9"/>
      <c r="HEG28" s="9"/>
      <c r="HEH28" s="78"/>
      <c r="HEI28" s="9"/>
      <c r="HEJ28" s="9"/>
      <c r="HEK28" s="78"/>
      <c r="HEL28" s="9"/>
      <c r="HEM28" s="9"/>
      <c r="HEN28" s="78"/>
      <c r="HEO28" s="9"/>
      <c r="HEP28" s="9"/>
      <c r="HEQ28" s="78"/>
      <c r="HER28" s="9"/>
      <c r="HES28" s="9"/>
      <c r="HET28" s="78"/>
      <c r="HEU28" s="9"/>
      <c r="HEV28" s="9"/>
      <c r="HEW28" s="78"/>
      <c r="HEX28" s="9"/>
      <c r="HEY28" s="9"/>
      <c r="HEZ28" s="78"/>
      <c r="HFA28" s="9"/>
      <c r="HFB28" s="9"/>
      <c r="HFC28" s="78"/>
      <c r="HFD28" s="9"/>
      <c r="HFE28" s="9"/>
      <c r="HFF28" s="78"/>
      <c r="HFG28" s="9"/>
      <c r="HFH28" s="9"/>
      <c r="HFI28" s="78"/>
      <c r="HFJ28" s="9"/>
      <c r="HFK28" s="9"/>
      <c r="HFL28" s="78"/>
      <c r="HFM28" s="9"/>
      <c r="HFN28" s="9"/>
      <c r="HFO28" s="78"/>
      <c r="HFP28" s="9"/>
      <c r="HFQ28" s="9"/>
      <c r="HFR28" s="78"/>
      <c r="HFS28" s="9"/>
      <c r="HFT28" s="9"/>
      <c r="HFU28" s="78"/>
      <c r="HFV28" s="9"/>
      <c r="HFW28" s="9"/>
      <c r="HFX28" s="78"/>
      <c r="HFY28" s="9"/>
      <c r="HFZ28" s="9"/>
      <c r="HGA28" s="78"/>
      <c r="HGB28" s="10"/>
      <c r="HGC28" s="10"/>
      <c r="HGD28" s="10"/>
      <c r="HGE28" s="9"/>
      <c r="HGF28" s="9"/>
      <c r="HGG28" s="78"/>
      <c r="HGH28" s="10"/>
      <c r="HGI28" s="10"/>
      <c r="HGJ28" s="10"/>
      <c r="HGK28" s="9"/>
      <c r="HGL28" s="9"/>
      <c r="HGM28" s="78"/>
      <c r="HGN28" s="9"/>
      <c r="HGO28" s="9"/>
      <c r="HGP28" s="78"/>
      <c r="HGQ28" s="10"/>
      <c r="HGR28" s="10"/>
      <c r="HGS28" s="10"/>
      <c r="HGT28" s="10"/>
      <c r="HGU28" s="10"/>
      <c r="HGV28" s="10"/>
      <c r="HGW28" s="57"/>
      <c r="HGX28" s="58"/>
      <c r="HGY28" s="9"/>
      <c r="HGZ28" s="9"/>
      <c r="HHA28" s="78"/>
      <c r="HHB28" s="9"/>
      <c r="HHC28" s="9"/>
      <c r="HHD28" s="78"/>
      <c r="HHE28" s="9"/>
      <c r="HHF28" s="9"/>
      <c r="HHG28" s="78"/>
      <c r="HHH28" s="9"/>
      <c r="HHI28" s="9"/>
      <c r="HHJ28" s="78"/>
      <c r="HHK28" s="9"/>
      <c r="HHL28" s="9"/>
      <c r="HHM28" s="78"/>
      <c r="HHN28" s="9"/>
      <c r="HHO28" s="9"/>
      <c r="HHP28" s="78"/>
      <c r="HHQ28" s="9"/>
      <c r="HHR28" s="9"/>
      <c r="HHS28" s="78"/>
      <c r="HHT28" s="9"/>
      <c r="HHU28" s="9"/>
      <c r="HHV28" s="78"/>
      <c r="HHW28" s="9"/>
      <c r="HHX28" s="9"/>
      <c r="HHY28" s="78"/>
      <c r="HHZ28" s="9"/>
      <c r="HIA28" s="9"/>
      <c r="HIB28" s="78"/>
      <c r="HIC28" s="9"/>
      <c r="HID28" s="9"/>
      <c r="HIE28" s="78"/>
      <c r="HIF28" s="9"/>
      <c r="HIG28" s="9"/>
      <c r="HIH28" s="78"/>
      <c r="HII28" s="9"/>
      <c r="HIJ28" s="9"/>
      <c r="HIK28" s="78"/>
      <c r="HIL28" s="9"/>
      <c r="HIM28" s="9"/>
      <c r="HIN28" s="78"/>
      <c r="HIO28" s="9"/>
      <c r="HIP28" s="9"/>
      <c r="HIQ28" s="78"/>
      <c r="HIR28" s="9"/>
      <c r="HIS28" s="9"/>
      <c r="HIT28" s="78"/>
      <c r="HIU28" s="9"/>
      <c r="HIV28" s="9"/>
      <c r="HIW28" s="78"/>
      <c r="HIX28" s="9"/>
      <c r="HIY28" s="9"/>
      <c r="HIZ28" s="78"/>
      <c r="HJA28" s="9"/>
      <c r="HJB28" s="9"/>
      <c r="HJC28" s="78"/>
      <c r="HJD28" s="9"/>
      <c r="HJE28" s="9"/>
      <c r="HJF28" s="78"/>
      <c r="HJG28" s="9"/>
      <c r="HJH28" s="9"/>
      <c r="HJI28" s="78"/>
      <c r="HJJ28" s="10"/>
      <c r="HJK28" s="10"/>
      <c r="HJL28" s="10"/>
      <c r="HJM28" s="9"/>
      <c r="HJN28" s="9"/>
      <c r="HJO28" s="78"/>
      <c r="HJP28" s="10"/>
      <c r="HJQ28" s="10"/>
      <c r="HJR28" s="10"/>
      <c r="HJS28" s="9"/>
      <c r="HJT28" s="9"/>
      <c r="HJU28" s="78"/>
      <c r="HJV28" s="9"/>
      <c r="HJW28" s="9"/>
      <c r="HJX28" s="78"/>
      <c r="HJY28" s="10"/>
      <c r="HJZ28" s="10"/>
      <c r="HKA28" s="10"/>
      <c r="HKB28" s="10"/>
      <c r="HKC28" s="10"/>
      <c r="HKD28" s="10"/>
      <c r="HKE28" s="57"/>
      <c r="HKF28" s="58"/>
      <c r="HKG28" s="9"/>
      <c r="HKH28" s="9"/>
      <c r="HKI28" s="78"/>
      <c r="HKJ28" s="9"/>
      <c r="HKK28" s="9"/>
      <c r="HKL28" s="78"/>
      <c r="HKM28" s="9"/>
      <c r="HKN28" s="9"/>
      <c r="HKO28" s="78"/>
      <c r="HKP28" s="9"/>
      <c r="HKQ28" s="9"/>
      <c r="HKR28" s="78"/>
      <c r="HKS28" s="9"/>
      <c r="HKT28" s="9"/>
      <c r="HKU28" s="78"/>
      <c r="HKV28" s="9"/>
      <c r="HKW28" s="9"/>
      <c r="HKX28" s="78"/>
      <c r="HKY28" s="9"/>
      <c r="HKZ28" s="9"/>
      <c r="HLA28" s="78"/>
      <c r="HLB28" s="9"/>
      <c r="HLC28" s="9"/>
      <c r="HLD28" s="78"/>
      <c r="HLE28" s="9"/>
      <c r="HLF28" s="9"/>
      <c r="HLG28" s="78"/>
      <c r="HLH28" s="9"/>
      <c r="HLI28" s="9"/>
      <c r="HLJ28" s="78"/>
      <c r="HLK28" s="9"/>
      <c r="HLL28" s="9"/>
      <c r="HLM28" s="78"/>
      <c r="HLN28" s="9"/>
      <c r="HLO28" s="9"/>
      <c r="HLP28" s="78"/>
      <c r="HLQ28" s="9"/>
      <c r="HLR28" s="9"/>
      <c r="HLS28" s="78"/>
      <c r="HLT28" s="9"/>
      <c r="HLU28" s="9"/>
      <c r="HLV28" s="78"/>
      <c r="HLW28" s="9"/>
      <c r="HLX28" s="9"/>
      <c r="HLY28" s="78"/>
      <c r="HLZ28" s="9"/>
      <c r="HMA28" s="9"/>
      <c r="HMB28" s="78"/>
      <c r="HMC28" s="9"/>
      <c r="HMD28" s="9"/>
      <c r="HME28" s="78"/>
      <c r="HMF28" s="9"/>
      <c r="HMG28" s="9"/>
      <c r="HMH28" s="78"/>
      <c r="HMI28" s="9"/>
      <c r="HMJ28" s="9"/>
      <c r="HMK28" s="78"/>
      <c r="HML28" s="9"/>
      <c r="HMM28" s="9"/>
      <c r="HMN28" s="78"/>
      <c r="HMO28" s="9"/>
      <c r="HMP28" s="9"/>
      <c r="HMQ28" s="78"/>
      <c r="HMR28" s="10"/>
      <c r="HMS28" s="10"/>
      <c r="HMT28" s="10"/>
      <c r="HMU28" s="9"/>
      <c r="HMV28" s="9"/>
      <c r="HMW28" s="78"/>
      <c r="HMX28" s="10"/>
      <c r="HMY28" s="10"/>
      <c r="HMZ28" s="10"/>
      <c r="HNA28" s="9"/>
      <c r="HNB28" s="9"/>
      <c r="HNC28" s="78"/>
      <c r="HND28" s="9"/>
      <c r="HNE28" s="9"/>
      <c r="HNF28" s="78"/>
      <c r="HNG28" s="10"/>
      <c r="HNH28" s="10"/>
      <c r="HNI28" s="10"/>
      <c r="HNJ28" s="10"/>
      <c r="HNK28" s="10"/>
      <c r="HNL28" s="10"/>
      <c r="HNM28" s="57"/>
      <c r="HNN28" s="58"/>
      <c r="HNO28" s="9"/>
      <c r="HNP28" s="9"/>
      <c r="HNQ28" s="78"/>
      <c r="HNR28" s="9"/>
      <c r="HNS28" s="9"/>
      <c r="HNT28" s="78"/>
      <c r="HNU28" s="9"/>
      <c r="HNV28" s="9"/>
      <c r="HNW28" s="78"/>
      <c r="HNX28" s="9"/>
      <c r="HNY28" s="9"/>
      <c r="HNZ28" s="78"/>
      <c r="HOA28" s="9"/>
      <c r="HOB28" s="9"/>
      <c r="HOC28" s="78"/>
      <c r="HOD28" s="9"/>
      <c r="HOE28" s="9"/>
      <c r="HOF28" s="78"/>
      <c r="HOG28" s="9"/>
      <c r="HOH28" s="9"/>
      <c r="HOI28" s="78"/>
      <c r="HOJ28" s="9"/>
      <c r="HOK28" s="9"/>
      <c r="HOL28" s="78"/>
      <c r="HOM28" s="9"/>
      <c r="HON28" s="9"/>
      <c r="HOO28" s="78"/>
      <c r="HOP28" s="9"/>
      <c r="HOQ28" s="9"/>
      <c r="HOR28" s="78"/>
      <c r="HOS28" s="9"/>
      <c r="HOT28" s="9"/>
      <c r="HOU28" s="78"/>
      <c r="HOV28" s="9"/>
      <c r="HOW28" s="9"/>
      <c r="HOX28" s="78"/>
      <c r="HOY28" s="9"/>
      <c r="HOZ28" s="9"/>
      <c r="HPA28" s="78"/>
      <c r="HPB28" s="9"/>
      <c r="HPC28" s="9"/>
      <c r="HPD28" s="78"/>
      <c r="HPE28" s="9"/>
      <c r="HPF28" s="9"/>
      <c r="HPG28" s="78"/>
      <c r="HPH28" s="9"/>
      <c r="HPI28" s="9"/>
      <c r="HPJ28" s="78"/>
      <c r="HPK28" s="9"/>
      <c r="HPL28" s="9"/>
      <c r="HPM28" s="78"/>
      <c r="HPN28" s="9"/>
      <c r="HPO28" s="9"/>
      <c r="HPP28" s="78"/>
      <c r="HPQ28" s="9"/>
      <c r="HPR28" s="9"/>
      <c r="HPS28" s="78"/>
      <c r="HPT28" s="9"/>
      <c r="HPU28" s="9"/>
      <c r="HPV28" s="78"/>
      <c r="HPW28" s="9"/>
      <c r="HPX28" s="9"/>
      <c r="HPY28" s="78"/>
      <c r="HPZ28" s="10"/>
      <c r="HQA28" s="10"/>
      <c r="HQB28" s="10"/>
      <c r="HQC28" s="9"/>
      <c r="HQD28" s="9"/>
      <c r="HQE28" s="78"/>
      <c r="HQF28" s="10"/>
      <c r="HQG28" s="10"/>
      <c r="HQH28" s="10"/>
      <c r="HQI28" s="9"/>
      <c r="HQJ28" s="9"/>
      <c r="HQK28" s="78"/>
      <c r="HQL28" s="9"/>
      <c r="HQM28" s="9"/>
      <c r="HQN28" s="78"/>
      <c r="HQO28" s="10"/>
      <c r="HQP28" s="10"/>
      <c r="HQQ28" s="10"/>
      <c r="HQR28" s="10"/>
      <c r="HQS28" s="10"/>
      <c r="HQT28" s="10"/>
      <c r="HQU28" s="57"/>
      <c r="HQV28" s="58"/>
      <c r="HQW28" s="9"/>
      <c r="HQX28" s="9"/>
      <c r="HQY28" s="78"/>
      <c r="HQZ28" s="9"/>
      <c r="HRA28" s="9"/>
      <c r="HRB28" s="78"/>
      <c r="HRC28" s="9"/>
      <c r="HRD28" s="9"/>
      <c r="HRE28" s="78"/>
      <c r="HRF28" s="9"/>
      <c r="HRG28" s="9"/>
      <c r="HRH28" s="78"/>
      <c r="HRI28" s="9"/>
      <c r="HRJ28" s="9"/>
      <c r="HRK28" s="78"/>
      <c r="HRL28" s="9"/>
      <c r="HRM28" s="9"/>
      <c r="HRN28" s="78"/>
      <c r="HRO28" s="9"/>
      <c r="HRP28" s="9"/>
      <c r="HRQ28" s="78"/>
      <c r="HRR28" s="9"/>
      <c r="HRS28" s="9"/>
      <c r="HRT28" s="78"/>
      <c r="HRU28" s="9"/>
      <c r="HRV28" s="9"/>
      <c r="HRW28" s="78"/>
      <c r="HRX28" s="9"/>
      <c r="HRY28" s="9"/>
      <c r="HRZ28" s="78"/>
      <c r="HSA28" s="9"/>
      <c r="HSB28" s="9"/>
      <c r="HSC28" s="78"/>
      <c r="HSD28" s="9"/>
      <c r="HSE28" s="9"/>
      <c r="HSF28" s="78"/>
      <c r="HSG28" s="9"/>
      <c r="HSH28" s="9"/>
      <c r="HSI28" s="78"/>
      <c r="HSJ28" s="9"/>
      <c r="HSK28" s="9"/>
      <c r="HSL28" s="78"/>
      <c r="HSM28" s="9"/>
      <c r="HSN28" s="9"/>
      <c r="HSO28" s="78"/>
      <c r="HSP28" s="9"/>
      <c r="HSQ28" s="9"/>
      <c r="HSR28" s="78"/>
      <c r="HSS28" s="9"/>
      <c r="HST28" s="9"/>
      <c r="HSU28" s="78"/>
      <c r="HSV28" s="9"/>
      <c r="HSW28" s="9"/>
      <c r="HSX28" s="78"/>
      <c r="HSY28" s="9"/>
      <c r="HSZ28" s="9"/>
      <c r="HTA28" s="78"/>
      <c r="HTB28" s="9"/>
      <c r="HTC28" s="9"/>
      <c r="HTD28" s="78"/>
      <c r="HTE28" s="9"/>
      <c r="HTF28" s="9"/>
      <c r="HTG28" s="78"/>
      <c r="HTH28" s="10"/>
      <c r="HTI28" s="10"/>
      <c r="HTJ28" s="10"/>
      <c r="HTK28" s="9"/>
      <c r="HTL28" s="9"/>
      <c r="HTM28" s="78"/>
      <c r="HTN28" s="10"/>
      <c r="HTO28" s="10"/>
      <c r="HTP28" s="10"/>
      <c r="HTQ28" s="9"/>
      <c r="HTR28" s="9"/>
      <c r="HTS28" s="78"/>
      <c r="HTT28" s="9"/>
      <c r="HTU28" s="9"/>
      <c r="HTV28" s="78"/>
      <c r="HTW28" s="10"/>
      <c r="HTX28" s="10"/>
      <c r="HTY28" s="10"/>
      <c r="HTZ28" s="10"/>
      <c r="HUA28" s="10"/>
      <c r="HUB28" s="10"/>
      <c r="HUC28" s="57"/>
      <c r="HUD28" s="58"/>
      <c r="HUE28" s="9"/>
      <c r="HUF28" s="9"/>
      <c r="HUG28" s="78"/>
      <c r="HUH28" s="9"/>
      <c r="HUI28" s="9"/>
      <c r="HUJ28" s="78"/>
      <c r="HUK28" s="9"/>
      <c r="HUL28" s="9"/>
      <c r="HUM28" s="78"/>
      <c r="HUN28" s="9"/>
      <c r="HUO28" s="9"/>
      <c r="HUP28" s="78"/>
      <c r="HUQ28" s="9"/>
      <c r="HUR28" s="9"/>
      <c r="HUS28" s="78"/>
      <c r="HUT28" s="9"/>
      <c r="HUU28" s="9"/>
      <c r="HUV28" s="78"/>
      <c r="HUW28" s="9"/>
      <c r="HUX28" s="9"/>
      <c r="HUY28" s="78"/>
      <c r="HUZ28" s="9"/>
      <c r="HVA28" s="9"/>
      <c r="HVB28" s="78"/>
      <c r="HVC28" s="9"/>
      <c r="HVD28" s="9"/>
      <c r="HVE28" s="78"/>
      <c r="HVF28" s="9"/>
      <c r="HVG28" s="9"/>
      <c r="HVH28" s="78"/>
      <c r="HVI28" s="9"/>
      <c r="HVJ28" s="9"/>
      <c r="HVK28" s="78"/>
      <c r="HVL28" s="9"/>
      <c r="HVM28" s="9"/>
      <c r="HVN28" s="78"/>
      <c r="HVO28" s="9"/>
      <c r="HVP28" s="9"/>
      <c r="HVQ28" s="78"/>
      <c r="HVR28" s="9"/>
      <c r="HVS28" s="9"/>
      <c r="HVT28" s="78"/>
      <c r="HVU28" s="9"/>
      <c r="HVV28" s="9"/>
      <c r="HVW28" s="78"/>
      <c r="HVX28" s="9"/>
      <c r="HVY28" s="9"/>
      <c r="HVZ28" s="78"/>
      <c r="HWA28" s="9"/>
      <c r="HWB28" s="9"/>
      <c r="HWC28" s="78"/>
      <c r="HWD28" s="9"/>
      <c r="HWE28" s="9"/>
      <c r="HWF28" s="78"/>
      <c r="HWG28" s="9"/>
      <c r="HWH28" s="9"/>
      <c r="HWI28" s="78"/>
      <c r="HWJ28" s="9"/>
      <c r="HWK28" s="9"/>
      <c r="HWL28" s="78"/>
      <c r="HWM28" s="9"/>
      <c r="HWN28" s="9"/>
      <c r="HWO28" s="78"/>
      <c r="HWP28" s="10"/>
      <c r="HWQ28" s="10"/>
      <c r="HWR28" s="10"/>
      <c r="HWS28" s="9"/>
      <c r="HWT28" s="9"/>
      <c r="HWU28" s="78"/>
      <c r="HWV28" s="10"/>
      <c r="HWW28" s="10"/>
      <c r="HWX28" s="10"/>
      <c r="HWY28" s="9"/>
      <c r="HWZ28" s="9"/>
      <c r="HXA28" s="78"/>
      <c r="HXB28" s="9"/>
      <c r="HXC28" s="9"/>
      <c r="HXD28" s="78"/>
      <c r="HXE28" s="10"/>
      <c r="HXF28" s="10"/>
      <c r="HXG28" s="10"/>
      <c r="HXH28" s="10"/>
      <c r="HXI28" s="10"/>
      <c r="HXJ28" s="10"/>
      <c r="HXK28" s="57"/>
      <c r="HXL28" s="58"/>
      <c r="HXM28" s="9"/>
      <c r="HXN28" s="9"/>
      <c r="HXO28" s="78"/>
      <c r="HXP28" s="9"/>
      <c r="HXQ28" s="9"/>
      <c r="HXR28" s="78"/>
      <c r="HXS28" s="9"/>
      <c r="HXT28" s="9"/>
      <c r="HXU28" s="78"/>
      <c r="HXV28" s="9"/>
      <c r="HXW28" s="9"/>
      <c r="HXX28" s="78"/>
      <c r="HXY28" s="9"/>
      <c r="HXZ28" s="9"/>
      <c r="HYA28" s="78"/>
      <c r="HYB28" s="9"/>
      <c r="HYC28" s="9"/>
      <c r="HYD28" s="78"/>
      <c r="HYE28" s="9"/>
      <c r="HYF28" s="9"/>
      <c r="HYG28" s="78"/>
      <c r="HYH28" s="9"/>
      <c r="HYI28" s="9"/>
      <c r="HYJ28" s="78"/>
      <c r="HYK28" s="9"/>
      <c r="HYL28" s="9"/>
      <c r="HYM28" s="78"/>
      <c r="HYN28" s="9"/>
      <c r="HYO28" s="9"/>
      <c r="HYP28" s="78"/>
      <c r="HYQ28" s="9"/>
      <c r="HYR28" s="9"/>
      <c r="HYS28" s="78"/>
      <c r="HYT28" s="9"/>
      <c r="HYU28" s="9"/>
      <c r="HYV28" s="78"/>
      <c r="HYW28" s="9"/>
      <c r="HYX28" s="9"/>
      <c r="HYY28" s="78"/>
      <c r="HYZ28" s="9"/>
      <c r="HZA28" s="9"/>
      <c r="HZB28" s="78"/>
      <c r="HZC28" s="9"/>
      <c r="HZD28" s="9"/>
      <c r="HZE28" s="78"/>
      <c r="HZF28" s="9"/>
      <c r="HZG28" s="9"/>
      <c r="HZH28" s="78"/>
      <c r="HZI28" s="9"/>
      <c r="HZJ28" s="9"/>
      <c r="HZK28" s="78"/>
      <c r="HZL28" s="9"/>
      <c r="HZM28" s="9"/>
      <c r="HZN28" s="78"/>
      <c r="HZO28" s="9"/>
      <c r="HZP28" s="9"/>
      <c r="HZQ28" s="78"/>
      <c r="HZR28" s="9"/>
      <c r="HZS28" s="9"/>
      <c r="HZT28" s="78"/>
      <c r="HZU28" s="9"/>
      <c r="HZV28" s="9"/>
      <c r="HZW28" s="78"/>
      <c r="HZX28" s="10"/>
      <c r="HZY28" s="10"/>
      <c r="HZZ28" s="10"/>
      <c r="IAA28" s="9"/>
      <c r="IAB28" s="9"/>
      <c r="IAC28" s="78"/>
      <c r="IAD28" s="10"/>
      <c r="IAE28" s="10"/>
      <c r="IAF28" s="10"/>
      <c r="IAG28" s="9"/>
      <c r="IAH28" s="9"/>
      <c r="IAI28" s="78"/>
      <c r="IAJ28" s="9"/>
      <c r="IAK28" s="9"/>
      <c r="IAL28" s="78"/>
      <c r="IAM28" s="10"/>
      <c r="IAN28" s="10"/>
      <c r="IAO28" s="10"/>
      <c r="IAP28" s="10"/>
      <c r="IAQ28" s="10"/>
      <c r="IAR28" s="10"/>
      <c r="IAS28" s="57"/>
      <c r="IAT28" s="58"/>
      <c r="IAU28" s="9"/>
      <c r="IAV28" s="9"/>
      <c r="IAW28" s="78"/>
      <c r="IAX28" s="9"/>
      <c r="IAY28" s="9"/>
      <c r="IAZ28" s="78"/>
      <c r="IBA28" s="9"/>
      <c r="IBB28" s="9"/>
      <c r="IBC28" s="78"/>
      <c r="IBD28" s="9"/>
      <c r="IBE28" s="9"/>
      <c r="IBF28" s="78"/>
      <c r="IBG28" s="9"/>
      <c r="IBH28" s="9"/>
      <c r="IBI28" s="78"/>
      <c r="IBJ28" s="9"/>
      <c r="IBK28" s="9"/>
      <c r="IBL28" s="78"/>
      <c r="IBM28" s="9"/>
      <c r="IBN28" s="9"/>
      <c r="IBO28" s="78"/>
      <c r="IBP28" s="9"/>
      <c r="IBQ28" s="9"/>
      <c r="IBR28" s="78"/>
      <c r="IBS28" s="9"/>
      <c r="IBT28" s="9"/>
      <c r="IBU28" s="78"/>
      <c r="IBV28" s="9"/>
      <c r="IBW28" s="9"/>
      <c r="IBX28" s="78"/>
      <c r="IBY28" s="9"/>
      <c r="IBZ28" s="9"/>
      <c r="ICA28" s="78"/>
      <c r="ICB28" s="9"/>
      <c r="ICC28" s="9"/>
      <c r="ICD28" s="78"/>
      <c r="ICE28" s="9"/>
      <c r="ICF28" s="9"/>
      <c r="ICG28" s="78"/>
      <c r="ICH28" s="9"/>
      <c r="ICI28" s="9"/>
      <c r="ICJ28" s="78"/>
      <c r="ICK28" s="9"/>
      <c r="ICL28" s="9"/>
      <c r="ICM28" s="78"/>
      <c r="ICN28" s="9"/>
      <c r="ICO28" s="9"/>
      <c r="ICP28" s="78"/>
      <c r="ICQ28" s="9"/>
      <c r="ICR28" s="9"/>
      <c r="ICS28" s="78"/>
      <c r="ICT28" s="9"/>
      <c r="ICU28" s="9"/>
      <c r="ICV28" s="78"/>
      <c r="ICW28" s="9"/>
      <c r="ICX28" s="9"/>
      <c r="ICY28" s="78"/>
      <c r="ICZ28" s="9"/>
      <c r="IDA28" s="9"/>
      <c r="IDB28" s="78"/>
      <c r="IDC28" s="9"/>
      <c r="IDD28" s="9"/>
      <c r="IDE28" s="78"/>
      <c r="IDF28" s="10"/>
      <c r="IDG28" s="10"/>
      <c r="IDH28" s="10"/>
      <c r="IDI28" s="9"/>
      <c r="IDJ28" s="9"/>
      <c r="IDK28" s="78"/>
      <c r="IDL28" s="10"/>
      <c r="IDM28" s="10"/>
      <c r="IDN28" s="10"/>
      <c r="IDO28" s="9"/>
      <c r="IDP28" s="9"/>
      <c r="IDQ28" s="78"/>
      <c r="IDR28" s="9"/>
      <c r="IDS28" s="9"/>
      <c r="IDT28" s="78"/>
      <c r="IDU28" s="10"/>
      <c r="IDV28" s="10"/>
      <c r="IDW28" s="10"/>
      <c r="IDX28" s="10"/>
      <c r="IDY28" s="10"/>
      <c r="IDZ28" s="10"/>
      <c r="IEA28" s="57"/>
      <c r="IEB28" s="58"/>
      <c r="IEC28" s="9"/>
      <c r="IED28" s="9"/>
      <c r="IEE28" s="78"/>
      <c r="IEF28" s="9"/>
      <c r="IEG28" s="9"/>
      <c r="IEH28" s="78"/>
      <c r="IEI28" s="9"/>
      <c r="IEJ28" s="9"/>
      <c r="IEK28" s="78"/>
      <c r="IEL28" s="9"/>
      <c r="IEM28" s="9"/>
      <c r="IEN28" s="78"/>
      <c r="IEO28" s="9"/>
      <c r="IEP28" s="9"/>
      <c r="IEQ28" s="78"/>
      <c r="IER28" s="9"/>
      <c r="IES28" s="9"/>
      <c r="IET28" s="78"/>
      <c r="IEU28" s="9"/>
      <c r="IEV28" s="9"/>
      <c r="IEW28" s="78"/>
      <c r="IEX28" s="9"/>
      <c r="IEY28" s="9"/>
      <c r="IEZ28" s="78"/>
      <c r="IFA28" s="9"/>
      <c r="IFB28" s="9"/>
      <c r="IFC28" s="78"/>
      <c r="IFD28" s="9"/>
      <c r="IFE28" s="9"/>
      <c r="IFF28" s="78"/>
      <c r="IFG28" s="9"/>
      <c r="IFH28" s="9"/>
      <c r="IFI28" s="78"/>
      <c r="IFJ28" s="9"/>
      <c r="IFK28" s="9"/>
      <c r="IFL28" s="78"/>
      <c r="IFM28" s="9"/>
      <c r="IFN28" s="9"/>
      <c r="IFO28" s="78"/>
      <c r="IFP28" s="9"/>
      <c r="IFQ28" s="9"/>
      <c r="IFR28" s="78"/>
      <c r="IFS28" s="9"/>
      <c r="IFT28" s="9"/>
      <c r="IFU28" s="78"/>
      <c r="IFV28" s="9"/>
      <c r="IFW28" s="9"/>
      <c r="IFX28" s="78"/>
      <c r="IFY28" s="9"/>
      <c r="IFZ28" s="9"/>
      <c r="IGA28" s="78"/>
      <c r="IGB28" s="9"/>
      <c r="IGC28" s="9"/>
      <c r="IGD28" s="78"/>
      <c r="IGE28" s="9"/>
      <c r="IGF28" s="9"/>
      <c r="IGG28" s="78"/>
      <c r="IGH28" s="9"/>
      <c r="IGI28" s="9"/>
      <c r="IGJ28" s="78"/>
      <c r="IGK28" s="9"/>
      <c r="IGL28" s="9"/>
      <c r="IGM28" s="78"/>
      <c r="IGN28" s="10"/>
      <c r="IGO28" s="10"/>
      <c r="IGP28" s="10"/>
      <c r="IGQ28" s="9"/>
      <c r="IGR28" s="9"/>
      <c r="IGS28" s="78"/>
      <c r="IGT28" s="10"/>
      <c r="IGU28" s="10"/>
      <c r="IGV28" s="10"/>
      <c r="IGW28" s="9"/>
      <c r="IGX28" s="9"/>
      <c r="IGY28" s="78"/>
      <c r="IGZ28" s="9"/>
      <c r="IHA28" s="9"/>
      <c r="IHB28" s="78"/>
      <c r="IHC28" s="10"/>
      <c r="IHD28" s="10"/>
      <c r="IHE28" s="10"/>
      <c r="IHF28" s="10"/>
      <c r="IHG28" s="10"/>
      <c r="IHH28" s="10"/>
      <c r="IHI28" s="57"/>
      <c r="IHJ28" s="58"/>
      <c r="IHK28" s="9"/>
      <c r="IHL28" s="9"/>
      <c r="IHM28" s="78"/>
      <c r="IHN28" s="9"/>
      <c r="IHO28" s="9"/>
      <c r="IHP28" s="78"/>
      <c r="IHQ28" s="9"/>
      <c r="IHR28" s="9"/>
      <c r="IHS28" s="78"/>
      <c r="IHT28" s="9"/>
      <c r="IHU28" s="9"/>
      <c r="IHV28" s="78"/>
      <c r="IHW28" s="9"/>
      <c r="IHX28" s="9"/>
      <c r="IHY28" s="78"/>
      <c r="IHZ28" s="9"/>
      <c r="IIA28" s="9"/>
      <c r="IIB28" s="78"/>
      <c r="IIC28" s="9"/>
      <c r="IID28" s="9"/>
      <c r="IIE28" s="78"/>
      <c r="IIF28" s="9"/>
      <c r="IIG28" s="9"/>
      <c r="IIH28" s="78"/>
      <c r="III28" s="9"/>
      <c r="IIJ28" s="9"/>
      <c r="IIK28" s="78"/>
      <c r="IIL28" s="9"/>
      <c r="IIM28" s="9"/>
      <c r="IIN28" s="78"/>
      <c r="IIO28" s="9"/>
      <c r="IIP28" s="9"/>
      <c r="IIQ28" s="78"/>
      <c r="IIR28" s="9"/>
      <c r="IIS28" s="9"/>
      <c r="IIT28" s="78"/>
      <c r="IIU28" s="9"/>
      <c r="IIV28" s="9"/>
      <c r="IIW28" s="78"/>
      <c r="IIX28" s="9"/>
      <c r="IIY28" s="9"/>
      <c r="IIZ28" s="78"/>
      <c r="IJA28" s="9"/>
      <c r="IJB28" s="9"/>
      <c r="IJC28" s="78"/>
      <c r="IJD28" s="9"/>
      <c r="IJE28" s="9"/>
      <c r="IJF28" s="78"/>
      <c r="IJG28" s="9"/>
      <c r="IJH28" s="9"/>
      <c r="IJI28" s="78"/>
      <c r="IJJ28" s="9"/>
      <c r="IJK28" s="9"/>
      <c r="IJL28" s="78"/>
      <c r="IJM28" s="9"/>
      <c r="IJN28" s="9"/>
      <c r="IJO28" s="78"/>
      <c r="IJP28" s="9"/>
      <c r="IJQ28" s="9"/>
      <c r="IJR28" s="78"/>
      <c r="IJS28" s="9"/>
      <c r="IJT28" s="9"/>
      <c r="IJU28" s="78"/>
      <c r="IJV28" s="10"/>
      <c r="IJW28" s="10"/>
      <c r="IJX28" s="10"/>
      <c r="IJY28" s="9"/>
      <c r="IJZ28" s="9"/>
      <c r="IKA28" s="78"/>
      <c r="IKB28" s="10"/>
      <c r="IKC28" s="10"/>
      <c r="IKD28" s="10"/>
      <c r="IKE28" s="9"/>
      <c r="IKF28" s="9"/>
      <c r="IKG28" s="78"/>
      <c r="IKH28" s="9"/>
      <c r="IKI28" s="9"/>
      <c r="IKJ28" s="78"/>
      <c r="IKK28" s="10"/>
      <c r="IKL28" s="10"/>
      <c r="IKM28" s="10"/>
      <c r="IKN28" s="10"/>
      <c r="IKO28" s="10"/>
      <c r="IKP28" s="10"/>
      <c r="IKQ28" s="57"/>
      <c r="IKR28" s="58"/>
      <c r="IKS28" s="9"/>
      <c r="IKT28" s="9"/>
      <c r="IKU28" s="78"/>
      <c r="IKV28" s="9"/>
      <c r="IKW28" s="9"/>
      <c r="IKX28" s="78"/>
      <c r="IKY28" s="9"/>
      <c r="IKZ28" s="9"/>
      <c r="ILA28" s="78"/>
      <c r="ILB28" s="9"/>
      <c r="ILC28" s="9"/>
      <c r="ILD28" s="78"/>
      <c r="ILE28" s="9"/>
      <c r="ILF28" s="9"/>
      <c r="ILG28" s="78"/>
      <c r="ILH28" s="9"/>
      <c r="ILI28" s="9"/>
      <c r="ILJ28" s="78"/>
      <c r="ILK28" s="9"/>
      <c r="ILL28" s="9"/>
      <c r="ILM28" s="78"/>
      <c r="ILN28" s="9"/>
      <c r="ILO28" s="9"/>
      <c r="ILP28" s="78"/>
      <c r="ILQ28" s="9"/>
      <c r="ILR28" s="9"/>
      <c r="ILS28" s="78"/>
      <c r="ILT28" s="9"/>
      <c r="ILU28" s="9"/>
      <c r="ILV28" s="78"/>
      <c r="ILW28" s="9"/>
      <c r="ILX28" s="9"/>
      <c r="ILY28" s="78"/>
      <c r="ILZ28" s="9"/>
      <c r="IMA28" s="9"/>
      <c r="IMB28" s="78"/>
      <c r="IMC28" s="9"/>
      <c r="IMD28" s="9"/>
      <c r="IME28" s="78"/>
      <c r="IMF28" s="9"/>
      <c r="IMG28" s="9"/>
      <c r="IMH28" s="78"/>
      <c r="IMI28" s="9"/>
      <c r="IMJ28" s="9"/>
      <c r="IMK28" s="78"/>
      <c r="IML28" s="9"/>
      <c r="IMM28" s="9"/>
      <c r="IMN28" s="78"/>
      <c r="IMO28" s="9"/>
      <c r="IMP28" s="9"/>
      <c r="IMQ28" s="78"/>
      <c r="IMR28" s="9"/>
      <c r="IMS28" s="9"/>
      <c r="IMT28" s="78"/>
      <c r="IMU28" s="9"/>
      <c r="IMV28" s="9"/>
      <c r="IMW28" s="78"/>
      <c r="IMX28" s="9"/>
      <c r="IMY28" s="9"/>
      <c r="IMZ28" s="78"/>
      <c r="INA28" s="9"/>
      <c r="INB28" s="9"/>
      <c r="INC28" s="78"/>
      <c r="IND28" s="10"/>
      <c r="INE28" s="10"/>
      <c r="INF28" s="10"/>
      <c r="ING28" s="9"/>
      <c r="INH28" s="9"/>
      <c r="INI28" s="78"/>
      <c r="INJ28" s="10"/>
      <c r="INK28" s="10"/>
      <c r="INL28" s="10"/>
      <c r="INM28" s="9"/>
      <c r="INN28" s="9"/>
      <c r="INO28" s="78"/>
      <c r="INP28" s="9"/>
      <c r="INQ28" s="9"/>
      <c r="INR28" s="78"/>
      <c r="INS28" s="10"/>
      <c r="INT28" s="10"/>
      <c r="INU28" s="10"/>
      <c r="INV28" s="10"/>
      <c r="INW28" s="10"/>
      <c r="INX28" s="10"/>
      <c r="INY28" s="57"/>
      <c r="INZ28" s="58"/>
      <c r="IOA28" s="9"/>
      <c r="IOB28" s="9"/>
      <c r="IOC28" s="78"/>
      <c r="IOD28" s="9"/>
      <c r="IOE28" s="9"/>
      <c r="IOF28" s="78"/>
      <c r="IOG28" s="9"/>
      <c r="IOH28" s="9"/>
      <c r="IOI28" s="78"/>
      <c r="IOJ28" s="9"/>
      <c r="IOK28" s="9"/>
      <c r="IOL28" s="78"/>
      <c r="IOM28" s="9"/>
      <c r="ION28" s="9"/>
      <c r="IOO28" s="78"/>
      <c r="IOP28" s="9"/>
      <c r="IOQ28" s="9"/>
      <c r="IOR28" s="78"/>
      <c r="IOS28" s="9"/>
      <c r="IOT28" s="9"/>
      <c r="IOU28" s="78"/>
      <c r="IOV28" s="9"/>
      <c r="IOW28" s="9"/>
      <c r="IOX28" s="78"/>
      <c r="IOY28" s="9"/>
      <c r="IOZ28" s="9"/>
      <c r="IPA28" s="78"/>
      <c r="IPB28" s="9"/>
      <c r="IPC28" s="9"/>
      <c r="IPD28" s="78"/>
      <c r="IPE28" s="9"/>
      <c r="IPF28" s="9"/>
      <c r="IPG28" s="78"/>
      <c r="IPH28" s="9"/>
      <c r="IPI28" s="9"/>
      <c r="IPJ28" s="78"/>
      <c r="IPK28" s="9"/>
      <c r="IPL28" s="9"/>
      <c r="IPM28" s="78"/>
      <c r="IPN28" s="9"/>
      <c r="IPO28" s="9"/>
      <c r="IPP28" s="78"/>
      <c r="IPQ28" s="9"/>
      <c r="IPR28" s="9"/>
      <c r="IPS28" s="78"/>
      <c r="IPT28" s="9"/>
      <c r="IPU28" s="9"/>
      <c r="IPV28" s="78"/>
      <c r="IPW28" s="9"/>
      <c r="IPX28" s="9"/>
      <c r="IPY28" s="78"/>
      <c r="IPZ28" s="9"/>
      <c r="IQA28" s="9"/>
      <c r="IQB28" s="78"/>
      <c r="IQC28" s="9"/>
      <c r="IQD28" s="9"/>
      <c r="IQE28" s="78"/>
      <c r="IQF28" s="9"/>
      <c r="IQG28" s="9"/>
      <c r="IQH28" s="78"/>
      <c r="IQI28" s="9"/>
      <c r="IQJ28" s="9"/>
      <c r="IQK28" s="78"/>
      <c r="IQL28" s="10"/>
      <c r="IQM28" s="10"/>
      <c r="IQN28" s="10"/>
      <c r="IQO28" s="9"/>
      <c r="IQP28" s="9"/>
      <c r="IQQ28" s="78"/>
      <c r="IQR28" s="10"/>
      <c r="IQS28" s="10"/>
      <c r="IQT28" s="10"/>
      <c r="IQU28" s="9"/>
      <c r="IQV28" s="9"/>
      <c r="IQW28" s="78"/>
      <c r="IQX28" s="9"/>
      <c r="IQY28" s="9"/>
      <c r="IQZ28" s="78"/>
      <c r="IRA28" s="10"/>
      <c r="IRB28" s="10"/>
      <c r="IRC28" s="10"/>
      <c r="IRD28" s="10"/>
      <c r="IRE28" s="10"/>
      <c r="IRF28" s="10"/>
      <c r="IRG28" s="57"/>
      <c r="IRH28" s="58"/>
      <c r="IRI28" s="9"/>
      <c r="IRJ28" s="9"/>
      <c r="IRK28" s="78"/>
      <c r="IRL28" s="9"/>
      <c r="IRM28" s="9"/>
      <c r="IRN28" s="78"/>
      <c r="IRO28" s="9"/>
      <c r="IRP28" s="9"/>
      <c r="IRQ28" s="78"/>
      <c r="IRR28" s="9"/>
      <c r="IRS28" s="9"/>
      <c r="IRT28" s="78"/>
      <c r="IRU28" s="9"/>
      <c r="IRV28" s="9"/>
      <c r="IRW28" s="78"/>
      <c r="IRX28" s="9"/>
      <c r="IRY28" s="9"/>
      <c r="IRZ28" s="78"/>
      <c r="ISA28" s="9"/>
      <c r="ISB28" s="9"/>
      <c r="ISC28" s="78"/>
      <c r="ISD28" s="9"/>
      <c r="ISE28" s="9"/>
      <c r="ISF28" s="78"/>
      <c r="ISG28" s="9"/>
      <c r="ISH28" s="9"/>
      <c r="ISI28" s="78"/>
      <c r="ISJ28" s="9"/>
      <c r="ISK28" s="9"/>
      <c r="ISL28" s="78"/>
      <c r="ISM28" s="9"/>
      <c r="ISN28" s="9"/>
      <c r="ISO28" s="78"/>
      <c r="ISP28" s="9"/>
      <c r="ISQ28" s="9"/>
      <c r="ISR28" s="78"/>
      <c r="ISS28" s="9"/>
      <c r="IST28" s="9"/>
      <c r="ISU28" s="78"/>
      <c r="ISV28" s="9"/>
      <c r="ISW28" s="9"/>
      <c r="ISX28" s="78"/>
      <c r="ISY28" s="9"/>
      <c r="ISZ28" s="9"/>
      <c r="ITA28" s="78"/>
      <c r="ITB28" s="9"/>
      <c r="ITC28" s="9"/>
      <c r="ITD28" s="78"/>
      <c r="ITE28" s="9"/>
      <c r="ITF28" s="9"/>
      <c r="ITG28" s="78"/>
      <c r="ITH28" s="9"/>
      <c r="ITI28" s="9"/>
      <c r="ITJ28" s="78"/>
      <c r="ITK28" s="9"/>
      <c r="ITL28" s="9"/>
      <c r="ITM28" s="78"/>
      <c r="ITN28" s="9"/>
      <c r="ITO28" s="9"/>
      <c r="ITP28" s="78"/>
      <c r="ITQ28" s="9"/>
      <c r="ITR28" s="9"/>
      <c r="ITS28" s="78"/>
      <c r="ITT28" s="10"/>
      <c r="ITU28" s="10"/>
      <c r="ITV28" s="10"/>
      <c r="ITW28" s="9"/>
      <c r="ITX28" s="9"/>
      <c r="ITY28" s="78"/>
      <c r="ITZ28" s="10"/>
      <c r="IUA28" s="10"/>
      <c r="IUB28" s="10"/>
      <c r="IUC28" s="9"/>
      <c r="IUD28" s="9"/>
      <c r="IUE28" s="78"/>
      <c r="IUF28" s="9"/>
      <c r="IUG28" s="9"/>
      <c r="IUH28" s="78"/>
      <c r="IUI28" s="10"/>
      <c r="IUJ28" s="10"/>
      <c r="IUK28" s="10"/>
      <c r="IUL28" s="10"/>
      <c r="IUM28" s="10"/>
      <c r="IUN28" s="10"/>
      <c r="IUO28" s="57"/>
      <c r="IUP28" s="58"/>
      <c r="IUQ28" s="9"/>
      <c r="IUR28" s="9"/>
      <c r="IUS28" s="78"/>
      <c r="IUT28" s="9"/>
      <c r="IUU28" s="9"/>
      <c r="IUV28" s="78"/>
      <c r="IUW28" s="9"/>
      <c r="IUX28" s="9"/>
      <c r="IUY28" s="78"/>
      <c r="IUZ28" s="9"/>
      <c r="IVA28" s="9"/>
      <c r="IVB28" s="78"/>
      <c r="IVC28" s="9"/>
      <c r="IVD28" s="9"/>
      <c r="IVE28" s="78"/>
      <c r="IVF28" s="9"/>
      <c r="IVG28" s="9"/>
      <c r="IVH28" s="78"/>
      <c r="IVI28" s="9"/>
      <c r="IVJ28" s="9"/>
      <c r="IVK28" s="78"/>
      <c r="IVL28" s="9"/>
      <c r="IVM28" s="9"/>
      <c r="IVN28" s="78"/>
      <c r="IVO28" s="9"/>
      <c r="IVP28" s="9"/>
      <c r="IVQ28" s="78"/>
      <c r="IVR28" s="9"/>
      <c r="IVS28" s="9"/>
      <c r="IVT28" s="78"/>
      <c r="IVU28" s="9"/>
      <c r="IVV28" s="9"/>
      <c r="IVW28" s="78"/>
      <c r="IVX28" s="9"/>
      <c r="IVY28" s="9"/>
      <c r="IVZ28" s="78"/>
      <c r="IWA28" s="9"/>
      <c r="IWB28" s="9"/>
      <c r="IWC28" s="78"/>
      <c r="IWD28" s="9"/>
      <c r="IWE28" s="9"/>
      <c r="IWF28" s="78"/>
      <c r="IWG28" s="9"/>
      <c r="IWH28" s="9"/>
      <c r="IWI28" s="78"/>
      <c r="IWJ28" s="9"/>
      <c r="IWK28" s="9"/>
      <c r="IWL28" s="78"/>
      <c r="IWM28" s="9"/>
      <c r="IWN28" s="9"/>
      <c r="IWO28" s="78"/>
      <c r="IWP28" s="9"/>
      <c r="IWQ28" s="9"/>
      <c r="IWR28" s="78"/>
      <c r="IWS28" s="9"/>
      <c r="IWT28" s="9"/>
      <c r="IWU28" s="78"/>
      <c r="IWV28" s="9"/>
      <c r="IWW28" s="9"/>
      <c r="IWX28" s="78"/>
      <c r="IWY28" s="9"/>
      <c r="IWZ28" s="9"/>
      <c r="IXA28" s="78"/>
      <c r="IXB28" s="10"/>
      <c r="IXC28" s="10"/>
      <c r="IXD28" s="10"/>
      <c r="IXE28" s="9"/>
      <c r="IXF28" s="9"/>
      <c r="IXG28" s="78"/>
      <c r="IXH28" s="10"/>
      <c r="IXI28" s="10"/>
      <c r="IXJ28" s="10"/>
      <c r="IXK28" s="9"/>
      <c r="IXL28" s="9"/>
      <c r="IXM28" s="78"/>
      <c r="IXN28" s="9"/>
      <c r="IXO28" s="9"/>
      <c r="IXP28" s="78"/>
      <c r="IXQ28" s="10"/>
      <c r="IXR28" s="10"/>
      <c r="IXS28" s="10"/>
      <c r="IXT28" s="10"/>
      <c r="IXU28" s="10"/>
      <c r="IXV28" s="10"/>
      <c r="IXW28" s="57"/>
      <c r="IXX28" s="58"/>
      <c r="IXY28" s="9"/>
      <c r="IXZ28" s="9"/>
      <c r="IYA28" s="78"/>
      <c r="IYB28" s="9"/>
      <c r="IYC28" s="9"/>
      <c r="IYD28" s="78"/>
      <c r="IYE28" s="9"/>
      <c r="IYF28" s="9"/>
      <c r="IYG28" s="78"/>
      <c r="IYH28" s="9"/>
      <c r="IYI28" s="9"/>
      <c r="IYJ28" s="78"/>
      <c r="IYK28" s="9"/>
      <c r="IYL28" s="9"/>
      <c r="IYM28" s="78"/>
      <c r="IYN28" s="9"/>
      <c r="IYO28" s="9"/>
      <c r="IYP28" s="78"/>
      <c r="IYQ28" s="9"/>
      <c r="IYR28" s="9"/>
      <c r="IYS28" s="78"/>
      <c r="IYT28" s="9"/>
      <c r="IYU28" s="9"/>
      <c r="IYV28" s="78"/>
      <c r="IYW28" s="9"/>
      <c r="IYX28" s="9"/>
      <c r="IYY28" s="78"/>
      <c r="IYZ28" s="9"/>
      <c r="IZA28" s="9"/>
      <c r="IZB28" s="78"/>
      <c r="IZC28" s="9"/>
      <c r="IZD28" s="9"/>
      <c r="IZE28" s="78"/>
      <c r="IZF28" s="9"/>
      <c r="IZG28" s="9"/>
      <c r="IZH28" s="78"/>
      <c r="IZI28" s="9"/>
      <c r="IZJ28" s="9"/>
      <c r="IZK28" s="78"/>
      <c r="IZL28" s="9"/>
      <c r="IZM28" s="9"/>
      <c r="IZN28" s="78"/>
      <c r="IZO28" s="9"/>
      <c r="IZP28" s="9"/>
      <c r="IZQ28" s="78"/>
      <c r="IZR28" s="9"/>
      <c r="IZS28" s="9"/>
      <c r="IZT28" s="78"/>
      <c r="IZU28" s="9"/>
      <c r="IZV28" s="9"/>
      <c r="IZW28" s="78"/>
      <c r="IZX28" s="9"/>
      <c r="IZY28" s="9"/>
      <c r="IZZ28" s="78"/>
      <c r="JAA28" s="9"/>
      <c r="JAB28" s="9"/>
      <c r="JAC28" s="78"/>
      <c r="JAD28" s="9"/>
      <c r="JAE28" s="9"/>
      <c r="JAF28" s="78"/>
      <c r="JAG28" s="9"/>
      <c r="JAH28" s="9"/>
      <c r="JAI28" s="78"/>
      <c r="JAJ28" s="10"/>
      <c r="JAK28" s="10"/>
      <c r="JAL28" s="10"/>
      <c r="JAM28" s="9"/>
      <c r="JAN28" s="9"/>
      <c r="JAO28" s="78"/>
      <c r="JAP28" s="10"/>
      <c r="JAQ28" s="10"/>
      <c r="JAR28" s="10"/>
      <c r="JAS28" s="9"/>
      <c r="JAT28" s="9"/>
      <c r="JAU28" s="78"/>
      <c r="JAV28" s="9"/>
      <c r="JAW28" s="9"/>
      <c r="JAX28" s="78"/>
      <c r="JAY28" s="10"/>
      <c r="JAZ28" s="10"/>
      <c r="JBA28" s="10"/>
      <c r="JBB28" s="10"/>
      <c r="JBC28" s="10"/>
      <c r="JBD28" s="10"/>
      <c r="JBE28" s="57"/>
      <c r="JBF28" s="58"/>
      <c r="JBG28" s="9"/>
      <c r="JBH28" s="9"/>
      <c r="JBI28" s="78"/>
      <c r="JBJ28" s="9"/>
      <c r="JBK28" s="9"/>
      <c r="JBL28" s="78"/>
      <c r="JBM28" s="9"/>
      <c r="JBN28" s="9"/>
      <c r="JBO28" s="78"/>
      <c r="JBP28" s="9"/>
      <c r="JBQ28" s="9"/>
      <c r="JBR28" s="78"/>
      <c r="JBS28" s="9"/>
      <c r="JBT28" s="9"/>
      <c r="JBU28" s="78"/>
      <c r="JBV28" s="9"/>
      <c r="JBW28" s="9"/>
      <c r="JBX28" s="78"/>
      <c r="JBY28" s="9"/>
      <c r="JBZ28" s="9"/>
      <c r="JCA28" s="78"/>
      <c r="JCB28" s="9"/>
      <c r="JCC28" s="9"/>
      <c r="JCD28" s="78"/>
      <c r="JCE28" s="9"/>
      <c r="JCF28" s="9"/>
      <c r="JCG28" s="78"/>
      <c r="JCH28" s="9"/>
      <c r="JCI28" s="9"/>
      <c r="JCJ28" s="78"/>
      <c r="JCK28" s="9"/>
      <c r="JCL28" s="9"/>
      <c r="JCM28" s="78"/>
      <c r="JCN28" s="9"/>
      <c r="JCO28" s="9"/>
      <c r="JCP28" s="78"/>
      <c r="JCQ28" s="9"/>
      <c r="JCR28" s="9"/>
      <c r="JCS28" s="78"/>
      <c r="JCT28" s="9"/>
      <c r="JCU28" s="9"/>
      <c r="JCV28" s="78"/>
      <c r="JCW28" s="9"/>
      <c r="JCX28" s="9"/>
      <c r="JCY28" s="78"/>
      <c r="JCZ28" s="9"/>
      <c r="JDA28" s="9"/>
      <c r="JDB28" s="78"/>
      <c r="JDC28" s="9"/>
      <c r="JDD28" s="9"/>
      <c r="JDE28" s="78"/>
      <c r="JDF28" s="9"/>
      <c r="JDG28" s="9"/>
      <c r="JDH28" s="78"/>
      <c r="JDI28" s="9"/>
      <c r="JDJ28" s="9"/>
      <c r="JDK28" s="78"/>
      <c r="JDL28" s="9"/>
      <c r="JDM28" s="9"/>
      <c r="JDN28" s="78"/>
      <c r="JDO28" s="9"/>
      <c r="JDP28" s="9"/>
      <c r="JDQ28" s="78"/>
      <c r="JDR28" s="10"/>
      <c r="JDS28" s="10"/>
      <c r="JDT28" s="10"/>
      <c r="JDU28" s="9"/>
      <c r="JDV28" s="9"/>
      <c r="JDW28" s="78"/>
      <c r="JDX28" s="10"/>
      <c r="JDY28" s="10"/>
      <c r="JDZ28" s="10"/>
      <c r="JEA28" s="9"/>
      <c r="JEB28" s="9"/>
      <c r="JEC28" s="78"/>
      <c r="JED28" s="9"/>
      <c r="JEE28" s="9"/>
      <c r="JEF28" s="78"/>
      <c r="JEG28" s="10"/>
      <c r="JEH28" s="10"/>
      <c r="JEI28" s="10"/>
      <c r="JEJ28" s="10"/>
      <c r="JEK28" s="10"/>
      <c r="JEL28" s="10"/>
      <c r="JEM28" s="57"/>
      <c r="JEN28" s="58"/>
      <c r="JEO28" s="9"/>
      <c r="JEP28" s="9"/>
      <c r="JEQ28" s="78"/>
      <c r="JER28" s="9"/>
      <c r="JES28" s="9"/>
      <c r="JET28" s="78"/>
      <c r="JEU28" s="9"/>
      <c r="JEV28" s="9"/>
      <c r="JEW28" s="78"/>
      <c r="JEX28" s="9"/>
      <c r="JEY28" s="9"/>
      <c r="JEZ28" s="78"/>
      <c r="JFA28" s="9"/>
      <c r="JFB28" s="9"/>
      <c r="JFC28" s="78"/>
      <c r="JFD28" s="9"/>
      <c r="JFE28" s="9"/>
      <c r="JFF28" s="78"/>
      <c r="JFG28" s="9"/>
      <c r="JFH28" s="9"/>
      <c r="JFI28" s="78"/>
      <c r="JFJ28" s="9"/>
      <c r="JFK28" s="9"/>
      <c r="JFL28" s="78"/>
      <c r="JFM28" s="9"/>
      <c r="JFN28" s="9"/>
      <c r="JFO28" s="78"/>
      <c r="JFP28" s="9"/>
      <c r="JFQ28" s="9"/>
      <c r="JFR28" s="78"/>
      <c r="JFS28" s="9"/>
      <c r="JFT28" s="9"/>
      <c r="JFU28" s="78"/>
      <c r="JFV28" s="9"/>
      <c r="JFW28" s="9"/>
      <c r="JFX28" s="78"/>
      <c r="JFY28" s="9"/>
      <c r="JFZ28" s="9"/>
      <c r="JGA28" s="78"/>
      <c r="JGB28" s="9"/>
      <c r="JGC28" s="9"/>
      <c r="JGD28" s="78"/>
      <c r="JGE28" s="9"/>
      <c r="JGF28" s="9"/>
      <c r="JGG28" s="78"/>
      <c r="JGH28" s="9"/>
      <c r="JGI28" s="9"/>
      <c r="JGJ28" s="78"/>
      <c r="JGK28" s="9"/>
      <c r="JGL28" s="9"/>
      <c r="JGM28" s="78"/>
      <c r="JGN28" s="9"/>
      <c r="JGO28" s="9"/>
      <c r="JGP28" s="78"/>
      <c r="JGQ28" s="9"/>
      <c r="JGR28" s="9"/>
      <c r="JGS28" s="78"/>
      <c r="JGT28" s="9"/>
      <c r="JGU28" s="9"/>
      <c r="JGV28" s="78"/>
      <c r="JGW28" s="9"/>
      <c r="JGX28" s="9"/>
      <c r="JGY28" s="78"/>
      <c r="JGZ28" s="10"/>
      <c r="JHA28" s="10"/>
      <c r="JHB28" s="10"/>
      <c r="JHC28" s="9"/>
      <c r="JHD28" s="9"/>
      <c r="JHE28" s="78"/>
      <c r="JHF28" s="10"/>
      <c r="JHG28" s="10"/>
      <c r="JHH28" s="10"/>
      <c r="JHI28" s="9"/>
      <c r="JHJ28" s="9"/>
      <c r="JHK28" s="78"/>
      <c r="JHL28" s="9"/>
      <c r="JHM28" s="9"/>
      <c r="JHN28" s="78"/>
      <c r="JHO28" s="10"/>
      <c r="JHP28" s="10"/>
      <c r="JHQ28" s="10"/>
      <c r="JHR28" s="10"/>
      <c r="JHS28" s="10"/>
      <c r="JHT28" s="10"/>
      <c r="JHU28" s="57"/>
      <c r="JHV28" s="58"/>
      <c r="JHW28" s="9"/>
      <c r="JHX28" s="9"/>
      <c r="JHY28" s="78"/>
      <c r="JHZ28" s="9"/>
      <c r="JIA28" s="9"/>
      <c r="JIB28" s="78"/>
      <c r="JIC28" s="9"/>
      <c r="JID28" s="9"/>
      <c r="JIE28" s="78"/>
      <c r="JIF28" s="9"/>
      <c r="JIG28" s="9"/>
      <c r="JIH28" s="78"/>
      <c r="JII28" s="9"/>
      <c r="JIJ28" s="9"/>
      <c r="JIK28" s="78"/>
      <c r="JIL28" s="9"/>
      <c r="JIM28" s="9"/>
      <c r="JIN28" s="78"/>
      <c r="JIO28" s="9"/>
      <c r="JIP28" s="9"/>
      <c r="JIQ28" s="78"/>
      <c r="JIR28" s="9"/>
      <c r="JIS28" s="9"/>
      <c r="JIT28" s="78"/>
      <c r="JIU28" s="9"/>
      <c r="JIV28" s="9"/>
      <c r="JIW28" s="78"/>
      <c r="JIX28" s="9"/>
      <c r="JIY28" s="9"/>
      <c r="JIZ28" s="78"/>
      <c r="JJA28" s="9"/>
      <c r="JJB28" s="9"/>
      <c r="JJC28" s="78"/>
      <c r="JJD28" s="9"/>
      <c r="JJE28" s="9"/>
      <c r="JJF28" s="78"/>
      <c r="JJG28" s="9"/>
      <c r="JJH28" s="9"/>
      <c r="JJI28" s="78"/>
      <c r="JJJ28" s="9"/>
      <c r="JJK28" s="9"/>
      <c r="JJL28" s="78"/>
      <c r="JJM28" s="9"/>
      <c r="JJN28" s="9"/>
      <c r="JJO28" s="78"/>
      <c r="JJP28" s="9"/>
      <c r="JJQ28" s="9"/>
      <c r="JJR28" s="78"/>
      <c r="JJS28" s="9"/>
      <c r="JJT28" s="9"/>
      <c r="JJU28" s="78"/>
      <c r="JJV28" s="9"/>
      <c r="JJW28" s="9"/>
      <c r="JJX28" s="78"/>
      <c r="JJY28" s="9"/>
      <c r="JJZ28" s="9"/>
      <c r="JKA28" s="78"/>
      <c r="JKB28" s="9"/>
      <c r="JKC28" s="9"/>
      <c r="JKD28" s="78"/>
      <c r="JKE28" s="9"/>
      <c r="JKF28" s="9"/>
      <c r="JKG28" s="78"/>
      <c r="JKH28" s="10"/>
      <c r="JKI28" s="10"/>
      <c r="JKJ28" s="10"/>
      <c r="JKK28" s="9"/>
      <c r="JKL28" s="9"/>
      <c r="JKM28" s="78"/>
      <c r="JKN28" s="10"/>
      <c r="JKO28" s="10"/>
      <c r="JKP28" s="10"/>
      <c r="JKQ28" s="9"/>
      <c r="JKR28" s="9"/>
      <c r="JKS28" s="78"/>
      <c r="JKT28" s="9"/>
      <c r="JKU28" s="9"/>
      <c r="JKV28" s="78"/>
      <c r="JKW28" s="10"/>
      <c r="JKX28" s="10"/>
      <c r="JKY28" s="10"/>
      <c r="JKZ28" s="10"/>
      <c r="JLA28" s="10"/>
      <c r="JLB28" s="10"/>
      <c r="JLC28" s="57"/>
      <c r="JLD28" s="58"/>
      <c r="JLE28" s="9"/>
      <c r="JLF28" s="9"/>
      <c r="JLG28" s="78"/>
      <c r="JLH28" s="9"/>
      <c r="JLI28" s="9"/>
      <c r="JLJ28" s="78"/>
      <c r="JLK28" s="9"/>
      <c r="JLL28" s="9"/>
      <c r="JLM28" s="78"/>
      <c r="JLN28" s="9"/>
      <c r="JLO28" s="9"/>
      <c r="JLP28" s="78"/>
      <c r="JLQ28" s="9"/>
      <c r="JLR28" s="9"/>
      <c r="JLS28" s="78"/>
      <c r="JLT28" s="9"/>
      <c r="JLU28" s="9"/>
      <c r="JLV28" s="78"/>
      <c r="JLW28" s="9"/>
      <c r="JLX28" s="9"/>
      <c r="JLY28" s="78"/>
      <c r="JLZ28" s="9"/>
      <c r="JMA28" s="9"/>
      <c r="JMB28" s="78"/>
      <c r="JMC28" s="9"/>
      <c r="JMD28" s="9"/>
      <c r="JME28" s="78"/>
      <c r="JMF28" s="9"/>
      <c r="JMG28" s="9"/>
      <c r="JMH28" s="78"/>
      <c r="JMI28" s="9"/>
      <c r="JMJ28" s="9"/>
      <c r="JMK28" s="78"/>
      <c r="JML28" s="9"/>
      <c r="JMM28" s="9"/>
      <c r="JMN28" s="78"/>
      <c r="JMO28" s="9"/>
      <c r="JMP28" s="9"/>
      <c r="JMQ28" s="78"/>
      <c r="JMR28" s="9"/>
      <c r="JMS28" s="9"/>
      <c r="JMT28" s="78"/>
      <c r="JMU28" s="9"/>
      <c r="JMV28" s="9"/>
      <c r="JMW28" s="78"/>
      <c r="JMX28" s="9"/>
      <c r="JMY28" s="9"/>
      <c r="JMZ28" s="78"/>
      <c r="JNA28" s="9"/>
      <c r="JNB28" s="9"/>
      <c r="JNC28" s="78"/>
      <c r="JND28" s="9"/>
      <c r="JNE28" s="9"/>
      <c r="JNF28" s="78"/>
      <c r="JNG28" s="9"/>
      <c r="JNH28" s="9"/>
      <c r="JNI28" s="78"/>
      <c r="JNJ28" s="9"/>
      <c r="JNK28" s="9"/>
      <c r="JNL28" s="78"/>
      <c r="JNM28" s="9"/>
      <c r="JNN28" s="9"/>
      <c r="JNO28" s="78"/>
      <c r="JNP28" s="10"/>
      <c r="JNQ28" s="10"/>
      <c r="JNR28" s="10"/>
      <c r="JNS28" s="9"/>
      <c r="JNT28" s="9"/>
      <c r="JNU28" s="78"/>
      <c r="JNV28" s="10"/>
      <c r="JNW28" s="10"/>
      <c r="JNX28" s="10"/>
      <c r="JNY28" s="9"/>
      <c r="JNZ28" s="9"/>
      <c r="JOA28" s="78"/>
      <c r="JOB28" s="9"/>
      <c r="JOC28" s="9"/>
      <c r="JOD28" s="78"/>
      <c r="JOE28" s="10"/>
      <c r="JOF28" s="10"/>
      <c r="JOG28" s="10"/>
      <c r="JOH28" s="10"/>
      <c r="JOI28" s="10"/>
      <c r="JOJ28" s="10"/>
      <c r="JOK28" s="57"/>
      <c r="JOL28" s="58"/>
      <c r="JOM28" s="9"/>
      <c r="JON28" s="9"/>
      <c r="JOO28" s="78"/>
      <c r="JOP28" s="9"/>
      <c r="JOQ28" s="9"/>
      <c r="JOR28" s="78"/>
      <c r="JOS28" s="9"/>
      <c r="JOT28" s="9"/>
      <c r="JOU28" s="78"/>
      <c r="JOV28" s="9"/>
      <c r="JOW28" s="9"/>
      <c r="JOX28" s="78"/>
      <c r="JOY28" s="9"/>
      <c r="JOZ28" s="9"/>
      <c r="JPA28" s="78"/>
      <c r="JPB28" s="9"/>
      <c r="JPC28" s="9"/>
      <c r="JPD28" s="78"/>
      <c r="JPE28" s="9"/>
      <c r="JPF28" s="9"/>
      <c r="JPG28" s="78"/>
      <c r="JPH28" s="9"/>
      <c r="JPI28" s="9"/>
      <c r="JPJ28" s="78"/>
      <c r="JPK28" s="9"/>
      <c r="JPL28" s="9"/>
      <c r="JPM28" s="78"/>
      <c r="JPN28" s="9"/>
      <c r="JPO28" s="9"/>
      <c r="JPP28" s="78"/>
      <c r="JPQ28" s="9"/>
      <c r="JPR28" s="9"/>
      <c r="JPS28" s="78"/>
      <c r="JPT28" s="9"/>
      <c r="JPU28" s="9"/>
      <c r="JPV28" s="78"/>
      <c r="JPW28" s="9"/>
      <c r="JPX28" s="9"/>
      <c r="JPY28" s="78"/>
      <c r="JPZ28" s="9"/>
      <c r="JQA28" s="9"/>
      <c r="JQB28" s="78"/>
      <c r="JQC28" s="9"/>
      <c r="JQD28" s="9"/>
      <c r="JQE28" s="78"/>
      <c r="JQF28" s="9"/>
      <c r="JQG28" s="9"/>
      <c r="JQH28" s="78"/>
      <c r="JQI28" s="9"/>
      <c r="JQJ28" s="9"/>
      <c r="JQK28" s="78"/>
      <c r="JQL28" s="9"/>
      <c r="JQM28" s="9"/>
      <c r="JQN28" s="78"/>
      <c r="JQO28" s="9"/>
      <c r="JQP28" s="9"/>
      <c r="JQQ28" s="78"/>
      <c r="JQR28" s="9"/>
      <c r="JQS28" s="9"/>
      <c r="JQT28" s="78"/>
      <c r="JQU28" s="9"/>
      <c r="JQV28" s="9"/>
      <c r="JQW28" s="78"/>
      <c r="JQX28" s="10"/>
      <c r="JQY28" s="10"/>
      <c r="JQZ28" s="10"/>
      <c r="JRA28" s="9"/>
      <c r="JRB28" s="9"/>
      <c r="JRC28" s="78"/>
      <c r="JRD28" s="10"/>
      <c r="JRE28" s="10"/>
      <c r="JRF28" s="10"/>
      <c r="JRG28" s="9"/>
      <c r="JRH28" s="9"/>
      <c r="JRI28" s="78"/>
      <c r="JRJ28" s="9"/>
      <c r="JRK28" s="9"/>
      <c r="JRL28" s="78"/>
      <c r="JRM28" s="10"/>
      <c r="JRN28" s="10"/>
      <c r="JRO28" s="10"/>
      <c r="JRP28" s="10"/>
      <c r="JRQ28" s="10"/>
      <c r="JRR28" s="10"/>
      <c r="JRS28" s="57"/>
      <c r="JRT28" s="58"/>
      <c r="JRU28" s="9"/>
      <c r="JRV28" s="9"/>
      <c r="JRW28" s="78"/>
      <c r="JRX28" s="9"/>
      <c r="JRY28" s="9"/>
      <c r="JRZ28" s="78"/>
      <c r="JSA28" s="9"/>
      <c r="JSB28" s="9"/>
      <c r="JSC28" s="78"/>
      <c r="JSD28" s="9"/>
      <c r="JSE28" s="9"/>
      <c r="JSF28" s="78"/>
      <c r="JSG28" s="9"/>
      <c r="JSH28" s="9"/>
      <c r="JSI28" s="78"/>
      <c r="JSJ28" s="9"/>
      <c r="JSK28" s="9"/>
      <c r="JSL28" s="78"/>
      <c r="JSM28" s="9"/>
      <c r="JSN28" s="9"/>
      <c r="JSO28" s="78"/>
      <c r="JSP28" s="9"/>
      <c r="JSQ28" s="9"/>
      <c r="JSR28" s="78"/>
      <c r="JSS28" s="9"/>
      <c r="JST28" s="9"/>
      <c r="JSU28" s="78"/>
      <c r="JSV28" s="9"/>
      <c r="JSW28" s="9"/>
      <c r="JSX28" s="78"/>
      <c r="JSY28" s="9"/>
      <c r="JSZ28" s="9"/>
      <c r="JTA28" s="78"/>
      <c r="JTB28" s="9"/>
      <c r="JTC28" s="9"/>
      <c r="JTD28" s="78"/>
      <c r="JTE28" s="9"/>
      <c r="JTF28" s="9"/>
      <c r="JTG28" s="78"/>
      <c r="JTH28" s="9"/>
      <c r="JTI28" s="9"/>
      <c r="JTJ28" s="78"/>
      <c r="JTK28" s="9"/>
      <c r="JTL28" s="9"/>
      <c r="JTM28" s="78"/>
      <c r="JTN28" s="9"/>
      <c r="JTO28" s="9"/>
      <c r="JTP28" s="78"/>
      <c r="JTQ28" s="9"/>
      <c r="JTR28" s="9"/>
      <c r="JTS28" s="78"/>
      <c r="JTT28" s="9"/>
      <c r="JTU28" s="9"/>
      <c r="JTV28" s="78"/>
      <c r="JTW28" s="9"/>
      <c r="JTX28" s="9"/>
      <c r="JTY28" s="78"/>
      <c r="JTZ28" s="9"/>
      <c r="JUA28" s="9"/>
      <c r="JUB28" s="78"/>
      <c r="JUC28" s="9"/>
      <c r="JUD28" s="9"/>
      <c r="JUE28" s="78"/>
      <c r="JUF28" s="10"/>
      <c r="JUG28" s="10"/>
      <c r="JUH28" s="10"/>
      <c r="JUI28" s="9"/>
      <c r="JUJ28" s="9"/>
      <c r="JUK28" s="78"/>
      <c r="JUL28" s="10"/>
      <c r="JUM28" s="10"/>
      <c r="JUN28" s="10"/>
      <c r="JUO28" s="9"/>
      <c r="JUP28" s="9"/>
      <c r="JUQ28" s="78"/>
      <c r="JUR28" s="9"/>
      <c r="JUS28" s="9"/>
      <c r="JUT28" s="78"/>
      <c r="JUU28" s="10"/>
      <c r="JUV28" s="10"/>
      <c r="JUW28" s="10"/>
      <c r="JUX28" s="10"/>
      <c r="JUY28" s="10"/>
      <c r="JUZ28" s="10"/>
      <c r="JVA28" s="57"/>
      <c r="JVB28" s="58"/>
      <c r="JVC28" s="9"/>
      <c r="JVD28" s="9"/>
      <c r="JVE28" s="78"/>
      <c r="JVF28" s="9"/>
      <c r="JVG28" s="9"/>
      <c r="JVH28" s="78"/>
      <c r="JVI28" s="9"/>
      <c r="JVJ28" s="9"/>
      <c r="JVK28" s="78"/>
      <c r="JVL28" s="9"/>
      <c r="JVM28" s="9"/>
      <c r="JVN28" s="78"/>
      <c r="JVO28" s="9"/>
      <c r="JVP28" s="9"/>
      <c r="JVQ28" s="78"/>
      <c r="JVR28" s="9"/>
      <c r="JVS28" s="9"/>
      <c r="JVT28" s="78"/>
      <c r="JVU28" s="9"/>
      <c r="JVV28" s="9"/>
      <c r="JVW28" s="78"/>
      <c r="JVX28" s="9"/>
      <c r="JVY28" s="9"/>
      <c r="JVZ28" s="78"/>
      <c r="JWA28" s="9"/>
      <c r="JWB28" s="9"/>
      <c r="JWC28" s="78"/>
      <c r="JWD28" s="9"/>
      <c r="JWE28" s="9"/>
      <c r="JWF28" s="78"/>
      <c r="JWG28" s="9"/>
      <c r="JWH28" s="9"/>
      <c r="JWI28" s="78"/>
      <c r="JWJ28" s="9"/>
      <c r="JWK28" s="9"/>
      <c r="JWL28" s="78"/>
      <c r="JWM28" s="9"/>
      <c r="JWN28" s="9"/>
      <c r="JWO28" s="78"/>
      <c r="JWP28" s="9"/>
      <c r="JWQ28" s="9"/>
      <c r="JWR28" s="78"/>
      <c r="JWS28" s="9"/>
      <c r="JWT28" s="9"/>
      <c r="JWU28" s="78"/>
      <c r="JWV28" s="9"/>
      <c r="JWW28" s="9"/>
      <c r="JWX28" s="78"/>
      <c r="JWY28" s="9"/>
      <c r="JWZ28" s="9"/>
      <c r="JXA28" s="78"/>
      <c r="JXB28" s="9"/>
      <c r="JXC28" s="9"/>
      <c r="JXD28" s="78"/>
      <c r="JXE28" s="9"/>
      <c r="JXF28" s="9"/>
      <c r="JXG28" s="78"/>
      <c r="JXH28" s="9"/>
      <c r="JXI28" s="9"/>
      <c r="JXJ28" s="78"/>
      <c r="JXK28" s="9"/>
      <c r="JXL28" s="9"/>
      <c r="JXM28" s="78"/>
      <c r="JXN28" s="10"/>
      <c r="JXO28" s="10"/>
      <c r="JXP28" s="10"/>
      <c r="JXQ28" s="9"/>
      <c r="JXR28" s="9"/>
      <c r="JXS28" s="78"/>
      <c r="JXT28" s="10"/>
      <c r="JXU28" s="10"/>
      <c r="JXV28" s="10"/>
      <c r="JXW28" s="9"/>
      <c r="JXX28" s="9"/>
      <c r="JXY28" s="78"/>
      <c r="JXZ28" s="9"/>
      <c r="JYA28" s="9"/>
      <c r="JYB28" s="78"/>
      <c r="JYC28" s="10"/>
      <c r="JYD28" s="10"/>
      <c r="JYE28" s="10"/>
      <c r="JYF28" s="10"/>
      <c r="JYG28" s="10"/>
      <c r="JYH28" s="10"/>
      <c r="JYI28" s="57"/>
      <c r="JYJ28" s="58"/>
      <c r="JYK28" s="9"/>
      <c r="JYL28" s="9"/>
      <c r="JYM28" s="78"/>
      <c r="JYN28" s="9"/>
      <c r="JYO28" s="9"/>
      <c r="JYP28" s="78"/>
      <c r="JYQ28" s="9"/>
      <c r="JYR28" s="9"/>
      <c r="JYS28" s="78"/>
      <c r="JYT28" s="9"/>
      <c r="JYU28" s="9"/>
      <c r="JYV28" s="78"/>
      <c r="JYW28" s="9"/>
      <c r="JYX28" s="9"/>
      <c r="JYY28" s="78"/>
      <c r="JYZ28" s="9"/>
      <c r="JZA28" s="9"/>
      <c r="JZB28" s="78"/>
      <c r="JZC28" s="9"/>
      <c r="JZD28" s="9"/>
      <c r="JZE28" s="78"/>
      <c r="JZF28" s="9"/>
      <c r="JZG28" s="9"/>
      <c r="JZH28" s="78"/>
      <c r="JZI28" s="9"/>
      <c r="JZJ28" s="9"/>
      <c r="JZK28" s="78"/>
      <c r="JZL28" s="9"/>
      <c r="JZM28" s="9"/>
      <c r="JZN28" s="78"/>
      <c r="JZO28" s="9"/>
      <c r="JZP28" s="9"/>
      <c r="JZQ28" s="78"/>
      <c r="JZR28" s="9"/>
      <c r="JZS28" s="9"/>
      <c r="JZT28" s="78"/>
      <c r="JZU28" s="9"/>
      <c r="JZV28" s="9"/>
      <c r="JZW28" s="78"/>
      <c r="JZX28" s="9"/>
      <c r="JZY28" s="9"/>
      <c r="JZZ28" s="78"/>
      <c r="KAA28" s="9"/>
      <c r="KAB28" s="9"/>
      <c r="KAC28" s="78"/>
      <c r="KAD28" s="9"/>
      <c r="KAE28" s="9"/>
      <c r="KAF28" s="78"/>
      <c r="KAG28" s="9"/>
      <c r="KAH28" s="9"/>
      <c r="KAI28" s="78"/>
      <c r="KAJ28" s="9"/>
      <c r="KAK28" s="9"/>
      <c r="KAL28" s="78"/>
      <c r="KAM28" s="9"/>
      <c r="KAN28" s="9"/>
      <c r="KAO28" s="78"/>
      <c r="KAP28" s="9"/>
      <c r="KAQ28" s="9"/>
      <c r="KAR28" s="78"/>
      <c r="KAS28" s="9"/>
      <c r="KAT28" s="9"/>
      <c r="KAU28" s="78"/>
      <c r="KAV28" s="10"/>
      <c r="KAW28" s="10"/>
      <c r="KAX28" s="10"/>
      <c r="KAY28" s="9"/>
      <c r="KAZ28" s="9"/>
      <c r="KBA28" s="78"/>
      <c r="KBB28" s="10"/>
      <c r="KBC28" s="10"/>
      <c r="KBD28" s="10"/>
      <c r="KBE28" s="9"/>
      <c r="KBF28" s="9"/>
      <c r="KBG28" s="78"/>
      <c r="KBH28" s="9"/>
      <c r="KBI28" s="9"/>
      <c r="KBJ28" s="78"/>
      <c r="KBK28" s="10"/>
      <c r="KBL28" s="10"/>
      <c r="KBM28" s="10"/>
      <c r="KBN28" s="10"/>
      <c r="KBO28" s="10"/>
      <c r="KBP28" s="10"/>
      <c r="KBQ28" s="57"/>
      <c r="KBR28" s="58"/>
      <c r="KBS28" s="9"/>
      <c r="KBT28" s="9"/>
      <c r="KBU28" s="78"/>
      <c r="KBV28" s="9"/>
      <c r="KBW28" s="9"/>
      <c r="KBX28" s="78"/>
      <c r="KBY28" s="9"/>
      <c r="KBZ28" s="9"/>
      <c r="KCA28" s="78"/>
      <c r="KCB28" s="9"/>
      <c r="KCC28" s="9"/>
      <c r="KCD28" s="78"/>
      <c r="KCE28" s="9"/>
      <c r="KCF28" s="9"/>
      <c r="KCG28" s="78"/>
      <c r="KCH28" s="9"/>
      <c r="KCI28" s="9"/>
      <c r="KCJ28" s="78"/>
      <c r="KCK28" s="9"/>
      <c r="KCL28" s="9"/>
      <c r="KCM28" s="78"/>
      <c r="KCN28" s="9"/>
      <c r="KCO28" s="9"/>
      <c r="KCP28" s="78"/>
      <c r="KCQ28" s="9"/>
      <c r="KCR28" s="9"/>
      <c r="KCS28" s="78"/>
      <c r="KCT28" s="9"/>
      <c r="KCU28" s="9"/>
      <c r="KCV28" s="78"/>
      <c r="KCW28" s="9"/>
      <c r="KCX28" s="9"/>
      <c r="KCY28" s="78"/>
      <c r="KCZ28" s="9"/>
      <c r="KDA28" s="9"/>
      <c r="KDB28" s="78"/>
      <c r="KDC28" s="9"/>
      <c r="KDD28" s="9"/>
      <c r="KDE28" s="78"/>
      <c r="KDF28" s="9"/>
      <c r="KDG28" s="9"/>
      <c r="KDH28" s="78"/>
      <c r="KDI28" s="9"/>
      <c r="KDJ28" s="9"/>
      <c r="KDK28" s="78"/>
      <c r="KDL28" s="9"/>
      <c r="KDM28" s="9"/>
      <c r="KDN28" s="78"/>
      <c r="KDO28" s="9"/>
      <c r="KDP28" s="9"/>
      <c r="KDQ28" s="78"/>
      <c r="KDR28" s="9"/>
      <c r="KDS28" s="9"/>
      <c r="KDT28" s="78"/>
      <c r="KDU28" s="9"/>
      <c r="KDV28" s="9"/>
      <c r="KDW28" s="78"/>
      <c r="KDX28" s="9"/>
      <c r="KDY28" s="9"/>
      <c r="KDZ28" s="78"/>
      <c r="KEA28" s="9"/>
      <c r="KEB28" s="9"/>
      <c r="KEC28" s="78"/>
      <c r="KED28" s="10"/>
      <c r="KEE28" s="10"/>
      <c r="KEF28" s="10"/>
      <c r="KEG28" s="9"/>
      <c r="KEH28" s="9"/>
      <c r="KEI28" s="78"/>
      <c r="KEJ28" s="10"/>
      <c r="KEK28" s="10"/>
      <c r="KEL28" s="10"/>
      <c r="KEM28" s="9"/>
      <c r="KEN28" s="9"/>
      <c r="KEO28" s="78"/>
      <c r="KEP28" s="9"/>
      <c r="KEQ28" s="9"/>
      <c r="KER28" s="78"/>
      <c r="KES28" s="10"/>
      <c r="KET28" s="10"/>
      <c r="KEU28" s="10"/>
      <c r="KEV28" s="10"/>
      <c r="KEW28" s="10"/>
      <c r="KEX28" s="10"/>
      <c r="KEY28" s="57"/>
      <c r="KEZ28" s="58"/>
      <c r="KFA28" s="9"/>
      <c r="KFB28" s="9"/>
      <c r="KFC28" s="78"/>
      <c r="KFD28" s="9"/>
      <c r="KFE28" s="9"/>
      <c r="KFF28" s="78"/>
      <c r="KFG28" s="9"/>
      <c r="KFH28" s="9"/>
      <c r="KFI28" s="78"/>
      <c r="KFJ28" s="9"/>
      <c r="KFK28" s="9"/>
      <c r="KFL28" s="78"/>
      <c r="KFM28" s="9"/>
      <c r="KFN28" s="9"/>
      <c r="KFO28" s="78"/>
      <c r="KFP28" s="9"/>
      <c r="KFQ28" s="9"/>
      <c r="KFR28" s="78"/>
      <c r="KFS28" s="9"/>
      <c r="KFT28" s="9"/>
      <c r="KFU28" s="78"/>
      <c r="KFV28" s="9"/>
      <c r="KFW28" s="9"/>
      <c r="KFX28" s="78"/>
      <c r="KFY28" s="9"/>
      <c r="KFZ28" s="9"/>
      <c r="KGA28" s="78"/>
      <c r="KGB28" s="9"/>
      <c r="KGC28" s="9"/>
      <c r="KGD28" s="78"/>
      <c r="KGE28" s="9"/>
      <c r="KGF28" s="9"/>
      <c r="KGG28" s="78"/>
      <c r="KGH28" s="9"/>
      <c r="KGI28" s="9"/>
      <c r="KGJ28" s="78"/>
      <c r="KGK28" s="9"/>
      <c r="KGL28" s="9"/>
      <c r="KGM28" s="78"/>
      <c r="KGN28" s="9"/>
      <c r="KGO28" s="9"/>
      <c r="KGP28" s="78"/>
      <c r="KGQ28" s="9"/>
      <c r="KGR28" s="9"/>
      <c r="KGS28" s="78"/>
      <c r="KGT28" s="9"/>
      <c r="KGU28" s="9"/>
      <c r="KGV28" s="78"/>
      <c r="KGW28" s="9"/>
      <c r="KGX28" s="9"/>
      <c r="KGY28" s="78"/>
      <c r="KGZ28" s="9"/>
      <c r="KHA28" s="9"/>
      <c r="KHB28" s="78"/>
      <c r="KHC28" s="9"/>
      <c r="KHD28" s="9"/>
      <c r="KHE28" s="78"/>
      <c r="KHF28" s="9"/>
      <c r="KHG28" s="9"/>
      <c r="KHH28" s="78"/>
      <c r="KHI28" s="9"/>
      <c r="KHJ28" s="9"/>
      <c r="KHK28" s="78"/>
      <c r="KHL28" s="10"/>
      <c r="KHM28" s="10"/>
      <c r="KHN28" s="10"/>
      <c r="KHO28" s="9"/>
      <c r="KHP28" s="9"/>
      <c r="KHQ28" s="78"/>
      <c r="KHR28" s="10"/>
      <c r="KHS28" s="10"/>
      <c r="KHT28" s="10"/>
      <c r="KHU28" s="9"/>
      <c r="KHV28" s="9"/>
      <c r="KHW28" s="78"/>
      <c r="KHX28" s="9"/>
      <c r="KHY28" s="9"/>
      <c r="KHZ28" s="78"/>
      <c r="KIA28" s="10"/>
      <c r="KIB28" s="10"/>
      <c r="KIC28" s="10"/>
      <c r="KID28" s="10"/>
      <c r="KIE28" s="10"/>
      <c r="KIF28" s="10"/>
      <c r="KIG28" s="57"/>
      <c r="KIH28" s="58"/>
      <c r="KII28" s="9"/>
      <c r="KIJ28" s="9"/>
      <c r="KIK28" s="78"/>
      <c r="KIL28" s="9"/>
      <c r="KIM28" s="9"/>
      <c r="KIN28" s="78"/>
      <c r="KIO28" s="9"/>
      <c r="KIP28" s="9"/>
      <c r="KIQ28" s="78"/>
      <c r="KIR28" s="9"/>
      <c r="KIS28" s="9"/>
      <c r="KIT28" s="78"/>
      <c r="KIU28" s="9"/>
      <c r="KIV28" s="9"/>
      <c r="KIW28" s="78"/>
      <c r="KIX28" s="9"/>
      <c r="KIY28" s="9"/>
      <c r="KIZ28" s="78"/>
      <c r="KJA28" s="9"/>
      <c r="KJB28" s="9"/>
      <c r="KJC28" s="78"/>
      <c r="KJD28" s="9"/>
      <c r="KJE28" s="9"/>
      <c r="KJF28" s="78"/>
      <c r="KJG28" s="9"/>
      <c r="KJH28" s="9"/>
      <c r="KJI28" s="78"/>
      <c r="KJJ28" s="9"/>
      <c r="KJK28" s="9"/>
      <c r="KJL28" s="78"/>
      <c r="KJM28" s="9"/>
      <c r="KJN28" s="9"/>
      <c r="KJO28" s="78"/>
      <c r="KJP28" s="9"/>
      <c r="KJQ28" s="9"/>
      <c r="KJR28" s="78"/>
      <c r="KJS28" s="9"/>
      <c r="KJT28" s="9"/>
      <c r="KJU28" s="78"/>
      <c r="KJV28" s="9"/>
      <c r="KJW28" s="9"/>
      <c r="KJX28" s="78"/>
      <c r="KJY28" s="9"/>
      <c r="KJZ28" s="9"/>
      <c r="KKA28" s="78"/>
      <c r="KKB28" s="9"/>
      <c r="KKC28" s="9"/>
      <c r="KKD28" s="78"/>
      <c r="KKE28" s="9"/>
      <c r="KKF28" s="9"/>
      <c r="KKG28" s="78"/>
      <c r="KKH28" s="9"/>
      <c r="KKI28" s="9"/>
      <c r="KKJ28" s="78"/>
      <c r="KKK28" s="9"/>
      <c r="KKL28" s="9"/>
      <c r="KKM28" s="78"/>
      <c r="KKN28" s="9"/>
      <c r="KKO28" s="9"/>
      <c r="KKP28" s="78"/>
      <c r="KKQ28" s="9"/>
      <c r="KKR28" s="9"/>
      <c r="KKS28" s="78"/>
      <c r="KKT28" s="10"/>
      <c r="KKU28" s="10"/>
      <c r="KKV28" s="10"/>
      <c r="KKW28" s="9"/>
      <c r="KKX28" s="9"/>
      <c r="KKY28" s="78"/>
      <c r="KKZ28" s="10"/>
      <c r="KLA28" s="10"/>
      <c r="KLB28" s="10"/>
      <c r="KLC28" s="9"/>
      <c r="KLD28" s="9"/>
      <c r="KLE28" s="78"/>
      <c r="KLF28" s="9"/>
      <c r="KLG28" s="9"/>
      <c r="KLH28" s="78"/>
      <c r="KLI28" s="10"/>
      <c r="KLJ28" s="10"/>
      <c r="KLK28" s="10"/>
      <c r="KLL28" s="10"/>
      <c r="KLM28" s="10"/>
      <c r="KLN28" s="10"/>
      <c r="KLO28" s="57"/>
      <c r="KLP28" s="58"/>
      <c r="KLQ28" s="9"/>
      <c r="KLR28" s="9"/>
      <c r="KLS28" s="78"/>
      <c r="KLT28" s="9"/>
      <c r="KLU28" s="9"/>
      <c r="KLV28" s="78"/>
      <c r="KLW28" s="9"/>
      <c r="KLX28" s="9"/>
      <c r="KLY28" s="78"/>
      <c r="KLZ28" s="9"/>
      <c r="KMA28" s="9"/>
      <c r="KMB28" s="78"/>
      <c r="KMC28" s="9"/>
      <c r="KMD28" s="9"/>
      <c r="KME28" s="78"/>
      <c r="KMF28" s="9"/>
      <c r="KMG28" s="9"/>
      <c r="KMH28" s="78"/>
      <c r="KMI28" s="9"/>
      <c r="KMJ28" s="9"/>
      <c r="KMK28" s="78"/>
      <c r="KML28" s="9"/>
      <c r="KMM28" s="9"/>
      <c r="KMN28" s="78"/>
      <c r="KMO28" s="9"/>
      <c r="KMP28" s="9"/>
      <c r="KMQ28" s="78"/>
      <c r="KMR28" s="9"/>
      <c r="KMS28" s="9"/>
      <c r="KMT28" s="78"/>
      <c r="KMU28" s="9"/>
      <c r="KMV28" s="9"/>
      <c r="KMW28" s="78"/>
      <c r="KMX28" s="9"/>
      <c r="KMY28" s="9"/>
      <c r="KMZ28" s="78"/>
      <c r="KNA28" s="9"/>
      <c r="KNB28" s="9"/>
      <c r="KNC28" s="78"/>
      <c r="KND28" s="9"/>
      <c r="KNE28" s="9"/>
      <c r="KNF28" s="78"/>
      <c r="KNG28" s="9"/>
      <c r="KNH28" s="9"/>
      <c r="KNI28" s="78"/>
      <c r="KNJ28" s="9"/>
      <c r="KNK28" s="9"/>
      <c r="KNL28" s="78"/>
      <c r="KNM28" s="9"/>
      <c r="KNN28" s="9"/>
      <c r="KNO28" s="78"/>
      <c r="KNP28" s="9"/>
      <c r="KNQ28" s="9"/>
      <c r="KNR28" s="78"/>
      <c r="KNS28" s="9"/>
      <c r="KNT28" s="9"/>
      <c r="KNU28" s="78"/>
      <c r="KNV28" s="9"/>
      <c r="KNW28" s="9"/>
      <c r="KNX28" s="78"/>
      <c r="KNY28" s="9"/>
      <c r="KNZ28" s="9"/>
      <c r="KOA28" s="78"/>
      <c r="KOB28" s="10"/>
      <c r="KOC28" s="10"/>
      <c r="KOD28" s="10"/>
      <c r="KOE28" s="9"/>
      <c r="KOF28" s="9"/>
      <c r="KOG28" s="78"/>
      <c r="KOH28" s="10"/>
      <c r="KOI28" s="10"/>
      <c r="KOJ28" s="10"/>
      <c r="KOK28" s="9"/>
      <c r="KOL28" s="9"/>
      <c r="KOM28" s="78"/>
      <c r="KON28" s="9"/>
      <c r="KOO28" s="9"/>
      <c r="KOP28" s="78"/>
      <c r="KOQ28" s="10"/>
      <c r="KOR28" s="10"/>
      <c r="KOS28" s="10"/>
      <c r="KOT28" s="10"/>
      <c r="KOU28" s="10"/>
      <c r="KOV28" s="10"/>
      <c r="KOW28" s="57"/>
      <c r="KOX28" s="58"/>
      <c r="KOY28" s="9"/>
      <c r="KOZ28" s="9"/>
      <c r="KPA28" s="78"/>
      <c r="KPB28" s="9"/>
      <c r="KPC28" s="9"/>
      <c r="KPD28" s="78"/>
      <c r="KPE28" s="9"/>
      <c r="KPF28" s="9"/>
      <c r="KPG28" s="78"/>
      <c r="KPH28" s="9"/>
      <c r="KPI28" s="9"/>
      <c r="KPJ28" s="78"/>
      <c r="KPK28" s="9"/>
      <c r="KPL28" s="9"/>
      <c r="KPM28" s="78"/>
      <c r="KPN28" s="9"/>
      <c r="KPO28" s="9"/>
      <c r="KPP28" s="78"/>
      <c r="KPQ28" s="9"/>
      <c r="KPR28" s="9"/>
      <c r="KPS28" s="78"/>
      <c r="KPT28" s="9"/>
      <c r="KPU28" s="9"/>
      <c r="KPV28" s="78"/>
      <c r="KPW28" s="9"/>
      <c r="KPX28" s="9"/>
      <c r="KPY28" s="78"/>
      <c r="KPZ28" s="9"/>
      <c r="KQA28" s="9"/>
      <c r="KQB28" s="78"/>
      <c r="KQC28" s="9"/>
      <c r="KQD28" s="9"/>
      <c r="KQE28" s="78"/>
      <c r="KQF28" s="9"/>
      <c r="KQG28" s="9"/>
      <c r="KQH28" s="78"/>
      <c r="KQI28" s="9"/>
      <c r="KQJ28" s="9"/>
      <c r="KQK28" s="78"/>
      <c r="KQL28" s="9"/>
      <c r="KQM28" s="9"/>
      <c r="KQN28" s="78"/>
      <c r="KQO28" s="9"/>
      <c r="KQP28" s="9"/>
      <c r="KQQ28" s="78"/>
      <c r="KQR28" s="9"/>
      <c r="KQS28" s="9"/>
      <c r="KQT28" s="78"/>
      <c r="KQU28" s="9"/>
      <c r="KQV28" s="9"/>
      <c r="KQW28" s="78"/>
      <c r="KQX28" s="9"/>
      <c r="KQY28" s="9"/>
      <c r="KQZ28" s="78"/>
      <c r="KRA28" s="9"/>
      <c r="KRB28" s="9"/>
      <c r="KRC28" s="78"/>
      <c r="KRD28" s="9"/>
      <c r="KRE28" s="9"/>
      <c r="KRF28" s="78"/>
      <c r="KRG28" s="9"/>
      <c r="KRH28" s="9"/>
      <c r="KRI28" s="78"/>
      <c r="KRJ28" s="10"/>
      <c r="KRK28" s="10"/>
      <c r="KRL28" s="10"/>
      <c r="KRM28" s="9"/>
      <c r="KRN28" s="9"/>
      <c r="KRO28" s="78"/>
      <c r="KRP28" s="10"/>
      <c r="KRQ28" s="10"/>
      <c r="KRR28" s="10"/>
      <c r="KRS28" s="9"/>
      <c r="KRT28" s="9"/>
      <c r="KRU28" s="78"/>
      <c r="KRV28" s="9"/>
      <c r="KRW28" s="9"/>
      <c r="KRX28" s="78"/>
      <c r="KRY28" s="10"/>
      <c r="KRZ28" s="10"/>
      <c r="KSA28" s="10"/>
      <c r="KSB28" s="10"/>
      <c r="KSC28" s="10"/>
      <c r="KSD28" s="10"/>
      <c r="KSE28" s="57"/>
      <c r="KSF28" s="58"/>
      <c r="KSG28" s="9"/>
      <c r="KSH28" s="9"/>
      <c r="KSI28" s="78"/>
      <c r="KSJ28" s="9"/>
      <c r="KSK28" s="9"/>
      <c r="KSL28" s="78"/>
      <c r="KSM28" s="9"/>
      <c r="KSN28" s="9"/>
      <c r="KSO28" s="78"/>
      <c r="KSP28" s="9"/>
      <c r="KSQ28" s="9"/>
      <c r="KSR28" s="78"/>
      <c r="KSS28" s="9"/>
      <c r="KST28" s="9"/>
      <c r="KSU28" s="78"/>
      <c r="KSV28" s="9"/>
      <c r="KSW28" s="9"/>
      <c r="KSX28" s="78"/>
      <c r="KSY28" s="9"/>
      <c r="KSZ28" s="9"/>
      <c r="KTA28" s="78"/>
      <c r="KTB28" s="9"/>
      <c r="KTC28" s="9"/>
      <c r="KTD28" s="78"/>
      <c r="KTE28" s="9"/>
      <c r="KTF28" s="9"/>
      <c r="KTG28" s="78"/>
      <c r="KTH28" s="9"/>
      <c r="KTI28" s="9"/>
      <c r="KTJ28" s="78"/>
      <c r="KTK28" s="9"/>
      <c r="KTL28" s="9"/>
      <c r="KTM28" s="78"/>
      <c r="KTN28" s="9"/>
      <c r="KTO28" s="9"/>
      <c r="KTP28" s="78"/>
      <c r="KTQ28" s="9"/>
      <c r="KTR28" s="9"/>
      <c r="KTS28" s="78"/>
      <c r="KTT28" s="9"/>
      <c r="KTU28" s="9"/>
      <c r="KTV28" s="78"/>
      <c r="KTW28" s="9"/>
      <c r="KTX28" s="9"/>
      <c r="KTY28" s="78"/>
      <c r="KTZ28" s="9"/>
      <c r="KUA28" s="9"/>
      <c r="KUB28" s="78"/>
      <c r="KUC28" s="9"/>
      <c r="KUD28" s="9"/>
      <c r="KUE28" s="78"/>
      <c r="KUF28" s="9"/>
      <c r="KUG28" s="9"/>
      <c r="KUH28" s="78"/>
      <c r="KUI28" s="9"/>
      <c r="KUJ28" s="9"/>
      <c r="KUK28" s="78"/>
      <c r="KUL28" s="9"/>
      <c r="KUM28" s="9"/>
      <c r="KUN28" s="78"/>
      <c r="KUO28" s="9"/>
      <c r="KUP28" s="9"/>
      <c r="KUQ28" s="78"/>
      <c r="KUR28" s="10"/>
      <c r="KUS28" s="10"/>
      <c r="KUT28" s="10"/>
      <c r="KUU28" s="9"/>
      <c r="KUV28" s="9"/>
      <c r="KUW28" s="78"/>
      <c r="KUX28" s="10"/>
      <c r="KUY28" s="10"/>
      <c r="KUZ28" s="10"/>
      <c r="KVA28" s="9"/>
      <c r="KVB28" s="9"/>
      <c r="KVC28" s="78"/>
      <c r="KVD28" s="9"/>
      <c r="KVE28" s="9"/>
      <c r="KVF28" s="78"/>
      <c r="KVG28" s="10"/>
      <c r="KVH28" s="10"/>
      <c r="KVI28" s="10"/>
      <c r="KVJ28" s="10"/>
      <c r="KVK28" s="10"/>
      <c r="KVL28" s="10"/>
      <c r="KVM28" s="57"/>
      <c r="KVN28" s="58"/>
      <c r="KVO28" s="9"/>
      <c r="KVP28" s="9"/>
      <c r="KVQ28" s="78"/>
      <c r="KVR28" s="9"/>
      <c r="KVS28" s="9"/>
      <c r="KVT28" s="78"/>
      <c r="KVU28" s="9"/>
      <c r="KVV28" s="9"/>
      <c r="KVW28" s="78"/>
      <c r="KVX28" s="9"/>
      <c r="KVY28" s="9"/>
      <c r="KVZ28" s="78"/>
      <c r="KWA28" s="9"/>
      <c r="KWB28" s="9"/>
      <c r="KWC28" s="78"/>
      <c r="KWD28" s="9"/>
      <c r="KWE28" s="9"/>
      <c r="KWF28" s="78"/>
      <c r="KWG28" s="9"/>
      <c r="KWH28" s="9"/>
      <c r="KWI28" s="78"/>
      <c r="KWJ28" s="9"/>
      <c r="KWK28" s="9"/>
      <c r="KWL28" s="78"/>
      <c r="KWM28" s="9"/>
      <c r="KWN28" s="9"/>
      <c r="KWO28" s="78"/>
      <c r="KWP28" s="9"/>
      <c r="KWQ28" s="9"/>
      <c r="KWR28" s="78"/>
      <c r="KWS28" s="9"/>
      <c r="KWT28" s="9"/>
      <c r="KWU28" s="78"/>
      <c r="KWV28" s="9"/>
      <c r="KWW28" s="9"/>
      <c r="KWX28" s="78"/>
      <c r="KWY28" s="9"/>
      <c r="KWZ28" s="9"/>
      <c r="KXA28" s="78"/>
      <c r="KXB28" s="9"/>
      <c r="KXC28" s="9"/>
      <c r="KXD28" s="78"/>
      <c r="KXE28" s="9"/>
      <c r="KXF28" s="9"/>
      <c r="KXG28" s="78"/>
      <c r="KXH28" s="9"/>
      <c r="KXI28" s="9"/>
      <c r="KXJ28" s="78"/>
      <c r="KXK28" s="9"/>
      <c r="KXL28" s="9"/>
      <c r="KXM28" s="78"/>
      <c r="KXN28" s="9"/>
      <c r="KXO28" s="9"/>
      <c r="KXP28" s="78"/>
      <c r="KXQ28" s="9"/>
      <c r="KXR28" s="9"/>
      <c r="KXS28" s="78"/>
      <c r="KXT28" s="9"/>
      <c r="KXU28" s="9"/>
      <c r="KXV28" s="78"/>
      <c r="KXW28" s="9"/>
      <c r="KXX28" s="9"/>
      <c r="KXY28" s="78"/>
      <c r="KXZ28" s="10"/>
      <c r="KYA28" s="10"/>
      <c r="KYB28" s="10"/>
      <c r="KYC28" s="9"/>
      <c r="KYD28" s="9"/>
      <c r="KYE28" s="78"/>
      <c r="KYF28" s="10"/>
      <c r="KYG28" s="10"/>
      <c r="KYH28" s="10"/>
      <c r="KYI28" s="9"/>
      <c r="KYJ28" s="9"/>
      <c r="KYK28" s="78"/>
      <c r="KYL28" s="9"/>
      <c r="KYM28" s="9"/>
      <c r="KYN28" s="78"/>
      <c r="KYO28" s="10"/>
      <c r="KYP28" s="10"/>
      <c r="KYQ28" s="10"/>
      <c r="KYR28" s="10"/>
      <c r="KYS28" s="10"/>
      <c r="KYT28" s="10"/>
      <c r="KYU28" s="57"/>
      <c r="KYV28" s="58"/>
      <c r="KYW28" s="9"/>
      <c r="KYX28" s="9"/>
      <c r="KYY28" s="78"/>
      <c r="KYZ28" s="9"/>
      <c r="KZA28" s="9"/>
      <c r="KZB28" s="78"/>
      <c r="KZC28" s="9"/>
      <c r="KZD28" s="9"/>
      <c r="KZE28" s="78"/>
      <c r="KZF28" s="9"/>
      <c r="KZG28" s="9"/>
      <c r="KZH28" s="78"/>
      <c r="KZI28" s="9"/>
      <c r="KZJ28" s="9"/>
      <c r="KZK28" s="78"/>
      <c r="KZL28" s="9"/>
      <c r="KZM28" s="9"/>
      <c r="KZN28" s="78"/>
      <c r="KZO28" s="9"/>
      <c r="KZP28" s="9"/>
      <c r="KZQ28" s="78"/>
      <c r="KZR28" s="9"/>
      <c r="KZS28" s="9"/>
      <c r="KZT28" s="78"/>
      <c r="KZU28" s="9"/>
      <c r="KZV28" s="9"/>
      <c r="KZW28" s="78"/>
      <c r="KZX28" s="9"/>
      <c r="KZY28" s="9"/>
      <c r="KZZ28" s="78"/>
      <c r="LAA28" s="9"/>
      <c r="LAB28" s="9"/>
      <c r="LAC28" s="78"/>
      <c r="LAD28" s="9"/>
      <c r="LAE28" s="9"/>
      <c r="LAF28" s="78"/>
      <c r="LAG28" s="9"/>
      <c r="LAH28" s="9"/>
      <c r="LAI28" s="78"/>
      <c r="LAJ28" s="9"/>
      <c r="LAK28" s="9"/>
      <c r="LAL28" s="78"/>
      <c r="LAM28" s="9"/>
      <c r="LAN28" s="9"/>
      <c r="LAO28" s="78"/>
      <c r="LAP28" s="9"/>
      <c r="LAQ28" s="9"/>
      <c r="LAR28" s="78"/>
      <c r="LAS28" s="9"/>
      <c r="LAT28" s="9"/>
      <c r="LAU28" s="78"/>
      <c r="LAV28" s="9"/>
      <c r="LAW28" s="9"/>
      <c r="LAX28" s="78"/>
      <c r="LAY28" s="9"/>
      <c r="LAZ28" s="9"/>
      <c r="LBA28" s="78"/>
      <c r="LBB28" s="9"/>
      <c r="LBC28" s="9"/>
      <c r="LBD28" s="78"/>
      <c r="LBE28" s="9"/>
      <c r="LBF28" s="9"/>
      <c r="LBG28" s="78"/>
      <c r="LBH28" s="10"/>
      <c r="LBI28" s="10"/>
      <c r="LBJ28" s="10"/>
      <c r="LBK28" s="9"/>
      <c r="LBL28" s="9"/>
      <c r="LBM28" s="78"/>
      <c r="LBN28" s="10"/>
      <c r="LBO28" s="10"/>
      <c r="LBP28" s="10"/>
      <c r="LBQ28" s="9"/>
      <c r="LBR28" s="9"/>
      <c r="LBS28" s="78"/>
      <c r="LBT28" s="9"/>
      <c r="LBU28" s="9"/>
      <c r="LBV28" s="78"/>
      <c r="LBW28" s="10"/>
      <c r="LBX28" s="10"/>
      <c r="LBY28" s="10"/>
      <c r="LBZ28" s="10"/>
      <c r="LCA28" s="10"/>
      <c r="LCB28" s="10"/>
      <c r="LCC28" s="57"/>
      <c r="LCD28" s="58"/>
      <c r="LCE28" s="9"/>
      <c r="LCF28" s="9"/>
      <c r="LCG28" s="78"/>
      <c r="LCH28" s="9"/>
      <c r="LCI28" s="9"/>
      <c r="LCJ28" s="78"/>
      <c r="LCK28" s="9"/>
      <c r="LCL28" s="9"/>
      <c r="LCM28" s="78"/>
      <c r="LCN28" s="9"/>
      <c r="LCO28" s="9"/>
      <c r="LCP28" s="78"/>
      <c r="LCQ28" s="9"/>
      <c r="LCR28" s="9"/>
      <c r="LCS28" s="78"/>
      <c r="LCT28" s="9"/>
      <c r="LCU28" s="9"/>
      <c r="LCV28" s="78"/>
      <c r="LCW28" s="9"/>
      <c r="LCX28" s="9"/>
      <c r="LCY28" s="78"/>
      <c r="LCZ28" s="9"/>
      <c r="LDA28" s="9"/>
      <c r="LDB28" s="78"/>
      <c r="LDC28" s="9"/>
      <c r="LDD28" s="9"/>
      <c r="LDE28" s="78"/>
      <c r="LDF28" s="9"/>
      <c r="LDG28" s="9"/>
      <c r="LDH28" s="78"/>
      <c r="LDI28" s="9"/>
      <c r="LDJ28" s="9"/>
      <c r="LDK28" s="78"/>
      <c r="LDL28" s="9"/>
      <c r="LDM28" s="9"/>
      <c r="LDN28" s="78"/>
      <c r="LDO28" s="9"/>
      <c r="LDP28" s="9"/>
      <c r="LDQ28" s="78"/>
      <c r="LDR28" s="9"/>
      <c r="LDS28" s="9"/>
      <c r="LDT28" s="78"/>
      <c r="LDU28" s="9"/>
      <c r="LDV28" s="9"/>
      <c r="LDW28" s="78"/>
      <c r="LDX28" s="9"/>
      <c r="LDY28" s="9"/>
      <c r="LDZ28" s="78"/>
      <c r="LEA28" s="9"/>
      <c r="LEB28" s="9"/>
      <c r="LEC28" s="78"/>
      <c r="LED28" s="9"/>
      <c r="LEE28" s="9"/>
      <c r="LEF28" s="78"/>
      <c r="LEG28" s="9"/>
      <c r="LEH28" s="9"/>
      <c r="LEI28" s="78"/>
      <c r="LEJ28" s="9"/>
      <c r="LEK28" s="9"/>
      <c r="LEL28" s="78"/>
      <c r="LEM28" s="9"/>
      <c r="LEN28" s="9"/>
      <c r="LEO28" s="78"/>
      <c r="LEP28" s="10"/>
      <c r="LEQ28" s="10"/>
      <c r="LER28" s="10"/>
      <c r="LES28" s="9"/>
      <c r="LET28" s="9"/>
      <c r="LEU28" s="78"/>
      <c r="LEV28" s="10"/>
      <c r="LEW28" s="10"/>
      <c r="LEX28" s="10"/>
      <c r="LEY28" s="9"/>
      <c r="LEZ28" s="9"/>
      <c r="LFA28" s="78"/>
      <c r="LFB28" s="9"/>
      <c r="LFC28" s="9"/>
      <c r="LFD28" s="78"/>
      <c r="LFE28" s="10"/>
      <c r="LFF28" s="10"/>
      <c r="LFG28" s="10"/>
      <c r="LFH28" s="10"/>
      <c r="LFI28" s="10"/>
      <c r="LFJ28" s="10"/>
      <c r="LFK28" s="57"/>
      <c r="LFL28" s="58"/>
      <c r="LFM28" s="9"/>
      <c r="LFN28" s="9"/>
      <c r="LFO28" s="78"/>
      <c r="LFP28" s="9"/>
      <c r="LFQ28" s="9"/>
      <c r="LFR28" s="78"/>
      <c r="LFS28" s="9"/>
      <c r="LFT28" s="9"/>
      <c r="LFU28" s="78"/>
      <c r="LFV28" s="9"/>
      <c r="LFW28" s="9"/>
      <c r="LFX28" s="78"/>
      <c r="LFY28" s="9"/>
      <c r="LFZ28" s="9"/>
      <c r="LGA28" s="78"/>
      <c r="LGB28" s="9"/>
      <c r="LGC28" s="9"/>
      <c r="LGD28" s="78"/>
      <c r="LGE28" s="9"/>
      <c r="LGF28" s="9"/>
      <c r="LGG28" s="78"/>
      <c r="LGH28" s="9"/>
      <c r="LGI28" s="9"/>
      <c r="LGJ28" s="78"/>
      <c r="LGK28" s="9"/>
      <c r="LGL28" s="9"/>
      <c r="LGM28" s="78"/>
      <c r="LGN28" s="9"/>
      <c r="LGO28" s="9"/>
      <c r="LGP28" s="78"/>
      <c r="LGQ28" s="9"/>
      <c r="LGR28" s="9"/>
      <c r="LGS28" s="78"/>
      <c r="LGT28" s="9"/>
      <c r="LGU28" s="9"/>
      <c r="LGV28" s="78"/>
      <c r="LGW28" s="9"/>
      <c r="LGX28" s="9"/>
      <c r="LGY28" s="78"/>
      <c r="LGZ28" s="9"/>
      <c r="LHA28" s="9"/>
      <c r="LHB28" s="78"/>
      <c r="LHC28" s="9"/>
      <c r="LHD28" s="9"/>
      <c r="LHE28" s="78"/>
      <c r="LHF28" s="9"/>
      <c r="LHG28" s="9"/>
      <c r="LHH28" s="78"/>
      <c r="LHI28" s="9"/>
      <c r="LHJ28" s="9"/>
      <c r="LHK28" s="78"/>
      <c r="LHL28" s="9"/>
      <c r="LHM28" s="9"/>
      <c r="LHN28" s="78"/>
      <c r="LHO28" s="9"/>
      <c r="LHP28" s="9"/>
      <c r="LHQ28" s="78"/>
      <c r="LHR28" s="9"/>
      <c r="LHS28" s="9"/>
      <c r="LHT28" s="78"/>
      <c r="LHU28" s="9"/>
      <c r="LHV28" s="9"/>
      <c r="LHW28" s="78"/>
      <c r="LHX28" s="10"/>
      <c r="LHY28" s="10"/>
      <c r="LHZ28" s="10"/>
      <c r="LIA28" s="9"/>
      <c r="LIB28" s="9"/>
      <c r="LIC28" s="78"/>
      <c r="LID28" s="10"/>
      <c r="LIE28" s="10"/>
      <c r="LIF28" s="10"/>
      <c r="LIG28" s="9"/>
      <c r="LIH28" s="9"/>
      <c r="LII28" s="78"/>
      <c r="LIJ28" s="9"/>
      <c r="LIK28" s="9"/>
      <c r="LIL28" s="78"/>
      <c r="LIM28" s="10"/>
      <c r="LIN28" s="10"/>
      <c r="LIO28" s="10"/>
      <c r="LIP28" s="10"/>
      <c r="LIQ28" s="10"/>
      <c r="LIR28" s="10"/>
      <c r="LIS28" s="57"/>
      <c r="LIT28" s="58"/>
      <c r="LIU28" s="9"/>
      <c r="LIV28" s="9"/>
      <c r="LIW28" s="78"/>
      <c r="LIX28" s="9"/>
      <c r="LIY28" s="9"/>
      <c r="LIZ28" s="78"/>
      <c r="LJA28" s="9"/>
      <c r="LJB28" s="9"/>
      <c r="LJC28" s="78"/>
      <c r="LJD28" s="9"/>
      <c r="LJE28" s="9"/>
      <c r="LJF28" s="78"/>
      <c r="LJG28" s="9"/>
      <c r="LJH28" s="9"/>
      <c r="LJI28" s="78"/>
      <c r="LJJ28" s="9"/>
      <c r="LJK28" s="9"/>
      <c r="LJL28" s="78"/>
      <c r="LJM28" s="9"/>
      <c r="LJN28" s="9"/>
      <c r="LJO28" s="78"/>
      <c r="LJP28" s="9"/>
      <c r="LJQ28" s="9"/>
      <c r="LJR28" s="78"/>
      <c r="LJS28" s="9"/>
      <c r="LJT28" s="9"/>
      <c r="LJU28" s="78"/>
      <c r="LJV28" s="9"/>
      <c r="LJW28" s="9"/>
      <c r="LJX28" s="78"/>
      <c r="LJY28" s="9"/>
      <c r="LJZ28" s="9"/>
      <c r="LKA28" s="78"/>
      <c r="LKB28" s="9"/>
      <c r="LKC28" s="9"/>
      <c r="LKD28" s="78"/>
      <c r="LKE28" s="9"/>
      <c r="LKF28" s="9"/>
      <c r="LKG28" s="78"/>
      <c r="LKH28" s="9"/>
      <c r="LKI28" s="9"/>
      <c r="LKJ28" s="78"/>
      <c r="LKK28" s="9"/>
      <c r="LKL28" s="9"/>
      <c r="LKM28" s="78"/>
      <c r="LKN28" s="9"/>
      <c r="LKO28" s="9"/>
      <c r="LKP28" s="78"/>
      <c r="LKQ28" s="9"/>
      <c r="LKR28" s="9"/>
      <c r="LKS28" s="78"/>
      <c r="LKT28" s="9"/>
      <c r="LKU28" s="9"/>
      <c r="LKV28" s="78"/>
      <c r="LKW28" s="9"/>
      <c r="LKX28" s="9"/>
      <c r="LKY28" s="78"/>
      <c r="LKZ28" s="9"/>
      <c r="LLA28" s="9"/>
      <c r="LLB28" s="78"/>
      <c r="LLC28" s="9"/>
      <c r="LLD28" s="9"/>
      <c r="LLE28" s="78"/>
      <c r="LLF28" s="10"/>
      <c r="LLG28" s="10"/>
      <c r="LLH28" s="10"/>
      <c r="LLI28" s="9"/>
      <c r="LLJ28" s="9"/>
      <c r="LLK28" s="78"/>
      <c r="LLL28" s="10"/>
      <c r="LLM28" s="10"/>
      <c r="LLN28" s="10"/>
      <c r="LLO28" s="9"/>
      <c r="LLP28" s="9"/>
      <c r="LLQ28" s="78"/>
      <c r="LLR28" s="9"/>
      <c r="LLS28" s="9"/>
      <c r="LLT28" s="78"/>
      <c r="LLU28" s="10"/>
      <c r="LLV28" s="10"/>
      <c r="LLW28" s="10"/>
      <c r="LLX28" s="10"/>
      <c r="LLY28" s="10"/>
      <c r="LLZ28" s="10"/>
      <c r="LMA28" s="57"/>
      <c r="LMB28" s="58"/>
      <c r="LMC28" s="9"/>
      <c r="LMD28" s="9"/>
      <c r="LME28" s="78"/>
      <c r="LMF28" s="9"/>
      <c r="LMG28" s="9"/>
      <c r="LMH28" s="78"/>
      <c r="LMI28" s="9"/>
      <c r="LMJ28" s="9"/>
      <c r="LMK28" s="78"/>
      <c r="LML28" s="9"/>
      <c r="LMM28" s="9"/>
      <c r="LMN28" s="78"/>
      <c r="LMO28" s="9"/>
      <c r="LMP28" s="9"/>
      <c r="LMQ28" s="78"/>
      <c r="LMR28" s="9"/>
      <c r="LMS28" s="9"/>
      <c r="LMT28" s="78"/>
      <c r="LMU28" s="9"/>
      <c r="LMV28" s="9"/>
      <c r="LMW28" s="78"/>
      <c r="LMX28" s="9"/>
      <c r="LMY28" s="9"/>
      <c r="LMZ28" s="78"/>
      <c r="LNA28" s="9"/>
      <c r="LNB28" s="9"/>
      <c r="LNC28" s="78"/>
      <c r="LND28" s="9"/>
      <c r="LNE28" s="9"/>
      <c r="LNF28" s="78"/>
      <c r="LNG28" s="9"/>
      <c r="LNH28" s="9"/>
      <c r="LNI28" s="78"/>
      <c r="LNJ28" s="9"/>
      <c r="LNK28" s="9"/>
      <c r="LNL28" s="78"/>
      <c r="LNM28" s="9"/>
      <c r="LNN28" s="9"/>
      <c r="LNO28" s="78"/>
      <c r="LNP28" s="9"/>
      <c r="LNQ28" s="9"/>
      <c r="LNR28" s="78"/>
      <c r="LNS28" s="9"/>
      <c r="LNT28" s="9"/>
      <c r="LNU28" s="78"/>
      <c r="LNV28" s="9"/>
      <c r="LNW28" s="9"/>
      <c r="LNX28" s="78"/>
      <c r="LNY28" s="9"/>
      <c r="LNZ28" s="9"/>
      <c r="LOA28" s="78"/>
      <c r="LOB28" s="9"/>
      <c r="LOC28" s="9"/>
      <c r="LOD28" s="78"/>
      <c r="LOE28" s="9"/>
      <c r="LOF28" s="9"/>
      <c r="LOG28" s="78"/>
      <c r="LOH28" s="9"/>
      <c r="LOI28" s="9"/>
      <c r="LOJ28" s="78"/>
      <c r="LOK28" s="9"/>
      <c r="LOL28" s="9"/>
      <c r="LOM28" s="78"/>
      <c r="LON28" s="10"/>
      <c r="LOO28" s="10"/>
      <c r="LOP28" s="10"/>
      <c r="LOQ28" s="9"/>
      <c r="LOR28" s="9"/>
      <c r="LOS28" s="78"/>
      <c r="LOT28" s="10"/>
      <c r="LOU28" s="10"/>
      <c r="LOV28" s="10"/>
      <c r="LOW28" s="9"/>
      <c r="LOX28" s="9"/>
      <c r="LOY28" s="78"/>
      <c r="LOZ28" s="9"/>
      <c r="LPA28" s="9"/>
      <c r="LPB28" s="78"/>
      <c r="LPC28" s="10"/>
      <c r="LPD28" s="10"/>
      <c r="LPE28" s="10"/>
      <c r="LPF28" s="10"/>
      <c r="LPG28" s="10"/>
      <c r="LPH28" s="10"/>
      <c r="LPI28" s="57"/>
      <c r="LPJ28" s="58"/>
      <c r="LPK28" s="9"/>
      <c r="LPL28" s="9"/>
      <c r="LPM28" s="78"/>
      <c r="LPN28" s="9"/>
      <c r="LPO28" s="9"/>
      <c r="LPP28" s="78"/>
      <c r="LPQ28" s="9"/>
      <c r="LPR28" s="9"/>
      <c r="LPS28" s="78"/>
      <c r="LPT28" s="9"/>
      <c r="LPU28" s="9"/>
      <c r="LPV28" s="78"/>
      <c r="LPW28" s="9"/>
      <c r="LPX28" s="9"/>
      <c r="LPY28" s="78"/>
      <c r="LPZ28" s="9"/>
      <c r="LQA28" s="9"/>
      <c r="LQB28" s="78"/>
      <c r="LQC28" s="9"/>
      <c r="LQD28" s="9"/>
      <c r="LQE28" s="78"/>
      <c r="LQF28" s="9"/>
      <c r="LQG28" s="9"/>
      <c r="LQH28" s="78"/>
      <c r="LQI28" s="9"/>
      <c r="LQJ28" s="9"/>
      <c r="LQK28" s="78"/>
      <c r="LQL28" s="9"/>
      <c r="LQM28" s="9"/>
      <c r="LQN28" s="78"/>
      <c r="LQO28" s="9"/>
      <c r="LQP28" s="9"/>
      <c r="LQQ28" s="78"/>
      <c r="LQR28" s="9"/>
      <c r="LQS28" s="9"/>
      <c r="LQT28" s="78"/>
      <c r="LQU28" s="9"/>
      <c r="LQV28" s="9"/>
      <c r="LQW28" s="78"/>
      <c r="LQX28" s="9"/>
      <c r="LQY28" s="9"/>
      <c r="LQZ28" s="78"/>
      <c r="LRA28" s="9"/>
      <c r="LRB28" s="9"/>
      <c r="LRC28" s="78"/>
      <c r="LRD28" s="9"/>
      <c r="LRE28" s="9"/>
      <c r="LRF28" s="78"/>
      <c r="LRG28" s="9"/>
      <c r="LRH28" s="9"/>
      <c r="LRI28" s="78"/>
      <c r="LRJ28" s="9"/>
      <c r="LRK28" s="9"/>
      <c r="LRL28" s="78"/>
      <c r="LRM28" s="9"/>
      <c r="LRN28" s="9"/>
      <c r="LRO28" s="78"/>
      <c r="LRP28" s="9"/>
      <c r="LRQ28" s="9"/>
      <c r="LRR28" s="78"/>
      <c r="LRS28" s="9"/>
      <c r="LRT28" s="9"/>
      <c r="LRU28" s="78"/>
      <c r="LRV28" s="10"/>
      <c r="LRW28" s="10"/>
      <c r="LRX28" s="10"/>
      <c r="LRY28" s="9"/>
      <c r="LRZ28" s="9"/>
      <c r="LSA28" s="78"/>
      <c r="LSB28" s="10"/>
      <c r="LSC28" s="10"/>
      <c r="LSD28" s="10"/>
      <c r="LSE28" s="9"/>
      <c r="LSF28" s="9"/>
      <c r="LSG28" s="78"/>
      <c r="LSH28" s="9"/>
      <c r="LSI28" s="9"/>
      <c r="LSJ28" s="78"/>
      <c r="LSK28" s="10"/>
      <c r="LSL28" s="10"/>
      <c r="LSM28" s="10"/>
      <c r="LSN28" s="10"/>
      <c r="LSO28" s="10"/>
      <c r="LSP28" s="10"/>
      <c r="LSQ28" s="57"/>
      <c r="LSR28" s="58"/>
      <c r="LSS28" s="9"/>
      <c r="LST28" s="9"/>
      <c r="LSU28" s="78"/>
      <c r="LSV28" s="9"/>
      <c r="LSW28" s="9"/>
      <c r="LSX28" s="78"/>
      <c r="LSY28" s="9"/>
      <c r="LSZ28" s="9"/>
      <c r="LTA28" s="78"/>
      <c r="LTB28" s="9"/>
      <c r="LTC28" s="9"/>
      <c r="LTD28" s="78"/>
      <c r="LTE28" s="9"/>
      <c r="LTF28" s="9"/>
      <c r="LTG28" s="78"/>
      <c r="LTH28" s="9"/>
      <c r="LTI28" s="9"/>
      <c r="LTJ28" s="78"/>
      <c r="LTK28" s="9"/>
      <c r="LTL28" s="9"/>
      <c r="LTM28" s="78"/>
      <c r="LTN28" s="9"/>
      <c r="LTO28" s="9"/>
      <c r="LTP28" s="78"/>
      <c r="LTQ28" s="9"/>
      <c r="LTR28" s="9"/>
      <c r="LTS28" s="78"/>
      <c r="LTT28" s="9"/>
      <c r="LTU28" s="9"/>
      <c r="LTV28" s="78"/>
      <c r="LTW28" s="9"/>
      <c r="LTX28" s="9"/>
      <c r="LTY28" s="78"/>
      <c r="LTZ28" s="9"/>
      <c r="LUA28" s="9"/>
      <c r="LUB28" s="78"/>
      <c r="LUC28" s="9"/>
      <c r="LUD28" s="9"/>
      <c r="LUE28" s="78"/>
      <c r="LUF28" s="9"/>
      <c r="LUG28" s="9"/>
      <c r="LUH28" s="78"/>
      <c r="LUI28" s="9"/>
      <c r="LUJ28" s="9"/>
      <c r="LUK28" s="78"/>
      <c r="LUL28" s="9"/>
      <c r="LUM28" s="9"/>
      <c r="LUN28" s="78"/>
      <c r="LUO28" s="9"/>
      <c r="LUP28" s="9"/>
      <c r="LUQ28" s="78"/>
      <c r="LUR28" s="9"/>
      <c r="LUS28" s="9"/>
      <c r="LUT28" s="78"/>
      <c r="LUU28" s="9"/>
      <c r="LUV28" s="9"/>
      <c r="LUW28" s="78"/>
      <c r="LUX28" s="9"/>
      <c r="LUY28" s="9"/>
      <c r="LUZ28" s="78"/>
      <c r="LVA28" s="9"/>
      <c r="LVB28" s="9"/>
      <c r="LVC28" s="78"/>
      <c r="LVD28" s="10"/>
      <c r="LVE28" s="10"/>
      <c r="LVF28" s="10"/>
      <c r="LVG28" s="9"/>
      <c r="LVH28" s="9"/>
      <c r="LVI28" s="78"/>
      <c r="LVJ28" s="10"/>
      <c r="LVK28" s="10"/>
      <c r="LVL28" s="10"/>
      <c r="LVM28" s="9"/>
      <c r="LVN28" s="9"/>
      <c r="LVO28" s="78"/>
      <c r="LVP28" s="9"/>
      <c r="LVQ28" s="9"/>
      <c r="LVR28" s="78"/>
      <c r="LVS28" s="10"/>
      <c r="LVT28" s="10"/>
      <c r="LVU28" s="10"/>
      <c r="LVV28" s="10"/>
      <c r="LVW28" s="10"/>
      <c r="LVX28" s="10"/>
      <c r="LVY28" s="57"/>
      <c r="LVZ28" s="58"/>
      <c r="LWA28" s="9"/>
      <c r="LWB28" s="9"/>
      <c r="LWC28" s="78"/>
      <c r="LWD28" s="9"/>
      <c r="LWE28" s="9"/>
      <c r="LWF28" s="78"/>
      <c r="LWG28" s="9"/>
      <c r="LWH28" s="9"/>
      <c r="LWI28" s="78"/>
      <c r="LWJ28" s="9"/>
      <c r="LWK28" s="9"/>
      <c r="LWL28" s="78"/>
      <c r="LWM28" s="9"/>
      <c r="LWN28" s="9"/>
      <c r="LWO28" s="78"/>
      <c r="LWP28" s="9"/>
      <c r="LWQ28" s="9"/>
      <c r="LWR28" s="78"/>
      <c r="LWS28" s="9"/>
      <c r="LWT28" s="9"/>
      <c r="LWU28" s="78"/>
      <c r="LWV28" s="9"/>
      <c r="LWW28" s="9"/>
      <c r="LWX28" s="78"/>
      <c r="LWY28" s="9"/>
      <c r="LWZ28" s="9"/>
      <c r="LXA28" s="78"/>
      <c r="LXB28" s="9"/>
      <c r="LXC28" s="9"/>
      <c r="LXD28" s="78"/>
      <c r="LXE28" s="9"/>
      <c r="LXF28" s="9"/>
      <c r="LXG28" s="78"/>
      <c r="LXH28" s="9"/>
      <c r="LXI28" s="9"/>
      <c r="LXJ28" s="78"/>
      <c r="LXK28" s="9"/>
      <c r="LXL28" s="9"/>
      <c r="LXM28" s="78"/>
      <c r="LXN28" s="9"/>
      <c r="LXO28" s="9"/>
      <c r="LXP28" s="78"/>
      <c r="LXQ28" s="9"/>
      <c r="LXR28" s="9"/>
      <c r="LXS28" s="78"/>
      <c r="LXT28" s="9"/>
      <c r="LXU28" s="9"/>
      <c r="LXV28" s="78"/>
      <c r="LXW28" s="9"/>
      <c r="LXX28" s="9"/>
      <c r="LXY28" s="78"/>
      <c r="LXZ28" s="9"/>
      <c r="LYA28" s="9"/>
      <c r="LYB28" s="78"/>
      <c r="LYC28" s="9"/>
      <c r="LYD28" s="9"/>
      <c r="LYE28" s="78"/>
      <c r="LYF28" s="9"/>
      <c r="LYG28" s="9"/>
      <c r="LYH28" s="78"/>
      <c r="LYI28" s="9"/>
      <c r="LYJ28" s="9"/>
      <c r="LYK28" s="78"/>
      <c r="LYL28" s="10"/>
      <c r="LYM28" s="10"/>
      <c r="LYN28" s="10"/>
      <c r="LYO28" s="9"/>
      <c r="LYP28" s="9"/>
      <c r="LYQ28" s="78"/>
      <c r="LYR28" s="10"/>
      <c r="LYS28" s="10"/>
      <c r="LYT28" s="10"/>
      <c r="LYU28" s="9"/>
      <c r="LYV28" s="9"/>
      <c r="LYW28" s="78"/>
      <c r="LYX28" s="9"/>
      <c r="LYY28" s="9"/>
      <c r="LYZ28" s="78"/>
      <c r="LZA28" s="10"/>
      <c r="LZB28" s="10"/>
      <c r="LZC28" s="10"/>
      <c r="LZD28" s="10"/>
      <c r="LZE28" s="10"/>
      <c r="LZF28" s="10"/>
      <c r="LZG28" s="57"/>
      <c r="LZH28" s="58"/>
      <c r="LZI28" s="9"/>
      <c r="LZJ28" s="9"/>
      <c r="LZK28" s="78"/>
      <c r="LZL28" s="9"/>
      <c r="LZM28" s="9"/>
      <c r="LZN28" s="78"/>
      <c r="LZO28" s="9"/>
      <c r="LZP28" s="9"/>
      <c r="LZQ28" s="78"/>
      <c r="LZR28" s="9"/>
      <c r="LZS28" s="9"/>
      <c r="LZT28" s="78"/>
      <c r="LZU28" s="9"/>
      <c r="LZV28" s="9"/>
      <c r="LZW28" s="78"/>
      <c r="LZX28" s="9"/>
      <c r="LZY28" s="9"/>
      <c r="LZZ28" s="78"/>
      <c r="MAA28" s="9"/>
      <c r="MAB28" s="9"/>
      <c r="MAC28" s="78"/>
      <c r="MAD28" s="9"/>
      <c r="MAE28" s="9"/>
      <c r="MAF28" s="78"/>
      <c r="MAG28" s="9"/>
      <c r="MAH28" s="9"/>
      <c r="MAI28" s="78"/>
      <c r="MAJ28" s="9"/>
      <c r="MAK28" s="9"/>
      <c r="MAL28" s="78"/>
      <c r="MAM28" s="9"/>
      <c r="MAN28" s="9"/>
      <c r="MAO28" s="78"/>
      <c r="MAP28" s="9"/>
      <c r="MAQ28" s="9"/>
      <c r="MAR28" s="78"/>
      <c r="MAS28" s="9"/>
      <c r="MAT28" s="9"/>
      <c r="MAU28" s="78"/>
      <c r="MAV28" s="9"/>
      <c r="MAW28" s="9"/>
      <c r="MAX28" s="78"/>
      <c r="MAY28" s="9"/>
      <c r="MAZ28" s="9"/>
      <c r="MBA28" s="78"/>
      <c r="MBB28" s="9"/>
      <c r="MBC28" s="9"/>
      <c r="MBD28" s="78"/>
      <c r="MBE28" s="9"/>
      <c r="MBF28" s="9"/>
      <c r="MBG28" s="78"/>
      <c r="MBH28" s="9"/>
      <c r="MBI28" s="9"/>
      <c r="MBJ28" s="78"/>
      <c r="MBK28" s="9"/>
      <c r="MBL28" s="9"/>
      <c r="MBM28" s="78"/>
      <c r="MBN28" s="9"/>
      <c r="MBO28" s="9"/>
      <c r="MBP28" s="78"/>
      <c r="MBQ28" s="9"/>
      <c r="MBR28" s="9"/>
      <c r="MBS28" s="78"/>
      <c r="MBT28" s="10"/>
      <c r="MBU28" s="10"/>
      <c r="MBV28" s="10"/>
      <c r="MBW28" s="9"/>
      <c r="MBX28" s="9"/>
      <c r="MBY28" s="78"/>
      <c r="MBZ28" s="10"/>
      <c r="MCA28" s="10"/>
      <c r="MCB28" s="10"/>
      <c r="MCC28" s="9"/>
      <c r="MCD28" s="9"/>
      <c r="MCE28" s="78"/>
      <c r="MCF28" s="9"/>
      <c r="MCG28" s="9"/>
      <c r="MCH28" s="78"/>
      <c r="MCI28" s="10"/>
      <c r="MCJ28" s="10"/>
      <c r="MCK28" s="10"/>
      <c r="MCL28" s="10"/>
      <c r="MCM28" s="10"/>
      <c r="MCN28" s="10"/>
      <c r="MCO28" s="57"/>
      <c r="MCP28" s="58"/>
      <c r="MCQ28" s="9"/>
      <c r="MCR28" s="9"/>
      <c r="MCS28" s="78"/>
      <c r="MCT28" s="9"/>
      <c r="MCU28" s="9"/>
      <c r="MCV28" s="78"/>
      <c r="MCW28" s="9"/>
      <c r="MCX28" s="9"/>
      <c r="MCY28" s="78"/>
      <c r="MCZ28" s="9"/>
      <c r="MDA28" s="9"/>
      <c r="MDB28" s="78"/>
      <c r="MDC28" s="9"/>
      <c r="MDD28" s="9"/>
      <c r="MDE28" s="78"/>
      <c r="MDF28" s="9"/>
      <c r="MDG28" s="9"/>
      <c r="MDH28" s="78"/>
      <c r="MDI28" s="9"/>
      <c r="MDJ28" s="9"/>
      <c r="MDK28" s="78"/>
      <c r="MDL28" s="9"/>
      <c r="MDM28" s="9"/>
      <c r="MDN28" s="78"/>
      <c r="MDO28" s="9"/>
      <c r="MDP28" s="9"/>
      <c r="MDQ28" s="78"/>
      <c r="MDR28" s="9"/>
      <c r="MDS28" s="9"/>
      <c r="MDT28" s="78"/>
      <c r="MDU28" s="9"/>
      <c r="MDV28" s="9"/>
      <c r="MDW28" s="78"/>
      <c r="MDX28" s="9"/>
      <c r="MDY28" s="9"/>
      <c r="MDZ28" s="78"/>
      <c r="MEA28" s="9"/>
      <c r="MEB28" s="9"/>
      <c r="MEC28" s="78"/>
      <c r="MED28" s="9"/>
      <c r="MEE28" s="9"/>
      <c r="MEF28" s="78"/>
      <c r="MEG28" s="9"/>
      <c r="MEH28" s="9"/>
      <c r="MEI28" s="78"/>
      <c r="MEJ28" s="9"/>
      <c r="MEK28" s="9"/>
      <c r="MEL28" s="78"/>
      <c r="MEM28" s="9"/>
      <c r="MEN28" s="9"/>
      <c r="MEO28" s="78"/>
      <c r="MEP28" s="9"/>
      <c r="MEQ28" s="9"/>
      <c r="MER28" s="78"/>
      <c r="MES28" s="9"/>
      <c r="MET28" s="9"/>
      <c r="MEU28" s="78"/>
      <c r="MEV28" s="9"/>
      <c r="MEW28" s="9"/>
      <c r="MEX28" s="78"/>
      <c r="MEY28" s="9"/>
      <c r="MEZ28" s="9"/>
      <c r="MFA28" s="78"/>
      <c r="MFB28" s="10"/>
      <c r="MFC28" s="10"/>
      <c r="MFD28" s="10"/>
      <c r="MFE28" s="9"/>
      <c r="MFF28" s="9"/>
      <c r="MFG28" s="78"/>
      <c r="MFH28" s="10"/>
      <c r="MFI28" s="10"/>
      <c r="MFJ28" s="10"/>
      <c r="MFK28" s="9"/>
      <c r="MFL28" s="9"/>
      <c r="MFM28" s="78"/>
      <c r="MFN28" s="9"/>
      <c r="MFO28" s="9"/>
      <c r="MFP28" s="78"/>
      <c r="MFQ28" s="10"/>
      <c r="MFR28" s="10"/>
      <c r="MFS28" s="10"/>
      <c r="MFT28" s="10"/>
      <c r="MFU28" s="10"/>
      <c r="MFV28" s="10"/>
      <c r="MFW28" s="57"/>
      <c r="MFX28" s="58"/>
      <c r="MFY28" s="9"/>
      <c r="MFZ28" s="9"/>
      <c r="MGA28" s="78"/>
      <c r="MGB28" s="9"/>
      <c r="MGC28" s="9"/>
      <c r="MGD28" s="78"/>
      <c r="MGE28" s="9"/>
      <c r="MGF28" s="9"/>
      <c r="MGG28" s="78"/>
      <c r="MGH28" s="9"/>
      <c r="MGI28" s="9"/>
      <c r="MGJ28" s="78"/>
      <c r="MGK28" s="9"/>
      <c r="MGL28" s="9"/>
      <c r="MGM28" s="78"/>
      <c r="MGN28" s="9"/>
      <c r="MGO28" s="9"/>
      <c r="MGP28" s="78"/>
      <c r="MGQ28" s="9"/>
      <c r="MGR28" s="9"/>
      <c r="MGS28" s="78"/>
      <c r="MGT28" s="9"/>
      <c r="MGU28" s="9"/>
      <c r="MGV28" s="78"/>
      <c r="MGW28" s="9"/>
      <c r="MGX28" s="9"/>
      <c r="MGY28" s="78"/>
      <c r="MGZ28" s="9"/>
      <c r="MHA28" s="9"/>
      <c r="MHB28" s="78"/>
      <c r="MHC28" s="9"/>
      <c r="MHD28" s="9"/>
      <c r="MHE28" s="78"/>
      <c r="MHF28" s="9"/>
      <c r="MHG28" s="9"/>
      <c r="MHH28" s="78"/>
      <c r="MHI28" s="9"/>
      <c r="MHJ28" s="9"/>
      <c r="MHK28" s="78"/>
      <c r="MHL28" s="9"/>
      <c r="MHM28" s="9"/>
      <c r="MHN28" s="78"/>
      <c r="MHO28" s="9"/>
      <c r="MHP28" s="9"/>
      <c r="MHQ28" s="78"/>
      <c r="MHR28" s="9"/>
      <c r="MHS28" s="9"/>
      <c r="MHT28" s="78"/>
      <c r="MHU28" s="9"/>
      <c r="MHV28" s="9"/>
      <c r="MHW28" s="78"/>
      <c r="MHX28" s="9"/>
      <c r="MHY28" s="9"/>
      <c r="MHZ28" s="78"/>
      <c r="MIA28" s="9"/>
      <c r="MIB28" s="9"/>
      <c r="MIC28" s="78"/>
      <c r="MID28" s="9"/>
      <c r="MIE28" s="9"/>
      <c r="MIF28" s="78"/>
      <c r="MIG28" s="9"/>
      <c r="MIH28" s="9"/>
      <c r="MII28" s="78"/>
      <c r="MIJ28" s="10"/>
      <c r="MIK28" s="10"/>
      <c r="MIL28" s="10"/>
      <c r="MIM28" s="9"/>
      <c r="MIN28" s="9"/>
      <c r="MIO28" s="78"/>
      <c r="MIP28" s="10"/>
      <c r="MIQ28" s="10"/>
      <c r="MIR28" s="10"/>
      <c r="MIS28" s="9"/>
      <c r="MIT28" s="9"/>
      <c r="MIU28" s="78"/>
      <c r="MIV28" s="9"/>
      <c r="MIW28" s="9"/>
      <c r="MIX28" s="78"/>
      <c r="MIY28" s="10"/>
      <c r="MIZ28" s="10"/>
      <c r="MJA28" s="10"/>
      <c r="MJB28" s="10"/>
      <c r="MJC28" s="10"/>
      <c r="MJD28" s="10"/>
      <c r="MJE28" s="57"/>
      <c r="MJF28" s="58"/>
      <c r="MJG28" s="9"/>
      <c r="MJH28" s="9"/>
      <c r="MJI28" s="78"/>
      <c r="MJJ28" s="9"/>
      <c r="MJK28" s="9"/>
      <c r="MJL28" s="78"/>
      <c r="MJM28" s="9"/>
      <c r="MJN28" s="9"/>
      <c r="MJO28" s="78"/>
      <c r="MJP28" s="9"/>
      <c r="MJQ28" s="9"/>
      <c r="MJR28" s="78"/>
      <c r="MJS28" s="9"/>
      <c r="MJT28" s="9"/>
      <c r="MJU28" s="78"/>
      <c r="MJV28" s="9"/>
      <c r="MJW28" s="9"/>
      <c r="MJX28" s="78"/>
      <c r="MJY28" s="9"/>
      <c r="MJZ28" s="9"/>
      <c r="MKA28" s="78"/>
      <c r="MKB28" s="9"/>
      <c r="MKC28" s="9"/>
      <c r="MKD28" s="78"/>
      <c r="MKE28" s="9"/>
      <c r="MKF28" s="9"/>
      <c r="MKG28" s="78"/>
      <c r="MKH28" s="9"/>
      <c r="MKI28" s="9"/>
      <c r="MKJ28" s="78"/>
      <c r="MKK28" s="9"/>
      <c r="MKL28" s="9"/>
      <c r="MKM28" s="78"/>
      <c r="MKN28" s="9"/>
      <c r="MKO28" s="9"/>
      <c r="MKP28" s="78"/>
      <c r="MKQ28" s="9"/>
      <c r="MKR28" s="9"/>
      <c r="MKS28" s="78"/>
      <c r="MKT28" s="9"/>
      <c r="MKU28" s="9"/>
      <c r="MKV28" s="78"/>
      <c r="MKW28" s="9"/>
      <c r="MKX28" s="9"/>
      <c r="MKY28" s="78"/>
      <c r="MKZ28" s="9"/>
      <c r="MLA28" s="9"/>
      <c r="MLB28" s="78"/>
      <c r="MLC28" s="9"/>
      <c r="MLD28" s="9"/>
      <c r="MLE28" s="78"/>
      <c r="MLF28" s="9"/>
      <c r="MLG28" s="9"/>
      <c r="MLH28" s="78"/>
      <c r="MLI28" s="9"/>
      <c r="MLJ28" s="9"/>
      <c r="MLK28" s="78"/>
      <c r="MLL28" s="9"/>
      <c r="MLM28" s="9"/>
      <c r="MLN28" s="78"/>
      <c r="MLO28" s="9"/>
      <c r="MLP28" s="9"/>
      <c r="MLQ28" s="78"/>
      <c r="MLR28" s="10"/>
      <c r="MLS28" s="10"/>
      <c r="MLT28" s="10"/>
      <c r="MLU28" s="9"/>
      <c r="MLV28" s="9"/>
      <c r="MLW28" s="78"/>
      <c r="MLX28" s="10"/>
      <c r="MLY28" s="10"/>
      <c r="MLZ28" s="10"/>
      <c r="MMA28" s="9"/>
      <c r="MMB28" s="9"/>
      <c r="MMC28" s="78"/>
      <c r="MMD28" s="9"/>
      <c r="MME28" s="9"/>
      <c r="MMF28" s="78"/>
      <c r="MMG28" s="10"/>
      <c r="MMH28" s="10"/>
      <c r="MMI28" s="10"/>
      <c r="MMJ28" s="10"/>
      <c r="MMK28" s="10"/>
      <c r="MML28" s="10"/>
      <c r="MMM28" s="57"/>
      <c r="MMN28" s="58"/>
      <c r="MMO28" s="9"/>
      <c r="MMP28" s="9"/>
      <c r="MMQ28" s="78"/>
      <c r="MMR28" s="9"/>
      <c r="MMS28" s="9"/>
      <c r="MMT28" s="78"/>
      <c r="MMU28" s="9"/>
      <c r="MMV28" s="9"/>
      <c r="MMW28" s="78"/>
      <c r="MMX28" s="9"/>
      <c r="MMY28" s="9"/>
      <c r="MMZ28" s="78"/>
      <c r="MNA28" s="9"/>
      <c r="MNB28" s="9"/>
      <c r="MNC28" s="78"/>
      <c r="MND28" s="9"/>
      <c r="MNE28" s="9"/>
      <c r="MNF28" s="78"/>
      <c r="MNG28" s="9"/>
      <c r="MNH28" s="9"/>
      <c r="MNI28" s="78"/>
      <c r="MNJ28" s="9"/>
      <c r="MNK28" s="9"/>
      <c r="MNL28" s="78"/>
      <c r="MNM28" s="9"/>
      <c r="MNN28" s="9"/>
      <c r="MNO28" s="78"/>
      <c r="MNP28" s="9"/>
      <c r="MNQ28" s="9"/>
      <c r="MNR28" s="78"/>
      <c r="MNS28" s="9"/>
      <c r="MNT28" s="9"/>
      <c r="MNU28" s="78"/>
      <c r="MNV28" s="9"/>
      <c r="MNW28" s="9"/>
      <c r="MNX28" s="78"/>
      <c r="MNY28" s="9"/>
      <c r="MNZ28" s="9"/>
      <c r="MOA28" s="78"/>
      <c r="MOB28" s="9"/>
      <c r="MOC28" s="9"/>
      <c r="MOD28" s="78"/>
      <c r="MOE28" s="9"/>
      <c r="MOF28" s="9"/>
      <c r="MOG28" s="78"/>
      <c r="MOH28" s="9"/>
      <c r="MOI28" s="9"/>
      <c r="MOJ28" s="78"/>
      <c r="MOK28" s="9"/>
      <c r="MOL28" s="9"/>
      <c r="MOM28" s="78"/>
      <c r="MON28" s="9"/>
      <c r="MOO28" s="9"/>
      <c r="MOP28" s="78"/>
      <c r="MOQ28" s="9"/>
      <c r="MOR28" s="9"/>
      <c r="MOS28" s="78"/>
      <c r="MOT28" s="9"/>
      <c r="MOU28" s="9"/>
      <c r="MOV28" s="78"/>
      <c r="MOW28" s="9"/>
      <c r="MOX28" s="9"/>
      <c r="MOY28" s="78"/>
      <c r="MOZ28" s="10"/>
      <c r="MPA28" s="10"/>
      <c r="MPB28" s="10"/>
      <c r="MPC28" s="9"/>
      <c r="MPD28" s="9"/>
      <c r="MPE28" s="78"/>
      <c r="MPF28" s="10"/>
      <c r="MPG28" s="10"/>
      <c r="MPH28" s="10"/>
      <c r="MPI28" s="9"/>
      <c r="MPJ28" s="9"/>
      <c r="MPK28" s="78"/>
      <c r="MPL28" s="9"/>
      <c r="MPM28" s="9"/>
      <c r="MPN28" s="78"/>
      <c r="MPO28" s="10"/>
      <c r="MPP28" s="10"/>
      <c r="MPQ28" s="10"/>
      <c r="MPR28" s="10"/>
      <c r="MPS28" s="10"/>
      <c r="MPT28" s="10"/>
      <c r="MPU28" s="57"/>
      <c r="MPV28" s="58"/>
      <c r="MPW28" s="9"/>
      <c r="MPX28" s="9"/>
      <c r="MPY28" s="78"/>
      <c r="MPZ28" s="9"/>
      <c r="MQA28" s="9"/>
      <c r="MQB28" s="78"/>
      <c r="MQC28" s="9"/>
      <c r="MQD28" s="9"/>
      <c r="MQE28" s="78"/>
      <c r="MQF28" s="9"/>
      <c r="MQG28" s="9"/>
      <c r="MQH28" s="78"/>
      <c r="MQI28" s="9"/>
      <c r="MQJ28" s="9"/>
      <c r="MQK28" s="78"/>
      <c r="MQL28" s="9"/>
      <c r="MQM28" s="9"/>
      <c r="MQN28" s="78"/>
      <c r="MQO28" s="9"/>
      <c r="MQP28" s="9"/>
      <c r="MQQ28" s="78"/>
      <c r="MQR28" s="9"/>
      <c r="MQS28" s="9"/>
      <c r="MQT28" s="78"/>
      <c r="MQU28" s="9"/>
      <c r="MQV28" s="9"/>
      <c r="MQW28" s="78"/>
      <c r="MQX28" s="9"/>
      <c r="MQY28" s="9"/>
      <c r="MQZ28" s="78"/>
      <c r="MRA28" s="9"/>
      <c r="MRB28" s="9"/>
      <c r="MRC28" s="78"/>
      <c r="MRD28" s="9"/>
      <c r="MRE28" s="9"/>
      <c r="MRF28" s="78"/>
      <c r="MRG28" s="9"/>
      <c r="MRH28" s="9"/>
      <c r="MRI28" s="78"/>
      <c r="MRJ28" s="9"/>
      <c r="MRK28" s="9"/>
      <c r="MRL28" s="78"/>
      <c r="MRM28" s="9"/>
      <c r="MRN28" s="9"/>
      <c r="MRO28" s="78"/>
      <c r="MRP28" s="9"/>
      <c r="MRQ28" s="9"/>
      <c r="MRR28" s="78"/>
      <c r="MRS28" s="9"/>
      <c r="MRT28" s="9"/>
      <c r="MRU28" s="78"/>
      <c r="MRV28" s="9"/>
      <c r="MRW28" s="9"/>
      <c r="MRX28" s="78"/>
      <c r="MRY28" s="9"/>
      <c r="MRZ28" s="9"/>
      <c r="MSA28" s="78"/>
      <c r="MSB28" s="9"/>
      <c r="MSC28" s="9"/>
      <c r="MSD28" s="78"/>
      <c r="MSE28" s="9"/>
      <c r="MSF28" s="9"/>
      <c r="MSG28" s="78"/>
      <c r="MSH28" s="10"/>
      <c r="MSI28" s="10"/>
      <c r="MSJ28" s="10"/>
      <c r="MSK28" s="9"/>
      <c r="MSL28" s="9"/>
      <c r="MSM28" s="78"/>
      <c r="MSN28" s="10"/>
      <c r="MSO28" s="10"/>
      <c r="MSP28" s="10"/>
      <c r="MSQ28" s="9"/>
      <c r="MSR28" s="9"/>
      <c r="MSS28" s="78"/>
      <c r="MST28" s="9"/>
      <c r="MSU28" s="9"/>
      <c r="MSV28" s="78"/>
      <c r="MSW28" s="10"/>
      <c r="MSX28" s="10"/>
      <c r="MSY28" s="10"/>
      <c r="MSZ28" s="10"/>
      <c r="MTA28" s="10"/>
      <c r="MTB28" s="10"/>
      <c r="MTC28" s="57"/>
      <c r="MTD28" s="58"/>
      <c r="MTE28" s="9"/>
      <c r="MTF28" s="9"/>
      <c r="MTG28" s="78"/>
      <c r="MTH28" s="9"/>
      <c r="MTI28" s="9"/>
      <c r="MTJ28" s="78"/>
      <c r="MTK28" s="9"/>
      <c r="MTL28" s="9"/>
      <c r="MTM28" s="78"/>
      <c r="MTN28" s="9"/>
      <c r="MTO28" s="9"/>
      <c r="MTP28" s="78"/>
      <c r="MTQ28" s="9"/>
      <c r="MTR28" s="9"/>
      <c r="MTS28" s="78"/>
      <c r="MTT28" s="9"/>
      <c r="MTU28" s="9"/>
      <c r="MTV28" s="78"/>
      <c r="MTW28" s="9"/>
      <c r="MTX28" s="9"/>
      <c r="MTY28" s="78"/>
      <c r="MTZ28" s="9"/>
      <c r="MUA28" s="9"/>
      <c r="MUB28" s="78"/>
      <c r="MUC28" s="9"/>
      <c r="MUD28" s="9"/>
      <c r="MUE28" s="78"/>
      <c r="MUF28" s="9"/>
      <c r="MUG28" s="9"/>
      <c r="MUH28" s="78"/>
      <c r="MUI28" s="9"/>
      <c r="MUJ28" s="9"/>
      <c r="MUK28" s="78"/>
      <c r="MUL28" s="9"/>
      <c r="MUM28" s="9"/>
      <c r="MUN28" s="78"/>
      <c r="MUO28" s="9"/>
      <c r="MUP28" s="9"/>
      <c r="MUQ28" s="78"/>
      <c r="MUR28" s="9"/>
      <c r="MUS28" s="9"/>
      <c r="MUT28" s="78"/>
      <c r="MUU28" s="9"/>
      <c r="MUV28" s="9"/>
      <c r="MUW28" s="78"/>
      <c r="MUX28" s="9"/>
      <c r="MUY28" s="9"/>
      <c r="MUZ28" s="78"/>
      <c r="MVA28" s="9"/>
      <c r="MVB28" s="9"/>
      <c r="MVC28" s="78"/>
      <c r="MVD28" s="9"/>
      <c r="MVE28" s="9"/>
      <c r="MVF28" s="78"/>
      <c r="MVG28" s="9"/>
      <c r="MVH28" s="9"/>
      <c r="MVI28" s="78"/>
      <c r="MVJ28" s="9"/>
      <c r="MVK28" s="9"/>
      <c r="MVL28" s="78"/>
      <c r="MVM28" s="9"/>
      <c r="MVN28" s="9"/>
      <c r="MVO28" s="78"/>
      <c r="MVP28" s="10"/>
      <c r="MVQ28" s="10"/>
      <c r="MVR28" s="10"/>
      <c r="MVS28" s="9"/>
      <c r="MVT28" s="9"/>
      <c r="MVU28" s="78"/>
      <c r="MVV28" s="10"/>
      <c r="MVW28" s="10"/>
      <c r="MVX28" s="10"/>
      <c r="MVY28" s="9"/>
      <c r="MVZ28" s="9"/>
      <c r="MWA28" s="78"/>
      <c r="MWB28" s="9"/>
      <c r="MWC28" s="9"/>
      <c r="MWD28" s="78"/>
      <c r="MWE28" s="10"/>
      <c r="MWF28" s="10"/>
      <c r="MWG28" s="10"/>
      <c r="MWH28" s="10"/>
      <c r="MWI28" s="10"/>
      <c r="MWJ28" s="10"/>
      <c r="MWK28" s="57"/>
      <c r="MWL28" s="58"/>
      <c r="MWM28" s="9"/>
      <c r="MWN28" s="9"/>
      <c r="MWO28" s="78"/>
      <c r="MWP28" s="9"/>
      <c r="MWQ28" s="9"/>
      <c r="MWR28" s="78"/>
      <c r="MWS28" s="9"/>
      <c r="MWT28" s="9"/>
      <c r="MWU28" s="78"/>
      <c r="MWV28" s="9"/>
      <c r="MWW28" s="9"/>
      <c r="MWX28" s="78"/>
      <c r="MWY28" s="9"/>
      <c r="MWZ28" s="9"/>
      <c r="MXA28" s="78"/>
      <c r="MXB28" s="9"/>
      <c r="MXC28" s="9"/>
      <c r="MXD28" s="78"/>
      <c r="MXE28" s="9"/>
      <c r="MXF28" s="9"/>
      <c r="MXG28" s="78"/>
      <c r="MXH28" s="9"/>
      <c r="MXI28" s="9"/>
      <c r="MXJ28" s="78"/>
      <c r="MXK28" s="9"/>
      <c r="MXL28" s="9"/>
      <c r="MXM28" s="78"/>
      <c r="MXN28" s="9"/>
      <c r="MXO28" s="9"/>
      <c r="MXP28" s="78"/>
      <c r="MXQ28" s="9"/>
      <c r="MXR28" s="9"/>
      <c r="MXS28" s="78"/>
      <c r="MXT28" s="9"/>
      <c r="MXU28" s="9"/>
      <c r="MXV28" s="78"/>
      <c r="MXW28" s="9"/>
      <c r="MXX28" s="9"/>
      <c r="MXY28" s="78"/>
      <c r="MXZ28" s="9"/>
      <c r="MYA28" s="9"/>
      <c r="MYB28" s="78"/>
      <c r="MYC28" s="9"/>
      <c r="MYD28" s="9"/>
      <c r="MYE28" s="78"/>
      <c r="MYF28" s="9"/>
      <c r="MYG28" s="9"/>
      <c r="MYH28" s="78"/>
      <c r="MYI28" s="9"/>
      <c r="MYJ28" s="9"/>
      <c r="MYK28" s="78"/>
      <c r="MYL28" s="9"/>
      <c r="MYM28" s="9"/>
      <c r="MYN28" s="78"/>
      <c r="MYO28" s="9"/>
      <c r="MYP28" s="9"/>
      <c r="MYQ28" s="78"/>
      <c r="MYR28" s="9"/>
      <c r="MYS28" s="9"/>
      <c r="MYT28" s="78"/>
      <c r="MYU28" s="9"/>
      <c r="MYV28" s="9"/>
      <c r="MYW28" s="78"/>
      <c r="MYX28" s="10"/>
      <c r="MYY28" s="10"/>
      <c r="MYZ28" s="10"/>
      <c r="MZA28" s="9"/>
      <c r="MZB28" s="9"/>
      <c r="MZC28" s="78"/>
      <c r="MZD28" s="10"/>
      <c r="MZE28" s="10"/>
      <c r="MZF28" s="10"/>
      <c r="MZG28" s="9"/>
      <c r="MZH28" s="9"/>
      <c r="MZI28" s="78"/>
      <c r="MZJ28" s="9"/>
      <c r="MZK28" s="9"/>
      <c r="MZL28" s="78"/>
      <c r="MZM28" s="10"/>
      <c r="MZN28" s="10"/>
      <c r="MZO28" s="10"/>
      <c r="MZP28" s="10"/>
      <c r="MZQ28" s="10"/>
      <c r="MZR28" s="10"/>
      <c r="MZS28" s="57"/>
      <c r="MZT28" s="58"/>
      <c r="MZU28" s="9"/>
      <c r="MZV28" s="9"/>
      <c r="MZW28" s="78"/>
      <c r="MZX28" s="9"/>
      <c r="MZY28" s="9"/>
      <c r="MZZ28" s="78"/>
      <c r="NAA28" s="9"/>
      <c r="NAB28" s="9"/>
      <c r="NAC28" s="78"/>
      <c r="NAD28" s="9"/>
      <c r="NAE28" s="9"/>
      <c r="NAF28" s="78"/>
      <c r="NAG28" s="9"/>
      <c r="NAH28" s="9"/>
      <c r="NAI28" s="78"/>
      <c r="NAJ28" s="9"/>
      <c r="NAK28" s="9"/>
      <c r="NAL28" s="78"/>
      <c r="NAM28" s="9"/>
      <c r="NAN28" s="9"/>
      <c r="NAO28" s="78"/>
      <c r="NAP28" s="9"/>
      <c r="NAQ28" s="9"/>
      <c r="NAR28" s="78"/>
      <c r="NAS28" s="9"/>
      <c r="NAT28" s="9"/>
      <c r="NAU28" s="78"/>
      <c r="NAV28" s="9"/>
      <c r="NAW28" s="9"/>
      <c r="NAX28" s="78"/>
      <c r="NAY28" s="9"/>
      <c r="NAZ28" s="9"/>
      <c r="NBA28" s="78"/>
      <c r="NBB28" s="9"/>
      <c r="NBC28" s="9"/>
      <c r="NBD28" s="78"/>
      <c r="NBE28" s="9"/>
      <c r="NBF28" s="9"/>
      <c r="NBG28" s="78"/>
      <c r="NBH28" s="9"/>
      <c r="NBI28" s="9"/>
      <c r="NBJ28" s="78"/>
      <c r="NBK28" s="9"/>
      <c r="NBL28" s="9"/>
      <c r="NBM28" s="78"/>
      <c r="NBN28" s="9"/>
      <c r="NBO28" s="9"/>
      <c r="NBP28" s="78"/>
      <c r="NBQ28" s="9"/>
      <c r="NBR28" s="9"/>
      <c r="NBS28" s="78"/>
      <c r="NBT28" s="9"/>
      <c r="NBU28" s="9"/>
      <c r="NBV28" s="78"/>
      <c r="NBW28" s="9"/>
      <c r="NBX28" s="9"/>
      <c r="NBY28" s="78"/>
      <c r="NBZ28" s="9"/>
      <c r="NCA28" s="9"/>
      <c r="NCB28" s="78"/>
      <c r="NCC28" s="9"/>
      <c r="NCD28" s="9"/>
      <c r="NCE28" s="78"/>
      <c r="NCF28" s="10"/>
      <c r="NCG28" s="10"/>
      <c r="NCH28" s="10"/>
      <c r="NCI28" s="9"/>
      <c r="NCJ28" s="9"/>
      <c r="NCK28" s="78"/>
      <c r="NCL28" s="10"/>
      <c r="NCM28" s="10"/>
      <c r="NCN28" s="10"/>
      <c r="NCO28" s="9"/>
      <c r="NCP28" s="9"/>
      <c r="NCQ28" s="78"/>
      <c r="NCR28" s="9"/>
      <c r="NCS28" s="9"/>
      <c r="NCT28" s="78"/>
      <c r="NCU28" s="10"/>
      <c r="NCV28" s="10"/>
      <c r="NCW28" s="10"/>
      <c r="NCX28" s="10"/>
      <c r="NCY28" s="10"/>
      <c r="NCZ28" s="10"/>
      <c r="NDA28" s="57"/>
      <c r="NDB28" s="58"/>
      <c r="NDC28" s="9"/>
      <c r="NDD28" s="9"/>
      <c r="NDE28" s="78"/>
      <c r="NDF28" s="9"/>
      <c r="NDG28" s="9"/>
      <c r="NDH28" s="78"/>
      <c r="NDI28" s="9"/>
      <c r="NDJ28" s="9"/>
      <c r="NDK28" s="78"/>
      <c r="NDL28" s="9"/>
      <c r="NDM28" s="9"/>
      <c r="NDN28" s="78"/>
      <c r="NDO28" s="9"/>
      <c r="NDP28" s="9"/>
      <c r="NDQ28" s="78"/>
      <c r="NDR28" s="9"/>
      <c r="NDS28" s="9"/>
      <c r="NDT28" s="78"/>
      <c r="NDU28" s="9"/>
      <c r="NDV28" s="9"/>
      <c r="NDW28" s="78"/>
      <c r="NDX28" s="9"/>
      <c r="NDY28" s="9"/>
      <c r="NDZ28" s="78"/>
      <c r="NEA28" s="9"/>
      <c r="NEB28" s="9"/>
      <c r="NEC28" s="78"/>
      <c r="NED28" s="9"/>
      <c r="NEE28" s="9"/>
      <c r="NEF28" s="78"/>
      <c r="NEG28" s="9"/>
      <c r="NEH28" s="9"/>
      <c r="NEI28" s="78"/>
      <c r="NEJ28" s="9"/>
      <c r="NEK28" s="9"/>
      <c r="NEL28" s="78"/>
      <c r="NEM28" s="9"/>
      <c r="NEN28" s="9"/>
      <c r="NEO28" s="78"/>
      <c r="NEP28" s="9"/>
      <c r="NEQ28" s="9"/>
      <c r="NER28" s="78"/>
      <c r="NES28" s="9"/>
      <c r="NET28" s="9"/>
      <c r="NEU28" s="78"/>
      <c r="NEV28" s="9"/>
      <c r="NEW28" s="9"/>
      <c r="NEX28" s="78"/>
      <c r="NEY28" s="9"/>
      <c r="NEZ28" s="9"/>
      <c r="NFA28" s="78"/>
      <c r="NFB28" s="9"/>
      <c r="NFC28" s="9"/>
      <c r="NFD28" s="78"/>
      <c r="NFE28" s="9"/>
      <c r="NFF28" s="9"/>
      <c r="NFG28" s="78"/>
      <c r="NFH28" s="9"/>
      <c r="NFI28" s="9"/>
      <c r="NFJ28" s="78"/>
      <c r="NFK28" s="9"/>
      <c r="NFL28" s="9"/>
      <c r="NFM28" s="78"/>
      <c r="NFN28" s="10"/>
      <c r="NFO28" s="10"/>
      <c r="NFP28" s="10"/>
      <c r="NFQ28" s="9"/>
      <c r="NFR28" s="9"/>
      <c r="NFS28" s="78"/>
      <c r="NFT28" s="10"/>
      <c r="NFU28" s="10"/>
      <c r="NFV28" s="10"/>
      <c r="NFW28" s="9"/>
      <c r="NFX28" s="9"/>
      <c r="NFY28" s="78"/>
      <c r="NFZ28" s="9"/>
      <c r="NGA28" s="9"/>
      <c r="NGB28" s="78"/>
      <c r="NGC28" s="10"/>
      <c r="NGD28" s="10"/>
      <c r="NGE28" s="10"/>
      <c r="NGF28" s="10"/>
      <c r="NGG28" s="10"/>
      <c r="NGH28" s="10"/>
      <c r="NGI28" s="57"/>
      <c r="NGJ28" s="58"/>
      <c r="NGK28" s="9"/>
      <c r="NGL28" s="9"/>
      <c r="NGM28" s="78"/>
      <c r="NGN28" s="9"/>
      <c r="NGO28" s="9"/>
      <c r="NGP28" s="78"/>
      <c r="NGQ28" s="9"/>
      <c r="NGR28" s="9"/>
      <c r="NGS28" s="78"/>
      <c r="NGT28" s="9"/>
      <c r="NGU28" s="9"/>
      <c r="NGV28" s="78"/>
      <c r="NGW28" s="9"/>
      <c r="NGX28" s="9"/>
      <c r="NGY28" s="78"/>
      <c r="NGZ28" s="9"/>
      <c r="NHA28" s="9"/>
      <c r="NHB28" s="78"/>
      <c r="NHC28" s="9"/>
      <c r="NHD28" s="9"/>
      <c r="NHE28" s="78"/>
      <c r="NHF28" s="9"/>
      <c r="NHG28" s="9"/>
      <c r="NHH28" s="78"/>
      <c r="NHI28" s="9"/>
      <c r="NHJ28" s="9"/>
      <c r="NHK28" s="78"/>
      <c r="NHL28" s="9"/>
      <c r="NHM28" s="9"/>
      <c r="NHN28" s="78"/>
      <c r="NHO28" s="9"/>
      <c r="NHP28" s="9"/>
      <c r="NHQ28" s="78"/>
      <c r="NHR28" s="9"/>
      <c r="NHS28" s="9"/>
      <c r="NHT28" s="78"/>
      <c r="NHU28" s="9"/>
      <c r="NHV28" s="9"/>
      <c r="NHW28" s="78"/>
      <c r="NHX28" s="9"/>
      <c r="NHY28" s="9"/>
      <c r="NHZ28" s="78"/>
      <c r="NIA28" s="9"/>
      <c r="NIB28" s="9"/>
      <c r="NIC28" s="78"/>
      <c r="NID28" s="9"/>
      <c r="NIE28" s="9"/>
      <c r="NIF28" s="78"/>
      <c r="NIG28" s="9"/>
      <c r="NIH28" s="9"/>
      <c r="NII28" s="78"/>
      <c r="NIJ28" s="9"/>
      <c r="NIK28" s="9"/>
      <c r="NIL28" s="78"/>
      <c r="NIM28" s="9"/>
      <c r="NIN28" s="9"/>
      <c r="NIO28" s="78"/>
      <c r="NIP28" s="9"/>
      <c r="NIQ28" s="9"/>
      <c r="NIR28" s="78"/>
      <c r="NIS28" s="9"/>
      <c r="NIT28" s="9"/>
      <c r="NIU28" s="78"/>
      <c r="NIV28" s="10"/>
      <c r="NIW28" s="10"/>
      <c r="NIX28" s="10"/>
      <c r="NIY28" s="9"/>
      <c r="NIZ28" s="9"/>
      <c r="NJA28" s="78"/>
      <c r="NJB28" s="10"/>
      <c r="NJC28" s="10"/>
      <c r="NJD28" s="10"/>
      <c r="NJE28" s="9"/>
      <c r="NJF28" s="9"/>
      <c r="NJG28" s="78"/>
      <c r="NJH28" s="9"/>
      <c r="NJI28" s="9"/>
      <c r="NJJ28" s="78"/>
      <c r="NJK28" s="10"/>
      <c r="NJL28" s="10"/>
      <c r="NJM28" s="10"/>
      <c r="NJN28" s="10"/>
      <c r="NJO28" s="10"/>
      <c r="NJP28" s="10"/>
      <c r="NJQ28" s="57"/>
      <c r="NJR28" s="58"/>
      <c r="NJS28" s="9"/>
      <c r="NJT28" s="9"/>
      <c r="NJU28" s="78"/>
      <c r="NJV28" s="9"/>
      <c r="NJW28" s="9"/>
      <c r="NJX28" s="78"/>
      <c r="NJY28" s="9"/>
      <c r="NJZ28" s="9"/>
      <c r="NKA28" s="78"/>
      <c r="NKB28" s="9"/>
      <c r="NKC28" s="9"/>
      <c r="NKD28" s="78"/>
      <c r="NKE28" s="9"/>
      <c r="NKF28" s="9"/>
      <c r="NKG28" s="78"/>
      <c r="NKH28" s="9"/>
      <c r="NKI28" s="9"/>
      <c r="NKJ28" s="78"/>
      <c r="NKK28" s="9"/>
      <c r="NKL28" s="9"/>
      <c r="NKM28" s="78"/>
      <c r="NKN28" s="9"/>
      <c r="NKO28" s="9"/>
      <c r="NKP28" s="78"/>
      <c r="NKQ28" s="9"/>
      <c r="NKR28" s="9"/>
      <c r="NKS28" s="78"/>
      <c r="NKT28" s="9"/>
      <c r="NKU28" s="9"/>
      <c r="NKV28" s="78"/>
      <c r="NKW28" s="9"/>
      <c r="NKX28" s="9"/>
      <c r="NKY28" s="78"/>
      <c r="NKZ28" s="9"/>
      <c r="NLA28" s="9"/>
      <c r="NLB28" s="78"/>
      <c r="NLC28" s="9"/>
      <c r="NLD28" s="9"/>
      <c r="NLE28" s="78"/>
      <c r="NLF28" s="9"/>
      <c r="NLG28" s="9"/>
      <c r="NLH28" s="78"/>
      <c r="NLI28" s="9"/>
      <c r="NLJ28" s="9"/>
      <c r="NLK28" s="78"/>
      <c r="NLL28" s="9"/>
      <c r="NLM28" s="9"/>
      <c r="NLN28" s="78"/>
      <c r="NLO28" s="9"/>
      <c r="NLP28" s="9"/>
      <c r="NLQ28" s="78"/>
      <c r="NLR28" s="9"/>
      <c r="NLS28" s="9"/>
      <c r="NLT28" s="78"/>
      <c r="NLU28" s="9"/>
      <c r="NLV28" s="9"/>
      <c r="NLW28" s="78"/>
      <c r="NLX28" s="9"/>
      <c r="NLY28" s="9"/>
      <c r="NLZ28" s="78"/>
      <c r="NMA28" s="9"/>
      <c r="NMB28" s="9"/>
      <c r="NMC28" s="78"/>
      <c r="NMD28" s="10"/>
      <c r="NME28" s="10"/>
      <c r="NMF28" s="10"/>
      <c r="NMG28" s="9"/>
      <c r="NMH28" s="9"/>
      <c r="NMI28" s="78"/>
      <c r="NMJ28" s="10"/>
      <c r="NMK28" s="10"/>
      <c r="NML28" s="10"/>
      <c r="NMM28" s="9"/>
      <c r="NMN28" s="9"/>
      <c r="NMO28" s="78"/>
      <c r="NMP28" s="9"/>
      <c r="NMQ28" s="9"/>
      <c r="NMR28" s="78"/>
      <c r="NMS28" s="10"/>
      <c r="NMT28" s="10"/>
      <c r="NMU28" s="10"/>
      <c r="NMV28" s="10"/>
      <c r="NMW28" s="10"/>
      <c r="NMX28" s="10"/>
      <c r="NMY28" s="57"/>
      <c r="NMZ28" s="58"/>
      <c r="NNA28" s="9"/>
      <c r="NNB28" s="9"/>
      <c r="NNC28" s="78"/>
      <c r="NND28" s="9"/>
      <c r="NNE28" s="9"/>
      <c r="NNF28" s="78"/>
      <c r="NNG28" s="9"/>
      <c r="NNH28" s="9"/>
      <c r="NNI28" s="78"/>
      <c r="NNJ28" s="9"/>
      <c r="NNK28" s="9"/>
      <c r="NNL28" s="78"/>
      <c r="NNM28" s="9"/>
      <c r="NNN28" s="9"/>
      <c r="NNO28" s="78"/>
      <c r="NNP28" s="9"/>
      <c r="NNQ28" s="9"/>
      <c r="NNR28" s="78"/>
      <c r="NNS28" s="9"/>
      <c r="NNT28" s="9"/>
      <c r="NNU28" s="78"/>
      <c r="NNV28" s="9"/>
      <c r="NNW28" s="9"/>
      <c r="NNX28" s="78"/>
      <c r="NNY28" s="9"/>
      <c r="NNZ28" s="9"/>
      <c r="NOA28" s="78"/>
      <c r="NOB28" s="9"/>
      <c r="NOC28" s="9"/>
      <c r="NOD28" s="78"/>
      <c r="NOE28" s="9"/>
      <c r="NOF28" s="9"/>
      <c r="NOG28" s="78"/>
      <c r="NOH28" s="9"/>
      <c r="NOI28" s="9"/>
      <c r="NOJ28" s="78"/>
      <c r="NOK28" s="9"/>
      <c r="NOL28" s="9"/>
      <c r="NOM28" s="78"/>
      <c r="NON28" s="9"/>
      <c r="NOO28" s="9"/>
      <c r="NOP28" s="78"/>
      <c r="NOQ28" s="9"/>
      <c r="NOR28" s="9"/>
      <c r="NOS28" s="78"/>
      <c r="NOT28" s="9"/>
      <c r="NOU28" s="9"/>
      <c r="NOV28" s="78"/>
      <c r="NOW28" s="9"/>
      <c r="NOX28" s="9"/>
      <c r="NOY28" s="78"/>
      <c r="NOZ28" s="9"/>
      <c r="NPA28" s="9"/>
      <c r="NPB28" s="78"/>
      <c r="NPC28" s="9"/>
      <c r="NPD28" s="9"/>
      <c r="NPE28" s="78"/>
      <c r="NPF28" s="9"/>
      <c r="NPG28" s="9"/>
      <c r="NPH28" s="78"/>
      <c r="NPI28" s="9"/>
      <c r="NPJ28" s="9"/>
      <c r="NPK28" s="78"/>
      <c r="NPL28" s="10"/>
      <c r="NPM28" s="10"/>
      <c r="NPN28" s="10"/>
      <c r="NPO28" s="9"/>
      <c r="NPP28" s="9"/>
      <c r="NPQ28" s="78"/>
      <c r="NPR28" s="10"/>
      <c r="NPS28" s="10"/>
      <c r="NPT28" s="10"/>
      <c r="NPU28" s="9"/>
      <c r="NPV28" s="9"/>
      <c r="NPW28" s="78"/>
      <c r="NPX28" s="9"/>
      <c r="NPY28" s="9"/>
      <c r="NPZ28" s="78"/>
      <c r="NQA28" s="10"/>
      <c r="NQB28" s="10"/>
      <c r="NQC28" s="10"/>
      <c r="NQD28" s="10"/>
      <c r="NQE28" s="10"/>
      <c r="NQF28" s="10"/>
      <c r="NQG28" s="57"/>
      <c r="NQH28" s="58"/>
      <c r="NQI28" s="9"/>
      <c r="NQJ28" s="9"/>
      <c r="NQK28" s="78"/>
      <c r="NQL28" s="9"/>
      <c r="NQM28" s="9"/>
      <c r="NQN28" s="78"/>
      <c r="NQO28" s="9"/>
      <c r="NQP28" s="9"/>
      <c r="NQQ28" s="78"/>
      <c r="NQR28" s="9"/>
      <c r="NQS28" s="9"/>
      <c r="NQT28" s="78"/>
      <c r="NQU28" s="9"/>
      <c r="NQV28" s="9"/>
      <c r="NQW28" s="78"/>
      <c r="NQX28" s="9"/>
      <c r="NQY28" s="9"/>
      <c r="NQZ28" s="78"/>
      <c r="NRA28" s="9"/>
      <c r="NRB28" s="9"/>
      <c r="NRC28" s="78"/>
      <c r="NRD28" s="9"/>
      <c r="NRE28" s="9"/>
      <c r="NRF28" s="78"/>
      <c r="NRG28" s="9"/>
      <c r="NRH28" s="9"/>
      <c r="NRI28" s="78"/>
      <c r="NRJ28" s="9"/>
      <c r="NRK28" s="9"/>
      <c r="NRL28" s="78"/>
      <c r="NRM28" s="9"/>
      <c r="NRN28" s="9"/>
      <c r="NRO28" s="78"/>
      <c r="NRP28" s="9"/>
      <c r="NRQ28" s="9"/>
      <c r="NRR28" s="78"/>
      <c r="NRS28" s="9"/>
      <c r="NRT28" s="9"/>
      <c r="NRU28" s="78"/>
      <c r="NRV28" s="9"/>
      <c r="NRW28" s="9"/>
      <c r="NRX28" s="78"/>
      <c r="NRY28" s="9"/>
      <c r="NRZ28" s="9"/>
      <c r="NSA28" s="78"/>
      <c r="NSB28" s="9"/>
      <c r="NSC28" s="9"/>
      <c r="NSD28" s="78"/>
      <c r="NSE28" s="9"/>
      <c r="NSF28" s="9"/>
      <c r="NSG28" s="78"/>
      <c r="NSH28" s="9"/>
      <c r="NSI28" s="9"/>
      <c r="NSJ28" s="78"/>
      <c r="NSK28" s="9"/>
      <c r="NSL28" s="9"/>
      <c r="NSM28" s="78"/>
      <c r="NSN28" s="9"/>
      <c r="NSO28" s="9"/>
      <c r="NSP28" s="78"/>
      <c r="NSQ28" s="9"/>
      <c r="NSR28" s="9"/>
      <c r="NSS28" s="78"/>
      <c r="NST28" s="10"/>
      <c r="NSU28" s="10"/>
      <c r="NSV28" s="10"/>
      <c r="NSW28" s="9"/>
      <c r="NSX28" s="9"/>
      <c r="NSY28" s="78"/>
      <c r="NSZ28" s="10"/>
      <c r="NTA28" s="10"/>
      <c r="NTB28" s="10"/>
      <c r="NTC28" s="9"/>
      <c r="NTD28" s="9"/>
      <c r="NTE28" s="78"/>
      <c r="NTF28" s="9"/>
      <c r="NTG28" s="9"/>
      <c r="NTH28" s="78"/>
      <c r="NTI28" s="10"/>
      <c r="NTJ28" s="10"/>
      <c r="NTK28" s="10"/>
      <c r="NTL28" s="10"/>
      <c r="NTM28" s="10"/>
      <c r="NTN28" s="10"/>
      <c r="NTO28" s="57"/>
      <c r="NTP28" s="58"/>
      <c r="NTQ28" s="9"/>
      <c r="NTR28" s="9"/>
      <c r="NTS28" s="78"/>
      <c r="NTT28" s="9"/>
      <c r="NTU28" s="9"/>
      <c r="NTV28" s="78"/>
      <c r="NTW28" s="9"/>
      <c r="NTX28" s="9"/>
      <c r="NTY28" s="78"/>
      <c r="NTZ28" s="9"/>
      <c r="NUA28" s="9"/>
      <c r="NUB28" s="78"/>
      <c r="NUC28" s="9"/>
      <c r="NUD28" s="9"/>
      <c r="NUE28" s="78"/>
      <c r="NUF28" s="9"/>
      <c r="NUG28" s="9"/>
      <c r="NUH28" s="78"/>
      <c r="NUI28" s="9"/>
      <c r="NUJ28" s="9"/>
      <c r="NUK28" s="78"/>
      <c r="NUL28" s="9"/>
      <c r="NUM28" s="9"/>
      <c r="NUN28" s="78"/>
      <c r="NUO28" s="9"/>
      <c r="NUP28" s="9"/>
      <c r="NUQ28" s="78"/>
      <c r="NUR28" s="9"/>
      <c r="NUS28" s="9"/>
      <c r="NUT28" s="78"/>
      <c r="NUU28" s="9"/>
      <c r="NUV28" s="9"/>
      <c r="NUW28" s="78"/>
      <c r="NUX28" s="9"/>
      <c r="NUY28" s="9"/>
      <c r="NUZ28" s="78"/>
      <c r="NVA28" s="9"/>
      <c r="NVB28" s="9"/>
      <c r="NVC28" s="78"/>
      <c r="NVD28" s="9"/>
      <c r="NVE28" s="9"/>
      <c r="NVF28" s="78"/>
      <c r="NVG28" s="9"/>
      <c r="NVH28" s="9"/>
      <c r="NVI28" s="78"/>
      <c r="NVJ28" s="9"/>
      <c r="NVK28" s="9"/>
      <c r="NVL28" s="78"/>
      <c r="NVM28" s="9"/>
      <c r="NVN28" s="9"/>
      <c r="NVO28" s="78"/>
      <c r="NVP28" s="9"/>
      <c r="NVQ28" s="9"/>
      <c r="NVR28" s="78"/>
      <c r="NVS28" s="9"/>
      <c r="NVT28" s="9"/>
      <c r="NVU28" s="78"/>
      <c r="NVV28" s="9"/>
      <c r="NVW28" s="9"/>
      <c r="NVX28" s="78"/>
      <c r="NVY28" s="9"/>
      <c r="NVZ28" s="9"/>
      <c r="NWA28" s="78"/>
      <c r="NWB28" s="10"/>
      <c r="NWC28" s="10"/>
      <c r="NWD28" s="10"/>
      <c r="NWE28" s="9"/>
      <c r="NWF28" s="9"/>
      <c r="NWG28" s="78"/>
      <c r="NWH28" s="10"/>
      <c r="NWI28" s="10"/>
      <c r="NWJ28" s="10"/>
      <c r="NWK28" s="9"/>
      <c r="NWL28" s="9"/>
      <c r="NWM28" s="78"/>
      <c r="NWN28" s="9"/>
      <c r="NWO28" s="9"/>
      <c r="NWP28" s="78"/>
      <c r="NWQ28" s="10"/>
      <c r="NWR28" s="10"/>
      <c r="NWS28" s="10"/>
      <c r="NWT28" s="10"/>
      <c r="NWU28" s="10"/>
      <c r="NWV28" s="10"/>
      <c r="NWW28" s="57"/>
      <c r="NWX28" s="58"/>
      <c r="NWY28" s="9"/>
      <c r="NWZ28" s="9"/>
      <c r="NXA28" s="78"/>
      <c r="NXB28" s="9"/>
      <c r="NXC28" s="9"/>
      <c r="NXD28" s="78"/>
      <c r="NXE28" s="9"/>
      <c r="NXF28" s="9"/>
      <c r="NXG28" s="78"/>
      <c r="NXH28" s="9"/>
      <c r="NXI28" s="9"/>
      <c r="NXJ28" s="78"/>
      <c r="NXK28" s="9"/>
      <c r="NXL28" s="9"/>
      <c r="NXM28" s="78"/>
      <c r="NXN28" s="9"/>
      <c r="NXO28" s="9"/>
      <c r="NXP28" s="78"/>
      <c r="NXQ28" s="9"/>
      <c r="NXR28" s="9"/>
      <c r="NXS28" s="78"/>
      <c r="NXT28" s="9"/>
      <c r="NXU28" s="9"/>
      <c r="NXV28" s="78"/>
      <c r="NXW28" s="9"/>
      <c r="NXX28" s="9"/>
      <c r="NXY28" s="78"/>
      <c r="NXZ28" s="9"/>
      <c r="NYA28" s="9"/>
      <c r="NYB28" s="78"/>
      <c r="NYC28" s="9"/>
      <c r="NYD28" s="9"/>
      <c r="NYE28" s="78"/>
      <c r="NYF28" s="9"/>
      <c r="NYG28" s="9"/>
      <c r="NYH28" s="78"/>
      <c r="NYI28" s="9"/>
      <c r="NYJ28" s="9"/>
      <c r="NYK28" s="78"/>
      <c r="NYL28" s="9"/>
      <c r="NYM28" s="9"/>
      <c r="NYN28" s="78"/>
      <c r="NYO28" s="9"/>
      <c r="NYP28" s="9"/>
      <c r="NYQ28" s="78"/>
      <c r="NYR28" s="9"/>
      <c r="NYS28" s="9"/>
      <c r="NYT28" s="78"/>
      <c r="NYU28" s="9"/>
      <c r="NYV28" s="9"/>
      <c r="NYW28" s="78"/>
      <c r="NYX28" s="9"/>
      <c r="NYY28" s="9"/>
      <c r="NYZ28" s="78"/>
      <c r="NZA28" s="9"/>
      <c r="NZB28" s="9"/>
      <c r="NZC28" s="78"/>
      <c r="NZD28" s="9"/>
      <c r="NZE28" s="9"/>
      <c r="NZF28" s="78"/>
      <c r="NZG28" s="9"/>
      <c r="NZH28" s="9"/>
      <c r="NZI28" s="78"/>
      <c r="NZJ28" s="10"/>
      <c r="NZK28" s="10"/>
      <c r="NZL28" s="10"/>
      <c r="NZM28" s="9"/>
      <c r="NZN28" s="9"/>
      <c r="NZO28" s="78"/>
      <c r="NZP28" s="10"/>
      <c r="NZQ28" s="10"/>
      <c r="NZR28" s="10"/>
      <c r="NZS28" s="9"/>
      <c r="NZT28" s="9"/>
      <c r="NZU28" s="78"/>
      <c r="NZV28" s="9"/>
      <c r="NZW28" s="9"/>
      <c r="NZX28" s="78"/>
      <c r="NZY28" s="10"/>
      <c r="NZZ28" s="10"/>
      <c r="OAA28" s="10"/>
      <c r="OAB28" s="10"/>
      <c r="OAC28" s="10"/>
      <c r="OAD28" s="10"/>
      <c r="OAE28" s="57"/>
      <c r="OAF28" s="58"/>
      <c r="OAG28" s="9"/>
      <c r="OAH28" s="9"/>
      <c r="OAI28" s="78"/>
      <c r="OAJ28" s="9"/>
      <c r="OAK28" s="9"/>
      <c r="OAL28" s="78"/>
      <c r="OAM28" s="9"/>
      <c r="OAN28" s="9"/>
      <c r="OAO28" s="78"/>
      <c r="OAP28" s="9"/>
      <c r="OAQ28" s="9"/>
      <c r="OAR28" s="78"/>
      <c r="OAS28" s="9"/>
      <c r="OAT28" s="9"/>
      <c r="OAU28" s="78"/>
      <c r="OAV28" s="9"/>
      <c r="OAW28" s="9"/>
      <c r="OAX28" s="78"/>
      <c r="OAY28" s="9"/>
      <c r="OAZ28" s="9"/>
      <c r="OBA28" s="78"/>
      <c r="OBB28" s="9"/>
      <c r="OBC28" s="9"/>
      <c r="OBD28" s="78"/>
      <c r="OBE28" s="9"/>
      <c r="OBF28" s="9"/>
      <c r="OBG28" s="78"/>
      <c r="OBH28" s="9"/>
      <c r="OBI28" s="9"/>
      <c r="OBJ28" s="78"/>
      <c r="OBK28" s="9"/>
      <c r="OBL28" s="9"/>
      <c r="OBM28" s="78"/>
      <c r="OBN28" s="9"/>
      <c r="OBO28" s="9"/>
      <c r="OBP28" s="78"/>
      <c r="OBQ28" s="9"/>
      <c r="OBR28" s="9"/>
      <c r="OBS28" s="78"/>
      <c r="OBT28" s="9"/>
      <c r="OBU28" s="9"/>
      <c r="OBV28" s="78"/>
      <c r="OBW28" s="9"/>
      <c r="OBX28" s="9"/>
      <c r="OBY28" s="78"/>
      <c r="OBZ28" s="9"/>
      <c r="OCA28" s="9"/>
      <c r="OCB28" s="78"/>
      <c r="OCC28" s="9"/>
      <c r="OCD28" s="9"/>
      <c r="OCE28" s="78"/>
      <c r="OCF28" s="9"/>
      <c r="OCG28" s="9"/>
      <c r="OCH28" s="78"/>
      <c r="OCI28" s="9"/>
      <c r="OCJ28" s="9"/>
      <c r="OCK28" s="78"/>
      <c r="OCL28" s="9"/>
      <c r="OCM28" s="9"/>
      <c r="OCN28" s="78"/>
      <c r="OCO28" s="9"/>
      <c r="OCP28" s="9"/>
      <c r="OCQ28" s="78"/>
      <c r="OCR28" s="10"/>
      <c r="OCS28" s="10"/>
      <c r="OCT28" s="10"/>
      <c r="OCU28" s="9"/>
      <c r="OCV28" s="9"/>
      <c r="OCW28" s="78"/>
      <c r="OCX28" s="10"/>
      <c r="OCY28" s="10"/>
      <c r="OCZ28" s="10"/>
      <c r="ODA28" s="9"/>
      <c r="ODB28" s="9"/>
      <c r="ODC28" s="78"/>
      <c r="ODD28" s="9"/>
      <c r="ODE28" s="9"/>
      <c r="ODF28" s="78"/>
      <c r="ODG28" s="10"/>
      <c r="ODH28" s="10"/>
      <c r="ODI28" s="10"/>
      <c r="ODJ28" s="10"/>
      <c r="ODK28" s="10"/>
      <c r="ODL28" s="10"/>
      <c r="ODM28" s="57"/>
      <c r="ODN28" s="58"/>
      <c r="ODO28" s="9"/>
      <c r="ODP28" s="9"/>
      <c r="ODQ28" s="78"/>
      <c r="ODR28" s="9"/>
      <c r="ODS28" s="9"/>
      <c r="ODT28" s="78"/>
      <c r="ODU28" s="9"/>
      <c r="ODV28" s="9"/>
      <c r="ODW28" s="78"/>
      <c r="ODX28" s="9"/>
      <c r="ODY28" s="9"/>
      <c r="ODZ28" s="78"/>
      <c r="OEA28" s="9"/>
      <c r="OEB28" s="9"/>
      <c r="OEC28" s="78"/>
      <c r="OED28" s="9"/>
      <c r="OEE28" s="9"/>
      <c r="OEF28" s="78"/>
      <c r="OEG28" s="9"/>
      <c r="OEH28" s="9"/>
      <c r="OEI28" s="78"/>
      <c r="OEJ28" s="9"/>
      <c r="OEK28" s="9"/>
      <c r="OEL28" s="78"/>
      <c r="OEM28" s="9"/>
      <c r="OEN28" s="9"/>
      <c r="OEO28" s="78"/>
      <c r="OEP28" s="9"/>
      <c r="OEQ28" s="9"/>
      <c r="OER28" s="78"/>
      <c r="OES28" s="9"/>
      <c r="OET28" s="9"/>
      <c r="OEU28" s="78"/>
      <c r="OEV28" s="9"/>
      <c r="OEW28" s="9"/>
      <c r="OEX28" s="78"/>
      <c r="OEY28" s="9"/>
      <c r="OEZ28" s="9"/>
      <c r="OFA28" s="78"/>
      <c r="OFB28" s="9"/>
      <c r="OFC28" s="9"/>
      <c r="OFD28" s="78"/>
      <c r="OFE28" s="9"/>
      <c r="OFF28" s="9"/>
      <c r="OFG28" s="78"/>
      <c r="OFH28" s="9"/>
      <c r="OFI28" s="9"/>
      <c r="OFJ28" s="78"/>
      <c r="OFK28" s="9"/>
      <c r="OFL28" s="9"/>
      <c r="OFM28" s="78"/>
      <c r="OFN28" s="9"/>
      <c r="OFO28" s="9"/>
      <c r="OFP28" s="78"/>
      <c r="OFQ28" s="9"/>
      <c r="OFR28" s="9"/>
      <c r="OFS28" s="78"/>
      <c r="OFT28" s="9"/>
      <c r="OFU28" s="9"/>
      <c r="OFV28" s="78"/>
      <c r="OFW28" s="9"/>
      <c r="OFX28" s="9"/>
      <c r="OFY28" s="78"/>
      <c r="OFZ28" s="10"/>
      <c r="OGA28" s="10"/>
      <c r="OGB28" s="10"/>
      <c r="OGC28" s="9"/>
      <c r="OGD28" s="9"/>
      <c r="OGE28" s="78"/>
      <c r="OGF28" s="10"/>
      <c r="OGG28" s="10"/>
      <c r="OGH28" s="10"/>
      <c r="OGI28" s="9"/>
      <c r="OGJ28" s="9"/>
      <c r="OGK28" s="78"/>
      <c r="OGL28" s="9"/>
      <c r="OGM28" s="9"/>
      <c r="OGN28" s="78"/>
      <c r="OGO28" s="10"/>
      <c r="OGP28" s="10"/>
      <c r="OGQ28" s="10"/>
      <c r="OGR28" s="10"/>
      <c r="OGS28" s="10"/>
      <c r="OGT28" s="10"/>
      <c r="OGU28" s="57"/>
      <c r="OGV28" s="58"/>
      <c r="OGW28" s="9"/>
      <c r="OGX28" s="9"/>
      <c r="OGY28" s="78"/>
      <c r="OGZ28" s="9"/>
      <c r="OHA28" s="9"/>
      <c r="OHB28" s="78"/>
      <c r="OHC28" s="9"/>
      <c r="OHD28" s="9"/>
      <c r="OHE28" s="78"/>
      <c r="OHF28" s="9"/>
      <c r="OHG28" s="9"/>
      <c r="OHH28" s="78"/>
      <c r="OHI28" s="9"/>
      <c r="OHJ28" s="9"/>
      <c r="OHK28" s="78"/>
      <c r="OHL28" s="9"/>
      <c r="OHM28" s="9"/>
      <c r="OHN28" s="78"/>
      <c r="OHO28" s="9"/>
      <c r="OHP28" s="9"/>
      <c r="OHQ28" s="78"/>
      <c r="OHR28" s="9"/>
      <c r="OHS28" s="9"/>
      <c r="OHT28" s="78"/>
      <c r="OHU28" s="9"/>
      <c r="OHV28" s="9"/>
      <c r="OHW28" s="78"/>
      <c r="OHX28" s="9"/>
      <c r="OHY28" s="9"/>
      <c r="OHZ28" s="78"/>
      <c r="OIA28" s="9"/>
      <c r="OIB28" s="9"/>
      <c r="OIC28" s="78"/>
      <c r="OID28" s="9"/>
      <c r="OIE28" s="9"/>
      <c r="OIF28" s="78"/>
      <c r="OIG28" s="9"/>
      <c r="OIH28" s="9"/>
      <c r="OII28" s="78"/>
      <c r="OIJ28" s="9"/>
      <c r="OIK28" s="9"/>
      <c r="OIL28" s="78"/>
      <c r="OIM28" s="9"/>
      <c r="OIN28" s="9"/>
      <c r="OIO28" s="78"/>
      <c r="OIP28" s="9"/>
      <c r="OIQ28" s="9"/>
      <c r="OIR28" s="78"/>
      <c r="OIS28" s="9"/>
      <c r="OIT28" s="9"/>
      <c r="OIU28" s="78"/>
      <c r="OIV28" s="9"/>
      <c r="OIW28" s="9"/>
      <c r="OIX28" s="78"/>
      <c r="OIY28" s="9"/>
      <c r="OIZ28" s="9"/>
      <c r="OJA28" s="78"/>
      <c r="OJB28" s="9"/>
      <c r="OJC28" s="9"/>
      <c r="OJD28" s="78"/>
      <c r="OJE28" s="9"/>
      <c r="OJF28" s="9"/>
      <c r="OJG28" s="78"/>
      <c r="OJH28" s="10"/>
      <c r="OJI28" s="10"/>
      <c r="OJJ28" s="10"/>
      <c r="OJK28" s="9"/>
      <c r="OJL28" s="9"/>
      <c r="OJM28" s="78"/>
      <c r="OJN28" s="10"/>
      <c r="OJO28" s="10"/>
      <c r="OJP28" s="10"/>
      <c r="OJQ28" s="9"/>
      <c r="OJR28" s="9"/>
      <c r="OJS28" s="78"/>
      <c r="OJT28" s="9"/>
      <c r="OJU28" s="9"/>
      <c r="OJV28" s="78"/>
      <c r="OJW28" s="10"/>
      <c r="OJX28" s="10"/>
      <c r="OJY28" s="10"/>
      <c r="OJZ28" s="10"/>
      <c r="OKA28" s="10"/>
      <c r="OKB28" s="10"/>
      <c r="OKC28" s="57"/>
      <c r="OKD28" s="58"/>
      <c r="OKE28" s="9"/>
      <c r="OKF28" s="9"/>
      <c r="OKG28" s="78"/>
      <c r="OKH28" s="9"/>
      <c r="OKI28" s="9"/>
      <c r="OKJ28" s="78"/>
      <c r="OKK28" s="9"/>
      <c r="OKL28" s="9"/>
      <c r="OKM28" s="78"/>
      <c r="OKN28" s="9"/>
      <c r="OKO28" s="9"/>
      <c r="OKP28" s="78"/>
      <c r="OKQ28" s="9"/>
      <c r="OKR28" s="9"/>
      <c r="OKS28" s="78"/>
      <c r="OKT28" s="9"/>
      <c r="OKU28" s="9"/>
      <c r="OKV28" s="78"/>
      <c r="OKW28" s="9"/>
      <c r="OKX28" s="9"/>
      <c r="OKY28" s="78"/>
      <c r="OKZ28" s="9"/>
      <c r="OLA28" s="9"/>
      <c r="OLB28" s="78"/>
      <c r="OLC28" s="9"/>
      <c r="OLD28" s="9"/>
      <c r="OLE28" s="78"/>
      <c r="OLF28" s="9"/>
      <c r="OLG28" s="9"/>
      <c r="OLH28" s="78"/>
      <c r="OLI28" s="9"/>
      <c r="OLJ28" s="9"/>
      <c r="OLK28" s="78"/>
      <c r="OLL28" s="9"/>
      <c r="OLM28" s="9"/>
      <c r="OLN28" s="78"/>
      <c r="OLO28" s="9"/>
      <c r="OLP28" s="9"/>
      <c r="OLQ28" s="78"/>
      <c r="OLR28" s="9"/>
      <c r="OLS28" s="9"/>
      <c r="OLT28" s="78"/>
      <c r="OLU28" s="9"/>
      <c r="OLV28" s="9"/>
      <c r="OLW28" s="78"/>
      <c r="OLX28" s="9"/>
      <c r="OLY28" s="9"/>
      <c r="OLZ28" s="78"/>
      <c r="OMA28" s="9"/>
      <c r="OMB28" s="9"/>
      <c r="OMC28" s="78"/>
      <c r="OMD28" s="9"/>
      <c r="OME28" s="9"/>
      <c r="OMF28" s="78"/>
      <c r="OMG28" s="9"/>
      <c r="OMH28" s="9"/>
      <c r="OMI28" s="78"/>
      <c r="OMJ28" s="9"/>
      <c r="OMK28" s="9"/>
      <c r="OML28" s="78"/>
      <c r="OMM28" s="9"/>
      <c r="OMN28" s="9"/>
      <c r="OMO28" s="78"/>
      <c r="OMP28" s="10"/>
      <c r="OMQ28" s="10"/>
      <c r="OMR28" s="10"/>
      <c r="OMS28" s="9"/>
      <c r="OMT28" s="9"/>
      <c r="OMU28" s="78"/>
      <c r="OMV28" s="10"/>
      <c r="OMW28" s="10"/>
      <c r="OMX28" s="10"/>
      <c r="OMY28" s="9"/>
      <c r="OMZ28" s="9"/>
      <c r="ONA28" s="78"/>
      <c r="ONB28" s="9"/>
      <c r="ONC28" s="9"/>
      <c r="OND28" s="78"/>
      <c r="ONE28" s="10"/>
      <c r="ONF28" s="10"/>
      <c r="ONG28" s="10"/>
      <c r="ONH28" s="10"/>
      <c r="ONI28" s="10"/>
      <c r="ONJ28" s="10"/>
      <c r="ONK28" s="57"/>
      <c r="ONL28" s="58"/>
      <c r="ONM28" s="9"/>
      <c r="ONN28" s="9"/>
      <c r="ONO28" s="78"/>
      <c r="ONP28" s="9"/>
      <c r="ONQ28" s="9"/>
      <c r="ONR28" s="78"/>
      <c r="ONS28" s="9"/>
      <c r="ONT28" s="9"/>
      <c r="ONU28" s="78"/>
      <c r="ONV28" s="9"/>
      <c r="ONW28" s="9"/>
      <c r="ONX28" s="78"/>
      <c r="ONY28" s="9"/>
      <c r="ONZ28" s="9"/>
      <c r="OOA28" s="78"/>
      <c r="OOB28" s="9"/>
      <c r="OOC28" s="9"/>
      <c r="OOD28" s="78"/>
      <c r="OOE28" s="9"/>
      <c r="OOF28" s="9"/>
      <c r="OOG28" s="78"/>
      <c r="OOH28" s="9"/>
      <c r="OOI28" s="9"/>
      <c r="OOJ28" s="78"/>
      <c r="OOK28" s="9"/>
      <c r="OOL28" s="9"/>
      <c r="OOM28" s="78"/>
      <c r="OON28" s="9"/>
      <c r="OOO28" s="9"/>
      <c r="OOP28" s="78"/>
      <c r="OOQ28" s="9"/>
      <c r="OOR28" s="9"/>
      <c r="OOS28" s="78"/>
      <c r="OOT28" s="9"/>
      <c r="OOU28" s="9"/>
      <c r="OOV28" s="78"/>
      <c r="OOW28" s="9"/>
      <c r="OOX28" s="9"/>
      <c r="OOY28" s="78"/>
      <c r="OOZ28" s="9"/>
      <c r="OPA28" s="9"/>
      <c r="OPB28" s="78"/>
      <c r="OPC28" s="9"/>
      <c r="OPD28" s="9"/>
      <c r="OPE28" s="78"/>
      <c r="OPF28" s="9"/>
      <c r="OPG28" s="9"/>
      <c r="OPH28" s="78"/>
      <c r="OPI28" s="9"/>
      <c r="OPJ28" s="9"/>
      <c r="OPK28" s="78"/>
      <c r="OPL28" s="9"/>
      <c r="OPM28" s="9"/>
      <c r="OPN28" s="78"/>
      <c r="OPO28" s="9"/>
      <c r="OPP28" s="9"/>
      <c r="OPQ28" s="78"/>
      <c r="OPR28" s="9"/>
      <c r="OPS28" s="9"/>
      <c r="OPT28" s="78"/>
      <c r="OPU28" s="9"/>
      <c r="OPV28" s="9"/>
      <c r="OPW28" s="78"/>
      <c r="OPX28" s="10"/>
      <c r="OPY28" s="10"/>
      <c r="OPZ28" s="10"/>
      <c r="OQA28" s="9"/>
      <c r="OQB28" s="9"/>
      <c r="OQC28" s="78"/>
      <c r="OQD28" s="10"/>
      <c r="OQE28" s="10"/>
      <c r="OQF28" s="10"/>
      <c r="OQG28" s="9"/>
      <c r="OQH28" s="9"/>
      <c r="OQI28" s="78"/>
      <c r="OQJ28" s="9"/>
      <c r="OQK28" s="9"/>
      <c r="OQL28" s="78"/>
      <c r="OQM28" s="10"/>
      <c r="OQN28" s="10"/>
      <c r="OQO28" s="10"/>
      <c r="OQP28" s="10"/>
      <c r="OQQ28" s="10"/>
      <c r="OQR28" s="10"/>
      <c r="OQS28" s="57"/>
      <c r="OQT28" s="58"/>
      <c r="OQU28" s="9"/>
      <c r="OQV28" s="9"/>
      <c r="OQW28" s="78"/>
      <c r="OQX28" s="9"/>
      <c r="OQY28" s="9"/>
      <c r="OQZ28" s="78"/>
      <c r="ORA28" s="9"/>
      <c r="ORB28" s="9"/>
      <c r="ORC28" s="78"/>
      <c r="ORD28" s="9"/>
      <c r="ORE28" s="9"/>
      <c r="ORF28" s="78"/>
      <c r="ORG28" s="9"/>
      <c r="ORH28" s="9"/>
      <c r="ORI28" s="78"/>
      <c r="ORJ28" s="9"/>
      <c r="ORK28" s="9"/>
      <c r="ORL28" s="78"/>
      <c r="ORM28" s="9"/>
      <c r="ORN28" s="9"/>
      <c r="ORO28" s="78"/>
      <c r="ORP28" s="9"/>
      <c r="ORQ28" s="9"/>
      <c r="ORR28" s="78"/>
      <c r="ORS28" s="9"/>
      <c r="ORT28" s="9"/>
      <c r="ORU28" s="78"/>
      <c r="ORV28" s="9"/>
      <c r="ORW28" s="9"/>
      <c r="ORX28" s="78"/>
      <c r="ORY28" s="9"/>
      <c r="ORZ28" s="9"/>
      <c r="OSA28" s="78"/>
      <c r="OSB28" s="9"/>
      <c r="OSC28" s="9"/>
      <c r="OSD28" s="78"/>
      <c r="OSE28" s="9"/>
      <c r="OSF28" s="9"/>
      <c r="OSG28" s="78"/>
      <c r="OSH28" s="9"/>
      <c r="OSI28" s="9"/>
      <c r="OSJ28" s="78"/>
      <c r="OSK28" s="9"/>
      <c r="OSL28" s="9"/>
      <c r="OSM28" s="78"/>
      <c r="OSN28" s="9"/>
      <c r="OSO28" s="9"/>
      <c r="OSP28" s="78"/>
      <c r="OSQ28" s="9"/>
      <c r="OSR28" s="9"/>
      <c r="OSS28" s="78"/>
      <c r="OST28" s="9"/>
      <c r="OSU28" s="9"/>
      <c r="OSV28" s="78"/>
      <c r="OSW28" s="9"/>
      <c r="OSX28" s="9"/>
      <c r="OSY28" s="78"/>
      <c r="OSZ28" s="9"/>
      <c r="OTA28" s="9"/>
      <c r="OTB28" s="78"/>
      <c r="OTC28" s="9"/>
      <c r="OTD28" s="9"/>
      <c r="OTE28" s="78"/>
      <c r="OTF28" s="10"/>
      <c r="OTG28" s="10"/>
      <c r="OTH28" s="10"/>
      <c r="OTI28" s="9"/>
      <c r="OTJ28" s="9"/>
      <c r="OTK28" s="78"/>
      <c r="OTL28" s="10"/>
      <c r="OTM28" s="10"/>
      <c r="OTN28" s="10"/>
      <c r="OTO28" s="9"/>
      <c r="OTP28" s="9"/>
      <c r="OTQ28" s="78"/>
      <c r="OTR28" s="9"/>
      <c r="OTS28" s="9"/>
      <c r="OTT28" s="78"/>
      <c r="OTU28" s="10"/>
      <c r="OTV28" s="10"/>
      <c r="OTW28" s="10"/>
      <c r="OTX28" s="10"/>
      <c r="OTY28" s="10"/>
      <c r="OTZ28" s="10"/>
      <c r="OUA28" s="57"/>
      <c r="OUB28" s="58"/>
      <c r="OUC28" s="9"/>
      <c r="OUD28" s="9"/>
      <c r="OUE28" s="78"/>
      <c r="OUF28" s="9"/>
      <c r="OUG28" s="9"/>
      <c r="OUH28" s="78"/>
      <c r="OUI28" s="9"/>
      <c r="OUJ28" s="9"/>
      <c r="OUK28" s="78"/>
      <c r="OUL28" s="9"/>
      <c r="OUM28" s="9"/>
      <c r="OUN28" s="78"/>
      <c r="OUO28" s="9"/>
      <c r="OUP28" s="9"/>
      <c r="OUQ28" s="78"/>
      <c r="OUR28" s="9"/>
      <c r="OUS28" s="9"/>
      <c r="OUT28" s="78"/>
      <c r="OUU28" s="9"/>
      <c r="OUV28" s="9"/>
      <c r="OUW28" s="78"/>
      <c r="OUX28" s="9"/>
      <c r="OUY28" s="9"/>
      <c r="OUZ28" s="78"/>
      <c r="OVA28" s="9"/>
      <c r="OVB28" s="9"/>
      <c r="OVC28" s="78"/>
      <c r="OVD28" s="9"/>
      <c r="OVE28" s="9"/>
      <c r="OVF28" s="78"/>
      <c r="OVG28" s="9"/>
      <c r="OVH28" s="9"/>
      <c r="OVI28" s="78"/>
      <c r="OVJ28" s="9"/>
      <c r="OVK28" s="9"/>
      <c r="OVL28" s="78"/>
      <c r="OVM28" s="9"/>
      <c r="OVN28" s="9"/>
      <c r="OVO28" s="78"/>
      <c r="OVP28" s="9"/>
      <c r="OVQ28" s="9"/>
      <c r="OVR28" s="78"/>
      <c r="OVS28" s="9"/>
      <c r="OVT28" s="9"/>
      <c r="OVU28" s="78"/>
      <c r="OVV28" s="9"/>
      <c r="OVW28" s="9"/>
      <c r="OVX28" s="78"/>
      <c r="OVY28" s="9"/>
      <c r="OVZ28" s="9"/>
      <c r="OWA28" s="78"/>
      <c r="OWB28" s="9"/>
      <c r="OWC28" s="9"/>
      <c r="OWD28" s="78"/>
      <c r="OWE28" s="9"/>
      <c r="OWF28" s="9"/>
      <c r="OWG28" s="78"/>
      <c r="OWH28" s="9"/>
      <c r="OWI28" s="9"/>
      <c r="OWJ28" s="78"/>
      <c r="OWK28" s="9"/>
      <c r="OWL28" s="9"/>
      <c r="OWM28" s="78"/>
      <c r="OWN28" s="10"/>
      <c r="OWO28" s="10"/>
      <c r="OWP28" s="10"/>
      <c r="OWQ28" s="9"/>
      <c r="OWR28" s="9"/>
      <c r="OWS28" s="78"/>
      <c r="OWT28" s="10"/>
      <c r="OWU28" s="10"/>
      <c r="OWV28" s="10"/>
      <c r="OWW28" s="9"/>
      <c r="OWX28" s="9"/>
      <c r="OWY28" s="78"/>
      <c r="OWZ28" s="9"/>
      <c r="OXA28" s="9"/>
      <c r="OXB28" s="78"/>
      <c r="OXC28" s="10"/>
      <c r="OXD28" s="10"/>
      <c r="OXE28" s="10"/>
      <c r="OXF28" s="10"/>
      <c r="OXG28" s="10"/>
      <c r="OXH28" s="10"/>
      <c r="OXI28" s="57"/>
      <c r="OXJ28" s="58"/>
      <c r="OXK28" s="9"/>
      <c r="OXL28" s="9"/>
      <c r="OXM28" s="78"/>
      <c r="OXN28" s="9"/>
      <c r="OXO28" s="9"/>
      <c r="OXP28" s="78"/>
      <c r="OXQ28" s="9"/>
      <c r="OXR28" s="9"/>
      <c r="OXS28" s="78"/>
      <c r="OXT28" s="9"/>
      <c r="OXU28" s="9"/>
      <c r="OXV28" s="78"/>
      <c r="OXW28" s="9"/>
      <c r="OXX28" s="9"/>
      <c r="OXY28" s="78"/>
      <c r="OXZ28" s="9"/>
      <c r="OYA28" s="9"/>
      <c r="OYB28" s="78"/>
      <c r="OYC28" s="9"/>
      <c r="OYD28" s="9"/>
      <c r="OYE28" s="78"/>
      <c r="OYF28" s="9"/>
      <c r="OYG28" s="9"/>
      <c r="OYH28" s="78"/>
      <c r="OYI28" s="9"/>
      <c r="OYJ28" s="9"/>
      <c r="OYK28" s="78"/>
      <c r="OYL28" s="9"/>
      <c r="OYM28" s="9"/>
      <c r="OYN28" s="78"/>
      <c r="OYO28" s="9"/>
      <c r="OYP28" s="9"/>
      <c r="OYQ28" s="78"/>
      <c r="OYR28" s="9"/>
      <c r="OYS28" s="9"/>
      <c r="OYT28" s="78"/>
      <c r="OYU28" s="9"/>
      <c r="OYV28" s="9"/>
      <c r="OYW28" s="78"/>
      <c r="OYX28" s="9"/>
      <c r="OYY28" s="9"/>
      <c r="OYZ28" s="78"/>
      <c r="OZA28" s="9"/>
      <c r="OZB28" s="9"/>
      <c r="OZC28" s="78"/>
      <c r="OZD28" s="9"/>
      <c r="OZE28" s="9"/>
      <c r="OZF28" s="78"/>
      <c r="OZG28" s="9"/>
      <c r="OZH28" s="9"/>
      <c r="OZI28" s="78"/>
      <c r="OZJ28" s="9"/>
      <c r="OZK28" s="9"/>
      <c r="OZL28" s="78"/>
      <c r="OZM28" s="9"/>
      <c r="OZN28" s="9"/>
      <c r="OZO28" s="78"/>
      <c r="OZP28" s="9"/>
      <c r="OZQ28" s="9"/>
      <c r="OZR28" s="78"/>
      <c r="OZS28" s="9"/>
      <c r="OZT28" s="9"/>
      <c r="OZU28" s="78"/>
      <c r="OZV28" s="10"/>
      <c r="OZW28" s="10"/>
      <c r="OZX28" s="10"/>
      <c r="OZY28" s="9"/>
      <c r="OZZ28" s="9"/>
      <c r="PAA28" s="78"/>
      <c r="PAB28" s="10"/>
      <c r="PAC28" s="10"/>
      <c r="PAD28" s="10"/>
      <c r="PAE28" s="9"/>
      <c r="PAF28" s="9"/>
      <c r="PAG28" s="78"/>
      <c r="PAH28" s="9"/>
      <c r="PAI28" s="9"/>
      <c r="PAJ28" s="78"/>
      <c r="PAK28" s="10"/>
      <c r="PAL28" s="10"/>
      <c r="PAM28" s="10"/>
      <c r="PAN28" s="10"/>
      <c r="PAO28" s="10"/>
      <c r="PAP28" s="10"/>
      <c r="PAQ28" s="57"/>
      <c r="PAR28" s="58"/>
      <c r="PAS28" s="9"/>
      <c r="PAT28" s="9"/>
      <c r="PAU28" s="78"/>
      <c r="PAV28" s="9"/>
      <c r="PAW28" s="9"/>
      <c r="PAX28" s="78"/>
      <c r="PAY28" s="9"/>
      <c r="PAZ28" s="9"/>
      <c r="PBA28" s="78"/>
      <c r="PBB28" s="9"/>
      <c r="PBC28" s="9"/>
      <c r="PBD28" s="78"/>
      <c r="PBE28" s="9"/>
      <c r="PBF28" s="9"/>
      <c r="PBG28" s="78"/>
      <c r="PBH28" s="9"/>
      <c r="PBI28" s="9"/>
      <c r="PBJ28" s="78"/>
      <c r="PBK28" s="9"/>
      <c r="PBL28" s="9"/>
      <c r="PBM28" s="78"/>
      <c r="PBN28" s="9"/>
      <c r="PBO28" s="9"/>
      <c r="PBP28" s="78"/>
      <c r="PBQ28" s="9"/>
      <c r="PBR28" s="9"/>
      <c r="PBS28" s="78"/>
      <c r="PBT28" s="9"/>
      <c r="PBU28" s="9"/>
      <c r="PBV28" s="78"/>
      <c r="PBW28" s="9"/>
      <c r="PBX28" s="9"/>
      <c r="PBY28" s="78"/>
      <c r="PBZ28" s="9"/>
      <c r="PCA28" s="9"/>
      <c r="PCB28" s="78"/>
      <c r="PCC28" s="9"/>
      <c r="PCD28" s="9"/>
      <c r="PCE28" s="78"/>
      <c r="PCF28" s="9"/>
      <c r="PCG28" s="9"/>
      <c r="PCH28" s="78"/>
      <c r="PCI28" s="9"/>
      <c r="PCJ28" s="9"/>
      <c r="PCK28" s="78"/>
      <c r="PCL28" s="9"/>
      <c r="PCM28" s="9"/>
      <c r="PCN28" s="78"/>
      <c r="PCO28" s="9"/>
      <c r="PCP28" s="9"/>
      <c r="PCQ28" s="78"/>
      <c r="PCR28" s="9"/>
      <c r="PCS28" s="9"/>
      <c r="PCT28" s="78"/>
      <c r="PCU28" s="9"/>
      <c r="PCV28" s="9"/>
      <c r="PCW28" s="78"/>
      <c r="PCX28" s="9"/>
      <c r="PCY28" s="9"/>
      <c r="PCZ28" s="78"/>
      <c r="PDA28" s="9"/>
      <c r="PDB28" s="9"/>
      <c r="PDC28" s="78"/>
      <c r="PDD28" s="10"/>
      <c r="PDE28" s="10"/>
      <c r="PDF28" s="10"/>
      <c r="PDG28" s="9"/>
      <c r="PDH28" s="9"/>
      <c r="PDI28" s="78"/>
      <c r="PDJ28" s="10"/>
      <c r="PDK28" s="10"/>
      <c r="PDL28" s="10"/>
      <c r="PDM28" s="9"/>
      <c r="PDN28" s="9"/>
      <c r="PDO28" s="78"/>
      <c r="PDP28" s="9"/>
      <c r="PDQ28" s="9"/>
      <c r="PDR28" s="78"/>
      <c r="PDS28" s="10"/>
      <c r="PDT28" s="10"/>
      <c r="PDU28" s="10"/>
      <c r="PDV28" s="10"/>
      <c r="PDW28" s="10"/>
      <c r="PDX28" s="10"/>
      <c r="PDY28" s="57"/>
      <c r="PDZ28" s="58"/>
      <c r="PEA28" s="9"/>
      <c r="PEB28" s="9"/>
      <c r="PEC28" s="78"/>
      <c r="PED28" s="9"/>
      <c r="PEE28" s="9"/>
      <c r="PEF28" s="78"/>
      <c r="PEG28" s="9"/>
      <c r="PEH28" s="9"/>
      <c r="PEI28" s="78"/>
      <c r="PEJ28" s="9"/>
      <c r="PEK28" s="9"/>
      <c r="PEL28" s="78"/>
      <c r="PEM28" s="9"/>
      <c r="PEN28" s="9"/>
      <c r="PEO28" s="78"/>
      <c r="PEP28" s="9"/>
      <c r="PEQ28" s="9"/>
      <c r="PER28" s="78"/>
      <c r="PES28" s="9"/>
      <c r="PET28" s="9"/>
      <c r="PEU28" s="78"/>
      <c r="PEV28" s="9"/>
      <c r="PEW28" s="9"/>
      <c r="PEX28" s="78"/>
      <c r="PEY28" s="9"/>
      <c r="PEZ28" s="9"/>
      <c r="PFA28" s="78"/>
      <c r="PFB28" s="9"/>
      <c r="PFC28" s="9"/>
      <c r="PFD28" s="78"/>
      <c r="PFE28" s="9"/>
      <c r="PFF28" s="9"/>
      <c r="PFG28" s="78"/>
      <c r="PFH28" s="9"/>
      <c r="PFI28" s="9"/>
      <c r="PFJ28" s="78"/>
      <c r="PFK28" s="9"/>
      <c r="PFL28" s="9"/>
      <c r="PFM28" s="78"/>
      <c r="PFN28" s="9"/>
      <c r="PFO28" s="9"/>
      <c r="PFP28" s="78"/>
      <c r="PFQ28" s="9"/>
      <c r="PFR28" s="9"/>
      <c r="PFS28" s="78"/>
      <c r="PFT28" s="9"/>
      <c r="PFU28" s="9"/>
      <c r="PFV28" s="78"/>
      <c r="PFW28" s="9"/>
      <c r="PFX28" s="9"/>
      <c r="PFY28" s="78"/>
      <c r="PFZ28" s="9"/>
      <c r="PGA28" s="9"/>
      <c r="PGB28" s="78"/>
      <c r="PGC28" s="9"/>
      <c r="PGD28" s="9"/>
      <c r="PGE28" s="78"/>
      <c r="PGF28" s="9"/>
      <c r="PGG28" s="9"/>
      <c r="PGH28" s="78"/>
      <c r="PGI28" s="9"/>
      <c r="PGJ28" s="9"/>
      <c r="PGK28" s="78"/>
      <c r="PGL28" s="10"/>
      <c r="PGM28" s="10"/>
      <c r="PGN28" s="10"/>
      <c r="PGO28" s="9"/>
      <c r="PGP28" s="9"/>
      <c r="PGQ28" s="78"/>
      <c r="PGR28" s="10"/>
      <c r="PGS28" s="10"/>
      <c r="PGT28" s="10"/>
      <c r="PGU28" s="9"/>
      <c r="PGV28" s="9"/>
      <c r="PGW28" s="78"/>
      <c r="PGX28" s="9"/>
      <c r="PGY28" s="9"/>
      <c r="PGZ28" s="78"/>
      <c r="PHA28" s="10"/>
      <c r="PHB28" s="10"/>
      <c r="PHC28" s="10"/>
      <c r="PHD28" s="10"/>
      <c r="PHE28" s="10"/>
      <c r="PHF28" s="10"/>
      <c r="PHG28" s="57"/>
      <c r="PHH28" s="58"/>
      <c r="PHI28" s="9"/>
      <c r="PHJ28" s="9"/>
      <c r="PHK28" s="78"/>
      <c r="PHL28" s="9"/>
      <c r="PHM28" s="9"/>
      <c r="PHN28" s="78"/>
      <c r="PHO28" s="9"/>
      <c r="PHP28" s="9"/>
      <c r="PHQ28" s="78"/>
      <c r="PHR28" s="9"/>
      <c r="PHS28" s="9"/>
      <c r="PHT28" s="78"/>
      <c r="PHU28" s="9"/>
      <c r="PHV28" s="9"/>
      <c r="PHW28" s="78"/>
      <c r="PHX28" s="9"/>
      <c r="PHY28" s="9"/>
      <c r="PHZ28" s="78"/>
      <c r="PIA28" s="9"/>
      <c r="PIB28" s="9"/>
      <c r="PIC28" s="78"/>
      <c r="PID28" s="9"/>
      <c r="PIE28" s="9"/>
      <c r="PIF28" s="78"/>
      <c r="PIG28" s="9"/>
      <c r="PIH28" s="9"/>
      <c r="PII28" s="78"/>
      <c r="PIJ28" s="9"/>
      <c r="PIK28" s="9"/>
      <c r="PIL28" s="78"/>
      <c r="PIM28" s="9"/>
      <c r="PIN28" s="9"/>
      <c r="PIO28" s="78"/>
      <c r="PIP28" s="9"/>
      <c r="PIQ28" s="9"/>
      <c r="PIR28" s="78"/>
      <c r="PIS28" s="9"/>
      <c r="PIT28" s="9"/>
      <c r="PIU28" s="78"/>
      <c r="PIV28" s="9"/>
      <c r="PIW28" s="9"/>
      <c r="PIX28" s="78"/>
      <c r="PIY28" s="9"/>
      <c r="PIZ28" s="9"/>
      <c r="PJA28" s="78"/>
      <c r="PJB28" s="9"/>
      <c r="PJC28" s="9"/>
      <c r="PJD28" s="78"/>
      <c r="PJE28" s="9"/>
      <c r="PJF28" s="9"/>
      <c r="PJG28" s="78"/>
      <c r="PJH28" s="9"/>
      <c r="PJI28" s="9"/>
      <c r="PJJ28" s="78"/>
      <c r="PJK28" s="9"/>
      <c r="PJL28" s="9"/>
      <c r="PJM28" s="78"/>
      <c r="PJN28" s="9"/>
      <c r="PJO28" s="9"/>
      <c r="PJP28" s="78"/>
      <c r="PJQ28" s="9"/>
      <c r="PJR28" s="9"/>
      <c r="PJS28" s="78"/>
      <c r="PJT28" s="10"/>
      <c r="PJU28" s="10"/>
      <c r="PJV28" s="10"/>
      <c r="PJW28" s="9"/>
      <c r="PJX28" s="9"/>
      <c r="PJY28" s="78"/>
      <c r="PJZ28" s="10"/>
      <c r="PKA28" s="10"/>
      <c r="PKB28" s="10"/>
      <c r="PKC28" s="9"/>
      <c r="PKD28" s="9"/>
      <c r="PKE28" s="78"/>
      <c r="PKF28" s="9"/>
      <c r="PKG28" s="9"/>
      <c r="PKH28" s="78"/>
      <c r="PKI28" s="10"/>
      <c r="PKJ28" s="10"/>
      <c r="PKK28" s="10"/>
      <c r="PKL28" s="10"/>
      <c r="PKM28" s="10"/>
      <c r="PKN28" s="10"/>
      <c r="PKO28" s="57"/>
      <c r="PKP28" s="58"/>
      <c r="PKQ28" s="9"/>
      <c r="PKR28" s="9"/>
      <c r="PKS28" s="78"/>
      <c r="PKT28" s="9"/>
      <c r="PKU28" s="9"/>
      <c r="PKV28" s="78"/>
      <c r="PKW28" s="9"/>
      <c r="PKX28" s="9"/>
      <c r="PKY28" s="78"/>
      <c r="PKZ28" s="9"/>
      <c r="PLA28" s="9"/>
      <c r="PLB28" s="78"/>
      <c r="PLC28" s="9"/>
      <c r="PLD28" s="9"/>
      <c r="PLE28" s="78"/>
      <c r="PLF28" s="9"/>
      <c r="PLG28" s="9"/>
      <c r="PLH28" s="78"/>
      <c r="PLI28" s="9"/>
      <c r="PLJ28" s="9"/>
      <c r="PLK28" s="78"/>
      <c r="PLL28" s="9"/>
      <c r="PLM28" s="9"/>
      <c r="PLN28" s="78"/>
      <c r="PLO28" s="9"/>
      <c r="PLP28" s="9"/>
      <c r="PLQ28" s="78"/>
      <c r="PLR28" s="9"/>
      <c r="PLS28" s="9"/>
      <c r="PLT28" s="78"/>
      <c r="PLU28" s="9"/>
      <c r="PLV28" s="9"/>
      <c r="PLW28" s="78"/>
      <c r="PLX28" s="9"/>
      <c r="PLY28" s="9"/>
      <c r="PLZ28" s="78"/>
      <c r="PMA28" s="9"/>
      <c r="PMB28" s="9"/>
      <c r="PMC28" s="78"/>
      <c r="PMD28" s="9"/>
      <c r="PME28" s="9"/>
      <c r="PMF28" s="78"/>
      <c r="PMG28" s="9"/>
      <c r="PMH28" s="9"/>
      <c r="PMI28" s="78"/>
      <c r="PMJ28" s="9"/>
      <c r="PMK28" s="9"/>
      <c r="PML28" s="78"/>
      <c r="PMM28" s="9"/>
      <c r="PMN28" s="9"/>
      <c r="PMO28" s="78"/>
      <c r="PMP28" s="9"/>
      <c r="PMQ28" s="9"/>
      <c r="PMR28" s="78"/>
      <c r="PMS28" s="9"/>
      <c r="PMT28" s="9"/>
      <c r="PMU28" s="78"/>
      <c r="PMV28" s="9"/>
      <c r="PMW28" s="9"/>
      <c r="PMX28" s="78"/>
      <c r="PMY28" s="9"/>
      <c r="PMZ28" s="9"/>
      <c r="PNA28" s="78"/>
      <c r="PNB28" s="10"/>
      <c r="PNC28" s="10"/>
      <c r="PND28" s="10"/>
      <c r="PNE28" s="9"/>
      <c r="PNF28" s="9"/>
      <c r="PNG28" s="78"/>
      <c r="PNH28" s="10"/>
      <c r="PNI28" s="10"/>
      <c r="PNJ28" s="10"/>
      <c r="PNK28" s="9"/>
      <c r="PNL28" s="9"/>
      <c r="PNM28" s="78"/>
      <c r="PNN28" s="9"/>
      <c r="PNO28" s="9"/>
      <c r="PNP28" s="78"/>
      <c r="PNQ28" s="10"/>
      <c r="PNR28" s="10"/>
      <c r="PNS28" s="10"/>
      <c r="PNT28" s="10"/>
      <c r="PNU28" s="10"/>
      <c r="PNV28" s="10"/>
      <c r="PNW28" s="57"/>
      <c r="PNX28" s="58"/>
      <c r="PNY28" s="9"/>
      <c r="PNZ28" s="9"/>
      <c r="POA28" s="78"/>
      <c r="POB28" s="9"/>
      <c r="POC28" s="9"/>
      <c r="POD28" s="78"/>
      <c r="POE28" s="9"/>
      <c r="POF28" s="9"/>
      <c r="POG28" s="78"/>
      <c r="POH28" s="9"/>
      <c r="POI28" s="9"/>
      <c r="POJ28" s="78"/>
      <c r="POK28" s="9"/>
      <c r="POL28" s="9"/>
      <c r="POM28" s="78"/>
      <c r="PON28" s="9"/>
      <c r="POO28" s="9"/>
      <c r="POP28" s="78"/>
      <c r="POQ28" s="9"/>
      <c r="POR28" s="9"/>
      <c r="POS28" s="78"/>
      <c r="POT28" s="9"/>
      <c r="POU28" s="9"/>
      <c r="POV28" s="78"/>
      <c r="POW28" s="9"/>
      <c r="POX28" s="9"/>
      <c r="POY28" s="78"/>
      <c r="POZ28" s="9"/>
      <c r="PPA28" s="9"/>
      <c r="PPB28" s="78"/>
      <c r="PPC28" s="9"/>
      <c r="PPD28" s="9"/>
      <c r="PPE28" s="78"/>
      <c r="PPF28" s="9"/>
      <c r="PPG28" s="9"/>
      <c r="PPH28" s="78"/>
      <c r="PPI28" s="9"/>
      <c r="PPJ28" s="9"/>
      <c r="PPK28" s="78"/>
      <c r="PPL28" s="9"/>
      <c r="PPM28" s="9"/>
      <c r="PPN28" s="78"/>
      <c r="PPO28" s="9"/>
      <c r="PPP28" s="9"/>
      <c r="PPQ28" s="78"/>
      <c r="PPR28" s="9"/>
      <c r="PPS28" s="9"/>
      <c r="PPT28" s="78"/>
      <c r="PPU28" s="9"/>
      <c r="PPV28" s="9"/>
      <c r="PPW28" s="78"/>
      <c r="PPX28" s="9"/>
      <c r="PPY28" s="9"/>
      <c r="PPZ28" s="78"/>
      <c r="PQA28" s="9"/>
      <c r="PQB28" s="9"/>
      <c r="PQC28" s="78"/>
      <c r="PQD28" s="9"/>
      <c r="PQE28" s="9"/>
      <c r="PQF28" s="78"/>
      <c r="PQG28" s="9"/>
      <c r="PQH28" s="9"/>
      <c r="PQI28" s="78"/>
      <c r="PQJ28" s="10"/>
      <c r="PQK28" s="10"/>
      <c r="PQL28" s="10"/>
      <c r="PQM28" s="9"/>
      <c r="PQN28" s="9"/>
      <c r="PQO28" s="78"/>
      <c r="PQP28" s="10"/>
      <c r="PQQ28" s="10"/>
      <c r="PQR28" s="10"/>
      <c r="PQS28" s="9"/>
      <c r="PQT28" s="9"/>
      <c r="PQU28" s="78"/>
      <c r="PQV28" s="9"/>
      <c r="PQW28" s="9"/>
      <c r="PQX28" s="78"/>
      <c r="PQY28" s="10"/>
      <c r="PQZ28" s="10"/>
      <c r="PRA28" s="10"/>
      <c r="PRB28" s="10"/>
      <c r="PRC28" s="10"/>
      <c r="PRD28" s="10"/>
      <c r="PRE28" s="57"/>
      <c r="PRF28" s="58"/>
      <c r="PRG28" s="9"/>
      <c r="PRH28" s="9"/>
      <c r="PRI28" s="78"/>
      <c r="PRJ28" s="9"/>
      <c r="PRK28" s="9"/>
      <c r="PRL28" s="78"/>
      <c r="PRM28" s="9"/>
      <c r="PRN28" s="9"/>
      <c r="PRO28" s="78"/>
      <c r="PRP28" s="9"/>
      <c r="PRQ28" s="9"/>
      <c r="PRR28" s="78"/>
      <c r="PRS28" s="9"/>
      <c r="PRT28" s="9"/>
      <c r="PRU28" s="78"/>
      <c r="PRV28" s="9"/>
      <c r="PRW28" s="9"/>
      <c r="PRX28" s="78"/>
      <c r="PRY28" s="9"/>
      <c r="PRZ28" s="9"/>
      <c r="PSA28" s="78"/>
      <c r="PSB28" s="9"/>
      <c r="PSC28" s="9"/>
      <c r="PSD28" s="78"/>
      <c r="PSE28" s="9"/>
      <c r="PSF28" s="9"/>
      <c r="PSG28" s="78"/>
      <c r="PSH28" s="9"/>
      <c r="PSI28" s="9"/>
      <c r="PSJ28" s="78"/>
      <c r="PSK28" s="9"/>
      <c r="PSL28" s="9"/>
      <c r="PSM28" s="78"/>
      <c r="PSN28" s="9"/>
      <c r="PSO28" s="9"/>
      <c r="PSP28" s="78"/>
      <c r="PSQ28" s="9"/>
      <c r="PSR28" s="9"/>
      <c r="PSS28" s="78"/>
      <c r="PST28" s="9"/>
      <c r="PSU28" s="9"/>
      <c r="PSV28" s="78"/>
      <c r="PSW28" s="9"/>
      <c r="PSX28" s="9"/>
      <c r="PSY28" s="78"/>
      <c r="PSZ28" s="9"/>
      <c r="PTA28" s="9"/>
      <c r="PTB28" s="78"/>
      <c r="PTC28" s="9"/>
      <c r="PTD28" s="9"/>
      <c r="PTE28" s="78"/>
      <c r="PTF28" s="9"/>
      <c r="PTG28" s="9"/>
      <c r="PTH28" s="78"/>
      <c r="PTI28" s="9"/>
      <c r="PTJ28" s="9"/>
      <c r="PTK28" s="78"/>
      <c r="PTL28" s="9"/>
      <c r="PTM28" s="9"/>
      <c r="PTN28" s="78"/>
      <c r="PTO28" s="9"/>
      <c r="PTP28" s="9"/>
      <c r="PTQ28" s="78"/>
      <c r="PTR28" s="10"/>
      <c r="PTS28" s="10"/>
      <c r="PTT28" s="10"/>
      <c r="PTU28" s="9"/>
      <c r="PTV28" s="9"/>
      <c r="PTW28" s="78"/>
      <c r="PTX28" s="10"/>
      <c r="PTY28" s="10"/>
      <c r="PTZ28" s="10"/>
      <c r="PUA28" s="9"/>
      <c r="PUB28" s="9"/>
      <c r="PUC28" s="78"/>
      <c r="PUD28" s="9"/>
      <c r="PUE28" s="9"/>
      <c r="PUF28" s="78"/>
      <c r="PUG28" s="10"/>
      <c r="PUH28" s="10"/>
      <c r="PUI28" s="10"/>
      <c r="PUJ28" s="10"/>
      <c r="PUK28" s="10"/>
      <c r="PUL28" s="10"/>
      <c r="PUM28" s="57"/>
      <c r="PUN28" s="58"/>
      <c r="PUO28" s="9"/>
      <c r="PUP28" s="9"/>
      <c r="PUQ28" s="78"/>
      <c r="PUR28" s="9"/>
      <c r="PUS28" s="9"/>
      <c r="PUT28" s="78"/>
      <c r="PUU28" s="9"/>
      <c r="PUV28" s="9"/>
      <c r="PUW28" s="78"/>
      <c r="PUX28" s="9"/>
      <c r="PUY28" s="9"/>
      <c r="PUZ28" s="78"/>
      <c r="PVA28" s="9"/>
      <c r="PVB28" s="9"/>
      <c r="PVC28" s="78"/>
      <c r="PVD28" s="9"/>
      <c r="PVE28" s="9"/>
      <c r="PVF28" s="78"/>
      <c r="PVG28" s="9"/>
      <c r="PVH28" s="9"/>
      <c r="PVI28" s="78"/>
      <c r="PVJ28" s="9"/>
      <c r="PVK28" s="9"/>
      <c r="PVL28" s="78"/>
      <c r="PVM28" s="9"/>
      <c r="PVN28" s="9"/>
      <c r="PVO28" s="78"/>
      <c r="PVP28" s="9"/>
      <c r="PVQ28" s="9"/>
      <c r="PVR28" s="78"/>
      <c r="PVS28" s="9"/>
      <c r="PVT28" s="9"/>
      <c r="PVU28" s="78"/>
      <c r="PVV28" s="9"/>
      <c r="PVW28" s="9"/>
      <c r="PVX28" s="78"/>
      <c r="PVY28" s="9"/>
      <c r="PVZ28" s="9"/>
      <c r="PWA28" s="78"/>
      <c r="PWB28" s="9"/>
      <c r="PWC28" s="9"/>
      <c r="PWD28" s="78"/>
      <c r="PWE28" s="9"/>
      <c r="PWF28" s="9"/>
      <c r="PWG28" s="78"/>
      <c r="PWH28" s="9"/>
      <c r="PWI28" s="9"/>
      <c r="PWJ28" s="78"/>
      <c r="PWK28" s="9"/>
      <c r="PWL28" s="9"/>
      <c r="PWM28" s="78"/>
      <c r="PWN28" s="9"/>
      <c r="PWO28" s="9"/>
      <c r="PWP28" s="78"/>
      <c r="PWQ28" s="9"/>
      <c r="PWR28" s="9"/>
      <c r="PWS28" s="78"/>
      <c r="PWT28" s="9"/>
      <c r="PWU28" s="9"/>
      <c r="PWV28" s="78"/>
      <c r="PWW28" s="9"/>
      <c r="PWX28" s="9"/>
      <c r="PWY28" s="78"/>
      <c r="PWZ28" s="10"/>
      <c r="PXA28" s="10"/>
      <c r="PXB28" s="10"/>
      <c r="PXC28" s="9"/>
      <c r="PXD28" s="9"/>
      <c r="PXE28" s="78"/>
      <c r="PXF28" s="10"/>
      <c r="PXG28" s="10"/>
      <c r="PXH28" s="10"/>
      <c r="PXI28" s="9"/>
      <c r="PXJ28" s="9"/>
      <c r="PXK28" s="78"/>
      <c r="PXL28" s="9"/>
      <c r="PXM28" s="9"/>
      <c r="PXN28" s="78"/>
      <c r="PXO28" s="10"/>
      <c r="PXP28" s="10"/>
      <c r="PXQ28" s="10"/>
      <c r="PXR28" s="10"/>
      <c r="PXS28" s="10"/>
      <c r="PXT28" s="10"/>
      <c r="PXU28" s="57"/>
      <c r="PXV28" s="58"/>
      <c r="PXW28" s="9"/>
      <c r="PXX28" s="9"/>
      <c r="PXY28" s="78"/>
      <c r="PXZ28" s="9"/>
      <c r="PYA28" s="9"/>
      <c r="PYB28" s="78"/>
      <c r="PYC28" s="9"/>
      <c r="PYD28" s="9"/>
      <c r="PYE28" s="78"/>
      <c r="PYF28" s="9"/>
      <c r="PYG28" s="9"/>
      <c r="PYH28" s="78"/>
      <c r="PYI28" s="9"/>
      <c r="PYJ28" s="9"/>
      <c r="PYK28" s="78"/>
      <c r="PYL28" s="9"/>
      <c r="PYM28" s="9"/>
      <c r="PYN28" s="78"/>
      <c r="PYO28" s="9"/>
      <c r="PYP28" s="9"/>
      <c r="PYQ28" s="78"/>
      <c r="PYR28" s="9"/>
      <c r="PYS28" s="9"/>
      <c r="PYT28" s="78"/>
      <c r="PYU28" s="9"/>
      <c r="PYV28" s="9"/>
      <c r="PYW28" s="78"/>
      <c r="PYX28" s="9"/>
      <c r="PYY28" s="9"/>
      <c r="PYZ28" s="78"/>
      <c r="PZA28" s="9"/>
      <c r="PZB28" s="9"/>
      <c r="PZC28" s="78"/>
      <c r="PZD28" s="9"/>
      <c r="PZE28" s="9"/>
      <c r="PZF28" s="78"/>
      <c r="PZG28" s="9"/>
      <c r="PZH28" s="9"/>
      <c r="PZI28" s="78"/>
      <c r="PZJ28" s="9"/>
      <c r="PZK28" s="9"/>
      <c r="PZL28" s="78"/>
      <c r="PZM28" s="9"/>
      <c r="PZN28" s="9"/>
      <c r="PZO28" s="78"/>
      <c r="PZP28" s="9"/>
      <c r="PZQ28" s="9"/>
      <c r="PZR28" s="78"/>
      <c r="PZS28" s="9"/>
      <c r="PZT28" s="9"/>
      <c r="PZU28" s="78"/>
      <c r="PZV28" s="9"/>
      <c r="PZW28" s="9"/>
      <c r="PZX28" s="78"/>
      <c r="PZY28" s="9"/>
      <c r="PZZ28" s="9"/>
      <c r="QAA28" s="78"/>
      <c r="QAB28" s="9"/>
      <c r="QAC28" s="9"/>
      <c r="QAD28" s="78"/>
      <c r="QAE28" s="9"/>
      <c r="QAF28" s="9"/>
      <c r="QAG28" s="78"/>
      <c r="QAH28" s="10"/>
      <c r="QAI28" s="10"/>
      <c r="QAJ28" s="10"/>
      <c r="QAK28" s="9"/>
      <c r="QAL28" s="9"/>
      <c r="QAM28" s="78"/>
      <c r="QAN28" s="10"/>
      <c r="QAO28" s="10"/>
      <c r="QAP28" s="10"/>
      <c r="QAQ28" s="9"/>
      <c r="QAR28" s="9"/>
      <c r="QAS28" s="78"/>
      <c r="QAT28" s="9"/>
      <c r="QAU28" s="9"/>
      <c r="QAV28" s="78"/>
      <c r="QAW28" s="10"/>
      <c r="QAX28" s="10"/>
      <c r="QAY28" s="10"/>
      <c r="QAZ28" s="10"/>
      <c r="QBA28" s="10"/>
      <c r="QBB28" s="10"/>
      <c r="QBC28" s="57"/>
      <c r="QBD28" s="58"/>
      <c r="QBE28" s="9"/>
      <c r="QBF28" s="9"/>
      <c r="QBG28" s="78"/>
      <c r="QBH28" s="9"/>
      <c r="QBI28" s="9"/>
      <c r="QBJ28" s="78"/>
      <c r="QBK28" s="9"/>
      <c r="QBL28" s="9"/>
      <c r="QBM28" s="78"/>
      <c r="QBN28" s="9"/>
      <c r="QBO28" s="9"/>
      <c r="QBP28" s="78"/>
      <c r="QBQ28" s="9"/>
      <c r="QBR28" s="9"/>
      <c r="QBS28" s="78"/>
      <c r="QBT28" s="9"/>
      <c r="QBU28" s="9"/>
      <c r="QBV28" s="78"/>
      <c r="QBW28" s="9"/>
      <c r="QBX28" s="9"/>
      <c r="QBY28" s="78"/>
      <c r="QBZ28" s="9"/>
      <c r="QCA28" s="9"/>
      <c r="QCB28" s="78"/>
      <c r="QCC28" s="9"/>
      <c r="QCD28" s="9"/>
      <c r="QCE28" s="78"/>
      <c r="QCF28" s="9"/>
      <c r="QCG28" s="9"/>
      <c r="QCH28" s="78"/>
      <c r="QCI28" s="9"/>
      <c r="QCJ28" s="9"/>
      <c r="QCK28" s="78"/>
      <c r="QCL28" s="9"/>
      <c r="QCM28" s="9"/>
      <c r="QCN28" s="78"/>
      <c r="QCO28" s="9"/>
      <c r="QCP28" s="9"/>
      <c r="QCQ28" s="78"/>
      <c r="QCR28" s="9"/>
      <c r="QCS28" s="9"/>
      <c r="QCT28" s="78"/>
      <c r="QCU28" s="9"/>
      <c r="QCV28" s="9"/>
      <c r="QCW28" s="78"/>
      <c r="QCX28" s="9"/>
      <c r="QCY28" s="9"/>
      <c r="QCZ28" s="78"/>
      <c r="QDA28" s="9"/>
      <c r="QDB28" s="9"/>
      <c r="QDC28" s="78"/>
      <c r="QDD28" s="9"/>
      <c r="QDE28" s="9"/>
      <c r="QDF28" s="78"/>
      <c r="QDG28" s="9"/>
      <c r="QDH28" s="9"/>
      <c r="QDI28" s="78"/>
      <c r="QDJ28" s="9"/>
      <c r="QDK28" s="9"/>
      <c r="QDL28" s="78"/>
      <c r="QDM28" s="9"/>
      <c r="QDN28" s="9"/>
      <c r="QDO28" s="78"/>
      <c r="QDP28" s="10"/>
      <c r="QDQ28" s="10"/>
      <c r="QDR28" s="10"/>
      <c r="QDS28" s="9"/>
      <c r="QDT28" s="9"/>
      <c r="QDU28" s="78"/>
      <c r="QDV28" s="10"/>
      <c r="QDW28" s="10"/>
      <c r="QDX28" s="10"/>
      <c r="QDY28" s="9"/>
      <c r="QDZ28" s="9"/>
      <c r="QEA28" s="78"/>
      <c r="QEB28" s="9"/>
      <c r="QEC28" s="9"/>
      <c r="QED28" s="78"/>
      <c r="QEE28" s="10"/>
      <c r="QEF28" s="10"/>
      <c r="QEG28" s="10"/>
      <c r="QEH28" s="10"/>
      <c r="QEI28" s="10"/>
      <c r="QEJ28" s="10"/>
      <c r="QEK28" s="57"/>
      <c r="QEL28" s="58"/>
      <c r="QEM28" s="9"/>
      <c r="QEN28" s="9"/>
      <c r="QEO28" s="78"/>
      <c r="QEP28" s="9"/>
      <c r="QEQ28" s="9"/>
      <c r="QER28" s="78"/>
      <c r="QES28" s="9"/>
      <c r="QET28" s="9"/>
      <c r="QEU28" s="78"/>
      <c r="QEV28" s="9"/>
      <c r="QEW28" s="9"/>
      <c r="QEX28" s="78"/>
      <c r="QEY28" s="9"/>
      <c r="QEZ28" s="9"/>
      <c r="QFA28" s="78"/>
      <c r="QFB28" s="9"/>
      <c r="QFC28" s="9"/>
      <c r="QFD28" s="78"/>
      <c r="QFE28" s="9"/>
      <c r="QFF28" s="9"/>
      <c r="QFG28" s="78"/>
      <c r="QFH28" s="9"/>
      <c r="QFI28" s="9"/>
      <c r="QFJ28" s="78"/>
      <c r="QFK28" s="9"/>
      <c r="QFL28" s="9"/>
      <c r="QFM28" s="78"/>
      <c r="QFN28" s="9"/>
      <c r="QFO28" s="9"/>
      <c r="QFP28" s="78"/>
      <c r="QFQ28" s="9"/>
      <c r="QFR28" s="9"/>
      <c r="QFS28" s="78"/>
      <c r="QFT28" s="9"/>
      <c r="QFU28" s="9"/>
      <c r="QFV28" s="78"/>
      <c r="QFW28" s="9"/>
      <c r="QFX28" s="9"/>
      <c r="QFY28" s="78"/>
      <c r="QFZ28" s="9"/>
      <c r="QGA28" s="9"/>
      <c r="QGB28" s="78"/>
      <c r="QGC28" s="9"/>
      <c r="QGD28" s="9"/>
      <c r="QGE28" s="78"/>
      <c r="QGF28" s="9"/>
      <c r="QGG28" s="9"/>
      <c r="QGH28" s="78"/>
      <c r="QGI28" s="9"/>
      <c r="QGJ28" s="9"/>
      <c r="QGK28" s="78"/>
      <c r="QGL28" s="9"/>
      <c r="QGM28" s="9"/>
      <c r="QGN28" s="78"/>
      <c r="QGO28" s="9"/>
      <c r="QGP28" s="9"/>
      <c r="QGQ28" s="78"/>
      <c r="QGR28" s="9"/>
      <c r="QGS28" s="9"/>
      <c r="QGT28" s="78"/>
      <c r="QGU28" s="9"/>
      <c r="QGV28" s="9"/>
      <c r="QGW28" s="78"/>
      <c r="QGX28" s="10"/>
      <c r="QGY28" s="10"/>
      <c r="QGZ28" s="10"/>
      <c r="QHA28" s="9"/>
      <c r="QHB28" s="9"/>
      <c r="QHC28" s="78"/>
      <c r="QHD28" s="10"/>
      <c r="QHE28" s="10"/>
      <c r="QHF28" s="10"/>
      <c r="QHG28" s="9"/>
      <c r="QHH28" s="9"/>
      <c r="QHI28" s="78"/>
      <c r="QHJ28" s="9"/>
      <c r="QHK28" s="9"/>
      <c r="QHL28" s="78"/>
      <c r="QHM28" s="10"/>
      <c r="QHN28" s="10"/>
      <c r="QHO28" s="10"/>
      <c r="QHP28" s="10"/>
      <c r="QHQ28" s="10"/>
      <c r="QHR28" s="10"/>
      <c r="QHS28" s="57"/>
      <c r="QHT28" s="58"/>
      <c r="QHU28" s="9"/>
      <c r="QHV28" s="9"/>
      <c r="QHW28" s="78"/>
      <c r="QHX28" s="9"/>
      <c r="QHY28" s="9"/>
      <c r="QHZ28" s="78"/>
      <c r="QIA28" s="9"/>
      <c r="QIB28" s="9"/>
      <c r="QIC28" s="78"/>
      <c r="QID28" s="9"/>
      <c r="QIE28" s="9"/>
      <c r="QIF28" s="78"/>
      <c r="QIG28" s="9"/>
      <c r="QIH28" s="9"/>
      <c r="QII28" s="78"/>
      <c r="QIJ28" s="9"/>
      <c r="QIK28" s="9"/>
      <c r="QIL28" s="78"/>
      <c r="QIM28" s="9"/>
      <c r="QIN28" s="9"/>
      <c r="QIO28" s="78"/>
      <c r="QIP28" s="9"/>
      <c r="QIQ28" s="9"/>
      <c r="QIR28" s="78"/>
      <c r="QIS28" s="9"/>
      <c r="QIT28" s="9"/>
      <c r="QIU28" s="78"/>
      <c r="QIV28" s="9"/>
      <c r="QIW28" s="9"/>
      <c r="QIX28" s="78"/>
      <c r="QIY28" s="9"/>
      <c r="QIZ28" s="9"/>
      <c r="QJA28" s="78"/>
      <c r="QJB28" s="9"/>
      <c r="QJC28" s="9"/>
      <c r="QJD28" s="78"/>
      <c r="QJE28" s="9"/>
      <c r="QJF28" s="9"/>
      <c r="QJG28" s="78"/>
      <c r="QJH28" s="9"/>
      <c r="QJI28" s="9"/>
      <c r="QJJ28" s="78"/>
      <c r="QJK28" s="9"/>
      <c r="QJL28" s="9"/>
      <c r="QJM28" s="78"/>
      <c r="QJN28" s="9"/>
      <c r="QJO28" s="9"/>
      <c r="QJP28" s="78"/>
      <c r="QJQ28" s="9"/>
      <c r="QJR28" s="9"/>
      <c r="QJS28" s="78"/>
      <c r="QJT28" s="9"/>
      <c r="QJU28" s="9"/>
      <c r="QJV28" s="78"/>
      <c r="QJW28" s="9"/>
      <c r="QJX28" s="9"/>
      <c r="QJY28" s="78"/>
      <c r="QJZ28" s="9"/>
      <c r="QKA28" s="9"/>
      <c r="QKB28" s="78"/>
      <c r="QKC28" s="9"/>
      <c r="QKD28" s="9"/>
      <c r="QKE28" s="78"/>
      <c r="QKF28" s="10"/>
      <c r="QKG28" s="10"/>
      <c r="QKH28" s="10"/>
      <c r="QKI28" s="9"/>
      <c r="QKJ28" s="9"/>
      <c r="QKK28" s="78"/>
      <c r="QKL28" s="10"/>
      <c r="QKM28" s="10"/>
      <c r="QKN28" s="10"/>
      <c r="QKO28" s="9"/>
      <c r="QKP28" s="9"/>
      <c r="QKQ28" s="78"/>
      <c r="QKR28" s="9"/>
      <c r="QKS28" s="9"/>
      <c r="QKT28" s="78"/>
      <c r="QKU28" s="10"/>
      <c r="QKV28" s="10"/>
      <c r="QKW28" s="10"/>
      <c r="QKX28" s="10"/>
      <c r="QKY28" s="10"/>
      <c r="QKZ28" s="10"/>
      <c r="QLA28" s="57"/>
      <c r="QLB28" s="58"/>
      <c r="QLC28" s="9"/>
      <c r="QLD28" s="9"/>
      <c r="QLE28" s="78"/>
      <c r="QLF28" s="9"/>
      <c r="QLG28" s="9"/>
      <c r="QLH28" s="78"/>
      <c r="QLI28" s="9"/>
      <c r="QLJ28" s="9"/>
      <c r="QLK28" s="78"/>
      <c r="QLL28" s="9"/>
      <c r="QLM28" s="9"/>
      <c r="QLN28" s="78"/>
      <c r="QLO28" s="9"/>
      <c r="QLP28" s="9"/>
      <c r="QLQ28" s="78"/>
      <c r="QLR28" s="9"/>
      <c r="QLS28" s="9"/>
      <c r="QLT28" s="78"/>
      <c r="QLU28" s="9"/>
      <c r="QLV28" s="9"/>
      <c r="QLW28" s="78"/>
      <c r="QLX28" s="9"/>
      <c r="QLY28" s="9"/>
      <c r="QLZ28" s="78"/>
      <c r="QMA28" s="9"/>
      <c r="QMB28" s="9"/>
      <c r="QMC28" s="78"/>
      <c r="QMD28" s="9"/>
      <c r="QME28" s="9"/>
      <c r="QMF28" s="78"/>
      <c r="QMG28" s="9"/>
      <c r="QMH28" s="9"/>
      <c r="QMI28" s="78"/>
      <c r="QMJ28" s="9"/>
      <c r="QMK28" s="9"/>
      <c r="QML28" s="78"/>
      <c r="QMM28" s="9"/>
      <c r="QMN28" s="9"/>
      <c r="QMO28" s="78"/>
      <c r="QMP28" s="9"/>
      <c r="QMQ28" s="9"/>
      <c r="QMR28" s="78"/>
      <c r="QMS28" s="9"/>
      <c r="QMT28" s="9"/>
      <c r="QMU28" s="78"/>
      <c r="QMV28" s="9"/>
      <c r="QMW28" s="9"/>
      <c r="QMX28" s="78"/>
      <c r="QMY28" s="9"/>
      <c r="QMZ28" s="9"/>
      <c r="QNA28" s="78"/>
      <c r="QNB28" s="9"/>
      <c r="QNC28" s="9"/>
      <c r="QND28" s="78"/>
      <c r="QNE28" s="9"/>
      <c r="QNF28" s="9"/>
      <c r="QNG28" s="78"/>
      <c r="QNH28" s="9"/>
      <c r="QNI28" s="9"/>
      <c r="QNJ28" s="78"/>
      <c r="QNK28" s="9"/>
      <c r="QNL28" s="9"/>
      <c r="QNM28" s="78"/>
      <c r="QNN28" s="10"/>
      <c r="QNO28" s="10"/>
      <c r="QNP28" s="10"/>
      <c r="QNQ28" s="9"/>
      <c r="QNR28" s="9"/>
      <c r="QNS28" s="78"/>
      <c r="QNT28" s="10"/>
      <c r="QNU28" s="10"/>
      <c r="QNV28" s="10"/>
      <c r="QNW28" s="9"/>
      <c r="QNX28" s="9"/>
      <c r="QNY28" s="78"/>
      <c r="QNZ28" s="9"/>
      <c r="QOA28" s="9"/>
      <c r="QOB28" s="78"/>
      <c r="QOC28" s="10"/>
      <c r="QOD28" s="10"/>
      <c r="QOE28" s="10"/>
      <c r="QOF28" s="10"/>
      <c r="QOG28" s="10"/>
      <c r="QOH28" s="10"/>
      <c r="QOI28" s="57"/>
      <c r="QOJ28" s="58"/>
      <c r="QOK28" s="9"/>
      <c r="QOL28" s="9"/>
      <c r="QOM28" s="78"/>
      <c r="QON28" s="9"/>
      <c r="QOO28" s="9"/>
      <c r="QOP28" s="78"/>
      <c r="QOQ28" s="9"/>
      <c r="QOR28" s="9"/>
      <c r="QOS28" s="78"/>
      <c r="QOT28" s="9"/>
      <c r="QOU28" s="9"/>
      <c r="QOV28" s="78"/>
      <c r="QOW28" s="9"/>
      <c r="QOX28" s="9"/>
      <c r="QOY28" s="78"/>
      <c r="QOZ28" s="9"/>
      <c r="QPA28" s="9"/>
      <c r="QPB28" s="78"/>
      <c r="QPC28" s="9"/>
      <c r="QPD28" s="9"/>
      <c r="QPE28" s="78"/>
      <c r="QPF28" s="9"/>
      <c r="QPG28" s="9"/>
      <c r="QPH28" s="78"/>
      <c r="QPI28" s="9"/>
      <c r="QPJ28" s="9"/>
      <c r="QPK28" s="78"/>
      <c r="QPL28" s="9"/>
      <c r="QPM28" s="9"/>
      <c r="QPN28" s="78"/>
      <c r="QPO28" s="9"/>
      <c r="QPP28" s="9"/>
      <c r="QPQ28" s="78"/>
      <c r="QPR28" s="9"/>
      <c r="QPS28" s="9"/>
      <c r="QPT28" s="78"/>
      <c r="QPU28" s="9"/>
      <c r="QPV28" s="9"/>
      <c r="QPW28" s="78"/>
      <c r="QPX28" s="9"/>
      <c r="QPY28" s="9"/>
      <c r="QPZ28" s="78"/>
      <c r="QQA28" s="9"/>
      <c r="QQB28" s="9"/>
      <c r="QQC28" s="78"/>
      <c r="QQD28" s="9"/>
      <c r="QQE28" s="9"/>
      <c r="QQF28" s="78"/>
      <c r="QQG28" s="9"/>
      <c r="QQH28" s="9"/>
      <c r="QQI28" s="78"/>
      <c r="QQJ28" s="9"/>
      <c r="QQK28" s="9"/>
      <c r="QQL28" s="78"/>
      <c r="QQM28" s="9"/>
      <c r="QQN28" s="9"/>
      <c r="QQO28" s="78"/>
      <c r="QQP28" s="9"/>
      <c r="QQQ28" s="9"/>
      <c r="QQR28" s="78"/>
      <c r="QQS28" s="9"/>
      <c r="QQT28" s="9"/>
      <c r="QQU28" s="78"/>
      <c r="QQV28" s="10"/>
      <c r="QQW28" s="10"/>
      <c r="QQX28" s="10"/>
      <c r="QQY28" s="9"/>
      <c r="QQZ28" s="9"/>
      <c r="QRA28" s="78"/>
      <c r="QRB28" s="10"/>
      <c r="QRC28" s="10"/>
      <c r="QRD28" s="10"/>
      <c r="QRE28" s="9"/>
      <c r="QRF28" s="9"/>
      <c r="QRG28" s="78"/>
      <c r="QRH28" s="9"/>
      <c r="QRI28" s="9"/>
      <c r="QRJ28" s="78"/>
      <c r="QRK28" s="10"/>
      <c r="QRL28" s="10"/>
      <c r="QRM28" s="10"/>
      <c r="QRN28" s="10"/>
      <c r="QRO28" s="10"/>
      <c r="QRP28" s="10"/>
      <c r="QRQ28" s="57"/>
      <c r="QRR28" s="58"/>
      <c r="QRS28" s="9"/>
      <c r="QRT28" s="9"/>
      <c r="QRU28" s="78"/>
      <c r="QRV28" s="9"/>
      <c r="QRW28" s="9"/>
      <c r="QRX28" s="78"/>
      <c r="QRY28" s="9"/>
      <c r="QRZ28" s="9"/>
      <c r="QSA28" s="78"/>
      <c r="QSB28" s="9"/>
      <c r="QSC28" s="9"/>
      <c r="QSD28" s="78"/>
      <c r="QSE28" s="9"/>
      <c r="QSF28" s="9"/>
      <c r="QSG28" s="78"/>
      <c r="QSH28" s="9"/>
      <c r="QSI28" s="9"/>
      <c r="QSJ28" s="78"/>
      <c r="QSK28" s="9"/>
      <c r="QSL28" s="9"/>
      <c r="QSM28" s="78"/>
      <c r="QSN28" s="9"/>
      <c r="QSO28" s="9"/>
      <c r="QSP28" s="78"/>
      <c r="QSQ28" s="9"/>
      <c r="QSR28" s="9"/>
      <c r="QSS28" s="78"/>
      <c r="QST28" s="9"/>
      <c r="QSU28" s="9"/>
      <c r="QSV28" s="78"/>
      <c r="QSW28" s="9"/>
      <c r="QSX28" s="9"/>
      <c r="QSY28" s="78"/>
      <c r="QSZ28" s="9"/>
      <c r="QTA28" s="9"/>
      <c r="QTB28" s="78"/>
      <c r="QTC28" s="9"/>
      <c r="QTD28" s="9"/>
      <c r="QTE28" s="78"/>
      <c r="QTF28" s="9"/>
      <c r="QTG28" s="9"/>
      <c r="QTH28" s="78"/>
      <c r="QTI28" s="9"/>
      <c r="QTJ28" s="9"/>
      <c r="QTK28" s="78"/>
      <c r="QTL28" s="9"/>
      <c r="QTM28" s="9"/>
      <c r="QTN28" s="78"/>
      <c r="QTO28" s="9"/>
      <c r="QTP28" s="9"/>
      <c r="QTQ28" s="78"/>
      <c r="QTR28" s="9"/>
      <c r="QTS28" s="9"/>
      <c r="QTT28" s="78"/>
      <c r="QTU28" s="9"/>
      <c r="QTV28" s="9"/>
      <c r="QTW28" s="78"/>
      <c r="QTX28" s="9"/>
      <c r="QTY28" s="9"/>
      <c r="QTZ28" s="78"/>
      <c r="QUA28" s="9"/>
      <c r="QUB28" s="9"/>
      <c r="QUC28" s="78"/>
      <c r="QUD28" s="10"/>
      <c r="QUE28" s="10"/>
      <c r="QUF28" s="10"/>
      <c r="QUG28" s="9"/>
      <c r="QUH28" s="9"/>
      <c r="QUI28" s="78"/>
      <c r="QUJ28" s="10"/>
      <c r="QUK28" s="10"/>
      <c r="QUL28" s="10"/>
      <c r="QUM28" s="9"/>
      <c r="QUN28" s="9"/>
      <c r="QUO28" s="78"/>
      <c r="QUP28" s="9"/>
      <c r="QUQ28" s="9"/>
      <c r="QUR28" s="78"/>
      <c r="QUS28" s="10"/>
      <c r="QUT28" s="10"/>
      <c r="QUU28" s="10"/>
      <c r="QUV28" s="10"/>
      <c r="QUW28" s="10"/>
      <c r="QUX28" s="10"/>
      <c r="QUY28" s="57"/>
      <c r="QUZ28" s="58"/>
      <c r="QVA28" s="9"/>
      <c r="QVB28" s="9"/>
      <c r="QVC28" s="78"/>
      <c r="QVD28" s="9"/>
      <c r="QVE28" s="9"/>
      <c r="QVF28" s="78"/>
      <c r="QVG28" s="9"/>
      <c r="QVH28" s="9"/>
      <c r="QVI28" s="78"/>
      <c r="QVJ28" s="9"/>
      <c r="QVK28" s="9"/>
      <c r="QVL28" s="78"/>
      <c r="QVM28" s="9"/>
      <c r="QVN28" s="9"/>
      <c r="QVO28" s="78"/>
      <c r="QVP28" s="9"/>
      <c r="QVQ28" s="9"/>
      <c r="QVR28" s="78"/>
      <c r="QVS28" s="9"/>
      <c r="QVT28" s="9"/>
      <c r="QVU28" s="78"/>
      <c r="QVV28" s="9"/>
      <c r="QVW28" s="9"/>
      <c r="QVX28" s="78"/>
      <c r="QVY28" s="9"/>
      <c r="QVZ28" s="9"/>
      <c r="QWA28" s="78"/>
      <c r="QWB28" s="9"/>
      <c r="QWC28" s="9"/>
      <c r="QWD28" s="78"/>
      <c r="QWE28" s="9"/>
      <c r="QWF28" s="9"/>
      <c r="QWG28" s="78"/>
      <c r="QWH28" s="9"/>
      <c r="QWI28" s="9"/>
      <c r="QWJ28" s="78"/>
      <c r="QWK28" s="9"/>
      <c r="QWL28" s="9"/>
      <c r="QWM28" s="78"/>
      <c r="QWN28" s="9"/>
      <c r="QWO28" s="9"/>
      <c r="QWP28" s="78"/>
      <c r="QWQ28" s="9"/>
      <c r="QWR28" s="9"/>
      <c r="QWS28" s="78"/>
      <c r="QWT28" s="9"/>
      <c r="QWU28" s="9"/>
      <c r="QWV28" s="78"/>
      <c r="QWW28" s="9"/>
      <c r="QWX28" s="9"/>
      <c r="QWY28" s="78"/>
      <c r="QWZ28" s="9"/>
      <c r="QXA28" s="9"/>
      <c r="QXB28" s="78"/>
      <c r="QXC28" s="9"/>
      <c r="QXD28" s="9"/>
      <c r="QXE28" s="78"/>
      <c r="QXF28" s="9"/>
      <c r="QXG28" s="9"/>
      <c r="QXH28" s="78"/>
      <c r="QXI28" s="9"/>
      <c r="QXJ28" s="9"/>
      <c r="QXK28" s="78"/>
      <c r="QXL28" s="10"/>
      <c r="QXM28" s="10"/>
      <c r="QXN28" s="10"/>
      <c r="QXO28" s="9"/>
      <c r="QXP28" s="9"/>
      <c r="QXQ28" s="78"/>
      <c r="QXR28" s="10"/>
      <c r="QXS28" s="10"/>
      <c r="QXT28" s="10"/>
      <c r="QXU28" s="9"/>
      <c r="QXV28" s="9"/>
      <c r="QXW28" s="78"/>
      <c r="QXX28" s="9"/>
      <c r="QXY28" s="9"/>
      <c r="QXZ28" s="78"/>
      <c r="QYA28" s="10"/>
      <c r="QYB28" s="10"/>
      <c r="QYC28" s="10"/>
      <c r="QYD28" s="10"/>
      <c r="QYE28" s="10"/>
      <c r="QYF28" s="10"/>
      <c r="QYG28" s="57"/>
      <c r="QYH28" s="58"/>
      <c r="QYI28" s="9"/>
      <c r="QYJ28" s="9"/>
      <c r="QYK28" s="78"/>
      <c r="QYL28" s="9"/>
      <c r="QYM28" s="9"/>
      <c r="QYN28" s="78"/>
      <c r="QYO28" s="9"/>
      <c r="QYP28" s="9"/>
      <c r="QYQ28" s="78"/>
      <c r="QYR28" s="9"/>
      <c r="QYS28" s="9"/>
      <c r="QYT28" s="78"/>
      <c r="QYU28" s="9"/>
      <c r="QYV28" s="9"/>
      <c r="QYW28" s="78"/>
      <c r="QYX28" s="9"/>
      <c r="QYY28" s="9"/>
      <c r="QYZ28" s="78"/>
      <c r="QZA28" s="9"/>
      <c r="QZB28" s="9"/>
      <c r="QZC28" s="78"/>
      <c r="QZD28" s="9"/>
      <c r="QZE28" s="9"/>
      <c r="QZF28" s="78"/>
      <c r="QZG28" s="9"/>
      <c r="QZH28" s="9"/>
      <c r="QZI28" s="78"/>
      <c r="QZJ28" s="9"/>
      <c r="QZK28" s="9"/>
      <c r="QZL28" s="78"/>
      <c r="QZM28" s="9"/>
      <c r="QZN28" s="9"/>
      <c r="QZO28" s="78"/>
      <c r="QZP28" s="9"/>
      <c r="QZQ28" s="9"/>
      <c r="QZR28" s="78"/>
      <c r="QZS28" s="9"/>
      <c r="QZT28" s="9"/>
      <c r="QZU28" s="78"/>
      <c r="QZV28" s="9"/>
      <c r="QZW28" s="9"/>
      <c r="QZX28" s="78"/>
      <c r="QZY28" s="9"/>
      <c r="QZZ28" s="9"/>
      <c r="RAA28" s="78"/>
      <c r="RAB28" s="9"/>
      <c r="RAC28" s="9"/>
      <c r="RAD28" s="78"/>
      <c r="RAE28" s="9"/>
      <c r="RAF28" s="9"/>
      <c r="RAG28" s="78"/>
      <c r="RAH28" s="9"/>
      <c r="RAI28" s="9"/>
      <c r="RAJ28" s="78"/>
      <c r="RAK28" s="9"/>
      <c r="RAL28" s="9"/>
      <c r="RAM28" s="78"/>
      <c r="RAN28" s="9"/>
      <c r="RAO28" s="9"/>
      <c r="RAP28" s="78"/>
      <c r="RAQ28" s="9"/>
      <c r="RAR28" s="9"/>
      <c r="RAS28" s="78"/>
      <c r="RAT28" s="10"/>
      <c r="RAU28" s="10"/>
      <c r="RAV28" s="10"/>
      <c r="RAW28" s="9"/>
      <c r="RAX28" s="9"/>
      <c r="RAY28" s="78"/>
      <c r="RAZ28" s="10"/>
      <c r="RBA28" s="10"/>
      <c r="RBB28" s="10"/>
      <c r="RBC28" s="9"/>
      <c r="RBD28" s="9"/>
      <c r="RBE28" s="78"/>
      <c r="RBF28" s="9"/>
      <c r="RBG28" s="9"/>
      <c r="RBH28" s="78"/>
      <c r="RBI28" s="10"/>
      <c r="RBJ28" s="10"/>
      <c r="RBK28" s="10"/>
      <c r="RBL28" s="10"/>
      <c r="RBM28" s="10"/>
      <c r="RBN28" s="10"/>
      <c r="RBO28" s="57"/>
      <c r="RBP28" s="58"/>
      <c r="RBQ28" s="9"/>
      <c r="RBR28" s="9"/>
      <c r="RBS28" s="78"/>
      <c r="RBT28" s="9"/>
      <c r="RBU28" s="9"/>
      <c r="RBV28" s="78"/>
      <c r="RBW28" s="9"/>
      <c r="RBX28" s="9"/>
      <c r="RBY28" s="78"/>
      <c r="RBZ28" s="9"/>
      <c r="RCA28" s="9"/>
      <c r="RCB28" s="78"/>
      <c r="RCC28" s="9"/>
      <c r="RCD28" s="9"/>
      <c r="RCE28" s="78"/>
      <c r="RCF28" s="9"/>
      <c r="RCG28" s="9"/>
      <c r="RCH28" s="78"/>
      <c r="RCI28" s="9"/>
      <c r="RCJ28" s="9"/>
      <c r="RCK28" s="78"/>
      <c r="RCL28" s="9"/>
      <c r="RCM28" s="9"/>
      <c r="RCN28" s="78"/>
      <c r="RCO28" s="9"/>
      <c r="RCP28" s="9"/>
      <c r="RCQ28" s="78"/>
      <c r="RCR28" s="9"/>
      <c r="RCS28" s="9"/>
      <c r="RCT28" s="78"/>
      <c r="RCU28" s="9"/>
      <c r="RCV28" s="9"/>
      <c r="RCW28" s="78"/>
      <c r="RCX28" s="9"/>
      <c r="RCY28" s="9"/>
      <c r="RCZ28" s="78"/>
      <c r="RDA28" s="9"/>
      <c r="RDB28" s="9"/>
      <c r="RDC28" s="78"/>
      <c r="RDD28" s="9"/>
      <c r="RDE28" s="9"/>
      <c r="RDF28" s="78"/>
      <c r="RDG28" s="9"/>
      <c r="RDH28" s="9"/>
      <c r="RDI28" s="78"/>
      <c r="RDJ28" s="9"/>
      <c r="RDK28" s="9"/>
      <c r="RDL28" s="78"/>
      <c r="RDM28" s="9"/>
      <c r="RDN28" s="9"/>
      <c r="RDO28" s="78"/>
      <c r="RDP28" s="9"/>
      <c r="RDQ28" s="9"/>
      <c r="RDR28" s="78"/>
      <c r="RDS28" s="9"/>
      <c r="RDT28" s="9"/>
      <c r="RDU28" s="78"/>
      <c r="RDV28" s="9"/>
      <c r="RDW28" s="9"/>
      <c r="RDX28" s="78"/>
      <c r="RDY28" s="9"/>
      <c r="RDZ28" s="9"/>
      <c r="REA28" s="78"/>
      <c r="REB28" s="10"/>
      <c r="REC28" s="10"/>
      <c r="RED28" s="10"/>
      <c r="REE28" s="9"/>
      <c r="REF28" s="9"/>
      <c r="REG28" s="78"/>
      <c r="REH28" s="10"/>
      <c r="REI28" s="10"/>
      <c r="REJ28" s="10"/>
      <c r="REK28" s="9"/>
      <c r="REL28" s="9"/>
      <c r="REM28" s="78"/>
      <c r="REN28" s="9"/>
      <c r="REO28" s="9"/>
      <c r="REP28" s="78"/>
      <c r="REQ28" s="10"/>
      <c r="RER28" s="10"/>
      <c r="RES28" s="10"/>
      <c r="RET28" s="10"/>
      <c r="REU28" s="10"/>
      <c r="REV28" s="10"/>
      <c r="REW28" s="57"/>
      <c r="REX28" s="58"/>
      <c r="REY28" s="9"/>
      <c r="REZ28" s="9"/>
      <c r="RFA28" s="78"/>
      <c r="RFB28" s="9"/>
      <c r="RFC28" s="9"/>
      <c r="RFD28" s="78"/>
      <c r="RFE28" s="9"/>
      <c r="RFF28" s="9"/>
      <c r="RFG28" s="78"/>
      <c r="RFH28" s="9"/>
      <c r="RFI28" s="9"/>
      <c r="RFJ28" s="78"/>
      <c r="RFK28" s="9"/>
      <c r="RFL28" s="9"/>
      <c r="RFM28" s="78"/>
      <c r="RFN28" s="9"/>
      <c r="RFO28" s="9"/>
      <c r="RFP28" s="78"/>
      <c r="RFQ28" s="9"/>
      <c r="RFR28" s="9"/>
      <c r="RFS28" s="78"/>
      <c r="RFT28" s="9"/>
      <c r="RFU28" s="9"/>
      <c r="RFV28" s="78"/>
      <c r="RFW28" s="9"/>
      <c r="RFX28" s="9"/>
      <c r="RFY28" s="78"/>
      <c r="RFZ28" s="9"/>
      <c r="RGA28" s="9"/>
      <c r="RGB28" s="78"/>
      <c r="RGC28" s="9"/>
      <c r="RGD28" s="9"/>
      <c r="RGE28" s="78"/>
      <c r="RGF28" s="9"/>
      <c r="RGG28" s="9"/>
      <c r="RGH28" s="78"/>
      <c r="RGI28" s="9"/>
      <c r="RGJ28" s="9"/>
      <c r="RGK28" s="78"/>
      <c r="RGL28" s="9"/>
      <c r="RGM28" s="9"/>
      <c r="RGN28" s="78"/>
      <c r="RGO28" s="9"/>
      <c r="RGP28" s="9"/>
      <c r="RGQ28" s="78"/>
      <c r="RGR28" s="9"/>
      <c r="RGS28" s="9"/>
      <c r="RGT28" s="78"/>
      <c r="RGU28" s="9"/>
      <c r="RGV28" s="9"/>
      <c r="RGW28" s="78"/>
      <c r="RGX28" s="9"/>
      <c r="RGY28" s="9"/>
      <c r="RGZ28" s="78"/>
      <c r="RHA28" s="9"/>
      <c r="RHB28" s="9"/>
      <c r="RHC28" s="78"/>
      <c r="RHD28" s="9"/>
      <c r="RHE28" s="9"/>
      <c r="RHF28" s="78"/>
      <c r="RHG28" s="9"/>
      <c r="RHH28" s="9"/>
      <c r="RHI28" s="78"/>
      <c r="RHJ28" s="10"/>
      <c r="RHK28" s="10"/>
      <c r="RHL28" s="10"/>
      <c r="RHM28" s="9"/>
      <c r="RHN28" s="9"/>
      <c r="RHO28" s="78"/>
      <c r="RHP28" s="10"/>
      <c r="RHQ28" s="10"/>
      <c r="RHR28" s="10"/>
      <c r="RHS28" s="9"/>
      <c r="RHT28" s="9"/>
      <c r="RHU28" s="78"/>
      <c r="RHV28" s="9"/>
      <c r="RHW28" s="9"/>
      <c r="RHX28" s="78"/>
      <c r="RHY28" s="10"/>
      <c r="RHZ28" s="10"/>
      <c r="RIA28" s="10"/>
      <c r="RIB28" s="10"/>
      <c r="RIC28" s="10"/>
      <c r="RID28" s="10"/>
      <c r="RIE28" s="57"/>
      <c r="RIF28" s="58"/>
      <c r="RIG28" s="9"/>
      <c r="RIH28" s="9"/>
      <c r="RII28" s="78"/>
      <c r="RIJ28" s="9"/>
      <c r="RIK28" s="9"/>
      <c r="RIL28" s="78"/>
      <c r="RIM28" s="9"/>
      <c r="RIN28" s="9"/>
      <c r="RIO28" s="78"/>
      <c r="RIP28" s="9"/>
      <c r="RIQ28" s="9"/>
      <c r="RIR28" s="78"/>
      <c r="RIS28" s="9"/>
      <c r="RIT28" s="9"/>
      <c r="RIU28" s="78"/>
      <c r="RIV28" s="9"/>
      <c r="RIW28" s="9"/>
      <c r="RIX28" s="78"/>
      <c r="RIY28" s="9"/>
      <c r="RIZ28" s="9"/>
      <c r="RJA28" s="78"/>
      <c r="RJB28" s="9"/>
      <c r="RJC28" s="9"/>
      <c r="RJD28" s="78"/>
      <c r="RJE28" s="9"/>
      <c r="RJF28" s="9"/>
      <c r="RJG28" s="78"/>
      <c r="RJH28" s="9"/>
      <c r="RJI28" s="9"/>
      <c r="RJJ28" s="78"/>
      <c r="RJK28" s="9"/>
      <c r="RJL28" s="9"/>
      <c r="RJM28" s="78"/>
      <c r="RJN28" s="9"/>
      <c r="RJO28" s="9"/>
      <c r="RJP28" s="78"/>
      <c r="RJQ28" s="9"/>
      <c r="RJR28" s="9"/>
      <c r="RJS28" s="78"/>
      <c r="RJT28" s="9"/>
      <c r="RJU28" s="9"/>
      <c r="RJV28" s="78"/>
      <c r="RJW28" s="9"/>
      <c r="RJX28" s="9"/>
      <c r="RJY28" s="78"/>
      <c r="RJZ28" s="9"/>
      <c r="RKA28" s="9"/>
      <c r="RKB28" s="78"/>
      <c r="RKC28" s="9"/>
      <c r="RKD28" s="9"/>
      <c r="RKE28" s="78"/>
      <c r="RKF28" s="9"/>
      <c r="RKG28" s="9"/>
      <c r="RKH28" s="78"/>
      <c r="RKI28" s="9"/>
      <c r="RKJ28" s="9"/>
      <c r="RKK28" s="78"/>
      <c r="RKL28" s="9"/>
      <c r="RKM28" s="9"/>
      <c r="RKN28" s="78"/>
      <c r="RKO28" s="9"/>
      <c r="RKP28" s="9"/>
      <c r="RKQ28" s="78"/>
      <c r="RKR28" s="10"/>
      <c r="RKS28" s="10"/>
      <c r="RKT28" s="10"/>
      <c r="RKU28" s="9"/>
      <c r="RKV28" s="9"/>
      <c r="RKW28" s="78"/>
      <c r="RKX28" s="10"/>
      <c r="RKY28" s="10"/>
      <c r="RKZ28" s="10"/>
      <c r="RLA28" s="9"/>
      <c r="RLB28" s="9"/>
      <c r="RLC28" s="78"/>
      <c r="RLD28" s="9"/>
      <c r="RLE28" s="9"/>
      <c r="RLF28" s="78"/>
      <c r="RLG28" s="10"/>
      <c r="RLH28" s="10"/>
      <c r="RLI28" s="10"/>
      <c r="RLJ28" s="10"/>
      <c r="RLK28" s="10"/>
      <c r="RLL28" s="10"/>
      <c r="RLM28" s="57"/>
      <c r="RLN28" s="58"/>
      <c r="RLO28" s="9"/>
      <c r="RLP28" s="9"/>
      <c r="RLQ28" s="78"/>
      <c r="RLR28" s="9"/>
      <c r="RLS28" s="9"/>
      <c r="RLT28" s="78"/>
      <c r="RLU28" s="9"/>
      <c r="RLV28" s="9"/>
      <c r="RLW28" s="78"/>
      <c r="RLX28" s="9"/>
      <c r="RLY28" s="9"/>
      <c r="RLZ28" s="78"/>
      <c r="RMA28" s="9"/>
      <c r="RMB28" s="9"/>
      <c r="RMC28" s="78"/>
      <c r="RMD28" s="9"/>
      <c r="RME28" s="9"/>
      <c r="RMF28" s="78"/>
      <c r="RMG28" s="9"/>
      <c r="RMH28" s="9"/>
      <c r="RMI28" s="78"/>
      <c r="RMJ28" s="9"/>
      <c r="RMK28" s="9"/>
      <c r="RML28" s="78"/>
      <c r="RMM28" s="9"/>
      <c r="RMN28" s="9"/>
      <c r="RMO28" s="78"/>
      <c r="RMP28" s="9"/>
      <c r="RMQ28" s="9"/>
      <c r="RMR28" s="78"/>
      <c r="RMS28" s="9"/>
      <c r="RMT28" s="9"/>
      <c r="RMU28" s="78"/>
      <c r="RMV28" s="9"/>
      <c r="RMW28" s="9"/>
      <c r="RMX28" s="78"/>
      <c r="RMY28" s="9"/>
      <c r="RMZ28" s="9"/>
      <c r="RNA28" s="78"/>
      <c r="RNB28" s="9"/>
      <c r="RNC28" s="9"/>
      <c r="RND28" s="78"/>
      <c r="RNE28" s="9"/>
      <c r="RNF28" s="9"/>
      <c r="RNG28" s="78"/>
      <c r="RNH28" s="9"/>
      <c r="RNI28" s="9"/>
      <c r="RNJ28" s="78"/>
      <c r="RNK28" s="9"/>
      <c r="RNL28" s="9"/>
      <c r="RNM28" s="78"/>
      <c r="RNN28" s="9"/>
      <c r="RNO28" s="9"/>
      <c r="RNP28" s="78"/>
      <c r="RNQ28" s="9"/>
      <c r="RNR28" s="9"/>
      <c r="RNS28" s="78"/>
      <c r="RNT28" s="9"/>
      <c r="RNU28" s="9"/>
      <c r="RNV28" s="78"/>
      <c r="RNW28" s="9"/>
      <c r="RNX28" s="9"/>
      <c r="RNY28" s="78"/>
      <c r="RNZ28" s="10"/>
      <c r="ROA28" s="10"/>
      <c r="ROB28" s="10"/>
      <c r="ROC28" s="9"/>
      <c r="ROD28" s="9"/>
      <c r="ROE28" s="78"/>
      <c r="ROF28" s="10"/>
      <c r="ROG28" s="10"/>
      <c r="ROH28" s="10"/>
      <c r="ROI28" s="9"/>
      <c r="ROJ28" s="9"/>
      <c r="ROK28" s="78"/>
      <c r="ROL28" s="9"/>
      <c r="ROM28" s="9"/>
      <c r="RON28" s="78"/>
      <c r="ROO28" s="10"/>
      <c r="ROP28" s="10"/>
      <c r="ROQ28" s="10"/>
      <c r="ROR28" s="10"/>
      <c r="ROS28" s="10"/>
      <c r="ROT28" s="10"/>
      <c r="ROU28" s="57"/>
      <c r="ROV28" s="58"/>
      <c r="ROW28" s="9"/>
      <c r="ROX28" s="9"/>
      <c r="ROY28" s="78"/>
      <c r="ROZ28" s="9"/>
      <c r="RPA28" s="9"/>
      <c r="RPB28" s="78"/>
      <c r="RPC28" s="9"/>
      <c r="RPD28" s="9"/>
      <c r="RPE28" s="78"/>
      <c r="RPF28" s="9"/>
      <c r="RPG28" s="9"/>
      <c r="RPH28" s="78"/>
      <c r="RPI28" s="9"/>
      <c r="RPJ28" s="9"/>
      <c r="RPK28" s="78"/>
      <c r="RPL28" s="9"/>
      <c r="RPM28" s="9"/>
      <c r="RPN28" s="78"/>
      <c r="RPO28" s="9"/>
      <c r="RPP28" s="9"/>
      <c r="RPQ28" s="78"/>
      <c r="RPR28" s="9"/>
      <c r="RPS28" s="9"/>
      <c r="RPT28" s="78"/>
      <c r="RPU28" s="9"/>
      <c r="RPV28" s="9"/>
      <c r="RPW28" s="78"/>
      <c r="RPX28" s="9"/>
      <c r="RPY28" s="9"/>
      <c r="RPZ28" s="78"/>
      <c r="RQA28" s="9"/>
      <c r="RQB28" s="9"/>
      <c r="RQC28" s="78"/>
      <c r="RQD28" s="9"/>
      <c r="RQE28" s="9"/>
      <c r="RQF28" s="78"/>
      <c r="RQG28" s="9"/>
      <c r="RQH28" s="9"/>
      <c r="RQI28" s="78"/>
      <c r="RQJ28" s="9"/>
      <c r="RQK28" s="9"/>
      <c r="RQL28" s="78"/>
      <c r="RQM28" s="9"/>
      <c r="RQN28" s="9"/>
      <c r="RQO28" s="78"/>
      <c r="RQP28" s="9"/>
      <c r="RQQ28" s="9"/>
      <c r="RQR28" s="78"/>
      <c r="RQS28" s="9"/>
      <c r="RQT28" s="9"/>
      <c r="RQU28" s="78"/>
      <c r="RQV28" s="9"/>
      <c r="RQW28" s="9"/>
      <c r="RQX28" s="78"/>
      <c r="RQY28" s="9"/>
      <c r="RQZ28" s="9"/>
      <c r="RRA28" s="78"/>
      <c r="RRB28" s="9"/>
      <c r="RRC28" s="9"/>
      <c r="RRD28" s="78"/>
      <c r="RRE28" s="9"/>
      <c r="RRF28" s="9"/>
      <c r="RRG28" s="78"/>
      <c r="RRH28" s="10"/>
      <c r="RRI28" s="10"/>
      <c r="RRJ28" s="10"/>
      <c r="RRK28" s="9"/>
      <c r="RRL28" s="9"/>
      <c r="RRM28" s="78"/>
      <c r="RRN28" s="10"/>
      <c r="RRO28" s="10"/>
      <c r="RRP28" s="10"/>
      <c r="RRQ28" s="9"/>
      <c r="RRR28" s="9"/>
      <c r="RRS28" s="78"/>
      <c r="RRT28" s="9"/>
      <c r="RRU28" s="9"/>
      <c r="RRV28" s="78"/>
      <c r="RRW28" s="10"/>
      <c r="RRX28" s="10"/>
      <c r="RRY28" s="10"/>
      <c r="RRZ28" s="10"/>
      <c r="RSA28" s="10"/>
      <c r="RSB28" s="10"/>
      <c r="RSC28" s="57"/>
      <c r="RSD28" s="58"/>
      <c r="RSE28" s="9"/>
      <c r="RSF28" s="9"/>
      <c r="RSG28" s="78"/>
      <c r="RSH28" s="9"/>
      <c r="RSI28" s="9"/>
      <c r="RSJ28" s="78"/>
      <c r="RSK28" s="9"/>
      <c r="RSL28" s="9"/>
      <c r="RSM28" s="78"/>
      <c r="RSN28" s="9"/>
      <c r="RSO28" s="9"/>
      <c r="RSP28" s="78"/>
      <c r="RSQ28" s="9"/>
      <c r="RSR28" s="9"/>
      <c r="RSS28" s="78"/>
      <c r="RST28" s="9"/>
      <c r="RSU28" s="9"/>
      <c r="RSV28" s="78"/>
      <c r="RSW28" s="9"/>
      <c r="RSX28" s="9"/>
      <c r="RSY28" s="78"/>
      <c r="RSZ28" s="9"/>
      <c r="RTA28" s="9"/>
      <c r="RTB28" s="78"/>
      <c r="RTC28" s="9"/>
      <c r="RTD28" s="9"/>
      <c r="RTE28" s="78"/>
      <c r="RTF28" s="9"/>
      <c r="RTG28" s="9"/>
      <c r="RTH28" s="78"/>
      <c r="RTI28" s="9"/>
      <c r="RTJ28" s="9"/>
      <c r="RTK28" s="78"/>
      <c r="RTL28" s="9"/>
      <c r="RTM28" s="9"/>
      <c r="RTN28" s="78"/>
      <c r="RTO28" s="9"/>
      <c r="RTP28" s="9"/>
      <c r="RTQ28" s="78"/>
      <c r="RTR28" s="9"/>
      <c r="RTS28" s="9"/>
      <c r="RTT28" s="78"/>
      <c r="RTU28" s="9"/>
      <c r="RTV28" s="9"/>
      <c r="RTW28" s="78"/>
      <c r="RTX28" s="9"/>
      <c r="RTY28" s="9"/>
      <c r="RTZ28" s="78"/>
      <c r="RUA28" s="9"/>
      <c r="RUB28" s="9"/>
      <c r="RUC28" s="78"/>
      <c r="RUD28" s="9"/>
      <c r="RUE28" s="9"/>
      <c r="RUF28" s="78"/>
      <c r="RUG28" s="9"/>
      <c r="RUH28" s="9"/>
      <c r="RUI28" s="78"/>
      <c r="RUJ28" s="9"/>
      <c r="RUK28" s="9"/>
      <c r="RUL28" s="78"/>
      <c r="RUM28" s="9"/>
      <c r="RUN28" s="9"/>
      <c r="RUO28" s="78"/>
      <c r="RUP28" s="10"/>
      <c r="RUQ28" s="10"/>
      <c r="RUR28" s="10"/>
      <c r="RUS28" s="9"/>
      <c r="RUT28" s="9"/>
      <c r="RUU28" s="78"/>
      <c r="RUV28" s="10"/>
      <c r="RUW28" s="10"/>
      <c r="RUX28" s="10"/>
      <c r="RUY28" s="9"/>
      <c r="RUZ28" s="9"/>
      <c r="RVA28" s="78"/>
      <c r="RVB28" s="9"/>
      <c r="RVC28" s="9"/>
      <c r="RVD28" s="78"/>
      <c r="RVE28" s="10"/>
      <c r="RVF28" s="10"/>
      <c r="RVG28" s="10"/>
      <c r="RVH28" s="10"/>
      <c r="RVI28" s="10"/>
      <c r="RVJ28" s="10"/>
      <c r="RVK28" s="57"/>
      <c r="RVL28" s="58"/>
      <c r="RVM28" s="9"/>
      <c r="RVN28" s="9"/>
      <c r="RVO28" s="78"/>
      <c r="RVP28" s="9"/>
      <c r="RVQ28" s="9"/>
      <c r="RVR28" s="78"/>
      <c r="RVS28" s="9"/>
      <c r="RVT28" s="9"/>
      <c r="RVU28" s="78"/>
      <c r="RVV28" s="9"/>
      <c r="RVW28" s="9"/>
      <c r="RVX28" s="78"/>
      <c r="RVY28" s="9"/>
      <c r="RVZ28" s="9"/>
      <c r="RWA28" s="78"/>
      <c r="RWB28" s="9"/>
      <c r="RWC28" s="9"/>
      <c r="RWD28" s="78"/>
      <c r="RWE28" s="9"/>
      <c r="RWF28" s="9"/>
      <c r="RWG28" s="78"/>
      <c r="RWH28" s="9"/>
      <c r="RWI28" s="9"/>
      <c r="RWJ28" s="78"/>
      <c r="RWK28" s="9"/>
      <c r="RWL28" s="9"/>
      <c r="RWM28" s="78"/>
      <c r="RWN28" s="9"/>
      <c r="RWO28" s="9"/>
      <c r="RWP28" s="78"/>
      <c r="RWQ28" s="9"/>
      <c r="RWR28" s="9"/>
      <c r="RWS28" s="78"/>
      <c r="RWT28" s="9"/>
      <c r="RWU28" s="9"/>
      <c r="RWV28" s="78"/>
      <c r="RWW28" s="9"/>
      <c r="RWX28" s="9"/>
      <c r="RWY28" s="78"/>
      <c r="RWZ28" s="9"/>
      <c r="RXA28" s="9"/>
      <c r="RXB28" s="78"/>
      <c r="RXC28" s="9"/>
      <c r="RXD28" s="9"/>
      <c r="RXE28" s="78"/>
      <c r="RXF28" s="9"/>
      <c r="RXG28" s="9"/>
      <c r="RXH28" s="78"/>
      <c r="RXI28" s="9"/>
      <c r="RXJ28" s="9"/>
      <c r="RXK28" s="78"/>
      <c r="RXL28" s="9"/>
      <c r="RXM28" s="9"/>
      <c r="RXN28" s="78"/>
      <c r="RXO28" s="9"/>
      <c r="RXP28" s="9"/>
      <c r="RXQ28" s="78"/>
      <c r="RXR28" s="9"/>
      <c r="RXS28" s="9"/>
      <c r="RXT28" s="78"/>
      <c r="RXU28" s="9"/>
      <c r="RXV28" s="9"/>
      <c r="RXW28" s="78"/>
      <c r="RXX28" s="10"/>
      <c r="RXY28" s="10"/>
      <c r="RXZ28" s="10"/>
      <c r="RYA28" s="9"/>
      <c r="RYB28" s="9"/>
      <c r="RYC28" s="78"/>
      <c r="RYD28" s="10"/>
      <c r="RYE28" s="10"/>
      <c r="RYF28" s="10"/>
      <c r="RYG28" s="9"/>
      <c r="RYH28" s="9"/>
      <c r="RYI28" s="78"/>
      <c r="RYJ28" s="9"/>
      <c r="RYK28" s="9"/>
      <c r="RYL28" s="78"/>
      <c r="RYM28" s="10"/>
      <c r="RYN28" s="10"/>
      <c r="RYO28" s="10"/>
      <c r="RYP28" s="10"/>
      <c r="RYQ28" s="10"/>
      <c r="RYR28" s="10"/>
      <c r="RYS28" s="57"/>
      <c r="RYT28" s="58"/>
      <c r="RYU28" s="9"/>
      <c r="RYV28" s="9"/>
      <c r="RYW28" s="78"/>
      <c r="RYX28" s="9"/>
      <c r="RYY28" s="9"/>
      <c r="RYZ28" s="78"/>
      <c r="RZA28" s="9"/>
      <c r="RZB28" s="9"/>
      <c r="RZC28" s="78"/>
      <c r="RZD28" s="9"/>
      <c r="RZE28" s="9"/>
      <c r="RZF28" s="78"/>
      <c r="RZG28" s="9"/>
      <c r="RZH28" s="9"/>
      <c r="RZI28" s="78"/>
      <c r="RZJ28" s="9"/>
      <c r="RZK28" s="9"/>
      <c r="RZL28" s="78"/>
      <c r="RZM28" s="9"/>
      <c r="RZN28" s="9"/>
      <c r="RZO28" s="78"/>
      <c r="RZP28" s="9"/>
      <c r="RZQ28" s="9"/>
      <c r="RZR28" s="78"/>
      <c r="RZS28" s="9"/>
      <c r="RZT28" s="9"/>
      <c r="RZU28" s="78"/>
      <c r="RZV28" s="9"/>
      <c r="RZW28" s="9"/>
      <c r="RZX28" s="78"/>
      <c r="RZY28" s="9"/>
      <c r="RZZ28" s="9"/>
      <c r="SAA28" s="78"/>
      <c r="SAB28" s="9"/>
      <c r="SAC28" s="9"/>
      <c r="SAD28" s="78"/>
      <c r="SAE28" s="9"/>
      <c r="SAF28" s="9"/>
      <c r="SAG28" s="78"/>
      <c r="SAH28" s="9"/>
      <c r="SAI28" s="9"/>
      <c r="SAJ28" s="78"/>
      <c r="SAK28" s="9"/>
      <c r="SAL28" s="9"/>
      <c r="SAM28" s="78"/>
      <c r="SAN28" s="9"/>
      <c r="SAO28" s="9"/>
      <c r="SAP28" s="78"/>
      <c r="SAQ28" s="9"/>
      <c r="SAR28" s="9"/>
      <c r="SAS28" s="78"/>
      <c r="SAT28" s="9"/>
      <c r="SAU28" s="9"/>
      <c r="SAV28" s="78"/>
      <c r="SAW28" s="9"/>
      <c r="SAX28" s="9"/>
      <c r="SAY28" s="78"/>
      <c r="SAZ28" s="9"/>
      <c r="SBA28" s="9"/>
      <c r="SBB28" s="78"/>
      <c r="SBC28" s="9"/>
      <c r="SBD28" s="9"/>
      <c r="SBE28" s="78"/>
      <c r="SBF28" s="10"/>
      <c r="SBG28" s="10"/>
      <c r="SBH28" s="10"/>
      <c r="SBI28" s="9"/>
      <c r="SBJ28" s="9"/>
      <c r="SBK28" s="78"/>
      <c r="SBL28" s="10"/>
      <c r="SBM28" s="10"/>
      <c r="SBN28" s="10"/>
      <c r="SBO28" s="9"/>
      <c r="SBP28" s="9"/>
      <c r="SBQ28" s="78"/>
      <c r="SBR28" s="9"/>
      <c r="SBS28" s="9"/>
      <c r="SBT28" s="78"/>
      <c r="SBU28" s="10"/>
      <c r="SBV28" s="10"/>
      <c r="SBW28" s="10"/>
      <c r="SBX28" s="10"/>
      <c r="SBY28" s="10"/>
      <c r="SBZ28" s="10"/>
      <c r="SCA28" s="57"/>
      <c r="SCB28" s="58"/>
      <c r="SCC28" s="9"/>
      <c r="SCD28" s="9"/>
      <c r="SCE28" s="78"/>
      <c r="SCF28" s="9"/>
      <c r="SCG28" s="9"/>
      <c r="SCH28" s="78"/>
      <c r="SCI28" s="9"/>
      <c r="SCJ28" s="9"/>
      <c r="SCK28" s="78"/>
      <c r="SCL28" s="9"/>
      <c r="SCM28" s="9"/>
      <c r="SCN28" s="78"/>
      <c r="SCO28" s="9"/>
      <c r="SCP28" s="9"/>
      <c r="SCQ28" s="78"/>
      <c r="SCR28" s="9"/>
      <c r="SCS28" s="9"/>
      <c r="SCT28" s="78"/>
      <c r="SCU28" s="9"/>
      <c r="SCV28" s="9"/>
      <c r="SCW28" s="78"/>
      <c r="SCX28" s="9"/>
      <c r="SCY28" s="9"/>
      <c r="SCZ28" s="78"/>
      <c r="SDA28" s="9"/>
      <c r="SDB28" s="9"/>
      <c r="SDC28" s="78"/>
      <c r="SDD28" s="9"/>
      <c r="SDE28" s="9"/>
      <c r="SDF28" s="78"/>
      <c r="SDG28" s="9"/>
      <c r="SDH28" s="9"/>
      <c r="SDI28" s="78"/>
      <c r="SDJ28" s="9"/>
      <c r="SDK28" s="9"/>
      <c r="SDL28" s="78"/>
      <c r="SDM28" s="9"/>
      <c r="SDN28" s="9"/>
      <c r="SDO28" s="78"/>
      <c r="SDP28" s="9"/>
      <c r="SDQ28" s="9"/>
      <c r="SDR28" s="78"/>
      <c r="SDS28" s="9"/>
      <c r="SDT28" s="9"/>
      <c r="SDU28" s="78"/>
      <c r="SDV28" s="9"/>
      <c r="SDW28" s="9"/>
      <c r="SDX28" s="78"/>
      <c r="SDY28" s="9"/>
      <c r="SDZ28" s="9"/>
      <c r="SEA28" s="78"/>
      <c r="SEB28" s="9"/>
      <c r="SEC28" s="9"/>
      <c r="SED28" s="78"/>
      <c r="SEE28" s="9"/>
      <c r="SEF28" s="9"/>
      <c r="SEG28" s="78"/>
      <c r="SEH28" s="9"/>
      <c r="SEI28" s="9"/>
      <c r="SEJ28" s="78"/>
      <c r="SEK28" s="9"/>
      <c r="SEL28" s="9"/>
      <c r="SEM28" s="78"/>
      <c r="SEN28" s="10"/>
      <c r="SEO28" s="10"/>
      <c r="SEP28" s="10"/>
      <c r="SEQ28" s="9"/>
      <c r="SER28" s="9"/>
      <c r="SES28" s="78"/>
      <c r="SET28" s="10"/>
      <c r="SEU28" s="10"/>
      <c r="SEV28" s="10"/>
      <c r="SEW28" s="9"/>
      <c r="SEX28" s="9"/>
      <c r="SEY28" s="78"/>
      <c r="SEZ28" s="9"/>
      <c r="SFA28" s="9"/>
      <c r="SFB28" s="78"/>
      <c r="SFC28" s="10"/>
      <c r="SFD28" s="10"/>
      <c r="SFE28" s="10"/>
      <c r="SFF28" s="10"/>
      <c r="SFG28" s="10"/>
      <c r="SFH28" s="10"/>
      <c r="SFI28" s="57"/>
      <c r="SFJ28" s="58"/>
      <c r="SFK28" s="9"/>
      <c r="SFL28" s="9"/>
      <c r="SFM28" s="78"/>
      <c r="SFN28" s="9"/>
      <c r="SFO28" s="9"/>
      <c r="SFP28" s="78"/>
      <c r="SFQ28" s="9"/>
      <c r="SFR28" s="9"/>
      <c r="SFS28" s="78"/>
      <c r="SFT28" s="9"/>
      <c r="SFU28" s="9"/>
      <c r="SFV28" s="78"/>
      <c r="SFW28" s="9"/>
      <c r="SFX28" s="9"/>
      <c r="SFY28" s="78"/>
      <c r="SFZ28" s="9"/>
      <c r="SGA28" s="9"/>
      <c r="SGB28" s="78"/>
      <c r="SGC28" s="9"/>
      <c r="SGD28" s="9"/>
      <c r="SGE28" s="78"/>
      <c r="SGF28" s="9"/>
      <c r="SGG28" s="9"/>
      <c r="SGH28" s="78"/>
      <c r="SGI28" s="9"/>
      <c r="SGJ28" s="9"/>
      <c r="SGK28" s="78"/>
      <c r="SGL28" s="9"/>
      <c r="SGM28" s="9"/>
      <c r="SGN28" s="78"/>
      <c r="SGO28" s="9"/>
      <c r="SGP28" s="9"/>
      <c r="SGQ28" s="78"/>
      <c r="SGR28" s="9"/>
      <c r="SGS28" s="9"/>
      <c r="SGT28" s="78"/>
      <c r="SGU28" s="9"/>
      <c r="SGV28" s="9"/>
      <c r="SGW28" s="78"/>
      <c r="SGX28" s="9"/>
      <c r="SGY28" s="9"/>
      <c r="SGZ28" s="78"/>
      <c r="SHA28" s="9"/>
      <c r="SHB28" s="9"/>
      <c r="SHC28" s="78"/>
      <c r="SHD28" s="9"/>
      <c r="SHE28" s="9"/>
      <c r="SHF28" s="78"/>
      <c r="SHG28" s="9"/>
      <c r="SHH28" s="9"/>
      <c r="SHI28" s="78"/>
      <c r="SHJ28" s="9"/>
      <c r="SHK28" s="9"/>
      <c r="SHL28" s="78"/>
      <c r="SHM28" s="9"/>
      <c r="SHN28" s="9"/>
      <c r="SHO28" s="78"/>
      <c r="SHP28" s="9"/>
      <c r="SHQ28" s="9"/>
      <c r="SHR28" s="78"/>
      <c r="SHS28" s="9"/>
      <c r="SHT28" s="9"/>
      <c r="SHU28" s="78"/>
      <c r="SHV28" s="10"/>
      <c r="SHW28" s="10"/>
      <c r="SHX28" s="10"/>
      <c r="SHY28" s="9"/>
      <c r="SHZ28" s="9"/>
      <c r="SIA28" s="78"/>
      <c r="SIB28" s="10"/>
      <c r="SIC28" s="10"/>
      <c r="SID28" s="10"/>
      <c r="SIE28" s="9"/>
      <c r="SIF28" s="9"/>
      <c r="SIG28" s="78"/>
      <c r="SIH28" s="9"/>
      <c r="SII28" s="9"/>
      <c r="SIJ28" s="78"/>
      <c r="SIK28" s="10"/>
      <c r="SIL28" s="10"/>
      <c r="SIM28" s="10"/>
      <c r="SIN28" s="10"/>
      <c r="SIO28" s="10"/>
      <c r="SIP28" s="10"/>
      <c r="SIQ28" s="57"/>
      <c r="SIR28" s="58"/>
      <c r="SIS28" s="9"/>
      <c r="SIT28" s="9"/>
      <c r="SIU28" s="78"/>
      <c r="SIV28" s="9"/>
      <c r="SIW28" s="9"/>
      <c r="SIX28" s="78"/>
      <c r="SIY28" s="9"/>
      <c r="SIZ28" s="9"/>
      <c r="SJA28" s="78"/>
      <c r="SJB28" s="9"/>
      <c r="SJC28" s="9"/>
      <c r="SJD28" s="78"/>
      <c r="SJE28" s="9"/>
      <c r="SJF28" s="9"/>
      <c r="SJG28" s="78"/>
      <c r="SJH28" s="9"/>
      <c r="SJI28" s="9"/>
      <c r="SJJ28" s="78"/>
      <c r="SJK28" s="9"/>
      <c r="SJL28" s="9"/>
      <c r="SJM28" s="78"/>
      <c r="SJN28" s="9"/>
      <c r="SJO28" s="9"/>
      <c r="SJP28" s="78"/>
      <c r="SJQ28" s="9"/>
      <c r="SJR28" s="9"/>
      <c r="SJS28" s="78"/>
      <c r="SJT28" s="9"/>
      <c r="SJU28" s="9"/>
      <c r="SJV28" s="78"/>
      <c r="SJW28" s="9"/>
      <c r="SJX28" s="9"/>
      <c r="SJY28" s="78"/>
      <c r="SJZ28" s="9"/>
      <c r="SKA28" s="9"/>
      <c r="SKB28" s="78"/>
      <c r="SKC28" s="9"/>
      <c r="SKD28" s="9"/>
      <c r="SKE28" s="78"/>
      <c r="SKF28" s="9"/>
      <c r="SKG28" s="9"/>
      <c r="SKH28" s="78"/>
      <c r="SKI28" s="9"/>
      <c r="SKJ28" s="9"/>
      <c r="SKK28" s="78"/>
      <c r="SKL28" s="9"/>
      <c r="SKM28" s="9"/>
      <c r="SKN28" s="78"/>
      <c r="SKO28" s="9"/>
      <c r="SKP28" s="9"/>
      <c r="SKQ28" s="78"/>
      <c r="SKR28" s="9"/>
      <c r="SKS28" s="9"/>
      <c r="SKT28" s="78"/>
      <c r="SKU28" s="9"/>
      <c r="SKV28" s="9"/>
      <c r="SKW28" s="78"/>
      <c r="SKX28" s="9"/>
      <c r="SKY28" s="9"/>
      <c r="SKZ28" s="78"/>
      <c r="SLA28" s="9"/>
      <c r="SLB28" s="9"/>
      <c r="SLC28" s="78"/>
      <c r="SLD28" s="10"/>
      <c r="SLE28" s="10"/>
      <c r="SLF28" s="10"/>
      <c r="SLG28" s="9"/>
      <c r="SLH28" s="9"/>
      <c r="SLI28" s="78"/>
      <c r="SLJ28" s="10"/>
      <c r="SLK28" s="10"/>
      <c r="SLL28" s="10"/>
      <c r="SLM28" s="9"/>
      <c r="SLN28" s="9"/>
      <c r="SLO28" s="78"/>
      <c r="SLP28" s="9"/>
      <c r="SLQ28" s="9"/>
      <c r="SLR28" s="78"/>
      <c r="SLS28" s="10"/>
      <c r="SLT28" s="10"/>
      <c r="SLU28" s="10"/>
      <c r="SLV28" s="10"/>
      <c r="SLW28" s="10"/>
      <c r="SLX28" s="10"/>
      <c r="SLY28" s="57"/>
      <c r="SLZ28" s="58"/>
      <c r="SMA28" s="9"/>
      <c r="SMB28" s="9"/>
      <c r="SMC28" s="78"/>
      <c r="SMD28" s="9"/>
      <c r="SME28" s="9"/>
      <c r="SMF28" s="78"/>
      <c r="SMG28" s="9"/>
      <c r="SMH28" s="9"/>
      <c r="SMI28" s="78"/>
      <c r="SMJ28" s="9"/>
      <c r="SMK28" s="9"/>
      <c r="SML28" s="78"/>
      <c r="SMM28" s="9"/>
      <c r="SMN28" s="9"/>
      <c r="SMO28" s="78"/>
      <c r="SMP28" s="9"/>
      <c r="SMQ28" s="9"/>
      <c r="SMR28" s="78"/>
      <c r="SMS28" s="9"/>
      <c r="SMT28" s="9"/>
      <c r="SMU28" s="78"/>
      <c r="SMV28" s="9"/>
      <c r="SMW28" s="9"/>
      <c r="SMX28" s="78"/>
      <c r="SMY28" s="9"/>
      <c r="SMZ28" s="9"/>
      <c r="SNA28" s="78"/>
      <c r="SNB28" s="9"/>
      <c r="SNC28" s="9"/>
      <c r="SND28" s="78"/>
      <c r="SNE28" s="9"/>
      <c r="SNF28" s="9"/>
      <c r="SNG28" s="78"/>
      <c r="SNH28" s="9"/>
      <c r="SNI28" s="9"/>
      <c r="SNJ28" s="78"/>
      <c r="SNK28" s="9"/>
      <c r="SNL28" s="9"/>
      <c r="SNM28" s="78"/>
      <c r="SNN28" s="9"/>
      <c r="SNO28" s="9"/>
      <c r="SNP28" s="78"/>
      <c r="SNQ28" s="9"/>
      <c r="SNR28" s="9"/>
      <c r="SNS28" s="78"/>
      <c r="SNT28" s="9"/>
      <c r="SNU28" s="9"/>
      <c r="SNV28" s="78"/>
      <c r="SNW28" s="9"/>
      <c r="SNX28" s="9"/>
      <c r="SNY28" s="78"/>
      <c r="SNZ28" s="9"/>
      <c r="SOA28" s="9"/>
      <c r="SOB28" s="78"/>
      <c r="SOC28" s="9"/>
      <c r="SOD28" s="9"/>
      <c r="SOE28" s="78"/>
      <c r="SOF28" s="9"/>
      <c r="SOG28" s="9"/>
      <c r="SOH28" s="78"/>
      <c r="SOI28" s="9"/>
      <c r="SOJ28" s="9"/>
      <c r="SOK28" s="78"/>
      <c r="SOL28" s="10"/>
      <c r="SOM28" s="10"/>
      <c r="SON28" s="10"/>
      <c r="SOO28" s="9"/>
      <c r="SOP28" s="9"/>
      <c r="SOQ28" s="78"/>
      <c r="SOR28" s="10"/>
      <c r="SOS28" s="10"/>
      <c r="SOT28" s="10"/>
      <c r="SOU28" s="9"/>
      <c r="SOV28" s="9"/>
      <c r="SOW28" s="78"/>
      <c r="SOX28" s="9"/>
      <c r="SOY28" s="9"/>
      <c r="SOZ28" s="78"/>
      <c r="SPA28" s="10"/>
      <c r="SPB28" s="10"/>
      <c r="SPC28" s="10"/>
      <c r="SPD28" s="10"/>
      <c r="SPE28" s="10"/>
      <c r="SPF28" s="10"/>
      <c r="SPG28" s="57"/>
      <c r="SPH28" s="58"/>
      <c r="SPI28" s="9"/>
      <c r="SPJ28" s="9"/>
      <c r="SPK28" s="78"/>
      <c r="SPL28" s="9"/>
      <c r="SPM28" s="9"/>
      <c r="SPN28" s="78"/>
      <c r="SPO28" s="9"/>
      <c r="SPP28" s="9"/>
      <c r="SPQ28" s="78"/>
      <c r="SPR28" s="9"/>
      <c r="SPS28" s="9"/>
      <c r="SPT28" s="78"/>
      <c r="SPU28" s="9"/>
      <c r="SPV28" s="9"/>
      <c r="SPW28" s="78"/>
      <c r="SPX28" s="9"/>
      <c r="SPY28" s="9"/>
      <c r="SPZ28" s="78"/>
      <c r="SQA28" s="9"/>
      <c r="SQB28" s="9"/>
      <c r="SQC28" s="78"/>
      <c r="SQD28" s="9"/>
      <c r="SQE28" s="9"/>
      <c r="SQF28" s="78"/>
      <c r="SQG28" s="9"/>
      <c r="SQH28" s="9"/>
      <c r="SQI28" s="78"/>
      <c r="SQJ28" s="9"/>
      <c r="SQK28" s="9"/>
      <c r="SQL28" s="78"/>
      <c r="SQM28" s="9"/>
      <c r="SQN28" s="9"/>
      <c r="SQO28" s="78"/>
      <c r="SQP28" s="9"/>
      <c r="SQQ28" s="9"/>
      <c r="SQR28" s="78"/>
      <c r="SQS28" s="9"/>
      <c r="SQT28" s="9"/>
      <c r="SQU28" s="78"/>
      <c r="SQV28" s="9"/>
      <c r="SQW28" s="9"/>
      <c r="SQX28" s="78"/>
      <c r="SQY28" s="9"/>
      <c r="SQZ28" s="9"/>
      <c r="SRA28" s="78"/>
      <c r="SRB28" s="9"/>
      <c r="SRC28" s="9"/>
      <c r="SRD28" s="78"/>
      <c r="SRE28" s="9"/>
      <c r="SRF28" s="9"/>
      <c r="SRG28" s="78"/>
      <c r="SRH28" s="9"/>
      <c r="SRI28" s="9"/>
      <c r="SRJ28" s="78"/>
      <c r="SRK28" s="9"/>
      <c r="SRL28" s="9"/>
      <c r="SRM28" s="78"/>
      <c r="SRN28" s="9"/>
      <c r="SRO28" s="9"/>
      <c r="SRP28" s="78"/>
      <c r="SRQ28" s="9"/>
      <c r="SRR28" s="9"/>
      <c r="SRS28" s="78"/>
      <c r="SRT28" s="10"/>
      <c r="SRU28" s="10"/>
      <c r="SRV28" s="10"/>
      <c r="SRW28" s="9"/>
      <c r="SRX28" s="9"/>
      <c r="SRY28" s="78"/>
      <c r="SRZ28" s="10"/>
      <c r="SSA28" s="10"/>
      <c r="SSB28" s="10"/>
      <c r="SSC28" s="9"/>
      <c r="SSD28" s="9"/>
      <c r="SSE28" s="78"/>
      <c r="SSF28" s="9"/>
      <c r="SSG28" s="9"/>
      <c r="SSH28" s="78"/>
      <c r="SSI28" s="10"/>
      <c r="SSJ28" s="10"/>
      <c r="SSK28" s="10"/>
      <c r="SSL28" s="10"/>
      <c r="SSM28" s="10"/>
      <c r="SSN28" s="10"/>
      <c r="SSO28" s="57"/>
      <c r="SSP28" s="58"/>
      <c r="SSQ28" s="9"/>
      <c r="SSR28" s="9"/>
      <c r="SSS28" s="78"/>
      <c r="SST28" s="9"/>
      <c r="SSU28" s="9"/>
      <c r="SSV28" s="78"/>
      <c r="SSW28" s="9"/>
      <c r="SSX28" s="9"/>
      <c r="SSY28" s="78"/>
      <c r="SSZ28" s="9"/>
      <c r="STA28" s="9"/>
      <c r="STB28" s="78"/>
      <c r="STC28" s="9"/>
      <c r="STD28" s="9"/>
      <c r="STE28" s="78"/>
      <c r="STF28" s="9"/>
      <c r="STG28" s="9"/>
      <c r="STH28" s="78"/>
      <c r="STI28" s="9"/>
      <c r="STJ28" s="9"/>
      <c r="STK28" s="78"/>
      <c r="STL28" s="9"/>
      <c r="STM28" s="9"/>
      <c r="STN28" s="78"/>
      <c r="STO28" s="9"/>
      <c r="STP28" s="9"/>
      <c r="STQ28" s="78"/>
      <c r="STR28" s="9"/>
      <c r="STS28" s="9"/>
      <c r="STT28" s="78"/>
      <c r="STU28" s="9"/>
      <c r="STV28" s="9"/>
      <c r="STW28" s="78"/>
      <c r="STX28" s="9"/>
      <c r="STY28" s="9"/>
      <c r="STZ28" s="78"/>
      <c r="SUA28" s="9"/>
      <c r="SUB28" s="9"/>
      <c r="SUC28" s="78"/>
      <c r="SUD28" s="9"/>
      <c r="SUE28" s="9"/>
      <c r="SUF28" s="78"/>
      <c r="SUG28" s="9"/>
      <c r="SUH28" s="9"/>
      <c r="SUI28" s="78"/>
      <c r="SUJ28" s="9"/>
      <c r="SUK28" s="9"/>
      <c r="SUL28" s="78"/>
      <c r="SUM28" s="9"/>
      <c r="SUN28" s="9"/>
      <c r="SUO28" s="78"/>
      <c r="SUP28" s="9"/>
      <c r="SUQ28" s="9"/>
      <c r="SUR28" s="78"/>
      <c r="SUS28" s="9"/>
      <c r="SUT28" s="9"/>
      <c r="SUU28" s="78"/>
      <c r="SUV28" s="9"/>
      <c r="SUW28" s="9"/>
      <c r="SUX28" s="78"/>
      <c r="SUY28" s="9"/>
      <c r="SUZ28" s="9"/>
      <c r="SVA28" s="78"/>
      <c r="SVB28" s="10"/>
      <c r="SVC28" s="10"/>
      <c r="SVD28" s="10"/>
      <c r="SVE28" s="9"/>
      <c r="SVF28" s="9"/>
      <c r="SVG28" s="78"/>
      <c r="SVH28" s="10"/>
      <c r="SVI28" s="10"/>
      <c r="SVJ28" s="10"/>
      <c r="SVK28" s="9"/>
      <c r="SVL28" s="9"/>
      <c r="SVM28" s="78"/>
      <c r="SVN28" s="9"/>
      <c r="SVO28" s="9"/>
      <c r="SVP28" s="78"/>
      <c r="SVQ28" s="10"/>
      <c r="SVR28" s="10"/>
      <c r="SVS28" s="10"/>
      <c r="SVT28" s="10"/>
      <c r="SVU28" s="10"/>
      <c r="SVV28" s="10"/>
      <c r="SVW28" s="57"/>
      <c r="SVX28" s="58"/>
      <c r="SVY28" s="9"/>
      <c r="SVZ28" s="9"/>
      <c r="SWA28" s="78"/>
      <c r="SWB28" s="9"/>
      <c r="SWC28" s="9"/>
      <c r="SWD28" s="78"/>
      <c r="SWE28" s="9"/>
      <c r="SWF28" s="9"/>
      <c r="SWG28" s="78"/>
      <c r="SWH28" s="9"/>
      <c r="SWI28" s="9"/>
      <c r="SWJ28" s="78"/>
      <c r="SWK28" s="9"/>
      <c r="SWL28" s="9"/>
      <c r="SWM28" s="78"/>
      <c r="SWN28" s="9"/>
      <c r="SWO28" s="9"/>
      <c r="SWP28" s="78"/>
      <c r="SWQ28" s="9"/>
      <c r="SWR28" s="9"/>
      <c r="SWS28" s="78"/>
      <c r="SWT28" s="9"/>
      <c r="SWU28" s="9"/>
      <c r="SWV28" s="78"/>
      <c r="SWW28" s="9"/>
      <c r="SWX28" s="9"/>
      <c r="SWY28" s="78"/>
      <c r="SWZ28" s="9"/>
      <c r="SXA28" s="9"/>
      <c r="SXB28" s="78"/>
      <c r="SXC28" s="9"/>
      <c r="SXD28" s="9"/>
      <c r="SXE28" s="78"/>
      <c r="SXF28" s="9"/>
      <c r="SXG28" s="9"/>
      <c r="SXH28" s="78"/>
      <c r="SXI28" s="9"/>
      <c r="SXJ28" s="9"/>
      <c r="SXK28" s="78"/>
      <c r="SXL28" s="9"/>
      <c r="SXM28" s="9"/>
      <c r="SXN28" s="78"/>
      <c r="SXO28" s="9"/>
      <c r="SXP28" s="9"/>
      <c r="SXQ28" s="78"/>
      <c r="SXR28" s="9"/>
      <c r="SXS28" s="9"/>
      <c r="SXT28" s="78"/>
      <c r="SXU28" s="9"/>
      <c r="SXV28" s="9"/>
      <c r="SXW28" s="78"/>
      <c r="SXX28" s="9"/>
      <c r="SXY28" s="9"/>
      <c r="SXZ28" s="78"/>
      <c r="SYA28" s="9"/>
      <c r="SYB28" s="9"/>
      <c r="SYC28" s="78"/>
      <c r="SYD28" s="9"/>
      <c r="SYE28" s="9"/>
      <c r="SYF28" s="78"/>
      <c r="SYG28" s="9"/>
      <c r="SYH28" s="9"/>
      <c r="SYI28" s="78"/>
      <c r="SYJ28" s="10"/>
      <c r="SYK28" s="10"/>
      <c r="SYL28" s="10"/>
      <c r="SYM28" s="9"/>
      <c r="SYN28" s="9"/>
      <c r="SYO28" s="78"/>
      <c r="SYP28" s="10"/>
      <c r="SYQ28" s="10"/>
      <c r="SYR28" s="10"/>
      <c r="SYS28" s="9"/>
      <c r="SYT28" s="9"/>
      <c r="SYU28" s="78"/>
      <c r="SYV28" s="9"/>
      <c r="SYW28" s="9"/>
      <c r="SYX28" s="78"/>
      <c r="SYY28" s="10"/>
      <c r="SYZ28" s="10"/>
      <c r="SZA28" s="10"/>
      <c r="SZB28" s="10"/>
      <c r="SZC28" s="10"/>
      <c r="SZD28" s="10"/>
      <c r="SZE28" s="57"/>
      <c r="SZF28" s="58"/>
      <c r="SZG28" s="9"/>
      <c r="SZH28" s="9"/>
      <c r="SZI28" s="78"/>
      <c r="SZJ28" s="9"/>
      <c r="SZK28" s="9"/>
      <c r="SZL28" s="78"/>
      <c r="SZM28" s="9"/>
      <c r="SZN28" s="9"/>
      <c r="SZO28" s="78"/>
      <c r="SZP28" s="9"/>
      <c r="SZQ28" s="9"/>
      <c r="SZR28" s="78"/>
      <c r="SZS28" s="9"/>
      <c r="SZT28" s="9"/>
      <c r="SZU28" s="78"/>
      <c r="SZV28" s="9"/>
      <c r="SZW28" s="9"/>
      <c r="SZX28" s="78"/>
      <c r="SZY28" s="9"/>
      <c r="SZZ28" s="9"/>
      <c r="TAA28" s="78"/>
      <c r="TAB28" s="9"/>
      <c r="TAC28" s="9"/>
      <c r="TAD28" s="78"/>
      <c r="TAE28" s="9"/>
      <c r="TAF28" s="9"/>
      <c r="TAG28" s="78"/>
      <c r="TAH28" s="9"/>
      <c r="TAI28" s="9"/>
      <c r="TAJ28" s="78"/>
      <c r="TAK28" s="9"/>
      <c r="TAL28" s="9"/>
      <c r="TAM28" s="78"/>
      <c r="TAN28" s="9"/>
      <c r="TAO28" s="9"/>
      <c r="TAP28" s="78"/>
      <c r="TAQ28" s="9"/>
      <c r="TAR28" s="9"/>
      <c r="TAS28" s="78"/>
      <c r="TAT28" s="9"/>
      <c r="TAU28" s="9"/>
      <c r="TAV28" s="78"/>
      <c r="TAW28" s="9"/>
      <c r="TAX28" s="9"/>
      <c r="TAY28" s="78"/>
      <c r="TAZ28" s="9"/>
      <c r="TBA28" s="9"/>
      <c r="TBB28" s="78"/>
      <c r="TBC28" s="9"/>
      <c r="TBD28" s="9"/>
      <c r="TBE28" s="78"/>
      <c r="TBF28" s="9"/>
      <c r="TBG28" s="9"/>
      <c r="TBH28" s="78"/>
      <c r="TBI28" s="9"/>
      <c r="TBJ28" s="9"/>
      <c r="TBK28" s="78"/>
      <c r="TBL28" s="9"/>
      <c r="TBM28" s="9"/>
      <c r="TBN28" s="78"/>
      <c r="TBO28" s="9"/>
      <c r="TBP28" s="9"/>
      <c r="TBQ28" s="78"/>
      <c r="TBR28" s="10"/>
      <c r="TBS28" s="10"/>
      <c r="TBT28" s="10"/>
      <c r="TBU28" s="9"/>
      <c r="TBV28" s="9"/>
      <c r="TBW28" s="78"/>
      <c r="TBX28" s="10"/>
      <c r="TBY28" s="10"/>
      <c r="TBZ28" s="10"/>
      <c r="TCA28" s="9"/>
      <c r="TCB28" s="9"/>
      <c r="TCC28" s="78"/>
      <c r="TCD28" s="9"/>
      <c r="TCE28" s="9"/>
      <c r="TCF28" s="78"/>
      <c r="TCG28" s="10"/>
      <c r="TCH28" s="10"/>
      <c r="TCI28" s="10"/>
      <c r="TCJ28" s="10"/>
      <c r="TCK28" s="10"/>
      <c r="TCL28" s="10"/>
      <c r="TCM28" s="57"/>
      <c r="TCN28" s="58"/>
      <c r="TCO28" s="9"/>
      <c r="TCP28" s="9"/>
      <c r="TCQ28" s="78"/>
      <c r="TCR28" s="9"/>
      <c r="TCS28" s="9"/>
      <c r="TCT28" s="78"/>
      <c r="TCU28" s="9"/>
      <c r="TCV28" s="9"/>
      <c r="TCW28" s="78"/>
      <c r="TCX28" s="9"/>
      <c r="TCY28" s="9"/>
      <c r="TCZ28" s="78"/>
      <c r="TDA28" s="9"/>
      <c r="TDB28" s="9"/>
      <c r="TDC28" s="78"/>
      <c r="TDD28" s="9"/>
      <c r="TDE28" s="9"/>
      <c r="TDF28" s="78"/>
      <c r="TDG28" s="9"/>
      <c r="TDH28" s="9"/>
      <c r="TDI28" s="78"/>
      <c r="TDJ28" s="9"/>
      <c r="TDK28" s="9"/>
      <c r="TDL28" s="78"/>
      <c r="TDM28" s="9"/>
      <c r="TDN28" s="9"/>
      <c r="TDO28" s="78"/>
      <c r="TDP28" s="9"/>
      <c r="TDQ28" s="9"/>
      <c r="TDR28" s="78"/>
      <c r="TDS28" s="9"/>
      <c r="TDT28" s="9"/>
      <c r="TDU28" s="78"/>
      <c r="TDV28" s="9"/>
      <c r="TDW28" s="9"/>
      <c r="TDX28" s="78"/>
      <c r="TDY28" s="9"/>
      <c r="TDZ28" s="9"/>
      <c r="TEA28" s="78"/>
      <c r="TEB28" s="9"/>
      <c r="TEC28" s="9"/>
      <c r="TED28" s="78"/>
      <c r="TEE28" s="9"/>
      <c r="TEF28" s="9"/>
      <c r="TEG28" s="78"/>
      <c r="TEH28" s="9"/>
      <c r="TEI28" s="9"/>
      <c r="TEJ28" s="78"/>
      <c r="TEK28" s="9"/>
      <c r="TEL28" s="9"/>
      <c r="TEM28" s="78"/>
      <c r="TEN28" s="9"/>
      <c r="TEO28" s="9"/>
      <c r="TEP28" s="78"/>
      <c r="TEQ28" s="9"/>
      <c r="TER28" s="9"/>
      <c r="TES28" s="78"/>
      <c r="TET28" s="9"/>
      <c r="TEU28" s="9"/>
      <c r="TEV28" s="78"/>
      <c r="TEW28" s="9"/>
      <c r="TEX28" s="9"/>
      <c r="TEY28" s="78"/>
      <c r="TEZ28" s="10"/>
      <c r="TFA28" s="10"/>
      <c r="TFB28" s="10"/>
      <c r="TFC28" s="9"/>
      <c r="TFD28" s="9"/>
      <c r="TFE28" s="78"/>
      <c r="TFF28" s="10"/>
      <c r="TFG28" s="10"/>
      <c r="TFH28" s="10"/>
      <c r="TFI28" s="9"/>
      <c r="TFJ28" s="9"/>
      <c r="TFK28" s="78"/>
      <c r="TFL28" s="9"/>
      <c r="TFM28" s="9"/>
      <c r="TFN28" s="78"/>
      <c r="TFO28" s="10"/>
      <c r="TFP28" s="10"/>
      <c r="TFQ28" s="10"/>
      <c r="TFR28" s="10"/>
      <c r="TFS28" s="10"/>
      <c r="TFT28" s="10"/>
      <c r="TFU28" s="57"/>
      <c r="TFV28" s="58"/>
      <c r="TFW28" s="9"/>
      <c r="TFX28" s="9"/>
      <c r="TFY28" s="78"/>
      <c r="TFZ28" s="9"/>
      <c r="TGA28" s="9"/>
      <c r="TGB28" s="78"/>
      <c r="TGC28" s="9"/>
      <c r="TGD28" s="9"/>
      <c r="TGE28" s="78"/>
      <c r="TGF28" s="9"/>
      <c r="TGG28" s="9"/>
      <c r="TGH28" s="78"/>
      <c r="TGI28" s="9"/>
      <c r="TGJ28" s="9"/>
      <c r="TGK28" s="78"/>
      <c r="TGL28" s="9"/>
      <c r="TGM28" s="9"/>
      <c r="TGN28" s="78"/>
      <c r="TGO28" s="9"/>
      <c r="TGP28" s="9"/>
      <c r="TGQ28" s="78"/>
      <c r="TGR28" s="9"/>
      <c r="TGS28" s="9"/>
      <c r="TGT28" s="78"/>
      <c r="TGU28" s="9"/>
      <c r="TGV28" s="9"/>
      <c r="TGW28" s="78"/>
      <c r="TGX28" s="9"/>
      <c r="TGY28" s="9"/>
      <c r="TGZ28" s="78"/>
      <c r="THA28" s="9"/>
      <c r="THB28" s="9"/>
      <c r="THC28" s="78"/>
      <c r="THD28" s="9"/>
      <c r="THE28" s="9"/>
      <c r="THF28" s="78"/>
      <c r="THG28" s="9"/>
      <c r="THH28" s="9"/>
      <c r="THI28" s="78"/>
      <c r="THJ28" s="9"/>
      <c r="THK28" s="9"/>
      <c r="THL28" s="78"/>
      <c r="THM28" s="9"/>
      <c r="THN28" s="9"/>
      <c r="THO28" s="78"/>
      <c r="THP28" s="9"/>
      <c r="THQ28" s="9"/>
      <c r="THR28" s="78"/>
      <c r="THS28" s="9"/>
      <c r="THT28" s="9"/>
      <c r="THU28" s="78"/>
      <c r="THV28" s="9"/>
      <c r="THW28" s="9"/>
      <c r="THX28" s="78"/>
      <c r="THY28" s="9"/>
      <c r="THZ28" s="9"/>
      <c r="TIA28" s="78"/>
      <c r="TIB28" s="9"/>
      <c r="TIC28" s="9"/>
      <c r="TID28" s="78"/>
      <c r="TIE28" s="9"/>
      <c r="TIF28" s="9"/>
      <c r="TIG28" s="78"/>
      <c r="TIH28" s="10"/>
      <c r="TII28" s="10"/>
      <c r="TIJ28" s="10"/>
      <c r="TIK28" s="9"/>
      <c r="TIL28" s="9"/>
      <c r="TIM28" s="78"/>
      <c r="TIN28" s="10"/>
      <c r="TIO28" s="10"/>
      <c r="TIP28" s="10"/>
      <c r="TIQ28" s="9"/>
      <c r="TIR28" s="9"/>
      <c r="TIS28" s="78"/>
      <c r="TIT28" s="9"/>
      <c r="TIU28" s="9"/>
      <c r="TIV28" s="78"/>
      <c r="TIW28" s="10"/>
      <c r="TIX28" s="10"/>
      <c r="TIY28" s="10"/>
      <c r="TIZ28" s="10"/>
      <c r="TJA28" s="10"/>
      <c r="TJB28" s="10"/>
      <c r="TJC28" s="57"/>
      <c r="TJD28" s="58"/>
      <c r="TJE28" s="9"/>
      <c r="TJF28" s="9"/>
      <c r="TJG28" s="78"/>
      <c r="TJH28" s="9"/>
      <c r="TJI28" s="9"/>
      <c r="TJJ28" s="78"/>
      <c r="TJK28" s="9"/>
      <c r="TJL28" s="9"/>
      <c r="TJM28" s="78"/>
      <c r="TJN28" s="9"/>
      <c r="TJO28" s="9"/>
      <c r="TJP28" s="78"/>
      <c r="TJQ28" s="9"/>
      <c r="TJR28" s="9"/>
      <c r="TJS28" s="78"/>
      <c r="TJT28" s="9"/>
      <c r="TJU28" s="9"/>
      <c r="TJV28" s="78"/>
      <c r="TJW28" s="9"/>
      <c r="TJX28" s="9"/>
      <c r="TJY28" s="78"/>
      <c r="TJZ28" s="9"/>
      <c r="TKA28" s="9"/>
      <c r="TKB28" s="78"/>
      <c r="TKC28" s="9"/>
      <c r="TKD28" s="9"/>
      <c r="TKE28" s="78"/>
      <c r="TKF28" s="9"/>
      <c r="TKG28" s="9"/>
      <c r="TKH28" s="78"/>
      <c r="TKI28" s="9"/>
      <c r="TKJ28" s="9"/>
      <c r="TKK28" s="78"/>
      <c r="TKL28" s="9"/>
      <c r="TKM28" s="9"/>
      <c r="TKN28" s="78"/>
      <c r="TKO28" s="9"/>
      <c r="TKP28" s="9"/>
      <c r="TKQ28" s="78"/>
      <c r="TKR28" s="9"/>
      <c r="TKS28" s="9"/>
      <c r="TKT28" s="78"/>
      <c r="TKU28" s="9"/>
      <c r="TKV28" s="9"/>
      <c r="TKW28" s="78"/>
      <c r="TKX28" s="9"/>
      <c r="TKY28" s="9"/>
      <c r="TKZ28" s="78"/>
      <c r="TLA28" s="9"/>
      <c r="TLB28" s="9"/>
      <c r="TLC28" s="78"/>
      <c r="TLD28" s="9"/>
      <c r="TLE28" s="9"/>
      <c r="TLF28" s="78"/>
      <c r="TLG28" s="9"/>
      <c r="TLH28" s="9"/>
      <c r="TLI28" s="78"/>
      <c r="TLJ28" s="9"/>
      <c r="TLK28" s="9"/>
      <c r="TLL28" s="78"/>
      <c r="TLM28" s="9"/>
      <c r="TLN28" s="9"/>
      <c r="TLO28" s="78"/>
      <c r="TLP28" s="10"/>
      <c r="TLQ28" s="10"/>
      <c r="TLR28" s="10"/>
      <c r="TLS28" s="9"/>
      <c r="TLT28" s="9"/>
      <c r="TLU28" s="78"/>
      <c r="TLV28" s="10"/>
      <c r="TLW28" s="10"/>
      <c r="TLX28" s="10"/>
      <c r="TLY28" s="9"/>
      <c r="TLZ28" s="9"/>
      <c r="TMA28" s="78"/>
      <c r="TMB28" s="9"/>
      <c r="TMC28" s="9"/>
      <c r="TMD28" s="78"/>
      <c r="TME28" s="10"/>
      <c r="TMF28" s="10"/>
      <c r="TMG28" s="10"/>
      <c r="TMH28" s="10"/>
      <c r="TMI28" s="10"/>
      <c r="TMJ28" s="10"/>
      <c r="TMK28" s="57"/>
      <c r="TML28" s="58"/>
      <c r="TMM28" s="9"/>
      <c r="TMN28" s="9"/>
      <c r="TMO28" s="78"/>
      <c r="TMP28" s="9"/>
      <c r="TMQ28" s="9"/>
      <c r="TMR28" s="78"/>
      <c r="TMS28" s="9"/>
      <c r="TMT28" s="9"/>
      <c r="TMU28" s="78"/>
      <c r="TMV28" s="9"/>
      <c r="TMW28" s="9"/>
      <c r="TMX28" s="78"/>
      <c r="TMY28" s="9"/>
      <c r="TMZ28" s="9"/>
      <c r="TNA28" s="78"/>
      <c r="TNB28" s="9"/>
      <c r="TNC28" s="9"/>
      <c r="TND28" s="78"/>
      <c r="TNE28" s="9"/>
      <c r="TNF28" s="9"/>
      <c r="TNG28" s="78"/>
      <c r="TNH28" s="9"/>
      <c r="TNI28" s="9"/>
      <c r="TNJ28" s="78"/>
      <c r="TNK28" s="9"/>
      <c r="TNL28" s="9"/>
      <c r="TNM28" s="78"/>
      <c r="TNN28" s="9"/>
      <c r="TNO28" s="9"/>
      <c r="TNP28" s="78"/>
      <c r="TNQ28" s="9"/>
      <c r="TNR28" s="9"/>
      <c r="TNS28" s="78"/>
      <c r="TNT28" s="9"/>
      <c r="TNU28" s="9"/>
      <c r="TNV28" s="78"/>
      <c r="TNW28" s="9"/>
      <c r="TNX28" s="9"/>
      <c r="TNY28" s="78"/>
      <c r="TNZ28" s="9"/>
      <c r="TOA28" s="9"/>
      <c r="TOB28" s="78"/>
      <c r="TOC28" s="9"/>
      <c r="TOD28" s="9"/>
      <c r="TOE28" s="78"/>
      <c r="TOF28" s="9"/>
      <c r="TOG28" s="9"/>
      <c r="TOH28" s="78"/>
      <c r="TOI28" s="9"/>
      <c r="TOJ28" s="9"/>
      <c r="TOK28" s="78"/>
      <c r="TOL28" s="9"/>
      <c r="TOM28" s="9"/>
      <c r="TON28" s="78"/>
      <c r="TOO28" s="9"/>
      <c r="TOP28" s="9"/>
      <c r="TOQ28" s="78"/>
      <c r="TOR28" s="9"/>
      <c r="TOS28" s="9"/>
      <c r="TOT28" s="78"/>
      <c r="TOU28" s="9"/>
      <c r="TOV28" s="9"/>
      <c r="TOW28" s="78"/>
      <c r="TOX28" s="10"/>
      <c r="TOY28" s="10"/>
      <c r="TOZ28" s="10"/>
      <c r="TPA28" s="9"/>
      <c r="TPB28" s="9"/>
      <c r="TPC28" s="78"/>
      <c r="TPD28" s="10"/>
      <c r="TPE28" s="10"/>
      <c r="TPF28" s="10"/>
      <c r="TPG28" s="9"/>
      <c r="TPH28" s="9"/>
      <c r="TPI28" s="78"/>
      <c r="TPJ28" s="9"/>
      <c r="TPK28" s="9"/>
      <c r="TPL28" s="78"/>
      <c r="TPM28" s="10"/>
      <c r="TPN28" s="10"/>
      <c r="TPO28" s="10"/>
      <c r="TPP28" s="10"/>
      <c r="TPQ28" s="10"/>
      <c r="TPR28" s="10"/>
      <c r="TPS28" s="57"/>
      <c r="TPT28" s="58"/>
      <c r="TPU28" s="9"/>
      <c r="TPV28" s="9"/>
      <c r="TPW28" s="78"/>
      <c r="TPX28" s="9"/>
      <c r="TPY28" s="9"/>
      <c r="TPZ28" s="78"/>
      <c r="TQA28" s="9"/>
      <c r="TQB28" s="9"/>
      <c r="TQC28" s="78"/>
      <c r="TQD28" s="9"/>
      <c r="TQE28" s="9"/>
      <c r="TQF28" s="78"/>
      <c r="TQG28" s="9"/>
      <c r="TQH28" s="9"/>
      <c r="TQI28" s="78"/>
      <c r="TQJ28" s="9"/>
      <c r="TQK28" s="9"/>
      <c r="TQL28" s="78"/>
      <c r="TQM28" s="9"/>
      <c r="TQN28" s="9"/>
      <c r="TQO28" s="78"/>
      <c r="TQP28" s="9"/>
      <c r="TQQ28" s="9"/>
      <c r="TQR28" s="78"/>
      <c r="TQS28" s="9"/>
      <c r="TQT28" s="9"/>
      <c r="TQU28" s="78"/>
      <c r="TQV28" s="9"/>
      <c r="TQW28" s="9"/>
      <c r="TQX28" s="78"/>
      <c r="TQY28" s="9"/>
      <c r="TQZ28" s="9"/>
      <c r="TRA28" s="78"/>
      <c r="TRB28" s="9"/>
      <c r="TRC28" s="9"/>
      <c r="TRD28" s="78"/>
      <c r="TRE28" s="9"/>
      <c r="TRF28" s="9"/>
      <c r="TRG28" s="78"/>
      <c r="TRH28" s="9"/>
      <c r="TRI28" s="9"/>
      <c r="TRJ28" s="78"/>
      <c r="TRK28" s="9"/>
      <c r="TRL28" s="9"/>
      <c r="TRM28" s="78"/>
      <c r="TRN28" s="9"/>
      <c r="TRO28" s="9"/>
      <c r="TRP28" s="78"/>
      <c r="TRQ28" s="9"/>
      <c r="TRR28" s="9"/>
      <c r="TRS28" s="78"/>
      <c r="TRT28" s="9"/>
      <c r="TRU28" s="9"/>
      <c r="TRV28" s="78"/>
      <c r="TRW28" s="9"/>
      <c r="TRX28" s="9"/>
      <c r="TRY28" s="78"/>
      <c r="TRZ28" s="9"/>
      <c r="TSA28" s="9"/>
      <c r="TSB28" s="78"/>
      <c r="TSC28" s="9"/>
      <c r="TSD28" s="9"/>
      <c r="TSE28" s="78"/>
      <c r="TSF28" s="10"/>
      <c r="TSG28" s="10"/>
      <c r="TSH28" s="10"/>
      <c r="TSI28" s="9"/>
      <c r="TSJ28" s="9"/>
      <c r="TSK28" s="78"/>
      <c r="TSL28" s="10"/>
      <c r="TSM28" s="10"/>
      <c r="TSN28" s="10"/>
      <c r="TSO28" s="9"/>
      <c r="TSP28" s="9"/>
      <c r="TSQ28" s="78"/>
      <c r="TSR28" s="9"/>
      <c r="TSS28" s="9"/>
      <c r="TST28" s="78"/>
      <c r="TSU28" s="10"/>
      <c r="TSV28" s="10"/>
      <c r="TSW28" s="10"/>
      <c r="TSX28" s="10"/>
      <c r="TSY28" s="10"/>
      <c r="TSZ28" s="10"/>
      <c r="TTA28" s="57"/>
      <c r="TTB28" s="58"/>
      <c r="TTC28" s="9"/>
      <c r="TTD28" s="9"/>
      <c r="TTE28" s="78"/>
      <c r="TTF28" s="9"/>
      <c r="TTG28" s="9"/>
      <c r="TTH28" s="78"/>
      <c r="TTI28" s="9"/>
      <c r="TTJ28" s="9"/>
      <c r="TTK28" s="78"/>
      <c r="TTL28" s="9"/>
      <c r="TTM28" s="9"/>
      <c r="TTN28" s="78"/>
      <c r="TTO28" s="9"/>
      <c r="TTP28" s="9"/>
      <c r="TTQ28" s="78"/>
      <c r="TTR28" s="9"/>
      <c r="TTS28" s="9"/>
      <c r="TTT28" s="78"/>
      <c r="TTU28" s="9"/>
      <c r="TTV28" s="9"/>
      <c r="TTW28" s="78"/>
      <c r="TTX28" s="9"/>
      <c r="TTY28" s="9"/>
      <c r="TTZ28" s="78"/>
      <c r="TUA28" s="9"/>
      <c r="TUB28" s="9"/>
      <c r="TUC28" s="78"/>
      <c r="TUD28" s="9"/>
      <c r="TUE28" s="9"/>
      <c r="TUF28" s="78"/>
      <c r="TUG28" s="9"/>
      <c r="TUH28" s="9"/>
      <c r="TUI28" s="78"/>
      <c r="TUJ28" s="9"/>
      <c r="TUK28" s="9"/>
      <c r="TUL28" s="78"/>
      <c r="TUM28" s="9"/>
      <c r="TUN28" s="9"/>
      <c r="TUO28" s="78"/>
      <c r="TUP28" s="9"/>
      <c r="TUQ28" s="9"/>
      <c r="TUR28" s="78"/>
      <c r="TUS28" s="9"/>
      <c r="TUT28" s="9"/>
      <c r="TUU28" s="78"/>
      <c r="TUV28" s="9"/>
      <c r="TUW28" s="9"/>
      <c r="TUX28" s="78"/>
      <c r="TUY28" s="9"/>
      <c r="TUZ28" s="9"/>
      <c r="TVA28" s="78"/>
      <c r="TVB28" s="9"/>
      <c r="TVC28" s="9"/>
      <c r="TVD28" s="78"/>
      <c r="TVE28" s="9"/>
      <c r="TVF28" s="9"/>
      <c r="TVG28" s="78"/>
      <c r="TVH28" s="9"/>
      <c r="TVI28" s="9"/>
      <c r="TVJ28" s="78"/>
      <c r="TVK28" s="9"/>
      <c r="TVL28" s="9"/>
      <c r="TVM28" s="78"/>
      <c r="TVN28" s="10"/>
      <c r="TVO28" s="10"/>
      <c r="TVP28" s="10"/>
      <c r="TVQ28" s="9"/>
      <c r="TVR28" s="9"/>
      <c r="TVS28" s="78"/>
      <c r="TVT28" s="10"/>
      <c r="TVU28" s="10"/>
      <c r="TVV28" s="10"/>
      <c r="TVW28" s="9"/>
      <c r="TVX28" s="9"/>
      <c r="TVY28" s="78"/>
      <c r="TVZ28" s="9"/>
      <c r="TWA28" s="9"/>
      <c r="TWB28" s="78"/>
      <c r="TWC28" s="10"/>
      <c r="TWD28" s="10"/>
      <c r="TWE28" s="10"/>
      <c r="TWF28" s="10"/>
      <c r="TWG28" s="10"/>
      <c r="TWH28" s="10"/>
      <c r="TWI28" s="57"/>
      <c r="TWJ28" s="58"/>
      <c r="TWK28" s="9"/>
      <c r="TWL28" s="9"/>
      <c r="TWM28" s="78"/>
      <c r="TWN28" s="9"/>
      <c r="TWO28" s="9"/>
      <c r="TWP28" s="78"/>
      <c r="TWQ28" s="9"/>
      <c r="TWR28" s="9"/>
      <c r="TWS28" s="78"/>
      <c r="TWT28" s="9"/>
      <c r="TWU28" s="9"/>
      <c r="TWV28" s="78"/>
      <c r="TWW28" s="9"/>
      <c r="TWX28" s="9"/>
      <c r="TWY28" s="78"/>
      <c r="TWZ28" s="9"/>
      <c r="TXA28" s="9"/>
      <c r="TXB28" s="78"/>
      <c r="TXC28" s="9"/>
      <c r="TXD28" s="9"/>
      <c r="TXE28" s="78"/>
      <c r="TXF28" s="9"/>
      <c r="TXG28" s="9"/>
      <c r="TXH28" s="78"/>
      <c r="TXI28" s="9"/>
      <c r="TXJ28" s="9"/>
      <c r="TXK28" s="78"/>
      <c r="TXL28" s="9"/>
      <c r="TXM28" s="9"/>
      <c r="TXN28" s="78"/>
      <c r="TXO28" s="9"/>
      <c r="TXP28" s="9"/>
      <c r="TXQ28" s="78"/>
      <c r="TXR28" s="9"/>
      <c r="TXS28" s="9"/>
      <c r="TXT28" s="78"/>
      <c r="TXU28" s="9"/>
      <c r="TXV28" s="9"/>
      <c r="TXW28" s="78"/>
      <c r="TXX28" s="9"/>
      <c r="TXY28" s="9"/>
      <c r="TXZ28" s="78"/>
      <c r="TYA28" s="9"/>
      <c r="TYB28" s="9"/>
      <c r="TYC28" s="78"/>
      <c r="TYD28" s="9"/>
      <c r="TYE28" s="9"/>
      <c r="TYF28" s="78"/>
      <c r="TYG28" s="9"/>
      <c r="TYH28" s="9"/>
      <c r="TYI28" s="78"/>
      <c r="TYJ28" s="9"/>
      <c r="TYK28" s="9"/>
      <c r="TYL28" s="78"/>
      <c r="TYM28" s="9"/>
      <c r="TYN28" s="9"/>
      <c r="TYO28" s="78"/>
      <c r="TYP28" s="9"/>
      <c r="TYQ28" s="9"/>
      <c r="TYR28" s="78"/>
      <c r="TYS28" s="9"/>
      <c r="TYT28" s="9"/>
      <c r="TYU28" s="78"/>
      <c r="TYV28" s="10"/>
      <c r="TYW28" s="10"/>
      <c r="TYX28" s="10"/>
      <c r="TYY28" s="9"/>
      <c r="TYZ28" s="9"/>
      <c r="TZA28" s="78"/>
      <c r="TZB28" s="10"/>
      <c r="TZC28" s="10"/>
      <c r="TZD28" s="10"/>
      <c r="TZE28" s="9"/>
      <c r="TZF28" s="9"/>
      <c r="TZG28" s="78"/>
      <c r="TZH28" s="9"/>
      <c r="TZI28" s="9"/>
      <c r="TZJ28" s="78"/>
      <c r="TZK28" s="10"/>
      <c r="TZL28" s="10"/>
      <c r="TZM28" s="10"/>
      <c r="TZN28" s="10"/>
      <c r="TZO28" s="10"/>
      <c r="TZP28" s="10"/>
      <c r="TZQ28" s="57"/>
      <c r="TZR28" s="58"/>
      <c r="TZS28" s="9"/>
      <c r="TZT28" s="9"/>
      <c r="TZU28" s="78"/>
      <c r="TZV28" s="9"/>
      <c r="TZW28" s="9"/>
      <c r="TZX28" s="78"/>
      <c r="TZY28" s="9"/>
      <c r="TZZ28" s="9"/>
      <c r="UAA28" s="78"/>
      <c r="UAB28" s="9"/>
      <c r="UAC28" s="9"/>
      <c r="UAD28" s="78"/>
      <c r="UAE28" s="9"/>
      <c r="UAF28" s="9"/>
      <c r="UAG28" s="78"/>
      <c r="UAH28" s="9"/>
      <c r="UAI28" s="9"/>
      <c r="UAJ28" s="78"/>
      <c r="UAK28" s="9"/>
      <c r="UAL28" s="9"/>
      <c r="UAM28" s="78"/>
      <c r="UAN28" s="9"/>
      <c r="UAO28" s="9"/>
      <c r="UAP28" s="78"/>
      <c r="UAQ28" s="9"/>
      <c r="UAR28" s="9"/>
      <c r="UAS28" s="78"/>
      <c r="UAT28" s="9"/>
      <c r="UAU28" s="9"/>
      <c r="UAV28" s="78"/>
      <c r="UAW28" s="9"/>
      <c r="UAX28" s="9"/>
      <c r="UAY28" s="78"/>
      <c r="UAZ28" s="9"/>
      <c r="UBA28" s="9"/>
      <c r="UBB28" s="78"/>
      <c r="UBC28" s="9"/>
      <c r="UBD28" s="9"/>
      <c r="UBE28" s="78"/>
      <c r="UBF28" s="9"/>
      <c r="UBG28" s="9"/>
      <c r="UBH28" s="78"/>
      <c r="UBI28" s="9"/>
      <c r="UBJ28" s="9"/>
      <c r="UBK28" s="78"/>
      <c r="UBL28" s="9"/>
      <c r="UBM28" s="9"/>
      <c r="UBN28" s="78"/>
      <c r="UBO28" s="9"/>
      <c r="UBP28" s="9"/>
      <c r="UBQ28" s="78"/>
      <c r="UBR28" s="9"/>
      <c r="UBS28" s="9"/>
      <c r="UBT28" s="78"/>
      <c r="UBU28" s="9"/>
      <c r="UBV28" s="9"/>
      <c r="UBW28" s="78"/>
      <c r="UBX28" s="9"/>
      <c r="UBY28" s="9"/>
      <c r="UBZ28" s="78"/>
      <c r="UCA28" s="9"/>
      <c r="UCB28" s="9"/>
      <c r="UCC28" s="78"/>
      <c r="UCD28" s="10"/>
      <c r="UCE28" s="10"/>
      <c r="UCF28" s="10"/>
      <c r="UCG28" s="9"/>
      <c r="UCH28" s="9"/>
      <c r="UCI28" s="78"/>
      <c r="UCJ28" s="10"/>
      <c r="UCK28" s="10"/>
      <c r="UCL28" s="10"/>
      <c r="UCM28" s="9"/>
      <c r="UCN28" s="9"/>
      <c r="UCO28" s="78"/>
      <c r="UCP28" s="9"/>
      <c r="UCQ28" s="9"/>
      <c r="UCR28" s="78"/>
      <c r="UCS28" s="10"/>
      <c r="UCT28" s="10"/>
      <c r="UCU28" s="10"/>
      <c r="UCV28" s="10"/>
      <c r="UCW28" s="10"/>
      <c r="UCX28" s="10"/>
      <c r="UCY28" s="57"/>
      <c r="UCZ28" s="58"/>
      <c r="UDA28" s="9"/>
      <c r="UDB28" s="9"/>
      <c r="UDC28" s="78"/>
      <c r="UDD28" s="9"/>
      <c r="UDE28" s="9"/>
      <c r="UDF28" s="78"/>
      <c r="UDG28" s="9"/>
      <c r="UDH28" s="9"/>
      <c r="UDI28" s="78"/>
      <c r="UDJ28" s="9"/>
      <c r="UDK28" s="9"/>
      <c r="UDL28" s="78"/>
      <c r="UDM28" s="9"/>
      <c r="UDN28" s="9"/>
      <c r="UDO28" s="78"/>
      <c r="UDP28" s="9"/>
      <c r="UDQ28" s="9"/>
      <c r="UDR28" s="78"/>
      <c r="UDS28" s="9"/>
      <c r="UDT28" s="9"/>
      <c r="UDU28" s="78"/>
      <c r="UDV28" s="9"/>
      <c r="UDW28" s="9"/>
      <c r="UDX28" s="78"/>
      <c r="UDY28" s="9"/>
      <c r="UDZ28" s="9"/>
      <c r="UEA28" s="78"/>
      <c r="UEB28" s="9"/>
      <c r="UEC28" s="9"/>
      <c r="UED28" s="78"/>
      <c r="UEE28" s="9"/>
      <c r="UEF28" s="9"/>
      <c r="UEG28" s="78"/>
      <c r="UEH28" s="9"/>
      <c r="UEI28" s="9"/>
      <c r="UEJ28" s="78"/>
      <c r="UEK28" s="9"/>
      <c r="UEL28" s="9"/>
      <c r="UEM28" s="78"/>
      <c r="UEN28" s="9"/>
      <c r="UEO28" s="9"/>
      <c r="UEP28" s="78"/>
      <c r="UEQ28" s="9"/>
      <c r="UER28" s="9"/>
      <c r="UES28" s="78"/>
      <c r="UET28" s="9"/>
      <c r="UEU28" s="9"/>
      <c r="UEV28" s="78"/>
      <c r="UEW28" s="9"/>
      <c r="UEX28" s="9"/>
      <c r="UEY28" s="78"/>
      <c r="UEZ28" s="9"/>
      <c r="UFA28" s="9"/>
      <c r="UFB28" s="78"/>
      <c r="UFC28" s="9"/>
      <c r="UFD28" s="9"/>
      <c r="UFE28" s="78"/>
      <c r="UFF28" s="9"/>
      <c r="UFG28" s="9"/>
      <c r="UFH28" s="78"/>
      <c r="UFI28" s="9"/>
      <c r="UFJ28" s="9"/>
      <c r="UFK28" s="78"/>
      <c r="UFL28" s="10"/>
      <c r="UFM28" s="10"/>
      <c r="UFN28" s="10"/>
      <c r="UFO28" s="9"/>
      <c r="UFP28" s="9"/>
      <c r="UFQ28" s="78"/>
      <c r="UFR28" s="10"/>
      <c r="UFS28" s="10"/>
      <c r="UFT28" s="10"/>
      <c r="UFU28" s="9"/>
      <c r="UFV28" s="9"/>
      <c r="UFW28" s="78"/>
      <c r="UFX28" s="9"/>
      <c r="UFY28" s="9"/>
      <c r="UFZ28" s="78"/>
      <c r="UGA28" s="10"/>
      <c r="UGB28" s="10"/>
      <c r="UGC28" s="10"/>
      <c r="UGD28" s="10"/>
      <c r="UGE28" s="10"/>
      <c r="UGF28" s="10"/>
      <c r="UGG28" s="57"/>
      <c r="UGH28" s="58"/>
      <c r="UGI28" s="9"/>
      <c r="UGJ28" s="9"/>
      <c r="UGK28" s="78"/>
      <c r="UGL28" s="9"/>
      <c r="UGM28" s="9"/>
      <c r="UGN28" s="78"/>
      <c r="UGO28" s="9"/>
      <c r="UGP28" s="9"/>
      <c r="UGQ28" s="78"/>
      <c r="UGR28" s="9"/>
      <c r="UGS28" s="9"/>
      <c r="UGT28" s="78"/>
      <c r="UGU28" s="9"/>
      <c r="UGV28" s="9"/>
      <c r="UGW28" s="78"/>
      <c r="UGX28" s="9"/>
      <c r="UGY28" s="9"/>
      <c r="UGZ28" s="78"/>
      <c r="UHA28" s="9"/>
      <c r="UHB28" s="9"/>
      <c r="UHC28" s="78"/>
      <c r="UHD28" s="9"/>
      <c r="UHE28" s="9"/>
      <c r="UHF28" s="78"/>
      <c r="UHG28" s="9"/>
      <c r="UHH28" s="9"/>
      <c r="UHI28" s="78"/>
      <c r="UHJ28" s="9"/>
      <c r="UHK28" s="9"/>
      <c r="UHL28" s="78"/>
      <c r="UHM28" s="9"/>
      <c r="UHN28" s="9"/>
      <c r="UHO28" s="78"/>
      <c r="UHP28" s="9"/>
      <c r="UHQ28" s="9"/>
      <c r="UHR28" s="78"/>
      <c r="UHS28" s="9"/>
      <c r="UHT28" s="9"/>
      <c r="UHU28" s="78"/>
      <c r="UHV28" s="9"/>
      <c r="UHW28" s="9"/>
      <c r="UHX28" s="78"/>
      <c r="UHY28" s="9"/>
      <c r="UHZ28" s="9"/>
      <c r="UIA28" s="78"/>
      <c r="UIB28" s="9"/>
      <c r="UIC28" s="9"/>
      <c r="UID28" s="78"/>
      <c r="UIE28" s="9"/>
      <c r="UIF28" s="9"/>
      <c r="UIG28" s="78"/>
      <c r="UIH28" s="9"/>
      <c r="UII28" s="9"/>
      <c r="UIJ28" s="78"/>
      <c r="UIK28" s="9"/>
      <c r="UIL28" s="9"/>
      <c r="UIM28" s="78"/>
      <c r="UIN28" s="9"/>
      <c r="UIO28" s="9"/>
      <c r="UIP28" s="78"/>
      <c r="UIQ28" s="9"/>
      <c r="UIR28" s="9"/>
      <c r="UIS28" s="78"/>
      <c r="UIT28" s="10"/>
      <c r="UIU28" s="10"/>
      <c r="UIV28" s="10"/>
      <c r="UIW28" s="9"/>
      <c r="UIX28" s="9"/>
      <c r="UIY28" s="78"/>
      <c r="UIZ28" s="10"/>
      <c r="UJA28" s="10"/>
      <c r="UJB28" s="10"/>
      <c r="UJC28" s="9"/>
      <c r="UJD28" s="9"/>
      <c r="UJE28" s="78"/>
      <c r="UJF28" s="9"/>
      <c r="UJG28" s="9"/>
      <c r="UJH28" s="78"/>
      <c r="UJI28" s="10"/>
      <c r="UJJ28" s="10"/>
      <c r="UJK28" s="10"/>
      <c r="UJL28" s="10"/>
      <c r="UJM28" s="10"/>
      <c r="UJN28" s="10"/>
      <c r="UJO28" s="57"/>
      <c r="UJP28" s="58"/>
      <c r="UJQ28" s="9"/>
      <c r="UJR28" s="9"/>
      <c r="UJS28" s="78"/>
      <c r="UJT28" s="9"/>
      <c r="UJU28" s="9"/>
      <c r="UJV28" s="78"/>
      <c r="UJW28" s="9"/>
      <c r="UJX28" s="9"/>
      <c r="UJY28" s="78"/>
      <c r="UJZ28" s="9"/>
      <c r="UKA28" s="9"/>
      <c r="UKB28" s="78"/>
      <c r="UKC28" s="9"/>
      <c r="UKD28" s="9"/>
      <c r="UKE28" s="78"/>
      <c r="UKF28" s="9"/>
      <c r="UKG28" s="9"/>
      <c r="UKH28" s="78"/>
      <c r="UKI28" s="9"/>
      <c r="UKJ28" s="9"/>
      <c r="UKK28" s="78"/>
      <c r="UKL28" s="9"/>
      <c r="UKM28" s="9"/>
      <c r="UKN28" s="78"/>
      <c r="UKO28" s="9"/>
      <c r="UKP28" s="9"/>
      <c r="UKQ28" s="78"/>
      <c r="UKR28" s="9"/>
      <c r="UKS28" s="9"/>
      <c r="UKT28" s="78"/>
      <c r="UKU28" s="9"/>
      <c r="UKV28" s="9"/>
      <c r="UKW28" s="78"/>
      <c r="UKX28" s="9"/>
      <c r="UKY28" s="9"/>
      <c r="UKZ28" s="78"/>
      <c r="ULA28" s="9"/>
      <c r="ULB28" s="9"/>
      <c r="ULC28" s="78"/>
      <c r="ULD28" s="9"/>
      <c r="ULE28" s="9"/>
      <c r="ULF28" s="78"/>
      <c r="ULG28" s="9"/>
      <c r="ULH28" s="9"/>
      <c r="ULI28" s="78"/>
      <c r="ULJ28" s="9"/>
      <c r="ULK28" s="9"/>
      <c r="ULL28" s="78"/>
      <c r="ULM28" s="9"/>
      <c r="ULN28" s="9"/>
      <c r="ULO28" s="78"/>
      <c r="ULP28" s="9"/>
      <c r="ULQ28" s="9"/>
      <c r="ULR28" s="78"/>
      <c r="ULS28" s="9"/>
      <c r="ULT28" s="9"/>
      <c r="ULU28" s="78"/>
      <c r="ULV28" s="9"/>
      <c r="ULW28" s="9"/>
      <c r="ULX28" s="78"/>
      <c r="ULY28" s="9"/>
      <c r="ULZ28" s="9"/>
      <c r="UMA28" s="78"/>
      <c r="UMB28" s="10"/>
      <c r="UMC28" s="10"/>
      <c r="UMD28" s="10"/>
      <c r="UME28" s="9"/>
      <c r="UMF28" s="9"/>
      <c r="UMG28" s="78"/>
      <c r="UMH28" s="10"/>
      <c r="UMI28" s="10"/>
      <c r="UMJ28" s="10"/>
      <c r="UMK28" s="9"/>
      <c r="UML28" s="9"/>
      <c r="UMM28" s="78"/>
      <c r="UMN28" s="9"/>
      <c r="UMO28" s="9"/>
      <c r="UMP28" s="78"/>
      <c r="UMQ28" s="10"/>
      <c r="UMR28" s="10"/>
      <c r="UMS28" s="10"/>
      <c r="UMT28" s="10"/>
      <c r="UMU28" s="10"/>
      <c r="UMV28" s="10"/>
      <c r="UMW28" s="57"/>
      <c r="UMX28" s="58"/>
      <c r="UMY28" s="9"/>
      <c r="UMZ28" s="9"/>
      <c r="UNA28" s="78"/>
      <c r="UNB28" s="9"/>
      <c r="UNC28" s="9"/>
      <c r="UND28" s="78"/>
      <c r="UNE28" s="9"/>
      <c r="UNF28" s="9"/>
      <c r="UNG28" s="78"/>
      <c r="UNH28" s="9"/>
      <c r="UNI28" s="9"/>
      <c r="UNJ28" s="78"/>
      <c r="UNK28" s="9"/>
      <c r="UNL28" s="9"/>
      <c r="UNM28" s="78"/>
      <c r="UNN28" s="9"/>
      <c r="UNO28" s="9"/>
      <c r="UNP28" s="78"/>
      <c r="UNQ28" s="9"/>
      <c r="UNR28" s="9"/>
      <c r="UNS28" s="78"/>
      <c r="UNT28" s="9"/>
      <c r="UNU28" s="9"/>
      <c r="UNV28" s="78"/>
      <c r="UNW28" s="9"/>
      <c r="UNX28" s="9"/>
      <c r="UNY28" s="78"/>
      <c r="UNZ28" s="9"/>
      <c r="UOA28" s="9"/>
      <c r="UOB28" s="78"/>
      <c r="UOC28" s="9"/>
      <c r="UOD28" s="9"/>
      <c r="UOE28" s="78"/>
      <c r="UOF28" s="9"/>
      <c r="UOG28" s="9"/>
      <c r="UOH28" s="78"/>
      <c r="UOI28" s="9"/>
      <c r="UOJ28" s="9"/>
      <c r="UOK28" s="78"/>
      <c r="UOL28" s="9"/>
      <c r="UOM28" s="9"/>
      <c r="UON28" s="78"/>
      <c r="UOO28" s="9"/>
      <c r="UOP28" s="9"/>
      <c r="UOQ28" s="78"/>
      <c r="UOR28" s="9"/>
      <c r="UOS28" s="9"/>
      <c r="UOT28" s="78"/>
      <c r="UOU28" s="9"/>
      <c r="UOV28" s="9"/>
      <c r="UOW28" s="78"/>
      <c r="UOX28" s="9"/>
      <c r="UOY28" s="9"/>
      <c r="UOZ28" s="78"/>
      <c r="UPA28" s="9"/>
      <c r="UPB28" s="9"/>
      <c r="UPC28" s="78"/>
      <c r="UPD28" s="9"/>
      <c r="UPE28" s="9"/>
      <c r="UPF28" s="78"/>
      <c r="UPG28" s="9"/>
      <c r="UPH28" s="9"/>
      <c r="UPI28" s="78"/>
      <c r="UPJ28" s="10"/>
      <c r="UPK28" s="10"/>
      <c r="UPL28" s="10"/>
      <c r="UPM28" s="9"/>
      <c r="UPN28" s="9"/>
      <c r="UPO28" s="78"/>
      <c r="UPP28" s="10"/>
      <c r="UPQ28" s="10"/>
      <c r="UPR28" s="10"/>
      <c r="UPS28" s="9"/>
      <c r="UPT28" s="9"/>
      <c r="UPU28" s="78"/>
      <c r="UPV28" s="9"/>
      <c r="UPW28" s="9"/>
      <c r="UPX28" s="78"/>
      <c r="UPY28" s="10"/>
      <c r="UPZ28" s="10"/>
      <c r="UQA28" s="10"/>
      <c r="UQB28" s="10"/>
      <c r="UQC28" s="10"/>
      <c r="UQD28" s="10"/>
      <c r="UQE28" s="57"/>
      <c r="UQF28" s="58"/>
      <c r="UQG28" s="9"/>
      <c r="UQH28" s="9"/>
      <c r="UQI28" s="78"/>
      <c r="UQJ28" s="9"/>
      <c r="UQK28" s="9"/>
      <c r="UQL28" s="78"/>
      <c r="UQM28" s="9"/>
      <c r="UQN28" s="9"/>
      <c r="UQO28" s="78"/>
      <c r="UQP28" s="9"/>
      <c r="UQQ28" s="9"/>
      <c r="UQR28" s="78"/>
      <c r="UQS28" s="9"/>
      <c r="UQT28" s="9"/>
      <c r="UQU28" s="78"/>
      <c r="UQV28" s="9"/>
      <c r="UQW28" s="9"/>
      <c r="UQX28" s="78"/>
      <c r="UQY28" s="9"/>
      <c r="UQZ28" s="9"/>
      <c r="URA28" s="78"/>
      <c r="URB28" s="9"/>
      <c r="URC28" s="9"/>
      <c r="URD28" s="78"/>
      <c r="URE28" s="9"/>
      <c r="URF28" s="9"/>
      <c r="URG28" s="78"/>
      <c r="URH28" s="9"/>
      <c r="URI28" s="9"/>
      <c r="URJ28" s="78"/>
      <c r="URK28" s="9"/>
      <c r="URL28" s="9"/>
      <c r="URM28" s="78"/>
      <c r="URN28" s="9"/>
      <c r="URO28" s="9"/>
      <c r="URP28" s="78"/>
      <c r="URQ28" s="9"/>
      <c r="URR28" s="9"/>
      <c r="URS28" s="78"/>
      <c r="URT28" s="9"/>
      <c r="URU28" s="9"/>
      <c r="URV28" s="78"/>
      <c r="URW28" s="9"/>
      <c r="URX28" s="9"/>
      <c r="URY28" s="78"/>
      <c r="URZ28" s="9"/>
      <c r="USA28" s="9"/>
      <c r="USB28" s="78"/>
      <c r="USC28" s="9"/>
      <c r="USD28" s="9"/>
      <c r="USE28" s="78"/>
      <c r="USF28" s="9"/>
      <c r="USG28" s="9"/>
      <c r="USH28" s="78"/>
      <c r="USI28" s="9"/>
      <c r="USJ28" s="9"/>
      <c r="USK28" s="78"/>
      <c r="USL28" s="9"/>
      <c r="USM28" s="9"/>
      <c r="USN28" s="78"/>
      <c r="USO28" s="9"/>
      <c r="USP28" s="9"/>
      <c r="USQ28" s="78"/>
      <c r="USR28" s="10"/>
      <c r="USS28" s="10"/>
      <c r="UST28" s="10"/>
      <c r="USU28" s="9"/>
      <c r="USV28" s="9"/>
      <c r="USW28" s="78"/>
      <c r="USX28" s="10"/>
      <c r="USY28" s="10"/>
      <c r="USZ28" s="10"/>
      <c r="UTA28" s="9"/>
      <c r="UTB28" s="9"/>
      <c r="UTC28" s="78"/>
      <c r="UTD28" s="9"/>
      <c r="UTE28" s="9"/>
      <c r="UTF28" s="78"/>
      <c r="UTG28" s="10"/>
      <c r="UTH28" s="10"/>
      <c r="UTI28" s="10"/>
      <c r="UTJ28" s="10"/>
      <c r="UTK28" s="10"/>
      <c r="UTL28" s="10"/>
      <c r="UTM28" s="57"/>
      <c r="UTN28" s="58"/>
      <c r="UTO28" s="9"/>
      <c r="UTP28" s="9"/>
      <c r="UTQ28" s="78"/>
      <c r="UTR28" s="9"/>
      <c r="UTS28" s="9"/>
      <c r="UTT28" s="78"/>
      <c r="UTU28" s="9"/>
      <c r="UTV28" s="9"/>
      <c r="UTW28" s="78"/>
      <c r="UTX28" s="9"/>
      <c r="UTY28" s="9"/>
      <c r="UTZ28" s="78"/>
      <c r="UUA28" s="9"/>
      <c r="UUB28" s="9"/>
      <c r="UUC28" s="78"/>
      <c r="UUD28" s="9"/>
      <c r="UUE28" s="9"/>
      <c r="UUF28" s="78"/>
      <c r="UUG28" s="9"/>
      <c r="UUH28" s="9"/>
      <c r="UUI28" s="78"/>
      <c r="UUJ28" s="9"/>
      <c r="UUK28" s="9"/>
      <c r="UUL28" s="78"/>
      <c r="UUM28" s="9"/>
      <c r="UUN28" s="9"/>
      <c r="UUO28" s="78"/>
      <c r="UUP28" s="9"/>
      <c r="UUQ28" s="9"/>
      <c r="UUR28" s="78"/>
      <c r="UUS28" s="9"/>
      <c r="UUT28" s="9"/>
      <c r="UUU28" s="78"/>
      <c r="UUV28" s="9"/>
      <c r="UUW28" s="9"/>
      <c r="UUX28" s="78"/>
      <c r="UUY28" s="9"/>
      <c r="UUZ28" s="9"/>
      <c r="UVA28" s="78"/>
      <c r="UVB28" s="9"/>
      <c r="UVC28" s="9"/>
      <c r="UVD28" s="78"/>
      <c r="UVE28" s="9"/>
      <c r="UVF28" s="9"/>
      <c r="UVG28" s="78"/>
      <c r="UVH28" s="9"/>
      <c r="UVI28" s="9"/>
      <c r="UVJ28" s="78"/>
      <c r="UVK28" s="9"/>
      <c r="UVL28" s="9"/>
      <c r="UVM28" s="78"/>
      <c r="UVN28" s="9"/>
      <c r="UVO28" s="9"/>
      <c r="UVP28" s="78"/>
      <c r="UVQ28" s="9"/>
      <c r="UVR28" s="9"/>
      <c r="UVS28" s="78"/>
      <c r="UVT28" s="9"/>
      <c r="UVU28" s="9"/>
      <c r="UVV28" s="78"/>
      <c r="UVW28" s="9"/>
      <c r="UVX28" s="9"/>
      <c r="UVY28" s="78"/>
      <c r="UVZ28" s="10"/>
      <c r="UWA28" s="10"/>
      <c r="UWB28" s="10"/>
      <c r="UWC28" s="9"/>
      <c r="UWD28" s="9"/>
      <c r="UWE28" s="78"/>
      <c r="UWF28" s="10"/>
      <c r="UWG28" s="10"/>
      <c r="UWH28" s="10"/>
      <c r="UWI28" s="9"/>
      <c r="UWJ28" s="9"/>
      <c r="UWK28" s="78"/>
      <c r="UWL28" s="9"/>
      <c r="UWM28" s="9"/>
      <c r="UWN28" s="78"/>
      <c r="UWO28" s="10"/>
      <c r="UWP28" s="10"/>
      <c r="UWQ28" s="10"/>
      <c r="UWR28" s="10"/>
      <c r="UWS28" s="10"/>
      <c r="UWT28" s="10"/>
      <c r="UWU28" s="57"/>
      <c r="UWV28" s="58"/>
      <c r="UWW28" s="9"/>
      <c r="UWX28" s="9"/>
      <c r="UWY28" s="78"/>
      <c r="UWZ28" s="9"/>
      <c r="UXA28" s="9"/>
      <c r="UXB28" s="78"/>
      <c r="UXC28" s="9"/>
      <c r="UXD28" s="9"/>
      <c r="UXE28" s="78"/>
      <c r="UXF28" s="9"/>
      <c r="UXG28" s="9"/>
      <c r="UXH28" s="78"/>
      <c r="UXI28" s="9"/>
      <c r="UXJ28" s="9"/>
      <c r="UXK28" s="78"/>
      <c r="UXL28" s="9"/>
      <c r="UXM28" s="9"/>
      <c r="UXN28" s="78"/>
      <c r="UXO28" s="9"/>
      <c r="UXP28" s="9"/>
      <c r="UXQ28" s="78"/>
      <c r="UXR28" s="9"/>
      <c r="UXS28" s="9"/>
      <c r="UXT28" s="78"/>
      <c r="UXU28" s="9"/>
      <c r="UXV28" s="9"/>
      <c r="UXW28" s="78"/>
      <c r="UXX28" s="9"/>
      <c r="UXY28" s="9"/>
      <c r="UXZ28" s="78"/>
      <c r="UYA28" s="9"/>
      <c r="UYB28" s="9"/>
      <c r="UYC28" s="78"/>
      <c r="UYD28" s="9"/>
      <c r="UYE28" s="9"/>
      <c r="UYF28" s="78"/>
      <c r="UYG28" s="9"/>
      <c r="UYH28" s="9"/>
      <c r="UYI28" s="78"/>
      <c r="UYJ28" s="9"/>
      <c r="UYK28" s="9"/>
      <c r="UYL28" s="78"/>
      <c r="UYM28" s="9"/>
      <c r="UYN28" s="9"/>
      <c r="UYO28" s="78"/>
      <c r="UYP28" s="9"/>
      <c r="UYQ28" s="9"/>
      <c r="UYR28" s="78"/>
      <c r="UYS28" s="9"/>
      <c r="UYT28" s="9"/>
      <c r="UYU28" s="78"/>
      <c r="UYV28" s="9"/>
      <c r="UYW28" s="9"/>
      <c r="UYX28" s="78"/>
      <c r="UYY28" s="9"/>
      <c r="UYZ28" s="9"/>
      <c r="UZA28" s="78"/>
      <c r="UZB28" s="9"/>
      <c r="UZC28" s="9"/>
      <c r="UZD28" s="78"/>
      <c r="UZE28" s="9"/>
      <c r="UZF28" s="9"/>
      <c r="UZG28" s="78"/>
      <c r="UZH28" s="10"/>
      <c r="UZI28" s="10"/>
      <c r="UZJ28" s="10"/>
      <c r="UZK28" s="9"/>
      <c r="UZL28" s="9"/>
      <c r="UZM28" s="78"/>
      <c r="UZN28" s="10"/>
      <c r="UZO28" s="10"/>
      <c r="UZP28" s="10"/>
      <c r="UZQ28" s="9"/>
      <c r="UZR28" s="9"/>
      <c r="UZS28" s="78"/>
      <c r="UZT28" s="9"/>
      <c r="UZU28" s="9"/>
      <c r="UZV28" s="78"/>
      <c r="UZW28" s="10"/>
      <c r="UZX28" s="10"/>
      <c r="UZY28" s="10"/>
      <c r="UZZ28" s="10"/>
      <c r="VAA28" s="10"/>
      <c r="VAB28" s="10"/>
      <c r="VAC28" s="57"/>
      <c r="VAD28" s="58"/>
      <c r="VAE28" s="9"/>
      <c r="VAF28" s="9"/>
      <c r="VAG28" s="78"/>
      <c r="VAH28" s="9"/>
      <c r="VAI28" s="9"/>
      <c r="VAJ28" s="78"/>
      <c r="VAK28" s="9"/>
      <c r="VAL28" s="9"/>
      <c r="VAM28" s="78"/>
      <c r="VAN28" s="9"/>
      <c r="VAO28" s="9"/>
      <c r="VAP28" s="78"/>
      <c r="VAQ28" s="9"/>
      <c r="VAR28" s="9"/>
      <c r="VAS28" s="78"/>
      <c r="VAT28" s="9"/>
      <c r="VAU28" s="9"/>
      <c r="VAV28" s="78"/>
      <c r="VAW28" s="9"/>
      <c r="VAX28" s="9"/>
      <c r="VAY28" s="78"/>
      <c r="VAZ28" s="9"/>
      <c r="VBA28" s="9"/>
      <c r="VBB28" s="78"/>
      <c r="VBC28" s="9"/>
      <c r="VBD28" s="9"/>
      <c r="VBE28" s="78"/>
      <c r="VBF28" s="9"/>
      <c r="VBG28" s="9"/>
      <c r="VBH28" s="78"/>
      <c r="VBI28" s="9"/>
      <c r="VBJ28" s="9"/>
      <c r="VBK28" s="78"/>
      <c r="VBL28" s="9"/>
      <c r="VBM28" s="9"/>
      <c r="VBN28" s="78"/>
      <c r="VBO28" s="9"/>
      <c r="VBP28" s="9"/>
      <c r="VBQ28" s="78"/>
      <c r="VBR28" s="9"/>
      <c r="VBS28" s="9"/>
      <c r="VBT28" s="78"/>
      <c r="VBU28" s="9"/>
      <c r="VBV28" s="9"/>
      <c r="VBW28" s="78"/>
      <c r="VBX28" s="9"/>
      <c r="VBY28" s="9"/>
      <c r="VBZ28" s="78"/>
      <c r="VCA28" s="9"/>
      <c r="VCB28" s="9"/>
      <c r="VCC28" s="78"/>
      <c r="VCD28" s="9"/>
      <c r="VCE28" s="9"/>
      <c r="VCF28" s="78"/>
      <c r="VCG28" s="9"/>
      <c r="VCH28" s="9"/>
      <c r="VCI28" s="78"/>
      <c r="VCJ28" s="9"/>
      <c r="VCK28" s="9"/>
      <c r="VCL28" s="78"/>
      <c r="VCM28" s="9"/>
      <c r="VCN28" s="9"/>
      <c r="VCO28" s="78"/>
      <c r="VCP28" s="10"/>
      <c r="VCQ28" s="10"/>
      <c r="VCR28" s="10"/>
      <c r="VCS28" s="9"/>
      <c r="VCT28" s="9"/>
      <c r="VCU28" s="78"/>
      <c r="VCV28" s="10"/>
      <c r="VCW28" s="10"/>
      <c r="VCX28" s="10"/>
      <c r="VCY28" s="9"/>
      <c r="VCZ28" s="9"/>
      <c r="VDA28" s="78"/>
      <c r="VDB28" s="9"/>
      <c r="VDC28" s="9"/>
      <c r="VDD28" s="78"/>
      <c r="VDE28" s="10"/>
      <c r="VDF28" s="10"/>
      <c r="VDG28" s="10"/>
      <c r="VDH28" s="10"/>
      <c r="VDI28" s="10"/>
      <c r="VDJ28" s="10"/>
      <c r="VDK28" s="57"/>
      <c r="VDL28" s="58"/>
      <c r="VDM28" s="9"/>
      <c r="VDN28" s="9"/>
      <c r="VDO28" s="78"/>
      <c r="VDP28" s="9"/>
      <c r="VDQ28" s="9"/>
      <c r="VDR28" s="78"/>
      <c r="VDS28" s="9"/>
      <c r="VDT28" s="9"/>
      <c r="VDU28" s="78"/>
      <c r="VDV28" s="9"/>
      <c r="VDW28" s="9"/>
      <c r="VDX28" s="78"/>
      <c r="VDY28" s="9"/>
      <c r="VDZ28" s="9"/>
      <c r="VEA28" s="78"/>
      <c r="VEB28" s="9"/>
      <c r="VEC28" s="9"/>
      <c r="VED28" s="78"/>
      <c r="VEE28" s="9"/>
      <c r="VEF28" s="9"/>
      <c r="VEG28" s="78"/>
      <c r="VEH28" s="9"/>
      <c r="VEI28" s="9"/>
      <c r="VEJ28" s="78"/>
      <c r="VEK28" s="9"/>
      <c r="VEL28" s="9"/>
      <c r="VEM28" s="78"/>
      <c r="VEN28" s="9"/>
      <c r="VEO28" s="9"/>
      <c r="VEP28" s="78"/>
      <c r="VEQ28" s="9"/>
      <c r="VER28" s="9"/>
      <c r="VES28" s="78"/>
      <c r="VET28" s="9"/>
      <c r="VEU28" s="9"/>
      <c r="VEV28" s="78"/>
      <c r="VEW28" s="9"/>
      <c r="VEX28" s="9"/>
      <c r="VEY28" s="78"/>
      <c r="VEZ28" s="9"/>
      <c r="VFA28" s="9"/>
      <c r="VFB28" s="78"/>
      <c r="VFC28" s="9"/>
      <c r="VFD28" s="9"/>
      <c r="VFE28" s="78"/>
      <c r="VFF28" s="9"/>
      <c r="VFG28" s="9"/>
      <c r="VFH28" s="78"/>
      <c r="VFI28" s="9"/>
      <c r="VFJ28" s="9"/>
      <c r="VFK28" s="78"/>
      <c r="VFL28" s="9"/>
      <c r="VFM28" s="9"/>
      <c r="VFN28" s="78"/>
      <c r="VFO28" s="9"/>
      <c r="VFP28" s="9"/>
      <c r="VFQ28" s="78"/>
      <c r="VFR28" s="9"/>
      <c r="VFS28" s="9"/>
      <c r="VFT28" s="78"/>
      <c r="VFU28" s="9"/>
      <c r="VFV28" s="9"/>
      <c r="VFW28" s="78"/>
      <c r="VFX28" s="10"/>
      <c r="VFY28" s="10"/>
      <c r="VFZ28" s="10"/>
      <c r="VGA28" s="9"/>
      <c r="VGB28" s="9"/>
      <c r="VGC28" s="78"/>
      <c r="VGD28" s="10"/>
      <c r="VGE28" s="10"/>
      <c r="VGF28" s="10"/>
      <c r="VGG28" s="9"/>
      <c r="VGH28" s="9"/>
      <c r="VGI28" s="78"/>
      <c r="VGJ28" s="9"/>
      <c r="VGK28" s="9"/>
      <c r="VGL28" s="78"/>
      <c r="VGM28" s="10"/>
      <c r="VGN28" s="10"/>
      <c r="VGO28" s="10"/>
      <c r="VGP28" s="10"/>
      <c r="VGQ28" s="10"/>
      <c r="VGR28" s="10"/>
      <c r="VGS28" s="57"/>
      <c r="VGT28" s="58"/>
      <c r="VGU28" s="9"/>
      <c r="VGV28" s="9"/>
      <c r="VGW28" s="78"/>
      <c r="VGX28" s="9"/>
      <c r="VGY28" s="9"/>
      <c r="VGZ28" s="78"/>
      <c r="VHA28" s="9"/>
      <c r="VHB28" s="9"/>
      <c r="VHC28" s="78"/>
      <c r="VHD28" s="9"/>
      <c r="VHE28" s="9"/>
      <c r="VHF28" s="78"/>
      <c r="VHG28" s="9"/>
      <c r="VHH28" s="9"/>
      <c r="VHI28" s="78"/>
      <c r="VHJ28" s="9"/>
      <c r="VHK28" s="9"/>
      <c r="VHL28" s="78"/>
      <c r="VHM28" s="9"/>
      <c r="VHN28" s="9"/>
      <c r="VHO28" s="78"/>
      <c r="VHP28" s="9"/>
      <c r="VHQ28" s="9"/>
      <c r="VHR28" s="78"/>
      <c r="VHS28" s="9"/>
      <c r="VHT28" s="9"/>
      <c r="VHU28" s="78"/>
      <c r="VHV28" s="9"/>
      <c r="VHW28" s="9"/>
      <c r="VHX28" s="78"/>
      <c r="VHY28" s="9"/>
      <c r="VHZ28" s="9"/>
      <c r="VIA28" s="78"/>
      <c r="VIB28" s="9"/>
      <c r="VIC28" s="9"/>
      <c r="VID28" s="78"/>
      <c r="VIE28" s="9"/>
      <c r="VIF28" s="9"/>
      <c r="VIG28" s="78"/>
      <c r="VIH28" s="9"/>
      <c r="VII28" s="9"/>
      <c r="VIJ28" s="78"/>
      <c r="VIK28" s="9"/>
      <c r="VIL28" s="9"/>
      <c r="VIM28" s="78"/>
      <c r="VIN28" s="9"/>
      <c r="VIO28" s="9"/>
      <c r="VIP28" s="78"/>
      <c r="VIQ28" s="9"/>
      <c r="VIR28" s="9"/>
      <c r="VIS28" s="78"/>
      <c r="VIT28" s="9"/>
      <c r="VIU28" s="9"/>
      <c r="VIV28" s="78"/>
      <c r="VIW28" s="9"/>
      <c r="VIX28" s="9"/>
      <c r="VIY28" s="78"/>
      <c r="VIZ28" s="9"/>
      <c r="VJA28" s="9"/>
      <c r="VJB28" s="78"/>
      <c r="VJC28" s="9"/>
      <c r="VJD28" s="9"/>
      <c r="VJE28" s="78"/>
      <c r="VJF28" s="10"/>
      <c r="VJG28" s="10"/>
      <c r="VJH28" s="10"/>
      <c r="VJI28" s="9"/>
      <c r="VJJ28" s="9"/>
      <c r="VJK28" s="78"/>
      <c r="VJL28" s="10"/>
      <c r="VJM28" s="10"/>
      <c r="VJN28" s="10"/>
      <c r="VJO28" s="9"/>
      <c r="VJP28" s="9"/>
      <c r="VJQ28" s="78"/>
      <c r="VJR28" s="9"/>
      <c r="VJS28" s="9"/>
      <c r="VJT28" s="78"/>
      <c r="VJU28" s="10"/>
      <c r="VJV28" s="10"/>
      <c r="VJW28" s="10"/>
      <c r="VJX28" s="10"/>
      <c r="VJY28" s="10"/>
      <c r="VJZ28" s="10"/>
      <c r="VKA28" s="57"/>
      <c r="VKB28" s="58"/>
      <c r="VKC28" s="9"/>
      <c r="VKD28" s="9"/>
      <c r="VKE28" s="78"/>
      <c r="VKF28" s="9"/>
      <c r="VKG28" s="9"/>
      <c r="VKH28" s="78"/>
      <c r="VKI28" s="9"/>
      <c r="VKJ28" s="9"/>
      <c r="VKK28" s="78"/>
      <c r="VKL28" s="9"/>
      <c r="VKM28" s="9"/>
      <c r="VKN28" s="78"/>
      <c r="VKO28" s="9"/>
      <c r="VKP28" s="9"/>
      <c r="VKQ28" s="78"/>
      <c r="VKR28" s="9"/>
      <c r="VKS28" s="9"/>
      <c r="VKT28" s="78"/>
      <c r="VKU28" s="9"/>
      <c r="VKV28" s="9"/>
      <c r="VKW28" s="78"/>
      <c r="VKX28" s="9"/>
      <c r="VKY28" s="9"/>
      <c r="VKZ28" s="78"/>
      <c r="VLA28" s="9"/>
      <c r="VLB28" s="9"/>
      <c r="VLC28" s="78"/>
      <c r="VLD28" s="9"/>
      <c r="VLE28" s="9"/>
      <c r="VLF28" s="78"/>
      <c r="VLG28" s="9"/>
      <c r="VLH28" s="9"/>
      <c r="VLI28" s="78"/>
      <c r="VLJ28" s="9"/>
      <c r="VLK28" s="9"/>
      <c r="VLL28" s="78"/>
      <c r="VLM28" s="9"/>
      <c r="VLN28" s="9"/>
      <c r="VLO28" s="78"/>
      <c r="VLP28" s="9"/>
      <c r="VLQ28" s="9"/>
      <c r="VLR28" s="78"/>
      <c r="VLS28" s="9"/>
      <c r="VLT28" s="9"/>
      <c r="VLU28" s="78"/>
      <c r="VLV28" s="9"/>
      <c r="VLW28" s="9"/>
      <c r="VLX28" s="78"/>
      <c r="VLY28" s="9"/>
      <c r="VLZ28" s="9"/>
      <c r="VMA28" s="78"/>
      <c r="VMB28" s="9"/>
      <c r="VMC28" s="9"/>
      <c r="VMD28" s="78"/>
      <c r="VME28" s="9"/>
      <c r="VMF28" s="9"/>
      <c r="VMG28" s="78"/>
      <c r="VMH28" s="9"/>
      <c r="VMI28" s="9"/>
      <c r="VMJ28" s="78"/>
      <c r="VMK28" s="9"/>
      <c r="VML28" s="9"/>
      <c r="VMM28" s="78"/>
      <c r="VMN28" s="10"/>
      <c r="VMO28" s="10"/>
      <c r="VMP28" s="10"/>
      <c r="VMQ28" s="9"/>
      <c r="VMR28" s="9"/>
      <c r="VMS28" s="78"/>
      <c r="VMT28" s="10"/>
      <c r="VMU28" s="10"/>
      <c r="VMV28" s="10"/>
      <c r="VMW28" s="9"/>
      <c r="VMX28" s="9"/>
      <c r="VMY28" s="78"/>
      <c r="VMZ28" s="9"/>
      <c r="VNA28" s="9"/>
      <c r="VNB28" s="78"/>
      <c r="VNC28" s="10"/>
      <c r="VND28" s="10"/>
      <c r="VNE28" s="10"/>
      <c r="VNF28" s="10"/>
      <c r="VNG28" s="10"/>
      <c r="VNH28" s="10"/>
      <c r="VNI28" s="57"/>
      <c r="VNJ28" s="58"/>
      <c r="VNK28" s="9"/>
      <c r="VNL28" s="9"/>
      <c r="VNM28" s="78"/>
      <c r="VNN28" s="9"/>
      <c r="VNO28" s="9"/>
      <c r="VNP28" s="78"/>
      <c r="VNQ28" s="9"/>
      <c r="VNR28" s="9"/>
      <c r="VNS28" s="78"/>
      <c r="VNT28" s="9"/>
      <c r="VNU28" s="9"/>
      <c r="VNV28" s="78"/>
      <c r="VNW28" s="9"/>
      <c r="VNX28" s="9"/>
      <c r="VNY28" s="78"/>
      <c r="VNZ28" s="9"/>
      <c r="VOA28" s="9"/>
      <c r="VOB28" s="78"/>
      <c r="VOC28" s="9"/>
      <c r="VOD28" s="9"/>
      <c r="VOE28" s="78"/>
      <c r="VOF28" s="9"/>
      <c r="VOG28" s="9"/>
      <c r="VOH28" s="78"/>
      <c r="VOI28" s="9"/>
      <c r="VOJ28" s="9"/>
      <c r="VOK28" s="78"/>
      <c r="VOL28" s="9"/>
      <c r="VOM28" s="9"/>
      <c r="VON28" s="78"/>
      <c r="VOO28" s="9"/>
      <c r="VOP28" s="9"/>
      <c r="VOQ28" s="78"/>
      <c r="VOR28" s="9"/>
      <c r="VOS28" s="9"/>
      <c r="VOT28" s="78"/>
      <c r="VOU28" s="9"/>
      <c r="VOV28" s="9"/>
      <c r="VOW28" s="78"/>
      <c r="VOX28" s="9"/>
      <c r="VOY28" s="9"/>
      <c r="VOZ28" s="78"/>
      <c r="VPA28" s="9"/>
      <c r="VPB28" s="9"/>
      <c r="VPC28" s="78"/>
      <c r="VPD28" s="9"/>
      <c r="VPE28" s="9"/>
      <c r="VPF28" s="78"/>
      <c r="VPG28" s="9"/>
      <c r="VPH28" s="9"/>
      <c r="VPI28" s="78"/>
      <c r="VPJ28" s="9"/>
      <c r="VPK28" s="9"/>
      <c r="VPL28" s="78"/>
      <c r="VPM28" s="9"/>
      <c r="VPN28" s="9"/>
      <c r="VPO28" s="78"/>
      <c r="VPP28" s="9"/>
      <c r="VPQ28" s="9"/>
      <c r="VPR28" s="78"/>
      <c r="VPS28" s="9"/>
      <c r="VPT28" s="9"/>
      <c r="VPU28" s="78"/>
      <c r="VPV28" s="10"/>
      <c r="VPW28" s="10"/>
      <c r="VPX28" s="10"/>
      <c r="VPY28" s="9"/>
      <c r="VPZ28" s="9"/>
      <c r="VQA28" s="78"/>
      <c r="VQB28" s="10"/>
      <c r="VQC28" s="10"/>
      <c r="VQD28" s="10"/>
      <c r="VQE28" s="9"/>
      <c r="VQF28" s="9"/>
      <c r="VQG28" s="78"/>
      <c r="VQH28" s="9"/>
      <c r="VQI28" s="9"/>
      <c r="VQJ28" s="78"/>
      <c r="VQK28" s="10"/>
      <c r="VQL28" s="10"/>
      <c r="VQM28" s="10"/>
      <c r="VQN28" s="10"/>
      <c r="VQO28" s="10"/>
      <c r="VQP28" s="10"/>
      <c r="VQQ28" s="57"/>
      <c r="VQR28" s="58"/>
      <c r="VQS28" s="9"/>
      <c r="VQT28" s="9"/>
      <c r="VQU28" s="78"/>
      <c r="VQV28" s="9"/>
      <c r="VQW28" s="9"/>
      <c r="VQX28" s="78"/>
      <c r="VQY28" s="9"/>
      <c r="VQZ28" s="9"/>
      <c r="VRA28" s="78"/>
      <c r="VRB28" s="9"/>
      <c r="VRC28" s="9"/>
      <c r="VRD28" s="78"/>
      <c r="VRE28" s="9"/>
      <c r="VRF28" s="9"/>
      <c r="VRG28" s="78"/>
      <c r="VRH28" s="9"/>
      <c r="VRI28" s="9"/>
      <c r="VRJ28" s="78"/>
      <c r="VRK28" s="9"/>
      <c r="VRL28" s="9"/>
      <c r="VRM28" s="78"/>
      <c r="VRN28" s="9"/>
      <c r="VRO28" s="9"/>
      <c r="VRP28" s="78"/>
      <c r="VRQ28" s="9"/>
      <c r="VRR28" s="9"/>
      <c r="VRS28" s="78"/>
      <c r="VRT28" s="9"/>
      <c r="VRU28" s="9"/>
      <c r="VRV28" s="78"/>
      <c r="VRW28" s="9"/>
      <c r="VRX28" s="9"/>
      <c r="VRY28" s="78"/>
      <c r="VRZ28" s="9"/>
      <c r="VSA28" s="9"/>
      <c r="VSB28" s="78"/>
      <c r="VSC28" s="9"/>
      <c r="VSD28" s="9"/>
      <c r="VSE28" s="78"/>
      <c r="VSF28" s="9"/>
      <c r="VSG28" s="9"/>
      <c r="VSH28" s="78"/>
      <c r="VSI28" s="9"/>
      <c r="VSJ28" s="9"/>
      <c r="VSK28" s="78"/>
      <c r="VSL28" s="9"/>
      <c r="VSM28" s="9"/>
      <c r="VSN28" s="78"/>
      <c r="VSO28" s="9"/>
      <c r="VSP28" s="9"/>
      <c r="VSQ28" s="78"/>
      <c r="VSR28" s="9"/>
      <c r="VSS28" s="9"/>
      <c r="VST28" s="78"/>
      <c r="VSU28" s="9"/>
      <c r="VSV28" s="9"/>
      <c r="VSW28" s="78"/>
      <c r="VSX28" s="9"/>
      <c r="VSY28" s="9"/>
      <c r="VSZ28" s="78"/>
      <c r="VTA28" s="9"/>
      <c r="VTB28" s="9"/>
      <c r="VTC28" s="78"/>
      <c r="VTD28" s="10"/>
      <c r="VTE28" s="10"/>
      <c r="VTF28" s="10"/>
      <c r="VTG28" s="9"/>
      <c r="VTH28" s="9"/>
      <c r="VTI28" s="78"/>
      <c r="VTJ28" s="10"/>
      <c r="VTK28" s="10"/>
      <c r="VTL28" s="10"/>
      <c r="VTM28" s="9"/>
      <c r="VTN28" s="9"/>
      <c r="VTO28" s="78"/>
      <c r="VTP28" s="9"/>
      <c r="VTQ28" s="9"/>
      <c r="VTR28" s="78"/>
      <c r="VTS28" s="10"/>
      <c r="VTT28" s="10"/>
      <c r="VTU28" s="10"/>
      <c r="VTV28" s="10"/>
      <c r="VTW28" s="10"/>
      <c r="VTX28" s="10"/>
      <c r="VTY28" s="57"/>
      <c r="VTZ28" s="58"/>
      <c r="VUA28" s="9"/>
      <c r="VUB28" s="9"/>
      <c r="VUC28" s="78"/>
      <c r="VUD28" s="9"/>
      <c r="VUE28" s="9"/>
      <c r="VUF28" s="78"/>
      <c r="VUG28" s="9"/>
      <c r="VUH28" s="9"/>
      <c r="VUI28" s="78"/>
      <c r="VUJ28" s="9"/>
      <c r="VUK28" s="9"/>
      <c r="VUL28" s="78"/>
      <c r="VUM28" s="9"/>
      <c r="VUN28" s="9"/>
      <c r="VUO28" s="78"/>
      <c r="VUP28" s="9"/>
      <c r="VUQ28" s="9"/>
      <c r="VUR28" s="78"/>
      <c r="VUS28" s="9"/>
      <c r="VUT28" s="9"/>
      <c r="VUU28" s="78"/>
      <c r="VUV28" s="9"/>
      <c r="VUW28" s="9"/>
      <c r="VUX28" s="78"/>
      <c r="VUY28" s="9"/>
      <c r="VUZ28" s="9"/>
      <c r="VVA28" s="78"/>
      <c r="VVB28" s="9"/>
      <c r="VVC28" s="9"/>
      <c r="VVD28" s="78"/>
      <c r="VVE28" s="9"/>
      <c r="VVF28" s="9"/>
      <c r="VVG28" s="78"/>
      <c r="VVH28" s="9"/>
      <c r="VVI28" s="9"/>
      <c r="VVJ28" s="78"/>
      <c r="VVK28" s="9"/>
      <c r="VVL28" s="9"/>
      <c r="VVM28" s="78"/>
      <c r="VVN28" s="9"/>
      <c r="VVO28" s="9"/>
      <c r="VVP28" s="78"/>
      <c r="VVQ28" s="9"/>
      <c r="VVR28" s="9"/>
      <c r="VVS28" s="78"/>
      <c r="VVT28" s="9"/>
      <c r="VVU28" s="9"/>
      <c r="VVV28" s="78"/>
      <c r="VVW28" s="9"/>
      <c r="VVX28" s="9"/>
      <c r="VVY28" s="78"/>
      <c r="VVZ28" s="9"/>
      <c r="VWA28" s="9"/>
      <c r="VWB28" s="78"/>
      <c r="VWC28" s="9"/>
      <c r="VWD28" s="9"/>
      <c r="VWE28" s="78"/>
      <c r="VWF28" s="9"/>
      <c r="VWG28" s="9"/>
      <c r="VWH28" s="78"/>
      <c r="VWI28" s="9"/>
      <c r="VWJ28" s="9"/>
      <c r="VWK28" s="78"/>
      <c r="VWL28" s="10"/>
      <c r="VWM28" s="10"/>
      <c r="VWN28" s="10"/>
      <c r="VWO28" s="9"/>
      <c r="VWP28" s="9"/>
      <c r="VWQ28" s="78"/>
      <c r="VWR28" s="10"/>
      <c r="VWS28" s="10"/>
      <c r="VWT28" s="10"/>
      <c r="VWU28" s="9"/>
      <c r="VWV28" s="9"/>
      <c r="VWW28" s="78"/>
      <c r="VWX28" s="9"/>
      <c r="VWY28" s="9"/>
      <c r="VWZ28" s="78"/>
      <c r="VXA28" s="10"/>
      <c r="VXB28" s="10"/>
      <c r="VXC28" s="10"/>
      <c r="VXD28" s="10"/>
      <c r="VXE28" s="10"/>
      <c r="VXF28" s="10"/>
      <c r="VXG28" s="57"/>
      <c r="VXH28" s="58"/>
      <c r="VXI28" s="9"/>
      <c r="VXJ28" s="9"/>
      <c r="VXK28" s="78"/>
      <c r="VXL28" s="9"/>
      <c r="VXM28" s="9"/>
      <c r="VXN28" s="78"/>
      <c r="VXO28" s="9"/>
      <c r="VXP28" s="9"/>
      <c r="VXQ28" s="78"/>
      <c r="VXR28" s="9"/>
      <c r="VXS28" s="9"/>
      <c r="VXT28" s="78"/>
      <c r="VXU28" s="9"/>
      <c r="VXV28" s="9"/>
      <c r="VXW28" s="78"/>
      <c r="VXX28" s="9"/>
      <c r="VXY28" s="9"/>
      <c r="VXZ28" s="78"/>
      <c r="VYA28" s="9"/>
      <c r="VYB28" s="9"/>
      <c r="VYC28" s="78"/>
      <c r="VYD28" s="9"/>
      <c r="VYE28" s="9"/>
      <c r="VYF28" s="78"/>
      <c r="VYG28" s="9"/>
      <c r="VYH28" s="9"/>
      <c r="VYI28" s="78"/>
      <c r="VYJ28" s="9"/>
      <c r="VYK28" s="9"/>
      <c r="VYL28" s="78"/>
      <c r="VYM28" s="9"/>
      <c r="VYN28" s="9"/>
      <c r="VYO28" s="78"/>
      <c r="VYP28" s="9"/>
      <c r="VYQ28" s="9"/>
      <c r="VYR28" s="78"/>
      <c r="VYS28" s="9"/>
      <c r="VYT28" s="9"/>
      <c r="VYU28" s="78"/>
      <c r="VYV28" s="9"/>
      <c r="VYW28" s="9"/>
      <c r="VYX28" s="78"/>
      <c r="VYY28" s="9"/>
      <c r="VYZ28" s="9"/>
      <c r="VZA28" s="78"/>
      <c r="VZB28" s="9"/>
      <c r="VZC28" s="9"/>
      <c r="VZD28" s="78"/>
      <c r="VZE28" s="9"/>
      <c r="VZF28" s="9"/>
      <c r="VZG28" s="78"/>
      <c r="VZH28" s="9"/>
      <c r="VZI28" s="9"/>
      <c r="VZJ28" s="78"/>
      <c r="VZK28" s="9"/>
      <c r="VZL28" s="9"/>
      <c r="VZM28" s="78"/>
      <c r="VZN28" s="9"/>
      <c r="VZO28" s="9"/>
      <c r="VZP28" s="78"/>
      <c r="VZQ28" s="9"/>
      <c r="VZR28" s="9"/>
      <c r="VZS28" s="78"/>
      <c r="VZT28" s="10"/>
      <c r="VZU28" s="10"/>
      <c r="VZV28" s="10"/>
      <c r="VZW28" s="9"/>
      <c r="VZX28" s="9"/>
      <c r="VZY28" s="78"/>
      <c r="VZZ28" s="10"/>
      <c r="WAA28" s="10"/>
      <c r="WAB28" s="10"/>
      <c r="WAC28" s="9"/>
      <c r="WAD28" s="9"/>
      <c r="WAE28" s="78"/>
      <c r="WAF28" s="9"/>
      <c r="WAG28" s="9"/>
      <c r="WAH28" s="78"/>
      <c r="WAI28" s="10"/>
      <c r="WAJ28" s="10"/>
      <c r="WAK28" s="10"/>
      <c r="WAL28" s="10"/>
      <c r="WAM28" s="10"/>
      <c r="WAN28" s="10"/>
      <c r="WAO28" s="57"/>
      <c r="WAP28" s="58"/>
      <c r="WAQ28" s="9"/>
      <c r="WAR28" s="9"/>
      <c r="WAS28" s="78"/>
      <c r="WAT28" s="9"/>
      <c r="WAU28" s="9"/>
      <c r="WAV28" s="78"/>
      <c r="WAW28" s="9"/>
      <c r="WAX28" s="9"/>
      <c r="WAY28" s="78"/>
      <c r="WAZ28" s="9"/>
      <c r="WBA28" s="9"/>
      <c r="WBB28" s="78"/>
      <c r="WBC28" s="9"/>
      <c r="WBD28" s="9"/>
      <c r="WBE28" s="78"/>
      <c r="WBF28" s="9"/>
      <c r="WBG28" s="9"/>
      <c r="WBH28" s="78"/>
      <c r="WBI28" s="9"/>
      <c r="WBJ28" s="9"/>
      <c r="WBK28" s="78"/>
      <c r="WBL28" s="9"/>
      <c r="WBM28" s="9"/>
      <c r="WBN28" s="78"/>
      <c r="WBO28" s="9"/>
      <c r="WBP28" s="9"/>
      <c r="WBQ28" s="78"/>
      <c r="WBR28" s="9"/>
      <c r="WBS28" s="9"/>
      <c r="WBT28" s="78"/>
      <c r="WBU28" s="9"/>
      <c r="WBV28" s="9"/>
      <c r="WBW28" s="78"/>
      <c r="WBX28" s="9"/>
      <c r="WBY28" s="9"/>
      <c r="WBZ28" s="78"/>
      <c r="WCA28" s="9"/>
      <c r="WCB28" s="9"/>
      <c r="WCC28" s="78"/>
      <c r="WCD28" s="9"/>
      <c r="WCE28" s="9"/>
      <c r="WCF28" s="78"/>
      <c r="WCG28" s="9"/>
      <c r="WCH28" s="9"/>
      <c r="WCI28" s="78"/>
      <c r="WCJ28" s="9"/>
      <c r="WCK28" s="9"/>
      <c r="WCL28" s="78"/>
      <c r="WCM28" s="9"/>
      <c r="WCN28" s="9"/>
      <c r="WCO28" s="78"/>
      <c r="WCP28" s="9"/>
      <c r="WCQ28" s="9"/>
      <c r="WCR28" s="78"/>
      <c r="WCS28" s="9"/>
      <c r="WCT28" s="9"/>
      <c r="WCU28" s="78"/>
      <c r="WCV28" s="9"/>
      <c r="WCW28" s="9"/>
      <c r="WCX28" s="78"/>
      <c r="WCY28" s="9"/>
      <c r="WCZ28" s="9"/>
      <c r="WDA28" s="78"/>
      <c r="WDB28" s="10"/>
      <c r="WDC28" s="10"/>
      <c r="WDD28" s="10"/>
      <c r="WDE28" s="9"/>
      <c r="WDF28" s="9"/>
      <c r="WDG28" s="78"/>
      <c r="WDH28" s="10"/>
      <c r="WDI28" s="10"/>
      <c r="WDJ28" s="10"/>
      <c r="WDK28" s="9"/>
      <c r="WDL28" s="9"/>
      <c r="WDM28" s="78"/>
      <c r="WDN28" s="9"/>
      <c r="WDO28" s="9"/>
      <c r="WDP28" s="78"/>
      <c r="WDQ28" s="10"/>
      <c r="WDR28" s="10"/>
      <c r="WDS28" s="10"/>
      <c r="WDT28" s="10"/>
      <c r="WDU28" s="10"/>
      <c r="WDV28" s="10"/>
      <c r="WDW28" s="57"/>
      <c r="WDX28" s="58"/>
      <c r="WDY28" s="9"/>
      <c r="WDZ28" s="9"/>
      <c r="WEA28" s="78"/>
      <c r="WEB28" s="9"/>
      <c r="WEC28" s="9"/>
      <c r="WED28" s="78"/>
      <c r="WEE28" s="9"/>
      <c r="WEF28" s="9"/>
      <c r="WEG28" s="78"/>
      <c r="WEH28" s="9"/>
      <c r="WEI28" s="9"/>
      <c r="WEJ28" s="78"/>
      <c r="WEK28" s="9"/>
      <c r="WEL28" s="9"/>
      <c r="WEM28" s="78"/>
      <c r="WEN28" s="9"/>
      <c r="WEO28" s="9"/>
      <c r="WEP28" s="78"/>
      <c r="WEQ28" s="9"/>
      <c r="WER28" s="9"/>
      <c r="WES28" s="78"/>
      <c r="WET28" s="9"/>
      <c r="WEU28" s="9"/>
      <c r="WEV28" s="78"/>
      <c r="WEW28" s="9"/>
      <c r="WEX28" s="9"/>
      <c r="WEY28" s="78"/>
      <c r="WEZ28" s="9"/>
      <c r="WFA28" s="9"/>
      <c r="WFB28" s="78"/>
      <c r="WFC28" s="9"/>
      <c r="WFD28" s="9"/>
      <c r="WFE28" s="78"/>
      <c r="WFF28" s="9"/>
      <c r="WFG28" s="9"/>
      <c r="WFH28" s="78"/>
      <c r="WFI28" s="9"/>
      <c r="WFJ28" s="9"/>
      <c r="WFK28" s="78"/>
      <c r="WFL28" s="9"/>
      <c r="WFM28" s="9"/>
      <c r="WFN28" s="78"/>
      <c r="WFO28" s="9"/>
      <c r="WFP28" s="9"/>
      <c r="WFQ28" s="78"/>
      <c r="WFR28" s="9"/>
      <c r="WFS28" s="9"/>
      <c r="WFT28" s="78"/>
      <c r="WFU28" s="9"/>
      <c r="WFV28" s="9"/>
      <c r="WFW28" s="78"/>
      <c r="WFX28" s="9"/>
      <c r="WFY28" s="9"/>
      <c r="WFZ28" s="78"/>
      <c r="WGA28" s="9"/>
      <c r="WGB28" s="9"/>
      <c r="WGC28" s="78"/>
      <c r="WGD28" s="9"/>
      <c r="WGE28" s="9"/>
      <c r="WGF28" s="78"/>
      <c r="WGG28" s="9"/>
      <c r="WGH28" s="9"/>
      <c r="WGI28" s="78"/>
      <c r="WGJ28" s="10"/>
      <c r="WGK28" s="10"/>
      <c r="WGL28" s="10"/>
      <c r="WGM28" s="9"/>
      <c r="WGN28" s="9"/>
      <c r="WGO28" s="78"/>
      <c r="WGP28" s="10"/>
      <c r="WGQ28" s="10"/>
      <c r="WGR28" s="10"/>
      <c r="WGS28" s="9"/>
      <c r="WGT28" s="9"/>
      <c r="WGU28" s="78"/>
      <c r="WGV28" s="9"/>
      <c r="WGW28" s="9"/>
      <c r="WGX28" s="78"/>
      <c r="WGY28" s="10"/>
      <c r="WGZ28" s="10"/>
      <c r="WHA28" s="10"/>
      <c r="WHB28" s="10"/>
      <c r="WHC28" s="10"/>
      <c r="WHD28" s="10"/>
      <c r="WHE28" s="57"/>
      <c r="WHF28" s="58"/>
      <c r="WHG28" s="9"/>
      <c r="WHH28" s="9"/>
      <c r="WHI28" s="78"/>
      <c r="WHJ28" s="9"/>
      <c r="WHK28" s="9"/>
      <c r="WHL28" s="78"/>
      <c r="WHM28" s="9"/>
      <c r="WHN28" s="9"/>
      <c r="WHO28" s="78"/>
      <c r="WHP28" s="9"/>
      <c r="WHQ28" s="9"/>
      <c r="WHR28" s="78"/>
      <c r="WHS28" s="9"/>
      <c r="WHT28" s="9"/>
      <c r="WHU28" s="78"/>
      <c r="WHV28" s="9"/>
      <c r="WHW28" s="9"/>
      <c r="WHX28" s="78"/>
      <c r="WHY28" s="9"/>
      <c r="WHZ28" s="9"/>
      <c r="WIA28" s="78"/>
      <c r="WIB28" s="9"/>
      <c r="WIC28" s="9"/>
      <c r="WID28" s="78"/>
      <c r="WIE28" s="9"/>
      <c r="WIF28" s="9"/>
      <c r="WIG28" s="78"/>
      <c r="WIH28" s="9"/>
      <c r="WII28" s="9"/>
      <c r="WIJ28" s="78"/>
      <c r="WIK28" s="9"/>
      <c r="WIL28" s="9"/>
      <c r="WIM28" s="78"/>
      <c r="WIN28" s="9"/>
      <c r="WIO28" s="9"/>
      <c r="WIP28" s="78"/>
      <c r="WIQ28" s="9"/>
      <c r="WIR28" s="9"/>
      <c r="WIS28" s="78"/>
      <c r="WIT28" s="9"/>
      <c r="WIU28" s="9"/>
      <c r="WIV28" s="78"/>
      <c r="WIW28" s="9"/>
      <c r="WIX28" s="9"/>
      <c r="WIY28" s="78"/>
      <c r="WIZ28" s="9"/>
      <c r="WJA28" s="9"/>
      <c r="WJB28" s="78"/>
      <c r="WJC28" s="9"/>
      <c r="WJD28" s="9"/>
      <c r="WJE28" s="78"/>
      <c r="WJF28" s="9"/>
      <c r="WJG28" s="9"/>
      <c r="WJH28" s="78"/>
      <c r="WJI28" s="9"/>
      <c r="WJJ28" s="9"/>
      <c r="WJK28" s="78"/>
      <c r="WJL28" s="9"/>
      <c r="WJM28" s="9"/>
      <c r="WJN28" s="78"/>
      <c r="WJO28" s="9"/>
      <c r="WJP28" s="9"/>
      <c r="WJQ28" s="78"/>
      <c r="WJR28" s="10"/>
      <c r="WJS28" s="10"/>
      <c r="WJT28" s="10"/>
      <c r="WJU28" s="9"/>
      <c r="WJV28" s="9"/>
      <c r="WJW28" s="78"/>
      <c r="WJX28" s="10"/>
      <c r="WJY28" s="10"/>
      <c r="WJZ28" s="10"/>
      <c r="WKA28" s="9"/>
      <c r="WKB28" s="9"/>
      <c r="WKC28" s="78"/>
      <c r="WKD28" s="9"/>
      <c r="WKE28" s="9"/>
      <c r="WKF28" s="78"/>
      <c r="WKG28" s="10"/>
      <c r="WKH28" s="10"/>
      <c r="WKI28" s="10"/>
      <c r="WKJ28" s="10"/>
      <c r="WKK28" s="10"/>
      <c r="WKL28" s="10"/>
      <c r="WKM28" s="57"/>
      <c r="WKN28" s="58"/>
      <c r="WKO28" s="9"/>
      <c r="WKP28" s="9"/>
      <c r="WKQ28" s="78"/>
      <c r="WKR28" s="9"/>
      <c r="WKS28" s="9"/>
      <c r="WKT28" s="78"/>
      <c r="WKU28" s="9"/>
      <c r="WKV28" s="9"/>
      <c r="WKW28" s="78"/>
      <c r="WKX28" s="9"/>
      <c r="WKY28" s="9"/>
      <c r="WKZ28" s="78"/>
      <c r="WLA28" s="9"/>
      <c r="WLB28" s="9"/>
      <c r="WLC28" s="78"/>
      <c r="WLD28" s="9"/>
      <c r="WLE28" s="9"/>
      <c r="WLF28" s="78"/>
      <c r="WLG28" s="9"/>
      <c r="WLH28" s="9"/>
      <c r="WLI28" s="78"/>
      <c r="WLJ28" s="9"/>
      <c r="WLK28" s="9"/>
      <c r="WLL28" s="78"/>
      <c r="WLM28" s="9"/>
      <c r="WLN28" s="9"/>
      <c r="WLO28" s="78"/>
      <c r="WLP28" s="9"/>
      <c r="WLQ28" s="9"/>
      <c r="WLR28" s="78"/>
      <c r="WLS28" s="9"/>
      <c r="WLT28" s="9"/>
      <c r="WLU28" s="78"/>
      <c r="WLV28" s="9"/>
      <c r="WLW28" s="9"/>
      <c r="WLX28" s="78"/>
      <c r="WLY28" s="9"/>
      <c r="WLZ28" s="9"/>
      <c r="WMA28" s="78"/>
      <c r="WMB28" s="9"/>
      <c r="WMC28" s="9"/>
      <c r="WMD28" s="78"/>
      <c r="WME28" s="9"/>
      <c r="WMF28" s="9"/>
      <c r="WMG28" s="78"/>
      <c r="WMH28" s="9"/>
      <c r="WMI28" s="9"/>
      <c r="WMJ28" s="78"/>
      <c r="WMK28" s="9"/>
      <c r="WML28" s="9"/>
      <c r="WMM28" s="78"/>
      <c r="WMN28" s="9"/>
      <c r="WMO28" s="9"/>
      <c r="WMP28" s="78"/>
      <c r="WMQ28" s="9"/>
      <c r="WMR28" s="9"/>
      <c r="WMS28" s="78"/>
      <c r="WMT28" s="9"/>
      <c r="WMU28" s="9"/>
      <c r="WMV28" s="78"/>
      <c r="WMW28" s="9"/>
      <c r="WMX28" s="9"/>
      <c r="WMY28" s="78"/>
      <c r="WMZ28" s="10"/>
      <c r="WNA28" s="10"/>
      <c r="WNB28" s="10"/>
      <c r="WNC28" s="9"/>
      <c r="WND28" s="9"/>
      <c r="WNE28" s="78"/>
      <c r="WNF28" s="10"/>
      <c r="WNG28" s="10"/>
      <c r="WNH28" s="10"/>
      <c r="WNI28" s="9"/>
      <c r="WNJ28" s="9"/>
      <c r="WNK28" s="78"/>
      <c r="WNL28" s="9"/>
      <c r="WNM28" s="9"/>
      <c r="WNN28" s="78"/>
      <c r="WNO28" s="10"/>
      <c r="WNP28" s="10"/>
      <c r="WNQ28" s="10"/>
      <c r="WNR28" s="10"/>
      <c r="WNS28" s="10"/>
      <c r="WNT28" s="10"/>
      <c r="WNU28" s="57"/>
      <c r="WNV28" s="58"/>
      <c r="WNW28" s="9"/>
      <c r="WNX28" s="9"/>
      <c r="WNY28" s="78"/>
      <c r="WNZ28" s="9"/>
      <c r="WOA28" s="9"/>
      <c r="WOB28" s="78"/>
      <c r="WOC28" s="9"/>
      <c r="WOD28" s="9"/>
      <c r="WOE28" s="78"/>
      <c r="WOF28" s="9"/>
      <c r="WOG28" s="9"/>
      <c r="WOH28" s="78"/>
      <c r="WOI28" s="9"/>
      <c r="WOJ28" s="9"/>
      <c r="WOK28" s="78"/>
      <c r="WOL28" s="9"/>
      <c r="WOM28" s="9"/>
      <c r="WON28" s="78"/>
      <c r="WOO28" s="9"/>
      <c r="WOP28" s="9"/>
      <c r="WOQ28" s="78"/>
      <c r="WOR28" s="9"/>
      <c r="WOS28" s="9"/>
      <c r="WOT28" s="78"/>
      <c r="WOU28" s="9"/>
      <c r="WOV28" s="9"/>
      <c r="WOW28" s="78"/>
      <c r="WOX28" s="9"/>
      <c r="WOY28" s="9"/>
      <c r="WOZ28" s="78"/>
      <c r="WPA28" s="9"/>
      <c r="WPB28" s="9"/>
      <c r="WPC28" s="78"/>
      <c r="WPD28" s="9"/>
      <c r="WPE28" s="9"/>
      <c r="WPF28" s="78"/>
      <c r="WPG28" s="9"/>
      <c r="WPH28" s="9"/>
      <c r="WPI28" s="78"/>
      <c r="WPJ28" s="9"/>
      <c r="WPK28" s="9"/>
      <c r="WPL28" s="78"/>
      <c r="WPM28" s="9"/>
      <c r="WPN28" s="9"/>
      <c r="WPO28" s="78"/>
      <c r="WPP28" s="9"/>
      <c r="WPQ28" s="9"/>
      <c r="WPR28" s="78"/>
      <c r="WPS28" s="9"/>
      <c r="WPT28" s="9"/>
      <c r="WPU28" s="78"/>
      <c r="WPV28" s="9"/>
      <c r="WPW28" s="9"/>
      <c r="WPX28" s="78"/>
      <c r="WPY28" s="9"/>
      <c r="WPZ28" s="9"/>
      <c r="WQA28" s="78"/>
      <c r="WQB28" s="9"/>
      <c r="WQC28" s="9"/>
      <c r="WQD28" s="78"/>
      <c r="WQE28" s="9"/>
      <c r="WQF28" s="9"/>
      <c r="WQG28" s="78"/>
      <c r="WQH28" s="10"/>
      <c r="WQI28" s="10"/>
      <c r="WQJ28" s="10"/>
      <c r="WQK28" s="9"/>
      <c r="WQL28" s="9"/>
      <c r="WQM28" s="78"/>
      <c r="WQN28" s="10"/>
      <c r="WQO28" s="10"/>
      <c r="WQP28" s="10"/>
      <c r="WQQ28" s="9"/>
      <c r="WQR28" s="9"/>
      <c r="WQS28" s="78"/>
      <c r="WQT28" s="9"/>
      <c r="WQU28" s="9"/>
      <c r="WQV28" s="78"/>
      <c r="WQW28" s="10"/>
      <c r="WQX28" s="10"/>
      <c r="WQY28" s="10"/>
      <c r="WQZ28" s="10"/>
      <c r="WRA28" s="10"/>
      <c r="WRB28" s="10"/>
      <c r="WRC28" s="57"/>
      <c r="WRD28" s="58"/>
      <c r="WRE28" s="9"/>
      <c r="WRF28" s="9"/>
      <c r="WRG28" s="78"/>
      <c r="WRH28" s="9"/>
      <c r="WRI28" s="9"/>
      <c r="WRJ28" s="78"/>
      <c r="WRK28" s="9"/>
      <c r="WRL28" s="9"/>
      <c r="WRM28" s="78"/>
      <c r="WRN28" s="9"/>
      <c r="WRO28" s="9"/>
      <c r="WRP28" s="78"/>
      <c r="WRQ28" s="9"/>
      <c r="WRR28" s="9"/>
      <c r="WRS28" s="78"/>
      <c r="WRT28" s="9"/>
      <c r="WRU28" s="9"/>
      <c r="WRV28" s="78"/>
      <c r="WRW28" s="9"/>
      <c r="WRX28" s="9"/>
      <c r="WRY28" s="78"/>
      <c r="WRZ28" s="9"/>
      <c r="WSA28" s="9"/>
      <c r="WSB28" s="78"/>
      <c r="WSC28" s="9"/>
      <c r="WSD28" s="9"/>
      <c r="WSE28" s="78"/>
      <c r="WSF28" s="9"/>
      <c r="WSG28" s="9"/>
      <c r="WSH28" s="78"/>
      <c r="WSI28" s="9"/>
      <c r="WSJ28" s="9"/>
      <c r="WSK28" s="78"/>
      <c r="WSL28" s="9"/>
      <c r="WSM28" s="9"/>
      <c r="WSN28" s="78"/>
      <c r="WSO28" s="9"/>
      <c r="WSP28" s="9"/>
      <c r="WSQ28" s="78"/>
      <c r="WSR28" s="9"/>
      <c r="WSS28" s="9"/>
      <c r="WST28" s="78"/>
      <c r="WSU28" s="9"/>
      <c r="WSV28" s="9"/>
      <c r="WSW28" s="78"/>
      <c r="WSX28" s="9"/>
      <c r="WSY28" s="9"/>
      <c r="WSZ28" s="78"/>
      <c r="WTA28" s="9"/>
      <c r="WTB28" s="9"/>
      <c r="WTC28" s="78"/>
      <c r="WTD28" s="9"/>
      <c r="WTE28" s="9"/>
      <c r="WTF28" s="78"/>
      <c r="WTG28" s="9"/>
      <c r="WTH28" s="9"/>
      <c r="WTI28" s="78"/>
      <c r="WTJ28" s="9"/>
      <c r="WTK28" s="9"/>
      <c r="WTL28" s="78"/>
      <c r="WTM28" s="9"/>
      <c r="WTN28" s="9"/>
      <c r="WTO28" s="78"/>
      <c r="WTP28" s="10"/>
      <c r="WTQ28" s="10"/>
      <c r="WTR28" s="10"/>
      <c r="WTS28" s="9"/>
      <c r="WTT28" s="9"/>
      <c r="WTU28" s="78"/>
      <c r="WTV28" s="10"/>
      <c r="WTW28" s="10"/>
      <c r="WTX28" s="10"/>
      <c r="WTY28" s="9"/>
      <c r="WTZ28" s="9"/>
      <c r="WUA28" s="78"/>
      <c r="WUB28" s="9"/>
      <c r="WUC28" s="9"/>
      <c r="WUD28" s="78"/>
      <c r="WUE28" s="10"/>
      <c r="WUF28" s="10"/>
      <c r="WUG28" s="10"/>
      <c r="WUH28" s="10"/>
      <c r="WUI28" s="10"/>
      <c r="WUJ28" s="10"/>
      <c r="WUK28" s="57"/>
      <c r="WUL28" s="58"/>
      <c r="WUM28" s="9"/>
      <c r="WUN28" s="9"/>
      <c r="WUO28" s="78"/>
      <c r="WUP28" s="9"/>
      <c r="WUQ28" s="9"/>
      <c r="WUR28" s="78"/>
      <c r="WUS28" s="9"/>
      <c r="WUT28" s="9"/>
      <c r="WUU28" s="78"/>
      <c r="WUV28" s="9"/>
      <c r="WUW28" s="9"/>
      <c r="WUX28" s="78"/>
      <c r="WUY28" s="9"/>
      <c r="WUZ28" s="9"/>
      <c r="WVA28" s="78"/>
      <c r="WVB28" s="9"/>
      <c r="WVC28" s="9"/>
      <c r="WVD28" s="78"/>
      <c r="WVE28" s="9"/>
      <c r="WVF28" s="9"/>
      <c r="WVG28" s="78"/>
      <c r="WVH28" s="9"/>
      <c r="WVI28" s="9"/>
      <c r="WVJ28" s="78"/>
      <c r="WVK28" s="9"/>
      <c r="WVL28" s="9"/>
      <c r="WVM28" s="78"/>
      <c r="WVN28" s="9"/>
      <c r="WVO28" s="9"/>
      <c r="WVP28" s="78"/>
      <c r="WVQ28" s="9"/>
      <c r="WVR28" s="9"/>
      <c r="WVS28" s="78"/>
      <c r="WVT28" s="9"/>
      <c r="WVU28" s="9"/>
      <c r="WVV28" s="78"/>
      <c r="WVW28" s="9"/>
      <c r="WVX28" s="9"/>
      <c r="WVY28" s="78"/>
      <c r="WVZ28" s="9"/>
      <c r="WWA28" s="9"/>
      <c r="WWB28" s="78"/>
      <c r="WWC28" s="9"/>
      <c r="WWD28" s="9"/>
      <c r="WWE28" s="78"/>
      <c r="WWF28" s="9"/>
      <c r="WWG28" s="9"/>
      <c r="WWH28" s="78"/>
      <c r="WWI28" s="9"/>
      <c r="WWJ28" s="9"/>
      <c r="WWK28" s="78"/>
      <c r="WWL28" s="9"/>
      <c r="WWM28" s="9"/>
      <c r="WWN28" s="78"/>
      <c r="WWO28" s="9"/>
      <c r="WWP28" s="9"/>
      <c r="WWQ28" s="78"/>
      <c r="WWR28" s="9"/>
      <c r="WWS28" s="9"/>
      <c r="WWT28" s="78"/>
      <c r="WWU28" s="9"/>
      <c r="WWV28" s="9"/>
      <c r="WWW28" s="78"/>
      <c r="WWX28" s="10"/>
      <c r="WWY28" s="10"/>
      <c r="WWZ28" s="10"/>
      <c r="WXA28" s="9"/>
      <c r="WXB28" s="9"/>
      <c r="WXC28" s="78"/>
      <c r="WXD28" s="10"/>
      <c r="WXE28" s="10"/>
      <c r="WXF28" s="10"/>
      <c r="WXG28" s="9"/>
      <c r="WXH28" s="9"/>
      <c r="WXI28" s="78"/>
      <c r="WXJ28" s="9"/>
      <c r="WXK28" s="9"/>
      <c r="WXL28" s="78"/>
      <c r="WXM28" s="10"/>
      <c r="WXN28" s="10"/>
      <c r="WXO28" s="10"/>
      <c r="WXP28" s="10"/>
      <c r="WXQ28" s="10"/>
      <c r="WXR28" s="10"/>
      <c r="WXS28" s="57"/>
      <c r="WXT28" s="58"/>
      <c r="WXU28" s="9"/>
      <c r="WXV28" s="9"/>
      <c r="WXW28" s="78"/>
      <c r="WXX28" s="9"/>
      <c r="WXY28" s="9"/>
      <c r="WXZ28" s="78"/>
      <c r="WYA28" s="9"/>
      <c r="WYB28" s="9"/>
      <c r="WYC28" s="78"/>
      <c r="WYD28" s="9"/>
      <c r="WYE28" s="9"/>
      <c r="WYF28" s="78"/>
      <c r="WYG28" s="9"/>
      <c r="WYH28" s="9"/>
      <c r="WYI28" s="78"/>
      <c r="WYJ28" s="9"/>
      <c r="WYK28" s="9"/>
      <c r="WYL28" s="78"/>
      <c r="WYM28" s="9"/>
      <c r="WYN28" s="9"/>
      <c r="WYO28" s="78"/>
      <c r="WYP28" s="9"/>
      <c r="WYQ28" s="9"/>
      <c r="WYR28" s="78"/>
      <c r="WYS28" s="9"/>
      <c r="WYT28" s="9"/>
      <c r="WYU28" s="78"/>
      <c r="WYV28" s="9"/>
      <c r="WYW28" s="9"/>
      <c r="WYX28" s="78"/>
      <c r="WYY28" s="9"/>
      <c r="WYZ28" s="9"/>
      <c r="WZA28" s="78"/>
      <c r="WZB28" s="9"/>
      <c r="WZC28" s="9"/>
      <c r="WZD28" s="78"/>
      <c r="WZE28" s="9"/>
      <c r="WZF28" s="9"/>
      <c r="WZG28" s="78"/>
      <c r="WZH28" s="9"/>
      <c r="WZI28" s="9"/>
      <c r="WZJ28" s="78"/>
      <c r="WZK28" s="9"/>
      <c r="WZL28" s="9"/>
      <c r="WZM28" s="78"/>
      <c r="WZN28" s="9"/>
      <c r="WZO28" s="9"/>
      <c r="WZP28" s="78"/>
      <c r="WZQ28" s="9"/>
      <c r="WZR28" s="9"/>
      <c r="WZS28" s="78"/>
      <c r="WZT28" s="9"/>
      <c r="WZU28" s="9"/>
      <c r="WZV28" s="78"/>
      <c r="WZW28" s="9"/>
      <c r="WZX28" s="9"/>
      <c r="WZY28" s="78"/>
      <c r="WZZ28" s="9"/>
      <c r="XAA28" s="9"/>
      <c r="XAB28" s="78"/>
      <c r="XAC28" s="9"/>
      <c r="XAD28" s="9"/>
      <c r="XAE28" s="78"/>
      <c r="XAF28" s="10"/>
      <c r="XAG28" s="10"/>
      <c r="XAH28" s="10"/>
      <c r="XAI28" s="9"/>
      <c r="XAJ28" s="9"/>
      <c r="XAK28" s="78"/>
      <c r="XAL28" s="10"/>
      <c r="XAM28" s="10"/>
      <c r="XAN28" s="10"/>
      <c r="XAO28" s="9"/>
      <c r="XAP28" s="9"/>
      <c r="XAQ28" s="78"/>
      <c r="XAR28" s="9"/>
      <c r="XAS28" s="9"/>
      <c r="XAT28" s="78"/>
      <c r="XAU28" s="10"/>
      <c r="XAV28" s="10"/>
      <c r="XAW28" s="10"/>
      <c r="XAX28" s="10"/>
      <c r="XAY28" s="10"/>
      <c r="XAZ28" s="10"/>
      <c r="XBA28" s="57"/>
      <c r="XBB28" s="58"/>
      <c r="XBC28" s="9"/>
      <c r="XBD28" s="9"/>
      <c r="XBE28" s="78"/>
      <c r="XBF28" s="9"/>
      <c r="XBG28" s="9"/>
      <c r="XBH28" s="78"/>
      <c r="XBI28" s="9"/>
      <c r="XBJ28" s="9"/>
      <c r="XBK28" s="78"/>
      <c r="XBL28" s="9"/>
      <c r="XBM28" s="9"/>
      <c r="XBN28" s="78"/>
      <c r="XBO28" s="9"/>
      <c r="XBP28" s="9"/>
      <c r="XBQ28" s="78"/>
      <c r="XBR28" s="9"/>
      <c r="XBS28" s="9"/>
      <c r="XBT28" s="78"/>
      <c r="XBU28" s="9"/>
      <c r="XBV28" s="9"/>
      <c r="XBW28" s="78"/>
      <c r="XBX28" s="9"/>
      <c r="XBY28" s="9"/>
      <c r="XBZ28" s="78"/>
      <c r="XCA28" s="9"/>
      <c r="XCB28" s="9"/>
      <c r="XCC28" s="78"/>
      <c r="XCD28" s="9"/>
      <c r="XCE28" s="9"/>
      <c r="XCF28" s="78"/>
      <c r="XCG28" s="9"/>
      <c r="XCH28" s="9"/>
      <c r="XCI28" s="78"/>
      <c r="XCJ28" s="9"/>
      <c r="XCK28" s="9"/>
      <c r="XCL28" s="78"/>
      <c r="XCM28" s="9"/>
      <c r="XCN28" s="9"/>
      <c r="XCO28" s="78"/>
      <c r="XCP28" s="9"/>
      <c r="XCQ28" s="9"/>
      <c r="XCR28" s="78"/>
    </row>
    <row r="29" spans="1:16320">
      <c r="A29" s="13">
        <v>22</v>
      </c>
      <c r="B29" s="1" t="s">
        <v>22</v>
      </c>
      <c r="C29" s="84">
        <v>1500000</v>
      </c>
      <c r="D29" s="84">
        <v>1085100</v>
      </c>
      <c r="E29" s="87">
        <v>-100000</v>
      </c>
      <c r="F29" s="84">
        <v>10200000</v>
      </c>
      <c r="G29" s="84">
        <v>6082250</v>
      </c>
      <c r="H29" s="87">
        <v>-700000</v>
      </c>
      <c r="I29" s="84">
        <v>1350000</v>
      </c>
      <c r="J29" s="84">
        <v>897500</v>
      </c>
      <c r="K29" s="87">
        <v>-150000</v>
      </c>
      <c r="L29" s="86"/>
      <c r="M29" s="86"/>
      <c r="N29" s="87">
        <v>0</v>
      </c>
      <c r="O29" s="84"/>
      <c r="P29" s="84"/>
      <c r="Q29" s="87">
        <v>0</v>
      </c>
      <c r="R29" s="84">
        <v>750000</v>
      </c>
      <c r="S29" s="84">
        <v>750000</v>
      </c>
      <c r="T29" s="87">
        <v>150000</v>
      </c>
      <c r="U29" s="84"/>
      <c r="V29" s="84"/>
      <c r="W29" s="87">
        <v>0</v>
      </c>
      <c r="X29" s="84"/>
      <c r="Y29" s="84"/>
      <c r="Z29" s="84">
        <f t="shared" si="122"/>
        <v>0</v>
      </c>
      <c r="AA29" s="84"/>
      <c r="AB29" s="84"/>
      <c r="AC29" s="84">
        <f t="shared" si="114"/>
        <v>0</v>
      </c>
      <c r="AD29" s="84"/>
      <c r="AE29" s="84"/>
      <c r="AF29" s="84">
        <f t="shared" si="115"/>
        <v>0</v>
      </c>
      <c r="AG29" s="84"/>
      <c r="AH29" s="84"/>
      <c r="AI29" s="84">
        <f t="shared" si="116"/>
        <v>0</v>
      </c>
      <c r="AJ29" s="84"/>
      <c r="AK29" s="84"/>
      <c r="AL29" s="84">
        <f t="shared" si="117"/>
        <v>0</v>
      </c>
      <c r="AM29" s="84"/>
      <c r="AN29" s="84"/>
      <c r="AO29" s="84">
        <f t="shared" si="118"/>
        <v>0</v>
      </c>
      <c r="AP29" s="84"/>
      <c r="AQ29" s="84"/>
      <c r="AR29" s="87">
        <v>0</v>
      </c>
      <c r="AS29" s="86"/>
      <c r="AT29" s="86"/>
      <c r="AU29" s="87">
        <v>0</v>
      </c>
      <c r="AV29" s="84"/>
      <c r="AW29" s="84"/>
      <c r="AX29" s="84">
        <f t="shared" si="119"/>
        <v>0</v>
      </c>
      <c r="AY29" s="84"/>
      <c r="AZ29" s="84"/>
      <c r="BA29" s="84">
        <f t="shared" si="120"/>
        <v>0</v>
      </c>
      <c r="BB29" s="84"/>
      <c r="BC29" s="84"/>
      <c r="BD29" s="87">
        <f t="shared" si="40"/>
        <v>0</v>
      </c>
      <c r="BE29" s="86"/>
      <c r="BF29" s="86"/>
      <c r="BG29" s="87">
        <f t="shared" si="42"/>
        <v>0</v>
      </c>
      <c r="BH29" s="86"/>
      <c r="BI29" s="86"/>
      <c r="BJ29" s="87">
        <f t="shared" si="44"/>
        <v>0</v>
      </c>
      <c r="BK29" s="86"/>
      <c r="BL29" s="86"/>
      <c r="BM29" s="87">
        <f t="shared" si="74"/>
        <v>0</v>
      </c>
      <c r="BN29" s="91">
        <f t="shared" si="0"/>
        <v>13800000</v>
      </c>
      <c r="BO29" s="91">
        <f t="shared" si="0"/>
        <v>8814850</v>
      </c>
      <c r="BP29" s="91">
        <f t="shared" si="0"/>
        <v>-800000</v>
      </c>
      <c r="BQ29" s="86"/>
      <c r="BR29" s="86"/>
      <c r="BS29" s="87">
        <f t="shared" si="47"/>
        <v>0</v>
      </c>
      <c r="BT29" s="91">
        <f t="shared" ref="BT29:BV34" si="128">SUM(BQ29)</f>
        <v>0</v>
      </c>
      <c r="BU29" s="91">
        <f t="shared" si="128"/>
        <v>0</v>
      </c>
      <c r="BV29" s="91">
        <f t="shared" si="128"/>
        <v>0</v>
      </c>
      <c r="BW29" s="86"/>
      <c r="BX29" s="86"/>
      <c r="BY29" s="87">
        <f t="shared" si="49"/>
        <v>0</v>
      </c>
      <c r="BZ29" s="86"/>
      <c r="CA29" s="86"/>
      <c r="CB29" s="87">
        <f t="shared" si="51"/>
        <v>0</v>
      </c>
      <c r="CC29" s="91">
        <f t="shared" si="52"/>
        <v>0</v>
      </c>
      <c r="CD29" s="91">
        <f t="shared" si="52"/>
        <v>0</v>
      </c>
      <c r="CE29" s="91">
        <f t="shared" si="52"/>
        <v>0</v>
      </c>
      <c r="CF29" s="91">
        <f t="shared" si="78"/>
        <v>13800000</v>
      </c>
      <c r="CG29" s="91">
        <f t="shared" si="78"/>
        <v>8814850</v>
      </c>
      <c r="CH29" s="91">
        <f t="shared" si="78"/>
        <v>-800000</v>
      </c>
    </row>
    <row r="30" spans="1:16320">
      <c r="A30" s="13">
        <v>23</v>
      </c>
      <c r="B30" s="1" t="s">
        <v>23</v>
      </c>
      <c r="C30" s="84">
        <v>10680000</v>
      </c>
      <c r="D30" s="84">
        <v>10680000</v>
      </c>
      <c r="E30" s="109">
        <v>-800000</v>
      </c>
      <c r="F30" s="84">
        <v>51020000</v>
      </c>
      <c r="G30" s="84">
        <v>0</v>
      </c>
      <c r="H30" s="109">
        <v>-2000000</v>
      </c>
      <c r="I30" s="84">
        <v>12300000</v>
      </c>
      <c r="J30" s="84">
        <v>2000000</v>
      </c>
      <c r="K30" s="109">
        <v>-300000</v>
      </c>
      <c r="L30" s="84"/>
      <c r="M30" s="84"/>
      <c r="N30" s="109">
        <v>0</v>
      </c>
      <c r="O30" s="84">
        <v>99960000</v>
      </c>
      <c r="P30" s="84">
        <v>81000000</v>
      </c>
      <c r="Q30" s="109">
        <v>0</v>
      </c>
      <c r="R30" s="84">
        <v>22500000</v>
      </c>
      <c r="S30" s="84">
        <v>19005000</v>
      </c>
      <c r="T30" s="109">
        <v>-1200000</v>
      </c>
      <c r="U30" s="84"/>
      <c r="V30" s="84"/>
      <c r="W30" s="109">
        <v>0</v>
      </c>
      <c r="X30" s="84"/>
      <c r="Y30" s="84"/>
      <c r="Z30" s="84">
        <f t="shared" si="122"/>
        <v>0</v>
      </c>
      <c r="AA30" s="84"/>
      <c r="AB30" s="84"/>
      <c r="AC30" s="84">
        <f t="shared" si="114"/>
        <v>0</v>
      </c>
      <c r="AD30" s="84"/>
      <c r="AE30" s="84"/>
      <c r="AF30" s="84">
        <f t="shared" si="115"/>
        <v>0</v>
      </c>
      <c r="AG30" s="84"/>
      <c r="AH30" s="84"/>
      <c r="AI30" s="84">
        <f t="shared" si="116"/>
        <v>0</v>
      </c>
      <c r="AJ30" s="84"/>
      <c r="AK30" s="84"/>
      <c r="AL30" s="84">
        <f t="shared" si="117"/>
        <v>0</v>
      </c>
      <c r="AM30" s="84"/>
      <c r="AN30" s="84"/>
      <c r="AO30" s="84">
        <f t="shared" si="118"/>
        <v>0</v>
      </c>
      <c r="AP30" s="84"/>
      <c r="AQ30" s="84"/>
      <c r="AR30" s="109">
        <v>0</v>
      </c>
      <c r="AS30" s="84"/>
      <c r="AT30" s="84"/>
      <c r="AU30" s="109">
        <v>0</v>
      </c>
      <c r="AV30" s="84"/>
      <c r="AW30" s="84"/>
      <c r="AX30" s="84">
        <f t="shared" si="119"/>
        <v>0</v>
      </c>
      <c r="AY30" s="84"/>
      <c r="AZ30" s="84"/>
      <c r="BA30" s="84">
        <f t="shared" si="120"/>
        <v>0</v>
      </c>
      <c r="BB30" s="84"/>
      <c r="BC30" s="84"/>
      <c r="BD30" s="109">
        <f t="shared" si="40"/>
        <v>0</v>
      </c>
      <c r="BE30" s="84"/>
      <c r="BF30" s="84"/>
      <c r="BG30" s="109">
        <f t="shared" si="42"/>
        <v>0</v>
      </c>
      <c r="BH30" s="84"/>
      <c r="BI30" s="84"/>
      <c r="BJ30" s="109">
        <f t="shared" si="44"/>
        <v>0</v>
      </c>
      <c r="BK30" s="84"/>
      <c r="BL30" s="84"/>
      <c r="BM30" s="109">
        <f t="shared" si="74"/>
        <v>0</v>
      </c>
      <c r="BN30" s="135">
        <f t="shared" si="0"/>
        <v>196460000</v>
      </c>
      <c r="BO30" s="135">
        <f t="shared" si="0"/>
        <v>112685000</v>
      </c>
      <c r="BP30" s="135">
        <f t="shared" si="0"/>
        <v>-4300000</v>
      </c>
      <c r="BQ30" s="84"/>
      <c r="BR30" s="84"/>
      <c r="BS30" s="109">
        <f t="shared" si="47"/>
        <v>0</v>
      </c>
      <c r="BT30" s="135">
        <f t="shared" si="128"/>
        <v>0</v>
      </c>
      <c r="BU30" s="135">
        <f t="shared" si="128"/>
        <v>0</v>
      </c>
      <c r="BV30" s="135">
        <f t="shared" si="128"/>
        <v>0</v>
      </c>
      <c r="BW30" s="84"/>
      <c r="BX30" s="84"/>
      <c r="BY30" s="109">
        <f t="shared" si="49"/>
        <v>0</v>
      </c>
      <c r="BZ30" s="84"/>
      <c r="CA30" s="84"/>
      <c r="CB30" s="109">
        <f t="shared" si="51"/>
        <v>0</v>
      </c>
      <c r="CC30" s="135">
        <f t="shared" si="52"/>
        <v>0</v>
      </c>
      <c r="CD30" s="135">
        <f t="shared" si="52"/>
        <v>0</v>
      </c>
      <c r="CE30" s="135">
        <f t="shared" si="52"/>
        <v>0</v>
      </c>
      <c r="CF30" s="91">
        <f t="shared" si="78"/>
        <v>196460000</v>
      </c>
      <c r="CG30" s="91">
        <f t="shared" si="78"/>
        <v>112685000</v>
      </c>
      <c r="CH30" s="91">
        <f t="shared" si="78"/>
        <v>-4300000</v>
      </c>
    </row>
    <row r="31" spans="1:16320">
      <c r="A31" s="13">
        <v>24</v>
      </c>
      <c r="B31" s="1" t="s">
        <v>24</v>
      </c>
      <c r="C31" s="84">
        <v>802000</v>
      </c>
      <c r="D31" s="84">
        <v>450514</v>
      </c>
      <c r="E31" s="87">
        <v>-100000</v>
      </c>
      <c r="F31" s="84">
        <v>6854000</v>
      </c>
      <c r="G31" s="84">
        <v>5032993</v>
      </c>
      <c r="H31" s="87">
        <v>-130014</v>
      </c>
      <c r="I31" s="84">
        <v>350200</v>
      </c>
      <c r="J31" s="84">
        <v>16800</v>
      </c>
      <c r="K31" s="87">
        <v>-100000</v>
      </c>
      <c r="L31" s="86"/>
      <c r="M31" s="86"/>
      <c r="N31" s="87">
        <v>0</v>
      </c>
      <c r="O31" s="84"/>
      <c r="P31" s="84"/>
      <c r="Q31" s="87">
        <v>0</v>
      </c>
      <c r="R31" s="84">
        <v>600000</v>
      </c>
      <c r="S31" s="84">
        <v>600000</v>
      </c>
      <c r="T31" s="87">
        <v>0</v>
      </c>
      <c r="U31" s="84"/>
      <c r="V31" s="84"/>
      <c r="W31" s="87">
        <v>0</v>
      </c>
      <c r="X31" s="84"/>
      <c r="Y31" s="84"/>
      <c r="Z31" s="84">
        <f t="shared" si="122"/>
        <v>0</v>
      </c>
      <c r="AA31" s="84"/>
      <c r="AB31" s="84"/>
      <c r="AC31" s="84">
        <f t="shared" si="114"/>
        <v>0</v>
      </c>
      <c r="AD31" s="84"/>
      <c r="AE31" s="84"/>
      <c r="AF31" s="84">
        <f t="shared" si="115"/>
        <v>0</v>
      </c>
      <c r="AG31" s="84"/>
      <c r="AH31" s="84"/>
      <c r="AI31" s="84">
        <f t="shared" si="116"/>
        <v>0</v>
      </c>
      <c r="AJ31" s="84"/>
      <c r="AK31" s="84"/>
      <c r="AL31" s="84">
        <f t="shared" si="117"/>
        <v>0</v>
      </c>
      <c r="AM31" s="84"/>
      <c r="AN31" s="84"/>
      <c r="AO31" s="84">
        <f t="shared" si="118"/>
        <v>0</v>
      </c>
      <c r="AP31" s="84"/>
      <c r="AQ31" s="84"/>
      <c r="AR31" s="87">
        <v>0</v>
      </c>
      <c r="AS31" s="86"/>
      <c r="AT31" s="86"/>
      <c r="AU31" s="87">
        <v>0</v>
      </c>
      <c r="AV31" s="84"/>
      <c r="AW31" s="84"/>
      <c r="AX31" s="84">
        <f t="shared" si="119"/>
        <v>0</v>
      </c>
      <c r="AY31" s="84"/>
      <c r="AZ31" s="84"/>
      <c r="BA31" s="84">
        <f t="shared" si="120"/>
        <v>0</v>
      </c>
      <c r="BB31" s="84"/>
      <c r="BC31" s="84"/>
      <c r="BD31" s="87">
        <f t="shared" si="40"/>
        <v>0</v>
      </c>
      <c r="BE31" s="86"/>
      <c r="BF31" s="86"/>
      <c r="BG31" s="87">
        <f t="shared" si="42"/>
        <v>0</v>
      </c>
      <c r="BH31" s="86"/>
      <c r="BI31" s="86"/>
      <c r="BJ31" s="87">
        <f t="shared" si="44"/>
        <v>0</v>
      </c>
      <c r="BK31" s="86"/>
      <c r="BL31" s="86"/>
      <c r="BM31" s="87">
        <f t="shared" si="74"/>
        <v>0</v>
      </c>
      <c r="BN31" s="91">
        <f t="shared" si="0"/>
        <v>8606200</v>
      </c>
      <c r="BO31" s="91">
        <f t="shared" si="0"/>
        <v>6100307</v>
      </c>
      <c r="BP31" s="91">
        <f t="shared" si="0"/>
        <v>-330014</v>
      </c>
      <c r="BQ31" s="86"/>
      <c r="BR31" s="86"/>
      <c r="BS31" s="87">
        <f t="shared" si="47"/>
        <v>0</v>
      </c>
      <c r="BT31" s="91">
        <f t="shared" si="128"/>
        <v>0</v>
      </c>
      <c r="BU31" s="91">
        <f t="shared" si="128"/>
        <v>0</v>
      </c>
      <c r="BV31" s="91">
        <f t="shared" si="128"/>
        <v>0</v>
      </c>
      <c r="BW31" s="86"/>
      <c r="BX31" s="86"/>
      <c r="BY31" s="87">
        <f t="shared" si="49"/>
        <v>0</v>
      </c>
      <c r="BZ31" s="86"/>
      <c r="CA31" s="86"/>
      <c r="CB31" s="87">
        <f t="shared" si="51"/>
        <v>0</v>
      </c>
      <c r="CC31" s="91">
        <f t="shared" si="52"/>
        <v>0</v>
      </c>
      <c r="CD31" s="91">
        <f t="shared" si="52"/>
        <v>0</v>
      </c>
      <c r="CE31" s="91">
        <f t="shared" si="52"/>
        <v>0</v>
      </c>
      <c r="CF31" s="91">
        <f t="shared" si="78"/>
        <v>8606200</v>
      </c>
      <c r="CG31" s="91">
        <f t="shared" si="78"/>
        <v>6100307</v>
      </c>
      <c r="CH31" s="91">
        <f t="shared" si="78"/>
        <v>-330014</v>
      </c>
    </row>
    <row r="32" spans="1:16320">
      <c r="A32" s="13">
        <v>25</v>
      </c>
      <c r="B32" s="1" t="s">
        <v>25</v>
      </c>
      <c r="C32" s="84">
        <v>5000000</v>
      </c>
      <c r="D32" s="84">
        <v>0</v>
      </c>
      <c r="E32" s="87">
        <v>-500000</v>
      </c>
      <c r="F32" s="84">
        <v>20000000</v>
      </c>
      <c r="G32" s="84">
        <v>45000</v>
      </c>
      <c r="H32" s="87">
        <v>-100000</v>
      </c>
      <c r="I32" s="84">
        <v>500000</v>
      </c>
      <c r="J32" s="84">
        <v>0</v>
      </c>
      <c r="K32" s="87">
        <v>0</v>
      </c>
      <c r="L32" s="86"/>
      <c r="M32" s="86"/>
      <c r="N32" s="87">
        <v>0</v>
      </c>
      <c r="O32" s="84"/>
      <c r="P32" s="84"/>
      <c r="Q32" s="87">
        <v>0</v>
      </c>
      <c r="R32" s="84"/>
      <c r="S32" s="84"/>
      <c r="T32" s="87">
        <v>0</v>
      </c>
      <c r="U32" s="84"/>
      <c r="V32" s="84"/>
      <c r="W32" s="87">
        <v>0</v>
      </c>
      <c r="X32" s="84"/>
      <c r="Y32" s="84"/>
      <c r="Z32" s="84">
        <f t="shared" si="122"/>
        <v>0</v>
      </c>
      <c r="AA32" s="84"/>
      <c r="AB32" s="84"/>
      <c r="AC32" s="84">
        <f t="shared" si="114"/>
        <v>0</v>
      </c>
      <c r="AD32" s="84"/>
      <c r="AE32" s="84"/>
      <c r="AF32" s="84">
        <f t="shared" si="115"/>
        <v>0</v>
      </c>
      <c r="AG32" s="84"/>
      <c r="AH32" s="84"/>
      <c r="AI32" s="84">
        <f t="shared" si="116"/>
        <v>0</v>
      </c>
      <c r="AJ32" s="84"/>
      <c r="AK32" s="84"/>
      <c r="AL32" s="84">
        <f t="shared" si="117"/>
        <v>0</v>
      </c>
      <c r="AM32" s="84"/>
      <c r="AN32" s="84"/>
      <c r="AO32" s="84">
        <f t="shared" si="118"/>
        <v>0</v>
      </c>
      <c r="AP32" s="84"/>
      <c r="AQ32" s="84"/>
      <c r="AR32" s="87">
        <v>0</v>
      </c>
      <c r="AS32" s="86"/>
      <c r="AT32" s="86"/>
      <c r="AU32" s="87">
        <v>0</v>
      </c>
      <c r="AV32" s="84"/>
      <c r="AW32" s="84"/>
      <c r="AX32" s="84">
        <f t="shared" si="119"/>
        <v>0</v>
      </c>
      <c r="AY32" s="84"/>
      <c r="AZ32" s="84"/>
      <c r="BA32" s="84">
        <f t="shared" si="120"/>
        <v>0</v>
      </c>
      <c r="BB32" s="84"/>
      <c r="BC32" s="84"/>
      <c r="BD32" s="87">
        <f t="shared" si="40"/>
        <v>0</v>
      </c>
      <c r="BE32" s="86"/>
      <c r="BF32" s="86"/>
      <c r="BG32" s="87">
        <f t="shared" si="42"/>
        <v>0</v>
      </c>
      <c r="BH32" s="86"/>
      <c r="BI32" s="86"/>
      <c r="BJ32" s="87">
        <f t="shared" si="44"/>
        <v>0</v>
      </c>
      <c r="BK32" s="86"/>
      <c r="BL32" s="86"/>
      <c r="BM32" s="87">
        <f t="shared" si="74"/>
        <v>0</v>
      </c>
      <c r="BN32" s="91">
        <f t="shared" si="0"/>
        <v>25500000</v>
      </c>
      <c r="BO32" s="91">
        <f t="shared" si="0"/>
        <v>45000</v>
      </c>
      <c r="BP32" s="91">
        <f t="shared" si="0"/>
        <v>-600000</v>
      </c>
      <c r="BQ32" s="86"/>
      <c r="BR32" s="86"/>
      <c r="BS32" s="87">
        <f t="shared" si="47"/>
        <v>0</v>
      </c>
      <c r="BT32" s="91">
        <f t="shared" si="128"/>
        <v>0</v>
      </c>
      <c r="BU32" s="91">
        <f t="shared" si="128"/>
        <v>0</v>
      </c>
      <c r="BV32" s="91">
        <f t="shared" si="128"/>
        <v>0</v>
      </c>
      <c r="BW32" s="86"/>
      <c r="BX32" s="86"/>
      <c r="BY32" s="87">
        <f t="shared" si="49"/>
        <v>0</v>
      </c>
      <c r="BZ32" s="86"/>
      <c r="CA32" s="86"/>
      <c r="CB32" s="87">
        <f t="shared" si="51"/>
        <v>0</v>
      </c>
      <c r="CC32" s="91">
        <f t="shared" si="52"/>
        <v>0</v>
      </c>
      <c r="CD32" s="91">
        <f t="shared" si="52"/>
        <v>0</v>
      </c>
      <c r="CE32" s="91">
        <f t="shared" si="52"/>
        <v>0</v>
      </c>
      <c r="CF32" s="91">
        <f t="shared" si="78"/>
        <v>25500000</v>
      </c>
      <c r="CG32" s="91">
        <f t="shared" si="78"/>
        <v>45000</v>
      </c>
      <c r="CH32" s="91">
        <f t="shared" si="78"/>
        <v>-600000</v>
      </c>
    </row>
    <row r="33" spans="1:16320">
      <c r="A33" s="13">
        <v>26</v>
      </c>
      <c r="B33" s="1" t="s">
        <v>26</v>
      </c>
      <c r="C33" s="84"/>
      <c r="D33" s="84"/>
      <c r="E33" s="87">
        <v>0</v>
      </c>
      <c r="F33" s="84">
        <v>3752000</v>
      </c>
      <c r="G33" s="84">
        <v>300000</v>
      </c>
      <c r="H33" s="87">
        <v>0</v>
      </c>
      <c r="I33" s="84"/>
      <c r="J33" s="84"/>
      <c r="K33" s="87">
        <v>0</v>
      </c>
      <c r="L33" s="86"/>
      <c r="M33" s="86"/>
      <c r="N33" s="87">
        <v>0</v>
      </c>
      <c r="O33" s="84"/>
      <c r="P33" s="84"/>
      <c r="Q33" s="87">
        <v>0</v>
      </c>
      <c r="R33" s="84"/>
      <c r="S33" s="84"/>
      <c r="T33" s="87">
        <v>0</v>
      </c>
      <c r="U33" s="84"/>
      <c r="V33" s="84"/>
      <c r="W33" s="87">
        <v>0</v>
      </c>
      <c r="X33" s="84"/>
      <c r="Y33" s="84"/>
      <c r="Z33" s="84">
        <f t="shared" si="122"/>
        <v>0</v>
      </c>
      <c r="AA33" s="84"/>
      <c r="AB33" s="84"/>
      <c r="AC33" s="84">
        <f t="shared" si="114"/>
        <v>0</v>
      </c>
      <c r="AD33" s="84"/>
      <c r="AE33" s="84"/>
      <c r="AF33" s="84">
        <f t="shared" si="115"/>
        <v>0</v>
      </c>
      <c r="AG33" s="84"/>
      <c r="AH33" s="84"/>
      <c r="AI33" s="84">
        <f t="shared" si="116"/>
        <v>0</v>
      </c>
      <c r="AJ33" s="84"/>
      <c r="AK33" s="84"/>
      <c r="AL33" s="84">
        <f t="shared" si="117"/>
        <v>0</v>
      </c>
      <c r="AM33" s="84"/>
      <c r="AN33" s="84"/>
      <c r="AO33" s="84">
        <f t="shared" si="118"/>
        <v>0</v>
      </c>
      <c r="AP33" s="84"/>
      <c r="AQ33" s="84"/>
      <c r="AR33" s="87">
        <v>0</v>
      </c>
      <c r="AS33" s="86"/>
      <c r="AT33" s="86"/>
      <c r="AU33" s="87">
        <v>0</v>
      </c>
      <c r="AV33" s="84"/>
      <c r="AW33" s="84"/>
      <c r="AX33" s="84">
        <f t="shared" si="119"/>
        <v>0</v>
      </c>
      <c r="AY33" s="84"/>
      <c r="AZ33" s="84"/>
      <c r="BA33" s="84">
        <f t="shared" si="120"/>
        <v>0</v>
      </c>
      <c r="BB33" s="84"/>
      <c r="BC33" s="84"/>
      <c r="BD33" s="87">
        <f t="shared" si="40"/>
        <v>0</v>
      </c>
      <c r="BE33" s="86"/>
      <c r="BF33" s="86"/>
      <c r="BG33" s="87">
        <f t="shared" si="42"/>
        <v>0</v>
      </c>
      <c r="BH33" s="86"/>
      <c r="BI33" s="86"/>
      <c r="BJ33" s="87">
        <f t="shared" si="44"/>
        <v>0</v>
      </c>
      <c r="BK33" s="86"/>
      <c r="BL33" s="86"/>
      <c r="BM33" s="87">
        <f t="shared" si="74"/>
        <v>0</v>
      </c>
      <c r="BN33" s="91">
        <f t="shared" si="0"/>
        <v>3752000</v>
      </c>
      <c r="BO33" s="91">
        <f t="shared" si="0"/>
        <v>300000</v>
      </c>
      <c r="BP33" s="91">
        <f t="shared" si="0"/>
        <v>0</v>
      </c>
      <c r="BQ33" s="86"/>
      <c r="BR33" s="86"/>
      <c r="BS33" s="87">
        <f t="shared" si="47"/>
        <v>0</v>
      </c>
      <c r="BT33" s="91">
        <f t="shared" si="128"/>
        <v>0</v>
      </c>
      <c r="BU33" s="91">
        <f t="shared" si="128"/>
        <v>0</v>
      </c>
      <c r="BV33" s="91">
        <f t="shared" si="128"/>
        <v>0</v>
      </c>
      <c r="BW33" s="86"/>
      <c r="BX33" s="86"/>
      <c r="BY33" s="87">
        <f t="shared" si="49"/>
        <v>0</v>
      </c>
      <c r="BZ33" s="86"/>
      <c r="CA33" s="86"/>
      <c r="CB33" s="87">
        <f t="shared" si="51"/>
        <v>0</v>
      </c>
      <c r="CC33" s="91">
        <f t="shared" si="52"/>
        <v>0</v>
      </c>
      <c r="CD33" s="91">
        <f t="shared" si="52"/>
        <v>0</v>
      </c>
      <c r="CE33" s="91">
        <f t="shared" si="52"/>
        <v>0</v>
      </c>
      <c r="CF33" s="91">
        <f t="shared" si="78"/>
        <v>3752000</v>
      </c>
      <c r="CG33" s="91">
        <f t="shared" si="78"/>
        <v>300000</v>
      </c>
      <c r="CH33" s="91">
        <f t="shared" si="78"/>
        <v>0</v>
      </c>
    </row>
    <row r="34" spans="1:16320">
      <c r="A34" s="13">
        <v>27</v>
      </c>
      <c r="B34" s="1" t="s">
        <v>27</v>
      </c>
      <c r="C34" s="84">
        <v>3600000</v>
      </c>
      <c r="D34" s="84">
        <v>590000</v>
      </c>
      <c r="E34" s="87">
        <v>-300000</v>
      </c>
      <c r="F34" s="84">
        <v>11233200</v>
      </c>
      <c r="G34" s="84">
        <v>7717265</v>
      </c>
      <c r="H34" s="87">
        <v>-600000</v>
      </c>
      <c r="I34" s="84">
        <v>3600000</v>
      </c>
      <c r="J34" s="84">
        <v>3122730</v>
      </c>
      <c r="K34" s="87">
        <v>0</v>
      </c>
      <c r="L34" s="86"/>
      <c r="M34" s="86"/>
      <c r="N34" s="87">
        <v>0</v>
      </c>
      <c r="O34" s="84"/>
      <c r="P34" s="84"/>
      <c r="Q34" s="87">
        <v>0</v>
      </c>
      <c r="R34" s="84"/>
      <c r="S34" s="84"/>
      <c r="T34" s="87">
        <v>0</v>
      </c>
      <c r="U34" s="84"/>
      <c r="V34" s="84"/>
      <c r="W34" s="87">
        <v>0</v>
      </c>
      <c r="X34" s="84"/>
      <c r="Y34" s="84"/>
      <c r="Z34" s="84">
        <f t="shared" si="122"/>
        <v>0</v>
      </c>
      <c r="AA34" s="84"/>
      <c r="AB34" s="84"/>
      <c r="AC34" s="84">
        <f t="shared" si="114"/>
        <v>0</v>
      </c>
      <c r="AD34" s="84"/>
      <c r="AE34" s="84"/>
      <c r="AF34" s="84">
        <f t="shared" si="115"/>
        <v>0</v>
      </c>
      <c r="AG34" s="84"/>
      <c r="AH34" s="84"/>
      <c r="AI34" s="84">
        <f t="shared" si="116"/>
        <v>0</v>
      </c>
      <c r="AJ34" s="84"/>
      <c r="AK34" s="84"/>
      <c r="AL34" s="84">
        <f t="shared" si="117"/>
        <v>0</v>
      </c>
      <c r="AM34" s="84"/>
      <c r="AN34" s="84"/>
      <c r="AO34" s="84">
        <f t="shared" si="118"/>
        <v>0</v>
      </c>
      <c r="AP34" s="84"/>
      <c r="AQ34" s="84"/>
      <c r="AR34" s="87">
        <v>0</v>
      </c>
      <c r="AS34" s="86"/>
      <c r="AT34" s="86"/>
      <c r="AU34" s="87">
        <v>0</v>
      </c>
      <c r="AV34" s="84"/>
      <c r="AW34" s="84"/>
      <c r="AX34" s="84">
        <f t="shared" si="119"/>
        <v>0</v>
      </c>
      <c r="AY34" s="84"/>
      <c r="AZ34" s="84"/>
      <c r="BA34" s="84">
        <f t="shared" si="120"/>
        <v>0</v>
      </c>
      <c r="BB34" s="84"/>
      <c r="BC34" s="84"/>
      <c r="BD34" s="87">
        <f t="shared" si="40"/>
        <v>0</v>
      </c>
      <c r="BE34" s="86"/>
      <c r="BF34" s="86"/>
      <c r="BG34" s="87">
        <f t="shared" si="42"/>
        <v>0</v>
      </c>
      <c r="BH34" s="86"/>
      <c r="BI34" s="86"/>
      <c r="BJ34" s="87">
        <f t="shared" si="44"/>
        <v>0</v>
      </c>
      <c r="BK34" s="86"/>
      <c r="BL34" s="86"/>
      <c r="BM34" s="87">
        <f t="shared" si="74"/>
        <v>0</v>
      </c>
      <c r="BN34" s="91">
        <f t="shared" si="0"/>
        <v>18433200</v>
      </c>
      <c r="BO34" s="91">
        <f t="shared" si="0"/>
        <v>11429995</v>
      </c>
      <c r="BP34" s="91">
        <f t="shared" si="0"/>
        <v>-900000</v>
      </c>
      <c r="BQ34" s="86"/>
      <c r="BR34" s="86"/>
      <c r="BS34" s="87">
        <f t="shared" si="47"/>
        <v>0</v>
      </c>
      <c r="BT34" s="91">
        <f t="shared" si="128"/>
        <v>0</v>
      </c>
      <c r="BU34" s="91">
        <f t="shared" si="128"/>
        <v>0</v>
      </c>
      <c r="BV34" s="91">
        <f t="shared" si="128"/>
        <v>0</v>
      </c>
      <c r="BW34" s="86"/>
      <c r="BX34" s="86"/>
      <c r="BY34" s="87">
        <f t="shared" si="49"/>
        <v>0</v>
      </c>
      <c r="BZ34" s="86"/>
      <c r="CA34" s="86"/>
      <c r="CB34" s="87">
        <f t="shared" si="51"/>
        <v>0</v>
      </c>
      <c r="CC34" s="91">
        <f t="shared" si="52"/>
        <v>0</v>
      </c>
      <c r="CD34" s="91">
        <f t="shared" si="52"/>
        <v>0</v>
      </c>
      <c r="CE34" s="91">
        <f t="shared" si="52"/>
        <v>0</v>
      </c>
      <c r="CF34" s="91">
        <f t="shared" si="78"/>
        <v>18433200</v>
      </c>
      <c r="CG34" s="91">
        <f t="shared" si="78"/>
        <v>11429995</v>
      </c>
      <c r="CH34" s="91">
        <f t="shared" si="78"/>
        <v>-900000</v>
      </c>
    </row>
    <row r="35" spans="1:16320">
      <c r="A35" s="57">
        <v>28</v>
      </c>
      <c r="B35" s="58" t="s">
        <v>36</v>
      </c>
      <c r="C35" s="106">
        <f>SUM(C36:C38)</f>
        <v>0</v>
      </c>
      <c r="D35" s="106">
        <f>SUM(D36:D38)</f>
        <v>0</v>
      </c>
      <c r="E35" s="176">
        <v>0</v>
      </c>
      <c r="F35" s="106">
        <f>SUM(F36:F38)</f>
        <v>1500000</v>
      </c>
      <c r="G35" s="106">
        <f>SUM(G36:G38)</f>
        <v>0</v>
      </c>
      <c r="H35" s="176">
        <v>0</v>
      </c>
      <c r="I35" s="106">
        <f>SUM(I36:I38)</f>
        <v>0</v>
      </c>
      <c r="J35" s="106">
        <f>SUM(J36:J38)</f>
        <v>0</v>
      </c>
      <c r="K35" s="176">
        <v>0</v>
      </c>
      <c r="L35" s="88">
        <v>0</v>
      </c>
      <c r="M35" s="88">
        <v>0</v>
      </c>
      <c r="N35" s="176">
        <v>0</v>
      </c>
      <c r="O35" s="106">
        <f>SUM(O36:O38)</f>
        <v>23000000</v>
      </c>
      <c r="P35" s="106">
        <f>SUM(P36:P38)</f>
        <v>11500000</v>
      </c>
      <c r="Q35" s="176">
        <v>0</v>
      </c>
      <c r="R35" s="106">
        <f>SUM(R36:R38)</f>
        <v>0</v>
      </c>
      <c r="S35" s="106">
        <f>SUM(S36:S38)</f>
        <v>0</v>
      </c>
      <c r="T35" s="176">
        <v>0</v>
      </c>
      <c r="U35" s="106">
        <f>SUM(U36:U38)</f>
        <v>0</v>
      </c>
      <c r="V35" s="106">
        <f>SUM(V36:V38)</f>
        <v>0</v>
      </c>
      <c r="W35" s="176">
        <v>0</v>
      </c>
      <c r="X35" s="106">
        <f>SUM(X36:X38)</f>
        <v>0</v>
      </c>
      <c r="Y35" s="106">
        <f t="shared" ref="Y35:AQ35" si="129">SUM(Y36:Y38)</f>
        <v>0</v>
      </c>
      <c r="Z35" s="106">
        <f t="shared" si="122"/>
        <v>0</v>
      </c>
      <c r="AA35" s="106">
        <f t="shared" si="129"/>
        <v>0</v>
      </c>
      <c r="AB35" s="106">
        <f t="shared" si="129"/>
        <v>0</v>
      </c>
      <c r="AC35" s="106">
        <f t="shared" si="114"/>
        <v>0</v>
      </c>
      <c r="AD35" s="106">
        <f t="shared" si="129"/>
        <v>0</v>
      </c>
      <c r="AE35" s="106">
        <f t="shared" si="129"/>
        <v>0</v>
      </c>
      <c r="AF35" s="106">
        <f t="shared" si="115"/>
        <v>0</v>
      </c>
      <c r="AG35" s="106">
        <f t="shared" si="129"/>
        <v>0</v>
      </c>
      <c r="AH35" s="106">
        <f t="shared" si="129"/>
        <v>0</v>
      </c>
      <c r="AI35" s="106">
        <f t="shared" si="116"/>
        <v>0</v>
      </c>
      <c r="AJ35" s="106">
        <f t="shared" si="129"/>
        <v>0</v>
      </c>
      <c r="AK35" s="106">
        <f t="shared" si="129"/>
        <v>0</v>
      </c>
      <c r="AL35" s="106">
        <f t="shared" si="117"/>
        <v>0</v>
      </c>
      <c r="AM35" s="106">
        <f t="shared" si="129"/>
        <v>0</v>
      </c>
      <c r="AN35" s="106">
        <f t="shared" si="129"/>
        <v>0</v>
      </c>
      <c r="AO35" s="106">
        <f t="shared" si="118"/>
        <v>0</v>
      </c>
      <c r="AP35" s="106">
        <f t="shared" si="129"/>
        <v>0</v>
      </c>
      <c r="AQ35" s="106">
        <f t="shared" si="129"/>
        <v>0</v>
      </c>
      <c r="AR35" s="176">
        <v>0</v>
      </c>
      <c r="AS35" s="88">
        <v>0</v>
      </c>
      <c r="AT35" s="88">
        <v>0</v>
      </c>
      <c r="AU35" s="176">
        <v>0</v>
      </c>
      <c r="AV35" s="106">
        <f t="shared" ref="AV35:BC35" si="130">SUM(AV36:AV38)</f>
        <v>0</v>
      </c>
      <c r="AW35" s="106">
        <f t="shared" si="130"/>
        <v>0</v>
      </c>
      <c r="AX35" s="106">
        <f t="shared" si="119"/>
        <v>0</v>
      </c>
      <c r="AY35" s="106">
        <f t="shared" si="130"/>
        <v>0</v>
      </c>
      <c r="AZ35" s="106">
        <f t="shared" si="130"/>
        <v>0</v>
      </c>
      <c r="BA35" s="106">
        <f t="shared" si="120"/>
        <v>0</v>
      </c>
      <c r="BB35" s="106">
        <f t="shared" si="130"/>
        <v>0</v>
      </c>
      <c r="BC35" s="106">
        <f t="shared" si="130"/>
        <v>0</v>
      </c>
      <c r="BD35" s="176">
        <f t="shared" si="40"/>
        <v>0</v>
      </c>
      <c r="BE35" s="88">
        <f t="shared" ref="BE35:BL35" si="131">SUM(BE36:BE38)</f>
        <v>0</v>
      </c>
      <c r="BF35" s="88">
        <f t="shared" si="131"/>
        <v>0</v>
      </c>
      <c r="BG35" s="176">
        <f t="shared" si="42"/>
        <v>0</v>
      </c>
      <c r="BH35" s="88">
        <f t="shared" si="131"/>
        <v>0</v>
      </c>
      <c r="BI35" s="88">
        <f t="shared" si="131"/>
        <v>0</v>
      </c>
      <c r="BJ35" s="176">
        <f t="shared" si="44"/>
        <v>0</v>
      </c>
      <c r="BK35" s="88">
        <f t="shared" si="131"/>
        <v>0</v>
      </c>
      <c r="BL35" s="88">
        <f t="shared" si="131"/>
        <v>0</v>
      </c>
      <c r="BM35" s="176">
        <f t="shared" si="74"/>
        <v>0</v>
      </c>
      <c r="BN35" s="90">
        <f t="shared" si="0"/>
        <v>24500000</v>
      </c>
      <c r="BO35" s="90">
        <f t="shared" si="0"/>
        <v>11500000</v>
      </c>
      <c r="BP35" s="90">
        <f t="shared" si="0"/>
        <v>0</v>
      </c>
      <c r="BQ35" s="88">
        <f t="shared" ref="BQ35:BR35" si="132">SUM(BQ36:BQ38)</f>
        <v>0</v>
      </c>
      <c r="BR35" s="88">
        <f t="shared" si="132"/>
        <v>0</v>
      </c>
      <c r="BS35" s="176">
        <f t="shared" si="47"/>
        <v>0</v>
      </c>
      <c r="BT35" s="90">
        <f t="shared" si="112"/>
        <v>0</v>
      </c>
      <c r="BU35" s="90">
        <f t="shared" si="112"/>
        <v>0</v>
      </c>
      <c r="BV35" s="90">
        <f t="shared" si="112"/>
        <v>0</v>
      </c>
      <c r="BW35" s="88">
        <f t="shared" ref="BW35:CA35" si="133">SUM(BW36:BW38)</f>
        <v>0</v>
      </c>
      <c r="BX35" s="88">
        <f t="shared" si="133"/>
        <v>0</v>
      </c>
      <c r="BY35" s="176">
        <f t="shared" si="49"/>
        <v>0</v>
      </c>
      <c r="BZ35" s="88">
        <f t="shared" si="133"/>
        <v>0</v>
      </c>
      <c r="CA35" s="88">
        <f t="shared" si="133"/>
        <v>0</v>
      </c>
      <c r="CB35" s="176">
        <f t="shared" si="51"/>
        <v>0</v>
      </c>
      <c r="CC35" s="90">
        <f t="shared" si="52"/>
        <v>0</v>
      </c>
      <c r="CD35" s="90">
        <f t="shared" si="52"/>
        <v>0</v>
      </c>
      <c r="CE35" s="90">
        <f t="shared" si="52"/>
        <v>0</v>
      </c>
      <c r="CF35" s="169">
        <f t="shared" si="78"/>
        <v>24500000</v>
      </c>
      <c r="CG35" s="90">
        <f t="shared" si="78"/>
        <v>11500000</v>
      </c>
      <c r="CH35" s="90">
        <f t="shared" si="78"/>
        <v>0</v>
      </c>
      <c r="CI35" s="78"/>
      <c r="CJ35" s="10"/>
      <c r="CK35" s="10"/>
      <c r="CL35" s="10"/>
      <c r="CM35" s="9"/>
      <c r="CN35" s="9"/>
      <c r="CO35" s="78"/>
      <c r="CP35" s="10"/>
      <c r="CQ35" s="10"/>
      <c r="CR35" s="10"/>
      <c r="CS35" s="9"/>
      <c r="CT35" s="9"/>
      <c r="CU35" s="78"/>
      <c r="CV35" s="9"/>
      <c r="CW35" s="9"/>
      <c r="CX35" s="78"/>
      <c r="CY35" s="10"/>
      <c r="CZ35" s="10"/>
      <c r="DA35" s="10"/>
      <c r="DB35" s="10"/>
      <c r="DC35" s="10"/>
      <c r="DD35" s="10"/>
      <c r="DE35" s="57"/>
      <c r="DF35" s="58"/>
      <c r="DG35" s="9"/>
      <c r="DH35" s="9"/>
      <c r="DI35" s="78"/>
      <c r="DJ35" s="9"/>
      <c r="DK35" s="9"/>
      <c r="DL35" s="78"/>
      <c r="DM35" s="9"/>
      <c r="DN35" s="9"/>
      <c r="DO35" s="78"/>
      <c r="DP35" s="9"/>
      <c r="DQ35" s="9"/>
      <c r="DR35" s="78"/>
      <c r="DS35" s="9"/>
      <c r="DT35" s="9"/>
      <c r="DU35" s="78"/>
      <c r="DV35" s="9"/>
      <c r="DW35" s="9"/>
      <c r="DX35" s="78"/>
      <c r="DY35" s="9"/>
      <c r="DZ35" s="9"/>
      <c r="EA35" s="78"/>
      <c r="EB35" s="9"/>
      <c r="EC35" s="9"/>
      <c r="ED35" s="78"/>
      <c r="EE35" s="9"/>
      <c r="EF35" s="9"/>
      <c r="EG35" s="78"/>
      <c r="EH35" s="9"/>
      <c r="EI35" s="9"/>
      <c r="EJ35" s="78"/>
      <c r="EK35" s="9"/>
      <c r="EL35" s="9"/>
      <c r="EM35" s="78"/>
      <c r="EN35" s="9"/>
      <c r="EO35" s="9"/>
      <c r="EP35" s="78"/>
      <c r="EQ35" s="9"/>
      <c r="ER35" s="9"/>
      <c r="ES35" s="78"/>
      <c r="ET35" s="9"/>
      <c r="EU35" s="9"/>
      <c r="EV35" s="78"/>
      <c r="EW35" s="9"/>
      <c r="EX35" s="9"/>
      <c r="EY35" s="78"/>
      <c r="EZ35" s="9"/>
      <c r="FA35" s="9"/>
      <c r="FB35" s="78"/>
      <c r="FC35" s="9"/>
      <c r="FD35" s="9"/>
      <c r="FE35" s="78"/>
      <c r="FF35" s="9"/>
      <c r="FG35" s="9"/>
      <c r="FH35" s="78"/>
      <c r="FI35" s="9"/>
      <c r="FJ35" s="9"/>
      <c r="FK35" s="78"/>
      <c r="FL35" s="9"/>
      <c r="FM35" s="9"/>
      <c r="FN35" s="78"/>
      <c r="FO35" s="9"/>
      <c r="FP35" s="9"/>
      <c r="FQ35" s="78"/>
      <c r="FR35" s="10"/>
      <c r="FS35" s="10"/>
      <c r="FT35" s="10"/>
      <c r="FU35" s="9"/>
      <c r="FV35" s="9"/>
      <c r="FW35" s="78"/>
      <c r="FX35" s="10"/>
      <c r="FY35" s="10"/>
      <c r="FZ35" s="10"/>
      <c r="GA35" s="9"/>
      <c r="GB35" s="9"/>
      <c r="GC35" s="78"/>
      <c r="GD35" s="9"/>
      <c r="GE35" s="9"/>
      <c r="GF35" s="78"/>
      <c r="GG35" s="10"/>
      <c r="GH35" s="10"/>
      <c r="GI35" s="10"/>
      <c r="GJ35" s="10"/>
      <c r="GK35" s="10"/>
      <c r="GL35" s="10"/>
      <c r="GM35" s="57"/>
      <c r="GN35" s="58"/>
      <c r="GO35" s="9"/>
      <c r="GP35" s="9"/>
      <c r="GQ35" s="78"/>
      <c r="GR35" s="9"/>
      <c r="GS35" s="9"/>
      <c r="GT35" s="78"/>
      <c r="GU35" s="9"/>
      <c r="GV35" s="9"/>
      <c r="GW35" s="78"/>
      <c r="GX35" s="9"/>
      <c r="GY35" s="9"/>
      <c r="GZ35" s="78"/>
      <c r="HA35" s="9"/>
      <c r="HB35" s="9"/>
      <c r="HC35" s="78"/>
      <c r="HD35" s="9"/>
      <c r="HE35" s="9"/>
      <c r="HF35" s="78"/>
      <c r="HG35" s="9"/>
      <c r="HH35" s="9"/>
      <c r="HI35" s="78"/>
      <c r="HJ35" s="9"/>
      <c r="HK35" s="9"/>
      <c r="HL35" s="78"/>
      <c r="HM35" s="9"/>
      <c r="HN35" s="9"/>
      <c r="HO35" s="78"/>
      <c r="HP35" s="9"/>
      <c r="HQ35" s="9"/>
      <c r="HR35" s="78"/>
      <c r="HS35" s="9"/>
      <c r="HT35" s="9"/>
      <c r="HU35" s="78"/>
      <c r="HV35" s="9"/>
      <c r="HW35" s="9"/>
      <c r="HX35" s="78"/>
      <c r="HY35" s="9"/>
      <c r="HZ35" s="9"/>
      <c r="IA35" s="78"/>
      <c r="IB35" s="9"/>
      <c r="IC35" s="9"/>
      <c r="ID35" s="78"/>
      <c r="IE35" s="9"/>
      <c r="IF35" s="9"/>
      <c r="IG35" s="78"/>
      <c r="IH35" s="9"/>
      <c r="II35" s="9"/>
      <c r="IJ35" s="78"/>
      <c r="IK35" s="9"/>
      <c r="IL35" s="9"/>
      <c r="IM35" s="78"/>
      <c r="IN35" s="9"/>
      <c r="IO35" s="9"/>
      <c r="IP35" s="78"/>
      <c r="IQ35" s="9"/>
      <c r="IR35" s="9"/>
      <c r="IS35" s="78"/>
      <c r="IT35" s="9"/>
      <c r="IU35" s="9"/>
      <c r="IV35" s="78"/>
      <c r="IW35" s="9"/>
      <c r="IX35" s="9"/>
      <c r="IY35" s="78"/>
      <c r="IZ35" s="10"/>
      <c r="JA35" s="10"/>
      <c r="JB35" s="10"/>
      <c r="JC35" s="9"/>
      <c r="JD35" s="9"/>
      <c r="JE35" s="78"/>
      <c r="JF35" s="10"/>
      <c r="JG35" s="10"/>
      <c r="JH35" s="10"/>
      <c r="JI35" s="9"/>
      <c r="JJ35" s="9"/>
      <c r="JK35" s="78"/>
      <c r="JL35" s="9"/>
      <c r="JM35" s="9"/>
      <c r="JN35" s="78"/>
      <c r="JO35" s="10"/>
      <c r="JP35" s="10"/>
      <c r="JQ35" s="10"/>
      <c r="JR35" s="10"/>
      <c r="JS35" s="10"/>
      <c r="JT35" s="10"/>
      <c r="JU35" s="57"/>
      <c r="JV35" s="58"/>
      <c r="JW35" s="9"/>
      <c r="JX35" s="9"/>
      <c r="JY35" s="78"/>
      <c r="JZ35" s="9"/>
      <c r="KA35" s="9"/>
      <c r="KB35" s="78"/>
      <c r="KC35" s="9"/>
      <c r="KD35" s="9"/>
      <c r="KE35" s="78"/>
      <c r="KF35" s="9"/>
      <c r="KG35" s="9"/>
      <c r="KH35" s="78"/>
      <c r="KI35" s="9"/>
      <c r="KJ35" s="9"/>
      <c r="KK35" s="78"/>
      <c r="KL35" s="9"/>
      <c r="KM35" s="9"/>
      <c r="KN35" s="78"/>
      <c r="KO35" s="9"/>
      <c r="KP35" s="9"/>
      <c r="KQ35" s="78"/>
      <c r="KR35" s="9"/>
      <c r="KS35" s="9"/>
      <c r="KT35" s="78"/>
      <c r="KU35" s="9"/>
      <c r="KV35" s="9"/>
      <c r="KW35" s="78"/>
      <c r="KX35" s="9"/>
      <c r="KY35" s="9"/>
      <c r="KZ35" s="78"/>
      <c r="LA35" s="9"/>
      <c r="LB35" s="9"/>
      <c r="LC35" s="78"/>
      <c r="LD35" s="9"/>
      <c r="LE35" s="9"/>
      <c r="LF35" s="78"/>
      <c r="LG35" s="9"/>
      <c r="LH35" s="9"/>
      <c r="LI35" s="78"/>
      <c r="LJ35" s="9"/>
      <c r="LK35" s="9"/>
      <c r="LL35" s="78"/>
      <c r="LM35" s="9"/>
      <c r="LN35" s="9"/>
      <c r="LO35" s="78"/>
      <c r="LP35" s="9"/>
      <c r="LQ35" s="9"/>
      <c r="LR35" s="78"/>
      <c r="LS35" s="9"/>
      <c r="LT35" s="9"/>
      <c r="LU35" s="78"/>
      <c r="LV35" s="9"/>
      <c r="LW35" s="9"/>
      <c r="LX35" s="78"/>
      <c r="LY35" s="9"/>
      <c r="LZ35" s="9"/>
      <c r="MA35" s="78"/>
      <c r="MB35" s="9"/>
      <c r="MC35" s="9"/>
      <c r="MD35" s="78"/>
      <c r="ME35" s="9"/>
      <c r="MF35" s="9"/>
      <c r="MG35" s="78"/>
      <c r="MH35" s="10"/>
      <c r="MI35" s="10"/>
      <c r="MJ35" s="10"/>
      <c r="MK35" s="9"/>
      <c r="ML35" s="9"/>
      <c r="MM35" s="78"/>
      <c r="MN35" s="10"/>
      <c r="MO35" s="10"/>
      <c r="MP35" s="10"/>
      <c r="MQ35" s="9"/>
      <c r="MR35" s="9"/>
      <c r="MS35" s="78"/>
      <c r="MT35" s="9"/>
      <c r="MU35" s="9"/>
      <c r="MV35" s="78"/>
      <c r="MW35" s="10"/>
      <c r="MX35" s="10"/>
      <c r="MY35" s="10"/>
      <c r="MZ35" s="10"/>
      <c r="NA35" s="10"/>
      <c r="NB35" s="10"/>
      <c r="NC35" s="57"/>
      <c r="ND35" s="58"/>
      <c r="NE35" s="9"/>
      <c r="NF35" s="9"/>
      <c r="NG35" s="78"/>
      <c r="NH35" s="9"/>
      <c r="NI35" s="9"/>
      <c r="NJ35" s="78"/>
      <c r="NK35" s="9"/>
      <c r="NL35" s="9"/>
      <c r="NM35" s="78"/>
      <c r="NN35" s="9"/>
      <c r="NO35" s="9"/>
      <c r="NP35" s="78"/>
      <c r="NQ35" s="9"/>
      <c r="NR35" s="9"/>
      <c r="NS35" s="78"/>
      <c r="NT35" s="9"/>
      <c r="NU35" s="9"/>
      <c r="NV35" s="78"/>
      <c r="NW35" s="9"/>
      <c r="NX35" s="9"/>
      <c r="NY35" s="78"/>
      <c r="NZ35" s="9"/>
      <c r="OA35" s="9"/>
      <c r="OB35" s="78"/>
      <c r="OC35" s="9"/>
      <c r="OD35" s="9"/>
      <c r="OE35" s="78"/>
      <c r="OF35" s="9"/>
      <c r="OG35" s="9"/>
      <c r="OH35" s="78"/>
      <c r="OI35" s="9"/>
      <c r="OJ35" s="9"/>
      <c r="OK35" s="78"/>
      <c r="OL35" s="9"/>
      <c r="OM35" s="9"/>
      <c r="ON35" s="78"/>
      <c r="OO35" s="9"/>
      <c r="OP35" s="9"/>
      <c r="OQ35" s="78"/>
      <c r="OR35" s="9"/>
      <c r="OS35" s="9"/>
      <c r="OT35" s="78"/>
      <c r="OU35" s="9"/>
      <c r="OV35" s="9"/>
      <c r="OW35" s="78"/>
      <c r="OX35" s="9"/>
      <c r="OY35" s="9"/>
      <c r="OZ35" s="78"/>
      <c r="PA35" s="9"/>
      <c r="PB35" s="9"/>
      <c r="PC35" s="78"/>
      <c r="PD35" s="9"/>
      <c r="PE35" s="9"/>
      <c r="PF35" s="78"/>
      <c r="PG35" s="9"/>
      <c r="PH35" s="9"/>
      <c r="PI35" s="78"/>
      <c r="PJ35" s="9"/>
      <c r="PK35" s="9"/>
      <c r="PL35" s="78"/>
      <c r="PM35" s="9"/>
      <c r="PN35" s="9"/>
      <c r="PO35" s="78"/>
      <c r="PP35" s="10"/>
      <c r="PQ35" s="10"/>
      <c r="PR35" s="10"/>
      <c r="PS35" s="9"/>
      <c r="PT35" s="9"/>
      <c r="PU35" s="78"/>
      <c r="PV35" s="10"/>
      <c r="PW35" s="10"/>
      <c r="PX35" s="10"/>
      <c r="PY35" s="9"/>
      <c r="PZ35" s="9"/>
      <c r="QA35" s="78"/>
      <c r="QB35" s="9"/>
      <c r="QC35" s="9"/>
      <c r="QD35" s="78"/>
      <c r="QE35" s="10"/>
      <c r="QF35" s="10"/>
      <c r="QG35" s="10"/>
      <c r="QH35" s="10"/>
      <c r="QI35" s="10"/>
      <c r="QJ35" s="10"/>
      <c r="QK35" s="57"/>
      <c r="QL35" s="58"/>
      <c r="QM35" s="9"/>
      <c r="QN35" s="9"/>
      <c r="QO35" s="78"/>
      <c r="QP35" s="9"/>
      <c r="QQ35" s="9"/>
      <c r="QR35" s="78"/>
      <c r="QS35" s="9"/>
      <c r="QT35" s="9"/>
      <c r="QU35" s="78"/>
      <c r="QV35" s="9"/>
      <c r="QW35" s="9"/>
      <c r="QX35" s="78"/>
      <c r="QY35" s="9"/>
      <c r="QZ35" s="9"/>
      <c r="RA35" s="78"/>
      <c r="RB35" s="9"/>
      <c r="RC35" s="9"/>
      <c r="RD35" s="78"/>
      <c r="RE35" s="9"/>
      <c r="RF35" s="9"/>
      <c r="RG35" s="78"/>
      <c r="RH35" s="9"/>
      <c r="RI35" s="9"/>
      <c r="RJ35" s="78"/>
      <c r="RK35" s="9"/>
      <c r="RL35" s="9"/>
      <c r="RM35" s="78"/>
      <c r="RN35" s="9"/>
      <c r="RO35" s="9"/>
      <c r="RP35" s="78"/>
      <c r="RQ35" s="9"/>
      <c r="RR35" s="9"/>
      <c r="RS35" s="78"/>
      <c r="RT35" s="9"/>
      <c r="RU35" s="9"/>
      <c r="RV35" s="78"/>
      <c r="RW35" s="9"/>
      <c r="RX35" s="9"/>
      <c r="RY35" s="78"/>
      <c r="RZ35" s="9"/>
      <c r="SA35" s="9"/>
      <c r="SB35" s="78"/>
      <c r="SC35" s="9"/>
      <c r="SD35" s="9"/>
      <c r="SE35" s="78"/>
      <c r="SF35" s="9"/>
      <c r="SG35" s="9"/>
      <c r="SH35" s="78"/>
      <c r="SI35" s="9"/>
      <c r="SJ35" s="9"/>
      <c r="SK35" s="78"/>
      <c r="SL35" s="9"/>
      <c r="SM35" s="9"/>
      <c r="SN35" s="78"/>
      <c r="SO35" s="9"/>
      <c r="SP35" s="9"/>
      <c r="SQ35" s="78"/>
      <c r="SR35" s="9"/>
      <c r="SS35" s="9"/>
      <c r="ST35" s="78"/>
      <c r="SU35" s="9"/>
      <c r="SV35" s="9"/>
      <c r="SW35" s="78"/>
      <c r="SX35" s="10"/>
      <c r="SY35" s="10"/>
      <c r="SZ35" s="10"/>
      <c r="TA35" s="9"/>
      <c r="TB35" s="9"/>
      <c r="TC35" s="78"/>
      <c r="TD35" s="10"/>
      <c r="TE35" s="10"/>
      <c r="TF35" s="10"/>
      <c r="TG35" s="9"/>
      <c r="TH35" s="9"/>
      <c r="TI35" s="78"/>
      <c r="TJ35" s="9"/>
      <c r="TK35" s="9"/>
      <c r="TL35" s="78"/>
      <c r="TM35" s="10"/>
      <c r="TN35" s="10"/>
      <c r="TO35" s="10"/>
      <c r="TP35" s="10"/>
      <c r="TQ35" s="10"/>
      <c r="TR35" s="10"/>
      <c r="TS35" s="57"/>
      <c r="TT35" s="58"/>
      <c r="TU35" s="9"/>
      <c r="TV35" s="9"/>
      <c r="TW35" s="78"/>
      <c r="TX35" s="9"/>
      <c r="TY35" s="9"/>
      <c r="TZ35" s="78"/>
      <c r="UA35" s="9"/>
      <c r="UB35" s="9"/>
      <c r="UC35" s="78"/>
      <c r="UD35" s="9"/>
      <c r="UE35" s="9"/>
      <c r="UF35" s="78"/>
      <c r="UG35" s="9"/>
      <c r="UH35" s="9"/>
      <c r="UI35" s="78"/>
      <c r="UJ35" s="9"/>
      <c r="UK35" s="9"/>
      <c r="UL35" s="78"/>
      <c r="UM35" s="9"/>
      <c r="UN35" s="9"/>
      <c r="UO35" s="78"/>
      <c r="UP35" s="9"/>
      <c r="UQ35" s="9"/>
      <c r="UR35" s="78"/>
      <c r="US35" s="9"/>
      <c r="UT35" s="9"/>
      <c r="UU35" s="78"/>
      <c r="UV35" s="9"/>
      <c r="UW35" s="9"/>
      <c r="UX35" s="78"/>
      <c r="UY35" s="9"/>
      <c r="UZ35" s="9"/>
      <c r="VA35" s="78"/>
      <c r="VB35" s="9"/>
      <c r="VC35" s="9"/>
      <c r="VD35" s="78"/>
      <c r="VE35" s="9"/>
      <c r="VF35" s="9"/>
      <c r="VG35" s="78"/>
      <c r="VH35" s="9"/>
      <c r="VI35" s="9"/>
      <c r="VJ35" s="78"/>
      <c r="VK35" s="9"/>
      <c r="VL35" s="9"/>
      <c r="VM35" s="78"/>
      <c r="VN35" s="9"/>
      <c r="VO35" s="9"/>
      <c r="VP35" s="78"/>
      <c r="VQ35" s="9"/>
      <c r="VR35" s="9"/>
      <c r="VS35" s="78"/>
      <c r="VT35" s="9"/>
      <c r="VU35" s="9"/>
      <c r="VV35" s="78"/>
      <c r="VW35" s="9"/>
      <c r="VX35" s="9"/>
      <c r="VY35" s="78"/>
      <c r="VZ35" s="9"/>
      <c r="WA35" s="9"/>
      <c r="WB35" s="78"/>
      <c r="WC35" s="9"/>
      <c r="WD35" s="9"/>
      <c r="WE35" s="78"/>
      <c r="WF35" s="10"/>
      <c r="WG35" s="10"/>
      <c r="WH35" s="10"/>
      <c r="WI35" s="9"/>
      <c r="WJ35" s="9"/>
      <c r="WK35" s="78"/>
      <c r="WL35" s="10"/>
      <c r="WM35" s="10"/>
      <c r="WN35" s="10"/>
      <c r="WO35" s="9"/>
      <c r="WP35" s="9"/>
      <c r="WQ35" s="78"/>
      <c r="WR35" s="9"/>
      <c r="WS35" s="9"/>
      <c r="WT35" s="78"/>
      <c r="WU35" s="10"/>
      <c r="WV35" s="10"/>
      <c r="WW35" s="10"/>
      <c r="WX35" s="10"/>
      <c r="WY35" s="10"/>
      <c r="WZ35" s="10"/>
      <c r="XA35" s="57"/>
      <c r="XB35" s="58"/>
      <c r="XC35" s="9"/>
      <c r="XD35" s="9"/>
      <c r="XE35" s="78"/>
      <c r="XF35" s="9"/>
      <c r="XG35" s="9"/>
      <c r="XH35" s="78"/>
      <c r="XI35" s="9"/>
      <c r="XJ35" s="9"/>
      <c r="XK35" s="78"/>
      <c r="XL35" s="9"/>
      <c r="XM35" s="9"/>
      <c r="XN35" s="78"/>
      <c r="XO35" s="9"/>
      <c r="XP35" s="9"/>
      <c r="XQ35" s="78"/>
      <c r="XR35" s="9"/>
      <c r="XS35" s="9"/>
      <c r="XT35" s="78"/>
      <c r="XU35" s="9"/>
      <c r="XV35" s="9"/>
      <c r="XW35" s="78"/>
      <c r="XX35" s="9"/>
      <c r="XY35" s="9"/>
      <c r="XZ35" s="78"/>
      <c r="YA35" s="9"/>
      <c r="YB35" s="9"/>
      <c r="YC35" s="78"/>
      <c r="YD35" s="9"/>
      <c r="YE35" s="9"/>
      <c r="YF35" s="78"/>
      <c r="YG35" s="9"/>
      <c r="YH35" s="9"/>
      <c r="YI35" s="78"/>
      <c r="YJ35" s="9"/>
      <c r="YK35" s="9"/>
      <c r="YL35" s="78"/>
      <c r="YM35" s="9"/>
      <c r="YN35" s="9"/>
      <c r="YO35" s="78"/>
      <c r="YP35" s="9"/>
      <c r="YQ35" s="9"/>
      <c r="YR35" s="78"/>
      <c r="YS35" s="9"/>
      <c r="YT35" s="9"/>
      <c r="YU35" s="78"/>
      <c r="YV35" s="9"/>
      <c r="YW35" s="9"/>
      <c r="YX35" s="78"/>
      <c r="YY35" s="9"/>
      <c r="YZ35" s="9"/>
      <c r="ZA35" s="78"/>
      <c r="ZB35" s="9"/>
      <c r="ZC35" s="9"/>
      <c r="ZD35" s="78"/>
      <c r="ZE35" s="9"/>
      <c r="ZF35" s="9"/>
      <c r="ZG35" s="78"/>
      <c r="ZH35" s="9"/>
      <c r="ZI35" s="9"/>
      <c r="ZJ35" s="78"/>
      <c r="ZK35" s="9"/>
      <c r="ZL35" s="9"/>
      <c r="ZM35" s="78"/>
      <c r="ZN35" s="10"/>
      <c r="ZO35" s="10"/>
      <c r="ZP35" s="10"/>
      <c r="ZQ35" s="9"/>
      <c r="ZR35" s="9"/>
      <c r="ZS35" s="78"/>
      <c r="ZT35" s="10"/>
      <c r="ZU35" s="10"/>
      <c r="ZV35" s="10"/>
      <c r="ZW35" s="9"/>
      <c r="ZX35" s="9"/>
      <c r="ZY35" s="78"/>
      <c r="ZZ35" s="9"/>
      <c r="AAA35" s="9"/>
      <c r="AAB35" s="78"/>
      <c r="AAC35" s="10"/>
      <c r="AAD35" s="10"/>
      <c r="AAE35" s="10"/>
      <c r="AAF35" s="10"/>
      <c r="AAG35" s="10"/>
      <c r="AAH35" s="10"/>
      <c r="AAI35" s="57"/>
      <c r="AAJ35" s="58"/>
      <c r="AAK35" s="9"/>
      <c r="AAL35" s="9"/>
      <c r="AAM35" s="78"/>
      <c r="AAN35" s="9"/>
      <c r="AAO35" s="9"/>
      <c r="AAP35" s="78"/>
      <c r="AAQ35" s="9"/>
      <c r="AAR35" s="9"/>
      <c r="AAS35" s="78"/>
      <c r="AAT35" s="9"/>
      <c r="AAU35" s="9"/>
      <c r="AAV35" s="78"/>
      <c r="AAW35" s="9"/>
      <c r="AAX35" s="9"/>
      <c r="AAY35" s="78"/>
      <c r="AAZ35" s="9"/>
      <c r="ABA35" s="9"/>
      <c r="ABB35" s="78"/>
      <c r="ABC35" s="9"/>
      <c r="ABD35" s="9"/>
      <c r="ABE35" s="78"/>
      <c r="ABF35" s="9"/>
      <c r="ABG35" s="9"/>
      <c r="ABH35" s="78"/>
      <c r="ABI35" s="9"/>
      <c r="ABJ35" s="9"/>
      <c r="ABK35" s="78"/>
      <c r="ABL35" s="9"/>
      <c r="ABM35" s="9"/>
      <c r="ABN35" s="78"/>
      <c r="ABO35" s="9"/>
      <c r="ABP35" s="9"/>
      <c r="ABQ35" s="78"/>
      <c r="ABR35" s="9"/>
      <c r="ABS35" s="9"/>
      <c r="ABT35" s="78"/>
      <c r="ABU35" s="9"/>
      <c r="ABV35" s="9"/>
      <c r="ABW35" s="78"/>
      <c r="ABX35" s="9"/>
      <c r="ABY35" s="9"/>
      <c r="ABZ35" s="78"/>
      <c r="ACA35" s="9"/>
      <c r="ACB35" s="9"/>
      <c r="ACC35" s="78"/>
      <c r="ACD35" s="9"/>
      <c r="ACE35" s="9"/>
      <c r="ACF35" s="78"/>
      <c r="ACG35" s="9"/>
      <c r="ACH35" s="9"/>
      <c r="ACI35" s="78"/>
      <c r="ACJ35" s="9"/>
      <c r="ACK35" s="9"/>
      <c r="ACL35" s="78"/>
      <c r="ACM35" s="9"/>
      <c r="ACN35" s="9"/>
      <c r="ACO35" s="78"/>
      <c r="ACP35" s="9"/>
      <c r="ACQ35" s="9"/>
      <c r="ACR35" s="78"/>
      <c r="ACS35" s="9"/>
      <c r="ACT35" s="9"/>
      <c r="ACU35" s="78"/>
      <c r="ACV35" s="10"/>
      <c r="ACW35" s="10"/>
      <c r="ACX35" s="10"/>
      <c r="ACY35" s="9"/>
      <c r="ACZ35" s="9"/>
      <c r="ADA35" s="78"/>
      <c r="ADB35" s="10"/>
      <c r="ADC35" s="10"/>
      <c r="ADD35" s="10"/>
      <c r="ADE35" s="9"/>
      <c r="ADF35" s="9"/>
      <c r="ADG35" s="78"/>
      <c r="ADH35" s="9"/>
      <c r="ADI35" s="9"/>
      <c r="ADJ35" s="78"/>
      <c r="ADK35" s="10"/>
      <c r="ADL35" s="10"/>
      <c r="ADM35" s="10"/>
      <c r="ADN35" s="10"/>
      <c r="ADO35" s="10"/>
      <c r="ADP35" s="10"/>
      <c r="ADQ35" s="57"/>
      <c r="ADR35" s="58"/>
      <c r="ADS35" s="9"/>
      <c r="ADT35" s="9"/>
      <c r="ADU35" s="78"/>
      <c r="ADV35" s="9"/>
      <c r="ADW35" s="9"/>
      <c r="ADX35" s="78"/>
      <c r="ADY35" s="9"/>
      <c r="ADZ35" s="9"/>
      <c r="AEA35" s="78"/>
      <c r="AEB35" s="9"/>
      <c r="AEC35" s="9"/>
      <c r="AED35" s="78"/>
      <c r="AEE35" s="9"/>
      <c r="AEF35" s="9"/>
      <c r="AEG35" s="78"/>
      <c r="AEH35" s="9"/>
      <c r="AEI35" s="9"/>
      <c r="AEJ35" s="78"/>
      <c r="AEK35" s="9"/>
      <c r="AEL35" s="9"/>
      <c r="AEM35" s="78"/>
      <c r="AEN35" s="9"/>
      <c r="AEO35" s="9"/>
      <c r="AEP35" s="78"/>
      <c r="AEQ35" s="9"/>
      <c r="AER35" s="9"/>
      <c r="AES35" s="78"/>
      <c r="AET35" s="9"/>
      <c r="AEU35" s="9"/>
      <c r="AEV35" s="78"/>
      <c r="AEW35" s="9"/>
      <c r="AEX35" s="9"/>
      <c r="AEY35" s="78"/>
      <c r="AEZ35" s="9"/>
      <c r="AFA35" s="9"/>
      <c r="AFB35" s="78"/>
      <c r="AFC35" s="9"/>
      <c r="AFD35" s="9"/>
      <c r="AFE35" s="78"/>
      <c r="AFF35" s="9"/>
      <c r="AFG35" s="9"/>
      <c r="AFH35" s="78"/>
      <c r="AFI35" s="9"/>
      <c r="AFJ35" s="9"/>
      <c r="AFK35" s="78"/>
      <c r="AFL35" s="9"/>
      <c r="AFM35" s="9"/>
      <c r="AFN35" s="78"/>
      <c r="AFO35" s="9"/>
      <c r="AFP35" s="9"/>
      <c r="AFQ35" s="78"/>
      <c r="AFR35" s="9"/>
      <c r="AFS35" s="9"/>
      <c r="AFT35" s="78"/>
      <c r="AFU35" s="9"/>
      <c r="AFV35" s="9"/>
      <c r="AFW35" s="78"/>
      <c r="AFX35" s="9"/>
      <c r="AFY35" s="9"/>
      <c r="AFZ35" s="78"/>
      <c r="AGA35" s="9"/>
      <c r="AGB35" s="9"/>
      <c r="AGC35" s="78"/>
      <c r="AGD35" s="10"/>
      <c r="AGE35" s="10"/>
      <c r="AGF35" s="10"/>
      <c r="AGG35" s="9"/>
      <c r="AGH35" s="9"/>
      <c r="AGI35" s="78"/>
      <c r="AGJ35" s="10"/>
      <c r="AGK35" s="10"/>
      <c r="AGL35" s="10"/>
      <c r="AGM35" s="9"/>
      <c r="AGN35" s="9"/>
      <c r="AGO35" s="78"/>
      <c r="AGP35" s="9"/>
      <c r="AGQ35" s="9"/>
      <c r="AGR35" s="78"/>
      <c r="AGS35" s="10"/>
      <c r="AGT35" s="10"/>
      <c r="AGU35" s="10"/>
      <c r="AGV35" s="10"/>
      <c r="AGW35" s="10"/>
      <c r="AGX35" s="10"/>
      <c r="AGY35" s="57"/>
      <c r="AGZ35" s="58"/>
      <c r="AHA35" s="9"/>
      <c r="AHB35" s="9"/>
      <c r="AHC35" s="78"/>
      <c r="AHD35" s="9"/>
      <c r="AHE35" s="9"/>
      <c r="AHF35" s="78"/>
      <c r="AHG35" s="9"/>
      <c r="AHH35" s="9"/>
      <c r="AHI35" s="78"/>
      <c r="AHJ35" s="9"/>
      <c r="AHK35" s="9"/>
      <c r="AHL35" s="78"/>
      <c r="AHM35" s="9"/>
      <c r="AHN35" s="9"/>
      <c r="AHO35" s="78"/>
      <c r="AHP35" s="9"/>
      <c r="AHQ35" s="9"/>
      <c r="AHR35" s="78"/>
      <c r="AHS35" s="9"/>
      <c r="AHT35" s="9"/>
      <c r="AHU35" s="78"/>
      <c r="AHV35" s="9"/>
      <c r="AHW35" s="9"/>
      <c r="AHX35" s="78"/>
      <c r="AHY35" s="9"/>
      <c r="AHZ35" s="9"/>
      <c r="AIA35" s="78"/>
      <c r="AIB35" s="9"/>
      <c r="AIC35" s="9"/>
      <c r="AID35" s="78"/>
      <c r="AIE35" s="9"/>
      <c r="AIF35" s="9"/>
      <c r="AIG35" s="78"/>
      <c r="AIH35" s="9"/>
      <c r="AII35" s="9"/>
      <c r="AIJ35" s="78"/>
      <c r="AIK35" s="9"/>
      <c r="AIL35" s="9"/>
      <c r="AIM35" s="78"/>
      <c r="AIN35" s="9"/>
      <c r="AIO35" s="9"/>
      <c r="AIP35" s="78"/>
      <c r="AIQ35" s="9"/>
      <c r="AIR35" s="9"/>
      <c r="AIS35" s="78"/>
      <c r="AIT35" s="9"/>
      <c r="AIU35" s="9"/>
      <c r="AIV35" s="78"/>
      <c r="AIW35" s="9"/>
      <c r="AIX35" s="9"/>
      <c r="AIY35" s="78"/>
      <c r="AIZ35" s="9"/>
      <c r="AJA35" s="9"/>
      <c r="AJB35" s="78"/>
      <c r="AJC35" s="9"/>
      <c r="AJD35" s="9"/>
      <c r="AJE35" s="78"/>
      <c r="AJF35" s="9"/>
      <c r="AJG35" s="9"/>
      <c r="AJH35" s="78"/>
      <c r="AJI35" s="9"/>
      <c r="AJJ35" s="9"/>
      <c r="AJK35" s="78"/>
      <c r="AJL35" s="10"/>
      <c r="AJM35" s="10"/>
      <c r="AJN35" s="10"/>
      <c r="AJO35" s="9"/>
      <c r="AJP35" s="9"/>
      <c r="AJQ35" s="78"/>
      <c r="AJR35" s="10"/>
      <c r="AJS35" s="10"/>
      <c r="AJT35" s="10"/>
      <c r="AJU35" s="9"/>
      <c r="AJV35" s="9"/>
      <c r="AJW35" s="78"/>
      <c r="AJX35" s="9"/>
      <c r="AJY35" s="9"/>
      <c r="AJZ35" s="78"/>
      <c r="AKA35" s="10"/>
      <c r="AKB35" s="10"/>
      <c r="AKC35" s="10"/>
      <c r="AKD35" s="10"/>
      <c r="AKE35" s="10"/>
      <c r="AKF35" s="10"/>
      <c r="AKG35" s="57"/>
      <c r="AKH35" s="58"/>
      <c r="AKI35" s="9"/>
      <c r="AKJ35" s="9"/>
      <c r="AKK35" s="78"/>
      <c r="AKL35" s="9"/>
      <c r="AKM35" s="9"/>
      <c r="AKN35" s="78"/>
      <c r="AKO35" s="9"/>
      <c r="AKP35" s="9"/>
      <c r="AKQ35" s="78"/>
      <c r="AKR35" s="9"/>
      <c r="AKS35" s="9"/>
      <c r="AKT35" s="78"/>
      <c r="AKU35" s="9"/>
      <c r="AKV35" s="9"/>
      <c r="AKW35" s="78"/>
      <c r="AKX35" s="9"/>
      <c r="AKY35" s="9"/>
      <c r="AKZ35" s="78"/>
      <c r="ALA35" s="9"/>
      <c r="ALB35" s="9"/>
      <c r="ALC35" s="78"/>
      <c r="ALD35" s="9"/>
      <c r="ALE35" s="9"/>
      <c r="ALF35" s="78"/>
      <c r="ALG35" s="9"/>
      <c r="ALH35" s="9"/>
      <c r="ALI35" s="78"/>
      <c r="ALJ35" s="9"/>
      <c r="ALK35" s="9"/>
      <c r="ALL35" s="78"/>
      <c r="ALM35" s="9"/>
      <c r="ALN35" s="9"/>
      <c r="ALO35" s="78"/>
      <c r="ALP35" s="9"/>
      <c r="ALQ35" s="9"/>
      <c r="ALR35" s="78"/>
      <c r="ALS35" s="9"/>
      <c r="ALT35" s="9"/>
      <c r="ALU35" s="78"/>
      <c r="ALV35" s="9"/>
      <c r="ALW35" s="9"/>
      <c r="ALX35" s="78"/>
      <c r="ALY35" s="9"/>
      <c r="ALZ35" s="9"/>
      <c r="AMA35" s="78"/>
      <c r="AMB35" s="9"/>
      <c r="AMC35" s="9"/>
      <c r="AMD35" s="78"/>
      <c r="AME35" s="9"/>
      <c r="AMF35" s="9"/>
      <c r="AMG35" s="78"/>
      <c r="AMH35" s="9"/>
      <c r="AMI35" s="9"/>
      <c r="AMJ35" s="78"/>
      <c r="AMK35" s="9"/>
      <c r="AML35" s="9"/>
      <c r="AMM35" s="78"/>
      <c r="AMN35" s="9"/>
      <c r="AMO35" s="9"/>
      <c r="AMP35" s="78"/>
      <c r="AMQ35" s="9"/>
      <c r="AMR35" s="9"/>
      <c r="AMS35" s="78"/>
      <c r="AMT35" s="10"/>
      <c r="AMU35" s="10"/>
      <c r="AMV35" s="10"/>
      <c r="AMW35" s="9"/>
      <c r="AMX35" s="9"/>
      <c r="AMY35" s="78"/>
      <c r="AMZ35" s="10"/>
      <c r="ANA35" s="10"/>
      <c r="ANB35" s="10"/>
      <c r="ANC35" s="9"/>
      <c r="AND35" s="9"/>
      <c r="ANE35" s="78"/>
      <c r="ANF35" s="9"/>
      <c r="ANG35" s="9"/>
      <c r="ANH35" s="78"/>
      <c r="ANI35" s="10"/>
      <c r="ANJ35" s="10"/>
      <c r="ANK35" s="10"/>
      <c r="ANL35" s="10"/>
      <c r="ANM35" s="10"/>
      <c r="ANN35" s="10"/>
      <c r="ANO35" s="57"/>
      <c r="ANP35" s="58"/>
      <c r="ANQ35" s="9"/>
      <c r="ANR35" s="9"/>
      <c r="ANS35" s="78"/>
      <c r="ANT35" s="9"/>
      <c r="ANU35" s="9"/>
      <c r="ANV35" s="78"/>
      <c r="ANW35" s="9"/>
      <c r="ANX35" s="9"/>
      <c r="ANY35" s="78"/>
      <c r="ANZ35" s="9"/>
      <c r="AOA35" s="9"/>
      <c r="AOB35" s="78"/>
      <c r="AOC35" s="9"/>
      <c r="AOD35" s="9"/>
      <c r="AOE35" s="78"/>
      <c r="AOF35" s="9"/>
      <c r="AOG35" s="9"/>
      <c r="AOH35" s="78"/>
      <c r="AOI35" s="9"/>
      <c r="AOJ35" s="9"/>
      <c r="AOK35" s="78"/>
      <c r="AOL35" s="9"/>
      <c r="AOM35" s="9"/>
      <c r="AON35" s="78"/>
      <c r="AOO35" s="9"/>
      <c r="AOP35" s="9"/>
      <c r="AOQ35" s="78"/>
      <c r="AOR35" s="9"/>
      <c r="AOS35" s="9"/>
      <c r="AOT35" s="78"/>
      <c r="AOU35" s="9"/>
      <c r="AOV35" s="9"/>
      <c r="AOW35" s="78"/>
      <c r="AOX35" s="9"/>
      <c r="AOY35" s="9"/>
      <c r="AOZ35" s="78"/>
      <c r="APA35" s="9"/>
      <c r="APB35" s="9"/>
      <c r="APC35" s="78"/>
      <c r="APD35" s="9"/>
      <c r="APE35" s="9"/>
      <c r="APF35" s="78"/>
      <c r="APG35" s="9"/>
      <c r="APH35" s="9"/>
      <c r="API35" s="78"/>
      <c r="APJ35" s="9"/>
      <c r="APK35" s="9"/>
      <c r="APL35" s="78"/>
      <c r="APM35" s="9"/>
      <c r="APN35" s="9"/>
      <c r="APO35" s="78"/>
      <c r="APP35" s="9"/>
      <c r="APQ35" s="9"/>
      <c r="APR35" s="78"/>
      <c r="APS35" s="9"/>
      <c r="APT35" s="9"/>
      <c r="APU35" s="78"/>
      <c r="APV35" s="9"/>
      <c r="APW35" s="9"/>
      <c r="APX35" s="78"/>
      <c r="APY35" s="9"/>
      <c r="APZ35" s="9"/>
      <c r="AQA35" s="78"/>
      <c r="AQB35" s="10"/>
      <c r="AQC35" s="10"/>
      <c r="AQD35" s="10"/>
      <c r="AQE35" s="9"/>
      <c r="AQF35" s="9"/>
      <c r="AQG35" s="78"/>
      <c r="AQH35" s="10"/>
      <c r="AQI35" s="10"/>
      <c r="AQJ35" s="10"/>
      <c r="AQK35" s="9"/>
      <c r="AQL35" s="9"/>
      <c r="AQM35" s="78"/>
      <c r="AQN35" s="9"/>
      <c r="AQO35" s="9"/>
      <c r="AQP35" s="78"/>
      <c r="AQQ35" s="10"/>
      <c r="AQR35" s="10"/>
      <c r="AQS35" s="10"/>
      <c r="AQT35" s="10"/>
      <c r="AQU35" s="10"/>
      <c r="AQV35" s="10"/>
      <c r="AQW35" s="57"/>
      <c r="AQX35" s="58"/>
      <c r="AQY35" s="9"/>
      <c r="AQZ35" s="9"/>
      <c r="ARA35" s="78"/>
      <c r="ARB35" s="9"/>
      <c r="ARC35" s="9"/>
      <c r="ARD35" s="78"/>
      <c r="ARE35" s="9"/>
      <c r="ARF35" s="9"/>
      <c r="ARG35" s="78"/>
      <c r="ARH35" s="9"/>
      <c r="ARI35" s="9"/>
      <c r="ARJ35" s="78"/>
      <c r="ARK35" s="9"/>
      <c r="ARL35" s="9"/>
      <c r="ARM35" s="78"/>
      <c r="ARN35" s="9"/>
      <c r="ARO35" s="9"/>
      <c r="ARP35" s="78"/>
      <c r="ARQ35" s="9"/>
      <c r="ARR35" s="9"/>
      <c r="ARS35" s="78"/>
      <c r="ART35" s="9"/>
      <c r="ARU35" s="9"/>
      <c r="ARV35" s="78"/>
      <c r="ARW35" s="9"/>
      <c r="ARX35" s="9"/>
      <c r="ARY35" s="78"/>
      <c r="ARZ35" s="9"/>
      <c r="ASA35" s="9"/>
      <c r="ASB35" s="78"/>
      <c r="ASC35" s="9"/>
      <c r="ASD35" s="9"/>
      <c r="ASE35" s="78"/>
      <c r="ASF35" s="9"/>
      <c r="ASG35" s="9"/>
      <c r="ASH35" s="78"/>
      <c r="ASI35" s="9"/>
      <c r="ASJ35" s="9"/>
      <c r="ASK35" s="78"/>
      <c r="ASL35" s="9"/>
      <c r="ASM35" s="9"/>
      <c r="ASN35" s="78"/>
      <c r="ASO35" s="9"/>
      <c r="ASP35" s="9"/>
      <c r="ASQ35" s="78"/>
      <c r="ASR35" s="9"/>
      <c r="ASS35" s="9"/>
      <c r="AST35" s="78"/>
      <c r="ASU35" s="9"/>
      <c r="ASV35" s="9"/>
      <c r="ASW35" s="78"/>
      <c r="ASX35" s="9"/>
      <c r="ASY35" s="9"/>
      <c r="ASZ35" s="78"/>
      <c r="ATA35" s="9"/>
      <c r="ATB35" s="9"/>
      <c r="ATC35" s="78"/>
      <c r="ATD35" s="9"/>
      <c r="ATE35" s="9"/>
      <c r="ATF35" s="78"/>
      <c r="ATG35" s="9"/>
      <c r="ATH35" s="9"/>
      <c r="ATI35" s="78"/>
      <c r="ATJ35" s="10"/>
      <c r="ATK35" s="10"/>
      <c r="ATL35" s="10"/>
      <c r="ATM35" s="9"/>
      <c r="ATN35" s="9"/>
      <c r="ATO35" s="78"/>
      <c r="ATP35" s="10"/>
      <c r="ATQ35" s="10"/>
      <c r="ATR35" s="10"/>
      <c r="ATS35" s="9"/>
      <c r="ATT35" s="9"/>
      <c r="ATU35" s="78"/>
      <c r="ATV35" s="9"/>
      <c r="ATW35" s="9"/>
      <c r="ATX35" s="78"/>
      <c r="ATY35" s="10"/>
      <c r="ATZ35" s="10"/>
      <c r="AUA35" s="10"/>
      <c r="AUB35" s="10"/>
      <c r="AUC35" s="10"/>
      <c r="AUD35" s="10"/>
      <c r="AUE35" s="57"/>
      <c r="AUF35" s="58"/>
      <c r="AUG35" s="9"/>
      <c r="AUH35" s="9"/>
      <c r="AUI35" s="78"/>
      <c r="AUJ35" s="9"/>
      <c r="AUK35" s="9"/>
      <c r="AUL35" s="78"/>
      <c r="AUM35" s="9"/>
      <c r="AUN35" s="9"/>
      <c r="AUO35" s="78"/>
      <c r="AUP35" s="9"/>
      <c r="AUQ35" s="9"/>
      <c r="AUR35" s="78"/>
      <c r="AUS35" s="9"/>
      <c r="AUT35" s="9"/>
      <c r="AUU35" s="78"/>
      <c r="AUV35" s="9"/>
      <c r="AUW35" s="9"/>
      <c r="AUX35" s="78"/>
      <c r="AUY35" s="9"/>
      <c r="AUZ35" s="9"/>
      <c r="AVA35" s="78"/>
      <c r="AVB35" s="9"/>
      <c r="AVC35" s="9"/>
      <c r="AVD35" s="78"/>
      <c r="AVE35" s="9"/>
      <c r="AVF35" s="9"/>
      <c r="AVG35" s="78"/>
      <c r="AVH35" s="9"/>
      <c r="AVI35" s="9"/>
      <c r="AVJ35" s="78"/>
      <c r="AVK35" s="9"/>
      <c r="AVL35" s="9"/>
      <c r="AVM35" s="78"/>
      <c r="AVN35" s="9"/>
      <c r="AVO35" s="9"/>
      <c r="AVP35" s="78"/>
      <c r="AVQ35" s="9"/>
      <c r="AVR35" s="9"/>
      <c r="AVS35" s="78"/>
      <c r="AVT35" s="9"/>
      <c r="AVU35" s="9"/>
      <c r="AVV35" s="78"/>
      <c r="AVW35" s="9"/>
      <c r="AVX35" s="9"/>
      <c r="AVY35" s="78"/>
      <c r="AVZ35" s="9"/>
      <c r="AWA35" s="9"/>
      <c r="AWB35" s="78"/>
      <c r="AWC35" s="9"/>
      <c r="AWD35" s="9"/>
      <c r="AWE35" s="78"/>
      <c r="AWF35" s="9"/>
      <c r="AWG35" s="9"/>
      <c r="AWH35" s="78"/>
      <c r="AWI35" s="9"/>
      <c r="AWJ35" s="9"/>
      <c r="AWK35" s="78"/>
      <c r="AWL35" s="9"/>
      <c r="AWM35" s="9"/>
      <c r="AWN35" s="78"/>
      <c r="AWO35" s="9"/>
      <c r="AWP35" s="9"/>
      <c r="AWQ35" s="78"/>
      <c r="AWR35" s="10"/>
      <c r="AWS35" s="10"/>
      <c r="AWT35" s="10"/>
      <c r="AWU35" s="9"/>
      <c r="AWV35" s="9"/>
      <c r="AWW35" s="78"/>
      <c r="AWX35" s="10"/>
      <c r="AWY35" s="10"/>
      <c r="AWZ35" s="10"/>
      <c r="AXA35" s="9"/>
      <c r="AXB35" s="9"/>
      <c r="AXC35" s="78"/>
      <c r="AXD35" s="9"/>
      <c r="AXE35" s="9"/>
      <c r="AXF35" s="78"/>
      <c r="AXG35" s="10"/>
      <c r="AXH35" s="10"/>
      <c r="AXI35" s="10"/>
      <c r="AXJ35" s="10"/>
      <c r="AXK35" s="10"/>
      <c r="AXL35" s="10"/>
      <c r="AXM35" s="57"/>
      <c r="AXN35" s="58"/>
      <c r="AXO35" s="9"/>
      <c r="AXP35" s="9"/>
      <c r="AXQ35" s="78"/>
      <c r="AXR35" s="9"/>
      <c r="AXS35" s="9"/>
      <c r="AXT35" s="78"/>
      <c r="AXU35" s="9"/>
      <c r="AXV35" s="9"/>
      <c r="AXW35" s="78"/>
      <c r="AXX35" s="9"/>
      <c r="AXY35" s="9"/>
      <c r="AXZ35" s="78"/>
      <c r="AYA35" s="9"/>
      <c r="AYB35" s="9"/>
      <c r="AYC35" s="78"/>
      <c r="AYD35" s="9"/>
      <c r="AYE35" s="9"/>
      <c r="AYF35" s="78"/>
      <c r="AYG35" s="9"/>
      <c r="AYH35" s="9"/>
      <c r="AYI35" s="78"/>
      <c r="AYJ35" s="9"/>
      <c r="AYK35" s="9"/>
      <c r="AYL35" s="78"/>
      <c r="AYM35" s="9"/>
      <c r="AYN35" s="9"/>
      <c r="AYO35" s="78"/>
      <c r="AYP35" s="9"/>
      <c r="AYQ35" s="9"/>
      <c r="AYR35" s="78"/>
      <c r="AYS35" s="9"/>
      <c r="AYT35" s="9"/>
      <c r="AYU35" s="78"/>
      <c r="AYV35" s="9"/>
      <c r="AYW35" s="9"/>
      <c r="AYX35" s="78"/>
      <c r="AYY35" s="9"/>
      <c r="AYZ35" s="9"/>
      <c r="AZA35" s="78"/>
      <c r="AZB35" s="9"/>
      <c r="AZC35" s="9"/>
      <c r="AZD35" s="78"/>
      <c r="AZE35" s="9"/>
      <c r="AZF35" s="9"/>
      <c r="AZG35" s="78"/>
      <c r="AZH35" s="9"/>
      <c r="AZI35" s="9"/>
      <c r="AZJ35" s="78"/>
      <c r="AZK35" s="9"/>
      <c r="AZL35" s="9"/>
      <c r="AZM35" s="78"/>
      <c r="AZN35" s="9"/>
      <c r="AZO35" s="9"/>
      <c r="AZP35" s="78"/>
      <c r="AZQ35" s="9"/>
      <c r="AZR35" s="9"/>
      <c r="AZS35" s="78"/>
      <c r="AZT35" s="9"/>
      <c r="AZU35" s="9"/>
      <c r="AZV35" s="78"/>
      <c r="AZW35" s="9"/>
      <c r="AZX35" s="9"/>
      <c r="AZY35" s="78"/>
      <c r="AZZ35" s="10"/>
      <c r="BAA35" s="10"/>
      <c r="BAB35" s="10"/>
      <c r="BAC35" s="9"/>
      <c r="BAD35" s="9"/>
      <c r="BAE35" s="78"/>
      <c r="BAF35" s="10"/>
      <c r="BAG35" s="10"/>
      <c r="BAH35" s="10"/>
      <c r="BAI35" s="9"/>
      <c r="BAJ35" s="9"/>
      <c r="BAK35" s="78"/>
      <c r="BAL35" s="9"/>
      <c r="BAM35" s="9"/>
      <c r="BAN35" s="78"/>
      <c r="BAO35" s="10"/>
      <c r="BAP35" s="10"/>
      <c r="BAQ35" s="10"/>
      <c r="BAR35" s="10"/>
      <c r="BAS35" s="10"/>
      <c r="BAT35" s="10"/>
      <c r="BAU35" s="57"/>
      <c r="BAV35" s="58"/>
      <c r="BAW35" s="9"/>
      <c r="BAX35" s="9"/>
      <c r="BAY35" s="78"/>
      <c r="BAZ35" s="9"/>
      <c r="BBA35" s="9"/>
      <c r="BBB35" s="78"/>
      <c r="BBC35" s="9"/>
      <c r="BBD35" s="9"/>
      <c r="BBE35" s="78"/>
      <c r="BBF35" s="9"/>
      <c r="BBG35" s="9"/>
      <c r="BBH35" s="78"/>
      <c r="BBI35" s="9"/>
      <c r="BBJ35" s="9"/>
      <c r="BBK35" s="78"/>
      <c r="BBL35" s="9"/>
      <c r="BBM35" s="9"/>
      <c r="BBN35" s="78"/>
      <c r="BBO35" s="9"/>
      <c r="BBP35" s="9"/>
      <c r="BBQ35" s="78"/>
      <c r="BBR35" s="9"/>
      <c r="BBS35" s="9"/>
      <c r="BBT35" s="78"/>
      <c r="BBU35" s="9"/>
      <c r="BBV35" s="9"/>
      <c r="BBW35" s="78"/>
      <c r="BBX35" s="9"/>
      <c r="BBY35" s="9"/>
      <c r="BBZ35" s="78"/>
      <c r="BCA35" s="9"/>
      <c r="BCB35" s="9"/>
      <c r="BCC35" s="78"/>
      <c r="BCD35" s="9"/>
      <c r="BCE35" s="9"/>
      <c r="BCF35" s="78"/>
      <c r="BCG35" s="9"/>
      <c r="BCH35" s="9"/>
      <c r="BCI35" s="78"/>
      <c r="BCJ35" s="9"/>
      <c r="BCK35" s="9"/>
      <c r="BCL35" s="78"/>
      <c r="BCM35" s="9"/>
      <c r="BCN35" s="9"/>
      <c r="BCO35" s="78"/>
      <c r="BCP35" s="9"/>
      <c r="BCQ35" s="9"/>
      <c r="BCR35" s="78"/>
      <c r="BCS35" s="9"/>
      <c r="BCT35" s="9"/>
      <c r="BCU35" s="78"/>
      <c r="BCV35" s="9"/>
      <c r="BCW35" s="9"/>
      <c r="BCX35" s="78"/>
      <c r="BCY35" s="9"/>
      <c r="BCZ35" s="9"/>
      <c r="BDA35" s="78"/>
      <c r="BDB35" s="9"/>
      <c r="BDC35" s="9"/>
      <c r="BDD35" s="78"/>
      <c r="BDE35" s="9"/>
      <c r="BDF35" s="9"/>
      <c r="BDG35" s="78"/>
      <c r="BDH35" s="10"/>
      <c r="BDI35" s="10"/>
      <c r="BDJ35" s="10"/>
      <c r="BDK35" s="9"/>
      <c r="BDL35" s="9"/>
      <c r="BDM35" s="78"/>
      <c r="BDN35" s="10"/>
      <c r="BDO35" s="10"/>
      <c r="BDP35" s="10"/>
      <c r="BDQ35" s="9"/>
      <c r="BDR35" s="9"/>
      <c r="BDS35" s="78"/>
      <c r="BDT35" s="9"/>
      <c r="BDU35" s="9"/>
      <c r="BDV35" s="78"/>
      <c r="BDW35" s="10"/>
      <c r="BDX35" s="10"/>
      <c r="BDY35" s="10"/>
      <c r="BDZ35" s="10"/>
      <c r="BEA35" s="10"/>
      <c r="BEB35" s="10"/>
      <c r="BEC35" s="57"/>
      <c r="BED35" s="58"/>
      <c r="BEE35" s="9"/>
      <c r="BEF35" s="9"/>
      <c r="BEG35" s="78"/>
      <c r="BEH35" s="9"/>
      <c r="BEI35" s="9"/>
      <c r="BEJ35" s="78"/>
      <c r="BEK35" s="9"/>
      <c r="BEL35" s="9"/>
      <c r="BEM35" s="78"/>
      <c r="BEN35" s="9"/>
      <c r="BEO35" s="9"/>
      <c r="BEP35" s="78"/>
      <c r="BEQ35" s="9"/>
      <c r="BER35" s="9"/>
      <c r="BES35" s="78"/>
      <c r="BET35" s="9"/>
      <c r="BEU35" s="9"/>
      <c r="BEV35" s="78"/>
      <c r="BEW35" s="9"/>
      <c r="BEX35" s="9"/>
      <c r="BEY35" s="78"/>
      <c r="BEZ35" s="9"/>
      <c r="BFA35" s="9"/>
      <c r="BFB35" s="78"/>
      <c r="BFC35" s="9"/>
      <c r="BFD35" s="9"/>
      <c r="BFE35" s="78"/>
      <c r="BFF35" s="9"/>
      <c r="BFG35" s="9"/>
      <c r="BFH35" s="78"/>
      <c r="BFI35" s="9"/>
      <c r="BFJ35" s="9"/>
      <c r="BFK35" s="78"/>
      <c r="BFL35" s="9"/>
      <c r="BFM35" s="9"/>
      <c r="BFN35" s="78"/>
      <c r="BFO35" s="9"/>
      <c r="BFP35" s="9"/>
      <c r="BFQ35" s="78"/>
      <c r="BFR35" s="9"/>
      <c r="BFS35" s="9"/>
      <c r="BFT35" s="78"/>
      <c r="BFU35" s="9"/>
      <c r="BFV35" s="9"/>
      <c r="BFW35" s="78"/>
      <c r="BFX35" s="9"/>
      <c r="BFY35" s="9"/>
      <c r="BFZ35" s="78"/>
      <c r="BGA35" s="9"/>
      <c r="BGB35" s="9"/>
      <c r="BGC35" s="78"/>
      <c r="BGD35" s="9"/>
      <c r="BGE35" s="9"/>
      <c r="BGF35" s="78"/>
      <c r="BGG35" s="9"/>
      <c r="BGH35" s="9"/>
      <c r="BGI35" s="78"/>
      <c r="BGJ35" s="9"/>
      <c r="BGK35" s="9"/>
      <c r="BGL35" s="78"/>
      <c r="BGM35" s="9"/>
      <c r="BGN35" s="9"/>
      <c r="BGO35" s="78"/>
      <c r="BGP35" s="10"/>
      <c r="BGQ35" s="10"/>
      <c r="BGR35" s="10"/>
      <c r="BGS35" s="9"/>
      <c r="BGT35" s="9"/>
      <c r="BGU35" s="78"/>
      <c r="BGV35" s="10"/>
      <c r="BGW35" s="10"/>
      <c r="BGX35" s="10"/>
      <c r="BGY35" s="9"/>
      <c r="BGZ35" s="9"/>
      <c r="BHA35" s="78"/>
      <c r="BHB35" s="9"/>
      <c r="BHC35" s="9"/>
      <c r="BHD35" s="78"/>
      <c r="BHE35" s="10"/>
      <c r="BHF35" s="10"/>
      <c r="BHG35" s="10"/>
      <c r="BHH35" s="10"/>
      <c r="BHI35" s="10"/>
      <c r="BHJ35" s="10"/>
      <c r="BHK35" s="57"/>
      <c r="BHL35" s="58"/>
      <c r="BHM35" s="9"/>
      <c r="BHN35" s="9"/>
      <c r="BHO35" s="78"/>
      <c r="BHP35" s="9"/>
      <c r="BHQ35" s="9"/>
      <c r="BHR35" s="78"/>
      <c r="BHS35" s="9"/>
      <c r="BHT35" s="9"/>
      <c r="BHU35" s="78"/>
      <c r="BHV35" s="9"/>
      <c r="BHW35" s="9"/>
      <c r="BHX35" s="78"/>
      <c r="BHY35" s="9"/>
      <c r="BHZ35" s="9"/>
      <c r="BIA35" s="78"/>
      <c r="BIB35" s="9"/>
      <c r="BIC35" s="9"/>
      <c r="BID35" s="78"/>
      <c r="BIE35" s="9"/>
      <c r="BIF35" s="9"/>
      <c r="BIG35" s="78"/>
      <c r="BIH35" s="9"/>
      <c r="BII35" s="9"/>
      <c r="BIJ35" s="78"/>
      <c r="BIK35" s="9"/>
      <c r="BIL35" s="9"/>
      <c r="BIM35" s="78"/>
      <c r="BIN35" s="9"/>
      <c r="BIO35" s="9"/>
      <c r="BIP35" s="78"/>
      <c r="BIQ35" s="9"/>
      <c r="BIR35" s="9"/>
      <c r="BIS35" s="78"/>
      <c r="BIT35" s="9"/>
      <c r="BIU35" s="9"/>
      <c r="BIV35" s="78"/>
      <c r="BIW35" s="9"/>
      <c r="BIX35" s="9"/>
      <c r="BIY35" s="78"/>
      <c r="BIZ35" s="9"/>
      <c r="BJA35" s="9"/>
      <c r="BJB35" s="78"/>
      <c r="BJC35" s="9"/>
      <c r="BJD35" s="9"/>
      <c r="BJE35" s="78"/>
      <c r="BJF35" s="9"/>
      <c r="BJG35" s="9"/>
      <c r="BJH35" s="78"/>
      <c r="BJI35" s="9"/>
      <c r="BJJ35" s="9"/>
      <c r="BJK35" s="78"/>
      <c r="BJL35" s="9"/>
      <c r="BJM35" s="9"/>
      <c r="BJN35" s="78"/>
      <c r="BJO35" s="9"/>
      <c r="BJP35" s="9"/>
      <c r="BJQ35" s="78"/>
      <c r="BJR35" s="9"/>
      <c r="BJS35" s="9"/>
      <c r="BJT35" s="78"/>
      <c r="BJU35" s="9"/>
      <c r="BJV35" s="9"/>
      <c r="BJW35" s="78"/>
      <c r="BJX35" s="10"/>
      <c r="BJY35" s="10"/>
      <c r="BJZ35" s="10"/>
      <c r="BKA35" s="9"/>
      <c r="BKB35" s="9"/>
      <c r="BKC35" s="78"/>
      <c r="BKD35" s="10"/>
      <c r="BKE35" s="10"/>
      <c r="BKF35" s="10"/>
      <c r="BKG35" s="9"/>
      <c r="BKH35" s="9"/>
      <c r="BKI35" s="78"/>
      <c r="BKJ35" s="9"/>
      <c r="BKK35" s="9"/>
      <c r="BKL35" s="78"/>
      <c r="BKM35" s="10"/>
      <c r="BKN35" s="10"/>
      <c r="BKO35" s="10"/>
      <c r="BKP35" s="10"/>
      <c r="BKQ35" s="10"/>
      <c r="BKR35" s="10"/>
      <c r="BKS35" s="57"/>
      <c r="BKT35" s="58"/>
      <c r="BKU35" s="9"/>
      <c r="BKV35" s="9"/>
      <c r="BKW35" s="78"/>
      <c r="BKX35" s="9"/>
      <c r="BKY35" s="9"/>
      <c r="BKZ35" s="78"/>
      <c r="BLA35" s="9"/>
      <c r="BLB35" s="9"/>
      <c r="BLC35" s="78"/>
      <c r="BLD35" s="9"/>
      <c r="BLE35" s="9"/>
      <c r="BLF35" s="78"/>
      <c r="BLG35" s="9"/>
      <c r="BLH35" s="9"/>
      <c r="BLI35" s="78"/>
      <c r="BLJ35" s="9"/>
      <c r="BLK35" s="9"/>
      <c r="BLL35" s="78"/>
      <c r="BLM35" s="9"/>
      <c r="BLN35" s="9"/>
      <c r="BLO35" s="78"/>
      <c r="BLP35" s="9"/>
      <c r="BLQ35" s="9"/>
      <c r="BLR35" s="78"/>
      <c r="BLS35" s="9"/>
      <c r="BLT35" s="9"/>
      <c r="BLU35" s="78"/>
      <c r="BLV35" s="9"/>
      <c r="BLW35" s="9"/>
      <c r="BLX35" s="78"/>
      <c r="BLY35" s="9"/>
      <c r="BLZ35" s="9"/>
      <c r="BMA35" s="78"/>
      <c r="BMB35" s="9"/>
      <c r="BMC35" s="9"/>
      <c r="BMD35" s="78"/>
      <c r="BME35" s="9"/>
      <c r="BMF35" s="9"/>
      <c r="BMG35" s="78"/>
      <c r="BMH35" s="9"/>
      <c r="BMI35" s="9"/>
      <c r="BMJ35" s="78"/>
      <c r="BMK35" s="9"/>
      <c r="BML35" s="9"/>
      <c r="BMM35" s="78"/>
      <c r="BMN35" s="9"/>
      <c r="BMO35" s="9"/>
      <c r="BMP35" s="78"/>
      <c r="BMQ35" s="9"/>
      <c r="BMR35" s="9"/>
      <c r="BMS35" s="78"/>
      <c r="BMT35" s="9"/>
      <c r="BMU35" s="9"/>
      <c r="BMV35" s="78"/>
      <c r="BMW35" s="9"/>
      <c r="BMX35" s="9"/>
      <c r="BMY35" s="78"/>
      <c r="BMZ35" s="9"/>
      <c r="BNA35" s="9"/>
      <c r="BNB35" s="78"/>
      <c r="BNC35" s="9"/>
      <c r="BND35" s="9"/>
      <c r="BNE35" s="78"/>
      <c r="BNF35" s="10"/>
      <c r="BNG35" s="10"/>
      <c r="BNH35" s="10"/>
      <c r="BNI35" s="9"/>
      <c r="BNJ35" s="9"/>
      <c r="BNK35" s="78"/>
      <c r="BNL35" s="10"/>
      <c r="BNM35" s="10"/>
      <c r="BNN35" s="10"/>
      <c r="BNO35" s="9"/>
      <c r="BNP35" s="9"/>
      <c r="BNQ35" s="78"/>
      <c r="BNR35" s="9"/>
      <c r="BNS35" s="9"/>
      <c r="BNT35" s="78"/>
      <c r="BNU35" s="10"/>
      <c r="BNV35" s="10"/>
      <c r="BNW35" s="10"/>
      <c r="BNX35" s="10"/>
      <c r="BNY35" s="10"/>
      <c r="BNZ35" s="10"/>
      <c r="BOA35" s="57"/>
      <c r="BOB35" s="58"/>
      <c r="BOC35" s="9"/>
      <c r="BOD35" s="9"/>
      <c r="BOE35" s="78"/>
      <c r="BOF35" s="9"/>
      <c r="BOG35" s="9"/>
      <c r="BOH35" s="78"/>
      <c r="BOI35" s="9"/>
      <c r="BOJ35" s="9"/>
      <c r="BOK35" s="78"/>
      <c r="BOL35" s="9"/>
      <c r="BOM35" s="9"/>
      <c r="BON35" s="78"/>
      <c r="BOO35" s="9"/>
      <c r="BOP35" s="9"/>
      <c r="BOQ35" s="78"/>
      <c r="BOR35" s="9"/>
      <c r="BOS35" s="9"/>
      <c r="BOT35" s="78"/>
      <c r="BOU35" s="9"/>
      <c r="BOV35" s="9"/>
      <c r="BOW35" s="78"/>
      <c r="BOX35" s="9"/>
      <c r="BOY35" s="9"/>
      <c r="BOZ35" s="78"/>
      <c r="BPA35" s="9"/>
      <c r="BPB35" s="9"/>
      <c r="BPC35" s="78"/>
      <c r="BPD35" s="9"/>
      <c r="BPE35" s="9"/>
      <c r="BPF35" s="78"/>
      <c r="BPG35" s="9"/>
      <c r="BPH35" s="9"/>
      <c r="BPI35" s="78"/>
      <c r="BPJ35" s="9"/>
      <c r="BPK35" s="9"/>
      <c r="BPL35" s="78"/>
      <c r="BPM35" s="9"/>
      <c r="BPN35" s="9"/>
      <c r="BPO35" s="78"/>
      <c r="BPP35" s="9"/>
      <c r="BPQ35" s="9"/>
      <c r="BPR35" s="78"/>
      <c r="BPS35" s="9"/>
      <c r="BPT35" s="9"/>
      <c r="BPU35" s="78"/>
      <c r="BPV35" s="9"/>
      <c r="BPW35" s="9"/>
      <c r="BPX35" s="78"/>
      <c r="BPY35" s="9"/>
      <c r="BPZ35" s="9"/>
      <c r="BQA35" s="78"/>
      <c r="BQB35" s="9"/>
      <c r="BQC35" s="9"/>
      <c r="BQD35" s="78"/>
      <c r="BQE35" s="9"/>
      <c r="BQF35" s="9"/>
      <c r="BQG35" s="78"/>
      <c r="BQH35" s="9"/>
      <c r="BQI35" s="9"/>
      <c r="BQJ35" s="78"/>
      <c r="BQK35" s="9"/>
      <c r="BQL35" s="9"/>
      <c r="BQM35" s="78"/>
      <c r="BQN35" s="10"/>
      <c r="BQO35" s="10"/>
      <c r="BQP35" s="10"/>
      <c r="BQQ35" s="9"/>
      <c r="BQR35" s="9"/>
      <c r="BQS35" s="78"/>
      <c r="BQT35" s="10"/>
      <c r="BQU35" s="10"/>
      <c r="BQV35" s="10"/>
      <c r="BQW35" s="9"/>
      <c r="BQX35" s="9"/>
      <c r="BQY35" s="78"/>
      <c r="BQZ35" s="9"/>
      <c r="BRA35" s="9"/>
      <c r="BRB35" s="78"/>
      <c r="BRC35" s="10"/>
      <c r="BRD35" s="10"/>
      <c r="BRE35" s="10"/>
      <c r="BRF35" s="10"/>
      <c r="BRG35" s="10"/>
      <c r="BRH35" s="10"/>
      <c r="BRI35" s="57"/>
      <c r="BRJ35" s="58"/>
      <c r="BRK35" s="9"/>
      <c r="BRL35" s="9"/>
      <c r="BRM35" s="78"/>
      <c r="BRN35" s="9"/>
      <c r="BRO35" s="9"/>
      <c r="BRP35" s="78"/>
      <c r="BRQ35" s="9"/>
      <c r="BRR35" s="9"/>
      <c r="BRS35" s="78"/>
      <c r="BRT35" s="9"/>
      <c r="BRU35" s="9"/>
      <c r="BRV35" s="78"/>
      <c r="BRW35" s="9"/>
      <c r="BRX35" s="9"/>
      <c r="BRY35" s="78"/>
      <c r="BRZ35" s="9"/>
      <c r="BSA35" s="9"/>
      <c r="BSB35" s="78"/>
      <c r="BSC35" s="9"/>
      <c r="BSD35" s="9"/>
      <c r="BSE35" s="78"/>
      <c r="BSF35" s="9"/>
      <c r="BSG35" s="9"/>
      <c r="BSH35" s="78"/>
      <c r="BSI35" s="9"/>
      <c r="BSJ35" s="9"/>
      <c r="BSK35" s="78"/>
      <c r="BSL35" s="9"/>
      <c r="BSM35" s="9"/>
      <c r="BSN35" s="78"/>
      <c r="BSO35" s="9"/>
      <c r="BSP35" s="9"/>
      <c r="BSQ35" s="78"/>
      <c r="BSR35" s="9"/>
      <c r="BSS35" s="9"/>
      <c r="BST35" s="78"/>
      <c r="BSU35" s="9"/>
      <c r="BSV35" s="9"/>
      <c r="BSW35" s="78"/>
      <c r="BSX35" s="9"/>
      <c r="BSY35" s="9"/>
      <c r="BSZ35" s="78"/>
      <c r="BTA35" s="9"/>
      <c r="BTB35" s="9"/>
      <c r="BTC35" s="78"/>
      <c r="BTD35" s="9"/>
      <c r="BTE35" s="9"/>
      <c r="BTF35" s="78"/>
      <c r="BTG35" s="9"/>
      <c r="BTH35" s="9"/>
      <c r="BTI35" s="78"/>
      <c r="BTJ35" s="9"/>
      <c r="BTK35" s="9"/>
      <c r="BTL35" s="78"/>
      <c r="BTM35" s="9"/>
      <c r="BTN35" s="9"/>
      <c r="BTO35" s="78"/>
      <c r="BTP35" s="9"/>
      <c r="BTQ35" s="9"/>
      <c r="BTR35" s="78"/>
      <c r="BTS35" s="9"/>
      <c r="BTT35" s="9"/>
      <c r="BTU35" s="78"/>
      <c r="BTV35" s="10"/>
      <c r="BTW35" s="10"/>
      <c r="BTX35" s="10"/>
      <c r="BTY35" s="9"/>
      <c r="BTZ35" s="9"/>
      <c r="BUA35" s="78"/>
      <c r="BUB35" s="10"/>
      <c r="BUC35" s="10"/>
      <c r="BUD35" s="10"/>
      <c r="BUE35" s="9"/>
      <c r="BUF35" s="9"/>
      <c r="BUG35" s="78"/>
      <c r="BUH35" s="9"/>
      <c r="BUI35" s="9"/>
      <c r="BUJ35" s="78"/>
      <c r="BUK35" s="10"/>
      <c r="BUL35" s="10"/>
      <c r="BUM35" s="10"/>
      <c r="BUN35" s="10"/>
      <c r="BUO35" s="10"/>
      <c r="BUP35" s="10"/>
      <c r="BUQ35" s="57"/>
      <c r="BUR35" s="58"/>
      <c r="BUS35" s="9"/>
      <c r="BUT35" s="9"/>
      <c r="BUU35" s="78"/>
      <c r="BUV35" s="9"/>
      <c r="BUW35" s="9"/>
      <c r="BUX35" s="78"/>
      <c r="BUY35" s="9"/>
      <c r="BUZ35" s="9"/>
      <c r="BVA35" s="78"/>
      <c r="BVB35" s="9"/>
      <c r="BVC35" s="9"/>
      <c r="BVD35" s="78"/>
      <c r="BVE35" s="9"/>
      <c r="BVF35" s="9"/>
      <c r="BVG35" s="78"/>
      <c r="BVH35" s="9"/>
      <c r="BVI35" s="9"/>
      <c r="BVJ35" s="78"/>
      <c r="BVK35" s="9"/>
      <c r="BVL35" s="9"/>
      <c r="BVM35" s="78"/>
      <c r="BVN35" s="9"/>
      <c r="BVO35" s="9"/>
      <c r="BVP35" s="78"/>
      <c r="BVQ35" s="9"/>
      <c r="BVR35" s="9"/>
      <c r="BVS35" s="78"/>
      <c r="BVT35" s="9"/>
      <c r="BVU35" s="9"/>
      <c r="BVV35" s="78"/>
      <c r="BVW35" s="9"/>
      <c r="BVX35" s="9"/>
      <c r="BVY35" s="78"/>
      <c r="BVZ35" s="9"/>
      <c r="BWA35" s="9"/>
      <c r="BWB35" s="78"/>
      <c r="BWC35" s="9"/>
      <c r="BWD35" s="9"/>
      <c r="BWE35" s="78"/>
      <c r="BWF35" s="9"/>
      <c r="BWG35" s="9"/>
      <c r="BWH35" s="78"/>
      <c r="BWI35" s="9"/>
      <c r="BWJ35" s="9"/>
      <c r="BWK35" s="78"/>
      <c r="BWL35" s="9"/>
      <c r="BWM35" s="9"/>
      <c r="BWN35" s="78"/>
      <c r="BWO35" s="9"/>
      <c r="BWP35" s="9"/>
      <c r="BWQ35" s="78"/>
      <c r="BWR35" s="9"/>
      <c r="BWS35" s="9"/>
      <c r="BWT35" s="78"/>
      <c r="BWU35" s="9"/>
      <c r="BWV35" s="9"/>
      <c r="BWW35" s="78"/>
      <c r="BWX35" s="9"/>
      <c r="BWY35" s="9"/>
      <c r="BWZ35" s="78"/>
      <c r="BXA35" s="9"/>
      <c r="BXB35" s="9"/>
      <c r="BXC35" s="78"/>
      <c r="BXD35" s="10"/>
      <c r="BXE35" s="10"/>
      <c r="BXF35" s="10"/>
      <c r="BXG35" s="9"/>
      <c r="BXH35" s="9"/>
      <c r="BXI35" s="78"/>
      <c r="BXJ35" s="10"/>
      <c r="BXK35" s="10"/>
      <c r="BXL35" s="10"/>
      <c r="BXM35" s="9"/>
      <c r="BXN35" s="9"/>
      <c r="BXO35" s="78"/>
      <c r="BXP35" s="9"/>
      <c r="BXQ35" s="9"/>
      <c r="BXR35" s="78"/>
      <c r="BXS35" s="10"/>
      <c r="BXT35" s="10"/>
      <c r="BXU35" s="10"/>
      <c r="BXV35" s="10"/>
      <c r="BXW35" s="10"/>
      <c r="BXX35" s="10"/>
      <c r="BXY35" s="57"/>
      <c r="BXZ35" s="58"/>
      <c r="BYA35" s="9"/>
      <c r="BYB35" s="9"/>
      <c r="BYC35" s="78"/>
      <c r="BYD35" s="9"/>
      <c r="BYE35" s="9"/>
      <c r="BYF35" s="78"/>
      <c r="BYG35" s="9"/>
      <c r="BYH35" s="9"/>
      <c r="BYI35" s="78"/>
      <c r="BYJ35" s="9"/>
      <c r="BYK35" s="9"/>
      <c r="BYL35" s="78"/>
      <c r="BYM35" s="9"/>
      <c r="BYN35" s="9"/>
      <c r="BYO35" s="78"/>
      <c r="BYP35" s="9"/>
      <c r="BYQ35" s="9"/>
      <c r="BYR35" s="78"/>
      <c r="BYS35" s="9"/>
      <c r="BYT35" s="9"/>
      <c r="BYU35" s="78"/>
      <c r="BYV35" s="9"/>
      <c r="BYW35" s="9"/>
      <c r="BYX35" s="78"/>
      <c r="BYY35" s="9"/>
      <c r="BYZ35" s="9"/>
      <c r="BZA35" s="78"/>
      <c r="BZB35" s="9"/>
      <c r="BZC35" s="9"/>
      <c r="BZD35" s="78"/>
      <c r="BZE35" s="9"/>
      <c r="BZF35" s="9"/>
      <c r="BZG35" s="78"/>
      <c r="BZH35" s="9"/>
      <c r="BZI35" s="9"/>
      <c r="BZJ35" s="78"/>
      <c r="BZK35" s="9"/>
      <c r="BZL35" s="9"/>
      <c r="BZM35" s="78"/>
      <c r="BZN35" s="9"/>
      <c r="BZO35" s="9"/>
      <c r="BZP35" s="78"/>
      <c r="BZQ35" s="9"/>
      <c r="BZR35" s="9"/>
      <c r="BZS35" s="78"/>
      <c r="BZT35" s="9"/>
      <c r="BZU35" s="9"/>
      <c r="BZV35" s="78"/>
      <c r="BZW35" s="9"/>
      <c r="BZX35" s="9"/>
      <c r="BZY35" s="78"/>
      <c r="BZZ35" s="9"/>
      <c r="CAA35" s="9"/>
      <c r="CAB35" s="78"/>
      <c r="CAC35" s="9"/>
      <c r="CAD35" s="9"/>
      <c r="CAE35" s="78"/>
      <c r="CAF35" s="9"/>
      <c r="CAG35" s="9"/>
      <c r="CAH35" s="78"/>
      <c r="CAI35" s="9"/>
      <c r="CAJ35" s="9"/>
      <c r="CAK35" s="78"/>
      <c r="CAL35" s="10"/>
      <c r="CAM35" s="10"/>
      <c r="CAN35" s="10"/>
      <c r="CAO35" s="9"/>
      <c r="CAP35" s="9"/>
      <c r="CAQ35" s="78"/>
      <c r="CAR35" s="10"/>
      <c r="CAS35" s="10"/>
      <c r="CAT35" s="10"/>
      <c r="CAU35" s="9"/>
      <c r="CAV35" s="9"/>
      <c r="CAW35" s="78"/>
      <c r="CAX35" s="9"/>
      <c r="CAY35" s="9"/>
      <c r="CAZ35" s="78"/>
      <c r="CBA35" s="10"/>
      <c r="CBB35" s="10"/>
      <c r="CBC35" s="10"/>
      <c r="CBD35" s="10"/>
      <c r="CBE35" s="10"/>
      <c r="CBF35" s="10"/>
      <c r="CBG35" s="57"/>
      <c r="CBH35" s="58"/>
      <c r="CBI35" s="9"/>
      <c r="CBJ35" s="9"/>
      <c r="CBK35" s="78"/>
      <c r="CBL35" s="9"/>
      <c r="CBM35" s="9"/>
      <c r="CBN35" s="78"/>
      <c r="CBO35" s="9"/>
      <c r="CBP35" s="9"/>
      <c r="CBQ35" s="78"/>
      <c r="CBR35" s="9"/>
      <c r="CBS35" s="9"/>
      <c r="CBT35" s="78"/>
      <c r="CBU35" s="9"/>
      <c r="CBV35" s="9"/>
      <c r="CBW35" s="78"/>
      <c r="CBX35" s="9"/>
      <c r="CBY35" s="9"/>
      <c r="CBZ35" s="78"/>
      <c r="CCA35" s="9"/>
      <c r="CCB35" s="9"/>
      <c r="CCC35" s="78"/>
      <c r="CCD35" s="9"/>
      <c r="CCE35" s="9"/>
      <c r="CCF35" s="78"/>
      <c r="CCG35" s="9"/>
      <c r="CCH35" s="9"/>
      <c r="CCI35" s="78"/>
      <c r="CCJ35" s="9"/>
      <c r="CCK35" s="9"/>
      <c r="CCL35" s="78"/>
      <c r="CCM35" s="9"/>
      <c r="CCN35" s="9"/>
      <c r="CCO35" s="78"/>
      <c r="CCP35" s="9"/>
      <c r="CCQ35" s="9"/>
      <c r="CCR35" s="78"/>
      <c r="CCS35" s="9"/>
      <c r="CCT35" s="9"/>
      <c r="CCU35" s="78"/>
      <c r="CCV35" s="9"/>
      <c r="CCW35" s="9"/>
      <c r="CCX35" s="78"/>
      <c r="CCY35" s="9"/>
      <c r="CCZ35" s="9"/>
      <c r="CDA35" s="78"/>
      <c r="CDB35" s="9"/>
      <c r="CDC35" s="9"/>
      <c r="CDD35" s="78"/>
      <c r="CDE35" s="9"/>
      <c r="CDF35" s="9"/>
      <c r="CDG35" s="78"/>
      <c r="CDH35" s="9"/>
      <c r="CDI35" s="9"/>
      <c r="CDJ35" s="78"/>
      <c r="CDK35" s="9"/>
      <c r="CDL35" s="9"/>
      <c r="CDM35" s="78"/>
      <c r="CDN35" s="9"/>
      <c r="CDO35" s="9"/>
      <c r="CDP35" s="78"/>
      <c r="CDQ35" s="9"/>
      <c r="CDR35" s="9"/>
      <c r="CDS35" s="78"/>
      <c r="CDT35" s="10"/>
      <c r="CDU35" s="10"/>
      <c r="CDV35" s="10"/>
      <c r="CDW35" s="9"/>
      <c r="CDX35" s="9"/>
      <c r="CDY35" s="78"/>
      <c r="CDZ35" s="10"/>
      <c r="CEA35" s="10"/>
      <c r="CEB35" s="10"/>
      <c r="CEC35" s="9"/>
      <c r="CED35" s="9"/>
      <c r="CEE35" s="78"/>
      <c r="CEF35" s="9"/>
      <c r="CEG35" s="9"/>
      <c r="CEH35" s="78"/>
      <c r="CEI35" s="10"/>
      <c r="CEJ35" s="10"/>
      <c r="CEK35" s="10"/>
      <c r="CEL35" s="10"/>
      <c r="CEM35" s="10"/>
      <c r="CEN35" s="10"/>
      <c r="CEO35" s="57"/>
      <c r="CEP35" s="58"/>
      <c r="CEQ35" s="9"/>
      <c r="CER35" s="9"/>
      <c r="CES35" s="78"/>
      <c r="CET35" s="9"/>
      <c r="CEU35" s="9"/>
      <c r="CEV35" s="78"/>
      <c r="CEW35" s="9"/>
      <c r="CEX35" s="9"/>
      <c r="CEY35" s="78"/>
      <c r="CEZ35" s="9"/>
      <c r="CFA35" s="9"/>
      <c r="CFB35" s="78"/>
      <c r="CFC35" s="9"/>
      <c r="CFD35" s="9"/>
      <c r="CFE35" s="78"/>
      <c r="CFF35" s="9"/>
      <c r="CFG35" s="9"/>
      <c r="CFH35" s="78"/>
      <c r="CFI35" s="9"/>
      <c r="CFJ35" s="9"/>
      <c r="CFK35" s="78"/>
      <c r="CFL35" s="9"/>
      <c r="CFM35" s="9"/>
      <c r="CFN35" s="78"/>
      <c r="CFO35" s="9"/>
      <c r="CFP35" s="9"/>
      <c r="CFQ35" s="78"/>
      <c r="CFR35" s="9"/>
      <c r="CFS35" s="9"/>
      <c r="CFT35" s="78"/>
      <c r="CFU35" s="9"/>
      <c r="CFV35" s="9"/>
      <c r="CFW35" s="78"/>
      <c r="CFX35" s="9"/>
      <c r="CFY35" s="9"/>
      <c r="CFZ35" s="78"/>
      <c r="CGA35" s="9"/>
      <c r="CGB35" s="9"/>
      <c r="CGC35" s="78"/>
      <c r="CGD35" s="9"/>
      <c r="CGE35" s="9"/>
      <c r="CGF35" s="78"/>
      <c r="CGG35" s="9"/>
      <c r="CGH35" s="9"/>
      <c r="CGI35" s="78"/>
      <c r="CGJ35" s="9"/>
      <c r="CGK35" s="9"/>
      <c r="CGL35" s="78"/>
      <c r="CGM35" s="9"/>
      <c r="CGN35" s="9"/>
      <c r="CGO35" s="78"/>
      <c r="CGP35" s="9"/>
      <c r="CGQ35" s="9"/>
      <c r="CGR35" s="78"/>
      <c r="CGS35" s="9"/>
      <c r="CGT35" s="9"/>
      <c r="CGU35" s="78"/>
      <c r="CGV35" s="9"/>
      <c r="CGW35" s="9"/>
      <c r="CGX35" s="78"/>
      <c r="CGY35" s="9"/>
      <c r="CGZ35" s="9"/>
      <c r="CHA35" s="78"/>
      <c r="CHB35" s="10"/>
      <c r="CHC35" s="10"/>
      <c r="CHD35" s="10"/>
      <c r="CHE35" s="9"/>
      <c r="CHF35" s="9"/>
      <c r="CHG35" s="78"/>
      <c r="CHH35" s="10"/>
      <c r="CHI35" s="10"/>
      <c r="CHJ35" s="10"/>
      <c r="CHK35" s="9"/>
      <c r="CHL35" s="9"/>
      <c r="CHM35" s="78"/>
      <c r="CHN35" s="9"/>
      <c r="CHO35" s="9"/>
      <c r="CHP35" s="78"/>
      <c r="CHQ35" s="10"/>
      <c r="CHR35" s="10"/>
      <c r="CHS35" s="10"/>
      <c r="CHT35" s="10"/>
      <c r="CHU35" s="10"/>
      <c r="CHV35" s="10"/>
      <c r="CHW35" s="57"/>
      <c r="CHX35" s="58"/>
      <c r="CHY35" s="9"/>
      <c r="CHZ35" s="9"/>
      <c r="CIA35" s="78"/>
      <c r="CIB35" s="9"/>
      <c r="CIC35" s="9"/>
      <c r="CID35" s="78"/>
      <c r="CIE35" s="9"/>
      <c r="CIF35" s="9"/>
      <c r="CIG35" s="78"/>
      <c r="CIH35" s="9"/>
      <c r="CII35" s="9"/>
      <c r="CIJ35" s="78"/>
      <c r="CIK35" s="9"/>
      <c r="CIL35" s="9"/>
      <c r="CIM35" s="78"/>
      <c r="CIN35" s="9"/>
      <c r="CIO35" s="9"/>
      <c r="CIP35" s="78"/>
      <c r="CIQ35" s="9"/>
      <c r="CIR35" s="9"/>
      <c r="CIS35" s="78"/>
      <c r="CIT35" s="9"/>
      <c r="CIU35" s="9"/>
      <c r="CIV35" s="78"/>
      <c r="CIW35" s="9"/>
      <c r="CIX35" s="9"/>
      <c r="CIY35" s="78"/>
      <c r="CIZ35" s="9"/>
      <c r="CJA35" s="9"/>
      <c r="CJB35" s="78"/>
      <c r="CJC35" s="9"/>
      <c r="CJD35" s="9"/>
      <c r="CJE35" s="78"/>
      <c r="CJF35" s="9"/>
      <c r="CJG35" s="9"/>
      <c r="CJH35" s="78"/>
      <c r="CJI35" s="9"/>
      <c r="CJJ35" s="9"/>
      <c r="CJK35" s="78"/>
      <c r="CJL35" s="9"/>
      <c r="CJM35" s="9"/>
      <c r="CJN35" s="78"/>
      <c r="CJO35" s="9"/>
      <c r="CJP35" s="9"/>
      <c r="CJQ35" s="78"/>
      <c r="CJR35" s="9"/>
      <c r="CJS35" s="9"/>
      <c r="CJT35" s="78"/>
      <c r="CJU35" s="9"/>
      <c r="CJV35" s="9"/>
      <c r="CJW35" s="78"/>
      <c r="CJX35" s="9"/>
      <c r="CJY35" s="9"/>
      <c r="CJZ35" s="78"/>
      <c r="CKA35" s="9"/>
      <c r="CKB35" s="9"/>
      <c r="CKC35" s="78"/>
      <c r="CKD35" s="9"/>
      <c r="CKE35" s="9"/>
      <c r="CKF35" s="78"/>
      <c r="CKG35" s="9"/>
      <c r="CKH35" s="9"/>
      <c r="CKI35" s="78"/>
      <c r="CKJ35" s="10"/>
      <c r="CKK35" s="10"/>
      <c r="CKL35" s="10"/>
      <c r="CKM35" s="9"/>
      <c r="CKN35" s="9"/>
      <c r="CKO35" s="78"/>
      <c r="CKP35" s="10"/>
      <c r="CKQ35" s="10"/>
      <c r="CKR35" s="10"/>
      <c r="CKS35" s="9"/>
      <c r="CKT35" s="9"/>
      <c r="CKU35" s="78"/>
      <c r="CKV35" s="9"/>
      <c r="CKW35" s="9"/>
      <c r="CKX35" s="78"/>
      <c r="CKY35" s="10"/>
      <c r="CKZ35" s="10"/>
      <c r="CLA35" s="10"/>
      <c r="CLB35" s="10"/>
      <c r="CLC35" s="10"/>
      <c r="CLD35" s="10"/>
      <c r="CLE35" s="57"/>
      <c r="CLF35" s="58"/>
      <c r="CLG35" s="9"/>
      <c r="CLH35" s="9"/>
      <c r="CLI35" s="78"/>
      <c r="CLJ35" s="9"/>
      <c r="CLK35" s="9"/>
      <c r="CLL35" s="78"/>
      <c r="CLM35" s="9"/>
      <c r="CLN35" s="9"/>
      <c r="CLO35" s="78"/>
      <c r="CLP35" s="9"/>
      <c r="CLQ35" s="9"/>
      <c r="CLR35" s="78"/>
      <c r="CLS35" s="9"/>
      <c r="CLT35" s="9"/>
      <c r="CLU35" s="78"/>
      <c r="CLV35" s="9"/>
      <c r="CLW35" s="9"/>
      <c r="CLX35" s="78"/>
      <c r="CLY35" s="9"/>
      <c r="CLZ35" s="9"/>
      <c r="CMA35" s="78"/>
      <c r="CMB35" s="9"/>
      <c r="CMC35" s="9"/>
      <c r="CMD35" s="78"/>
      <c r="CME35" s="9"/>
      <c r="CMF35" s="9"/>
      <c r="CMG35" s="78"/>
      <c r="CMH35" s="9"/>
      <c r="CMI35" s="9"/>
      <c r="CMJ35" s="78"/>
      <c r="CMK35" s="9"/>
      <c r="CML35" s="9"/>
      <c r="CMM35" s="78"/>
      <c r="CMN35" s="9"/>
      <c r="CMO35" s="9"/>
      <c r="CMP35" s="78"/>
      <c r="CMQ35" s="9"/>
      <c r="CMR35" s="9"/>
      <c r="CMS35" s="78"/>
      <c r="CMT35" s="9"/>
      <c r="CMU35" s="9"/>
      <c r="CMV35" s="78"/>
      <c r="CMW35" s="9"/>
      <c r="CMX35" s="9"/>
      <c r="CMY35" s="78"/>
      <c r="CMZ35" s="9"/>
      <c r="CNA35" s="9"/>
      <c r="CNB35" s="78"/>
      <c r="CNC35" s="9"/>
      <c r="CND35" s="9"/>
      <c r="CNE35" s="78"/>
      <c r="CNF35" s="9"/>
      <c r="CNG35" s="9"/>
      <c r="CNH35" s="78"/>
      <c r="CNI35" s="9"/>
      <c r="CNJ35" s="9"/>
      <c r="CNK35" s="78"/>
      <c r="CNL35" s="9"/>
      <c r="CNM35" s="9"/>
      <c r="CNN35" s="78"/>
      <c r="CNO35" s="9"/>
      <c r="CNP35" s="9"/>
      <c r="CNQ35" s="78"/>
      <c r="CNR35" s="10"/>
      <c r="CNS35" s="10"/>
      <c r="CNT35" s="10"/>
      <c r="CNU35" s="9"/>
      <c r="CNV35" s="9"/>
      <c r="CNW35" s="78"/>
      <c r="CNX35" s="10"/>
      <c r="CNY35" s="10"/>
      <c r="CNZ35" s="10"/>
      <c r="COA35" s="9"/>
      <c r="COB35" s="9"/>
      <c r="COC35" s="78"/>
      <c r="COD35" s="9"/>
      <c r="COE35" s="9"/>
      <c r="COF35" s="78"/>
      <c r="COG35" s="10"/>
      <c r="COH35" s="10"/>
      <c r="COI35" s="10"/>
      <c r="COJ35" s="10"/>
      <c r="COK35" s="10"/>
      <c r="COL35" s="10"/>
      <c r="COM35" s="57"/>
      <c r="CON35" s="58"/>
      <c r="COO35" s="9"/>
      <c r="COP35" s="9"/>
      <c r="COQ35" s="78"/>
      <c r="COR35" s="9"/>
      <c r="COS35" s="9"/>
      <c r="COT35" s="78"/>
      <c r="COU35" s="9"/>
      <c r="COV35" s="9"/>
      <c r="COW35" s="78"/>
      <c r="COX35" s="9"/>
      <c r="COY35" s="9"/>
      <c r="COZ35" s="78"/>
      <c r="CPA35" s="9"/>
      <c r="CPB35" s="9"/>
      <c r="CPC35" s="78"/>
      <c r="CPD35" s="9"/>
      <c r="CPE35" s="9"/>
      <c r="CPF35" s="78"/>
      <c r="CPG35" s="9"/>
      <c r="CPH35" s="9"/>
      <c r="CPI35" s="78"/>
      <c r="CPJ35" s="9"/>
      <c r="CPK35" s="9"/>
      <c r="CPL35" s="78"/>
      <c r="CPM35" s="9"/>
      <c r="CPN35" s="9"/>
      <c r="CPO35" s="78"/>
      <c r="CPP35" s="9"/>
      <c r="CPQ35" s="9"/>
      <c r="CPR35" s="78"/>
      <c r="CPS35" s="9"/>
      <c r="CPT35" s="9"/>
      <c r="CPU35" s="78"/>
      <c r="CPV35" s="9"/>
      <c r="CPW35" s="9"/>
      <c r="CPX35" s="78"/>
      <c r="CPY35" s="9"/>
      <c r="CPZ35" s="9"/>
      <c r="CQA35" s="78"/>
      <c r="CQB35" s="9"/>
      <c r="CQC35" s="9"/>
      <c r="CQD35" s="78"/>
      <c r="CQE35" s="9"/>
      <c r="CQF35" s="9"/>
      <c r="CQG35" s="78"/>
      <c r="CQH35" s="9"/>
      <c r="CQI35" s="9"/>
      <c r="CQJ35" s="78"/>
      <c r="CQK35" s="9"/>
      <c r="CQL35" s="9"/>
      <c r="CQM35" s="78"/>
      <c r="CQN35" s="9"/>
      <c r="CQO35" s="9"/>
      <c r="CQP35" s="78"/>
      <c r="CQQ35" s="9"/>
      <c r="CQR35" s="9"/>
      <c r="CQS35" s="78"/>
      <c r="CQT35" s="9"/>
      <c r="CQU35" s="9"/>
      <c r="CQV35" s="78"/>
      <c r="CQW35" s="9"/>
      <c r="CQX35" s="9"/>
      <c r="CQY35" s="78"/>
      <c r="CQZ35" s="10"/>
      <c r="CRA35" s="10"/>
      <c r="CRB35" s="10"/>
      <c r="CRC35" s="9"/>
      <c r="CRD35" s="9"/>
      <c r="CRE35" s="78"/>
      <c r="CRF35" s="10"/>
      <c r="CRG35" s="10"/>
      <c r="CRH35" s="10"/>
      <c r="CRI35" s="9"/>
      <c r="CRJ35" s="9"/>
      <c r="CRK35" s="78"/>
      <c r="CRL35" s="9"/>
      <c r="CRM35" s="9"/>
      <c r="CRN35" s="78"/>
      <c r="CRO35" s="10"/>
      <c r="CRP35" s="10"/>
      <c r="CRQ35" s="10"/>
      <c r="CRR35" s="10"/>
      <c r="CRS35" s="10"/>
      <c r="CRT35" s="10"/>
      <c r="CRU35" s="57"/>
      <c r="CRV35" s="58"/>
      <c r="CRW35" s="9"/>
      <c r="CRX35" s="9"/>
      <c r="CRY35" s="78"/>
      <c r="CRZ35" s="9"/>
      <c r="CSA35" s="9"/>
      <c r="CSB35" s="78"/>
      <c r="CSC35" s="9"/>
      <c r="CSD35" s="9"/>
      <c r="CSE35" s="78"/>
      <c r="CSF35" s="9"/>
      <c r="CSG35" s="9"/>
      <c r="CSH35" s="78"/>
      <c r="CSI35" s="9"/>
      <c r="CSJ35" s="9"/>
      <c r="CSK35" s="78"/>
      <c r="CSL35" s="9"/>
      <c r="CSM35" s="9"/>
      <c r="CSN35" s="78"/>
      <c r="CSO35" s="9"/>
      <c r="CSP35" s="9"/>
      <c r="CSQ35" s="78"/>
      <c r="CSR35" s="9"/>
      <c r="CSS35" s="9"/>
      <c r="CST35" s="78"/>
      <c r="CSU35" s="9"/>
      <c r="CSV35" s="9"/>
      <c r="CSW35" s="78"/>
      <c r="CSX35" s="9"/>
      <c r="CSY35" s="9"/>
      <c r="CSZ35" s="78"/>
      <c r="CTA35" s="9"/>
      <c r="CTB35" s="9"/>
      <c r="CTC35" s="78"/>
      <c r="CTD35" s="9"/>
      <c r="CTE35" s="9"/>
      <c r="CTF35" s="78"/>
      <c r="CTG35" s="9"/>
      <c r="CTH35" s="9"/>
      <c r="CTI35" s="78"/>
      <c r="CTJ35" s="9"/>
      <c r="CTK35" s="9"/>
      <c r="CTL35" s="78"/>
      <c r="CTM35" s="9"/>
      <c r="CTN35" s="9"/>
      <c r="CTO35" s="78"/>
      <c r="CTP35" s="9"/>
      <c r="CTQ35" s="9"/>
      <c r="CTR35" s="78"/>
      <c r="CTS35" s="9"/>
      <c r="CTT35" s="9"/>
      <c r="CTU35" s="78"/>
      <c r="CTV35" s="9"/>
      <c r="CTW35" s="9"/>
      <c r="CTX35" s="78"/>
      <c r="CTY35" s="9"/>
      <c r="CTZ35" s="9"/>
      <c r="CUA35" s="78"/>
      <c r="CUB35" s="9"/>
      <c r="CUC35" s="9"/>
      <c r="CUD35" s="78"/>
      <c r="CUE35" s="9"/>
      <c r="CUF35" s="9"/>
      <c r="CUG35" s="78"/>
      <c r="CUH35" s="10"/>
      <c r="CUI35" s="10"/>
      <c r="CUJ35" s="10"/>
      <c r="CUK35" s="9"/>
      <c r="CUL35" s="9"/>
      <c r="CUM35" s="78"/>
      <c r="CUN35" s="10"/>
      <c r="CUO35" s="10"/>
      <c r="CUP35" s="10"/>
      <c r="CUQ35" s="9"/>
      <c r="CUR35" s="9"/>
      <c r="CUS35" s="78"/>
      <c r="CUT35" s="9"/>
      <c r="CUU35" s="9"/>
      <c r="CUV35" s="78"/>
      <c r="CUW35" s="10"/>
      <c r="CUX35" s="10"/>
      <c r="CUY35" s="10"/>
      <c r="CUZ35" s="10"/>
      <c r="CVA35" s="10"/>
      <c r="CVB35" s="10"/>
      <c r="CVC35" s="57"/>
      <c r="CVD35" s="58"/>
      <c r="CVE35" s="9"/>
      <c r="CVF35" s="9"/>
      <c r="CVG35" s="78"/>
      <c r="CVH35" s="9"/>
      <c r="CVI35" s="9"/>
      <c r="CVJ35" s="78"/>
      <c r="CVK35" s="9"/>
      <c r="CVL35" s="9"/>
      <c r="CVM35" s="78"/>
      <c r="CVN35" s="9"/>
      <c r="CVO35" s="9"/>
      <c r="CVP35" s="78"/>
      <c r="CVQ35" s="9"/>
      <c r="CVR35" s="9"/>
      <c r="CVS35" s="78"/>
      <c r="CVT35" s="9"/>
      <c r="CVU35" s="9"/>
      <c r="CVV35" s="78"/>
      <c r="CVW35" s="9"/>
      <c r="CVX35" s="9"/>
      <c r="CVY35" s="78"/>
      <c r="CVZ35" s="9"/>
      <c r="CWA35" s="9"/>
      <c r="CWB35" s="78"/>
      <c r="CWC35" s="9"/>
      <c r="CWD35" s="9"/>
      <c r="CWE35" s="78"/>
      <c r="CWF35" s="9"/>
      <c r="CWG35" s="9"/>
      <c r="CWH35" s="78"/>
      <c r="CWI35" s="9"/>
      <c r="CWJ35" s="9"/>
      <c r="CWK35" s="78"/>
      <c r="CWL35" s="9"/>
      <c r="CWM35" s="9"/>
      <c r="CWN35" s="78"/>
      <c r="CWO35" s="9"/>
      <c r="CWP35" s="9"/>
      <c r="CWQ35" s="78"/>
      <c r="CWR35" s="9"/>
      <c r="CWS35" s="9"/>
      <c r="CWT35" s="78"/>
      <c r="CWU35" s="9"/>
      <c r="CWV35" s="9"/>
      <c r="CWW35" s="78"/>
      <c r="CWX35" s="9"/>
      <c r="CWY35" s="9"/>
      <c r="CWZ35" s="78"/>
      <c r="CXA35" s="9"/>
      <c r="CXB35" s="9"/>
      <c r="CXC35" s="78"/>
      <c r="CXD35" s="9"/>
      <c r="CXE35" s="9"/>
      <c r="CXF35" s="78"/>
      <c r="CXG35" s="9"/>
      <c r="CXH35" s="9"/>
      <c r="CXI35" s="78"/>
      <c r="CXJ35" s="9"/>
      <c r="CXK35" s="9"/>
      <c r="CXL35" s="78"/>
      <c r="CXM35" s="9"/>
      <c r="CXN35" s="9"/>
      <c r="CXO35" s="78"/>
      <c r="CXP35" s="10"/>
      <c r="CXQ35" s="10"/>
      <c r="CXR35" s="10"/>
      <c r="CXS35" s="9"/>
      <c r="CXT35" s="9"/>
      <c r="CXU35" s="78"/>
      <c r="CXV35" s="10"/>
      <c r="CXW35" s="10"/>
      <c r="CXX35" s="10"/>
      <c r="CXY35" s="9"/>
      <c r="CXZ35" s="9"/>
      <c r="CYA35" s="78"/>
      <c r="CYB35" s="9"/>
      <c r="CYC35" s="9"/>
      <c r="CYD35" s="78"/>
      <c r="CYE35" s="10"/>
      <c r="CYF35" s="10"/>
      <c r="CYG35" s="10"/>
      <c r="CYH35" s="10"/>
      <c r="CYI35" s="10"/>
      <c r="CYJ35" s="10"/>
      <c r="CYK35" s="57"/>
      <c r="CYL35" s="58"/>
      <c r="CYM35" s="9"/>
      <c r="CYN35" s="9"/>
      <c r="CYO35" s="78"/>
      <c r="CYP35" s="9"/>
      <c r="CYQ35" s="9"/>
      <c r="CYR35" s="78"/>
      <c r="CYS35" s="9"/>
      <c r="CYT35" s="9"/>
      <c r="CYU35" s="78"/>
      <c r="CYV35" s="9"/>
      <c r="CYW35" s="9"/>
      <c r="CYX35" s="78"/>
      <c r="CYY35" s="9"/>
      <c r="CYZ35" s="9"/>
      <c r="CZA35" s="78"/>
      <c r="CZB35" s="9"/>
      <c r="CZC35" s="9"/>
      <c r="CZD35" s="78"/>
      <c r="CZE35" s="9"/>
      <c r="CZF35" s="9"/>
      <c r="CZG35" s="78"/>
      <c r="CZH35" s="9"/>
      <c r="CZI35" s="9"/>
      <c r="CZJ35" s="78"/>
      <c r="CZK35" s="9"/>
      <c r="CZL35" s="9"/>
      <c r="CZM35" s="78"/>
      <c r="CZN35" s="9"/>
      <c r="CZO35" s="9"/>
      <c r="CZP35" s="78"/>
      <c r="CZQ35" s="9"/>
      <c r="CZR35" s="9"/>
      <c r="CZS35" s="78"/>
      <c r="CZT35" s="9"/>
      <c r="CZU35" s="9"/>
      <c r="CZV35" s="78"/>
      <c r="CZW35" s="9"/>
      <c r="CZX35" s="9"/>
      <c r="CZY35" s="78"/>
      <c r="CZZ35" s="9"/>
      <c r="DAA35" s="9"/>
      <c r="DAB35" s="78"/>
      <c r="DAC35" s="9"/>
      <c r="DAD35" s="9"/>
      <c r="DAE35" s="78"/>
      <c r="DAF35" s="9"/>
      <c r="DAG35" s="9"/>
      <c r="DAH35" s="78"/>
      <c r="DAI35" s="9"/>
      <c r="DAJ35" s="9"/>
      <c r="DAK35" s="78"/>
      <c r="DAL35" s="9"/>
      <c r="DAM35" s="9"/>
      <c r="DAN35" s="78"/>
      <c r="DAO35" s="9"/>
      <c r="DAP35" s="9"/>
      <c r="DAQ35" s="78"/>
      <c r="DAR35" s="9"/>
      <c r="DAS35" s="9"/>
      <c r="DAT35" s="78"/>
      <c r="DAU35" s="9"/>
      <c r="DAV35" s="9"/>
      <c r="DAW35" s="78"/>
      <c r="DAX35" s="10"/>
      <c r="DAY35" s="10"/>
      <c r="DAZ35" s="10"/>
      <c r="DBA35" s="9"/>
      <c r="DBB35" s="9"/>
      <c r="DBC35" s="78"/>
      <c r="DBD35" s="10"/>
      <c r="DBE35" s="10"/>
      <c r="DBF35" s="10"/>
      <c r="DBG35" s="9"/>
      <c r="DBH35" s="9"/>
      <c r="DBI35" s="78"/>
      <c r="DBJ35" s="9"/>
      <c r="DBK35" s="9"/>
      <c r="DBL35" s="78"/>
      <c r="DBM35" s="10"/>
      <c r="DBN35" s="10"/>
      <c r="DBO35" s="10"/>
      <c r="DBP35" s="10"/>
      <c r="DBQ35" s="10"/>
      <c r="DBR35" s="10"/>
      <c r="DBS35" s="57"/>
      <c r="DBT35" s="58"/>
      <c r="DBU35" s="9"/>
      <c r="DBV35" s="9"/>
      <c r="DBW35" s="78"/>
      <c r="DBX35" s="9"/>
      <c r="DBY35" s="9"/>
      <c r="DBZ35" s="78"/>
      <c r="DCA35" s="9"/>
      <c r="DCB35" s="9"/>
      <c r="DCC35" s="78"/>
      <c r="DCD35" s="9"/>
      <c r="DCE35" s="9"/>
      <c r="DCF35" s="78"/>
      <c r="DCG35" s="9"/>
      <c r="DCH35" s="9"/>
      <c r="DCI35" s="78"/>
      <c r="DCJ35" s="9"/>
      <c r="DCK35" s="9"/>
      <c r="DCL35" s="78"/>
      <c r="DCM35" s="9"/>
      <c r="DCN35" s="9"/>
      <c r="DCO35" s="78"/>
      <c r="DCP35" s="9"/>
      <c r="DCQ35" s="9"/>
      <c r="DCR35" s="78"/>
      <c r="DCS35" s="9"/>
      <c r="DCT35" s="9"/>
      <c r="DCU35" s="78"/>
      <c r="DCV35" s="9"/>
      <c r="DCW35" s="9"/>
      <c r="DCX35" s="78"/>
      <c r="DCY35" s="9"/>
      <c r="DCZ35" s="9"/>
      <c r="DDA35" s="78"/>
      <c r="DDB35" s="9"/>
      <c r="DDC35" s="9"/>
      <c r="DDD35" s="78"/>
      <c r="DDE35" s="9"/>
      <c r="DDF35" s="9"/>
      <c r="DDG35" s="78"/>
      <c r="DDH35" s="9"/>
      <c r="DDI35" s="9"/>
      <c r="DDJ35" s="78"/>
      <c r="DDK35" s="9"/>
      <c r="DDL35" s="9"/>
      <c r="DDM35" s="78"/>
      <c r="DDN35" s="9"/>
      <c r="DDO35" s="9"/>
      <c r="DDP35" s="78"/>
      <c r="DDQ35" s="9"/>
      <c r="DDR35" s="9"/>
      <c r="DDS35" s="78"/>
      <c r="DDT35" s="9"/>
      <c r="DDU35" s="9"/>
      <c r="DDV35" s="78"/>
      <c r="DDW35" s="9"/>
      <c r="DDX35" s="9"/>
      <c r="DDY35" s="78"/>
      <c r="DDZ35" s="9"/>
      <c r="DEA35" s="9"/>
      <c r="DEB35" s="78"/>
      <c r="DEC35" s="9"/>
      <c r="DED35" s="9"/>
      <c r="DEE35" s="78"/>
      <c r="DEF35" s="10"/>
      <c r="DEG35" s="10"/>
      <c r="DEH35" s="10"/>
      <c r="DEI35" s="9"/>
      <c r="DEJ35" s="9"/>
      <c r="DEK35" s="78"/>
      <c r="DEL35" s="10"/>
      <c r="DEM35" s="10"/>
      <c r="DEN35" s="10"/>
      <c r="DEO35" s="9"/>
      <c r="DEP35" s="9"/>
      <c r="DEQ35" s="78"/>
      <c r="DER35" s="9"/>
      <c r="DES35" s="9"/>
      <c r="DET35" s="78"/>
      <c r="DEU35" s="10"/>
      <c r="DEV35" s="10"/>
      <c r="DEW35" s="10"/>
      <c r="DEX35" s="10"/>
      <c r="DEY35" s="10"/>
      <c r="DEZ35" s="10"/>
      <c r="DFA35" s="57"/>
      <c r="DFB35" s="58"/>
      <c r="DFC35" s="9"/>
      <c r="DFD35" s="9"/>
      <c r="DFE35" s="78"/>
      <c r="DFF35" s="9"/>
      <c r="DFG35" s="9"/>
      <c r="DFH35" s="78"/>
      <c r="DFI35" s="9"/>
      <c r="DFJ35" s="9"/>
      <c r="DFK35" s="78"/>
      <c r="DFL35" s="9"/>
      <c r="DFM35" s="9"/>
      <c r="DFN35" s="78"/>
      <c r="DFO35" s="9"/>
      <c r="DFP35" s="9"/>
      <c r="DFQ35" s="78"/>
      <c r="DFR35" s="9"/>
      <c r="DFS35" s="9"/>
      <c r="DFT35" s="78"/>
      <c r="DFU35" s="9"/>
      <c r="DFV35" s="9"/>
      <c r="DFW35" s="78"/>
      <c r="DFX35" s="9"/>
      <c r="DFY35" s="9"/>
      <c r="DFZ35" s="78"/>
      <c r="DGA35" s="9"/>
      <c r="DGB35" s="9"/>
      <c r="DGC35" s="78"/>
      <c r="DGD35" s="9"/>
      <c r="DGE35" s="9"/>
      <c r="DGF35" s="78"/>
      <c r="DGG35" s="9"/>
      <c r="DGH35" s="9"/>
      <c r="DGI35" s="78"/>
      <c r="DGJ35" s="9"/>
      <c r="DGK35" s="9"/>
      <c r="DGL35" s="78"/>
      <c r="DGM35" s="9"/>
      <c r="DGN35" s="9"/>
      <c r="DGO35" s="78"/>
      <c r="DGP35" s="9"/>
      <c r="DGQ35" s="9"/>
      <c r="DGR35" s="78"/>
      <c r="DGS35" s="9"/>
      <c r="DGT35" s="9"/>
      <c r="DGU35" s="78"/>
      <c r="DGV35" s="9"/>
      <c r="DGW35" s="9"/>
      <c r="DGX35" s="78"/>
      <c r="DGY35" s="9"/>
      <c r="DGZ35" s="9"/>
      <c r="DHA35" s="78"/>
      <c r="DHB35" s="9"/>
      <c r="DHC35" s="9"/>
      <c r="DHD35" s="78"/>
      <c r="DHE35" s="9"/>
      <c r="DHF35" s="9"/>
      <c r="DHG35" s="78"/>
      <c r="DHH35" s="9"/>
      <c r="DHI35" s="9"/>
      <c r="DHJ35" s="78"/>
      <c r="DHK35" s="9"/>
      <c r="DHL35" s="9"/>
      <c r="DHM35" s="78"/>
      <c r="DHN35" s="10"/>
      <c r="DHO35" s="10"/>
      <c r="DHP35" s="10"/>
      <c r="DHQ35" s="9"/>
      <c r="DHR35" s="9"/>
      <c r="DHS35" s="78"/>
      <c r="DHT35" s="10"/>
      <c r="DHU35" s="10"/>
      <c r="DHV35" s="10"/>
      <c r="DHW35" s="9"/>
      <c r="DHX35" s="9"/>
      <c r="DHY35" s="78"/>
      <c r="DHZ35" s="9"/>
      <c r="DIA35" s="9"/>
      <c r="DIB35" s="78"/>
      <c r="DIC35" s="10"/>
      <c r="DID35" s="10"/>
      <c r="DIE35" s="10"/>
      <c r="DIF35" s="10"/>
      <c r="DIG35" s="10"/>
      <c r="DIH35" s="10"/>
      <c r="DII35" s="57"/>
      <c r="DIJ35" s="58"/>
      <c r="DIK35" s="9"/>
      <c r="DIL35" s="9"/>
      <c r="DIM35" s="78"/>
      <c r="DIN35" s="9"/>
      <c r="DIO35" s="9"/>
      <c r="DIP35" s="78"/>
      <c r="DIQ35" s="9"/>
      <c r="DIR35" s="9"/>
      <c r="DIS35" s="78"/>
      <c r="DIT35" s="9"/>
      <c r="DIU35" s="9"/>
      <c r="DIV35" s="78"/>
      <c r="DIW35" s="9"/>
      <c r="DIX35" s="9"/>
      <c r="DIY35" s="78"/>
      <c r="DIZ35" s="9"/>
      <c r="DJA35" s="9"/>
      <c r="DJB35" s="78"/>
      <c r="DJC35" s="9"/>
      <c r="DJD35" s="9"/>
      <c r="DJE35" s="78"/>
      <c r="DJF35" s="9"/>
      <c r="DJG35" s="9"/>
      <c r="DJH35" s="78"/>
      <c r="DJI35" s="9"/>
      <c r="DJJ35" s="9"/>
      <c r="DJK35" s="78"/>
      <c r="DJL35" s="9"/>
      <c r="DJM35" s="9"/>
      <c r="DJN35" s="78"/>
      <c r="DJO35" s="9"/>
      <c r="DJP35" s="9"/>
      <c r="DJQ35" s="78"/>
      <c r="DJR35" s="9"/>
      <c r="DJS35" s="9"/>
      <c r="DJT35" s="78"/>
      <c r="DJU35" s="9"/>
      <c r="DJV35" s="9"/>
      <c r="DJW35" s="78"/>
      <c r="DJX35" s="9"/>
      <c r="DJY35" s="9"/>
      <c r="DJZ35" s="78"/>
      <c r="DKA35" s="9"/>
      <c r="DKB35" s="9"/>
      <c r="DKC35" s="78"/>
      <c r="DKD35" s="9"/>
      <c r="DKE35" s="9"/>
      <c r="DKF35" s="78"/>
      <c r="DKG35" s="9"/>
      <c r="DKH35" s="9"/>
      <c r="DKI35" s="78"/>
      <c r="DKJ35" s="9"/>
      <c r="DKK35" s="9"/>
      <c r="DKL35" s="78"/>
      <c r="DKM35" s="9"/>
      <c r="DKN35" s="9"/>
      <c r="DKO35" s="78"/>
      <c r="DKP35" s="9"/>
      <c r="DKQ35" s="9"/>
      <c r="DKR35" s="78"/>
      <c r="DKS35" s="9"/>
      <c r="DKT35" s="9"/>
      <c r="DKU35" s="78"/>
      <c r="DKV35" s="10"/>
      <c r="DKW35" s="10"/>
      <c r="DKX35" s="10"/>
      <c r="DKY35" s="9"/>
      <c r="DKZ35" s="9"/>
      <c r="DLA35" s="78"/>
      <c r="DLB35" s="10"/>
      <c r="DLC35" s="10"/>
      <c r="DLD35" s="10"/>
      <c r="DLE35" s="9"/>
      <c r="DLF35" s="9"/>
      <c r="DLG35" s="78"/>
      <c r="DLH35" s="9"/>
      <c r="DLI35" s="9"/>
      <c r="DLJ35" s="78"/>
      <c r="DLK35" s="10"/>
      <c r="DLL35" s="10"/>
      <c r="DLM35" s="10"/>
      <c r="DLN35" s="10"/>
      <c r="DLO35" s="10"/>
      <c r="DLP35" s="10"/>
      <c r="DLQ35" s="57"/>
      <c r="DLR35" s="58"/>
      <c r="DLS35" s="9"/>
      <c r="DLT35" s="9"/>
      <c r="DLU35" s="78"/>
      <c r="DLV35" s="9"/>
      <c r="DLW35" s="9"/>
      <c r="DLX35" s="78"/>
      <c r="DLY35" s="9"/>
      <c r="DLZ35" s="9"/>
      <c r="DMA35" s="78"/>
      <c r="DMB35" s="9"/>
      <c r="DMC35" s="9"/>
      <c r="DMD35" s="78"/>
      <c r="DME35" s="9"/>
      <c r="DMF35" s="9"/>
      <c r="DMG35" s="78"/>
      <c r="DMH35" s="9"/>
      <c r="DMI35" s="9"/>
      <c r="DMJ35" s="78"/>
      <c r="DMK35" s="9"/>
      <c r="DML35" s="9"/>
      <c r="DMM35" s="78"/>
      <c r="DMN35" s="9"/>
      <c r="DMO35" s="9"/>
      <c r="DMP35" s="78"/>
      <c r="DMQ35" s="9"/>
      <c r="DMR35" s="9"/>
      <c r="DMS35" s="78"/>
      <c r="DMT35" s="9"/>
      <c r="DMU35" s="9"/>
      <c r="DMV35" s="78"/>
      <c r="DMW35" s="9"/>
      <c r="DMX35" s="9"/>
      <c r="DMY35" s="78"/>
      <c r="DMZ35" s="9"/>
      <c r="DNA35" s="9"/>
      <c r="DNB35" s="78"/>
      <c r="DNC35" s="9"/>
      <c r="DND35" s="9"/>
      <c r="DNE35" s="78"/>
      <c r="DNF35" s="9"/>
      <c r="DNG35" s="9"/>
      <c r="DNH35" s="78"/>
      <c r="DNI35" s="9"/>
      <c r="DNJ35" s="9"/>
      <c r="DNK35" s="78"/>
      <c r="DNL35" s="9"/>
      <c r="DNM35" s="9"/>
      <c r="DNN35" s="78"/>
      <c r="DNO35" s="9"/>
      <c r="DNP35" s="9"/>
      <c r="DNQ35" s="78"/>
      <c r="DNR35" s="9"/>
      <c r="DNS35" s="9"/>
      <c r="DNT35" s="78"/>
      <c r="DNU35" s="9"/>
      <c r="DNV35" s="9"/>
      <c r="DNW35" s="78"/>
      <c r="DNX35" s="9"/>
      <c r="DNY35" s="9"/>
      <c r="DNZ35" s="78"/>
      <c r="DOA35" s="9"/>
      <c r="DOB35" s="9"/>
      <c r="DOC35" s="78"/>
      <c r="DOD35" s="10"/>
      <c r="DOE35" s="10"/>
      <c r="DOF35" s="10"/>
      <c r="DOG35" s="9"/>
      <c r="DOH35" s="9"/>
      <c r="DOI35" s="78"/>
      <c r="DOJ35" s="10"/>
      <c r="DOK35" s="10"/>
      <c r="DOL35" s="10"/>
      <c r="DOM35" s="9"/>
      <c r="DON35" s="9"/>
      <c r="DOO35" s="78"/>
      <c r="DOP35" s="9"/>
      <c r="DOQ35" s="9"/>
      <c r="DOR35" s="78"/>
      <c r="DOS35" s="10"/>
      <c r="DOT35" s="10"/>
      <c r="DOU35" s="10"/>
      <c r="DOV35" s="10"/>
      <c r="DOW35" s="10"/>
      <c r="DOX35" s="10"/>
      <c r="DOY35" s="57"/>
      <c r="DOZ35" s="58"/>
      <c r="DPA35" s="9"/>
      <c r="DPB35" s="9"/>
      <c r="DPC35" s="78"/>
      <c r="DPD35" s="9"/>
      <c r="DPE35" s="9"/>
      <c r="DPF35" s="78"/>
      <c r="DPG35" s="9"/>
      <c r="DPH35" s="9"/>
      <c r="DPI35" s="78"/>
      <c r="DPJ35" s="9"/>
      <c r="DPK35" s="9"/>
      <c r="DPL35" s="78"/>
      <c r="DPM35" s="9"/>
      <c r="DPN35" s="9"/>
      <c r="DPO35" s="78"/>
      <c r="DPP35" s="9"/>
      <c r="DPQ35" s="9"/>
      <c r="DPR35" s="78"/>
      <c r="DPS35" s="9"/>
      <c r="DPT35" s="9"/>
      <c r="DPU35" s="78"/>
      <c r="DPV35" s="9"/>
      <c r="DPW35" s="9"/>
      <c r="DPX35" s="78"/>
      <c r="DPY35" s="9"/>
      <c r="DPZ35" s="9"/>
      <c r="DQA35" s="78"/>
      <c r="DQB35" s="9"/>
      <c r="DQC35" s="9"/>
      <c r="DQD35" s="78"/>
      <c r="DQE35" s="9"/>
      <c r="DQF35" s="9"/>
      <c r="DQG35" s="78"/>
      <c r="DQH35" s="9"/>
      <c r="DQI35" s="9"/>
      <c r="DQJ35" s="78"/>
      <c r="DQK35" s="9"/>
      <c r="DQL35" s="9"/>
      <c r="DQM35" s="78"/>
      <c r="DQN35" s="9"/>
      <c r="DQO35" s="9"/>
      <c r="DQP35" s="78"/>
      <c r="DQQ35" s="9"/>
      <c r="DQR35" s="9"/>
      <c r="DQS35" s="78"/>
      <c r="DQT35" s="9"/>
      <c r="DQU35" s="9"/>
      <c r="DQV35" s="78"/>
      <c r="DQW35" s="9"/>
      <c r="DQX35" s="9"/>
      <c r="DQY35" s="78"/>
      <c r="DQZ35" s="9"/>
      <c r="DRA35" s="9"/>
      <c r="DRB35" s="78"/>
      <c r="DRC35" s="9"/>
      <c r="DRD35" s="9"/>
      <c r="DRE35" s="78"/>
      <c r="DRF35" s="9"/>
      <c r="DRG35" s="9"/>
      <c r="DRH35" s="78"/>
      <c r="DRI35" s="9"/>
      <c r="DRJ35" s="9"/>
      <c r="DRK35" s="78"/>
      <c r="DRL35" s="10"/>
      <c r="DRM35" s="10"/>
      <c r="DRN35" s="10"/>
      <c r="DRO35" s="9"/>
      <c r="DRP35" s="9"/>
      <c r="DRQ35" s="78"/>
      <c r="DRR35" s="10"/>
      <c r="DRS35" s="10"/>
      <c r="DRT35" s="10"/>
      <c r="DRU35" s="9"/>
      <c r="DRV35" s="9"/>
      <c r="DRW35" s="78"/>
      <c r="DRX35" s="9"/>
      <c r="DRY35" s="9"/>
      <c r="DRZ35" s="78"/>
      <c r="DSA35" s="10"/>
      <c r="DSB35" s="10"/>
      <c r="DSC35" s="10"/>
      <c r="DSD35" s="10"/>
      <c r="DSE35" s="10"/>
      <c r="DSF35" s="10"/>
      <c r="DSG35" s="57"/>
      <c r="DSH35" s="58"/>
      <c r="DSI35" s="9"/>
      <c r="DSJ35" s="9"/>
      <c r="DSK35" s="78"/>
      <c r="DSL35" s="9"/>
      <c r="DSM35" s="9"/>
      <c r="DSN35" s="78"/>
      <c r="DSO35" s="9"/>
      <c r="DSP35" s="9"/>
      <c r="DSQ35" s="78"/>
      <c r="DSR35" s="9"/>
      <c r="DSS35" s="9"/>
      <c r="DST35" s="78"/>
      <c r="DSU35" s="9"/>
      <c r="DSV35" s="9"/>
      <c r="DSW35" s="78"/>
      <c r="DSX35" s="9"/>
      <c r="DSY35" s="9"/>
      <c r="DSZ35" s="78"/>
      <c r="DTA35" s="9"/>
      <c r="DTB35" s="9"/>
      <c r="DTC35" s="78"/>
      <c r="DTD35" s="9"/>
      <c r="DTE35" s="9"/>
      <c r="DTF35" s="78"/>
      <c r="DTG35" s="9"/>
      <c r="DTH35" s="9"/>
      <c r="DTI35" s="78"/>
      <c r="DTJ35" s="9"/>
      <c r="DTK35" s="9"/>
      <c r="DTL35" s="78"/>
      <c r="DTM35" s="9"/>
      <c r="DTN35" s="9"/>
      <c r="DTO35" s="78"/>
      <c r="DTP35" s="9"/>
      <c r="DTQ35" s="9"/>
      <c r="DTR35" s="78"/>
      <c r="DTS35" s="9"/>
      <c r="DTT35" s="9"/>
      <c r="DTU35" s="78"/>
      <c r="DTV35" s="9"/>
      <c r="DTW35" s="9"/>
      <c r="DTX35" s="78"/>
      <c r="DTY35" s="9"/>
      <c r="DTZ35" s="9"/>
      <c r="DUA35" s="78"/>
      <c r="DUB35" s="9"/>
      <c r="DUC35" s="9"/>
      <c r="DUD35" s="78"/>
      <c r="DUE35" s="9"/>
      <c r="DUF35" s="9"/>
      <c r="DUG35" s="78"/>
      <c r="DUH35" s="9"/>
      <c r="DUI35" s="9"/>
      <c r="DUJ35" s="78"/>
      <c r="DUK35" s="9"/>
      <c r="DUL35" s="9"/>
      <c r="DUM35" s="78"/>
      <c r="DUN35" s="9"/>
      <c r="DUO35" s="9"/>
      <c r="DUP35" s="78"/>
      <c r="DUQ35" s="9"/>
      <c r="DUR35" s="9"/>
      <c r="DUS35" s="78"/>
      <c r="DUT35" s="10"/>
      <c r="DUU35" s="10"/>
      <c r="DUV35" s="10"/>
      <c r="DUW35" s="9"/>
      <c r="DUX35" s="9"/>
      <c r="DUY35" s="78"/>
      <c r="DUZ35" s="10"/>
      <c r="DVA35" s="10"/>
      <c r="DVB35" s="10"/>
      <c r="DVC35" s="9"/>
      <c r="DVD35" s="9"/>
      <c r="DVE35" s="78"/>
      <c r="DVF35" s="9"/>
      <c r="DVG35" s="9"/>
      <c r="DVH35" s="78"/>
      <c r="DVI35" s="10"/>
      <c r="DVJ35" s="10"/>
      <c r="DVK35" s="10"/>
      <c r="DVL35" s="10"/>
      <c r="DVM35" s="10"/>
      <c r="DVN35" s="10"/>
      <c r="DVO35" s="57"/>
      <c r="DVP35" s="58"/>
      <c r="DVQ35" s="9"/>
      <c r="DVR35" s="9"/>
      <c r="DVS35" s="78"/>
      <c r="DVT35" s="9"/>
      <c r="DVU35" s="9"/>
      <c r="DVV35" s="78"/>
      <c r="DVW35" s="9"/>
      <c r="DVX35" s="9"/>
      <c r="DVY35" s="78"/>
      <c r="DVZ35" s="9"/>
      <c r="DWA35" s="9"/>
      <c r="DWB35" s="78"/>
      <c r="DWC35" s="9"/>
      <c r="DWD35" s="9"/>
      <c r="DWE35" s="78"/>
      <c r="DWF35" s="9"/>
      <c r="DWG35" s="9"/>
      <c r="DWH35" s="78"/>
      <c r="DWI35" s="9"/>
      <c r="DWJ35" s="9"/>
      <c r="DWK35" s="78"/>
      <c r="DWL35" s="9"/>
      <c r="DWM35" s="9"/>
      <c r="DWN35" s="78"/>
      <c r="DWO35" s="9"/>
      <c r="DWP35" s="9"/>
      <c r="DWQ35" s="78"/>
      <c r="DWR35" s="9"/>
      <c r="DWS35" s="9"/>
      <c r="DWT35" s="78"/>
      <c r="DWU35" s="9"/>
      <c r="DWV35" s="9"/>
      <c r="DWW35" s="78"/>
      <c r="DWX35" s="9"/>
      <c r="DWY35" s="9"/>
      <c r="DWZ35" s="78"/>
      <c r="DXA35" s="9"/>
      <c r="DXB35" s="9"/>
      <c r="DXC35" s="78"/>
      <c r="DXD35" s="9"/>
      <c r="DXE35" s="9"/>
      <c r="DXF35" s="78"/>
      <c r="DXG35" s="9"/>
      <c r="DXH35" s="9"/>
      <c r="DXI35" s="78"/>
      <c r="DXJ35" s="9"/>
      <c r="DXK35" s="9"/>
      <c r="DXL35" s="78"/>
      <c r="DXM35" s="9"/>
      <c r="DXN35" s="9"/>
      <c r="DXO35" s="78"/>
      <c r="DXP35" s="9"/>
      <c r="DXQ35" s="9"/>
      <c r="DXR35" s="78"/>
      <c r="DXS35" s="9"/>
      <c r="DXT35" s="9"/>
      <c r="DXU35" s="78"/>
      <c r="DXV35" s="9"/>
      <c r="DXW35" s="9"/>
      <c r="DXX35" s="78"/>
      <c r="DXY35" s="9"/>
      <c r="DXZ35" s="9"/>
      <c r="DYA35" s="78"/>
      <c r="DYB35" s="10"/>
      <c r="DYC35" s="10"/>
      <c r="DYD35" s="10"/>
      <c r="DYE35" s="9"/>
      <c r="DYF35" s="9"/>
      <c r="DYG35" s="78"/>
      <c r="DYH35" s="10"/>
      <c r="DYI35" s="10"/>
      <c r="DYJ35" s="10"/>
      <c r="DYK35" s="9"/>
      <c r="DYL35" s="9"/>
      <c r="DYM35" s="78"/>
      <c r="DYN35" s="9"/>
      <c r="DYO35" s="9"/>
      <c r="DYP35" s="78"/>
      <c r="DYQ35" s="10"/>
      <c r="DYR35" s="10"/>
      <c r="DYS35" s="10"/>
      <c r="DYT35" s="10"/>
      <c r="DYU35" s="10"/>
      <c r="DYV35" s="10"/>
      <c r="DYW35" s="57"/>
      <c r="DYX35" s="58"/>
      <c r="DYY35" s="9"/>
      <c r="DYZ35" s="9"/>
      <c r="DZA35" s="78"/>
      <c r="DZB35" s="9"/>
      <c r="DZC35" s="9"/>
      <c r="DZD35" s="78"/>
      <c r="DZE35" s="9"/>
      <c r="DZF35" s="9"/>
      <c r="DZG35" s="78"/>
      <c r="DZH35" s="9"/>
      <c r="DZI35" s="9"/>
      <c r="DZJ35" s="78"/>
      <c r="DZK35" s="9"/>
      <c r="DZL35" s="9"/>
      <c r="DZM35" s="78"/>
      <c r="DZN35" s="9"/>
      <c r="DZO35" s="9"/>
      <c r="DZP35" s="78"/>
      <c r="DZQ35" s="9"/>
      <c r="DZR35" s="9"/>
      <c r="DZS35" s="78"/>
      <c r="DZT35" s="9"/>
      <c r="DZU35" s="9"/>
      <c r="DZV35" s="78"/>
      <c r="DZW35" s="9"/>
      <c r="DZX35" s="9"/>
      <c r="DZY35" s="78"/>
      <c r="DZZ35" s="9"/>
      <c r="EAA35" s="9"/>
      <c r="EAB35" s="78"/>
      <c r="EAC35" s="9"/>
      <c r="EAD35" s="9"/>
      <c r="EAE35" s="78"/>
      <c r="EAF35" s="9"/>
      <c r="EAG35" s="9"/>
      <c r="EAH35" s="78"/>
      <c r="EAI35" s="9"/>
      <c r="EAJ35" s="9"/>
      <c r="EAK35" s="78"/>
      <c r="EAL35" s="9"/>
      <c r="EAM35" s="9"/>
      <c r="EAN35" s="78"/>
      <c r="EAO35" s="9"/>
      <c r="EAP35" s="9"/>
      <c r="EAQ35" s="78"/>
      <c r="EAR35" s="9"/>
      <c r="EAS35" s="9"/>
      <c r="EAT35" s="78"/>
      <c r="EAU35" s="9"/>
      <c r="EAV35" s="9"/>
      <c r="EAW35" s="78"/>
      <c r="EAX35" s="9"/>
      <c r="EAY35" s="9"/>
      <c r="EAZ35" s="78"/>
      <c r="EBA35" s="9"/>
      <c r="EBB35" s="9"/>
      <c r="EBC35" s="78"/>
      <c r="EBD35" s="9"/>
      <c r="EBE35" s="9"/>
      <c r="EBF35" s="78"/>
      <c r="EBG35" s="9"/>
      <c r="EBH35" s="9"/>
      <c r="EBI35" s="78"/>
      <c r="EBJ35" s="10"/>
      <c r="EBK35" s="10"/>
      <c r="EBL35" s="10"/>
      <c r="EBM35" s="9"/>
      <c r="EBN35" s="9"/>
      <c r="EBO35" s="78"/>
      <c r="EBP35" s="10"/>
      <c r="EBQ35" s="10"/>
      <c r="EBR35" s="10"/>
      <c r="EBS35" s="9"/>
      <c r="EBT35" s="9"/>
      <c r="EBU35" s="78"/>
      <c r="EBV35" s="9"/>
      <c r="EBW35" s="9"/>
      <c r="EBX35" s="78"/>
      <c r="EBY35" s="10"/>
      <c r="EBZ35" s="10"/>
      <c r="ECA35" s="10"/>
      <c r="ECB35" s="10"/>
      <c r="ECC35" s="10"/>
      <c r="ECD35" s="10"/>
      <c r="ECE35" s="57"/>
      <c r="ECF35" s="58"/>
      <c r="ECG35" s="9"/>
      <c r="ECH35" s="9"/>
      <c r="ECI35" s="78"/>
      <c r="ECJ35" s="9"/>
      <c r="ECK35" s="9"/>
      <c r="ECL35" s="78"/>
      <c r="ECM35" s="9"/>
      <c r="ECN35" s="9"/>
      <c r="ECO35" s="78"/>
      <c r="ECP35" s="9"/>
      <c r="ECQ35" s="9"/>
      <c r="ECR35" s="78"/>
      <c r="ECS35" s="9"/>
      <c r="ECT35" s="9"/>
      <c r="ECU35" s="78"/>
      <c r="ECV35" s="9"/>
      <c r="ECW35" s="9"/>
      <c r="ECX35" s="78"/>
      <c r="ECY35" s="9"/>
      <c r="ECZ35" s="9"/>
      <c r="EDA35" s="78"/>
      <c r="EDB35" s="9"/>
      <c r="EDC35" s="9"/>
      <c r="EDD35" s="78"/>
      <c r="EDE35" s="9"/>
      <c r="EDF35" s="9"/>
      <c r="EDG35" s="78"/>
      <c r="EDH35" s="9"/>
      <c r="EDI35" s="9"/>
      <c r="EDJ35" s="78"/>
      <c r="EDK35" s="9"/>
      <c r="EDL35" s="9"/>
      <c r="EDM35" s="78"/>
      <c r="EDN35" s="9"/>
      <c r="EDO35" s="9"/>
      <c r="EDP35" s="78"/>
      <c r="EDQ35" s="9"/>
      <c r="EDR35" s="9"/>
      <c r="EDS35" s="78"/>
      <c r="EDT35" s="9"/>
      <c r="EDU35" s="9"/>
      <c r="EDV35" s="78"/>
      <c r="EDW35" s="9"/>
      <c r="EDX35" s="9"/>
      <c r="EDY35" s="78"/>
      <c r="EDZ35" s="9"/>
      <c r="EEA35" s="9"/>
      <c r="EEB35" s="78"/>
      <c r="EEC35" s="9"/>
      <c r="EED35" s="9"/>
      <c r="EEE35" s="78"/>
      <c r="EEF35" s="9"/>
      <c r="EEG35" s="9"/>
      <c r="EEH35" s="78"/>
      <c r="EEI35" s="9"/>
      <c r="EEJ35" s="9"/>
      <c r="EEK35" s="78"/>
      <c r="EEL35" s="9"/>
      <c r="EEM35" s="9"/>
      <c r="EEN35" s="78"/>
      <c r="EEO35" s="9"/>
      <c r="EEP35" s="9"/>
      <c r="EEQ35" s="78"/>
      <c r="EER35" s="10"/>
      <c r="EES35" s="10"/>
      <c r="EET35" s="10"/>
      <c r="EEU35" s="9"/>
      <c r="EEV35" s="9"/>
      <c r="EEW35" s="78"/>
      <c r="EEX35" s="10"/>
      <c r="EEY35" s="10"/>
      <c r="EEZ35" s="10"/>
      <c r="EFA35" s="9"/>
      <c r="EFB35" s="9"/>
      <c r="EFC35" s="78"/>
      <c r="EFD35" s="9"/>
      <c r="EFE35" s="9"/>
      <c r="EFF35" s="78"/>
      <c r="EFG35" s="10"/>
      <c r="EFH35" s="10"/>
      <c r="EFI35" s="10"/>
      <c r="EFJ35" s="10"/>
      <c r="EFK35" s="10"/>
      <c r="EFL35" s="10"/>
      <c r="EFM35" s="57"/>
      <c r="EFN35" s="58"/>
      <c r="EFO35" s="9"/>
      <c r="EFP35" s="9"/>
      <c r="EFQ35" s="78"/>
      <c r="EFR35" s="9"/>
      <c r="EFS35" s="9"/>
      <c r="EFT35" s="78"/>
      <c r="EFU35" s="9"/>
      <c r="EFV35" s="9"/>
      <c r="EFW35" s="78"/>
      <c r="EFX35" s="9"/>
      <c r="EFY35" s="9"/>
      <c r="EFZ35" s="78"/>
      <c r="EGA35" s="9"/>
      <c r="EGB35" s="9"/>
      <c r="EGC35" s="78"/>
      <c r="EGD35" s="9"/>
      <c r="EGE35" s="9"/>
      <c r="EGF35" s="78"/>
      <c r="EGG35" s="9"/>
      <c r="EGH35" s="9"/>
      <c r="EGI35" s="78"/>
      <c r="EGJ35" s="9"/>
      <c r="EGK35" s="9"/>
      <c r="EGL35" s="78"/>
      <c r="EGM35" s="9"/>
      <c r="EGN35" s="9"/>
      <c r="EGO35" s="78"/>
      <c r="EGP35" s="9"/>
      <c r="EGQ35" s="9"/>
      <c r="EGR35" s="78"/>
      <c r="EGS35" s="9"/>
      <c r="EGT35" s="9"/>
      <c r="EGU35" s="78"/>
      <c r="EGV35" s="9"/>
      <c r="EGW35" s="9"/>
      <c r="EGX35" s="78"/>
      <c r="EGY35" s="9"/>
      <c r="EGZ35" s="9"/>
      <c r="EHA35" s="78"/>
      <c r="EHB35" s="9"/>
      <c r="EHC35" s="9"/>
      <c r="EHD35" s="78"/>
      <c r="EHE35" s="9"/>
      <c r="EHF35" s="9"/>
      <c r="EHG35" s="78"/>
      <c r="EHH35" s="9"/>
      <c r="EHI35" s="9"/>
      <c r="EHJ35" s="78"/>
      <c r="EHK35" s="9"/>
      <c r="EHL35" s="9"/>
      <c r="EHM35" s="78"/>
      <c r="EHN35" s="9"/>
      <c r="EHO35" s="9"/>
      <c r="EHP35" s="78"/>
      <c r="EHQ35" s="9"/>
      <c r="EHR35" s="9"/>
      <c r="EHS35" s="78"/>
      <c r="EHT35" s="9"/>
      <c r="EHU35" s="9"/>
      <c r="EHV35" s="78"/>
      <c r="EHW35" s="9"/>
      <c r="EHX35" s="9"/>
      <c r="EHY35" s="78"/>
      <c r="EHZ35" s="10"/>
      <c r="EIA35" s="10"/>
      <c r="EIB35" s="10"/>
      <c r="EIC35" s="9"/>
      <c r="EID35" s="9"/>
      <c r="EIE35" s="78"/>
      <c r="EIF35" s="10"/>
      <c r="EIG35" s="10"/>
      <c r="EIH35" s="10"/>
      <c r="EII35" s="9"/>
      <c r="EIJ35" s="9"/>
      <c r="EIK35" s="78"/>
      <c r="EIL35" s="9"/>
      <c r="EIM35" s="9"/>
      <c r="EIN35" s="78"/>
      <c r="EIO35" s="10"/>
      <c r="EIP35" s="10"/>
      <c r="EIQ35" s="10"/>
      <c r="EIR35" s="10"/>
      <c r="EIS35" s="10"/>
      <c r="EIT35" s="10"/>
      <c r="EIU35" s="57"/>
      <c r="EIV35" s="58"/>
      <c r="EIW35" s="9"/>
      <c r="EIX35" s="9"/>
      <c r="EIY35" s="78"/>
      <c r="EIZ35" s="9"/>
      <c r="EJA35" s="9"/>
      <c r="EJB35" s="78"/>
      <c r="EJC35" s="9"/>
      <c r="EJD35" s="9"/>
      <c r="EJE35" s="78"/>
      <c r="EJF35" s="9"/>
      <c r="EJG35" s="9"/>
      <c r="EJH35" s="78"/>
      <c r="EJI35" s="9"/>
      <c r="EJJ35" s="9"/>
      <c r="EJK35" s="78"/>
      <c r="EJL35" s="9"/>
      <c r="EJM35" s="9"/>
      <c r="EJN35" s="78"/>
      <c r="EJO35" s="9"/>
      <c r="EJP35" s="9"/>
      <c r="EJQ35" s="78"/>
      <c r="EJR35" s="9"/>
      <c r="EJS35" s="9"/>
      <c r="EJT35" s="78"/>
      <c r="EJU35" s="9"/>
      <c r="EJV35" s="9"/>
      <c r="EJW35" s="78"/>
      <c r="EJX35" s="9"/>
      <c r="EJY35" s="9"/>
      <c r="EJZ35" s="78"/>
      <c r="EKA35" s="9"/>
      <c r="EKB35" s="9"/>
      <c r="EKC35" s="78"/>
      <c r="EKD35" s="9"/>
      <c r="EKE35" s="9"/>
      <c r="EKF35" s="78"/>
      <c r="EKG35" s="9"/>
      <c r="EKH35" s="9"/>
      <c r="EKI35" s="78"/>
      <c r="EKJ35" s="9"/>
      <c r="EKK35" s="9"/>
      <c r="EKL35" s="78"/>
      <c r="EKM35" s="9"/>
      <c r="EKN35" s="9"/>
      <c r="EKO35" s="78"/>
      <c r="EKP35" s="9"/>
      <c r="EKQ35" s="9"/>
      <c r="EKR35" s="78"/>
      <c r="EKS35" s="9"/>
      <c r="EKT35" s="9"/>
      <c r="EKU35" s="78"/>
      <c r="EKV35" s="9"/>
      <c r="EKW35" s="9"/>
      <c r="EKX35" s="78"/>
      <c r="EKY35" s="9"/>
      <c r="EKZ35" s="9"/>
      <c r="ELA35" s="78"/>
      <c r="ELB35" s="9"/>
      <c r="ELC35" s="9"/>
      <c r="ELD35" s="78"/>
      <c r="ELE35" s="9"/>
      <c r="ELF35" s="9"/>
      <c r="ELG35" s="78"/>
      <c r="ELH35" s="10"/>
      <c r="ELI35" s="10"/>
      <c r="ELJ35" s="10"/>
      <c r="ELK35" s="9"/>
      <c r="ELL35" s="9"/>
      <c r="ELM35" s="78"/>
      <c r="ELN35" s="10"/>
      <c r="ELO35" s="10"/>
      <c r="ELP35" s="10"/>
      <c r="ELQ35" s="9"/>
      <c r="ELR35" s="9"/>
      <c r="ELS35" s="78"/>
      <c r="ELT35" s="9"/>
      <c r="ELU35" s="9"/>
      <c r="ELV35" s="78"/>
      <c r="ELW35" s="10"/>
      <c r="ELX35" s="10"/>
      <c r="ELY35" s="10"/>
      <c r="ELZ35" s="10"/>
      <c r="EMA35" s="10"/>
      <c r="EMB35" s="10"/>
      <c r="EMC35" s="57"/>
      <c r="EMD35" s="58"/>
      <c r="EME35" s="9"/>
      <c r="EMF35" s="9"/>
      <c r="EMG35" s="78"/>
      <c r="EMH35" s="9"/>
      <c r="EMI35" s="9"/>
      <c r="EMJ35" s="78"/>
      <c r="EMK35" s="9"/>
      <c r="EML35" s="9"/>
      <c r="EMM35" s="78"/>
      <c r="EMN35" s="9"/>
      <c r="EMO35" s="9"/>
      <c r="EMP35" s="78"/>
      <c r="EMQ35" s="9"/>
      <c r="EMR35" s="9"/>
      <c r="EMS35" s="78"/>
      <c r="EMT35" s="9"/>
      <c r="EMU35" s="9"/>
      <c r="EMV35" s="78"/>
      <c r="EMW35" s="9"/>
      <c r="EMX35" s="9"/>
      <c r="EMY35" s="78"/>
      <c r="EMZ35" s="9"/>
      <c r="ENA35" s="9"/>
      <c r="ENB35" s="78"/>
      <c r="ENC35" s="9"/>
      <c r="END35" s="9"/>
      <c r="ENE35" s="78"/>
      <c r="ENF35" s="9"/>
      <c r="ENG35" s="9"/>
      <c r="ENH35" s="78"/>
      <c r="ENI35" s="9"/>
      <c r="ENJ35" s="9"/>
      <c r="ENK35" s="78"/>
      <c r="ENL35" s="9"/>
      <c r="ENM35" s="9"/>
      <c r="ENN35" s="78"/>
      <c r="ENO35" s="9"/>
      <c r="ENP35" s="9"/>
      <c r="ENQ35" s="78"/>
      <c r="ENR35" s="9"/>
      <c r="ENS35" s="9"/>
      <c r="ENT35" s="78"/>
      <c r="ENU35" s="9"/>
      <c r="ENV35" s="9"/>
      <c r="ENW35" s="78"/>
      <c r="ENX35" s="9"/>
      <c r="ENY35" s="9"/>
      <c r="ENZ35" s="78"/>
      <c r="EOA35" s="9"/>
      <c r="EOB35" s="9"/>
      <c r="EOC35" s="78"/>
      <c r="EOD35" s="9"/>
      <c r="EOE35" s="9"/>
      <c r="EOF35" s="78"/>
      <c r="EOG35" s="9"/>
      <c r="EOH35" s="9"/>
      <c r="EOI35" s="78"/>
      <c r="EOJ35" s="9"/>
      <c r="EOK35" s="9"/>
      <c r="EOL35" s="78"/>
      <c r="EOM35" s="9"/>
      <c r="EON35" s="9"/>
      <c r="EOO35" s="78"/>
      <c r="EOP35" s="10"/>
      <c r="EOQ35" s="10"/>
      <c r="EOR35" s="10"/>
      <c r="EOS35" s="9"/>
      <c r="EOT35" s="9"/>
      <c r="EOU35" s="78"/>
      <c r="EOV35" s="10"/>
      <c r="EOW35" s="10"/>
      <c r="EOX35" s="10"/>
      <c r="EOY35" s="9"/>
      <c r="EOZ35" s="9"/>
      <c r="EPA35" s="78"/>
      <c r="EPB35" s="9"/>
      <c r="EPC35" s="9"/>
      <c r="EPD35" s="78"/>
      <c r="EPE35" s="10"/>
      <c r="EPF35" s="10"/>
      <c r="EPG35" s="10"/>
      <c r="EPH35" s="10"/>
      <c r="EPI35" s="10"/>
      <c r="EPJ35" s="10"/>
      <c r="EPK35" s="57"/>
      <c r="EPL35" s="58"/>
      <c r="EPM35" s="9"/>
      <c r="EPN35" s="9"/>
      <c r="EPO35" s="78"/>
      <c r="EPP35" s="9"/>
      <c r="EPQ35" s="9"/>
      <c r="EPR35" s="78"/>
      <c r="EPS35" s="9"/>
      <c r="EPT35" s="9"/>
      <c r="EPU35" s="78"/>
      <c r="EPV35" s="9"/>
      <c r="EPW35" s="9"/>
      <c r="EPX35" s="78"/>
      <c r="EPY35" s="9"/>
      <c r="EPZ35" s="9"/>
      <c r="EQA35" s="78"/>
      <c r="EQB35" s="9"/>
      <c r="EQC35" s="9"/>
      <c r="EQD35" s="78"/>
      <c r="EQE35" s="9"/>
      <c r="EQF35" s="9"/>
      <c r="EQG35" s="78"/>
      <c r="EQH35" s="9"/>
      <c r="EQI35" s="9"/>
      <c r="EQJ35" s="78"/>
      <c r="EQK35" s="9"/>
      <c r="EQL35" s="9"/>
      <c r="EQM35" s="78"/>
      <c r="EQN35" s="9"/>
      <c r="EQO35" s="9"/>
      <c r="EQP35" s="78"/>
      <c r="EQQ35" s="9"/>
      <c r="EQR35" s="9"/>
      <c r="EQS35" s="78"/>
      <c r="EQT35" s="9"/>
      <c r="EQU35" s="9"/>
      <c r="EQV35" s="78"/>
      <c r="EQW35" s="9"/>
      <c r="EQX35" s="9"/>
      <c r="EQY35" s="78"/>
      <c r="EQZ35" s="9"/>
      <c r="ERA35" s="9"/>
      <c r="ERB35" s="78"/>
      <c r="ERC35" s="9"/>
      <c r="ERD35" s="9"/>
      <c r="ERE35" s="78"/>
      <c r="ERF35" s="9"/>
      <c r="ERG35" s="9"/>
      <c r="ERH35" s="78"/>
      <c r="ERI35" s="9"/>
      <c r="ERJ35" s="9"/>
      <c r="ERK35" s="78"/>
      <c r="ERL35" s="9"/>
      <c r="ERM35" s="9"/>
      <c r="ERN35" s="78"/>
      <c r="ERO35" s="9"/>
      <c r="ERP35" s="9"/>
      <c r="ERQ35" s="78"/>
      <c r="ERR35" s="9"/>
      <c r="ERS35" s="9"/>
      <c r="ERT35" s="78"/>
      <c r="ERU35" s="9"/>
      <c r="ERV35" s="9"/>
      <c r="ERW35" s="78"/>
      <c r="ERX35" s="10"/>
      <c r="ERY35" s="10"/>
      <c r="ERZ35" s="10"/>
      <c r="ESA35" s="9"/>
      <c r="ESB35" s="9"/>
      <c r="ESC35" s="78"/>
      <c r="ESD35" s="10"/>
      <c r="ESE35" s="10"/>
      <c r="ESF35" s="10"/>
      <c r="ESG35" s="9"/>
      <c r="ESH35" s="9"/>
      <c r="ESI35" s="78"/>
      <c r="ESJ35" s="9"/>
      <c r="ESK35" s="9"/>
      <c r="ESL35" s="78"/>
      <c r="ESM35" s="10"/>
      <c r="ESN35" s="10"/>
      <c r="ESO35" s="10"/>
      <c r="ESP35" s="10"/>
      <c r="ESQ35" s="10"/>
      <c r="ESR35" s="10"/>
      <c r="ESS35" s="57"/>
      <c r="EST35" s="58"/>
      <c r="ESU35" s="9"/>
      <c r="ESV35" s="9"/>
      <c r="ESW35" s="78"/>
      <c r="ESX35" s="9"/>
      <c r="ESY35" s="9"/>
      <c r="ESZ35" s="78"/>
      <c r="ETA35" s="9"/>
      <c r="ETB35" s="9"/>
      <c r="ETC35" s="78"/>
      <c r="ETD35" s="9"/>
      <c r="ETE35" s="9"/>
      <c r="ETF35" s="78"/>
      <c r="ETG35" s="9"/>
      <c r="ETH35" s="9"/>
      <c r="ETI35" s="78"/>
      <c r="ETJ35" s="9"/>
      <c r="ETK35" s="9"/>
      <c r="ETL35" s="78"/>
      <c r="ETM35" s="9"/>
      <c r="ETN35" s="9"/>
      <c r="ETO35" s="78"/>
      <c r="ETP35" s="9"/>
      <c r="ETQ35" s="9"/>
      <c r="ETR35" s="78"/>
      <c r="ETS35" s="9"/>
      <c r="ETT35" s="9"/>
      <c r="ETU35" s="78"/>
      <c r="ETV35" s="9"/>
      <c r="ETW35" s="9"/>
      <c r="ETX35" s="78"/>
      <c r="ETY35" s="9"/>
      <c r="ETZ35" s="9"/>
      <c r="EUA35" s="78"/>
      <c r="EUB35" s="9"/>
      <c r="EUC35" s="9"/>
      <c r="EUD35" s="78"/>
      <c r="EUE35" s="9"/>
      <c r="EUF35" s="9"/>
      <c r="EUG35" s="78"/>
      <c r="EUH35" s="9"/>
      <c r="EUI35" s="9"/>
      <c r="EUJ35" s="78"/>
      <c r="EUK35" s="9"/>
      <c r="EUL35" s="9"/>
      <c r="EUM35" s="78"/>
      <c r="EUN35" s="9"/>
      <c r="EUO35" s="9"/>
      <c r="EUP35" s="78"/>
      <c r="EUQ35" s="9"/>
      <c r="EUR35" s="9"/>
      <c r="EUS35" s="78"/>
      <c r="EUT35" s="9"/>
      <c r="EUU35" s="9"/>
      <c r="EUV35" s="78"/>
      <c r="EUW35" s="9"/>
      <c r="EUX35" s="9"/>
      <c r="EUY35" s="78"/>
      <c r="EUZ35" s="9"/>
      <c r="EVA35" s="9"/>
      <c r="EVB35" s="78"/>
      <c r="EVC35" s="9"/>
      <c r="EVD35" s="9"/>
      <c r="EVE35" s="78"/>
      <c r="EVF35" s="10"/>
      <c r="EVG35" s="10"/>
      <c r="EVH35" s="10"/>
      <c r="EVI35" s="9"/>
      <c r="EVJ35" s="9"/>
      <c r="EVK35" s="78"/>
      <c r="EVL35" s="10"/>
      <c r="EVM35" s="10"/>
      <c r="EVN35" s="10"/>
      <c r="EVO35" s="9"/>
      <c r="EVP35" s="9"/>
      <c r="EVQ35" s="78"/>
      <c r="EVR35" s="9"/>
      <c r="EVS35" s="9"/>
      <c r="EVT35" s="78"/>
      <c r="EVU35" s="10"/>
      <c r="EVV35" s="10"/>
      <c r="EVW35" s="10"/>
      <c r="EVX35" s="10"/>
      <c r="EVY35" s="10"/>
      <c r="EVZ35" s="10"/>
      <c r="EWA35" s="57"/>
      <c r="EWB35" s="58"/>
      <c r="EWC35" s="9"/>
      <c r="EWD35" s="9"/>
      <c r="EWE35" s="78"/>
      <c r="EWF35" s="9"/>
      <c r="EWG35" s="9"/>
      <c r="EWH35" s="78"/>
      <c r="EWI35" s="9"/>
      <c r="EWJ35" s="9"/>
      <c r="EWK35" s="78"/>
      <c r="EWL35" s="9"/>
      <c r="EWM35" s="9"/>
      <c r="EWN35" s="78"/>
      <c r="EWO35" s="9"/>
      <c r="EWP35" s="9"/>
      <c r="EWQ35" s="78"/>
      <c r="EWR35" s="9"/>
      <c r="EWS35" s="9"/>
      <c r="EWT35" s="78"/>
      <c r="EWU35" s="9"/>
      <c r="EWV35" s="9"/>
      <c r="EWW35" s="78"/>
      <c r="EWX35" s="9"/>
      <c r="EWY35" s="9"/>
      <c r="EWZ35" s="78"/>
      <c r="EXA35" s="9"/>
      <c r="EXB35" s="9"/>
      <c r="EXC35" s="78"/>
      <c r="EXD35" s="9"/>
      <c r="EXE35" s="9"/>
      <c r="EXF35" s="78"/>
      <c r="EXG35" s="9"/>
      <c r="EXH35" s="9"/>
      <c r="EXI35" s="78"/>
      <c r="EXJ35" s="9"/>
      <c r="EXK35" s="9"/>
      <c r="EXL35" s="78"/>
      <c r="EXM35" s="9"/>
      <c r="EXN35" s="9"/>
      <c r="EXO35" s="78"/>
      <c r="EXP35" s="9"/>
      <c r="EXQ35" s="9"/>
      <c r="EXR35" s="78"/>
      <c r="EXS35" s="9"/>
      <c r="EXT35" s="9"/>
      <c r="EXU35" s="78"/>
      <c r="EXV35" s="9"/>
      <c r="EXW35" s="9"/>
      <c r="EXX35" s="78"/>
      <c r="EXY35" s="9"/>
      <c r="EXZ35" s="9"/>
      <c r="EYA35" s="78"/>
      <c r="EYB35" s="9"/>
      <c r="EYC35" s="9"/>
      <c r="EYD35" s="78"/>
      <c r="EYE35" s="9"/>
      <c r="EYF35" s="9"/>
      <c r="EYG35" s="78"/>
      <c r="EYH35" s="9"/>
      <c r="EYI35" s="9"/>
      <c r="EYJ35" s="78"/>
      <c r="EYK35" s="9"/>
      <c r="EYL35" s="9"/>
      <c r="EYM35" s="78"/>
      <c r="EYN35" s="10"/>
      <c r="EYO35" s="10"/>
      <c r="EYP35" s="10"/>
      <c r="EYQ35" s="9"/>
      <c r="EYR35" s="9"/>
      <c r="EYS35" s="78"/>
      <c r="EYT35" s="10"/>
      <c r="EYU35" s="10"/>
      <c r="EYV35" s="10"/>
      <c r="EYW35" s="9"/>
      <c r="EYX35" s="9"/>
      <c r="EYY35" s="78"/>
      <c r="EYZ35" s="9"/>
      <c r="EZA35" s="9"/>
      <c r="EZB35" s="78"/>
      <c r="EZC35" s="10"/>
      <c r="EZD35" s="10"/>
      <c r="EZE35" s="10"/>
      <c r="EZF35" s="10"/>
      <c r="EZG35" s="10"/>
      <c r="EZH35" s="10"/>
      <c r="EZI35" s="57"/>
      <c r="EZJ35" s="58"/>
      <c r="EZK35" s="9"/>
      <c r="EZL35" s="9"/>
      <c r="EZM35" s="78"/>
      <c r="EZN35" s="9"/>
      <c r="EZO35" s="9"/>
      <c r="EZP35" s="78"/>
      <c r="EZQ35" s="9"/>
      <c r="EZR35" s="9"/>
      <c r="EZS35" s="78"/>
      <c r="EZT35" s="9"/>
      <c r="EZU35" s="9"/>
      <c r="EZV35" s="78"/>
      <c r="EZW35" s="9"/>
      <c r="EZX35" s="9"/>
      <c r="EZY35" s="78"/>
      <c r="EZZ35" s="9"/>
      <c r="FAA35" s="9"/>
      <c r="FAB35" s="78"/>
      <c r="FAC35" s="9"/>
      <c r="FAD35" s="9"/>
      <c r="FAE35" s="78"/>
      <c r="FAF35" s="9"/>
      <c r="FAG35" s="9"/>
      <c r="FAH35" s="78"/>
      <c r="FAI35" s="9"/>
      <c r="FAJ35" s="9"/>
      <c r="FAK35" s="78"/>
      <c r="FAL35" s="9"/>
      <c r="FAM35" s="9"/>
      <c r="FAN35" s="78"/>
      <c r="FAO35" s="9"/>
      <c r="FAP35" s="9"/>
      <c r="FAQ35" s="78"/>
      <c r="FAR35" s="9"/>
      <c r="FAS35" s="9"/>
      <c r="FAT35" s="78"/>
      <c r="FAU35" s="9"/>
      <c r="FAV35" s="9"/>
      <c r="FAW35" s="78"/>
      <c r="FAX35" s="9"/>
      <c r="FAY35" s="9"/>
      <c r="FAZ35" s="78"/>
      <c r="FBA35" s="9"/>
      <c r="FBB35" s="9"/>
      <c r="FBC35" s="78"/>
      <c r="FBD35" s="9"/>
      <c r="FBE35" s="9"/>
      <c r="FBF35" s="78"/>
      <c r="FBG35" s="9"/>
      <c r="FBH35" s="9"/>
      <c r="FBI35" s="78"/>
      <c r="FBJ35" s="9"/>
      <c r="FBK35" s="9"/>
      <c r="FBL35" s="78"/>
      <c r="FBM35" s="9"/>
      <c r="FBN35" s="9"/>
      <c r="FBO35" s="78"/>
      <c r="FBP35" s="9"/>
      <c r="FBQ35" s="9"/>
      <c r="FBR35" s="78"/>
      <c r="FBS35" s="9"/>
      <c r="FBT35" s="9"/>
      <c r="FBU35" s="78"/>
      <c r="FBV35" s="10"/>
      <c r="FBW35" s="10"/>
      <c r="FBX35" s="10"/>
      <c r="FBY35" s="9"/>
      <c r="FBZ35" s="9"/>
      <c r="FCA35" s="78"/>
      <c r="FCB35" s="10"/>
      <c r="FCC35" s="10"/>
      <c r="FCD35" s="10"/>
      <c r="FCE35" s="9"/>
      <c r="FCF35" s="9"/>
      <c r="FCG35" s="78"/>
      <c r="FCH35" s="9"/>
      <c r="FCI35" s="9"/>
      <c r="FCJ35" s="78"/>
      <c r="FCK35" s="10"/>
      <c r="FCL35" s="10"/>
      <c r="FCM35" s="10"/>
      <c r="FCN35" s="10"/>
      <c r="FCO35" s="10"/>
      <c r="FCP35" s="10"/>
      <c r="FCQ35" s="57"/>
      <c r="FCR35" s="58"/>
      <c r="FCS35" s="9"/>
      <c r="FCT35" s="9"/>
      <c r="FCU35" s="78"/>
      <c r="FCV35" s="9"/>
      <c r="FCW35" s="9"/>
      <c r="FCX35" s="78"/>
      <c r="FCY35" s="9"/>
      <c r="FCZ35" s="9"/>
      <c r="FDA35" s="78"/>
      <c r="FDB35" s="9"/>
      <c r="FDC35" s="9"/>
      <c r="FDD35" s="78"/>
      <c r="FDE35" s="9"/>
      <c r="FDF35" s="9"/>
      <c r="FDG35" s="78"/>
      <c r="FDH35" s="9"/>
      <c r="FDI35" s="9"/>
      <c r="FDJ35" s="78"/>
      <c r="FDK35" s="9"/>
      <c r="FDL35" s="9"/>
      <c r="FDM35" s="78"/>
      <c r="FDN35" s="9"/>
      <c r="FDO35" s="9"/>
      <c r="FDP35" s="78"/>
      <c r="FDQ35" s="9"/>
      <c r="FDR35" s="9"/>
      <c r="FDS35" s="78"/>
      <c r="FDT35" s="9"/>
      <c r="FDU35" s="9"/>
      <c r="FDV35" s="78"/>
      <c r="FDW35" s="9"/>
      <c r="FDX35" s="9"/>
      <c r="FDY35" s="78"/>
      <c r="FDZ35" s="9"/>
      <c r="FEA35" s="9"/>
      <c r="FEB35" s="78"/>
      <c r="FEC35" s="9"/>
      <c r="FED35" s="9"/>
      <c r="FEE35" s="78"/>
      <c r="FEF35" s="9"/>
      <c r="FEG35" s="9"/>
      <c r="FEH35" s="78"/>
      <c r="FEI35" s="9"/>
      <c r="FEJ35" s="9"/>
      <c r="FEK35" s="78"/>
      <c r="FEL35" s="9"/>
      <c r="FEM35" s="9"/>
      <c r="FEN35" s="78"/>
      <c r="FEO35" s="9"/>
      <c r="FEP35" s="9"/>
      <c r="FEQ35" s="78"/>
      <c r="FER35" s="9"/>
      <c r="FES35" s="9"/>
      <c r="FET35" s="78"/>
      <c r="FEU35" s="9"/>
      <c r="FEV35" s="9"/>
      <c r="FEW35" s="78"/>
      <c r="FEX35" s="9"/>
      <c r="FEY35" s="9"/>
      <c r="FEZ35" s="78"/>
      <c r="FFA35" s="9"/>
      <c r="FFB35" s="9"/>
      <c r="FFC35" s="78"/>
      <c r="FFD35" s="10"/>
      <c r="FFE35" s="10"/>
      <c r="FFF35" s="10"/>
      <c r="FFG35" s="9"/>
      <c r="FFH35" s="9"/>
      <c r="FFI35" s="78"/>
      <c r="FFJ35" s="10"/>
      <c r="FFK35" s="10"/>
      <c r="FFL35" s="10"/>
      <c r="FFM35" s="9"/>
      <c r="FFN35" s="9"/>
      <c r="FFO35" s="78"/>
      <c r="FFP35" s="9"/>
      <c r="FFQ35" s="9"/>
      <c r="FFR35" s="78"/>
      <c r="FFS35" s="10"/>
      <c r="FFT35" s="10"/>
      <c r="FFU35" s="10"/>
      <c r="FFV35" s="10"/>
      <c r="FFW35" s="10"/>
      <c r="FFX35" s="10"/>
      <c r="FFY35" s="57"/>
      <c r="FFZ35" s="58"/>
      <c r="FGA35" s="9"/>
      <c r="FGB35" s="9"/>
      <c r="FGC35" s="78"/>
      <c r="FGD35" s="9"/>
      <c r="FGE35" s="9"/>
      <c r="FGF35" s="78"/>
      <c r="FGG35" s="9"/>
      <c r="FGH35" s="9"/>
      <c r="FGI35" s="78"/>
      <c r="FGJ35" s="9"/>
      <c r="FGK35" s="9"/>
      <c r="FGL35" s="78"/>
      <c r="FGM35" s="9"/>
      <c r="FGN35" s="9"/>
      <c r="FGO35" s="78"/>
      <c r="FGP35" s="9"/>
      <c r="FGQ35" s="9"/>
      <c r="FGR35" s="78"/>
      <c r="FGS35" s="9"/>
      <c r="FGT35" s="9"/>
      <c r="FGU35" s="78"/>
      <c r="FGV35" s="9"/>
      <c r="FGW35" s="9"/>
      <c r="FGX35" s="78"/>
      <c r="FGY35" s="9"/>
      <c r="FGZ35" s="9"/>
      <c r="FHA35" s="78"/>
      <c r="FHB35" s="9"/>
      <c r="FHC35" s="9"/>
      <c r="FHD35" s="78"/>
      <c r="FHE35" s="9"/>
      <c r="FHF35" s="9"/>
      <c r="FHG35" s="78"/>
      <c r="FHH35" s="9"/>
      <c r="FHI35" s="9"/>
      <c r="FHJ35" s="78"/>
      <c r="FHK35" s="9"/>
      <c r="FHL35" s="9"/>
      <c r="FHM35" s="78"/>
      <c r="FHN35" s="9"/>
      <c r="FHO35" s="9"/>
      <c r="FHP35" s="78"/>
      <c r="FHQ35" s="9"/>
      <c r="FHR35" s="9"/>
      <c r="FHS35" s="78"/>
      <c r="FHT35" s="9"/>
      <c r="FHU35" s="9"/>
      <c r="FHV35" s="78"/>
      <c r="FHW35" s="9"/>
      <c r="FHX35" s="9"/>
      <c r="FHY35" s="78"/>
      <c r="FHZ35" s="9"/>
      <c r="FIA35" s="9"/>
      <c r="FIB35" s="78"/>
      <c r="FIC35" s="9"/>
      <c r="FID35" s="9"/>
      <c r="FIE35" s="78"/>
      <c r="FIF35" s="9"/>
      <c r="FIG35" s="9"/>
      <c r="FIH35" s="78"/>
      <c r="FII35" s="9"/>
      <c r="FIJ35" s="9"/>
      <c r="FIK35" s="78"/>
      <c r="FIL35" s="10"/>
      <c r="FIM35" s="10"/>
      <c r="FIN35" s="10"/>
      <c r="FIO35" s="9"/>
      <c r="FIP35" s="9"/>
      <c r="FIQ35" s="78"/>
      <c r="FIR35" s="10"/>
      <c r="FIS35" s="10"/>
      <c r="FIT35" s="10"/>
      <c r="FIU35" s="9"/>
      <c r="FIV35" s="9"/>
      <c r="FIW35" s="78"/>
      <c r="FIX35" s="9"/>
      <c r="FIY35" s="9"/>
      <c r="FIZ35" s="78"/>
      <c r="FJA35" s="10"/>
      <c r="FJB35" s="10"/>
      <c r="FJC35" s="10"/>
      <c r="FJD35" s="10"/>
      <c r="FJE35" s="10"/>
      <c r="FJF35" s="10"/>
      <c r="FJG35" s="57"/>
      <c r="FJH35" s="58"/>
      <c r="FJI35" s="9"/>
      <c r="FJJ35" s="9"/>
      <c r="FJK35" s="78"/>
      <c r="FJL35" s="9"/>
      <c r="FJM35" s="9"/>
      <c r="FJN35" s="78"/>
      <c r="FJO35" s="9"/>
      <c r="FJP35" s="9"/>
      <c r="FJQ35" s="78"/>
      <c r="FJR35" s="9"/>
      <c r="FJS35" s="9"/>
      <c r="FJT35" s="78"/>
      <c r="FJU35" s="9"/>
      <c r="FJV35" s="9"/>
      <c r="FJW35" s="78"/>
      <c r="FJX35" s="9"/>
      <c r="FJY35" s="9"/>
      <c r="FJZ35" s="78"/>
      <c r="FKA35" s="9"/>
      <c r="FKB35" s="9"/>
      <c r="FKC35" s="78"/>
      <c r="FKD35" s="9"/>
      <c r="FKE35" s="9"/>
      <c r="FKF35" s="78"/>
      <c r="FKG35" s="9"/>
      <c r="FKH35" s="9"/>
      <c r="FKI35" s="78"/>
      <c r="FKJ35" s="9"/>
      <c r="FKK35" s="9"/>
      <c r="FKL35" s="78"/>
      <c r="FKM35" s="9"/>
      <c r="FKN35" s="9"/>
      <c r="FKO35" s="78"/>
      <c r="FKP35" s="9"/>
      <c r="FKQ35" s="9"/>
      <c r="FKR35" s="78"/>
      <c r="FKS35" s="9"/>
      <c r="FKT35" s="9"/>
      <c r="FKU35" s="78"/>
      <c r="FKV35" s="9"/>
      <c r="FKW35" s="9"/>
      <c r="FKX35" s="78"/>
      <c r="FKY35" s="9"/>
      <c r="FKZ35" s="9"/>
      <c r="FLA35" s="78"/>
      <c r="FLB35" s="9"/>
      <c r="FLC35" s="9"/>
      <c r="FLD35" s="78"/>
      <c r="FLE35" s="9"/>
      <c r="FLF35" s="9"/>
      <c r="FLG35" s="78"/>
      <c r="FLH35" s="9"/>
      <c r="FLI35" s="9"/>
      <c r="FLJ35" s="78"/>
      <c r="FLK35" s="9"/>
      <c r="FLL35" s="9"/>
      <c r="FLM35" s="78"/>
      <c r="FLN35" s="9"/>
      <c r="FLO35" s="9"/>
      <c r="FLP35" s="78"/>
      <c r="FLQ35" s="9"/>
      <c r="FLR35" s="9"/>
      <c r="FLS35" s="78"/>
      <c r="FLT35" s="10"/>
      <c r="FLU35" s="10"/>
      <c r="FLV35" s="10"/>
      <c r="FLW35" s="9"/>
      <c r="FLX35" s="9"/>
      <c r="FLY35" s="78"/>
      <c r="FLZ35" s="10"/>
      <c r="FMA35" s="10"/>
      <c r="FMB35" s="10"/>
      <c r="FMC35" s="9"/>
      <c r="FMD35" s="9"/>
      <c r="FME35" s="78"/>
      <c r="FMF35" s="9"/>
      <c r="FMG35" s="9"/>
      <c r="FMH35" s="78"/>
      <c r="FMI35" s="10"/>
      <c r="FMJ35" s="10"/>
      <c r="FMK35" s="10"/>
      <c r="FML35" s="10"/>
      <c r="FMM35" s="10"/>
      <c r="FMN35" s="10"/>
      <c r="FMO35" s="57"/>
      <c r="FMP35" s="58"/>
      <c r="FMQ35" s="9"/>
      <c r="FMR35" s="9"/>
      <c r="FMS35" s="78"/>
      <c r="FMT35" s="9"/>
      <c r="FMU35" s="9"/>
      <c r="FMV35" s="78"/>
      <c r="FMW35" s="9"/>
      <c r="FMX35" s="9"/>
      <c r="FMY35" s="78"/>
      <c r="FMZ35" s="9"/>
      <c r="FNA35" s="9"/>
      <c r="FNB35" s="78"/>
      <c r="FNC35" s="9"/>
      <c r="FND35" s="9"/>
      <c r="FNE35" s="78"/>
      <c r="FNF35" s="9"/>
      <c r="FNG35" s="9"/>
      <c r="FNH35" s="78"/>
      <c r="FNI35" s="9"/>
      <c r="FNJ35" s="9"/>
      <c r="FNK35" s="78"/>
      <c r="FNL35" s="9"/>
      <c r="FNM35" s="9"/>
      <c r="FNN35" s="78"/>
      <c r="FNO35" s="9"/>
      <c r="FNP35" s="9"/>
      <c r="FNQ35" s="78"/>
      <c r="FNR35" s="9"/>
      <c r="FNS35" s="9"/>
      <c r="FNT35" s="78"/>
      <c r="FNU35" s="9"/>
      <c r="FNV35" s="9"/>
      <c r="FNW35" s="78"/>
      <c r="FNX35" s="9"/>
      <c r="FNY35" s="9"/>
      <c r="FNZ35" s="78"/>
      <c r="FOA35" s="9"/>
      <c r="FOB35" s="9"/>
      <c r="FOC35" s="78"/>
      <c r="FOD35" s="9"/>
      <c r="FOE35" s="9"/>
      <c r="FOF35" s="78"/>
      <c r="FOG35" s="9"/>
      <c r="FOH35" s="9"/>
      <c r="FOI35" s="78"/>
      <c r="FOJ35" s="9"/>
      <c r="FOK35" s="9"/>
      <c r="FOL35" s="78"/>
      <c r="FOM35" s="9"/>
      <c r="FON35" s="9"/>
      <c r="FOO35" s="78"/>
      <c r="FOP35" s="9"/>
      <c r="FOQ35" s="9"/>
      <c r="FOR35" s="78"/>
      <c r="FOS35" s="9"/>
      <c r="FOT35" s="9"/>
      <c r="FOU35" s="78"/>
      <c r="FOV35" s="9"/>
      <c r="FOW35" s="9"/>
      <c r="FOX35" s="78"/>
      <c r="FOY35" s="9"/>
      <c r="FOZ35" s="9"/>
      <c r="FPA35" s="78"/>
      <c r="FPB35" s="10"/>
      <c r="FPC35" s="10"/>
      <c r="FPD35" s="10"/>
      <c r="FPE35" s="9"/>
      <c r="FPF35" s="9"/>
      <c r="FPG35" s="78"/>
      <c r="FPH35" s="10"/>
      <c r="FPI35" s="10"/>
      <c r="FPJ35" s="10"/>
      <c r="FPK35" s="9"/>
      <c r="FPL35" s="9"/>
      <c r="FPM35" s="78"/>
      <c r="FPN35" s="9"/>
      <c r="FPO35" s="9"/>
      <c r="FPP35" s="78"/>
      <c r="FPQ35" s="10"/>
      <c r="FPR35" s="10"/>
      <c r="FPS35" s="10"/>
      <c r="FPT35" s="10"/>
      <c r="FPU35" s="10"/>
      <c r="FPV35" s="10"/>
      <c r="FPW35" s="57"/>
      <c r="FPX35" s="58"/>
      <c r="FPY35" s="9"/>
      <c r="FPZ35" s="9"/>
      <c r="FQA35" s="78"/>
      <c r="FQB35" s="9"/>
      <c r="FQC35" s="9"/>
      <c r="FQD35" s="78"/>
      <c r="FQE35" s="9"/>
      <c r="FQF35" s="9"/>
      <c r="FQG35" s="78"/>
      <c r="FQH35" s="9"/>
      <c r="FQI35" s="9"/>
      <c r="FQJ35" s="78"/>
      <c r="FQK35" s="9"/>
      <c r="FQL35" s="9"/>
      <c r="FQM35" s="78"/>
      <c r="FQN35" s="9"/>
      <c r="FQO35" s="9"/>
      <c r="FQP35" s="78"/>
      <c r="FQQ35" s="9"/>
      <c r="FQR35" s="9"/>
      <c r="FQS35" s="78"/>
      <c r="FQT35" s="9"/>
      <c r="FQU35" s="9"/>
      <c r="FQV35" s="78"/>
      <c r="FQW35" s="9"/>
      <c r="FQX35" s="9"/>
      <c r="FQY35" s="78"/>
      <c r="FQZ35" s="9"/>
      <c r="FRA35" s="9"/>
      <c r="FRB35" s="78"/>
      <c r="FRC35" s="9"/>
      <c r="FRD35" s="9"/>
      <c r="FRE35" s="78"/>
      <c r="FRF35" s="9"/>
      <c r="FRG35" s="9"/>
      <c r="FRH35" s="78"/>
      <c r="FRI35" s="9"/>
      <c r="FRJ35" s="9"/>
      <c r="FRK35" s="78"/>
      <c r="FRL35" s="9"/>
      <c r="FRM35" s="9"/>
      <c r="FRN35" s="78"/>
      <c r="FRO35" s="9"/>
      <c r="FRP35" s="9"/>
      <c r="FRQ35" s="78"/>
      <c r="FRR35" s="9"/>
      <c r="FRS35" s="9"/>
      <c r="FRT35" s="78"/>
      <c r="FRU35" s="9"/>
      <c r="FRV35" s="9"/>
      <c r="FRW35" s="78"/>
      <c r="FRX35" s="9"/>
      <c r="FRY35" s="9"/>
      <c r="FRZ35" s="78"/>
      <c r="FSA35" s="9"/>
      <c r="FSB35" s="9"/>
      <c r="FSC35" s="78"/>
      <c r="FSD35" s="9"/>
      <c r="FSE35" s="9"/>
      <c r="FSF35" s="78"/>
      <c r="FSG35" s="9"/>
      <c r="FSH35" s="9"/>
      <c r="FSI35" s="78"/>
      <c r="FSJ35" s="10"/>
      <c r="FSK35" s="10"/>
      <c r="FSL35" s="10"/>
      <c r="FSM35" s="9"/>
      <c r="FSN35" s="9"/>
      <c r="FSO35" s="78"/>
      <c r="FSP35" s="10"/>
      <c r="FSQ35" s="10"/>
      <c r="FSR35" s="10"/>
      <c r="FSS35" s="9"/>
      <c r="FST35" s="9"/>
      <c r="FSU35" s="78"/>
      <c r="FSV35" s="9"/>
      <c r="FSW35" s="9"/>
      <c r="FSX35" s="78"/>
      <c r="FSY35" s="10"/>
      <c r="FSZ35" s="10"/>
      <c r="FTA35" s="10"/>
      <c r="FTB35" s="10"/>
      <c r="FTC35" s="10"/>
      <c r="FTD35" s="10"/>
      <c r="FTE35" s="57"/>
      <c r="FTF35" s="58"/>
      <c r="FTG35" s="9"/>
      <c r="FTH35" s="9"/>
      <c r="FTI35" s="78"/>
      <c r="FTJ35" s="9"/>
      <c r="FTK35" s="9"/>
      <c r="FTL35" s="78"/>
      <c r="FTM35" s="9"/>
      <c r="FTN35" s="9"/>
      <c r="FTO35" s="78"/>
      <c r="FTP35" s="9"/>
      <c r="FTQ35" s="9"/>
      <c r="FTR35" s="78"/>
      <c r="FTS35" s="9"/>
      <c r="FTT35" s="9"/>
      <c r="FTU35" s="78"/>
      <c r="FTV35" s="9"/>
      <c r="FTW35" s="9"/>
      <c r="FTX35" s="78"/>
      <c r="FTY35" s="9"/>
      <c r="FTZ35" s="9"/>
      <c r="FUA35" s="78"/>
      <c r="FUB35" s="9"/>
      <c r="FUC35" s="9"/>
      <c r="FUD35" s="78"/>
      <c r="FUE35" s="9"/>
      <c r="FUF35" s="9"/>
      <c r="FUG35" s="78"/>
      <c r="FUH35" s="9"/>
      <c r="FUI35" s="9"/>
      <c r="FUJ35" s="78"/>
      <c r="FUK35" s="9"/>
      <c r="FUL35" s="9"/>
      <c r="FUM35" s="78"/>
      <c r="FUN35" s="9"/>
      <c r="FUO35" s="9"/>
      <c r="FUP35" s="78"/>
      <c r="FUQ35" s="9"/>
      <c r="FUR35" s="9"/>
      <c r="FUS35" s="78"/>
      <c r="FUT35" s="9"/>
      <c r="FUU35" s="9"/>
      <c r="FUV35" s="78"/>
      <c r="FUW35" s="9"/>
      <c r="FUX35" s="9"/>
      <c r="FUY35" s="78"/>
      <c r="FUZ35" s="9"/>
      <c r="FVA35" s="9"/>
      <c r="FVB35" s="78"/>
      <c r="FVC35" s="9"/>
      <c r="FVD35" s="9"/>
      <c r="FVE35" s="78"/>
      <c r="FVF35" s="9"/>
      <c r="FVG35" s="9"/>
      <c r="FVH35" s="78"/>
      <c r="FVI35" s="9"/>
      <c r="FVJ35" s="9"/>
      <c r="FVK35" s="78"/>
      <c r="FVL35" s="9"/>
      <c r="FVM35" s="9"/>
      <c r="FVN35" s="78"/>
      <c r="FVO35" s="9"/>
      <c r="FVP35" s="9"/>
      <c r="FVQ35" s="78"/>
      <c r="FVR35" s="10"/>
      <c r="FVS35" s="10"/>
      <c r="FVT35" s="10"/>
      <c r="FVU35" s="9"/>
      <c r="FVV35" s="9"/>
      <c r="FVW35" s="78"/>
      <c r="FVX35" s="10"/>
      <c r="FVY35" s="10"/>
      <c r="FVZ35" s="10"/>
      <c r="FWA35" s="9"/>
      <c r="FWB35" s="9"/>
      <c r="FWC35" s="78"/>
      <c r="FWD35" s="9"/>
      <c r="FWE35" s="9"/>
      <c r="FWF35" s="78"/>
      <c r="FWG35" s="10"/>
      <c r="FWH35" s="10"/>
      <c r="FWI35" s="10"/>
      <c r="FWJ35" s="10"/>
      <c r="FWK35" s="10"/>
      <c r="FWL35" s="10"/>
      <c r="FWM35" s="57"/>
      <c r="FWN35" s="58"/>
      <c r="FWO35" s="9"/>
      <c r="FWP35" s="9"/>
      <c r="FWQ35" s="78"/>
      <c r="FWR35" s="9"/>
      <c r="FWS35" s="9"/>
      <c r="FWT35" s="78"/>
      <c r="FWU35" s="9"/>
      <c r="FWV35" s="9"/>
      <c r="FWW35" s="78"/>
      <c r="FWX35" s="9"/>
      <c r="FWY35" s="9"/>
      <c r="FWZ35" s="78"/>
      <c r="FXA35" s="9"/>
      <c r="FXB35" s="9"/>
      <c r="FXC35" s="78"/>
      <c r="FXD35" s="9"/>
      <c r="FXE35" s="9"/>
      <c r="FXF35" s="78"/>
      <c r="FXG35" s="9"/>
      <c r="FXH35" s="9"/>
      <c r="FXI35" s="78"/>
      <c r="FXJ35" s="9"/>
      <c r="FXK35" s="9"/>
      <c r="FXL35" s="78"/>
      <c r="FXM35" s="9"/>
      <c r="FXN35" s="9"/>
      <c r="FXO35" s="78"/>
      <c r="FXP35" s="9"/>
      <c r="FXQ35" s="9"/>
      <c r="FXR35" s="78"/>
      <c r="FXS35" s="9"/>
      <c r="FXT35" s="9"/>
      <c r="FXU35" s="78"/>
      <c r="FXV35" s="9"/>
      <c r="FXW35" s="9"/>
      <c r="FXX35" s="78"/>
      <c r="FXY35" s="9"/>
      <c r="FXZ35" s="9"/>
      <c r="FYA35" s="78"/>
      <c r="FYB35" s="9"/>
      <c r="FYC35" s="9"/>
      <c r="FYD35" s="78"/>
      <c r="FYE35" s="9"/>
      <c r="FYF35" s="9"/>
      <c r="FYG35" s="78"/>
      <c r="FYH35" s="9"/>
      <c r="FYI35" s="9"/>
      <c r="FYJ35" s="78"/>
      <c r="FYK35" s="9"/>
      <c r="FYL35" s="9"/>
      <c r="FYM35" s="78"/>
      <c r="FYN35" s="9"/>
      <c r="FYO35" s="9"/>
      <c r="FYP35" s="78"/>
      <c r="FYQ35" s="9"/>
      <c r="FYR35" s="9"/>
      <c r="FYS35" s="78"/>
      <c r="FYT35" s="9"/>
      <c r="FYU35" s="9"/>
      <c r="FYV35" s="78"/>
      <c r="FYW35" s="9"/>
      <c r="FYX35" s="9"/>
      <c r="FYY35" s="78"/>
      <c r="FYZ35" s="10"/>
      <c r="FZA35" s="10"/>
      <c r="FZB35" s="10"/>
      <c r="FZC35" s="9"/>
      <c r="FZD35" s="9"/>
      <c r="FZE35" s="78"/>
      <c r="FZF35" s="10"/>
      <c r="FZG35" s="10"/>
      <c r="FZH35" s="10"/>
      <c r="FZI35" s="9"/>
      <c r="FZJ35" s="9"/>
      <c r="FZK35" s="78"/>
      <c r="FZL35" s="9"/>
      <c r="FZM35" s="9"/>
      <c r="FZN35" s="78"/>
      <c r="FZO35" s="10"/>
      <c r="FZP35" s="10"/>
      <c r="FZQ35" s="10"/>
      <c r="FZR35" s="10"/>
      <c r="FZS35" s="10"/>
      <c r="FZT35" s="10"/>
      <c r="FZU35" s="57"/>
      <c r="FZV35" s="58"/>
      <c r="FZW35" s="9"/>
      <c r="FZX35" s="9"/>
      <c r="FZY35" s="78"/>
      <c r="FZZ35" s="9"/>
      <c r="GAA35" s="9"/>
      <c r="GAB35" s="78"/>
      <c r="GAC35" s="9"/>
      <c r="GAD35" s="9"/>
      <c r="GAE35" s="78"/>
      <c r="GAF35" s="9"/>
      <c r="GAG35" s="9"/>
      <c r="GAH35" s="78"/>
      <c r="GAI35" s="9"/>
      <c r="GAJ35" s="9"/>
      <c r="GAK35" s="78"/>
      <c r="GAL35" s="9"/>
      <c r="GAM35" s="9"/>
      <c r="GAN35" s="78"/>
      <c r="GAO35" s="9"/>
      <c r="GAP35" s="9"/>
      <c r="GAQ35" s="78"/>
      <c r="GAR35" s="9"/>
      <c r="GAS35" s="9"/>
      <c r="GAT35" s="78"/>
      <c r="GAU35" s="9"/>
      <c r="GAV35" s="9"/>
      <c r="GAW35" s="78"/>
      <c r="GAX35" s="9"/>
      <c r="GAY35" s="9"/>
      <c r="GAZ35" s="78"/>
      <c r="GBA35" s="9"/>
      <c r="GBB35" s="9"/>
      <c r="GBC35" s="78"/>
      <c r="GBD35" s="9"/>
      <c r="GBE35" s="9"/>
      <c r="GBF35" s="78"/>
      <c r="GBG35" s="9"/>
      <c r="GBH35" s="9"/>
      <c r="GBI35" s="78"/>
      <c r="GBJ35" s="9"/>
      <c r="GBK35" s="9"/>
      <c r="GBL35" s="78"/>
      <c r="GBM35" s="9"/>
      <c r="GBN35" s="9"/>
      <c r="GBO35" s="78"/>
      <c r="GBP35" s="9"/>
      <c r="GBQ35" s="9"/>
      <c r="GBR35" s="78"/>
      <c r="GBS35" s="9"/>
      <c r="GBT35" s="9"/>
      <c r="GBU35" s="78"/>
      <c r="GBV35" s="9"/>
      <c r="GBW35" s="9"/>
      <c r="GBX35" s="78"/>
      <c r="GBY35" s="9"/>
      <c r="GBZ35" s="9"/>
      <c r="GCA35" s="78"/>
      <c r="GCB35" s="9"/>
      <c r="GCC35" s="9"/>
      <c r="GCD35" s="78"/>
      <c r="GCE35" s="9"/>
      <c r="GCF35" s="9"/>
      <c r="GCG35" s="78"/>
      <c r="GCH35" s="10"/>
      <c r="GCI35" s="10"/>
      <c r="GCJ35" s="10"/>
      <c r="GCK35" s="9"/>
      <c r="GCL35" s="9"/>
      <c r="GCM35" s="78"/>
      <c r="GCN35" s="10"/>
      <c r="GCO35" s="10"/>
      <c r="GCP35" s="10"/>
      <c r="GCQ35" s="9"/>
      <c r="GCR35" s="9"/>
      <c r="GCS35" s="78"/>
      <c r="GCT35" s="9"/>
      <c r="GCU35" s="9"/>
      <c r="GCV35" s="78"/>
      <c r="GCW35" s="10"/>
      <c r="GCX35" s="10"/>
      <c r="GCY35" s="10"/>
      <c r="GCZ35" s="10"/>
      <c r="GDA35" s="10"/>
      <c r="GDB35" s="10"/>
      <c r="GDC35" s="57"/>
      <c r="GDD35" s="58"/>
      <c r="GDE35" s="9"/>
      <c r="GDF35" s="9"/>
      <c r="GDG35" s="78"/>
      <c r="GDH35" s="9"/>
      <c r="GDI35" s="9"/>
      <c r="GDJ35" s="78"/>
      <c r="GDK35" s="9"/>
      <c r="GDL35" s="9"/>
      <c r="GDM35" s="78"/>
      <c r="GDN35" s="9"/>
      <c r="GDO35" s="9"/>
      <c r="GDP35" s="78"/>
      <c r="GDQ35" s="9"/>
      <c r="GDR35" s="9"/>
      <c r="GDS35" s="78"/>
      <c r="GDT35" s="9"/>
      <c r="GDU35" s="9"/>
      <c r="GDV35" s="78"/>
      <c r="GDW35" s="9"/>
      <c r="GDX35" s="9"/>
      <c r="GDY35" s="78"/>
      <c r="GDZ35" s="9"/>
      <c r="GEA35" s="9"/>
      <c r="GEB35" s="78"/>
      <c r="GEC35" s="9"/>
      <c r="GED35" s="9"/>
      <c r="GEE35" s="78"/>
      <c r="GEF35" s="9"/>
      <c r="GEG35" s="9"/>
      <c r="GEH35" s="78"/>
      <c r="GEI35" s="9"/>
      <c r="GEJ35" s="9"/>
      <c r="GEK35" s="78"/>
      <c r="GEL35" s="9"/>
      <c r="GEM35" s="9"/>
      <c r="GEN35" s="78"/>
      <c r="GEO35" s="9"/>
      <c r="GEP35" s="9"/>
      <c r="GEQ35" s="78"/>
      <c r="GER35" s="9"/>
      <c r="GES35" s="9"/>
      <c r="GET35" s="78"/>
      <c r="GEU35" s="9"/>
      <c r="GEV35" s="9"/>
      <c r="GEW35" s="78"/>
      <c r="GEX35" s="9"/>
      <c r="GEY35" s="9"/>
      <c r="GEZ35" s="78"/>
      <c r="GFA35" s="9"/>
      <c r="GFB35" s="9"/>
      <c r="GFC35" s="78"/>
      <c r="GFD35" s="9"/>
      <c r="GFE35" s="9"/>
      <c r="GFF35" s="78"/>
      <c r="GFG35" s="9"/>
      <c r="GFH35" s="9"/>
      <c r="GFI35" s="78"/>
      <c r="GFJ35" s="9"/>
      <c r="GFK35" s="9"/>
      <c r="GFL35" s="78"/>
      <c r="GFM35" s="9"/>
      <c r="GFN35" s="9"/>
      <c r="GFO35" s="78"/>
      <c r="GFP35" s="10"/>
      <c r="GFQ35" s="10"/>
      <c r="GFR35" s="10"/>
      <c r="GFS35" s="9"/>
      <c r="GFT35" s="9"/>
      <c r="GFU35" s="78"/>
      <c r="GFV35" s="10"/>
      <c r="GFW35" s="10"/>
      <c r="GFX35" s="10"/>
      <c r="GFY35" s="9"/>
      <c r="GFZ35" s="9"/>
      <c r="GGA35" s="78"/>
      <c r="GGB35" s="9"/>
      <c r="GGC35" s="9"/>
      <c r="GGD35" s="78"/>
      <c r="GGE35" s="10"/>
      <c r="GGF35" s="10"/>
      <c r="GGG35" s="10"/>
      <c r="GGH35" s="10"/>
      <c r="GGI35" s="10"/>
      <c r="GGJ35" s="10"/>
      <c r="GGK35" s="57"/>
      <c r="GGL35" s="58"/>
      <c r="GGM35" s="9"/>
      <c r="GGN35" s="9"/>
      <c r="GGO35" s="78"/>
      <c r="GGP35" s="9"/>
      <c r="GGQ35" s="9"/>
      <c r="GGR35" s="78"/>
      <c r="GGS35" s="9"/>
      <c r="GGT35" s="9"/>
      <c r="GGU35" s="78"/>
      <c r="GGV35" s="9"/>
      <c r="GGW35" s="9"/>
      <c r="GGX35" s="78"/>
      <c r="GGY35" s="9"/>
      <c r="GGZ35" s="9"/>
      <c r="GHA35" s="78"/>
      <c r="GHB35" s="9"/>
      <c r="GHC35" s="9"/>
      <c r="GHD35" s="78"/>
      <c r="GHE35" s="9"/>
      <c r="GHF35" s="9"/>
      <c r="GHG35" s="78"/>
      <c r="GHH35" s="9"/>
      <c r="GHI35" s="9"/>
      <c r="GHJ35" s="78"/>
      <c r="GHK35" s="9"/>
      <c r="GHL35" s="9"/>
      <c r="GHM35" s="78"/>
      <c r="GHN35" s="9"/>
      <c r="GHO35" s="9"/>
      <c r="GHP35" s="78"/>
      <c r="GHQ35" s="9"/>
      <c r="GHR35" s="9"/>
      <c r="GHS35" s="78"/>
      <c r="GHT35" s="9"/>
      <c r="GHU35" s="9"/>
      <c r="GHV35" s="78"/>
      <c r="GHW35" s="9"/>
      <c r="GHX35" s="9"/>
      <c r="GHY35" s="78"/>
      <c r="GHZ35" s="9"/>
      <c r="GIA35" s="9"/>
      <c r="GIB35" s="78"/>
      <c r="GIC35" s="9"/>
      <c r="GID35" s="9"/>
      <c r="GIE35" s="78"/>
      <c r="GIF35" s="9"/>
      <c r="GIG35" s="9"/>
      <c r="GIH35" s="78"/>
      <c r="GII35" s="9"/>
      <c r="GIJ35" s="9"/>
      <c r="GIK35" s="78"/>
      <c r="GIL35" s="9"/>
      <c r="GIM35" s="9"/>
      <c r="GIN35" s="78"/>
      <c r="GIO35" s="9"/>
      <c r="GIP35" s="9"/>
      <c r="GIQ35" s="78"/>
      <c r="GIR35" s="9"/>
      <c r="GIS35" s="9"/>
      <c r="GIT35" s="78"/>
      <c r="GIU35" s="9"/>
      <c r="GIV35" s="9"/>
      <c r="GIW35" s="78"/>
      <c r="GIX35" s="10"/>
      <c r="GIY35" s="10"/>
      <c r="GIZ35" s="10"/>
      <c r="GJA35" s="9"/>
      <c r="GJB35" s="9"/>
      <c r="GJC35" s="78"/>
      <c r="GJD35" s="10"/>
      <c r="GJE35" s="10"/>
      <c r="GJF35" s="10"/>
      <c r="GJG35" s="9"/>
      <c r="GJH35" s="9"/>
      <c r="GJI35" s="78"/>
      <c r="GJJ35" s="9"/>
      <c r="GJK35" s="9"/>
      <c r="GJL35" s="78"/>
      <c r="GJM35" s="10"/>
      <c r="GJN35" s="10"/>
      <c r="GJO35" s="10"/>
      <c r="GJP35" s="10"/>
      <c r="GJQ35" s="10"/>
      <c r="GJR35" s="10"/>
      <c r="GJS35" s="57"/>
      <c r="GJT35" s="58"/>
      <c r="GJU35" s="9"/>
      <c r="GJV35" s="9"/>
      <c r="GJW35" s="78"/>
      <c r="GJX35" s="9"/>
      <c r="GJY35" s="9"/>
      <c r="GJZ35" s="78"/>
      <c r="GKA35" s="9"/>
      <c r="GKB35" s="9"/>
      <c r="GKC35" s="78"/>
      <c r="GKD35" s="9"/>
      <c r="GKE35" s="9"/>
      <c r="GKF35" s="78"/>
      <c r="GKG35" s="9"/>
      <c r="GKH35" s="9"/>
      <c r="GKI35" s="78"/>
      <c r="GKJ35" s="9"/>
      <c r="GKK35" s="9"/>
      <c r="GKL35" s="78"/>
      <c r="GKM35" s="9"/>
      <c r="GKN35" s="9"/>
      <c r="GKO35" s="78"/>
      <c r="GKP35" s="9"/>
      <c r="GKQ35" s="9"/>
      <c r="GKR35" s="78"/>
      <c r="GKS35" s="9"/>
      <c r="GKT35" s="9"/>
      <c r="GKU35" s="78"/>
      <c r="GKV35" s="9"/>
      <c r="GKW35" s="9"/>
      <c r="GKX35" s="78"/>
      <c r="GKY35" s="9"/>
      <c r="GKZ35" s="9"/>
      <c r="GLA35" s="78"/>
      <c r="GLB35" s="9"/>
      <c r="GLC35" s="9"/>
      <c r="GLD35" s="78"/>
      <c r="GLE35" s="9"/>
      <c r="GLF35" s="9"/>
      <c r="GLG35" s="78"/>
      <c r="GLH35" s="9"/>
      <c r="GLI35" s="9"/>
      <c r="GLJ35" s="78"/>
      <c r="GLK35" s="9"/>
      <c r="GLL35" s="9"/>
      <c r="GLM35" s="78"/>
      <c r="GLN35" s="9"/>
      <c r="GLO35" s="9"/>
      <c r="GLP35" s="78"/>
      <c r="GLQ35" s="9"/>
      <c r="GLR35" s="9"/>
      <c r="GLS35" s="78"/>
      <c r="GLT35" s="9"/>
      <c r="GLU35" s="9"/>
      <c r="GLV35" s="78"/>
      <c r="GLW35" s="9"/>
      <c r="GLX35" s="9"/>
      <c r="GLY35" s="78"/>
      <c r="GLZ35" s="9"/>
      <c r="GMA35" s="9"/>
      <c r="GMB35" s="78"/>
      <c r="GMC35" s="9"/>
      <c r="GMD35" s="9"/>
      <c r="GME35" s="78"/>
      <c r="GMF35" s="10"/>
      <c r="GMG35" s="10"/>
      <c r="GMH35" s="10"/>
      <c r="GMI35" s="9"/>
      <c r="GMJ35" s="9"/>
      <c r="GMK35" s="78"/>
      <c r="GML35" s="10"/>
      <c r="GMM35" s="10"/>
      <c r="GMN35" s="10"/>
      <c r="GMO35" s="9"/>
      <c r="GMP35" s="9"/>
      <c r="GMQ35" s="78"/>
      <c r="GMR35" s="9"/>
      <c r="GMS35" s="9"/>
      <c r="GMT35" s="78"/>
      <c r="GMU35" s="10"/>
      <c r="GMV35" s="10"/>
      <c r="GMW35" s="10"/>
      <c r="GMX35" s="10"/>
      <c r="GMY35" s="10"/>
      <c r="GMZ35" s="10"/>
      <c r="GNA35" s="57"/>
      <c r="GNB35" s="58"/>
      <c r="GNC35" s="9"/>
      <c r="GND35" s="9"/>
      <c r="GNE35" s="78"/>
      <c r="GNF35" s="9"/>
      <c r="GNG35" s="9"/>
      <c r="GNH35" s="78"/>
      <c r="GNI35" s="9"/>
      <c r="GNJ35" s="9"/>
      <c r="GNK35" s="78"/>
      <c r="GNL35" s="9"/>
      <c r="GNM35" s="9"/>
      <c r="GNN35" s="78"/>
      <c r="GNO35" s="9"/>
      <c r="GNP35" s="9"/>
      <c r="GNQ35" s="78"/>
      <c r="GNR35" s="9"/>
      <c r="GNS35" s="9"/>
      <c r="GNT35" s="78"/>
      <c r="GNU35" s="9"/>
      <c r="GNV35" s="9"/>
      <c r="GNW35" s="78"/>
      <c r="GNX35" s="9"/>
      <c r="GNY35" s="9"/>
      <c r="GNZ35" s="78"/>
      <c r="GOA35" s="9"/>
      <c r="GOB35" s="9"/>
      <c r="GOC35" s="78"/>
      <c r="GOD35" s="9"/>
      <c r="GOE35" s="9"/>
      <c r="GOF35" s="78"/>
      <c r="GOG35" s="9"/>
      <c r="GOH35" s="9"/>
      <c r="GOI35" s="78"/>
      <c r="GOJ35" s="9"/>
      <c r="GOK35" s="9"/>
      <c r="GOL35" s="78"/>
      <c r="GOM35" s="9"/>
      <c r="GON35" s="9"/>
      <c r="GOO35" s="78"/>
      <c r="GOP35" s="9"/>
      <c r="GOQ35" s="9"/>
      <c r="GOR35" s="78"/>
      <c r="GOS35" s="9"/>
      <c r="GOT35" s="9"/>
      <c r="GOU35" s="78"/>
      <c r="GOV35" s="9"/>
      <c r="GOW35" s="9"/>
      <c r="GOX35" s="78"/>
      <c r="GOY35" s="9"/>
      <c r="GOZ35" s="9"/>
      <c r="GPA35" s="78"/>
      <c r="GPB35" s="9"/>
      <c r="GPC35" s="9"/>
      <c r="GPD35" s="78"/>
      <c r="GPE35" s="9"/>
      <c r="GPF35" s="9"/>
      <c r="GPG35" s="78"/>
      <c r="GPH35" s="9"/>
      <c r="GPI35" s="9"/>
      <c r="GPJ35" s="78"/>
      <c r="GPK35" s="9"/>
      <c r="GPL35" s="9"/>
      <c r="GPM35" s="78"/>
      <c r="GPN35" s="10"/>
      <c r="GPO35" s="10"/>
      <c r="GPP35" s="10"/>
      <c r="GPQ35" s="9"/>
      <c r="GPR35" s="9"/>
      <c r="GPS35" s="78"/>
      <c r="GPT35" s="10"/>
      <c r="GPU35" s="10"/>
      <c r="GPV35" s="10"/>
      <c r="GPW35" s="9"/>
      <c r="GPX35" s="9"/>
      <c r="GPY35" s="78"/>
      <c r="GPZ35" s="9"/>
      <c r="GQA35" s="9"/>
      <c r="GQB35" s="78"/>
      <c r="GQC35" s="10"/>
      <c r="GQD35" s="10"/>
      <c r="GQE35" s="10"/>
      <c r="GQF35" s="10"/>
      <c r="GQG35" s="10"/>
      <c r="GQH35" s="10"/>
      <c r="GQI35" s="57"/>
      <c r="GQJ35" s="58"/>
      <c r="GQK35" s="9"/>
      <c r="GQL35" s="9"/>
      <c r="GQM35" s="78"/>
      <c r="GQN35" s="9"/>
      <c r="GQO35" s="9"/>
      <c r="GQP35" s="78"/>
      <c r="GQQ35" s="9"/>
      <c r="GQR35" s="9"/>
      <c r="GQS35" s="78"/>
      <c r="GQT35" s="9"/>
      <c r="GQU35" s="9"/>
      <c r="GQV35" s="78"/>
      <c r="GQW35" s="9"/>
      <c r="GQX35" s="9"/>
      <c r="GQY35" s="78"/>
      <c r="GQZ35" s="9"/>
      <c r="GRA35" s="9"/>
      <c r="GRB35" s="78"/>
      <c r="GRC35" s="9"/>
      <c r="GRD35" s="9"/>
      <c r="GRE35" s="78"/>
      <c r="GRF35" s="9"/>
      <c r="GRG35" s="9"/>
      <c r="GRH35" s="78"/>
      <c r="GRI35" s="9"/>
      <c r="GRJ35" s="9"/>
      <c r="GRK35" s="78"/>
      <c r="GRL35" s="9"/>
      <c r="GRM35" s="9"/>
      <c r="GRN35" s="78"/>
      <c r="GRO35" s="9"/>
      <c r="GRP35" s="9"/>
      <c r="GRQ35" s="78"/>
      <c r="GRR35" s="9"/>
      <c r="GRS35" s="9"/>
      <c r="GRT35" s="78"/>
      <c r="GRU35" s="9"/>
      <c r="GRV35" s="9"/>
      <c r="GRW35" s="78"/>
      <c r="GRX35" s="9"/>
      <c r="GRY35" s="9"/>
      <c r="GRZ35" s="78"/>
      <c r="GSA35" s="9"/>
      <c r="GSB35" s="9"/>
      <c r="GSC35" s="78"/>
      <c r="GSD35" s="9"/>
      <c r="GSE35" s="9"/>
      <c r="GSF35" s="78"/>
      <c r="GSG35" s="9"/>
      <c r="GSH35" s="9"/>
      <c r="GSI35" s="78"/>
      <c r="GSJ35" s="9"/>
      <c r="GSK35" s="9"/>
      <c r="GSL35" s="78"/>
      <c r="GSM35" s="9"/>
      <c r="GSN35" s="9"/>
      <c r="GSO35" s="78"/>
      <c r="GSP35" s="9"/>
      <c r="GSQ35" s="9"/>
      <c r="GSR35" s="78"/>
      <c r="GSS35" s="9"/>
      <c r="GST35" s="9"/>
      <c r="GSU35" s="78"/>
      <c r="GSV35" s="10"/>
      <c r="GSW35" s="10"/>
      <c r="GSX35" s="10"/>
      <c r="GSY35" s="9"/>
      <c r="GSZ35" s="9"/>
      <c r="GTA35" s="78"/>
      <c r="GTB35" s="10"/>
      <c r="GTC35" s="10"/>
      <c r="GTD35" s="10"/>
      <c r="GTE35" s="9"/>
      <c r="GTF35" s="9"/>
      <c r="GTG35" s="78"/>
      <c r="GTH35" s="9"/>
      <c r="GTI35" s="9"/>
      <c r="GTJ35" s="78"/>
      <c r="GTK35" s="10"/>
      <c r="GTL35" s="10"/>
      <c r="GTM35" s="10"/>
      <c r="GTN35" s="10"/>
      <c r="GTO35" s="10"/>
      <c r="GTP35" s="10"/>
      <c r="GTQ35" s="57"/>
      <c r="GTR35" s="58"/>
      <c r="GTS35" s="9"/>
      <c r="GTT35" s="9"/>
      <c r="GTU35" s="78"/>
      <c r="GTV35" s="9"/>
      <c r="GTW35" s="9"/>
      <c r="GTX35" s="78"/>
      <c r="GTY35" s="9"/>
      <c r="GTZ35" s="9"/>
      <c r="GUA35" s="78"/>
      <c r="GUB35" s="9"/>
      <c r="GUC35" s="9"/>
      <c r="GUD35" s="78"/>
      <c r="GUE35" s="9"/>
      <c r="GUF35" s="9"/>
      <c r="GUG35" s="78"/>
      <c r="GUH35" s="9"/>
      <c r="GUI35" s="9"/>
      <c r="GUJ35" s="78"/>
      <c r="GUK35" s="9"/>
      <c r="GUL35" s="9"/>
      <c r="GUM35" s="78"/>
      <c r="GUN35" s="9"/>
      <c r="GUO35" s="9"/>
      <c r="GUP35" s="78"/>
      <c r="GUQ35" s="9"/>
      <c r="GUR35" s="9"/>
      <c r="GUS35" s="78"/>
      <c r="GUT35" s="9"/>
      <c r="GUU35" s="9"/>
      <c r="GUV35" s="78"/>
      <c r="GUW35" s="9"/>
      <c r="GUX35" s="9"/>
      <c r="GUY35" s="78"/>
      <c r="GUZ35" s="9"/>
      <c r="GVA35" s="9"/>
      <c r="GVB35" s="78"/>
      <c r="GVC35" s="9"/>
      <c r="GVD35" s="9"/>
      <c r="GVE35" s="78"/>
      <c r="GVF35" s="9"/>
      <c r="GVG35" s="9"/>
      <c r="GVH35" s="78"/>
      <c r="GVI35" s="9"/>
      <c r="GVJ35" s="9"/>
      <c r="GVK35" s="78"/>
      <c r="GVL35" s="9"/>
      <c r="GVM35" s="9"/>
      <c r="GVN35" s="78"/>
      <c r="GVO35" s="9"/>
      <c r="GVP35" s="9"/>
      <c r="GVQ35" s="78"/>
      <c r="GVR35" s="9"/>
      <c r="GVS35" s="9"/>
      <c r="GVT35" s="78"/>
      <c r="GVU35" s="9"/>
      <c r="GVV35" s="9"/>
      <c r="GVW35" s="78"/>
      <c r="GVX35" s="9"/>
      <c r="GVY35" s="9"/>
      <c r="GVZ35" s="78"/>
      <c r="GWA35" s="9"/>
      <c r="GWB35" s="9"/>
      <c r="GWC35" s="78"/>
      <c r="GWD35" s="10"/>
      <c r="GWE35" s="10"/>
      <c r="GWF35" s="10"/>
      <c r="GWG35" s="9"/>
      <c r="GWH35" s="9"/>
      <c r="GWI35" s="78"/>
      <c r="GWJ35" s="10"/>
      <c r="GWK35" s="10"/>
      <c r="GWL35" s="10"/>
      <c r="GWM35" s="9"/>
      <c r="GWN35" s="9"/>
      <c r="GWO35" s="78"/>
      <c r="GWP35" s="9"/>
      <c r="GWQ35" s="9"/>
      <c r="GWR35" s="78"/>
      <c r="GWS35" s="10"/>
      <c r="GWT35" s="10"/>
      <c r="GWU35" s="10"/>
      <c r="GWV35" s="10"/>
      <c r="GWW35" s="10"/>
      <c r="GWX35" s="10"/>
      <c r="GWY35" s="57"/>
      <c r="GWZ35" s="58"/>
      <c r="GXA35" s="9"/>
      <c r="GXB35" s="9"/>
      <c r="GXC35" s="78"/>
      <c r="GXD35" s="9"/>
      <c r="GXE35" s="9"/>
      <c r="GXF35" s="78"/>
      <c r="GXG35" s="9"/>
      <c r="GXH35" s="9"/>
      <c r="GXI35" s="78"/>
      <c r="GXJ35" s="9"/>
      <c r="GXK35" s="9"/>
      <c r="GXL35" s="78"/>
      <c r="GXM35" s="9"/>
      <c r="GXN35" s="9"/>
      <c r="GXO35" s="78"/>
      <c r="GXP35" s="9"/>
      <c r="GXQ35" s="9"/>
      <c r="GXR35" s="78"/>
      <c r="GXS35" s="9"/>
      <c r="GXT35" s="9"/>
      <c r="GXU35" s="78"/>
      <c r="GXV35" s="9"/>
      <c r="GXW35" s="9"/>
      <c r="GXX35" s="78"/>
      <c r="GXY35" s="9"/>
      <c r="GXZ35" s="9"/>
      <c r="GYA35" s="78"/>
      <c r="GYB35" s="9"/>
      <c r="GYC35" s="9"/>
      <c r="GYD35" s="78"/>
      <c r="GYE35" s="9"/>
      <c r="GYF35" s="9"/>
      <c r="GYG35" s="78"/>
      <c r="GYH35" s="9"/>
      <c r="GYI35" s="9"/>
      <c r="GYJ35" s="78"/>
      <c r="GYK35" s="9"/>
      <c r="GYL35" s="9"/>
      <c r="GYM35" s="78"/>
      <c r="GYN35" s="9"/>
      <c r="GYO35" s="9"/>
      <c r="GYP35" s="78"/>
      <c r="GYQ35" s="9"/>
      <c r="GYR35" s="9"/>
      <c r="GYS35" s="78"/>
      <c r="GYT35" s="9"/>
      <c r="GYU35" s="9"/>
      <c r="GYV35" s="78"/>
      <c r="GYW35" s="9"/>
      <c r="GYX35" s="9"/>
      <c r="GYY35" s="78"/>
      <c r="GYZ35" s="9"/>
      <c r="GZA35" s="9"/>
      <c r="GZB35" s="78"/>
      <c r="GZC35" s="9"/>
      <c r="GZD35" s="9"/>
      <c r="GZE35" s="78"/>
      <c r="GZF35" s="9"/>
      <c r="GZG35" s="9"/>
      <c r="GZH35" s="78"/>
      <c r="GZI35" s="9"/>
      <c r="GZJ35" s="9"/>
      <c r="GZK35" s="78"/>
      <c r="GZL35" s="10"/>
      <c r="GZM35" s="10"/>
      <c r="GZN35" s="10"/>
      <c r="GZO35" s="9"/>
      <c r="GZP35" s="9"/>
      <c r="GZQ35" s="78"/>
      <c r="GZR35" s="10"/>
      <c r="GZS35" s="10"/>
      <c r="GZT35" s="10"/>
      <c r="GZU35" s="9"/>
      <c r="GZV35" s="9"/>
      <c r="GZW35" s="78"/>
      <c r="GZX35" s="9"/>
      <c r="GZY35" s="9"/>
      <c r="GZZ35" s="78"/>
      <c r="HAA35" s="10"/>
      <c r="HAB35" s="10"/>
      <c r="HAC35" s="10"/>
      <c r="HAD35" s="10"/>
      <c r="HAE35" s="10"/>
      <c r="HAF35" s="10"/>
      <c r="HAG35" s="57"/>
      <c r="HAH35" s="58"/>
      <c r="HAI35" s="9"/>
      <c r="HAJ35" s="9"/>
      <c r="HAK35" s="78"/>
      <c r="HAL35" s="9"/>
      <c r="HAM35" s="9"/>
      <c r="HAN35" s="78"/>
      <c r="HAO35" s="9"/>
      <c r="HAP35" s="9"/>
      <c r="HAQ35" s="78"/>
      <c r="HAR35" s="9"/>
      <c r="HAS35" s="9"/>
      <c r="HAT35" s="78"/>
      <c r="HAU35" s="9"/>
      <c r="HAV35" s="9"/>
      <c r="HAW35" s="78"/>
      <c r="HAX35" s="9"/>
      <c r="HAY35" s="9"/>
      <c r="HAZ35" s="78"/>
      <c r="HBA35" s="9"/>
      <c r="HBB35" s="9"/>
      <c r="HBC35" s="78"/>
      <c r="HBD35" s="9"/>
      <c r="HBE35" s="9"/>
      <c r="HBF35" s="78"/>
      <c r="HBG35" s="9"/>
      <c r="HBH35" s="9"/>
      <c r="HBI35" s="78"/>
      <c r="HBJ35" s="9"/>
      <c r="HBK35" s="9"/>
      <c r="HBL35" s="78"/>
      <c r="HBM35" s="9"/>
      <c r="HBN35" s="9"/>
      <c r="HBO35" s="78"/>
      <c r="HBP35" s="9"/>
      <c r="HBQ35" s="9"/>
      <c r="HBR35" s="78"/>
      <c r="HBS35" s="9"/>
      <c r="HBT35" s="9"/>
      <c r="HBU35" s="78"/>
      <c r="HBV35" s="9"/>
      <c r="HBW35" s="9"/>
      <c r="HBX35" s="78"/>
      <c r="HBY35" s="9"/>
      <c r="HBZ35" s="9"/>
      <c r="HCA35" s="78"/>
      <c r="HCB35" s="9"/>
      <c r="HCC35" s="9"/>
      <c r="HCD35" s="78"/>
      <c r="HCE35" s="9"/>
      <c r="HCF35" s="9"/>
      <c r="HCG35" s="78"/>
      <c r="HCH35" s="9"/>
      <c r="HCI35" s="9"/>
      <c r="HCJ35" s="78"/>
      <c r="HCK35" s="9"/>
      <c r="HCL35" s="9"/>
      <c r="HCM35" s="78"/>
      <c r="HCN35" s="9"/>
      <c r="HCO35" s="9"/>
      <c r="HCP35" s="78"/>
      <c r="HCQ35" s="9"/>
      <c r="HCR35" s="9"/>
      <c r="HCS35" s="78"/>
      <c r="HCT35" s="10"/>
      <c r="HCU35" s="10"/>
      <c r="HCV35" s="10"/>
      <c r="HCW35" s="9"/>
      <c r="HCX35" s="9"/>
      <c r="HCY35" s="78"/>
      <c r="HCZ35" s="10"/>
      <c r="HDA35" s="10"/>
      <c r="HDB35" s="10"/>
      <c r="HDC35" s="9"/>
      <c r="HDD35" s="9"/>
      <c r="HDE35" s="78"/>
      <c r="HDF35" s="9"/>
      <c r="HDG35" s="9"/>
      <c r="HDH35" s="78"/>
      <c r="HDI35" s="10"/>
      <c r="HDJ35" s="10"/>
      <c r="HDK35" s="10"/>
      <c r="HDL35" s="10"/>
      <c r="HDM35" s="10"/>
      <c r="HDN35" s="10"/>
      <c r="HDO35" s="57"/>
      <c r="HDP35" s="58"/>
      <c r="HDQ35" s="9"/>
      <c r="HDR35" s="9"/>
      <c r="HDS35" s="78"/>
      <c r="HDT35" s="9"/>
      <c r="HDU35" s="9"/>
      <c r="HDV35" s="78"/>
      <c r="HDW35" s="9"/>
      <c r="HDX35" s="9"/>
      <c r="HDY35" s="78"/>
      <c r="HDZ35" s="9"/>
      <c r="HEA35" s="9"/>
      <c r="HEB35" s="78"/>
      <c r="HEC35" s="9"/>
      <c r="HED35" s="9"/>
      <c r="HEE35" s="78"/>
      <c r="HEF35" s="9"/>
      <c r="HEG35" s="9"/>
      <c r="HEH35" s="78"/>
      <c r="HEI35" s="9"/>
      <c r="HEJ35" s="9"/>
      <c r="HEK35" s="78"/>
      <c r="HEL35" s="9"/>
      <c r="HEM35" s="9"/>
      <c r="HEN35" s="78"/>
      <c r="HEO35" s="9"/>
      <c r="HEP35" s="9"/>
      <c r="HEQ35" s="78"/>
      <c r="HER35" s="9"/>
      <c r="HES35" s="9"/>
      <c r="HET35" s="78"/>
      <c r="HEU35" s="9"/>
      <c r="HEV35" s="9"/>
      <c r="HEW35" s="78"/>
      <c r="HEX35" s="9"/>
      <c r="HEY35" s="9"/>
      <c r="HEZ35" s="78"/>
      <c r="HFA35" s="9"/>
      <c r="HFB35" s="9"/>
      <c r="HFC35" s="78"/>
      <c r="HFD35" s="9"/>
      <c r="HFE35" s="9"/>
      <c r="HFF35" s="78"/>
      <c r="HFG35" s="9"/>
      <c r="HFH35" s="9"/>
      <c r="HFI35" s="78"/>
      <c r="HFJ35" s="9"/>
      <c r="HFK35" s="9"/>
      <c r="HFL35" s="78"/>
      <c r="HFM35" s="9"/>
      <c r="HFN35" s="9"/>
      <c r="HFO35" s="78"/>
      <c r="HFP35" s="9"/>
      <c r="HFQ35" s="9"/>
      <c r="HFR35" s="78"/>
      <c r="HFS35" s="9"/>
      <c r="HFT35" s="9"/>
      <c r="HFU35" s="78"/>
      <c r="HFV35" s="9"/>
      <c r="HFW35" s="9"/>
      <c r="HFX35" s="78"/>
      <c r="HFY35" s="9"/>
      <c r="HFZ35" s="9"/>
      <c r="HGA35" s="78"/>
      <c r="HGB35" s="10"/>
      <c r="HGC35" s="10"/>
      <c r="HGD35" s="10"/>
      <c r="HGE35" s="9"/>
      <c r="HGF35" s="9"/>
      <c r="HGG35" s="78"/>
      <c r="HGH35" s="10"/>
      <c r="HGI35" s="10"/>
      <c r="HGJ35" s="10"/>
      <c r="HGK35" s="9"/>
      <c r="HGL35" s="9"/>
      <c r="HGM35" s="78"/>
      <c r="HGN35" s="9"/>
      <c r="HGO35" s="9"/>
      <c r="HGP35" s="78"/>
      <c r="HGQ35" s="10"/>
      <c r="HGR35" s="10"/>
      <c r="HGS35" s="10"/>
      <c r="HGT35" s="10"/>
      <c r="HGU35" s="10"/>
      <c r="HGV35" s="10"/>
      <c r="HGW35" s="57"/>
      <c r="HGX35" s="58"/>
      <c r="HGY35" s="9"/>
      <c r="HGZ35" s="9"/>
      <c r="HHA35" s="78"/>
      <c r="HHB35" s="9"/>
      <c r="HHC35" s="9"/>
      <c r="HHD35" s="78"/>
      <c r="HHE35" s="9"/>
      <c r="HHF35" s="9"/>
      <c r="HHG35" s="78"/>
      <c r="HHH35" s="9"/>
      <c r="HHI35" s="9"/>
      <c r="HHJ35" s="78"/>
      <c r="HHK35" s="9"/>
      <c r="HHL35" s="9"/>
      <c r="HHM35" s="78"/>
      <c r="HHN35" s="9"/>
      <c r="HHO35" s="9"/>
      <c r="HHP35" s="78"/>
      <c r="HHQ35" s="9"/>
      <c r="HHR35" s="9"/>
      <c r="HHS35" s="78"/>
      <c r="HHT35" s="9"/>
      <c r="HHU35" s="9"/>
      <c r="HHV35" s="78"/>
      <c r="HHW35" s="9"/>
      <c r="HHX35" s="9"/>
      <c r="HHY35" s="78"/>
      <c r="HHZ35" s="9"/>
      <c r="HIA35" s="9"/>
      <c r="HIB35" s="78"/>
      <c r="HIC35" s="9"/>
      <c r="HID35" s="9"/>
      <c r="HIE35" s="78"/>
      <c r="HIF35" s="9"/>
      <c r="HIG35" s="9"/>
      <c r="HIH35" s="78"/>
      <c r="HII35" s="9"/>
      <c r="HIJ35" s="9"/>
      <c r="HIK35" s="78"/>
      <c r="HIL35" s="9"/>
      <c r="HIM35" s="9"/>
      <c r="HIN35" s="78"/>
      <c r="HIO35" s="9"/>
      <c r="HIP35" s="9"/>
      <c r="HIQ35" s="78"/>
      <c r="HIR35" s="9"/>
      <c r="HIS35" s="9"/>
      <c r="HIT35" s="78"/>
      <c r="HIU35" s="9"/>
      <c r="HIV35" s="9"/>
      <c r="HIW35" s="78"/>
      <c r="HIX35" s="9"/>
      <c r="HIY35" s="9"/>
      <c r="HIZ35" s="78"/>
      <c r="HJA35" s="9"/>
      <c r="HJB35" s="9"/>
      <c r="HJC35" s="78"/>
      <c r="HJD35" s="9"/>
      <c r="HJE35" s="9"/>
      <c r="HJF35" s="78"/>
      <c r="HJG35" s="9"/>
      <c r="HJH35" s="9"/>
      <c r="HJI35" s="78"/>
      <c r="HJJ35" s="10"/>
      <c r="HJK35" s="10"/>
      <c r="HJL35" s="10"/>
      <c r="HJM35" s="9"/>
      <c r="HJN35" s="9"/>
      <c r="HJO35" s="78"/>
      <c r="HJP35" s="10"/>
      <c r="HJQ35" s="10"/>
      <c r="HJR35" s="10"/>
      <c r="HJS35" s="9"/>
      <c r="HJT35" s="9"/>
      <c r="HJU35" s="78"/>
      <c r="HJV35" s="9"/>
      <c r="HJW35" s="9"/>
      <c r="HJX35" s="78"/>
      <c r="HJY35" s="10"/>
      <c r="HJZ35" s="10"/>
      <c r="HKA35" s="10"/>
      <c r="HKB35" s="10"/>
      <c r="HKC35" s="10"/>
      <c r="HKD35" s="10"/>
      <c r="HKE35" s="57"/>
      <c r="HKF35" s="58"/>
      <c r="HKG35" s="9"/>
      <c r="HKH35" s="9"/>
      <c r="HKI35" s="78"/>
      <c r="HKJ35" s="9"/>
      <c r="HKK35" s="9"/>
      <c r="HKL35" s="78"/>
      <c r="HKM35" s="9"/>
      <c r="HKN35" s="9"/>
      <c r="HKO35" s="78"/>
      <c r="HKP35" s="9"/>
      <c r="HKQ35" s="9"/>
      <c r="HKR35" s="78"/>
      <c r="HKS35" s="9"/>
      <c r="HKT35" s="9"/>
      <c r="HKU35" s="78"/>
      <c r="HKV35" s="9"/>
      <c r="HKW35" s="9"/>
      <c r="HKX35" s="78"/>
      <c r="HKY35" s="9"/>
      <c r="HKZ35" s="9"/>
      <c r="HLA35" s="78"/>
      <c r="HLB35" s="9"/>
      <c r="HLC35" s="9"/>
      <c r="HLD35" s="78"/>
      <c r="HLE35" s="9"/>
      <c r="HLF35" s="9"/>
      <c r="HLG35" s="78"/>
      <c r="HLH35" s="9"/>
      <c r="HLI35" s="9"/>
      <c r="HLJ35" s="78"/>
      <c r="HLK35" s="9"/>
      <c r="HLL35" s="9"/>
      <c r="HLM35" s="78"/>
      <c r="HLN35" s="9"/>
      <c r="HLO35" s="9"/>
      <c r="HLP35" s="78"/>
      <c r="HLQ35" s="9"/>
      <c r="HLR35" s="9"/>
      <c r="HLS35" s="78"/>
      <c r="HLT35" s="9"/>
      <c r="HLU35" s="9"/>
      <c r="HLV35" s="78"/>
      <c r="HLW35" s="9"/>
      <c r="HLX35" s="9"/>
      <c r="HLY35" s="78"/>
      <c r="HLZ35" s="9"/>
      <c r="HMA35" s="9"/>
      <c r="HMB35" s="78"/>
      <c r="HMC35" s="9"/>
      <c r="HMD35" s="9"/>
      <c r="HME35" s="78"/>
      <c r="HMF35" s="9"/>
      <c r="HMG35" s="9"/>
      <c r="HMH35" s="78"/>
      <c r="HMI35" s="9"/>
      <c r="HMJ35" s="9"/>
      <c r="HMK35" s="78"/>
      <c r="HML35" s="9"/>
      <c r="HMM35" s="9"/>
      <c r="HMN35" s="78"/>
      <c r="HMO35" s="9"/>
      <c r="HMP35" s="9"/>
      <c r="HMQ35" s="78"/>
      <c r="HMR35" s="10"/>
      <c r="HMS35" s="10"/>
      <c r="HMT35" s="10"/>
      <c r="HMU35" s="9"/>
      <c r="HMV35" s="9"/>
      <c r="HMW35" s="78"/>
      <c r="HMX35" s="10"/>
      <c r="HMY35" s="10"/>
      <c r="HMZ35" s="10"/>
      <c r="HNA35" s="9"/>
      <c r="HNB35" s="9"/>
      <c r="HNC35" s="78"/>
      <c r="HND35" s="9"/>
      <c r="HNE35" s="9"/>
      <c r="HNF35" s="78"/>
      <c r="HNG35" s="10"/>
      <c r="HNH35" s="10"/>
      <c r="HNI35" s="10"/>
      <c r="HNJ35" s="10"/>
      <c r="HNK35" s="10"/>
      <c r="HNL35" s="10"/>
      <c r="HNM35" s="57"/>
      <c r="HNN35" s="58"/>
      <c r="HNO35" s="9"/>
      <c r="HNP35" s="9"/>
      <c r="HNQ35" s="78"/>
      <c r="HNR35" s="9"/>
      <c r="HNS35" s="9"/>
      <c r="HNT35" s="78"/>
      <c r="HNU35" s="9"/>
      <c r="HNV35" s="9"/>
      <c r="HNW35" s="78"/>
      <c r="HNX35" s="9"/>
      <c r="HNY35" s="9"/>
      <c r="HNZ35" s="78"/>
      <c r="HOA35" s="9"/>
      <c r="HOB35" s="9"/>
      <c r="HOC35" s="78"/>
      <c r="HOD35" s="9"/>
      <c r="HOE35" s="9"/>
      <c r="HOF35" s="78"/>
      <c r="HOG35" s="9"/>
      <c r="HOH35" s="9"/>
      <c r="HOI35" s="78"/>
      <c r="HOJ35" s="9"/>
      <c r="HOK35" s="9"/>
      <c r="HOL35" s="78"/>
      <c r="HOM35" s="9"/>
      <c r="HON35" s="9"/>
      <c r="HOO35" s="78"/>
      <c r="HOP35" s="9"/>
      <c r="HOQ35" s="9"/>
      <c r="HOR35" s="78"/>
      <c r="HOS35" s="9"/>
      <c r="HOT35" s="9"/>
      <c r="HOU35" s="78"/>
      <c r="HOV35" s="9"/>
      <c r="HOW35" s="9"/>
      <c r="HOX35" s="78"/>
      <c r="HOY35" s="9"/>
      <c r="HOZ35" s="9"/>
      <c r="HPA35" s="78"/>
      <c r="HPB35" s="9"/>
      <c r="HPC35" s="9"/>
      <c r="HPD35" s="78"/>
      <c r="HPE35" s="9"/>
      <c r="HPF35" s="9"/>
      <c r="HPG35" s="78"/>
      <c r="HPH35" s="9"/>
      <c r="HPI35" s="9"/>
      <c r="HPJ35" s="78"/>
      <c r="HPK35" s="9"/>
      <c r="HPL35" s="9"/>
      <c r="HPM35" s="78"/>
      <c r="HPN35" s="9"/>
      <c r="HPO35" s="9"/>
      <c r="HPP35" s="78"/>
      <c r="HPQ35" s="9"/>
      <c r="HPR35" s="9"/>
      <c r="HPS35" s="78"/>
      <c r="HPT35" s="9"/>
      <c r="HPU35" s="9"/>
      <c r="HPV35" s="78"/>
      <c r="HPW35" s="9"/>
      <c r="HPX35" s="9"/>
      <c r="HPY35" s="78"/>
      <c r="HPZ35" s="10"/>
      <c r="HQA35" s="10"/>
      <c r="HQB35" s="10"/>
      <c r="HQC35" s="9"/>
      <c r="HQD35" s="9"/>
      <c r="HQE35" s="78"/>
      <c r="HQF35" s="10"/>
      <c r="HQG35" s="10"/>
      <c r="HQH35" s="10"/>
      <c r="HQI35" s="9"/>
      <c r="HQJ35" s="9"/>
      <c r="HQK35" s="78"/>
      <c r="HQL35" s="9"/>
      <c r="HQM35" s="9"/>
      <c r="HQN35" s="78"/>
      <c r="HQO35" s="10"/>
      <c r="HQP35" s="10"/>
      <c r="HQQ35" s="10"/>
      <c r="HQR35" s="10"/>
      <c r="HQS35" s="10"/>
      <c r="HQT35" s="10"/>
      <c r="HQU35" s="57"/>
      <c r="HQV35" s="58"/>
      <c r="HQW35" s="9"/>
      <c r="HQX35" s="9"/>
      <c r="HQY35" s="78"/>
      <c r="HQZ35" s="9"/>
      <c r="HRA35" s="9"/>
      <c r="HRB35" s="78"/>
      <c r="HRC35" s="9"/>
      <c r="HRD35" s="9"/>
      <c r="HRE35" s="78"/>
      <c r="HRF35" s="9"/>
      <c r="HRG35" s="9"/>
      <c r="HRH35" s="78"/>
      <c r="HRI35" s="9"/>
      <c r="HRJ35" s="9"/>
      <c r="HRK35" s="78"/>
      <c r="HRL35" s="9"/>
      <c r="HRM35" s="9"/>
      <c r="HRN35" s="78"/>
      <c r="HRO35" s="9"/>
      <c r="HRP35" s="9"/>
      <c r="HRQ35" s="78"/>
      <c r="HRR35" s="9"/>
      <c r="HRS35" s="9"/>
      <c r="HRT35" s="78"/>
      <c r="HRU35" s="9"/>
      <c r="HRV35" s="9"/>
      <c r="HRW35" s="78"/>
      <c r="HRX35" s="9"/>
      <c r="HRY35" s="9"/>
      <c r="HRZ35" s="78"/>
      <c r="HSA35" s="9"/>
      <c r="HSB35" s="9"/>
      <c r="HSC35" s="78"/>
      <c r="HSD35" s="9"/>
      <c r="HSE35" s="9"/>
      <c r="HSF35" s="78"/>
      <c r="HSG35" s="9"/>
      <c r="HSH35" s="9"/>
      <c r="HSI35" s="78"/>
      <c r="HSJ35" s="9"/>
      <c r="HSK35" s="9"/>
      <c r="HSL35" s="78"/>
      <c r="HSM35" s="9"/>
      <c r="HSN35" s="9"/>
      <c r="HSO35" s="78"/>
      <c r="HSP35" s="9"/>
      <c r="HSQ35" s="9"/>
      <c r="HSR35" s="78"/>
      <c r="HSS35" s="9"/>
      <c r="HST35" s="9"/>
      <c r="HSU35" s="78"/>
      <c r="HSV35" s="9"/>
      <c r="HSW35" s="9"/>
      <c r="HSX35" s="78"/>
      <c r="HSY35" s="9"/>
      <c r="HSZ35" s="9"/>
      <c r="HTA35" s="78"/>
      <c r="HTB35" s="9"/>
      <c r="HTC35" s="9"/>
      <c r="HTD35" s="78"/>
      <c r="HTE35" s="9"/>
      <c r="HTF35" s="9"/>
      <c r="HTG35" s="78"/>
      <c r="HTH35" s="10"/>
      <c r="HTI35" s="10"/>
      <c r="HTJ35" s="10"/>
      <c r="HTK35" s="9"/>
      <c r="HTL35" s="9"/>
      <c r="HTM35" s="78"/>
      <c r="HTN35" s="10"/>
      <c r="HTO35" s="10"/>
      <c r="HTP35" s="10"/>
      <c r="HTQ35" s="9"/>
      <c r="HTR35" s="9"/>
      <c r="HTS35" s="78"/>
      <c r="HTT35" s="9"/>
      <c r="HTU35" s="9"/>
      <c r="HTV35" s="78"/>
      <c r="HTW35" s="10"/>
      <c r="HTX35" s="10"/>
      <c r="HTY35" s="10"/>
      <c r="HTZ35" s="10"/>
      <c r="HUA35" s="10"/>
      <c r="HUB35" s="10"/>
      <c r="HUC35" s="57"/>
      <c r="HUD35" s="58"/>
      <c r="HUE35" s="9"/>
      <c r="HUF35" s="9"/>
      <c r="HUG35" s="78"/>
      <c r="HUH35" s="9"/>
      <c r="HUI35" s="9"/>
      <c r="HUJ35" s="78"/>
      <c r="HUK35" s="9"/>
      <c r="HUL35" s="9"/>
      <c r="HUM35" s="78"/>
      <c r="HUN35" s="9"/>
      <c r="HUO35" s="9"/>
      <c r="HUP35" s="78"/>
      <c r="HUQ35" s="9"/>
      <c r="HUR35" s="9"/>
      <c r="HUS35" s="78"/>
      <c r="HUT35" s="9"/>
      <c r="HUU35" s="9"/>
      <c r="HUV35" s="78"/>
      <c r="HUW35" s="9"/>
      <c r="HUX35" s="9"/>
      <c r="HUY35" s="78"/>
      <c r="HUZ35" s="9"/>
      <c r="HVA35" s="9"/>
      <c r="HVB35" s="78"/>
      <c r="HVC35" s="9"/>
      <c r="HVD35" s="9"/>
      <c r="HVE35" s="78"/>
      <c r="HVF35" s="9"/>
      <c r="HVG35" s="9"/>
      <c r="HVH35" s="78"/>
      <c r="HVI35" s="9"/>
      <c r="HVJ35" s="9"/>
      <c r="HVK35" s="78"/>
      <c r="HVL35" s="9"/>
      <c r="HVM35" s="9"/>
      <c r="HVN35" s="78"/>
      <c r="HVO35" s="9"/>
      <c r="HVP35" s="9"/>
      <c r="HVQ35" s="78"/>
      <c r="HVR35" s="9"/>
      <c r="HVS35" s="9"/>
      <c r="HVT35" s="78"/>
      <c r="HVU35" s="9"/>
      <c r="HVV35" s="9"/>
      <c r="HVW35" s="78"/>
      <c r="HVX35" s="9"/>
      <c r="HVY35" s="9"/>
      <c r="HVZ35" s="78"/>
      <c r="HWA35" s="9"/>
      <c r="HWB35" s="9"/>
      <c r="HWC35" s="78"/>
      <c r="HWD35" s="9"/>
      <c r="HWE35" s="9"/>
      <c r="HWF35" s="78"/>
      <c r="HWG35" s="9"/>
      <c r="HWH35" s="9"/>
      <c r="HWI35" s="78"/>
      <c r="HWJ35" s="9"/>
      <c r="HWK35" s="9"/>
      <c r="HWL35" s="78"/>
      <c r="HWM35" s="9"/>
      <c r="HWN35" s="9"/>
      <c r="HWO35" s="78"/>
      <c r="HWP35" s="10"/>
      <c r="HWQ35" s="10"/>
      <c r="HWR35" s="10"/>
      <c r="HWS35" s="9"/>
      <c r="HWT35" s="9"/>
      <c r="HWU35" s="78"/>
      <c r="HWV35" s="10"/>
      <c r="HWW35" s="10"/>
      <c r="HWX35" s="10"/>
      <c r="HWY35" s="9"/>
      <c r="HWZ35" s="9"/>
      <c r="HXA35" s="78"/>
      <c r="HXB35" s="9"/>
      <c r="HXC35" s="9"/>
      <c r="HXD35" s="78"/>
      <c r="HXE35" s="10"/>
      <c r="HXF35" s="10"/>
      <c r="HXG35" s="10"/>
      <c r="HXH35" s="10"/>
      <c r="HXI35" s="10"/>
      <c r="HXJ35" s="10"/>
      <c r="HXK35" s="57"/>
      <c r="HXL35" s="58"/>
      <c r="HXM35" s="9"/>
      <c r="HXN35" s="9"/>
      <c r="HXO35" s="78"/>
      <c r="HXP35" s="9"/>
      <c r="HXQ35" s="9"/>
      <c r="HXR35" s="78"/>
      <c r="HXS35" s="9"/>
      <c r="HXT35" s="9"/>
      <c r="HXU35" s="78"/>
      <c r="HXV35" s="9"/>
      <c r="HXW35" s="9"/>
      <c r="HXX35" s="78"/>
      <c r="HXY35" s="9"/>
      <c r="HXZ35" s="9"/>
      <c r="HYA35" s="78"/>
      <c r="HYB35" s="9"/>
      <c r="HYC35" s="9"/>
      <c r="HYD35" s="78"/>
      <c r="HYE35" s="9"/>
      <c r="HYF35" s="9"/>
      <c r="HYG35" s="78"/>
      <c r="HYH35" s="9"/>
      <c r="HYI35" s="9"/>
      <c r="HYJ35" s="78"/>
      <c r="HYK35" s="9"/>
      <c r="HYL35" s="9"/>
      <c r="HYM35" s="78"/>
      <c r="HYN35" s="9"/>
      <c r="HYO35" s="9"/>
      <c r="HYP35" s="78"/>
      <c r="HYQ35" s="9"/>
      <c r="HYR35" s="9"/>
      <c r="HYS35" s="78"/>
      <c r="HYT35" s="9"/>
      <c r="HYU35" s="9"/>
      <c r="HYV35" s="78"/>
      <c r="HYW35" s="9"/>
      <c r="HYX35" s="9"/>
      <c r="HYY35" s="78"/>
      <c r="HYZ35" s="9"/>
      <c r="HZA35" s="9"/>
      <c r="HZB35" s="78"/>
      <c r="HZC35" s="9"/>
      <c r="HZD35" s="9"/>
      <c r="HZE35" s="78"/>
      <c r="HZF35" s="9"/>
      <c r="HZG35" s="9"/>
      <c r="HZH35" s="78"/>
      <c r="HZI35" s="9"/>
      <c r="HZJ35" s="9"/>
      <c r="HZK35" s="78"/>
      <c r="HZL35" s="9"/>
      <c r="HZM35" s="9"/>
      <c r="HZN35" s="78"/>
      <c r="HZO35" s="9"/>
      <c r="HZP35" s="9"/>
      <c r="HZQ35" s="78"/>
      <c r="HZR35" s="9"/>
      <c r="HZS35" s="9"/>
      <c r="HZT35" s="78"/>
      <c r="HZU35" s="9"/>
      <c r="HZV35" s="9"/>
      <c r="HZW35" s="78"/>
      <c r="HZX35" s="10"/>
      <c r="HZY35" s="10"/>
      <c r="HZZ35" s="10"/>
      <c r="IAA35" s="9"/>
      <c r="IAB35" s="9"/>
      <c r="IAC35" s="78"/>
      <c r="IAD35" s="10"/>
      <c r="IAE35" s="10"/>
      <c r="IAF35" s="10"/>
      <c r="IAG35" s="9"/>
      <c r="IAH35" s="9"/>
      <c r="IAI35" s="78"/>
      <c r="IAJ35" s="9"/>
      <c r="IAK35" s="9"/>
      <c r="IAL35" s="78"/>
      <c r="IAM35" s="10"/>
      <c r="IAN35" s="10"/>
      <c r="IAO35" s="10"/>
      <c r="IAP35" s="10"/>
      <c r="IAQ35" s="10"/>
      <c r="IAR35" s="10"/>
      <c r="IAS35" s="57"/>
      <c r="IAT35" s="58"/>
      <c r="IAU35" s="9"/>
      <c r="IAV35" s="9"/>
      <c r="IAW35" s="78"/>
      <c r="IAX35" s="9"/>
      <c r="IAY35" s="9"/>
      <c r="IAZ35" s="78"/>
      <c r="IBA35" s="9"/>
      <c r="IBB35" s="9"/>
      <c r="IBC35" s="78"/>
      <c r="IBD35" s="9"/>
      <c r="IBE35" s="9"/>
      <c r="IBF35" s="78"/>
      <c r="IBG35" s="9"/>
      <c r="IBH35" s="9"/>
      <c r="IBI35" s="78"/>
      <c r="IBJ35" s="9"/>
      <c r="IBK35" s="9"/>
      <c r="IBL35" s="78"/>
      <c r="IBM35" s="9"/>
      <c r="IBN35" s="9"/>
      <c r="IBO35" s="78"/>
      <c r="IBP35" s="9"/>
      <c r="IBQ35" s="9"/>
      <c r="IBR35" s="78"/>
      <c r="IBS35" s="9"/>
      <c r="IBT35" s="9"/>
      <c r="IBU35" s="78"/>
      <c r="IBV35" s="9"/>
      <c r="IBW35" s="9"/>
      <c r="IBX35" s="78"/>
      <c r="IBY35" s="9"/>
      <c r="IBZ35" s="9"/>
      <c r="ICA35" s="78"/>
      <c r="ICB35" s="9"/>
      <c r="ICC35" s="9"/>
      <c r="ICD35" s="78"/>
      <c r="ICE35" s="9"/>
      <c r="ICF35" s="9"/>
      <c r="ICG35" s="78"/>
      <c r="ICH35" s="9"/>
      <c r="ICI35" s="9"/>
      <c r="ICJ35" s="78"/>
      <c r="ICK35" s="9"/>
      <c r="ICL35" s="9"/>
      <c r="ICM35" s="78"/>
      <c r="ICN35" s="9"/>
      <c r="ICO35" s="9"/>
      <c r="ICP35" s="78"/>
      <c r="ICQ35" s="9"/>
      <c r="ICR35" s="9"/>
      <c r="ICS35" s="78"/>
      <c r="ICT35" s="9"/>
      <c r="ICU35" s="9"/>
      <c r="ICV35" s="78"/>
      <c r="ICW35" s="9"/>
      <c r="ICX35" s="9"/>
      <c r="ICY35" s="78"/>
      <c r="ICZ35" s="9"/>
      <c r="IDA35" s="9"/>
      <c r="IDB35" s="78"/>
      <c r="IDC35" s="9"/>
      <c r="IDD35" s="9"/>
      <c r="IDE35" s="78"/>
      <c r="IDF35" s="10"/>
      <c r="IDG35" s="10"/>
      <c r="IDH35" s="10"/>
      <c r="IDI35" s="9"/>
      <c r="IDJ35" s="9"/>
      <c r="IDK35" s="78"/>
      <c r="IDL35" s="10"/>
      <c r="IDM35" s="10"/>
      <c r="IDN35" s="10"/>
      <c r="IDO35" s="9"/>
      <c r="IDP35" s="9"/>
      <c r="IDQ35" s="78"/>
      <c r="IDR35" s="9"/>
      <c r="IDS35" s="9"/>
      <c r="IDT35" s="78"/>
      <c r="IDU35" s="10"/>
      <c r="IDV35" s="10"/>
      <c r="IDW35" s="10"/>
      <c r="IDX35" s="10"/>
      <c r="IDY35" s="10"/>
      <c r="IDZ35" s="10"/>
      <c r="IEA35" s="57"/>
      <c r="IEB35" s="58"/>
      <c r="IEC35" s="9"/>
      <c r="IED35" s="9"/>
      <c r="IEE35" s="78"/>
      <c r="IEF35" s="9"/>
      <c r="IEG35" s="9"/>
      <c r="IEH35" s="78"/>
      <c r="IEI35" s="9"/>
      <c r="IEJ35" s="9"/>
      <c r="IEK35" s="78"/>
      <c r="IEL35" s="9"/>
      <c r="IEM35" s="9"/>
      <c r="IEN35" s="78"/>
      <c r="IEO35" s="9"/>
      <c r="IEP35" s="9"/>
      <c r="IEQ35" s="78"/>
      <c r="IER35" s="9"/>
      <c r="IES35" s="9"/>
      <c r="IET35" s="78"/>
      <c r="IEU35" s="9"/>
      <c r="IEV35" s="9"/>
      <c r="IEW35" s="78"/>
      <c r="IEX35" s="9"/>
      <c r="IEY35" s="9"/>
      <c r="IEZ35" s="78"/>
      <c r="IFA35" s="9"/>
      <c r="IFB35" s="9"/>
      <c r="IFC35" s="78"/>
      <c r="IFD35" s="9"/>
      <c r="IFE35" s="9"/>
      <c r="IFF35" s="78"/>
      <c r="IFG35" s="9"/>
      <c r="IFH35" s="9"/>
      <c r="IFI35" s="78"/>
      <c r="IFJ35" s="9"/>
      <c r="IFK35" s="9"/>
      <c r="IFL35" s="78"/>
      <c r="IFM35" s="9"/>
      <c r="IFN35" s="9"/>
      <c r="IFO35" s="78"/>
      <c r="IFP35" s="9"/>
      <c r="IFQ35" s="9"/>
      <c r="IFR35" s="78"/>
      <c r="IFS35" s="9"/>
      <c r="IFT35" s="9"/>
      <c r="IFU35" s="78"/>
      <c r="IFV35" s="9"/>
      <c r="IFW35" s="9"/>
      <c r="IFX35" s="78"/>
      <c r="IFY35" s="9"/>
      <c r="IFZ35" s="9"/>
      <c r="IGA35" s="78"/>
      <c r="IGB35" s="9"/>
      <c r="IGC35" s="9"/>
      <c r="IGD35" s="78"/>
      <c r="IGE35" s="9"/>
      <c r="IGF35" s="9"/>
      <c r="IGG35" s="78"/>
      <c r="IGH35" s="9"/>
      <c r="IGI35" s="9"/>
      <c r="IGJ35" s="78"/>
      <c r="IGK35" s="9"/>
      <c r="IGL35" s="9"/>
      <c r="IGM35" s="78"/>
      <c r="IGN35" s="10"/>
      <c r="IGO35" s="10"/>
      <c r="IGP35" s="10"/>
      <c r="IGQ35" s="9"/>
      <c r="IGR35" s="9"/>
      <c r="IGS35" s="78"/>
      <c r="IGT35" s="10"/>
      <c r="IGU35" s="10"/>
      <c r="IGV35" s="10"/>
      <c r="IGW35" s="9"/>
      <c r="IGX35" s="9"/>
      <c r="IGY35" s="78"/>
      <c r="IGZ35" s="9"/>
      <c r="IHA35" s="9"/>
      <c r="IHB35" s="78"/>
      <c r="IHC35" s="10"/>
      <c r="IHD35" s="10"/>
      <c r="IHE35" s="10"/>
      <c r="IHF35" s="10"/>
      <c r="IHG35" s="10"/>
      <c r="IHH35" s="10"/>
      <c r="IHI35" s="57"/>
      <c r="IHJ35" s="58"/>
      <c r="IHK35" s="9"/>
      <c r="IHL35" s="9"/>
      <c r="IHM35" s="78"/>
      <c r="IHN35" s="9"/>
      <c r="IHO35" s="9"/>
      <c r="IHP35" s="78"/>
      <c r="IHQ35" s="9"/>
      <c r="IHR35" s="9"/>
      <c r="IHS35" s="78"/>
      <c r="IHT35" s="9"/>
      <c r="IHU35" s="9"/>
      <c r="IHV35" s="78"/>
      <c r="IHW35" s="9"/>
      <c r="IHX35" s="9"/>
      <c r="IHY35" s="78"/>
      <c r="IHZ35" s="9"/>
      <c r="IIA35" s="9"/>
      <c r="IIB35" s="78"/>
      <c r="IIC35" s="9"/>
      <c r="IID35" s="9"/>
      <c r="IIE35" s="78"/>
      <c r="IIF35" s="9"/>
      <c r="IIG35" s="9"/>
      <c r="IIH35" s="78"/>
      <c r="III35" s="9"/>
      <c r="IIJ35" s="9"/>
      <c r="IIK35" s="78"/>
      <c r="IIL35" s="9"/>
      <c r="IIM35" s="9"/>
      <c r="IIN35" s="78"/>
      <c r="IIO35" s="9"/>
      <c r="IIP35" s="9"/>
      <c r="IIQ35" s="78"/>
      <c r="IIR35" s="9"/>
      <c r="IIS35" s="9"/>
      <c r="IIT35" s="78"/>
      <c r="IIU35" s="9"/>
      <c r="IIV35" s="9"/>
      <c r="IIW35" s="78"/>
      <c r="IIX35" s="9"/>
      <c r="IIY35" s="9"/>
      <c r="IIZ35" s="78"/>
      <c r="IJA35" s="9"/>
      <c r="IJB35" s="9"/>
      <c r="IJC35" s="78"/>
      <c r="IJD35" s="9"/>
      <c r="IJE35" s="9"/>
      <c r="IJF35" s="78"/>
      <c r="IJG35" s="9"/>
      <c r="IJH35" s="9"/>
      <c r="IJI35" s="78"/>
      <c r="IJJ35" s="9"/>
      <c r="IJK35" s="9"/>
      <c r="IJL35" s="78"/>
      <c r="IJM35" s="9"/>
      <c r="IJN35" s="9"/>
      <c r="IJO35" s="78"/>
      <c r="IJP35" s="9"/>
      <c r="IJQ35" s="9"/>
      <c r="IJR35" s="78"/>
      <c r="IJS35" s="9"/>
      <c r="IJT35" s="9"/>
      <c r="IJU35" s="78"/>
      <c r="IJV35" s="10"/>
      <c r="IJW35" s="10"/>
      <c r="IJX35" s="10"/>
      <c r="IJY35" s="9"/>
      <c r="IJZ35" s="9"/>
      <c r="IKA35" s="78"/>
      <c r="IKB35" s="10"/>
      <c r="IKC35" s="10"/>
      <c r="IKD35" s="10"/>
      <c r="IKE35" s="9"/>
      <c r="IKF35" s="9"/>
      <c r="IKG35" s="78"/>
      <c r="IKH35" s="9"/>
      <c r="IKI35" s="9"/>
      <c r="IKJ35" s="78"/>
      <c r="IKK35" s="10"/>
      <c r="IKL35" s="10"/>
      <c r="IKM35" s="10"/>
      <c r="IKN35" s="10"/>
      <c r="IKO35" s="10"/>
      <c r="IKP35" s="10"/>
      <c r="IKQ35" s="57"/>
      <c r="IKR35" s="58"/>
      <c r="IKS35" s="9"/>
      <c r="IKT35" s="9"/>
      <c r="IKU35" s="78"/>
      <c r="IKV35" s="9"/>
      <c r="IKW35" s="9"/>
      <c r="IKX35" s="78"/>
      <c r="IKY35" s="9"/>
      <c r="IKZ35" s="9"/>
      <c r="ILA35" s="78"/>
      <c r="ILB35" s="9"/>
      <c r="ILC35" s="9"/>
      <c r="ILD35" s="78"/>
      <c r="ILE35" s="9"/>
      <c r="ILF35" s="9"/>
      <c r="ILG35" s="78"/>
      <c r="ILH35" s="9"/>
      <c r="ILI35" s="9"/>
      <c r="ILJ35" s="78"/>
      <c r="ILK35" s="9"/>
      <c r="ILL35" s="9"/>
      <c r="ILM35" s="78"/>
      <c r="ILN35" s="9"/>
      <c r="ILO35" s="9"/>
      <c r="ILP35" s="78"/>
      <c r="ILQ35" s="9"/>
      <c r="ILR35" s="9"/>
      <c r="ILS35" s="78"/>
      <c r="ILT35" s="9"/>
      <c r="ILU35" s="9"/>
      <c r="ILV35" s="78"/>
      <c r="ILW35" s="9"/>
      <c r="ILX35" s="9"/>
      <c r="ILY35" s="78"/>
      <c r="ILZ35" s="9"/>
      <c r="IMA35" s="9"/>
      <c r="IMB35" s="78"/>
      <c r="IMC35" s="9"/>
      <c r="IMD35" s="9"/>
      <c r="IME35" s="78"/>
      <c r="IMF35" s="9"/>
      <c r="IMG35" s="9"/>
      <c r="IMH35" s="78"/>
      <c r="IMI35" s="9"/>
      <c r="IMJ35" s="9"/>
      <c r="IMK35" s="78"/>
      <c r="IML35" s="9"/>
      <c r="IMM35" s="9"/>
      <c r="IMN35" s="78"/>
      <c r="IMO35" s="9"/>
      <c r="IMP35" s="9"/>
      <c r="IMQ35" s="78"/>
      <c r="IMR35" s="9"/>
      <c r="IMS35" s="9"/>
      <c r="IMT35" s="78"/>
      <c r="IMU35" s="9"/>
      <c r="IMV35" s="9"/>
      <c r="IMW35" s="78"/>
      <c r="IMX35" s="9"/>
      <c r="IMY35" s="9"/>
      <c r="IMZ35" s="78"/>
      <c r="INA35" s="9"/>
      <c r="INB35" s="9"/>
      <c r="INC35" s="78"/>
      <c r="IND35" s="10"/>
      <c r="INE35" s="10"/>
      <c r="INF35" s="10"/>
      <c r="ING35" s="9"/>
      <c r="INH35" s="9"/>
      <c r="INI35" s="78"/>
      <c r="INJ35" s="10"/>
      <c r="INK35" s="10"/>
      <c r="INL35" s="10"/>
      <c r="INM35" s="9"/>
      <c r="INN35" s="9"/>
      <c r="INO35" s="78"/>
      <c r="INP35" s="9"/>
      <c r="INQ35" s="9"/>
      <c r="INR35" s="78"/>
      <c r="INS35" s="10"/>
      <c r="INT35" s="10"/>
      <c r="INU35" s="10"/>
      <c r="INV35" s="10"/>
      <c r="INW35" s="10"/>
      <c r="INX35" s="10"/>
      <c r="INY35" s="57"/>
      <c r="INZ35" s="58"/>
      <c r="IOA35" s="9"/>
      <c r="IOB35" s="9"/>
      <c r="IOC35" s="78"/>
      <c r="IOD35" s="9"/>
      <c r="IOE35" s="9"/>
      <c r="IOF35" s="78"/>
      <c r="IOG35" s="9"/>
      <c r="IOH35" s="9"/>
      <c r="IOI35" s="78"/>
      <c r="IOJ35" s="9"/>
      <c r="IOK35" s="9"/>
      <c r="IOL35" s="78"/>
      <c r="IOM35" s="9"/>
      <c r="ION35" s="9"/>
      <c r="IOO35" s="78"/>
      <c r="IOP35" s="9"/>
      <c r="IOQ35" s="9"/>
      <c r="IOR35" s="78"/>
      <c r="IOS35" s="9"/>
      <c r="IOT35" s="9"/>
      <c r="IOU35" s="78"/>
      <c r="IOV35" s="9"/>
      <c r="IOW35" s="9"/>
      <c r="IOX35" s="78"/>
      <c r="IOY35" s="9"/>
      <c r="IOZ35" s="9"/>
      <c r="IPA35" s="78"/>
      <c r="IPB35" s="9"/>
      <c r="IPC35" s="9"/>
      <c r="IPD35" s="78"/>
      <c r="IPE35" s="9"/>
      <c r="IPF35" s="9"/>
      <c r="IPG35" s="78"/>
      <c r="IPH35" s="9"/>
      <c r="IPI35" s="9"/>
      <c r="IPJ35" s="78"/>
      <c r="IPK35" s="9"/>
      <c r="IPL35" s="9"/>
      <c r="IPM35" s="78"/>
      <c r="IPN35" s="9"/>
      <c r="IPO35" s="9"/>
      <c r="IPP35" s="78"/>
      <c r="IPQ35" s="9"/>
      <c r="IPR35" s="9"/>
      <c r="IPS35" s="78"/>
      <c r="IPT35" s="9"/>
      <c r="IPU35" s="9"/>
      <c r="IPV35" s="78"/>
      <c r="IPW35" s="9"/>
      <c r="IPX35" s="9"/>
      <c r="IPY35" s="78"/>
      <c r="IPZ35" s="9"/>
      <c r="IQA35" s="9"/>
      <c r="IQB35" s="78"/>
      <c r="IQC35" s="9"/>
      <c r="IQD35" s="9"/>
      <c r="IQE35" s="78"/>
      <c r="IQF35" s="9"/>
      <c r="IQG35" s="9"/>
      <c r="IQH35" s="78"/>
      <c r="IQI35" s="9"/>
      <c r="IQJ35" s="9"/>
      <c r="IQK35" s="78"/>
      <c r="IQL35" s="10"/>
      <c r="IQM35" s="10"/>
      <c r="IQN35" s="10"/>
      <c r="IQO35" s="9"/>
      <c r="IQP35" s="9"/>
      <c r="IQQ35" s="78"/>
      <c r="IQR35" s="10"/>
      <c r="IQS35" s="10"/>
      <c r="IQT35" s="10"/>
      <c r="IQU35" s="9"/>
      <c r="IQV35" s="9"/>
      <c r="IQW35" s="78"/>
      <c r="IQX35" s="9"/>
      <c r="IQY35" s="9"/>
      <c r="IQZ35" s="78"/>
      <c r="IRA35" s="10"/>
      <c r="IRB35" s="10"/>
      <c r="IRC35" s="10"/>
      <c r="IRD35" s="10"/>
      <c r="IRE35" s="10"/>
      <c r="IRF35" s="10"/>
      <c r="IRG35" s="57"/>
      <c r="IRH35" s="58"/>
      <c r="IRI35" s="9"/>
      <c r="IRJ35" s="9"/>
      <c r="IRK35" s="78"/>
      <c r="IRL35" s="9"/>
      <c r="IRM35" s="9"/>
      <c r="IRN35" s="78"/>
      <c r="IRO35" s="9"/>
      <c r="IRP35" s="9"/>
      <c r="IRQ35" s="78"/>
      <c r="IRR35" s="9"/>
      <c r="IRS35" s="9"/>
      <c r="IRT35" s="78"/>
      <c r="IRU35" s="9"/>
      <c r="IRV35" s="9"/>
      <c r="IRW35" s="78"/>
      <c r="IRX35" s="9"/>
      <c r="IRY35" s="9"/>
      <c r="IRZ35" s="78"/>
      <c r="ISA35" s="9"/>
      <c r="ISB35" s="9"/>
      <c r="ISC35" s="78"/>
      <c r="ISD35" s="9"/>
      <c r="ISE35" s="9"/>
      <c r="ISF35" s="78"/>
      <c r="ISG35" s="9"/>
      <c r="ISH35" s="9"/>
      <c r="ISI35" s="78"/>
      <c r="ISJ35" s="9"/>
      <c r="ISK35" s="9"/>
      <c r="ISL35" s="78"/>
      <c r="ISM35" s="9"/>
      <c r="ISN35" s="9"/>
      <c r="ISO35" s="78"/>
      <c r="ISP35" s="9"/>
      <c r="ISQ35" s="9"/>
      <c r="ISR35" s="78"/>
      <c r="ISS35" s="9"/>
      <c r="IST35" s="9"/>
      <c r="ISU35" s="78"/>
      <c r="ISV35" s="9"/>
      <c r="ISW35" s="9"/>
      <c r="ISX35" s="78"/>
      <c r="ISY35" s="9"/>
      <c r="ISZ35" s="9"/>
      <c r="ITA35" s="78"/>
      <c r="ITB35" s="9"/>
      <c r="ITC35" s="9"/>
      <c r="ITD35" s="78"/>
      <c r="ITE35" s="9"/>
      <c r="ITF35" s="9"/>
      <c r="ITG35" s="78"/>
      <c r="ITH35" s="9"/>
      <c r="ITI35" s="9"/>
      <c r="ITJ35" s="78"/>
      <c r="ITK35" s="9"/>
      <c r="ITL35" s="9"/>
      <c r="ITM35" s="78"/>
      <c r="ITN35" s="9"/>
      <c r="ITO35" s="9"/>
      <c r="ITP35" s="78"/>
      <c r="ITQ35" s="9"/>
      <c r="ITR35" s="9"/>
      <c r="ITS35" s="78"/>
      <c r="ITT35" s="10"/>
      <c r="ITU35" s="10"/>
      <c r="ITV35" s="10"/>
      <c r="ITW35" s="9"/>
      <c r="ITX35" s="9"/>
      <c r="ITY35" s="78"/>
      <c r="ITZ35" s="10"/>
      <c r="IUA35" s="10"/>
      <c r="IUB35" s="10"/>
      <c r="IUC35" s="9"/>
      <c r="IUD35" s="9"/>
      <c r="IUE35" s="78"/>
      <c r="IUF35" s="9"/>
      <c r="IUG35" s="9"/>
      <c r="IUH35" s="78"/>
      <c r="IUI35" s="10"/>
      <c r="IUJ35" s="10"/>
      <c r="IUK35" s="10"/>
      <c r="IUL35" s="10"/>
      <c r="IUM35" s="10"/>
      <c r="IUN35" s="10"/>
      <c r="IUO35" s="57"/>
      <c r="IUP35" s="58"/>
      <c r="IUQ35" s="9"/>
      <c r="IUR35" s="9"/>
      <c r="IUS35" s="78"/>
      <c r="IUT35" s="9"/>
      <c r="IUU35" s="9"/>
      <c r="IUV35" s="78"/>
      <c r="IUW35" s="9"/>
      <c r="IUX35" s="9"/>
      <c r="IUY35" s="78"/>
      <c r="IUZ35" s="9"/>
      <c r="IVA35" s="9"/>
      <c r="IVB35" s="78"/>
      <c r="IVC35" s="9"/>
      <c r="IVD35" s="9"/>
      <c r="IVE35" s="78"/>
      <c r="IVF35" s="9"/>
      <c r="IVG35" s="9"/>
      <c r="IVH35" s="78"/>
      <c r="IVI35" s="9"/>
      <c r="IVJ35" s="9"/>
      <c r="IVK35" s="78"/>
      <c r="IVL35" s="9"/>
      <c r="IVM35" s="9"/>
      <c r="IVN35" s="78"/>
      <c r="IVO35" s="9"/>
      <c r="IVP35" s="9"/>
      <c r="IVQ35" s="78"/>
      <c r="IVR35" s="9"/>
      <c r="IVS35" s="9"/>
      <c r="IVT35" s="78"/>
      <c r="IVU35" s="9"/>
      <c r="IVV35" s="9"/>
      <c r="IVW35" s="78"/>
      <c r="IVX35" s="9"/>
      <c r="IVY35" s="9"/>
      <c r="IVZ35" s="78"/>
      <c r="IWA35" s="9"/>
      <c r="IWB35" s="9"/>
      <c r="IWC35" s="78"/>
      <c r="IWD35" s="9"/>
      <c r="IWE35" s="9"/>
      <c r="IWF35" s="78"/>
      <c r="IWG35" s="9"/>
      <c r="IWH35" s="9"/>
      <c r="IWI35" s="78"/>
      <c r="IWJ35" s="9"/>
      <c r="IWK35" s="9"/>
      <c r="IWL35" s="78"/>
      <c r="IWM35" s="9"/>
      <c r="IWN35" s="9"/>
      <c r="IWO35" s="78"/>
      <c r="IWP35" s="9"/>
      <c r="IWQ35" s="9"/>
      <c r="IWR35" s="78"/>
      <c r="IWS35" s="9"/>
      <c r="IWT35" s="9"/>
      <c r="IWU35" s="78"/>
      <c r="IWV35" s="9"/>
      <c r="IWW35" s="9"/>
      <c r="IWX35" s="78"/>
      <c r="IWY35" s="9"/>
      <c r="IWZ35" s="9"/>
      <c r="IXA35" s="78"/>
      <c r="IXB35" s="10"/>
      <c r="IXC35" s="10"/>
      <c r="IXD35" s="10"/>
      <c r="IXE35" s="9"/>
      <c r="IXF35" s="9"/>
      <c r="IXG35" s="78"/>
      <c r="IXH35" s="10"/>
      <c r="IXI35" s="10"/>
      <c r="IXJ35" s="10"/>
      <c r="IXK35" s="9"/>
      <c r="IXL35" s="9"/>
      <c r="IXM35" s="78"/>
      <c r="IXN35" s="9"/>
      <c r="IXO35" s="9"/>
      <c r="IXP35" s="78"/>
      <c r="IXQ35" s="10"/>
      <c r="IXR35" s="10"/>
      <c r="IXS35" s="10"/>
      <c r="IXT35" s="10"/>
      <c r="IXU35" s="10"/>
      <c r="IXV35" s="10"/>
      <c r="IXW35" s="57"/>
      <c r="IXX35" s="58"/>
      <c r="IXY35" s="9"/>
      <c r="IXZ35" s="9"/>
      <c r="IYA35" s="78"/>
      <c r="IYB35" s="9"/>
      <c r="IYC35" s="9"/>
      <c r="IYD35" s="78"/>
      <c r="IYE35" s="9"/>
      <c r="IYF35" s="9"/>
      <c r="IYG35" s="78"/>
      <c r="IYH35" s="9"/>
      <c r="IYI35" s="9"/>
      <c r="IYJ35" s="78"/>
      <c r="IYK35" s="9"/>
      <c r="IYL35" s="9"/>
      <c r="IYM35" s="78"/>
      <c r="IYN35" s="9"/>
      <c r="IYO35" s="9"/>
      <c r="IYP35" s="78"/>
      <c r="IYQ35" s="9"/>
      <c r="IYR35" s="9"/>
      <c r="IYS35" s="78"/>
      <c r="IYT35" s="9"/>
      <c r="IYU35" s="9"/>
      <c r="IYV35" s="78"/>
      <c r="IYW35" s="9"/>
      <c r="IYX35" s="9"/>
      <c r="IYY35" s="78"/>
      <c r="IYZ35" s="9"/>
      <c r="IZA35" s="9"/>
      <c r="IZB35" s="78"/>
      <c r="IZC35" s="9"/>
      <c r="IZD35" s="9"/>
      <c r="IZE35" s="78"/>
      <c r="IZF35" s="9"/>
      <c r="IZG35" s="9"/>
      <c r="IZH35" s="78"/>
      <c r="IZI35" s="9"/>
      <c r="IZJ35" s="9"/>
      <c r="IZK35" s="78"/>
      <c r="IZL35" s="9"/>
      <c r="IZM35" s="9"/>
      <c r="IZN35" s="78"/>
      <c r="IZO35" s="9"/>
      <c r="IZP35" s="9"/>
      <c r="IZQ35" s="78"/>
      <c r="IZR35" s="9"/>
      <c r="IZS35" s="9"/>
      <c r="IZT35" s="78"/>
      <c r="IZU35" s="9"/>
      <c r="IZV35" s="9"/>
      <c r="IZW35" s="78"/>
      <c r="IZX35" s="9"/>
      <c r="IZY35" s="9"/>
      <c r="IZZ35" s="78"/>
      <c r="JAA35" s="9"/>
      <c r="JAB35" s="9"/>
      <c r="JAC35" s="78"/>
      <c r="JAD35" s="9"/>
      <c r="JAE35" s="9"/>
      <c r="JAF35" s="78"/>
      <c r="JAG35" s="9"/>
      <c r="JAH35" s="9"/>
      <c r="JAI35" s="78"/>
      <c r="JAJ35" s="10"/>
      <c r="JAK35" s="10"/>
      <c r="JAL35" s="10"/>
      <c r="JAM35" s="9"/>
      <c r="JAN35" s="9"/>
      <c r="JAO35" s="78"/>
      <c r="JAP35" s="10"/>
      <c r="JAQ35" s="10"/>
      <c r="JAR35" s="10"/>
      <c r="JAS35" s="9"/>
      <c r="JAT35" s="9"/>
      <c r="JAU35" s="78"/>
      <c r="JAV35" s="9"/>
      <c r="JAW35" s="9"/>
      <c r="JAX35" s="78"/>
      <c r="JAY35" s="10"/>
      <c r="JAZ35" s="10"/>
      <c r="JBA35" s="10"/>
      <c r="JBB35" s="10"/>
      <c r="JBC35" s="10"/>
      <c r="JBD35" s="10"/>
      <c r="JBE35" s="57"/>
      <c r="JBF35" s="58"/>
      <c r="JBG35" s="9"/>
      <c r="JBH35" s="9"/>
      <c r="JBI35" s="78"/>
      <c r="JBJ35" s="9"/>
      <c r="JBK35" s="9"/>
      <c r="JBL35" s="78"/>
      <c r="JBM35" s="9"/>
      <c r="JBN35" s="9"/>
      <c r="JBO35" s="78"/>
      <c r="JBP35" s="9"/>
      <c r="JBQ35" s="9"/>
      <c r="JBR35" s="78"/>
      <c r="JBS35" s="9"/>
      <c r="JBT35" s="9"/>
      <c r="JBU35" s="78"/>
      <c r="JBV35" s="9"/>
      <c r="JBW35" s="9"/>
      <c r="JBX35" s="78"/>
      <c r="JBY35" s="9"/>
      <c r="JBZ35" s="9"/>
      <c r="JCA35" s="78"/>
      <c r="JCB35" s="9"/>
      <c r="JCC35" s="9"/>
      <c r="JCD35" s="78"/>
      <c r="JCE35" s="9"/>
      <c r="JCF35" s="9"/>
      <c r="JCG35" s="78"/>
      <c r="JCH35" s="9"/>
      <c r="JCI35" s="9"/>
      <c r="JCJ35" s="78"/>
      <c r="JCK35" s="9"/>
      <c r="JCL35" s="9"/>
      <c r="JCM35" s="78"/>
      <c r="JCN35" s="9"/>
      <c r="JCO35" s="9"/>
      <c r="JCP35" s="78"/>
      <c r="JCQ35" s="9"/>
      <c r="JCR35" s="9"/>
      <c r="JCS35" s="78"/>
      <c r="JCT35" s="9"/>
      <c r="JCU35" s="9"/>
      <c r="JCV35" s="78"/>
      <c r="JCW35" s="9"/>
      <c r="JCX35" s="9"/>
      <c r="JCY35" s="78"/>
      <c r="JCZ35" s="9"/>
      <c r="JDA35" s="9"/>
      <c r="JDB35" s="78"/>
      <c r="JDC35" s="9"/>
      <c r="JDD35" s="9"/>
      <c r="JDE35" s="78"/>
      <c r="JDF35" s="9"/>
      <c r="JDG35" s="9"/>
      <c r="JDH35" s="78"/>
      <c r="JDI35" s="9"/>
      <c r="JDJ35" s="9"/>
      <c r="JDK35" s="78"/>
      <c r="JDL35" s="9"/>
      <c r="JDM35" s="9"/>
      <c r="JDN35" s="78"/>
      <c r="JDO35" s="9"/>
      <c r="JDP35" s="9"/>
      <c r="JDQ35" s="78"/>
      <c r="JDR35" s="10"/>
      <c r="JDS35" s="10"/>
      <c r="JDT35" s="10"/>
      <c r="JDU35" s="9"/>
      <c r="JDV35" s="9"/>
      <c r="JDW35" s="78"/>
      <c r="JDX35" s="10"/>
      <c r="JDY35" s="10"/>
      <c r="JDZ35" s="10"/>
      <c r="JEA35" s="9"/>
      <c r="JEB35" s="9"/>
      <c r="JEC35" s="78"/>
      <c r="JED35" s="9"/>
      <c r="JEE35" s="9"/>
      <c r="JEF35" s="78"/>
      <c r="JEG35" s="10"/>
      <c r="JEH35" s="10"/>
      <c r="JEI35" s="10"/>
      <c r="JEJ35" s="10"/>
      <c r="JEK35" s="10"/>
      <c r="JEL35" s="10"/>
      <c r="JEM35" s="57"/>
      <c r="JEN35" s="58"/>
      <c r="JEO35" s="9"/>
      <c r="JEP35" s="9"/>
      <c r="JEQ35" s="78"/>
      <c r="JER35" s="9"/>
      <c r="JES35" s="9"/>
      <c r="JET35" s="78"/>
      <c r="JEU35" s="9"/>
      <c r="JEV35" s="9"/>
      <c r="JEW35" s="78"/>
      <c r="JEX35" s="9"/>
      <c r="JEY35" s="9"/>
      <c r="JEZ35" s="78"/>
      <c r="JFA35" s="9"/>
      <c r="JFB35" s="9"/>
      <c r="JFC35" s="78"/>
      <c r="JFD35" s="9"/>
      <c r="JFE35" s="9"/>
      <c r="JFF35" s="78"/>
      <c r="JFG35" s="9"/>
      <c r="JFH35" s="9"/>
      <c r="JFI35" s="78"/>
      <c r="JFJ35" s="9"/>
      <c r="JFK35" s="9"/>
      <c r="JFL35" s="78"/>
      <c r="JFM35" s="9"/>
      <c r="JFN35" s="9"/>
      <c r="JFO35" s="78"/>
      <c r="JFP35" s="9"/>
      <c r="JFQ35" s="9"/>
      <c r="JFR35" s="78"/>
      <c r="JFS35" s="9"/>
      <c r="JFT35" s="9"/>
      <c r="JFU35" s="78"/>
      <c r="JFV35" s="9"/>
      <c r="JFW35" s="9"/>
      <c r="JFX35" s="78"/>
      <c r="JFY35" s="9"/>
      <c r="JFZ35" s="9"/>
      <c r="JGA35" s="78"/>
      <c r="JGB35" s="9"/>
      <c r="JGC35" s="9"/>
      <c r="JGD35" s="78"/>
      <c r="JGE35" s="9"/>
      <c r="JGF35" s="9"/>
      <c r="JGG35" s="78"/>
      <c r="JGH35" s="9"/>
      <c r="JGI35" s="9"/>
      <c r="JGJ35" s="78"/>
      <c r="JGK35" s="9"/>
      <c r="JGL35" s="9"/>
      <c r="JGM35" s="78"/>
      <c r="JGN35" s="9"/>
      <c r="JGO35" s="9"/>
      <c r="JGP35" s="78"/>
      <c r="JGQ35" s="9"/>
      <c r="JGR35" s="9"/>
      <c r="JGS35" s="78"/>
      <c r="JGT35" s="9"/>
      <c r="JGU35" s="9"/>
      <c r="JGV35" s="78"/>
      <c r="JGW35" s="9"/>
      <c r="JGX35" s="9"/>
      <c r="JGY35" s="78"/>
      <c r="JGZ35" s="10"/>
      <c r="JHA35" s="10"/>
      <c r="JHB35" s="10"/>
      <c r="JHC35" s="9"/>
      <c r="JHD35" s="9"/>
      <c r="JHE35" s="78"/>
      <c r="JHF35" s="10"/>
      <c r="JHG35" s="10"/>
      <c r="JHH35" s="10"/>
      <c r="JHI35" s="9"/>
      <c r="JHJ35" s="9"/>
      <c r="JHK35" s="78"/>
      <c r="JHL35" s="9"/>
      <c r="JHM35" s="9"/>
      <c r="JHN35" s="78"/>
      <c r="JHO35" s="10"/>
      <c r="JHP35" s="10"/>
      <c r="JHQ35" s="10"/>
      <c r="JHR35" s="10"/>
      <c r="JHS35" s="10"/>
      <c r="JHT35" s="10"/>
      <c r="JHU35" s="57"/>
      <c r="JHV35" s="58"/>
      <c r="JHW35" s="9"/>
      <c r="JHX35" s="9"/>
      <c r="JHY35" s="78"/>
      <c r="JHZ35" s="9"/>
      <c r="JIA35" s="9"/>
      <c r="JIB35" s="78"/>
      <c r="JIC35" s="9"/>
      <c r="JID35" s="9"/>
      <c r="JIE35" s="78"/>
      <c r="JIF35" s="9"/>
      <c r="JIG35" s="9"/>
      <c r="JIH35" s="78"/>
      <c r="JII35" s="9"/>
      <c r="JIJ35" s="9"/>
      <c r="JIK35" s="78"/>
      <c r="JIL35" s="9"/>
      <c r="JIM35" s="9"/>
      <c r="JIN35" s="78"/>
      <c r="JIO35" s="9"/>
      <c r="JIP35" s="9"/>
      <c r="JIQ35" s="78"/>
      <c r="JIR35" s="9"/>
      <c r="JIS35" s="9"/>
      <c r="JIT35" s="78"/>
      <c r="JIU35" s="9"/>
      <c r="JIV35" s="9"/>
      <c r="JIW35" s="78"/>
      <c r="JIX35" s="9"/>
      <c r="JIY35" s="9"/>
      <c r="JIZ35" s="78"/>
      <c r="JJA35" s="9"/>
      <c r="JJB35" s="9"/>
      <c r="JJC35" s="78"/>
      <c r="JJD35" s="9"/>
      <c r="JJE35" s="9"/>
      <c r="JJF35" s="78"/>
      <c r="JJG35" s="9"/>
      <c r="JJH35" s="9"/>
      <c r="JJI35" s="78"/>
      <c r="JJJ35" s="9"/>
      <c r="JJK35" s="9"/>
      <c r="JJL35" s="78"/>
      <c r="JJM35" s="9"/>
      <c r="JJN35" s="9"/>
      <c r="JJO35" s="78"/>
      <c r="JJP35" s="9"/>
      <c r="JJQ35" s="9"/>
      <c r="JJR35" s="78"/>
      <c r="JJS35" s="9"/>
      <c r="JJT35" s="9"/>
      <c r="JJU35" s="78"/>
      <c r="JJV35" s="9"/>
      <c r="JJW35" s="9"/>
      <c r="JJX35" s="78"/>
      <c r="JJY35" s="9"/>
      <c r="JJZ35" s="9"/>
      <c r="JKA35" s="78"/>
      <c r="JKB35" s="9"/>
      <c r="JKC35" s="9"/>
      <c r="JKD35" s="78"/>
      <c r="JKE35" s="9"/>
      <c r="JKF35" s="9"/>
      <c r="JKG35" s="78"/>
      <c r="JKH35" s="10"/>
      <c r="JKI35" s="10"/>
      <c r="JKJ35" s="10"/>
      <c r="JKK35" s="9"/>
      <c r="JKL35" s="9"/>
      <c r="JKM35" s="78"/>
      <c r="JKN35" s="10"/>
      <c r="JKO35" s="10"/>
      <c r="JKP35" s="10"/>
      <c r="JKQ35" s="9"/>
      <c r="JKR35" s="9"/>
      <c r="JKS35" s="78"/>
      <c r="JKT35" s="9"/>
      <c r="JKU35" s="9"/>
      <c r="JKV35" s="78"/>
      <c r="JKW35" s="10"/>
      <c r="JKX35" s="10"/>
      <c r="JKY35" s="10"/>
      <c r="JKZ35" s="10"/>
      <c r="JLA35" s="10"/>
      <c r="JLB35" s="10"/>
      <c r="JLC35" s="57"/>
      <c r="JLD35" s="58"/>
      <c r="JLE35" s="9"/>
      <c r="JLF35" s="9"/>
      <c r="JLG35" s="78"/>
      <c r="JLH35" s="9"/>
      <c r="JLI35" s="9"/>
      <c r="JLJ35" s="78"/>
      <c r="JLK35" s="9"/>
      <c r="JLL35" s="9"/>
      <c r="JLM35" s="78"/>
      <c r="JLN35" s="9"/>
      <c r="JLO35" s="9"/>
      <c r="JLP35" s="78"/>
      <c r="JLQ35" s="9"/>
      <c r="JLR35" s="9"/>
      <c r="JLS35" s="78"/>
      <c r="JLT35" s="9"/>
      <c r="JLU35" s="9"/>
      <c r="JLV35" s="78"/>
      <c r="JLW35" s="9"/>
      <c r="JLX35" s="9"/>
      <c r="JLY35" s="78"/>
      <c r="JLZ35" s="9"/>
      <c r="JMA35" s="9"/>
      <c r="JMB35" s="78"/>
      <c r="JMC35" s="9"/>
      <c r="JMD35" s="9"/>
      <c r="JME35" s="78"/>
      <c r="JMF35" s="9"/>
      <c r="JMG35" s="9"/>
      <c r="JMH35" s="78"/>
      <c r="JMI35" s="9"/>
      <c r="JMJ35" s="9"/>
      <c r="JMK35" s="78"/>
      <c r="JML35" s="9"/>
      <c r="JMM35" s="9"/>
      <c r="JMN35" s="78"/>
      <c r="JMO35" s="9"/>
      <c r="JMP35" s="9"/>
      <c r="JMQ35" s="78"/>
      <c r="JMR35" s="9"/>
      <c r="JMS35" s="9"/>
      <c r="JMT35" s="78"/>
      <c r="JMU35" s="9"/>
      <c r="JMV35" s="9"/>
      <c r="JMW35" s="78"/>
      <c r="JMX35" s="9"/>
      <c r="JMY35" s="9"/>
      <c r="JMZ35" s="78"/>
      <c r="JNA35" s="9"/>
      <c r="JNB35" s="9"/>
      <c r="JNC35" s="78"/>
      <c r="JND35" s="9"/>
      <c r="JNE35" s="9"/>
      <c r="JNF35" s="78"/>
      <c r="JNG35" s="9"/>
      <c r="JNH35" s="9"/>
      <c r="JNI35" s="78"/>
      <c r="JNJ35" s="9"/>
      <c r="JNK35" s="9"/>
      <c r="JNL35" s="78"/>
      <c r="JNM35" s="9"/>
      <c r="JNN35" s="9"/>
      <c r="JNO35" s="78"/>
      <c r="JNP35" s="10"/>
      <c r="JNQ35" s="10"/>
      <c r="JNR35" s="10"/>
      <c r="JNS35" s="9"/>
      <c r="JNT35" s="9"/>
      <c r="JNU35" s="78"/>
      <c r="JNV35" s="10"/>
      <c r="JNW35" s="10"/>
      <c r="JNX35" s="10"/>
      <c r="JNY35" s="9"/>
      <c r="JNZ35" s="9"/>
      <c r="JOA35" s="78"/>
      <c r="JOB35" s="9"/>
      <c r="JOC35" s="9"/>
      <c r="JOD35" s="78"/>
      <c r="JOE35" s="10"/>
      <c r="JOF35" s="10"/>
      <c r="JOG35" s="10"/>
      <c r="JOH35" s="10"/>
      <c r="JOI35" s="10"/>
      <c r="JOJ35" s="10"/>
      <c r="JOK35" s="57"/>
      <c r="JOL35" s="58"/>
      <c r="JOM35" s="9"/>
      <c r="JON35" s="9"/>
      <c r="JOO35" s="78"/>
      <c r="JOP35" s="9"/>
      <c r="JOQ35" s="9"/>
      <c r="JOR35" s="78"/>
      <c r="JOS35" s="9"/>
      <c r="JOT35" s="9"/>
      <c r="JOU35" s="78"/>
      <c r="JOV35" s="9"/>
      <c r="JOW35" s="9"/>
      <c r="JOX35" s="78"/>
      <c r="JOY35" s="9"/>
      <c r="JOZ35" s="9"/>
      <c r="JPA35" s="78"/>
      <c r="JPB35" s="9"/>
      <c r="JPC35" s="9"/>
      <c r="JPD35" s="78"/>
      <c r="JPE35" s="9"/>
      <c r="JPF35" s="9"/>
      <c r="JPG35" s="78"/>
      <c r="JPH35" s="9"/>
      <c r="JPI35" s="9"/>
      <c r="JPJ35" s="78"/>
      <c r="JPK35" s="9"/>
      <c r="JPL35" s="9"/>
      <c r="JPM35" s="78"/>
      <c r="JPN35" s="9"/>
      <c r="JPO35" s="9"/>
      <c r="JPP35" s="78"/>
      <c r="JPQ35" s="9"/>
      <c r="JPR35" s="9"/>
      <c r="JPS35" s="78"/>
      <c r="JPT35" s="9"/>
      <c r="JPU35" s="9"/>
      <c r="JPV35" s="78"/>
      <c r="JPW35" s="9"/>
      <c r="JPX35" s="9"/>
      <c r="JPY35" s="78"/>
      <c r="JPZ35" s="9"/>
      <c r="JQA35" s="9"/>
      <c r="JQB35" s="78"/>
      <c r="JQC35" s="9"/>
      <c r="JQD35" s="9"/>
      <c r="JQE35" s="78"/>
      <c r="JQF35" s="9"/>
      <c r="JQG35" s="9"/>
      <c r="JQH35" s="78"/>
      <c r="JQI35" s="9"/>
      <c r="JQJ35" s="9"/>
      <c r="JQK35" s="78"/>
      <c r="JQL35" s="9"/>
      <c r="JQM35" s="9"/>
      <c r="JQN35" s="78"/>
      <c r="JQO35" s="9"/>
      <c r="JQP35" s="9"/>
      <c r="JQQ35" s="78"/>
      <c r="JQR35" s="9"/>
      <c r="JQS35" s="9"/>
      <c r="JQT35" s="78"/>
      <c r="JQU35" s="9"/>
      <c r="JQV35" s="9"/>
      <c r="JQW35" s="78"/>
      <c r="JQX35" s="10"/>
      <c r="JQY35" s="10"/>
      <c r="JQZ35" s="10"/>
      <c r="JRA35" s="9"/>
      <c r="JRB35" s="9"/>
      <c r="JRC35" s="78"/>
      <c r="JRD35" s="10"/>
      <c r="JRE35" s="10"/>
      <c r="JRF35" s="10"/>
      <c r="JRG35" s="9"/>
      <c r="JRH35" s="9"/>
      <c r="JRI35" s="78"/>
      <c r="JRJ35" s="9"/>
      <c r="JRK35" s="9"/>
      <c r="JRL35" s="78"/>
      <c r="JRM35" s="10"/>
      <c r="JRN35" s="10"/>
      <c r="JRO35" s="10"/>
      <c r="JRP35" s="10"/>
      <c r="JRQ35" s="10"/>
      <c r="JRR35" s="10"/>
      <c r="JRS35" s="57"/>
      <c r="JRT35" s="58"/>
      <c r="JRU35" s="9"/>
      <c r="JRV35" s="9"/>
      <c r="JRW35" s="78"/>
      <c r="JRX35" s="9"/>
      <c r="JRY35" s="9"/>
      <c r="JRZ35" s="78"/>
      <c r="JSA35" s="9"/>
      <c r="JSB35" s="9"/>
      <c r="JSC35" s="78"/>
      <c r="JSD35" s="9"/>
      <c r="JSE35" s="9"/>
      <c r="JSF35" s="78"/>
      <c r="JSG35" s="9"/>
      <c r="JSH35" s="9"/>
      <c r="JSI35" s="78"/>
      <c r="JSJ35" s="9"/>
      <c r="JSK35" s="9"/>
      <c r="JSL35" s="78"/>
      <c r="JSM35" s="9"/>
      <c r="JSN35" s="9"/>
      <c r="JSO35" s="78"/>
      <c r="JSP35" s="9"/>
      <c r="JSQ35" s="9"/>
      <c r="JSR35" s="78"/>
      <c r="JSS35" s="9"/>
      <c r="JST35" s="9"/>
      <c r="JSU35" s="78"/>
      <c r="JSV35" s="9"/>
      <c r="JSW35" s="9"/>
      <c r="JSX35" s="78"/>
      <c r="JSY35" s="9"/>
      <c r="JSZ35" s="9"/>
      <c r="JTA35" s="78"/>
      <c r="JTB35" s="9"/>
      <c r="JTC35" s="9"/>
      <c r="JTD35" s="78"/>
      <c r="JTE35" s="9"/>
      <c r="JTF35" s="9"/>
      <c r="JTG35" s="78"/>
      <c r="JTH35" s="9"/>
      <c r="JTI35" s="9"/>
      <c r="JTJ35" s="78"/>
      <c r="JTK35" s="9"/>
      <c r="JTL35" s="9"/>
      <c r="JTM35" s="78"/>
      <c r="JTN35" s="9"/>
      <c r="JTO35" s="9"/>
      <c r="JTP35" s="78"/>
      <c r="JTQ35" s="9"/>
      <c r="JTR35" s="9"/>
      <c r="JTS35" s="78"/>
      <c r="JTT35" s="9"/>
      <c r="JTU35" s="9"/>
      <c r="JTV35" s="78"/>
      <c r="JTW35" s="9"/>
      <c r="JTX35" s="9"/>
      <c r="JTY35" s="78"/>
      <c r="JTZ35" s="9"/>
      <c r="JUA35" s="9"/>
      <c r="JUB35" s="78"/>
      <c r="JUC35" s="9"/>
      <c r="JUD35" s="9"/>
      <c r="JUE35" s="78"/>
      <c r="JUF35" s="10"/>
      <c r="JUG35" s="10"/>
      <c r="JUH35" s="10"/>
      <c r="JUI35" s="9"/>
      <c r="JUJ35" s="9"/>
      <c r="JUK35" s="78"/>
      <c r="JUL35" s="10"/>
      <c r="JUM35" s="10"/>
      <c r="JUN35" s="10"/>
      <c r="JUO35" s="9"/>
      <c r="JUP35" s="9"/>
      <c r="JUQ35" s="78"/>
      <c r="JUR35" s="9"/>
      <c r="JUS35" s="9"/>
      <c r="JUT35" s="78"/>
      <c r="JUU35" s="10"/>
      <c r="JUV35" s="10"/>
      <c r="JUW35" s="10"/>
      <c r="JUX35" s="10"/>
      <c r="JUY35" s="10"/>
      <c r="JUZ35" s="10"/>
      <c r="JVA35" s="57"/>
      <c r="JVB35" s="58"/>
      <c r="JVC35" s="9"/>
      <c r="JVD35" s="9"/>
      <c r="JVE35" s="78"/>
      <c r="JVF35" s="9"/>
      <c r="JVG35" s="9"/>
      <c r="JVH35" s="78"/>
      <c r="JVI35" s="9"/>
      <c r="JVJ35" s="9"/>
      <c r="JVK35" s="78"/>
      <c r="JVL35" s="9"/>
      <c r="JVM35" s="9"/>
      <c r="JVN35" s="78"/>
      <c r="JVO35" s="9"/>
      <c r="JVP35" s="9"/>
      <c r="JVQ35" s="78"/>
      <c r="JVR35" s="9"/>
      <c r="JVS35" s="9"/>
      <c r="JVT35" s="78"/>
      <c r="JVU35" s="9"/>
      <c r="JVV35" s="9"/>
      <c r="JVW35" s="78"/>
      <c r="JVX35" s="9"/>
      <c r="JVY35" s="9"/>
      <c r="JVZ35" s="78"/>
      <c r="JWA35" s="9"/>
      <c r="JWB35" s="9"/>
      <c r="JWC35" s="78"/>
      <c r="JWD35" s="9"/>
      <c r="JWE35" s="9"/>
      <c r="JWF35" s="78"/>
      <c r="JWG35" s="9"/>
      <c r="JWH35" s="9"/>
      <c r="JWI35" s="78"/>
      <c r="JWJ35" s="9"/>
      <c r="JWK35" s="9"/>
      <c r="JWL35" s="78"/>
      <c r="JWM35" s="9"/>
      <c r="JWN35" s="9"/>
      <c r="JWO35" s="78"/>
      <c r="JWP35" s="9"/>
      <c r="JWQ35" s="9"/>
      <c r="JWR35" s="78"/>
      <c r="JWS35" s="9"/>
      <c r="JWT35" s="9"/>
      <c r="JWU35" s="78"/>
      <c r="JWV35" s="9"/>
      <c r="JWW35" s="9"/>
      <c r="JWX35" s="78"/>
      <c r="JWY35" s="9"/>
      <c r="JWZ35" s="9"/>
      <c r="JXA35" s="78"/>
      <c r="JXB35" s="9"/>
      <c r="JXC35" s="9"/>
      <c r="JXD35" s="78"/>
      <c r="JXE35" s="9"/>
      <c r="JXF35" s="9"/>
      <c r="JXG35" s="78"/>
      <c r="JXH35" s="9"/>
      <c r="JXI35" s="9"/>
      <c r="JXJ35" s="78"/>
      <c r="JXK35" s="9"/>
      <c r="JXL35" s="9"/>
      <c r="JXM35" s="78"/>
      <c r="JXN35" s="10"/>
      <c r="JXO35" s="10"/>
      <c r="JXP35" s="10"/>
      <c r="JXQ35" s="9"/>
      <c r="JXR35" s="9"/>
      <c r="JXS35" s="78"/>
      <c r="JXT35" s="10"/>
      <c r="JXU35" s="10"/>
      <c r="JXV35" s="10"/>
      <c r="JXW35" s="9"/>
      <c r="JXX35" s="9"/>
      <c r="JXY35" s="78"/>
      <c r="JXZ35" s="9"/>
      <c r="JYA35" s="9"/>
      <c r="JYB35" s="78"/>
      <c r="JYC35" s="10"/>
      <c r="JYD35" s="10"/>
      <c r="JYE35" s="10"/>
      <c r="JYF35" s="10"/>
      <c r="JYG35" s="10"/>
      <c r="JYH35" s="10"/>
      <c r="JYI35" s="57"/>
      <c r="JYJ35" s="58"/>
      <c r="JYK35" s="9"/>
      <c r="JYL35" s="9"/>
      <c r="JYM35" s="78"/>
      <c r="JYN35" s="9"/>
      <c r="JYO35" s="9"/>
      <c r="JYP35" s="78"/>
      <c r="JYQ35" s="9"/>
      <c r="JYR35" s="9"/>
      <c r="JYS35" s="78"/>
      <c r="JYT35" s="9"/>
      <c r="JYU35" s="9"/>
      <c r="JYV35" s="78"/>
      <c r="JYW35" s="9"/>
      <c r="JYX35" s="9"/>
      <c r="JYY35" s="78"/>
      <c r="JYZ35" s="9"/>
      <c r="JZA35" s="9"/>
      <c r="JZB35" s="78"/>
      <c r="JZC35" s="9"/>
      <c r="JZD35" s="9"/>
      <c r="JZE35" s="78"/>
      <c r="JZF35" s="9"/>
      <c r="JZG35" s="9"/>
      <c r="JZH35" s="78"/>
      <c r="JZI35" s="9"/>
      <c r="JZJ35" s="9"/>
      <c r="JZK35" s="78"/>
      <c r="JZL35" s="9"/>
      <c r="JZM35" s="9"/>
      <c r="JZN35" s="78"/>
      <c r="JZO35" s="9"/>
      <c r="JZP35" s="9"/>
      <c r="JZQ35" s="78"/>
      <c r="JZR35" s="9"/>
      <c r="JZS35" s="9"/>
      <c r="JZT35" s="78"/>
      <c r="JZU35" s="9"/>
      <c r="JZV35" s="9"/>
      <c r="JZW35" s="78"/>
      <c r="JZX35" s="9"/>
      <c r="JZY35" s="9"/>
      <c r="JZZ35" s="78"/>
      <c r="KAA35" s="9"/>
      <c r="KAB35" s="9"/>
      <c r="KAC35" s="78"/>
      <c r="KAD35" s="9"/>
      <c r="KAE35" s="9"/>
      <c r="KAF35" s="78"/>
      <c r="KAG35" s="9"/>
      <c r="KAH35" s="9"/>
      <c r="KAI35" s="78"/>
      <c r="KAJ35" s="9"/>
      <c r="KAK35" s="9"/>
      <c r="KAL35" s="78"/>
      <c r="KAM35" s="9"/>
      <c r="KAN35" s="9"/>
      <c r="KAO35" s="78"/>
      <c r="KAP35" s="9"/>
      <c r="KAQ35" s="9"/>
      <c r="KAR35" s="78"/>
      <c r="KAS35" s="9"/>
      <c r="KAT35" s="9"/>
      <c r="KAU35" s="78"/>
      <c r="KAV35" s="10"/>
      <c r="KAW35" s="10"/>
      <c r="KAX35" s="10"/>
      <c r="KAY35" s="9"/>
      <c r="KAZ35" s="9"/>
      <c r="KBA35" s="78"/>
      <c r="KBB35" s="10"/>
      <c r="KBC35" s="10"/>
      <c r="KBD35" s="10"/>
      <c r="KBE35" s="9"/>
      <c r="KBF35" s="9"/>
      <c r="KBG35" s="78"/>
      <c r="KBH35" s="9"/>
      <c r="KBI35" s="9"/>
      <c r="KBJ35" s="78"/>
      <c r="KBK35" s="10"/>
      <c r="KBL35" s="10"/>
      <c r="KBM35" s="10"/>
      <c r="KBN35" s="10"/>
      <c r="KBO35" s="10"/>
      <c r="KBP35" s="10"/>
      <c r="KBQ35" s="57"/>
      <c r="KBR35" s="58"/>
      <c r="KBS35" s="9"/>
      <c r="KBT35" s="9"/>
      <c r="KBU35" s="78"/>
      <c r="KBV35" s="9"/>
      <c r="KBW35" s="9"/>
      <c r="KBX35" s="78"/>
      <c r="KBY35" s="9"/>
      <c r="KBZ35" s="9"/>
      <c r="KCA35" s="78"/>
      <c r="KCB35" s="9"/>
      <c r="KCC35" s="9"/>
      <c r="KCD35" s="78"/>
      <c r="KCE35" s="9"/>
      <c r="KCF35" s="9"/>
      <c r="KCG35" s="78"/>
      <c r="KCH35" s="9"/>
      <c r="KCI35" s="9"/>
      <c r="KCJ35" s="78"/>
      <c r="KCK35" s="9"/>
      <c r="KCL35" s="9"/>
      <c r="KCM35" s="78"/>
      <c r="KCN35" s="9"/>
      <c r="KCO35" s="9"/>
      <c r="KCP35" s="78"/>
      <c r="KCQ35" s="9"/>
      <c r="KCR35" s="9"/>
      <c r="KCS35" s="78"/>
      <c r="KCT35" s="9"/>
      <c r="KCU35" s="9"/>
      <c r="KCV35" s="78"/>
      <c r="KCW35" s="9"/>
      <c r="KCX35" s="9"/>
      <c r="KCY35" s="78"/>
      <c r="KCZ35" s="9"/>
      <c r="KDA35" s="9"/>
      <c r="KDB35" s="78"/>
      <c r="KDC35" s="9"/>
      <c r="KDD35" s="9"/>
      <c r="KDE35" s="78"/>
      <c r="KDF35" s="9"/>
      <c r="KDG35" s="9"/>
      <c r="KDH35" s="78"/>
      <c r="KDI35" s="9"/>
      <c r="KDJ35" s="9"/>
      <c r="KDK35" s="78"/>
      <c r="KDL35" s="9"/>
      <c r="KDM35" s="9"/>
      <c r="KDN35" s="78"/>
      <c r="KDO35" s="9"/>
      <c r="KDP35" s="9"/>
      <c r="KDQ35" s="78"/>
      <c r="KDR35" s="9"/>
      <c r="KDS35" s="9"/>
      <c r="KDT35" s="78"/>
      <c r="KDU35" s="9"/>
      <c r="KDV35" s="9"/>
      <c r="KDW35" s="78"/>
      <c r="KDX35" s="9"/>
      <c r="KDY35" s="9"/>
      <c r="KDZ35" s="78"/>
      <c r="KEA35" s="9"/>
      <c r="KEB35" s="9"/>
      <c r="KEC35" s="78"/>
      <c r="KED35" s="10"/>
      <c r="KEE35" s="10"/>
      <c r="KEF35" s="10"/>
      <c r="KEG35" s="9"/>
      <c r="KEH35" s="9"/>
      <c r="KEI35" s="78"/>
      <c r="KEJ35" s="10"/>
      <c r="KEK35" s="10"/>
      <c r="KEL35" s="10"/>
      <c r="KEM35" s="9"/>
      <c r="KEN35" s="9"/>
      <c r="KEO35" s="78"/>
      <c r="KEP35" s="9"/>
      <c r="KEQ35" s="9"/>
      <c r="KER35" s="78"/>
      <c r="KES35" s="10"/>
      <c r="KET35" s="10"/>
      <c r="KEU35" s="10"/>
      <c r="KEV35" s="10"/>
      <c r="KEW35" s="10"/>
      <c r="KEX35" s="10"/>
      <c r="KEY35" s="57"/>
      <c r="KEZ35" s="58"/>
      <c r="KFA35" s="9"/>
      <c r="KFB35" s="9"/>
      <c r="KFC35" s="78"/>
      <c r="KFD35" s="9"/>
      <c r="KFE35" s="9"/>
      <c r="KFF35" s="78"/>
      <c r="KFG35" s="9"/>
      <c r="KFH35" s="9"/>
      <c r="KFI35" s="78"/>
      <c r="KFJ35" s="9"/>
      <c r="KFK35" s="9"/>
      <c r="KFL35" s="78"/>
      <c r="KFM35" s="9"/>
      <c r="KFN35" s="9"/>
      <c r="KFO35" s="78"/>
      <c r="KFP35" s="9"/>
      <c r="KFQ35" s="9"/>
      <c r="KFR35" s="78"/>
      <c r="KFS35" s="9"/>
      <c r="KFT35" s="9"/>
      <c r="KFU35" s="78"/>
      <c r="KFV35" s="9"/>
      <c r="KFW35" s="9"/>
      <c r="KFX35" s="78"/>
      <c r="KFY35" s="9"/>
      <c r="KFZ35" s="9"/>
      <c r="KGA35" s="78"/>
      <c r="KGB35" s="9"/>
      <c r="KGC35" s="9"/>
      <c r="KGD35" s="78"/>
      <c r="KGE35" s="9"/>
      <c r="KGF35" s="9"/>
      <c r="KGG35" s="78"/>
      <c r="KGH35" s="9"/>
      <c r="KGI35" s="9"/>
      <c r="KGJ35" s="78"/>
      <c r="KGK35" s="9"/>
      <c r="KGL35" s="9"/>
      <c r="KGM35" s="78"/>
      <c r="KGN35" s="9"/>
      <c r="KGO35" s="9"/>
      <c r="KGP35" s="78"/>
      <c r="KGQ35" s="9"/>
      <c r="KGR35" s="9"/>
      <c r="KGS35" s="78"/>
      <c r="KGT35" s="9"/>
      <c r="KGU35" s="9"/>
      <c r="KGV35" s="78"/>
      <c r="KGW35" s="9"/>
      <c r="KGX35" s="9"/>
      <c r="KGY35" s="78"/>
      <c r="KGZ35" s="9"/>
      <c r="KHA35" s="9"/>
      <c r="KHB35" s="78"/>
      <c r="KHC35" s="9"/>
      <c r="KHD35" s="9"/>
      <c r="KHE35" s="78"/>
      <c r="KHF35" s="9"/>
      <c r="KHG35" s="9"/>
      <c r="KHH35" s="78"/>
      <c r="KHI35" s="9"/>
      <c r="KHJ35" s="9"/>
      <c r="KHK35" s="78"/>
      <c r="KHL35" s="10"/>
      <c r="KHM35" s="10"/>
      <c r="KHN35" s="10"/>
      <c r="KHO35" s="9"/>
      <c r="KHP35" s="9"/>
      <c r="KHQ35" s="78"/>
      <c r="KHR35" s="10"/>
      <c r="KHS35" s="10"/>
      <c r="KHT35" s="10"/>
      <c r="KHU35" s="9"/>
      <c r="KHV35" s="9"/>
      <c r="KHW35" s="78"/>
      <c r="KHX35" s="9"/>
      <c r="KHY35" s="9"/>
      <c r="KHZ35" s="78"/>
      <c r="KIA35" s="10"/>
      <c r="KIB35" s="10"/>
      <c r="KIC35" s="10"/>
      <c r="KID35" s="10"/>
      <c r="KIE35" s="10"/>
      <c r="KIF35" s="10"/>
      <c r="KIG35" s="57"/>
      <c r="KIH35" s="58"/>
      <c r="KII35" s="9"/>
      <c r="KIJ35" s="9"/>
      <c r="KIK35" s="78"/>
      <c r="KIL35" s="9"/>
      <c r="KIM35" s="9"/>
      <c r="KIN35" s="78"/>
      <c r="KIO35" s="9"/>
      <c r="KIP35" s="9"/>
      <c r="KIQ35" s="78"/>
      <c r="KIR35" s="9"/>
      <c r="KIS35" s="9"/>
      <c r="KIT35" s="78"/>
      <c r="KIU35" s="9"/>
      <c r="KIV35" s="9"/>
      <c r="KIW35" s="78"/>
      <c r="KIX35" s="9"/>
      <c r="KIY35" s="9"/>
      <c r="KIZ35" s="78"/>
      <c r="KJA35" s="9"/>
      <c r="KJB35" s="9"/>
      <c r="KJC35" s="78"/>
      <c r="KJD35" s="9"/>
      <c r="KJE35" s="9"/>
      <c r="KJF35" s="78"/>
      <c r="KJG35" s="9"/>
      <c r="KJH35" s="9"/>
      <c r="KJI35" s="78"/>
      <c r="KJJ35" s="9"/>
      <c r="KJK35" s="9"/>
      <c r="KJL35" s="78"/>
      <c r="KJM35" s="9"/>
      <c r="KJN35" s="9"/>
      <c r="KJO35" s="78"/>
      <c r="KJP35" s="9"/>
      <c r="KJQ35" s="9"/>
      <c r="KJR35" s="78"/>
      <c r="KJS35" s="9"/>
      <c r="KJT35" s="9"/>
      <c r="KJU35" s="78"/>
      <c r="KJV35" s="9"/>
      <c r="KJW35" s="9"/>
      <c r="KJX35" s="78"/>
      <c r="KJY35" s="9"/>
      <c r="KJZ35" s="9"/>
      <c r="KKA35" s="78"/>
      <c r="KKB35" s="9"/>
      <c r="KKC35" s="9"/>
      <c r="KKD35" s="78"/>
      <c r="KKE35" s="9"/>
      <c r="KKF35" s="9"/>
      <c r="KKG35" s="78"/>
      <c r="KKH35" s="9"/>
      <c r="KKI35" s="9"/>
      <c r="KKJ35" s="78"/>
      <c r="KKK35" s="9"/>
      <c r="KKL35" s="9"/>
      <c r="KKM35" s="78"/>
      <c r="KKN35" s="9"/>
      <c r="KKO35" s="9"/>
      <c r="KKP35" s="78"/>
      <c r="KKQ35" s="9"/>
      <c r="KKR35" s="9"/>
      <c r="KKS35" s="78"/>
      <c r="KKT35" s="10"/>
      <c r="KKU35" s="10"/>
      <c r="KKV35" s="10"/>
      <c r="KKW35" s="9"/>
      <c r="KKX35" s="9"/>
      <c r="KKY35" s="78"/>
      <c r="KKZ35" s="10"/>
      <c r="KLA35" s="10"/>
      <c r="KLB35" s="10"/>
      <c r="KLC35" s="9"/>
      <c r="KLD35" s="9"/>
      <c r="KLE35" s="78"/>
      <c r="KLF35" s="9"/>
      <c r="KLG35" s="9"/>
      <c r="KLH35" s="78"/>
      <c r="KLI35" s="10"/>
      <c r="KLJ35" s="10"/>
      <c r="KLK35" s="10"/>
      <c r="KLL35" s="10"/>
      <c r="KLM35" s="10"/>
      <c r="KLN35" s="10"/>
      <c r="KLO35" s="57"/>
      <c r="KLP35" s="58"/>
      <c r="KLQ35" s="9"/>
      <c r="KLR35" s="9"/>
      <c r="KLS35" s="78"/>
      <c r="KLT35" s="9"/>
      <c r="KLU35" s="9"/>
      <c r="KLV35" s="78"/>
      <c r="KLW35" s="9"/>
      <c r="KLX35" s="9"/>
      <c r="KLY35" s="78"/>
      <c r="KLZ35" s="9"/>
      <c r="KMA35" s="9"/>
      <c r="KMB35" s="78"/>
      <c r="KMC35" s="9"/>
      <c r="KMD35" s="9"/>
      <c r="KME35" s="78"/>
      <c r="KMF35" s="9"/>
      <c r="KMG35" s="9"/>
      <c r="KMH35" s="78"/>
      <c r="KMI35" s="9"/>
      <c r="KMJ35" s="9"/>
      <c r="KMK35" s="78"/>
      <c r="KML35" s="9"/>
      <c r="KMM35" s="9"/>
      <c r="KMN35" s="78"/>
      <c r="KMO35" s="9"/>
      <c r="KMP35" s="9"/>
      <c r="KMQ35" s="78"/>
      <c r="KMR35" s="9"/>
      <c r="KMS35" s="9"/>
      <c r="KMT35" s="78"/>
      <c r="KMU35" s="9"/>
      <c r="KMV35" s="9"/>
      <c r="KMW35" s="78"/>
      <c r="KMX35" s="9"/>
      <c r="KMY35" s="9"/>
      <c r="KMZ35" s="78"/>
      <c r="KNA35" s="9"/>
      <c r="KNB35" s="9"/>
      <c r="KNC35" s="78"/>
      <c r="KND35" s="9"/>
      <c r="KNE35" s="9"/>
      <c r="KNF35" s="78"/>
      <c r="KNG35" s="9"/>
      <c r="KNH35" s="9"/>
      <c r="KNI35" s="78"/>
      <c r="KNJ35" s="9"/>
      <c r="KNK35" s="9"/>
      <c r="KNL35" s="78"/>
      <c r="KNM35" s="9"/>
      <c r="KNN35" s="9"/>
      <c r="KNO35" s="78"/>
      <c r="KNP35" s="9"/>
      <c r="KNQ35" s="9"/>
      <c r="KNR35" s="78"/>
      <c r="KNS35" s="9"/>
      <c r="KNT35" s="9"/>
      <c r="KNU35" s="78"/>
      <c r="KNV35" s="9"/>
      <c r="KNW35" s="9"/>
      <c r="KNX35" s="78"/>
      <c r="KNY35" s="9"/>
      <c r="KNZ35" s="9"/>
      <c r="KOA35" s="78"/>
      <c r="KOB35" s="10"/>
      <c r="KOC35" s="10"/>
      <c r="KOD35" s="10"/>
      <c r="KOE35" s="9"/>
      <c r="KOF35" s="9"/>
      <c r="KOG35" s="78"/>
      <c r="KOH35" s="10"/>
      <c r="KOI35" s="10"/>
      <c r="KOJ35" s="10"/>
      <c r="KOK35" s="9"/>
      <c r="KOL35" s="9"/>
      <c r="KOM35" s="78"/>
      <c r="KON35" s="9"/>
      <c r="KOO35" s="9"/>
      <c r="KOP35" s="78"/>
      <c r="KOQ35" s="10"/>
      <c r="KOR35" s="10"/>
      <c r="KOS35" s="10"/>
      <c r="KOT35" s="10"/>
      <c r="KOU35" s="10"/>
      <c r="KOV35" s="10"/>
      <c r="KOW35" s="57"/>
      <c r="KOX35" s="58"/>
      <c r="KOY35" s="9"/>
      <c r="KOZ35" s="9"/>
      <c r="KPA35" s="78"/>
      <c r="KPB35" s="9"/>
      <c r="KPC35" s="9"/>
      <c r="KPD35" s="78"/>
      <c r="KPE35" s="9"/>
      <c r="KPF35" s="9"/>
      <c r="KPG35" s="78"/>
      <c r="KPH35" s="9"/>
      <c r="KPI35" s="9"/>
      <c r="KPJ35" s="78"/>
      <c r="KPK35" s="9"/>
      <c r="KPL35" s="9"/>
      <c r="KPM35" s="78"/>
      <c r="KPN35" s="9"/>
      <c r="KPO35" s="9"/>
      <c r="KPP35" s="78"/>
      <c r="KPQ35" s="9"/>
      <c r="KPR35" s="9"/>
      <c r="KPS35" s="78"/>
      <c r="KPT35" s="9"/>
      <c r="KPU35" s="9"/>
      <c r="KPV35" s="78"/>
      <c r="KPW35" s="9"/>
      <c r="KPX35" s="9"/>
      <c r="KPY35" s="78"/>
      <c r="KPZ35" s="9"/>
      <c r="KQA35" s="9"/>
      <c r="KQB35" s="78"/>
      <c r="KQC35" s="9"/>
      <c r="KQD35" s="9"/>
      <c r="KQE35" s="78"/>
      <c r="KQF35" s="9"/>
      <c r="KQG35" s="9"/>
      <c r="KQH35" s="78"/>
      <c r="KQI35" s="9"/>
      <c r="KQJ35" s="9"/>
      <c r="KQK35" s="78"/>
      <c r="KQL35" s="9"/>
      <c r="KQM35" s="9"/>
      <c r="KQN35" s="78"/>
      <c r="KQO35" s="9"/>
      <c r="KQP35" s="9"/>
      <c r="KQQ35" s="78"/>
      <c r="KQR35" s="9"/>
      <c r="KQS35" s="9"/>
      <c r="KQT35" s="78"/>
      <c r="KQU35" s="9"/>
      <c r="KQV35" s="9"/>
      <c r="KQW35" s="78"/>
      <c r="KQX35" s="9"/>
      <c r="KQY35" s="9"/>
      <c r="KQZ35" s="78"/>
      <c r="KRA35" s="9"/>
      <c r="KRB35" s="9"/>
      <c r="KRC35" s="78"/>
      <c r="KRD35" s="9"/>
      <c r="KRE35" s="9"/>
      <c r="KRF35" s="78"/>
      <c r="KRG35" s="9"/>
      <c r="KRH35" s="9"/>
      <c r="KRI35" s="78"/>
      <c r="KRJ35" s="10"/>
      <c r="KRK35" s="10"/>
      <c r="KRL35" s="10"/>
      <c r="KRM35" s="9"/>
      <c r="KRN35" s="9"/>
      <c r="KRO35" s="78"/>
      <c r="KRP35" s="10"/>
      <c r="KRQ35" s="10"/>
      <c r="KRR35" s="10"/>
      <c r="KRS35" s="9"/>
      <c r="KRT35" s="9"/>
      <c r="KRU35" s="78"/>
      <c r="KRV35" s="9"/>
      <c r="KRW35" s="9"/>
      <c r="KRX35" s="78"/>
      <c r="KRY35" s="10"/>
      <c r="KRZ35" s="10"/>
      <c r="KSA35" s="10"/>
      <c r="KSB35" s="10"/>
      <c r="KSC35" s="10"/>
      <c r="KSD35" s="10"/>
      <c r="KSE35" s="57"/>
      <c r="KSF35" s="58"/>
      <c r="KSG35" s="9"/>
      <c r="KSH35" s="9"/>
      <c r="KSI35" s="78"/>
      <c r="KSJ35" s="9"/>
      <c r="KSK35" s="9"/>
      <c r="KSL35" s="78"/>
      <c r="KSM35" s="9"/>
      <c r="KSN35" s="9"/>
      <c r="KSO35" s="78"/>
      <c r="KSP35" s="9"/>
      <c r="KSQ35" s="9"/>
      <c r="KSR35" s="78"/>
      <c r="KSS35" s="9"/>
      <c r="KST35" s="9"/>
      <c r="KSU35" s="78"/>
      <c r="KSV35" s="9"/>
      <c r="KSW35" s="9"/>
      <c r="KSX35" s="78"/>
      <c r="KSY35" s="9"/>
      <c r="KSZ35" s="9"/>
      <c r="KTA35" s="78"/>
      <c r="KTB35" s="9"/>
      <c r="KTC35" s="9"/>
      <c r="KTD35" s="78"/>
      <c r="KTE35" s="9"/>
      <c r="KTF35" s="9"/>
      <c r="KTG35" s="78"/>
      <c r="KTH35" s="9"/>
      <c r="KTI35" s="9"/>
      <c r="KTJ35" s="78"/>
      <c r="KTK35" s="9"/>
      <c r="KTL35" s="9"/>
      <c r="KTM35" s="78"/>
      <c r="KTN35" s="9"/>
      <c r="KTO35" s="9"/>
      <c r="KTP35" s="78"/>
      <c r="KTQ35" s="9"/>
      <c r="KTR35" s="9"/>
      <c r="KTS35" s="78"/>
      <c r="KTT35" s="9"/>
      <c r="KTU35" s="9"/>
      <c r="KTV35" s="78"/>
      <c r="KTW35" s="9"/>
      <c r="KTX35" s="9"/>
      <c r="KTY35" s="78"/>
      <c r="KTZ35" s="9"/>
      <c r="KUA35" s="9"/>
      <c r="KUB35" s="78"/>
      <c r="KUC35" s="9"/>
      <c r="KUD35" s="9"/>
      <c r="KUE35" s="78"/>
      <c r="KUF35" s="9"/>
      <c r="KUG35" s="9"/>
      <c r="KUH35" s="78"/>
      <c r="KUI35" s="9"/>
      <c r="KUJ35" s="9"/>
      <c r="KUK35" s="78"/>
      <c r="KUL35" s="9"/>
      <c r="KUM35" s="9"/>
      <c r="KUN35" s="78"/>
      <c r="KUO35" s="9"/>
      <c r="KUP35" s="9"/>
      <c r="KUQ35" s="78"/>
      <c r="KUR35" s="10"/>
      <c r="KUS35" s="10"/>
      <c r="KUT35" s="10"/>
      <c r="KUU35" s="9"/>
      <c r="KUV35" s="9"/>
      <c r="KUW35" s="78"/>
      <c r="KUX35" s="10"/>
      <c r="KUY35" s="10"/>
      <c r="KUZ35" s="10"/>
      <c r="KVA35" s="9"/>
      <c r="KVB35" s="9"/>
      <c r="KVC35" s="78"/>
      <c r="KVD35" s="9"/>
      <c r="KVE35" s="9"/>
      <c r="KVF35" s="78"/>
      <c r="KVG35" s="10"/>
      <c r="KVH35" s="10"/>
      <c r="KVI35" s="10"/>
      <c r="KVJ35" s="10"/>
      <c r="KVK35" s="10"/>
      <c r="KVL35" s="10"/>
      <c r="KVM35" s="57"/>
      <c r="KVN35" s="58"/>
      <c r="KVO35" s="9"/>
      <c r="KVP35" s="9"/>
      <c r="KVQ35" s="78"/>
      <c r="KVR35" s="9"/>
      <c r="KVS35" s="9"/>
      <c r="KVT35" s="78"/>
      <c r="KVU35" s="9"/>
      <c r="KVV35" s="9"/>
      <c r="KVW35" s="78"/>
      <c r="KVX35" s="9"/>
      <c r="KVY35" s="9"/>
      <c r="KVZ35" s="78"/>
      <c r="KWA35" s="9"/>
      <c r="KWB35" s="9"/>
      <c r="KWC35" s="78"/>
      <c r="KWD35" s="9"/>
      <c r="KWE35" s="9"/>
      <c r="KWF35" s="78"/>
      <c r="KWG35" s="9"/>
      <c r="KWH35" s="9"/>
      <c r="KWI35" s="78"/>
      <c r="KWJ35" s="9"/>
      <c r="KWK35" s="9"/>
      <c r="KWL35" s="78"/>
      <c r="KWM35" s="9"/>
      <c r="KWN35" s="9"/>
      <c r="KWO35" s="78"/>
      <c r="KWP35" s="9"/>
      <c r="KWQ35" s="9"/>
      <c r="KWR35" s="78"/>
      <c r="KWS35" s="9"/>
      <c r="KWT35" s="9"/>
      <c r="KWU35" s="78"/>
      <c r="KWV35" s="9"/>
      <c r="KWW35" s="9"/>
      <c r="KWX35" s="78"/>
      <c r="KWY35" s="9"/>
      <c r="KWZ35" s="9"/>
      <c r="KXA35" s="78"/>
      <c r="KXB35" s="9"/>
      <c r="KXC35" s="9"/>
      <c r="KXD35" s="78"/>
      <c r="KXE35" s="9"/>
      <c r="KXF35" s="9"/>
      <c r="KXG35" s="78"/>
      <c r="KXH35" s="9"/>
      <c r="KXI35" s="9"/>
      <c r="KXJ35" s="78"/>
      <c r="KXK35" s="9"/>
      <c r="KXL35" s="9"/>
      <c r="KXM35" s="78"/>
      <c r="KXN35" s="9"/>
      <c r="KXO35" s="9"/>
      <c r="KXP35" s="78"/>
      <c r="KXQ35" s="9"/>
      <c r="KXR35" s="9"/>
      <c r="KXS35" s="78"/>
      <c r="KXT35" s="9"/>
      <c r="KXU35" s="9"/>
      <c r="KXV35" s="78"/>
      <c r="KXW35" s="9"/>
      <c r="KXX35" s="9"/>
      <c r="KXY35" s="78"/>
      <c r="KXZ35" s="10"/>
      <c r="KYA35" s="10"/>
      <c r="KYB35" s="10"/>
      <c r="KYC35" s="9"/>
      <c r="KYD35" s="9"/>
      <c r="KYE35" s="78"/>
      <c r="KYF35" s="10"/>
      <c r="KYG35" s="10"/>
      <c r="KYH35" s="10"/>
      <c r="KYI35" s="9"/>
      <c r="KYJ35" s="9"/>
      <c r="KYK35" s="78"/>
      <c r="KYL35" s="9"/>
      <c r="KYM35" s="9"/>
      <c r="KYN35" s="78"/>
      <c r="KYO35" s="10"/>
      <c r="KYP35" s="10"/>
      <c r="KYQ35" s="10"/>
      <c r="KYR35" s="10"/>
      <c r="KYS35" s="10"/>
      <c r="KYT35" s="10"/>
      <c r="KYU35" s="57"/>
      <c r="KYV35" s="58"/>
      <c r="KYW35" s="9"/>
      <c r="KYX35" s="9"/>
      <c r="KYY35" s="78"/>
      <c r="KYZ35" s="9"/>
      <c r="KZA35" s="9"/>
      <c r="KZB35" s="78"/>
      <c r="KZC35" s="9"/>
      <c r="KZD35" s="9"/>
      <c r="KZE35" s="78"/>
      <c r="KZF35" s="9"/>
      <c r="KZG35" s="9"/>
      <c r="KZH35" s="78"/>
      <c r="KZI35" s="9"/>
      <c r="KZJ35" s="9"/>
      <c r="KZK35" s="78"/>
      <c r="KZL35" s="9"/>
      <c r="KZM35" s="9"/>
      <c r="KZN35" s="78"/>
      <c r="KZO35" s="9"/>
      <c r="KZP35" s="9"/>
      <c r="KZQ35" s="78"/>
      <c r="KZR35" s="9"/>
      <c r="KZS35" s="9"/>
      <c r="KZT35" s="78"/>
      <c r="KZU35" s="9"/>
      <c r="KZV35" s="9"/>
      <c r="KZW35" s="78"/>
      <c r="KZX35" s="9"/>
      <c r="KZY35" s="9"/>
      <c r="KZZ35" s="78"/>
      <c r="LAA35" s="9"/>
      <c r="LAB35" s="9"/>
      <c r="LAC35" s="78"/>
      <c r="LAD35" s="9"/>
      <c r="LAE35" s="9"/>
      <c r="LAF35" s="78"/>
      <c r="LAG35" s="9"/>
      <c r="LAH35" s="9"/>
      <c r="LAI35" s="78"/>
      <c r="LAJ35" s="9"/>
      <c r="LAK35" s="9"/>
      <c r="LAL35" s="78"/>
      <c r="LAM35" s="9"/>
      <c r="LAN35" s="9"/>
      <c r="LAO35" s="78"/>
      <c r="LAP35" s="9"/>
      <c r="LAQ35" s="9"/>
      <c r="LAR35" s="78"/>
      <c r="LAS35" s="9"/>
      <c r="LAT35" s="9"/>
      <c r="LAU35" s="78"/>
      <c r="LAV35" s="9"/>
      <c r="LAW35" s="9"/>
      <c r="LAX35" s="78"/>
      <c r="LAY35" s="9"/>
      <c r="LAZ35" s="9"/>
      <c r="LBA35" s="78"/>
      <c r="LBB35" s="9"/>
      <c r="LBC35" s="9"/>
      <c r="LBD35" s="78"/>
      <c r="LBE35" s="9"/>
      <c r="LBF35" s="9"/>
      <c r="LBG35" s="78"/>
      <c r="LBH35" s="10"/>
      <c r="LBI35" s="10"/>
      <c r="LBJ35" s="10"/>
      <c r="LBK35" s="9"/>
      <c r="LBL35" s="9"/>
      <c r="LBM35" s="78"/>
      <c r="LBN35" s="10"/>
      <c r="LBO35" s="10"/>
      <c r="LBP35" s="10"/>
      <c r="LBQ35" s="9"/>
      <c r="LBR35" s="9"/>
      <c r="LBS35" s="78"/>
      <c r="LBT35" s="9"/>
      <c r="LBU35" s="9"/>
      <c r="LBV35" s="78"/>
      <c r="LBW35" s="10"/>
      <c r="LBX35" s="10"/>
      <c r="LBY35" s="10"/>
      <c r="LBZ35" s="10"/>
      <c r="LCA35" s="10"/>
      <c r="LCB35" s="10"/>
      <c r="LCC35" s="57"/>
      <c r="LCD35" s="58"/>
      <c r="LCE35" s="9"/>
      <c r="LCF35" s="9"/>
      <c r="LCG35" s="78"/>
      <c r="LCH35" s="9"/>
      <c r="LCI35" s="9"/>
      <c r="LCJ35" s="78"/>
      <c r="LCK35" s="9"/>
      <c r="LCL35" s="9"/>
      <c r="LCM35" s="78"/>
      <c r="LCN35" s="9"/>
      <c r="LCO35" s="9"/>
      <c r="LCP35" s="78"/>
      <c r="LCQ35" s="9"/>
      <c r="LCR35" s="9"/>
      <c r="LCS35" s="78"/>
      <c r="LCT35" s="9"/>
      <c r="LCU35" s="9"/>
      <c r="LCV35" s="78"/>
      <c r="LCW35" s="9"/>
      <c r="LCX35" s="9"/>
      <c r="LCY35" s="78"/>
      <c r="LCZ35" s="9"/>
      <c r="LDA35" s="9"/>
      <c r="LDB35" s="78"/>
      <c r="LDC35" s="9"/>
      <c r="LDD35" s="9"/>
      <c r="LDE35" s="78"/>
      <c r="LDF35" s="9"/>
      <c r="LDG35" s="9"/>
      <c r="LDH35" s="78"/>
      <c r="LDI35" s="9"/>
      <c r="LDJ35" s="9"/>
      <c r="LDK35" s="78"/>
      <c r="LDL35" s="9"/>
      <c r="LDM35" s="9"/>
      <c r="LDN35" s="78"/>
      <c r="LDO35" s="9"/>
      <c r="LDP35" s="9"/>
      <c r="LDQ35" s="78"/>
      <c r="LDR35" s="9"/>
      <c r="LDS35" s="9"/>
      <c r="LDT35" s="78"/>
      <c r="LDU35" s="9"/>
      <c r="LDV35" s="9"/>
      <c r="LDW35" s="78"/>
      <c r="LDX35" s="9"/>
      <c r="LDY35" s="9"/>
      <c r="LDZ35" s="78"/>
      <c r="LEA35" s="9"/>
      <c r="LEB35" s="9"/>
      <c r="LEC35" s="78"/>
      <c r="LED35" s="9"/>
      <c r="LEE35" s="9"/>
      <c r="LEF35" s="78"/>
      <c r="LEG35" s="9"/>
      <c r="LEH35" s="9"/>
      <c r="LEI35" s="78"/>
      <c r="LEJ35" s="9"/>
      <c r="LEK35" s="9"/>
      <c r="LEL35" s="78"/>
      <c r="LEM35" s="9"/>
      <c r="LEN35" s="9"/>
      <c r="LEO35" s="78"/>
      <c r="LEP35" s="10"/>
      <c r="LEQ35" s="10"/>
      <c r="LER35" s="10"/>
      <c r="LES35" s="9"/>
      <c r="LET35" s="9"/>
      <c r="LEU35" s="78"/>
      <c r="LEV35" s="10"/>
      <c r="LEW35" s="10"/>
      <c r="LEX35" s="10"/>
      <c r="LEY35" s="9"/>
      <c r="LEZ35" s="9"/>
      <c r="LFA35" s="78"/>
      <c r="LFB35" s="9"/>
      <c r="LFC35" s="9"/>
      <c r="LFD35" s="78"/>
      <c r="LFE35" s="10"/>
      <c r="LFF35" s="10"/>
      <c r="LFG35" s="10"/>
      <c r="LFH35" s="10"/>
      <c r="LFI35" s="10"/>
      <c r="LFJ35" s="10"/>
      <c r="LFK35" s="57"/>
      <c r="LFL35" s="58"/>
      <c r="LFM35" s="9"/>
      <c r="LFN35" s="9"/>
      <c r="LFO35" s="78"/>
      <c r="LFP35" s="9"/>
      <c r="LFQ35" s="9"/>
      <c r="LFR35" s="78"/>
      <c r="LFS35" s="9"/>
      <c r="LFT35" s="9"/>
      <c r="LFU35" s="78"/>
      <c r="LFV35" s="9"/>
      <c r="LFW35" s="9"/>
      <c r="LFX35" s="78"/>
      <c r="LFY35" s="9"/>
      <c r="LFZ35" s="9"/>
      <c r="LGA35" s="78"/>
      <c r="LGB35" s="9"/>
      <c r="LGC35" s="9"/>
      <c r="LGD35" s="78"/>
      <c r="LGE35" s="9"/>
      <c r="LGF35" s="9"/>
      <c r="LGG35" s="78"/>
      <c r="LGH35" s="9"/>
      <c r="LGI35" s="9"/>
      <c r="LGJ35" s="78"/>
      <c r="LGK35" s="9"/>
      <c r="LGL35" s="9"/>
      <c r="LGM35" s="78"/>
      <c r="LGN35" s="9"/>
      <c r="LGO35" s="9"/>
      <c r="LGP35" s="78"/>
      <c r="LGQ35" s="9"/>
      <c r="LGR35" s="9"/>
      <c r="LGS35" s="78"/>
      <c r="LGT35" s="9"/>
      <c r="LGU35" s="9"/>
      <c r="LGV35" s="78"/>
      <c r="LGW35" s="9"/>
      <c r="LGX35" s="9"/>
      <c r="LGY35" s="78"/>
      <c r="LGZ35" s="9"/>
      <c r="LHA35" s="9"/>
      <c r="LHB35" s="78"/>
      <c r="LHC35" s="9"/>
      <c r="LHD35" s="9"/>
      <c r="LHE35" s="78"/>
      <c r="LHF35" s="9"/>
      <c r="LHG35" s="9"/>
      <c r="LHH35" s="78"/>
      <c r="LHI35" s="9"/>
      <c r="LHJ35" s="9"/>
      <c r="LHK35" s="78"/>
      <c r="LHL35" s="9"/>
      <c r="LHM35" s="9"/>
      <c r="LHN35" s="78"/>
      <c r="LHO35" s="9"/>
      <c r="LHP35" s="9"/>
      <c r="LHQ35" s="78"/>
      <c r="LHR35" s="9"/>
      <c r="LHS35" s="9"/>
      <c r="LHT35" s="78"/>
      <c r="LHU35" s="9"/>
      <c r="LHV35" s="9"/>
      <c r="LHW35" s="78"/>
      <c r="LHX35" s="10"/>
      <c r="LHY35" s="10"/>
      <c r="LHZ35" s="10"/>
      <c r="LIA35" s="9"/>
      <c r="LIB35" s="9"/>
      <c r="LIC35" s="78"/>
      <c r="LID35" s="10"/>
      <c r="LIE35" s="10"/>
      <c r="LIF35" s="10"/>
      <c r="LIG35" s="9"/>
      <c r="LIH35" s="9"/>
      <c r="LII35" s="78"/>
      <c r="LIJ35" s="9"/>
      <c r="LIK35" s="9"/>
      <c r="LIL35" s="78"/>
      <c r="LIM35" s="10"/>
      <c r="LIN35" s="10"/>
      <c r="LIO35" s="10"/>
      <c r="LIP35" s="10"/>
      <c r="LIQ35" s="10"/>
      <c r="LIR35" s="10"/>
      <c r="LIS35" s="57"/>
      <c r="LIT35" s="58"/>
      <c r="LIU35" s="9"/>
      <c r="LIV35" s="9"/>
      <c r="LIW35" s="78"/>
      <c r="LIX35" s="9"/>
      <c r="LIY35" s="9"/>
      <c r="LIZ35" s="78"/>
      <c r="LJA35" s="9"/>
      <c r="LJB35" s="9"/>
      <c r="LJC35" s="78"/>
      <c r="LJD35" s="9"/>
      <c r="LJE35" s="9"/>
      <c r="LJF35" s="78"/>
      <c r="LJG35" s="9"/>
      <c r="LJH35" s="9"/>
      <c r="LJI35" s="78"/>
      <c r="LJJ35" s="9"/>
      <c r="LJK35" s="9"/>
      <c r="LJL35" s="78"/>
      <c r="LJM35" s="9"/>
      <c r="LJN35" s="9"/>
      <c r="LJO35" s="78"/>
      <c r="LJP35" s="9"/>
      <c r="LJQ35" s="9"/>
      <c r="LJR35" s="78"/>
      <c r="LJS35" s="9"/>
      <c r="LJT35" s="9"/>
      <c r="LJU35" s="78"/>
      <c r="LJV35" s="9"/>
      <c r="LJW35" s="9"/>
      <c r="LJX35" s="78"/>
      <c r="LJY35" s="9"/>
      <c r="LJZ35" s="9"/>
      <c r="LKA35" s="78"/>
      <c r="LKB35" s="9"/>
      <c r="LKC35" s="9"/>
      <c r="LKD35" s="78"/>
      <c r="LKE35" s="9"/>
      <c r="LKF35" s="9"/>
      <c r="LKG35" s="78"/>
      <c r="LKH35" s="9"/>
      <c r="LKI35" s="9"/>
      <c r="LKJ35" s="78"/>
      <c r="LKK35" s="9"/>
      <c r="LKL35" s="9"/>
      <c r="LKM35" s="78"/>
      <c r="LKN35" s="9"/>
      <c r="LKO35" s="9"/>
      <c r="LKP35" s="78"/>
      <c r="LKQ35" s="9"/>
      <c r="LKR35" s="9"/>
      <c r="LKS35" s="78"/>
      <c r="LKT35" s="9"/>
      <c r="LKU35" s="9"/>
      <c r="LKV35" s="78"/>
      <c r="LKW35" s="9"/>
      <c r="LKX35" s="9"/>
      <c r="LKY35" s="78"/>
      <c r="LKZ35" s="9"/>
      <c r="LLA35" s="9"/>
      <c r="LLB35" s="78"/>
      <c r="LLC35" s="9"/>
      <c r="LLD35" s="9"/>
      <c r="LLE35" s="78"/>
      <c r="LLF35" s="10"/>
      <c r="LLG35" s="10"/>
      <c r="LLH35" s="10"/>
      <c r="LLI35" s="9"/>
      <c r="LLJ35" s="9"/>
      <c r="LLK35" s="78"/>
      <c r="LLL35" s="10"/>
      <c r="LLM35" s="10"/>
      <c r="LLN35" s="10"/>
      <c r="LLO35" s="9"/>
      <c r="LLP35" s="9"/>
      <c r="LLQ35" s="78"/>
      <c r="LLR35" s="9"/>
      <c r="LLS35" s="9"/>
      <c r="LLT35" s="78"/>
      <c r="LLU35" s="10"/>
      <c r="LLV35" s="10"/>
      <c r="LLW35" s="10"/>
      <c r="LLX35" s="10"/>
      <c r="LLY35" s="10"/>
      <c r="LLZ35" s="10"/>
      <c r="LMA35" s="57"/>
      <c r="LMB35" s="58"/>
      <c r="LMC35" s="9"/>
      <c r="LMD35" s="9"/>
      <c r="LME35" s="78"/>
      <c r="LMF35" s="9"/>
      <c r="LMG35" s="9"/>
      <c r="LMH35" s="78"/>
      <c r="LMI35" s="9"/>
      <c r="LMJ35" s="9"/>
      <c r="LMK35" s="78"/>
      <c r="LML35" s="9"/>
      <c r="LMM35" s="9"/>
      <c r="LMN35" s="78"/>
      <c r="LMO35" s="9"/>
      <c r="LMP35" s="9"/>
      <c r="LMQ35" s="78"/>
      <c r="LMR35" s="9"/>
      <c r="LMS35" s="9"/>
      <c r="LMT35" s="78"/>
      <c r="LMU35" s="9"/>
      <c r="LMV35" s="9"/>
      <c r="LMW35" s="78"/>
      <c r="LMX35" s="9"/>
      <c r="LMY35" s="9"/>
      <c r="LMZ35" s="78"/>
      <c r="LNA35" s="9"/>
      <c r="LNB35" s="9"/>
      <c r="LNC35" s="78"/>
      <c r="LND35" s="9"/>
      <c r="LNE35" s="9"/>
      <c r="LNF35" s="78"/>
      <c r="LNG35" s="9"/>
      <c r="LNH35" s="9"/>
      <c r="LNI35" s="78"/>
      <c r="LNJ35" s="9"/>
      <c r="LNK35" s="9"/>
      <c r="LNL35" s="78"/>
      <c r="LNM35" s="9"/>
      <c r="LNN35" s="9"/>
      <c r="LNO35" s="78"/>
      <c r="LNP35" s="9"/>
      <c r="LNQ35" s="9"/>
      <c r="LNR35" s="78"/>
      <c r="LNS35" s="9"/>
      <c r="LNT35" s="9"/>
      <c r="LNU35" s="78"/>
      <c r="LNV35" s="9"/>
      <c r="LNW35" s="9"/>
      <c r="LNX35" s="78"/>
      <c r="LNY35" s="9"/>
      <c r="LNZ35" s="9"/>
      <c r="LOA35" s="78"/>
      <c r="LOB35" s="9"/>
      <c r="LOC35" s="9"/>
      <c r="LOD35" s="78"/>
      <c r="LOE35" s="9"/>
      <c r="LOF35" s="9"/>
      <c r="LOG35" s="78"/>
      <c r="LOH35" s="9"/>
      <c r="LOI35" s="9"/>
      <c r="LOJ35" s="78"/>
      <c r="LOK35" s="9"/>
      <c r="LOL35" s="9"/>
      <c r="LOM35" s="78"/>
      <c r="LON35" s="10"/>
      <c r="LOO35" s="10"/>
      <c r="LOP35" s="10"/>
      <c r="LOQ35" s="9"/>
      <c r="LOR35" s="9"/>
      <c r="LOS35" s="78"/>
      <c r="LOT35" s="10"/>
      <c r="LOU35" s="10"/>
      <c r="LOV35" s="10"/>
      <c r="LOW35" s="9"/>
      <c r="LOX35" s="9"/>
      <c r="LOY35" s="78"/>
      <c r="LOZ35" s="9"/>
      <c r="LPA35" s="9"/>
      <c r="LPB35" s="78"/>
      <c r="LPC35" s="10"/>
      <c r="LPD35" s="10"/>
      <c r="LPE35" s="10"/>
      <c r="LPF35" s="10"/>
      <c r="LPG35" s="10"/>
      <c r="LPH35" s="10"/>
      <c r="LPI35" s="57"/>
      <c r="LPJ35" s="58"/>
      <c r="LPK35" s="9"/>
      <c r="LPL35" s="9"/>
      <c r="LPM35" s="78"/>
      <c r="LPN35" s="9"/>
      <c r="LPO35" s="9"/>
      <c r="LPP35" s="78"/>
      <c r="LPQ35" s="9"/>
      <c r="LPR35" s="9"/>
      <c r="LPS35" s="78"/>
      <c r="LPT35" s="9"/>
      <c r="LPU35" s="9"/>
      <c r="LPV35" s="78"/>
      <c r="LPW35" s="9"/>
      <c r="LPX35" s="9"/>
      <c r="LPY35" s="78"/>
      <c r="LPZ35" s="9"/>
      <c r="LQA35" s="9"/>
      <c r="LQB35" s="78"/>
      <c r="LQC35" s="9"/>
      <c r="LQD35" s="9"/>
      <c r="LQE35" s="78"/>
      <c r="LQF35" s="9"/>
      <c r="LQG35" s="9"/>
      <c r="LQH35" s="78"/>
      <c r="LQI35" s="9"/>
      <c r="LQJ35" s="9"/>
      <c r="LQK35" s="78"/>
      <c r="LQL35" s="9"/>
      <c r="LQM35" s="9"/>
      <c r="LQN35" s="78"/>
      <c r="LQO35" s="9"/>
      <c r="LQP35" s="9"/>
      <c r="LQQ35" s="78"/>
      <c r="LQR35" s="9"/>
      <c r="LQS35" s="9"/>
      <c r="LQT35" s="78"/>
      <c r="LQU35" s="9"/>
      <c r="LQV35" s="9"/>
      <c r="LQW35" s="78"/>
      <c r="LQX35" s="9"/>
      <c r="LQY35" s="9"/>
      <c r="LQZ35" s="78"/>
      <c r="LRA35" s="9"/>
      <c r="LRB35" s="9"/>
      <c r="LRC35" s="78"/>
      <c r="LRD35" s="9"/>
      <c r="LRE35" s="9"/>
      <c r="LRF35" s="78"/>
      <c r="LRG35" s="9"/>
      <c r="LRH35" s="9"/>
      <c r="LRI35" s="78"/>
      <c r="LRJ35" s="9"/>
      <c r="LRK35" s="9"/>
      <c r="LRL35" s="78"/>
      <c r="LRM35" s="9"/>
      <c r="LRN35" s="9"/>
      <c r="LRO35" s="78"/>
      <c r="LRP35" s="9"/>
      <c r="LRQ35" s="9"/>
      <c r="LRR35" s="78"/>
      <c r="LRS35" s="9"/>
      <c r="LRT35" s="9"/>
      <c r="LRU35" s="78"/>
      <c r="LRV35" s="10"/>
      <c r="LRW35" s="10"/>
      <c r="LRX35" s="10"/>
      <c r="LRY35" s="9"/>
      <c r="LRZ35" s="9"/>
      <c r="LSA35" s="78"/>
      <c r="LSB35" s="10"/>
      <c r="LSC35" s="10"/>
      <c r="LSD35" s="10"/>
      <c r="LSE35" s="9"/>
      <c r="LSF35" s="9"/>
      <c r="LSG35" s="78"/>
      <c r="LSH35" s="9"/>
      <c r="LSI35" s="9"/>
      <c r="LSJ35" s="78"/>
      <c r="LSK35" s="10"/>
      <c r="LSL35" s="10"/>
      <c r="LSM35" s="10"/>
      <c r="LSN35" s="10"/>
      <c r="LSO35" s="10"/>
      <c r="LSP35" s="10"/>
      <c r="LSQ35" s="57"/>
      <c r="LSR35" s="58"/>
      <c r="LSS35" s="9"/>
      <c r="LST35" s="9"/>
      <c r="LSU35" s="78"/>
      <c r="LSV35" s="9"/>
      <c r="LSW35" s="9"/>
      <c r="LSX35" s="78"/>
      <c r="LSY35" s="9"/>
      <c r="LSZ35" s="9"/>
      <c r="LTA35" s="78"/>
      <c r="LTB35" s="9"/>
      <c r="LTC35" s="9"/>
      <c r="LTD35" s="78"/>
      <c r="LTE35" s="9"/>
      <c r="LTF35" s="9"/>
      <c r="LTG35" s="78"/>
      <c r="LTH35" s="9"/>
      <c r="LTI35" s="9"/>
      <c r="LTJ35" s="78"/>
      <c r="LTK35" s="9"/>
      <c r="LTL35" s="9"/>
      <c r="LTM35" s="78"/>
      <c r="LTN35" s="9"/>
      <c r="LTO35" s="9"/>
      <c r="LTP35" s="78"/>
      <c r="LTQ35" s="9"/>
      <c r="LTR35" s="9"/>
      <c r="LTS35" s="78"/>
      <c r="LTT35" s="9"/>
      <c r="LTU35" s="9"/>
      <c r="LTV35" s="78"/>
      <c r="LTW35" s="9"/>
      <c r="LTX35" s="9"/>
      <c r="LTY35" s="78"/>
      <c r="LTZ35" s="9"/>
      <c r="LUA35" s="9"/>
      <c r="LUB35" s="78"/>
      <c r="LUC35" s="9"/>
      <c r="LUD35" s="9"/>
      <c r="LUE35" s="78"/>
      <c r="LUF35" s="9"/>
      <c r="LUG35" s="9"/>
      <c r="LUH35" s="78"/>
      <c r="LUI35" s="9"/>
      <c r="LUJ35" s="9"/>
      <c r="LUK35" s="78"/>
      <c r="LUL35" s="9"/>
      <c r="LUM35" s="9"/>
      <c r="LUN35" s="78"/>
      <c r="LUO35" s="9"/>
      <c r="LUP35" s="9"/>
      <c r="LUQ35" s="78"/>
      <c r="LUR35" s="9"/>
      <c r="LUS35" s="9"/>
      <c r="LUT35" s="78"/>
      <c r="LUU35" s="9"/>
      <c r="LUV35" s="9"/>
      <c r="LUW35" s="78"/>
      <c r="LUX35" s="9"/>
      <c r="LUY35" s="9"/>
      <c r="LUZ35" s="78"/>
      <c r="LVA35" s="9"/>
      <c r="LVB35" s="9"/>
      <c r="LVC35" s="78"/>
      <c r="LVD35" s="10"/>
      <c r="LVE35" s="10"/>
      <c r="LVF35" s="10"/>
      <c r="LVG35" s="9"/>
      <c r="LVH35" s="9"/>
      <c r="LVI35" s="78"/>
      <c r="LVJ35" s="10"/>
      <c r="LVK35" s="10"/>
      <c r="LVL35" s="10"/>
      <c r="LVM35" s="9"/>
      <c r="LVN35" s="9"/>
      <c r="LVO35" s="78"/>
      <c r="LVP35" s="9"/>
      <c r="LVQ35" s="9"/>
      <c r="LVR35" s="78"/>
      <c r="LVS35" s="10"/>
      <c r="LVT35" s="10"/>
      <c r="LVU35" s="10"/>
      <c r="LVV35" s="10"/>
      <c r="LVW35" s="10"/>
      <c r="LVX35" s="10"/>
      <c r="LVY35" s="57"/>
      <c r="LVZ35" s="58"/>
      <c r="LWA35" s="9"/>
      <c r="LWB35" s="9"/>
      <c r="LWC35" s="78"/>
      <c r="LWD35" s="9"/>
      <c r="LWE35" s="9"/>
      <c r="LWF35" s="78"/>
      <c r="LWG35" s="9"/>
      <c r="LWH35" s="9"/>
      <c r="LWI35" s="78"/>
      <c r="LWJ35" s="9"/>
      <c r="LWK35" s="9"/>
      <c r="LWL35" s="78"/>
      <c r="LWM35" s="9"/>
      <c r="LWN35" s="9"/>
      <c r="LWO35" s="78"/>
      <c r="LWP35" s="9"/>
      <c r="LWQ35" s="9"/>
      <c r="LWR35" s="78"/>
      <c r="LWS35" s="9"/>
      <c r="LWT35" s="9"/>
      <c r="LWU35" s="78"/>
      <c r="LWV35" s="9"/>
      <c r="LWW35" s="9"/>
      <c r="LWX35" s="78"/>
      <c r="LWY35" s="9"/>
      <c r="LWZ35" s="9"/>
      <c r="LXA35" s="78"/>
      <c r="LXB35" s="9"/>
      <c r="LXC35" s="9"/>
      <c r="LXD35" s="78"/>
      <c r="LXE35" s="9"/>
      <c r="LXF35" s="9"/>
      <c r="LXG35" s="78"/>
      <c r="LXH35" s="9"/>
      <c r="LXI35" s="9"/>
      <c r="LXJ35" s="78"/>
      <c r="LXK35" s="9"/>
      <c r="LXL35" s="9"/>
      <c r="LXM35" s="78"/>
      <c r="LXN35" s="9"/>
      <c r="LXO35" s="9"/>
      <c r="LXP35" s="78"/>
      <c r="LXQ35" s="9"/>
      <c r="LXR35" s="9"/>
      <c r="LXS35" s="78"/>
      <c r="LXT35" s="9"/>
      <c r="LXU35" s="9"/>
      <c r="LXV35" s="78"/>
      <c r="LXW35" s="9"/>
      <c r="LXX35" s="9"/>
      <c r="LXY35" s="78"/>
      <c r="LXZ35" s="9"/>
      <c r="LYA35" s="9"/>
      <c r="LYB35" s="78"/>
      <c r="LYC35" s="9"/>
      <c r="LYD35" s="9"/>
      <c r="LYE35" s="78"/>
      <c r="LYF35" s="9"/>
      <c r="LYG35" s="9"/>
      <c r="LYH35" s="78"/>
      <c r="LYI35" s="9"/>
      <c r="LYJ35" s="9"/>
      <c r="LYK35" s="78"/>
      <c r="LYL35" s="10"/>
      <c r="LYM35" s="10"/>
      <c r="LYN35" s="10"/>
      <c r="LYO35" s="9"/>
      <c r="LYP35" s="9"/>
      <c r="LYQ35" s="78"/>
      <c r="LYR35" s="10"/>
      <c r="LYS35" s="10"/>
      <c r="LYT35" s="10"/>
      <c r="LYU35" s="9"/>
      <c r="LYV35" s="9"/>
      <c r="LYW35" s="78"/>
      <c r="LYX35" s="9"/>
      <c r="LYY35" s="9"/>
      <c r="LYZ35" s="78"/>
      <c r="LZA35" s="10"/>
      <c r="LZB35" s="10"/>
      <c r="LZC35" s="10"/>
      <c r="LZD35" s="10"/>
      <c r="LZE35" s="10"/>
      <c r="LZF35" s="10"/>
      <c r="LZG35" s="57"/>
      <c r="LZH35" s="58"/>
      <c r="LZI35" s="9"/>
      <c r="LZJ35" s="9"/>
      <c r="LZK35" s="78"/>
      <c r="LZL35" s="9"/>
      <c r="LZM35" s="9"/>
      <c r="LZN35" s="78"/>
      <c r="LZO35" s="9"/>
      <c r="LZP35" s="9"/>
      <c r="LZQ35" s="78"/>
      <c r="LZR35" s="9"/>
      <c r="LZS35" s="9"/>
      <c r="LZT35" s="78"/>
      <c r="LZU35" s="9"/>
      <c r="LZV35" s="9"/>
      <c r="LZW35" s="78"/>
      <c r="LZX35" s="9"/>
      <c r="LZY35" s="9"/>
      <c r="LZZ35" s="78"/>
      <c r="MAA35" s="9"/>
      <c r="MAB35" s="9"/>
      <c r="MAC35" s="78"/>
      <c r="MAD35" s="9"/>
      <c r="MAE35" s="9"/>
      <c r="MAF35" s="78"/>
      <c r="MAG35" s="9"/>
      <c r="MAH35" s="9"/>
      <c r="MAI35" s="78"/>
      <c r="MAJ35" s="9"/>
      <c r="MAK35" s="9"/>
      <c r="MAL35" s="78"/>
      <c r="MAM35" s="9"/>
      <c r="MAN35" s="9"/>
      <c r="MAO35" s="78"/>
      <c r="MAP35" s="9"/>
      <c r="MAQ35" s="9"/>
      <c r="MAR35" s="78"/>
      <c r="MAS35" s="9"/>
      <c r="MAT35" s="9"/>
      <c r="MAU35" s="78"/>
      <c r="MAV35" s="9"/>
      <c r="MAW35" s="9"/>
      <c r="MAX35" s="78"/>
      <c r="MAY35" s="9"/>
      <c r="MAZ35" s="9"/>
      <c r="MBA35" s="78"/>
      <c r="MBB35" s="9"/>
      <c r="MBC35" s="9"/>
      <c r="MBD35" s="78"/>
      <c r="MBE35" s="9"/>
      <c r="MBF35" s="9"/>
      <c r="MBG35" s="78"/>
      <c r="MBH35" s="9"/>
      <c r="MBI35" s="9"/>
      <c r="MBJ35" s="78"/>
      <c r="MBK35" s="9"/>
      <c r="MBL35" s="9"/>
      <c r="MBM35" s="78"/>
      <c r="MBN35" s="9"/>
      <c r="MBO35" s="9"/>
      <c r="MBP35" s="78"/>
      <c r="MBQ35" s="9"/>
      <c r="MBR35" s="9"/>
      <c r="MBS35" s="78"/>
      <c r="MBT35" s="10"/>
      <c r="MBU35" s="10"/>
      <c r="MBV35" s="10"/>
      <c r="MBW35" s="9"/>
      <c r="MBX35" s="9"/>
      <c r="MBY35" s="78"/>
      <c r="MBZ35" s="10"/>
      <c r="MCA35" s="10"/>
      <c r="MCB35" s="10"/>
      <c r="MCC35" s="9"/>
      <c r="MCD35" s="9"/>
      <c r="MCE35" s="78"/>
      <c r="MCF35" s="9"/>
      <c r="MCG35" s="9"/>
      <c r="MCH35" s="78"/>
      <c r="MCI35" s="10"/>
      <c r="MCJ35" s="10"/>
      <c r="MCK35" s="10"/>
      <c r="MCL35" s="10"/>
      <c r="MCM35" s="10"/>
      <c r="MCN35" s="10"/>
      <c r="MCO35" s="57"/>
      <c r="MCP35" s="58"/>
      <c r="MCQ35" s="9"/>
      <c r="MCR35" s="9"/>
      <c r="MCS35" s="78"/>
      <c r="MCT35" s="9"/>
      <c r="MCU35" s="9"/>
      <c r="MCV35" s="78"/>
      <c r="MCW35" s="9"/>
      <c r="MCX35" s="9"/>
      <c r="MCY35" s="78"/>
      <c r="MCZ35" s="9"/>
      <c r="MDA35" s="9"/>
      <c r="MDB35" s="78"/>
      <c r="MDC35" s="9"/>
      <c r="MDD35" s="9"/>
      <c r="MDE35" s="78"/>
      <c r="MDF35" s="9"/>
      <c r="MDG35" s="9"/>
      <c r="MDH35" s="78"/>
      <c r="MDI35" s="9"/>
      <c r="MDJ35" s="9"/>
      <c r="MDK35" s="78"/>
      <c r="MDL35" s="9"/>
      <c r="MDM35" s="9"/>
      <c r="MDN35" s="78"/>
      <c r="MDO35" s="9"/>
      <c r="MDP35" s="9"/>
      <c r="MDQ35" s="78"/>
      <c r="MDR35" s="9"/>
      <c r="MDS35" s="9"/>
      <c r="MDT35" s="78"/>
      <c r="MDU35" s="9"/>
      <c r="MDV35" s="9"/>
      <c r="MDW35" s="78"/>
      <c r="MDX35" s="9"/>
      <c r="MDY35" s="9"/>
      <c r="MDZ35" s="78"/>
      <c r="MEA35" s="9"/>
      <c r="MEB35" s="9"/>
      <c r="MEC35" s="78"/>
      <c r="MED35" s="9"/>
      <c r="MEE35" s="9"/>
      <c r="MEF35" s="78"/>
      <c r="MEG35" s="9"/>
      <c r="MEH35" s="9"/>
      <c r="MEI35" s="78"/>
      <c r="MEJ35" s="9"/>
      <c r="MEK35" s="9"/>
      <c r="MEL35" s="78"/>
      <c r="MEM35" s="9"/>
      <c r="MEN35" s="9"/>
      <c r="MEO35" s="78"/>
      <c r="MEP35" s="9"/>
      <c r="MEQ35" s="9"/>
      <c r="MER35" s="78"/>
      <c r="MES35" s="9"/>
      <c r="MET35" s="9"/>
      <c r="MEU35" s="78"/>
      <c r="MEV35" s="9"/>
      <c r="MEW35" s="9"/>
      <c r="MEX35" s="78"/>
      <c r="MEY35" s="9"/>
      <c r="MEZ35" s="9"/>
      <c r="MFA35" s="78"/>
      <c r="MFB35" s="10"/>
      <c r="MFC35" s="10"/>
      <c r="MFD35" s="10"/>
      <c r="MFE35" s="9"/>
      <c r="MFF35" s="9"/>
      <c r="MFG35" s="78"/>
      <c r="MFH35" s="10"/>
      <c r="MFI35" s="10"/>
      <c r="MFJ35" s="10"/>
      <c r="MFK35" s="9"/>
      <c r="MFL35" s="9"/>
      <c r="MFM35" s="78"/>
      <c r="MFN35" s="9"/>
      <c r="MFO35" s="9"/>
      <c r="MFP35" s="78"/>
      <c r="MFQ35" s="10"/>
      <c r="MFR35" s="10"/>
      <c r="MFS35" s="10"/>
      <c r="MFT35" s="10"/>
      <c r="MFU35" s="10"/>
      <c r="MFV35" s="10"/>
      <c r="MFW35" s="57"/>
      <c r="MFX35" s="58"/>
      <c r="MFY35" s="9"/>
      <c r="MFZ35" s="9"/>
      <c r="MGA35" s="78"/>
      <c r="MGB35" s="9"/>
      <c r="MGC35" s="9"/>
      <c r="MGD35" s="78"/>
      <c r="MGE35" s="9"/>
      <c r="MGF35" s="9"/>
      <c r="MGG35" s="78"/>
      <c r="MGH35" s="9"/>
      <c r="MGI35" s="9"/>
      <c r="MGJ35" s="78"/>
      <c r="MGK35" s="9"/>
      <c r="MGL35" s="9"/>
      <c r="MGM35" s="78"/>
      <c r="MGN35" s="9"/>
      <c r="MGO35" s="9"/>
      <c r="MGP35" s="78"/>
      <c r="MGQ35" s="9"/>
      <c r="MGR35" s="9"/>
      <c r="MGS35" s="78"/>
      <c r="MGT35" s="9"/>
      <c r="MGU35" s="9"/>
      <c r="MGV35" s="78"/>
      <c r="MGW35" s="9"/>
      <c r="MGX35" s="9"/>
      <c r="MGY35" s="78"/>
      <c r="MGZ35" s="9"/>
      <c r="MHA35" s="9"/>
      <c r="MHB35" s="78"/>
      <c r="MHC35" s="9"/>
      <c r="MHD35" s="9"/>
      <c r="MHE35" s="78"/>
      <c r="MHF35" s="9"/>
      <c r="MHG35" s="9"/>
      <c r="MHH35" s="78"/>
      <c r="MHI35" s="9"/>
      <c r="MHJ35" s="9"/>
      <c r="MHK35" s="78"/>
      <c r="MHL35" s="9"/>
      <c r="MHM35" s="9"/>
      <c r="MHN35" s="78"/>
      <c r="MHO35" s="9"/>
      <c r="MHP35" s="9"/>
      <c r="MHQ35" s="78"/>
      <c r="MHR35" s="9"/>
      <c r="MHS35" s="9"/>
      <c r="MHT35" s="78"/>
      <c r="MHU35" s="9"/>
      <c r="MHV35" s="9"/>
      <c r="MHW35" s="78"/>
      <c r="MHX35" s="9"/>
      <c r="MHY35" s="9"/>
      <c r="MHZ35" s="78"/>
      <c r="MIA35" s="9"/>
      <c r="MIB35" s="9"/>
      <c r="MIC35" s="78"/>
      <c r="MID35" s="9"/>
      <c r="MIE35" s="9"/>
      <c r="MIF35" s="78"/>
      <c r="MIG35" s="9"/>
      <c r="MIH35" s="9"/>
      <c r="MII35" s="78"/>
      <c r="MIJ35" s="10"/>
      <c r="MIK35" s="10"/>
      <c r="MIL35" s="10"/>
      <c r="MIM35" s="9"/>
      <c r="MIN35" s="9"/>
      <c r="MIO35" s="78"/>
      <c r="MIP35" s="10"/>
      <c r="MIQ35" s="10"/>
      <c r="MIR35" s="10"/>
      <c r="MIS35" s="9"/>
      <c r="MIT35" s="9"/>
      <c r="MIU35" s="78"/>
      <c r="MIV35" s="9"/>
      <c r="MIW35" s="9"/>
      <c r="MIX35" s="78"/>
      <c r="MIY35" s="10"/>
      <c r="MIZ35" s="10"/>
      <c r="MJA35" s="10"/>
      <c r="MJB35" s="10"/>
      <c r="MJC35" s="10"/>
      <c r="MJD35" s="10"/>
      <c r="MJE35" s="57"/>
      <c r="MJF35" s="58"/>
      <c r="MJG35" s="9"/>
      <c r="MJH35" s="9"/>
      <c r="MJI35" s="78"/>
      <c r="MJJ35" s="9"/>
      <c r="MJK35" s="9"/>
      <c r="MJL35" s="78"/>
      <c r="MJM35" s="9"/>
      <c r="MJN35" s="9"/>
      <c r="MJO35" s="78"/>
      <c r="MJP35" s="9"/>
      <c r="MJQ35" s="9"/>
      <c r="MJR35" s="78"/>
      <c r="MJS35" s="9"/>
      <c r="MJT35" s="9"/>
      <c r="MJU35" s="78"/>
      <c r="MJV35" s="9"/>
      <c r="MJW35" s="9"/>
      <c r="MJX35" s="78"/>
      <c r="MJY35" s="9"/>
      <c r="MJZ35" s="9"/>
      <c r="MKA35" s="78"/>
      <c r="MKB35" s="9"/>
      <c r="MKC35" s="9"/>
      <c r="MKD35" s="78"/>
      <c r="MKE35" s="9"/>
      <c r="MKF35" s="9"/>
      <c r="MKG35" s="78"/>
      <c r="MKH35" s="9"/>
      <c r="MKI35" s="9"/>
      <c r="MKJ35" s="78"/>
      <c r="MKK35" s="9"/>
      <c r="MKL35" s="9"/>
      <c r="MKM35" s="78"/>
      <c r="MKN35" s="9"/>
      <c r="MKO35" s="9"/>
      <c r="MKP35" s="78"/>
      <c r="MKQ35" s="9"/>
      <c r="MKR35" s="9"/>
      <c r="MKS35" s="78"/>
      <c r="MKT35" s="9"/>
      <c r="MKU35" s="9"/>
      <c r="MKV35" s="78"/>
      <c r="MKW35" s="9"/>
      <c r="MKX35" s="9"/>
      <c r="MKY35" s="78"/>
      <c r="MKZ35" s="9"/>
      <c r="MLA35" s="9"/>
      <c r="MLB35" s="78"/>
      <c r="MLC35" s="9"/>
      <c r="MLD35" s="9"/>
      <c r="MLE35" s="78"/>
      <c r="MLF35" s="9"/>
      <c r="MLG35" s="9"/>
      <c r="MLH35" s="78"/>
      <c r="MLI35" s="9"/>
      <c r="MLJ35" s="9"/>
      <c r="MLK35" s="78"/>
      <c r="MLL35" s="9"/>
      <c r="MLM35" s="9"/>
      <c r="MLN35" s="78"/>
      <c r="MLO35" s="9"/>
      <c r="MLP35" s="9"/>
      <c r="MLQ35" s="78"/>
      <c r="MLR35" s="10"/>
      <c r="MLS35" s="10"/>
      <c r="MLT35" s="10"/>
      <c r="MLU35" s="9"/>
      <c r="MLV35" s="9"/>
      <c r="MLW35" s="78"/>
      <c r="MLX35" s="10"/>
      <c r="MLY35" s="10"/>
      <c r="MLZ35" s="10"/>
      <c r="MMA35" s="9"/>
      <c r="MMB35" s="9"/>
      <c r="MMC35" s="78"/>
      <c r="MMD35" s="9"/>
      <c r="MME35" s="9"/>
      <c r="MMF35" s="78"/>
      <c r="MMG35" s="10"/>
      <c r="MMH35" s="10"/>
      <c r="MMI35" s="10"/>
      <c r="MMJ35" s="10"/>
      <c r="MMK35" s="10"/>
      <c r="MML35" s="10"/>
      <c r="MMM35" s="57"/>
      <c r="MMN35" s="58"/>
      <c r="MMO35" s="9"/>
      <c r="MMP35" s="9"/>
      <c r="MMQ35" s="78"/>
      <c r="MMR35" s="9"/>
      <c r="MMS35" s="9"/>
      <c r="MMT35" s="78"/>
      <c r="MMU35" s="9"/>
      <c r="MMV35" s="9"/>
      <c r="MMW35" s="78"/>
      <c r="MMX35" s="9"/>
      <c r="MMY35" s="9"/>
      <c r="MMZ35" s="78"/>
      <c r="MNA35" s="9"/>
      <c r="MNB35" s="9"/>
      <c r="MNC35" s="78"/>
      <c r="MND35" s="9"/>
      <c r="MNE35" s="9"/>
      <c r="MNF35" s="78"/>
      <c r="MNG35" s="9"/>
      <c r="MNH35" s="9"/>
      <c r="MNI35" s="78"/>
      <c r="MNJ35" s="9"/>
      <c r="MNK35" s="9"/>
      <c r="MNL35" s="78"/>
      <c r="MNM35" s="9"/>
      <c r="MNN35" s="9"/>
      <c r="MNO35" s="78"/>
      <c r="MNP35" s="9"/>
      <c r="MNQ35" s="9"/>
      <c r="MNR35" s="78"/>
      <c r="MNS35" s="9"/>
      <c r="MNT35" s="9"/>
      <c r="MNU35" s="78"/>
      <c r="MNV35" s="9"/>
      <c r="MNW35" s="9"/>
      <c r="MNX35" s="78"/>
      <c r="MNY35" s="9"/>
      <c r="MNZ35" s="9"/>
      <c r="MOA35" s="78"/>
      <c r="MOB35" s="9"/>
      <c r="MOC35" s="9"/>
      <c r="MOD35" s="78"/>
      <c r="MOE35" s="9"/>
      <c r="MOF35" s="9"/>
      <c r="MOG35" s="78"/>
      <c r="MOH35" s="9"/>
      <c r="MOI35" s="9"/>
      <c r="MOJ35" s="78"/>
      <c r="MOK35" s="9"/>
      <c r="MOL35" s="9"/>
      <c r="MOM35" s="78"/>
      <c r="MON35" s="9"/>
      <c r="MOO35" s="9"/>
      <c r="MOP35" s="78"/>
      <c r="MOQ35" s="9"/>
      <c r="MOR35" s="9"/>
      <c r="MOS35" s="78"/>
      <c r="MOT35" s="9"/>
      <c r="MOU35" s="9"/>
      <c r="MOV35" s="78"/>
      <c r="MOW35" s="9"/>
      <c r="MOX35" s="9"/>
      <c r="MOY35" s="78"/>
      <c r="MOZ35" s="10"/>
      <c r="MPA35" s="10"/>
      <c r="MPB35" s="10"/>
      <c r="MPC35" s="9"/>
      <c r="MPD35" s="9"/>
      <c r="MPE35" s="78"/>
      <c r="MPF35" s="10"/>
      <c r="MPG35" s="10"/>
      <c r="MPH35" s="10"/>
      <c r="MPI35" s="9"/>
      <c r="MPJ35" s="9"/>
      <c r="MPK35" s="78"/>
      <c r="MPL35" s="9"/>
      <c r="MPM35" s="9"/>
      <c r="MPN35" s="78"/>
      <c r="MPO35" s="10"/>
      <c r="MPP35" s="10"/>
      <c r="MPQ35" s="10"/>
      <c r="MPR35" s="10"/>
      <c r="MPS35" s="10"/>
      <c r="MPT35" s="10"/>
      <c r="MPU35" s="57"/>
      <c r="MPV35" s="58"/>
      <c r="MPW35" s="9"/>
      <c r="MPX35" s="9"/>
      <c r="MPY35" s="78"/>
      <c r="MPZ35" s="9"/>
      <c r="MQA35" s="9"/>
      <c r="MQB35" s="78"/>
      <c r="MQC35" s="9"/>
      <c r="MQD35" s="9"/>
      <c r="MQE35" s="78"/>
      <c r="MQF35" s="9"/>
      <c r="MQG35" s="9"/>
      <c r="MQH35" s="78"/>
      <c r="MQI35" s="9"/>
      <c r="MQJ35" s="9"/>
      <c r="MQK35" s="78"/>
      <c r="MQL35" s="9"/>
      <c r="MQM35" s="9"/>
      <c r="MQN35" s="78"/>
      <c r="MQO35" s="9"/>
      <c r="MQP35" s="9"/>
      <c r="MQQ35" s="78"/>
      <c r="MQR35" s="9"/>
      <c r="MQS35" s="9"/>
      <c r="MQT35" s="78"/>
      <c r="MQU35" s="9"/>
      <c r="MQV35" s="9"/>
      <c r="MQW35" s="78"/>
      <c r="MQX35" s="9"/>
      <c r="MQY35" s="9"/>
      <c r="MQZ35" s="78"/>
      <c r="MRA35" s="9"/>
      <c r="MRB35" s="9"/>
      <c r="MRC35" s="78"/>
      <c r="MRD35" s="9"/>
      <c r="MRE35" s="9"/>
      <c r="MRF35" s="78"/>
      <c r="MRG35" s="9"/>
      <c r="MRH35" s="9"/>
      <c r="MRI35" s="78"/>
      <c r="MRJ35" s="9"/>
      <c r="MRK35" s="9"/>
      <c r="MRL35" s="78"/>
      <c r="MRM35" s="9"/>
      <c r="MRN35" s="9"/>
      <c r="MRO35" s="78"/>
      <c r="MRP35" s="9"/>
      <c r="MRQ35" s="9"/>
      <c r="MRR35" s="78"/>
      <c r="MRS35" s="9"/>
      <c r="MRT35" s="9"/>
      <c r="MRU35" s="78"/>
      <c r="MRV35" s="9"/>
      <c r="MRW35" s="9"/>
      <c r="MRX35" s="78"/>
      <c r="MRY35" s="9"/>
      <c r="MRZ35" s="9"/>
      <c r="MSA35" s="78"/>
      <c r="MSB35" s="9"/>
      <c r="MSC35" s="9"/>
      <c r="MSD35" s="78"/>
      <c r="MSE35" s="9"/>
      <c r="MSF35" s="9"/>
      <c r="MSG35" s="78"/>
      <c r="MSH35" s="10"/>
      <c r="MSI35" s="10"/>
      <c r="MSJ35" s="10"/>
      <c r="MSK35" s="9"/>
      <c r="MSL35" s="9"/>
      <c r="MSM35" s="78"/>
      <c r="MSN35" s="10"/>
      <c r="MSO35" s="10"/>
      <c r="MSP35" s="10"/>
      <c r="MSQ35" s="9"/>
      <c r="MSR35" s="9"/>
      <c r="MSS35" s="78"/>
      <c r="MST35" s="9"/>
      <c r="MSU35" s="9"/>
      <c r="MSV35" s="78"/>
      <c r="MSW35" s="10"/>
      <c r="MSX35" s="10"/>
      <c r="MSY35" s="10"/>
      <c r="MSZ35" s="10"/>
      <c r="MTA35" s="10"/>
      <c r="MTB35" s="10"/>
      <c r="MTC35" s="57"/>
      <c r="MTD35" s="58"/>
      <c r="MTE35" s="9"/>
      <c r="MTF35" s="9"/>
      <c r="MTG35" s="78"/>
      <c r="MTH35" s="9"/>
      <c r="MTI35" s="9"/>
      <c r="MTJ35" s="78"/>
      <c r="MTK35" s="9"/>
      <c r="MTL35" s="9"/>
      <c r="MTM35" s="78"/>
      <c r="MTN35" s="9"/>
      <c r="MTO35" s="9"/>
      <c r="MTP35" s="78"/>
      <c r="MTQ35" s="9"/>
      <c r="MTR35" s="9"/>
      <c r="MTS35" s="78"/>
      <c r="MTT35" s="9"/>
      <c r="MTU35" s="9"/>
      <c r="MTV35" s="78"/>
      <c r="MTW35" s="9"/>
      <c r="MTX35" s="9"/>
      <c r="MTY35" s="78"/>
      <c r="MTZ35" s="9"/>
      <c r="MUA35" s="9"/>
      <c r="MUB35" s="78"/>
      <c r="MUC35" s="9"/>
      <c r="MUD35" s="9"/>
      <c r="MUE35" s="78"/>
      <c r="MUF35" s="9"/>
      <c r="MUG35" s="9"/>
      <c r="MUH35" s="78"/>
      <c r="MUI35" s="9"/>
      <c r="MUJ35" s="9"/>
      <c r="MUK35" s="78"/>
      <c r="MUL35" s="9"/>
      <c r="MUM35" s="9"/>
      <c r="MUN35" s="78"/>
      <c r="MUO35" s="9"/>
      <c r="MUP35" s="9"/>
      <c r="MUQ35" s="78"/>
      <c r="MUR35" s="9"/>
      <c r="MUS35" s="9"/>
      <c r="MUT35" s="78"/>
      <c r="MUU35" s="9"/>
      <c r="MUV35" s="9"/>
      <c r="MUW35" s="78"/>
      <c r="MUX35" s="9"/>
      <c r="MUY35" s="9"/>
      <c r="MUZ35" s="78"/>
      <c r="MVA35" s="9"/>
      <c r="MVB35" s="9"/>
      <c r="MVC35" s="78"/>
      <c r="MVD35" s="9"/>
      <c r="MVE35" s="9"/>
      <c r="MVF35" s="78"/>
      <c r="MVG35" s="9"/>
      <c r="MVH35" s="9"/>
      <c r="MVI35" s="78"/>
      <c r="MVJ35" s="9"/>
      <c r="MVK35" s="9"/>
      <c r="MVL35" s="78"/>
      <c r="MVM35" s="9"/>
      <c r="MVN35" s="9"/>
      <c r="MVO35" s="78"/>
      <c r="MVP35" s="10"/>
      <c r="MVQ35" s="10"/>
      <c r="MVR35" s="10"/>
      <c r="MVS35" s="9"/>
      <c r="MVT35" s="9"/>
      <c r="MVU35" s="78"/>
      <c r="MVV35" s="10"/>
      <c r="MVW35" s="10"/>
      <c r="MVX35" s="10"/>
      <c r="MVY35" s="9"/>
      <c r="MVZ35" s="9"/>
      <c r="MWA35" s="78"/>
      <c r="MWB35" s="9"/>
      <c r="MWC35" s="9"/>
      <c r="MWD35" s="78"/>
      <c r="MWE35" s="10"/>
      <c r="MWF35" s="10"/>
      <c r="MWG35" s="10"/>
      <c r="MWH35" s="10"/>
      <c r="MWI35" s="10"/>
      <c r="MWJ35" s="10"/>
      <c r="MWK35" s="57"/>
      <c r="MWL35" s="58"/>
      <c r="MWM35" s="9"/>
      <c r="MWN35" s="9"/>
      <c r="MWO35" s="78"/>
      <c r="MWP35" s="9"/>
      <c r="MWQ35" s="9"/>
      <c r="MWR35" s="78"/>
      <c r="MWS35" s="9"/>
      <c r="MWT35" s="9"/>
      <c r="MWU35" s="78"/>
      <c r="MWV35" s="9"/>
      <c r="MWW35" s="9"/>
      <c r="MWX35" s="78"/>
      <c r="MWY35" s="9"/>
      <c r="MWZ35" s="9"/>
      <c r="MXA35" s="78"/>
      <c r="MXB35" s="9"/>
      <c r="MXC35" s="9"/>
      <c r="MXD35" s="78"/>
      <c r="MXE35" s="9"/>
      <c r="MXF35" s="9"/>
      <c r="MXG35" s="78"/>
      <c r="MXH35" s="9"/>
      <c r="MXI35" s="9"/>
      <c r="MXJ35" s="78"/>
      <c r="MXK35" s="9"/>
      <c r="MXL35" s="9"/>
      <c r="MXM35" s="78"/>
      <c r="MXN35" s="9"/>
      <c r="MXO35" s="9"/>
      <c r="MXP35" s="78"/>
      <c r="MXQ35" s="9"/>
      <c r="MXR35" s="9"/>
      <c r="MXS35" s="78"/>
      <c r="MXT35" s="9"/>
      <c r="MXU35" s="9"/>
      <c r="MXV35" s="78"/>
      <c r="MXW35" s="9"/>
      <c r="MXX35" s="9"/>
      <c r="MXY35" s="78"/>
      <c r="MXZ35" s="9"/>
      <c r="MYA35" s="9"/>
      <c r="MYB35" s="78"/>
      <c r="MYC35" s="9"/>
      <c r="MYD35" s="9"/>
      <c r="MYE35" s="78"/>
      <c r="MYF35" s="9"/>
      <c r="MYG35" s="9"/>
      <c r="MYH35" s="78"/>
      <c r="MYI35" s="9"/>
      <c r="MYJ35" s="9"/>
      <c r="MYK35" s="78"/>
      <c r="MYL35" s="9"/>
      <c r="MYM35" s="9"/>
      <c r="MYN35" s="78"/>
      <c r="MYO35" s="9"/>
      <c r="MYP35" s="9"/>
      <c r="MYQ35" s="78"/>
      <c r="MYR35" s="9"/>
      <c r="MYS35" s="9"/>
      <c r="MYT35" s="78"/>
      <c r="MYU35" s="9"/>
      <c r="MYV35" s="9"/>
      <c r="MYW35" s="78"/>
      <c r="MYX35" s="10"/>
      <c r="MYY35" s="10"/>
      <c r="MYZ35" s="10"/>
      <c r="MZA35" s="9"/>
      <c r="MZB35" s="9"/>
      <c r="MZC35" s="78"/>
      <c r="MZD35" s="10"/>
      <c r="MZE35" s="10"/>
      <c r="MZF35" s="10"/>
      <c r="MZG35" s="9"/>
      <c r="MZH35" s="9"/>
      <c r="MZI35" s="78"/>
      <c r="MZJ35" s="9"/>
      <c r="MZK35" s="9"/>
      <c r="MZL35" s="78"/>
      <c r="MZM35" s="10"/>
      <c r="MZN35" s="10"/>
      <c r="MZO35" s="10"/>
      <c r="MZP35" s="10"/>
      <c r="MZQ35" s="10"/>
      <c r="MZR35" s="10"/>
      <c r="MZS35" s="57"/>
      <c r="MZT35" s="58"/>
      <c r="MZU35" s="9"/>
      <c r="MZV35" s="9"/>
      <c r="MZW35" s="78"/>
      <c r="MZX35" s="9"/>
      <c r="MZY35" s="9"/>
      <c r="MZZ35" s="78"/>
      <c r="NAA35" s="9"/>
      <c r="NAB35" s="9"/>
      <c r="NAC35" s="78"/>
      <c r="NAD35" s="9"/>
      <c r="NAE35" s="9"/>
      <c r="NAF35" s="78"/>
      <c r="NAG35" s="9"/>
      <c r="NAH35" s="9"/>
      <c r="NAI35" s="78"/>
      <c r="NAJ35" s="9"/>
      <c r="NAK35" s="9"/>
      <c r="NAL35" s="78"/>
      <c r="NAM35" s="9"/>
      <c r="NAN35" s="9"/>
      <c r="NAO35" s="78"/>
      <c r="NAP35" s="9"/>
      <c r="NAQ35" s="9"/>
      <c r="NAR35" s="78"/>
      <c r="NAS35" s="9"/>
      <c r="NAT35" s="9"/>
      <c r="NAU35" s="78"/>
      <c r="NAV35" s="9"/>
      <c r="NAW35" s="9"/>
      <c r="NAX35" s="78"/>
      <c r="NAY35" s="9"/>
      <c r="NAZ35" s="9"/>
      <c r="NBA35" s="78"/>
      <c r="NBB35" s="9"/>
      <c r="NBC35" s="9"/>
      <c r="NBD35" s="78"/>
      <c r="NBE35" s="9"/>
      <c r="NBF35" s="9"/>
      <c r="NBG35" s="78"/>
      <c r="NBH35" s="9"/>
      <c r="NBI35" s="9"/>
      <c r="NBJ35" s="78"/>
      <c r="NBK35" s="9"/>
      <c r="NBL35" s="9"/>
      <c r="NBM35" s="78"/>
      <c r="NBN35" s="9"/>
      <c r="NBO35" s="9"/>
      <c r="NBP35" s="78"/>
      <c r="NBQ35" s="9"/>
      <c r="NBR35" s="9"/>
      <c r="NBS35" s="78"/>
      <c r="NBT35" s="9"/>
      <c r="NBU35" s="9"/>
      <c r="NBV35" s="78"/>
      <c r="NBW35" s="9"/>
      <c r="NBX35" s="9"/>
      <c r="NBY35" s="78"/>
      <c r="NBZ35" s="9"/>
      <c r="NCA35" s="9"/>
      <c r="NCB35" s="78"/>
      <c r="NCC35" s="9"/>
      <c r="NCD35" s="9"/>
      <c r="NCE35" s="78"/>
      <c r="NCF35" s="10"/>
      <c r="NCG35" s="10"/>
      <c r="NCH35" s="10"/>
      <c r="NCI35" s="9"/>
      <c r="NCJ35" s="9"/>
      <c r="NCK35" s="78"/>
      <c r="NCL35" s="10"/>
      <c r="NCM35" s="10"/>
      <c r="NCN35" s="10"/>
      <c r="NCO35" s="9"/>
      <c r="NCP35" s="9"/>
      <c r="NCQ35" s="78"/>
      <c r="NCR35" s="9"/>
      <c r="NCS35" s="9"/>
      <c r="NCT35" s="78"/>
      <c r="NCU35" s="10"/>
      <c r="NCV35" s="10"/>
      <c r="NCW35" s="10"/>
      <c r="NCX35" s="10"/>
      <c r="NCY35" s="10"/>
      <c r="NCZ35" s="10"/>
      <c r="NDA35" s="57"/>
      <c r="NDB35" s="58"/>
      <c r="NDC35" s="9"/>
      <c r="NDD35" s="9"/>
      <c r="NDE35" s="78"/>
      <c r="NDF35" s="9"/>
      <c r="NDG35" s="9"/>
      <c r="NDH35" s="78"/>
      <c r="NDI35" s="9"/>
      <c r="NDJ35" s="9"/>
      <c r="NDK35" s="78"/>
      <c r="NDL35" s="9"/>
      <c r="NDM35" s="9"/>
      <c r="NDN35" s="78"/>
      <c r="NDO35" s="9"/>
      <c r="NDP35" s="9"/>
      <c r="NDQ35" s="78"/>
      <c r="NDR35" s="9"/>
      <c r="NDS35" s="9"/>
      <c r="NDT35" s="78"/>
      <c r="NDU35" s="9"/>
      <c r="NDV35" s="9"/>
      <c r="NDW35" s="78"/>
      <c r="NDX35" s="9"/>
      <c r="NDY35" s="9"/>
      <c r="NDZ35" s="78"/>
      <c r="NEA35" s="9"/>
      <c r="NEB35" s="9"/>
      <c r="NEC35" s="78"/>
      <c r="NED35" s="9"/>
      <c r="NEE35" s="9"/>
      <c r="NEF35" s="78"/>
      <c r="NEG35" s="9"/>
      <c r="NEH35" s="9"/>
      <c r="NEI35" s="78"/>
      <c r="NEJ35" s="9"/>
      <c r="NEK35" s="9"/>
      <c r="NEL35" s="78"/>
      <c r="NEM35" s="9"/>
      <c r="NEN35" s="9"/>
      <c r="NEO35" s="78"/>
      <c r="NEP35" s="9"/>
      <c r="NEQ35" s="9"/>
      <c r="NER35" s="78"/>
      <c r="NES35" s="9"/>
      <c r="NET35" s="9"/>
      <c r="NEU35" s="78"/>
      <c r="NEV35" s="9"/>
      <c r="NEW35" s="9"/>
      <c r="NEX35" s="78"/>
      <c r="NEY35" s="9"/>
      <c r="NEZ35" s="9"/>
      <c r="NFA35" s="78"/>
      <c r="NFB35" s="9"/>
      <c r="NFC35" s="9"/>
      <c r="NFD35" s="78"/>
      <c r="NFE35" s="9"/>
      <c r="NFF35" s="9"/>
      <c r="NFG35" s="78"/>
      <c r="NFH35" s="9"/>
      <c r="NFI35" s="9"/>
      <c r="NFJ35" s="78"/>
      <c r="NFK35" s="9"/>
      <c r="NFL35" s="9"/>
      <c r="NFM35" s="78"/>
      <c r="NFN35" s="10"/>
      <c r="NFO35" s="10"/>
      <c r="NFP35" s="10"/>
      <c r="NFQ35" s="9"/>
      <c r="NFR35" s="9"/>
      <c r="NFS35" s="78"/>
      <c r="NFT35" s="10"/>
      <c r="NFU35" s="10"/>
      <c r="NFV35" s="10"/>
      <c r="NFW35" s="9"/>
      <c r="NFX35" s="9"/>
      <c r="NFY35" s="78"/>
      <c r="NFZ35" s="9"/>
      <c r="NGA35" s="9"/>
      <c r="NGB35" s="78"/>
      <c r="NGC35" s="10"/>
      <c r="NGD35" s="10"/>
      <c r="NGE35" s="10"/>
      <c r="NGF35" s="10"/>
      <c r="NGG35" s="10"/>
      <c r="NGH35" s="10"/>
      <c r="NGI35" s="57"/>
      <c r="NGJ35" s="58"/>
      <c r="NGK35" s="9"/>
      <c r="NGL35" s="9"/>
      <c r="NGM35" s="78"/>
      <c r="NGN35" s="9"/>
      <c r="NGO35" s="9"/>
      <c r="NGP35" s="78"/>
      <c r="NGQ35" s="9"/>
      <c r="NGR35" s="9"/>
      <c r="NGS35" s="78"/>
      <c r="NGT35" s="9"/>
      <c r="NGU35" s="9"/>
      <c r="NGV35" s="78"/>
      <c r="NGW35" s="9"/>
      <c r="NGX35" s="9"/>
      <c r="NGY35" s="78"/>
      <c r="NGZ35" s="9"/>
      <c r="NHA35" s="9"/>
      <c r="NHB35" s="78"/>
      <c r="NHC35" s="9"/>
      <c r="NHD35" s="9"/>
      <c r="NHE35" s="78"/>
      <c r="NHF35" s="9"/>
      <c r="NHG35" s="9"/>
      <c r="NHH35" s="78"/>
      <c r="NHI35" s="9"/>
      <c r="NHJ35" s="9"/>
      <c r="NHK35" s="78"/>
      <c r="NHL35" s="9"/>
      <c r="NHM35" s="9"/>
      <c r="NHN35" s="78"/>
      <c r="NHO35" s="9"/>
      <c r="NHP35" s="9"/>
      <c r="NHQ35" s="78"/>
      <c r="NHR35" s="9"/>
      <c r="NHS35" s="9"/>
      <c r="NHT35" s="78"/>
      <c r="NHU35" s="9"/>
      <c r="NHV35" s="9"/>
      <c r="NHW35" s="78"/>
      <c r="NHX35" s="9"/>
      <c r="NHY35" s="9"/>
      <c r="NHZ35" s="78"/>
      <c r="NIA35" s="9"/>
      <c r="NIB35" s="9"/>
      <c r="NIC35" s="78"/>
      <c r="NID35" s="9"/>
      <c r="NIE35" s="9"/>
      <c r="NIF35" s="78"/>
      <c r="NIG35" s="9"/>
      <c r="NIH35" s="9"/>
      <c r="NII35" s="78"/>
      <c r="NIJ35" s="9"/>
      <c r="NIK35" s="9"/>
      <c r="NIL35" s="78"/>
      <c r="NIM35" s="9"/>
      <c r="NIN35" s="9"/>
      <c r="NIO35" s="78"/>
      <c r="NIP35" s="9"/>
      <c r="NIQ35" s="9"/>
      <c r="NIR35" s="78"/>
      <c r="NIS35" s="9"/>
      <c r="NIT35" s="9"/>
      <c r="NIU35" s="78"/>
      <c r="NIV35" s="10"/>
      <c r="NIW35" s="10"/>
      <c r="NIX35" s="10"/>
      <c r="NIY35" s="9"/>
      <c r="NIZ35" s="9"/>
      <c r="NJA35" s="78"/>
      <c r="NJB35" s="10"/>
      <c r="NJC35" s="10"/>
      <c r="NJD35" s="10"/>
      <c r="NJE35" s="9"/>
      <c r="NJF35" s="9"/>
      <c r="NJG35" s="78"/>
      <c r="NJH35" s="9"/>
      <c r="NJI35" s="9"/>
      <c r="NJJ35" s="78"/>
      <c r="NJK35" s="10"/>
      <c r="NJL35" s="10"/>
      <c r="NJM35" s="10"/>
      <c r="NJN35" s="10"/>
      <c r="NJO35" s="10"/>
      <c r="NJP35" s="10"/>
      <c r="NJQ35" s="57"/>
      <c r="NJR35" s="58"/>
      <c r="NJS35" s="9"/>
      <c r="NJT35" s="9"/>
      <c r="NJU35" s="78"/>
      <c r="NJV35" s="9"/>
      <c r="NJW35" s="9"/>
      <c r="NJX35" s="78"/>
      <c r="NJY35" s="9"/>
      <c r="NJZ35" s="9"/>
      <c r="NKA35" s="78"/>
      <c r="NKB35" s="9"/>
      <c r="NKC35" s="9"/>
      <c r="NKD35" s="78"/>
      <c r="NKE35" s="9"/>
      <c r="NKF35" s="9"/>
      <c r="NKG35" s="78"/>
      <c r="NKH35" s="9"/>
      <c r="NKI35" s="9"/>
      <c r="NKJ35" s="78"/>
      <c r="NKK35" s="9"/>
      <c r="NKL35" s="9"/>
      <c r="NKM35" s="78"/>
      <c r="NKN35" s="9"/>
      <c r="NKO35" s="9"/>
      <c r="NKP35" s="78"/>
      <c r="NKQ35" s="9"/>
      <c r="NKR35" s="9"/>
      <c r="NKS35" s="78"/>
      <c r="NKT35" s="9"/>
      <c r="NKU35" s="9"/>
      <c r="NKV35" s="78"/>
      <c r="NKW35" s="9"/>
      <c r="NKX35" s="9"/>
      <c r="NKY35" s="78"/>
      <c r="NKZ35" s="9"/>
      <c r="NLA35" s="9"/>
      <c r="NLB35" s="78"/>
      <c r="NLC35" s="9"/>
      <c r="NLD35" s="9"/>
      <c r="NLE35" s="78"/>
      <c r="NLF35" s="9"/>
      <c r="NLG35" s="9"/>
      <c r="NLH35" s="78"/>
      <c r="NLI35" s="9"/>
      <c r="NLJ35" s="9"/>
      <c r="NLK35" s="78"/>
      <c r="NLL35" s="9"/>
      <c r="NLM35" s="9"/>
      <c r="NLN35" s="78"/>
      <c r="NLO35" s="9"/>
      <c r="NLP35" s="9"/>
      <c r="NLQ35" s="78"/>
      <c r="NLR35" s="9"/>
      <c r="NLS35" s="9"/>
      <c r="NLT35" s="78"/>
      <c r="NLU35" s="9"/>
      <c r="NLV35" s="9"/>
      <c r="NLW35" s="78"/>
      <c r="NLX35" s="9"/>
      <c r="NLY35" s="9"/>
      <c r="NLZ35" s="78"/>
      <c r="NMA35" s="9"/>
      <c r="NMB35" s="9"/>
      <c r="NMC35" s="78"/>
      <c r="NMD35" s="10"/>
      <c r="NME35" s="10"/>
      <c r="NMF35" s="10"/>
      <c r="NMG35" s="9"/>
      <c r="NMH35" s="9"/>
      <c r="NMI35" s="78"/>
      <c r="NMJ35" s="10"/>
      <c r="NMK35" s="10"/>
      <c r="NML35" s="10"/>
      <c r="NMM35" s="9"/>
      <c r="NMN35" s="9"/>
      <c r="NMO35" s="78"/>
      <c r="NMP35" s="9"/>
      <c r="NMQ35" s="9"/>
      <c r="NMR35" s="78"/>
      <c r="NMS35" s="10"/>
      <c r="NMT35" s="10"/>
      <c r="NMU35" s="10"/>
      <c r="NMV35" s="10"/>
      <c r="NMW35" s="10"/>
      <c r="NMX35" s="10"/>
      <c r="NMY35" s="57"/>
      <c r="NMZ35" s="58"/>
      <c r="NNA35" s="9"/>
      <c r="NNB35" s="9"/>
      <c r="NNC35" s="78"/>
      <c r="NND35" s="9"/>
      <c r="NNE35" s="9"/>
      <c r="NNF35" s="78"/>
      <c r="NNG35" s="9"/>
      <c r="NNH35" s="9"/>
      <c r="NNI35" s="78"/>
      <c r="NNJ35" s="9"/>
      <c r="NNK35" s="9"/>
      <c r="NNL35" s="78"/>
      <c r="NNM35" s="9"/>
      <c r="NNN35" s="9"/>
      <c r="NNO35" s="78"/>
      <c r="NNP35" s="9"/>
      <c r="NNQ35" s="9"/>
      <c r="NNR35" s="78"/>
      <c r="NNS35" s="9"/>
      <c r="NNT35" s="9"/>
      <c r="NNU35" s="78"/>
      <c r="NNV35" s="9"/>
      <c r="NNW35" s="9"/>
      <c r="NNX35" s="78"/>
      <c r="NNY35" s="9"/>
      <c r="NNZ35" s="9"/>
      <c r="NOA35" s="78"/>
      <c r="NOB35" s="9"/>
      <c r="NOC35" s="9"/>
      <c r="NOD35" s="78"/>
      <c r="NOE35" s="9"/>
      <c r="NOF35" s="9"/>
      <c r="NOG35" s="78"/>
      <c r="NOH35" s="9"/>
      <c r="NOI35" s="9"/>
      <c r="NOJ35" s="78"/>
      <c r="NOK35" s="9"/>
      <c r="NOL35" s="9"/>
      <c r="NOM35" s="78"/>
      <c r="NON35" s="9"/>
      <c r="NOO35" s="9"/>
      <c r="NOP35" s="78"/>
      <c r="NOQ35" s="9"/>
      <c r="NOR35" s="9"/>
      <c r="NOS35" s="78"/>
      <c r="NOT35" s="9"/>
      <c r="NOU35" s="9"/>
      <c r="NOV35" s="78"/>
      <c r="NOW35" s="9"/>
      <c r="NOX35" s="9"/>
      <c r="NOY35" s="78"/>
      <c r="NOZ35" s="9"/>
      <c r="NPA35" s="9"/>
      <c r="NPB35" s="78"/>
      <c r="NPC35" s="9"/>
      <c r="NPD35" s="9"/>
      <c r="NPE35" s="78"/>
      <c r="NPF35" s="9"/>
      <c r="NPG35" s="9"/>
      <c r="NPH35" s="78"/>
      <c r="NPI35" s="9"/>
      <c r="NPJ35" s="9"/>
      <c r="NPK35" s="78"/>
      <c r="NPL35" s="10"/>
      <c r="NPM35" s="10"/>
      <c r="NPN35" s="10"/>
      <c r="NPO35" s="9"/>
      <c r="NPP35" s="9"/>
      <c r="NPQ35" s="78"/>
      <c r="NPR35" s="10"/>
      <c r="NPS35" s="10"/>
      <c r="NPT35" s="10"/>
      <c r="NPU35" s="9"/>
      <c r="NPV35" s="9"/>
      <c r="NPW35" s="78"/>
      <c r="NPX35" s="9"/>
      <c r="NPY35" s="9"/>
      <c r="NPZ35" s="78"/>
      <c r="NQA35" s="10"/>
      <c r="NQB35" s="10"/>
      <c r="NQC35" s="10"/>
      <c r="NQD35" s="10"/>
      <c r="NQE35" s="10"/>
      <c r="NQF35" s="10"/>
      <c r="NQG35" s="57"/>
      <c r="NQH35" s="58"/>
      <c r="NQI35" s="9"/>
      <c r="NQJ35" s="9"/>
      <c r="NQK35" s="78"/>
      <c r="NQL35" s="9"/>
      <c r="NQM35" s="9"/>
      <c r="NQN35" s="78"/>
      <c r="NQO35" s="9"/>
      <c r="NQP35" s="9"/>
      <c r="NQQ35" s="78"/>
      <c r="NQR35" s="9"/>
      <c r="NQS35" s="9"/>
      <c r="NQT35" s="78"/>
      <c r="NQU35" s="9"/>
      <c r="NQV35" s="9"/>
      <c r="NQW35" s="78"/>
      <c r="NQX35" s="9"/>
      <c r="NQY35" s="9"/>
      <c r="NQZ35" s="78"/>
      <c r="NRA35" s="9"/>
      <c r="NRB35" s="9"/>
      <c r="NRC35" s="78"/>
      <c r="NRD35" s="9"/>
      <c r="NRE35" s="9"/>
      <c r="NRF35" s="78"/>
      <c r="NRG35" s="9"/>
      <c r="NRH35" s="9"/>
      <c r="NRI35" s="78"/>
      <c r="NRJ35" s="9"/>
      <c r="NRK35" s="9"/>
      <c r="NRL35" s="78"/>
      <c r="NRM35" s="9"/>
      <c r="NRN35" s="9"/>
      <c r="NRO35" s="78"/>
      <c r="NRP35" s="9"/>
      <c r="NRQ35" s="9"/>
      <c r="NRR35" s="78"/>
      <c r="NRS35" s="9"/>
      <c r="NRT35" s="9"/>
      <c r="NRU35" s="78"/>
      <c r="NRV35" s="9"/>
      <c r="NRW35" s="9"/>
      <c r="NRX35" s="78"/>
      <c r="NRY35" s="9"/>
      <c r="NRZ35" s="9"/>
      <c r="NSA35" s="78"/>
      <c r="NSB35" s="9"/>
      <c r="NSC35" s="9"/>
      <c r="NSD35" s="78"/>
      <c r="NSE35" s="9"/>
      <c r="NSF35" s="9"/>
      <c r="NSG35" s="78"/>
      <c r="NSH35" s="9"/>
      <c r="NSI35" s="9"/>
      <c r="NSJ35" s="78"/>
      <c r="NSK35" s="9"/>
      <c r="NSL35" s="9"/>
      <c r="NSM35" s="78"/>
      <c r="NSN35" s="9"/>
      <c r="NSO35" s="9"/>
      <c r="NSP35" s="78"/>
      <c r="NSQ35" s="9"/>
      <c r="NSR35" s="9"/>
      <c r="NSS35" s="78"/>
      <c r="NST35" s="10"/>
      <c r="NSU35" s="10"/>
      <c r="NSV35" s="10"/>
      <c r="NSW35" s="9"/>
      <c r="NSX35" s="9"/>
      <c r="NSY35" s="78"/>
      <c r="NSZ35" s="10"/>
      <c r="NTA35" s="10"/>
      <c r="NTB35" s="10"/>
      <c r="NTC35" s="9"/>
      <c r="NTD35" s="9"/>
      <c r="NTE35" s="78"/>
      <c r="NTF35" s="9"/>
      <c r="NTG35" s="9"/>
      <c r="NTH35" s="78"/>
      <c r="NTI35" s="10"/>
      <c r="NTJ35" s="10"/>
      <c r="NTK35" s="10"/>
      <c r="NTL35" s="10"/>
      <c r="NTM35" s="10"/>
      <c r="NTN35" s="10"/>
      <c r="NTO35" s="57"/>
      <c r="NTP35" s="58"/>
      <c r="NTQ35" s="9"/>
      <c r="NTR35" s="9"/>
      <c r="NTS35" s="78"/>
      <c r="NTT35" s="9"/>
      <c r="NTU35" s="9"/>
      <c r="NTV35" s="78"/>
      <c r="NTW35" s="9"/>
      <c r="NTX35" s="9"/>
      <c r="NTY35" s="78"/>
      <c r="NTZ35" s="9"/>
      <c r="NUA35" s="9"/>
      <c r="NUB35" s="78"/>
      <c r="NUC35" s="9"/>
      <c r="NUD35" s="9"/>
      <c r="NUE35" s="78"/>
      <c r="NUF35" s="9"/>
      <c r="NUG35" s="9"/>
      <c r="NUH35" s="78"/>
      <c r="NUI35" s="9"/>
      <c r="NUJ35" s="9"/>
      <c r="NUK35" s="78"/>
      <c r="NUL35" s="9"/>
      <c r="NUM35" s="9"/>
      <c r="NUN35" s="78"/>
      <c r="NUO35" s="9"/>
      <c r="NUP35" s="9"/>
      <c r="NUQ35" s="78"/>
      <c r="NUR35" s="9"/>
      <c r="NUS35" s="9"/>
      <c r="NUT35" s="78"/>
      <c r="NUU35" s="9"/>
      <c r="NUV35" s="9"/>
      <c r="NUW35" s="78"/>
      <c r="NUX35" s="9"/>
      <c r="NUY35" s="9"/>
      <c r="NUZ35" s="78"/>
      <c r="NVA35" s="9"/>
      <c r="NVB35" s="9"/>
      <c r="NVC35" s="78"/>
      <c r="NVD35" s="9"/>
      <c r="NVE35" s="9"/>
      <c r="NVF35" s="78"/>
      <c r="NVG35" s="9"/>
      <c r="NVH35" s="9"/>
      <c r="NVI35" s="78"/>
      <c r="NVJ35" s="9"/>
      <c r="NVK35" s="9"/>
      <c r="NVL35" s="78"/>
      <c r="NVM35" s="9"/>
      <c r="NVN35" s="9"/>
      <c r="NVO35" s="78"/>
      <c r="NVP35" s="9"/>
      <c r="NVQ35" s="9"/>
      <c r="NVR35" s="78"/>
      <c r="NVS35" s="9"/>
      <c r="NVT35" s="9"/>
      <c r="NVU35" s="78"/>
      <c r="NVV35" s="9"/>
      <c r="NVW35" s="9"/>
      <c r="NVX35" s="78"/>
      <c r="NVY35" s="9"/>
      <c r="NVZ35" s="9"/>
      <c r="NWA35" s="78"/>
      <c r="NWB35" s="10"/>
      <c r="NWC35" s="10"/>
      <c r="NWD35" s="10"/>
      <c r="NWE35" s="9"/>
      <c r="NWF35" s="9"/>
      <c r="NWG35" s="78"/>
      <c r="NWH35" s="10"/>
      <c r="NWI35" s="10"/>
      <c r="NWJ35" s="10"/>
      <c r="NWK35" s="9"/>
      <c r="NWL35" s="9"/>
      <c r="NWM35" s="78"/>
      <c r="NWN35" s="9"/>
      <c r="NWO35" s="9"/>
      <c r="NWP35" s="78"/>
      <c r="NWQ35" s="10"/>
      <c r="NWR35" s="10"/>
      <c r="NWS35" s="10"/>
      <c r="NWT35" s="10"/>
      <c r="NWU35" s="10"/>
      <c r="NWV35" s="10"/>
      <c r="NWW35" s="57"/>
      <c r="NWX35" s="58"/>
      <c r="NWY35" s="9"/>
      <c r="NWZ35" s="9"/>
      <c r="NXA35" s="78"/>
      <c r="NXB35" s="9"/>
      <c r="NXC35" s="9"/>
      <c r="NXD35" s="78"/>
      <c r="NXE35" s="9"/>
      <c r="NXF35" s="9"/>
      <c r="NXG35" s="78"/>
      <c r="NXH35" s="9"/>
      <c r="NXI35" s="9"/>
      <c r="NXJ35" s="78"/>
      <c r="NXK35" s="9"/>
      <c r="NXL35" s="9"/>
      <c r="NXM35" s="78"/>
      <c r="NXN35" s="9"/>
      <c r="NXO35" s="9"/>
      <c r="NXP35" s="78"/>
      <c r="NXQ35" s="9"/>
      <c r="NXR35" s="9"/>
      <c r="NXS35" s="78"/>
      <c r="NXT35" s="9"/>
      <c r="NXU35" s="9"/>
      <c r="NXV35" s="78"/>
      <c r="NXW35" s="9"/>
      <c r="NXX35" s="9"/>
      <c r="NXY35" s="78"/>
      <c r="NXZ35" s="9"/>
      <c r="NYA35" s="9"/>
      <c r="NYB35" s="78"/>
      <c r="NYC35" s="9"/>
      <c r="NYD35" s="9"/>
      <c r="NYE35" s="78"/>
      <c r="NYF35" s="9"/>
      <c r="NYG35" s="9"/>
      <c r="NYH35" s="78"/>
      <c r="NYI35" s="9"/>
      <c r="NYJ35" s="9"/>
      <c r="NYK35" s="78"/>
      <c r="NYL35" s="9"/>
      <c r="NYM35" s="9"/>
      <c r="NYN35" s="78"/>
      <c r="NYO35" s="9"/>
      <c r="NYP35" s="9"/>
      <c r="NYQ35" s="78"/>
      <c r="NYR35" s="9"/>
      <c r="NYS35" s="9"/>
      <c r="NYT35" s="78"/>
      <c r="NYU35" s="9"/>
      <c r="NYV35" s="9"/>
      <c r="NYW35" s="78"/>
      <c r="NYX35" s="9"/>
      <c r="NYY35" s="9"/>
      <c r="NYZ35" s="78"/>
      <c r="NZA35" s="9"/>
      <c r="NZB35" s="9"/>
      <c r="NZC35" s="78"/>
      <c r="NZD35" s="9"/>
      <c r="NZE35" s="9"/>
      <c r="NZF35" s="78"/>
      <c r="NZG35" s="9"/>
      <c r="NZH35" s="9"/>
      <c r="NZI35" s="78"/>
      <c r="NZJ35" s="10"/>
      <c r="NZK35" s="10"/>
      <c r="NZL35" s="10"/>
      <c r="NZM35" s="9"/>
      <c r="NZN35" s="9"/>
      <c r="NZO35" s="78"/>
      <c r="NZP35" s="10"/>
      <c r="NZQ35" s="10"/>
      <c r="NZR35" s="10"/>
      <c r="NZS35" s="9"/>
      <c r="NZT35" s="9"/>
      <c r="NZU35" s="78"/>
      <c r="NZV35" s="9"/>
      <c r="NZW35" s="9"/>
      <c r="NZX35" s="78"/>
      <c r="NZY35" s="10"/>
      <c r="NZZ35" s="10"/>
      <c r="OAA35" s="10"/>
      <c r="OAB35" s="10"/>
      <c r="OAC35" s="10"/>
      <c r="OAD35" s="10"/>
      <c r="OAE35" s="57"/>
      <c r="OAF35" s="58"/>
      <c r="OAG35" s="9"/>
      <c r="OAH35" s="9"/>
      <c r="OAI35" s="78"/>
      <c r="OAJ35" s="9"/>
      <c r="OAK35" s="9"/>
      <c r="OAL35" s="78"/>
      <c r="OAM35" s="9"/>
      <c r="OAN35" s="9"/>
      <c r="OAO35" s="78"/>
      <c r="OAP35" s="9"/>
      <c r="OAQ35" s="9"/>
      <c r="OAR35" s="78"/>
      <c r="OAS35" s="9"/>
      <c r="OAT35" s="9"/>
      <c r="OAU35" s="78"/>
      <c r="OAV35" s="9"/>
      <c r="OAW35" s="9"/>
      <c r="OAX35" s="78"/>
      <c r="OAY35" s="9"/>
      <c r="OAZ35" s="9"/>
      <c r="OBA35" s="78"/>
      <c r="OBB35" s="9"/>
      <c r="OBC35" s="9"/>
      <c r="OBD35" s="78"/>
      <c r="OBE35" s="9"/>
      <c r="OBF35" s="9"/>
      <c r="OBG35" s="78"/>
      <c r="OBH35" s="9"/>
      <c r="OBI35" s="9"/>
      <c r="OBJ35" s="78"/>
      <c r="OBK35" s="9"/>
      <c r="OBL35" s="9"/>
      <c r="OBM35" s="78"/>
      <c r="OBN35" s="9"/>
      <c r="OBO35" s="9"/>
      <c r="OBP35" s="78"/>
      <c r="OBQ35" s="9"/>
      <c r="OBR35" s="9"/>
      <c r="OBS35" s="78"/>
      <c r="OBT35" s="9"/>
      <c r="OBU35" s="9"/>
      <c r="OBV35" s="78"/>
      <c r="OBW35" s="9"/>
      <c r="OBX35" s="9"/>
      <c r="OBY35" s="78"/>
      <c r="OBZ35" s="9"/>
      <c r="OCA35" s="9"/>
      <c r="OCB35" s="78"/>
      <c r="OCC35" s="9"/>
      <c r="OCD35" s="9"/>
      <c r="OCE35" s="78"/>
      <c r="OCF35" s="9"/>
      <c r="OCG35" s="9"/>
      <c r="OCH35" s="78"/>
      <c r="OCI35" s="9"/>
      <c r="OCJ35" s="9"/>
      <c r="OCK35" s="78"/>
      <c r="OCL35" s="9"/>
      <c r="OCM35" s="9"/>
      <c r="OCN35" s="78"/>
      <c r="OCO35" s="9"/>
      <c r="OCP35" s="9"/>
      <c r="OCQ35" s="78"/>
      <c r="OCR35" s="10"/>
      <c r="OCS35" s="10"/>
      <c r="OCT35" s="10"/>
      <c r="OCU35" s="9"/>
      <c r="OCV35" s="9"/>
      <c r="OCW35" s="78"/>
      <c r="OCX35" s="10"/>
      <c r="OCY35" s="10"/>
      <c r="OCZ35" s="10"/>
      <c r="ODA35" s="9"/>
      <c r="ODB35" s="9"/>
      <c r="ODC35" s="78"/>
      <c r="ODD35" s="9"/>
      <c r="ODE35" s="9"/>
      <c r="ODF35" s="78"/>
      <c r="ODG35" s="10"/>
      <c r="ODH35" s="10"/>
      <c r="ODI35" s="10"/>
      <c r="ODJ35" s="10"/>
      <c r="ODK35" s="10"/>
      <c r="ODL35" s="10"/>
      <c r="ODM35" s="57"/>
      <c r="ODN35" s="58"/>
      <c r="ODO35" s="9"/>
      <c r="ODP35" s="9"/>
      <c r="ODQ35" s="78"/>
      <c r="ODR35" s="9"/>
      <c r="ODS35" s="9"/>
      <c r="ODT35" s="78"/>
      <c r="ODU35" s="9"/>
      <c r="ODV35" s="9"/>
      <c r="ODW35" s="78"/>
      <c r="ODX35" s="9"/>
      <c r="ODY35" s="9"/>
      <c r="ODZ35" s="78"/>
      <c r="OEA35" s="9"/>
      <c r="OEB35" s="9"/>
      <c r="OEC35" s="78"/>
      <c r="OED35" s="9"/>
      <c r="OEE35" s="9"/>
      <c r="OEF35" s="78"/>
      <c r="OEG35" s="9"/>
      <c r="OEH35" s="9"/>
      <c r="OEI35" s="78"/>
      <c r="OEJ35" s="9"/>
      <c r="OEK35" s="9"/>
      <c r="OEL35" s="78"/>
      <c r="OEM35" s="9"/>
      <c r="OEN35" s="9"/>
      <c r="OEO35" s="78"/>
      <c r="OEP35" s="9"/>
      <c r="OEQ35" s="9"/>
      <c r="OER35" s="78"/>
      <c r="OES35" s="9"/>
      <c r="OET35" s="9"/>
      <c r="OEU35" s="78"/>
      <c r="OEV35" s="9"/>
      <c r="OEW35" s="9"/>
      <c r="OEX35" s="78"/>
      <c r="OEY35" s="9"/>
      <c r="OEZ35" s="9"/>
      <c r="OFA35" s="78"/>
      <c r="OFB35" s="9"/>
      <c r="OFC35" s="9"/>
      <c r="OFD35" s="78"/>
      <c r="OFE35" s="9"/>
      <c r="OFF35" s="9"/>
      <c r="OFG35" s="78"/>
      <c r="OFH35" s="9"/>
      <c r="OFI35" s="9"/>
      <c r="OFJ35" s="78"/>
      <c r="OFK35" s="9"/>
      <c r="OFL35" s="9"/>
      <c r="OFM35" s="78"/>
      <c r="OFN35" s="9"/>
      <c r="OFO35" s="9"/>
      <c r="OFP35" s="78"/>
      <c r="OFQ35" s="9"/>
      <c r="OFR35" s="9"/>
      <c r="OFS35" s="78"/>
      <c r="OFT35" s="9"/>
      <c r="OFU35" s="9"/>
      <c r="OFV35" s="78"/>
      <c r="OFW35" s="9"/>
      <c r="OFX35" s="9"/>
      <c r="OFY35" s="78"/>
      <c r="OFZ35" s="10"/>
      <c r="OGA35" s="10"/>
      <c r="OGB35" s="10"/>
      <c r="OGC35" s="9"/>
      <c r="OGD35" s="9"/>
      <c r="OGE35" s="78"/>
      <c r="OGF35" s="10"/>
      <c r="OGG35" s="10"/>
      <c r="OGH35" s="10"/>
      <c r="OGI35" s="9"/>
      <c r="OGJ35" s="9"/>
      <c r="OGK35" s="78"/>
      <c r="OGL35" s="9"/>
      <c r="OGM35" s="9"/>
      <c r="OGN35" s="78"/>
      <c r="OGO35" s="10"/>
      <c r="OGP35" s="10"/>
      <c r="OGQ35" s="10"/>
      <c r="OGR35" s="10"/>
      <c r="OGS35" s="10"/>
      <c r="OGT35" s="10"/>
      <c r="OGU35" s="57"/>
      <c r="OGV35" s="58"/>
      <c r="OGW35" s="9"/>
      <c r="OGX35" s="9"/>
      <c r="OGY35" s="78"/>
      <c r="OGZ35" s="9"/>
      <c r="OHA35" s="9"/>
      <c r="OHB35" s="78"/>
      <c r="OHC35" s="9"/>
      <c r="OHD35" s="9"/>
      <c r="OHE35" s="78"/>
      <c r="OHF35" s="9"/>
      <c r="OHG35" s="9"/>
      <c r="OHH35" s="78"/>
      <c r="OHI35" s="9"/>
      <c r="OHJ35" s="9"/>
      <c r="OHK35" s="78"/>
      <c r="OHL35" s="9"/>
      <c r="OHM35" s="9"/>
      <c r="OHN35" s="78"/>
      <c r="OHO35" s="9"/>
      <c r="OHP35" s="9"/>
      <c r="OHQ35" s="78"/>
      <c r="OHR35" s="9"/>
      <c r="OHS35" s="9"/>
      <c r="OHT35" s="78"/>
      <c r="OHU35" s="9"/>
      <c r="OHV35" s="9"/>
      <c r="OHW35" s="78"/>
      <c r="OHX35" s="9"/>
      <c r="OHY35" s="9"/>
      <c r="OHZ35" s="78"/>
      <c r="OIA35" s="9"/>
      <c r="OIB35" s="9"/>
      <c r="OIC35" s="78"/>
      <c r="OID35" s="9"/>
      <c r="OIE35" s="9"/>
      <c r="OIF35" s="78"/>
      <c r="OIG35" s="9"/>
      <c r="OIH35" s="9"/>
      <c r="OII35" s="78"/>
      <c r="OIJ35" s="9"/>
      <c r="OIK35" s="9"/>
      <c r="OIL35" s="78"/>
      <c r="OIM35" s="9"/>
      <c r="OIN35" s="9"/>
      <c r="OIO35" s="78"/>
      <c r="OIP35" s="9"/>
      <c r="OIQ35" s="9"/>
      <c r="OIR35" s="78"/>
      <c r="OIS35" s="9"/>
      <c r="OIT35" s="9"/>
      <c r="OIU35" s="78"/>
      <c r="OIV35" s="9"/>
      <c r="OIW35" s="9"/>
      <c r="OIX35" s="78"/>
      <c r="OIY35" s="9"/>
      <c r="OIZ35" s="9"/>
      <c r="OJA35" s="78"/>
      <c r="OJB35" s="9"/>
      <c r="OJC35" s="9"/>
      <c r="OJD35" s="78"/>
      <c r="OJE35" s="9"/>
      <c r="OJF35" s="9"/>
      <c r="OJG35" s="78"/>
      <c r="OJH35" s="10"/>
      <c r="OJI35" s="10"/>
      <c r="OJJ35" s="10"/>
      <c r="OJK35" s="9"/>
      <c r="OJL35" s="9"/>
      <c r="OJM35" s="78"/>
      <c r="OJN35" s="10"/>
      <c r="OJO35" s="10"/>
      <c r="OJP35" s="10"/>
      <c r="OJQ35" s="9"/>
      <c r="OJR35" s="9"/>
      <c r="OJS35" s="78"/>
      <c r="OJT35" s="9"/>
      <c r="OJU35" s="9"/>
      <c r="OJV35" s="78"/>
      <c r="OJW35" s="10"/>
      <c r="OJX35" s="10"/>
      <c r="OJY35" s="10"/>
      <c r="OJZ35" s="10"/>
      <c r="OKA35" s="10"/>
      <c r="OKB35" s="10"/>
      <c r="OKC35" s="57"/>
      <c r="OKD35" s="58"/>
      <c r="OKE35" s="9"/>
      <c r="OKF35" s="9"/>
      <c r="OKG35" s="78"/>
      <c r="OKH35" s="9"/>
      <c r="OKI35" s="9"/>
      <c r="OKJ35" s="78"/>
      <c r="OKK35" s="9"/>
      <c r="OKL35" s="9"/>
      <c r="OKM35" s="78"/>
      <c r="OKN35" s="9"/>
      <c r="OKO35" s="9"/>
      <c r="OKP35" s="78"/>
      <c r="OKQ35" s="9"/>
      <c r="OKR35" s="9"/>
      <c r="OKS35" s="78"/>
      <c r="OKT35" s="9"/>
      <c r="OKU35" s="9"/>
      <c r="OKV35" s="78"/>
      <c r="OKW35" s="9"/>
      <c r="OKX35" s="9"/>
      <c r="OKY35" s="78"/>
      <c r="OKZ35" s="9"/>
      <c r="OLA35" s="9"/>
      <c r="OLB35" s="78"/>
      <c r="OLC35" s="9"/>
      <c r="OLD35" s="9"/>
      <c r="OLE35" s="78"/>
      <c r="OLF35" s="9"/>
      <c r="OLG35" s="9"/>
      <c r="OLH35" s="78"/>
      <c r="OLI35" s="9"/>
      <c r="OLJ35" s="9"/>
      <c r="OLK35" s="78"/>
      <c r="OLL35" s="9"/>
      <c r="OLM35" s="9"/>
      <c r="OLN35" s="78"/>
      <c r="OLO35" s="9"/>
      <c r="OLP35" s="9"/>
      <c r="OLQ35" s="78"/>
      <c r="OLR35" s="9"/>
      <c r="OLS35" s="9"/>
      <c r="OLT35" s="78"/>
      <c r="OLU35" s="9"/>
      <c r="OLV35" s="9"/>
      <c r="OLW35" s="78"/>
      <c r="OLX35" s="9"/>
      <c r="OLY35" s="9"/>
      <c r="OLZ35" s="78"/>
      <c r="OMA35" s="9"/>
      <c r="OMB35" s="9"/>
      <c r="OMC35" s="78"/>
      <c r="OMD35" s="9"/>
      <c r="OME35" s="9"/>
      <c r="OMF35" s="78"/>
      <c r="OMG35" s="9"/>
      <c r="OMH35" s="9"/>
      <c r="OMI35" s="78"/>
      <c r="OMJ35" s="9"/>
      <c r="OMK35" s="9"/>
      <c r="OML35" s="78"/>
      <c r="OMM35" s="9"/>
      <c r="OMN35" s="9"/>
      <c r="OMO35" s="78"/>
      <c r="OMP35" s="10"/>
      <c r="OMQ35" s="10"/>
      <c r="OMR35" s="10"/>
      <c r="OMS35" s="9"/>
      <c r="OMT35" s="9"/>
      <c r="OMU35" s="78"/>
      <c r="OMV35" s="10"/>
      <c r="OMW35" s="10"/>
      <c r="OMX35" s="10"/>
      <c r="OMY35" s="9"/>
      <c r="OMZ35" s="9"/>
      <c r="ONA35" s="78"/>
      <c r="ONB35" s="9"/>
      <c r="ONC35" s="9"/>
      <c r="OND35" s="78"/>
      <c r="ONE35" s="10"/>
      <c r="ONF35" s="10"/>
      <c r="ONG35" s="10"/>
      <c r="ONH35" s="10"/>
      <c r="ONI35" s="10"/>
      <c r="ONJ35" s="10"/>
      <c r="ONK35" s="57"/>
      <c r="ONL35" s="58"/>
      <c r="ONM35" s="9"/>
      <c r="ONN35" s="9"/>
      <c r="ONO35" s="78"/>
      <c r="ONP35" s="9"/>
      <c r="ONQ35" s="9"/>
      <c r="ONR35" s="78"/>
      <c r="ONS35" s="9"/>
      <c r="ONT35" s="9"/>
      <c r="ONU35" s="78"/>
      <c r="ONV35" s="9"/>
      <c r="ONW35" s="9"/>
      <c r="ONX35" s="78"/>
      <c r="ONY35" s="9"/>
      <c r="ONZ35" s="9"/>
      <c r="OOA35" s="78"/>
      <c r="OOB35" s="9"/>
      <c r="OOC35" s="9"/>
      <c r="OOD35" s="78"/>
      <c r="OOE35" s="9"/>
      <c r="OOF35" s="9"/>
      <c r="OOG35" s="78"/>
      <c r="OOH35" s="9"/>
      <c r="OOI35" s="9"/>
      <c r="OOJ35" s="78"/>
      <c r="OOK35" s="9"/>
      <c r="OOL35" s="9"/>
      <c r="OOM35" s="78"/>
      <c r="OON35" s="9"/>
      <c r="OOO35" s="9"/>
      <c r="OOP35" s="78"/>
      <c r="OOQ35" s="9"/>
      <c r="OOR35" s="9"/>
      <c r="OOS35" s="78"/>
      <c r="OOT35" s="9"/>
      <c r="OOU35" s="9"/>
      <c r="OOV35" s="78"/>
      <c r="OOW35" s="9"/>
      <c r="OOX35" s="9"/>
      <c r="OOY35" s="78"/>
      <c r="OOZ35" s="9"/>
      <c r="OPA35" s="9"/>
      <c r="OPB35" s="78"/>
      <c r="OPC35" s="9"/>
      <c r="OPD35" s="9"/>
      <c r="OPE35" s="78"/>
      <c r="OPF35" s="9"/>
      <c r="OPG35" s="9"/>
      <c r="OPH35" s="78"/>
      <c r="OPI35" s="9"/>
      <c r="OPJ35" s="9"/>
      <c r="OPK35" s="78"/>
      <c r="OPL35" s="9"/>
      <c r="OPM35" s="9"/>
      <c r="OPN35" s="78"/>
      <c r="OPO35" s="9"/>
      <c r="OPP35" s="9"/>
      <c r="OPQ35" s="78"/>
      <c r="OPR35" s="9"/>
      <c r="OPS35" s="9"/>
      <c r="OPT35" s="78"/>
      <c r="OPU35" s="9"/>
      <c r="OPV35" s="9"/>
      <c r="OPW35" s="78"/>
      <c r="OPX35" s="10"/>
      <c r="OPY35" s="10"/>
      <c r="OPZ35" s="10"/>
      <c r="OQA35" s="9"/>
      <c r="OQB35" s="9"/>
      <c r="OQC35" s="78"/>
      <c r="OQD35" s="10"/>
      <c r="OQE35" s="10"/>
      <c r="OQF35" s="10"/>
      <c r="OQG35" s="9"/>
      <c r="OQH35" s="9"/>
      <c r="OQI35" s="78"/>
      <c r="OQJ35" s="9"/>
      <c r="OQK35" s="9"/>
      <c r="OQL35" s="78"/>
      <c r="OQM35" s="10"/>
      <c r="OQN35" s="10"/>
      <c r="OQO35" s="10"/>
      <c r="OQP35" s="10"/>
      <c r="OQQ35" s="10"/>
      <c r="OQR35" s="10"/>
      <c r="OQS35" s="57"/>
      <c r="OQT35" s="58"/>
      <c r="OQU35" s="9"/>
      <c r="OQV35" s="9"/>
      <c r="OQW35" s="78"/>
      <c r="OQX35" s="9"/>
      <c r="OQY35" s="9"/>
      <c r="OQZ35" s="78"/>
      <c r="ORA35" s="9"/>
      <c r="ORB35" s="9"/>
      <c r="ORC35" s="78"/>
      <c r="ORD35" s="9"/>
      <c r="ORE35" s="9"/>
      <c r="ORF35" s="78"/>
      <c r="ORG35" s="9"/>
      <c r="ORH35" s="9"/>
      <c r="ORI35" s="78"/>
      <c r="ORJ35" s="9"/>
      <c r="ORK35" s="9"/>
      <c r="ORL35" s="78"/>
      <c r="ORM35" s="9"/>
      <c r="ORN35" s="9"/>
      <c r="ORO35" s="78"/>
      <c r="ORP35" s="9"/>
      <c r="ORQ35" s="9"/>
      <c r="ORR35" s="78"/>
      <c r="ORS35" s="9"/>
      <c r="ORT35" s="9"/>
      <c r="ORU35" s="78"/>
      <c r="ORV35" s="9"/>
      <c r="ORW35" s="9"/>
      <c r="ORX35" s="78"/>
      <c r="ORY35" s="9"/>
      <c r="ORZ35" s="9"/>
      <c r="OSA35" s="78"/>
      <c r="OSB35" s="9"/>
      <c r="OSC35" s="9"/>
      <c r="OSD35" s="78"/>
      <c r="OSE35" s="9"/>
      <c r="OSF35" s="9"/>
      <c r="OSG35" s="78"/>
      <c r="OSH35" s="9"/>
      <c r="OSI35" s="9"/>
      <c r="OSJ35" s="78"/>
      <c r="OSK35" s="9"/>
      <c r="OSL35" s="9"/>
      <c r="OSM35" s="78"/>
      <c r="OSN35" s="9"/>
      <c r="OSO35" s="9"/>
      <c r="OSP35" s="78"/>
      <c r="OSQ35" s="9"/>
      <c r="OSR35" s="9"/>
      <c r="OSS35" s="78"/>
      <c r="OST35" s="9"/>
      <c r="OSU35" s="9"/>
      <c r="OSV35" s="78"/>
      <c r="OSW35" s="9"/>
      <c r="OSX35" s="9"/>
      <c r="OSY35" s="78"/>
      <c r="OSZ35" s="9"/>
      <c r="OTA35" s="9"/>
      <c r="OTB35" s="78"/>
      <c r="OTC35" s="9"/>
      <c r="OTD35" s="9"/>
      <c r="OTE35" s="78"/>
      <c r="OTF35" s="10"/>
      <c r="OTG35" s="10"/>
      <c r="OTH35" s="10"/>
      <c r="OTI35" s="9"/>
      <c r="OTJ35" s="9"/>
      <c r="OTK35" s="78"/>
      <c r="OTL35" s="10"/>
      <c r="OTM35" s="10"/>
      <c r="OTN35" s="10"/>
      <c r="OTO35" s="9"/>
      <c r="OTP35" s="9"/>
      <c r="OTQ35" s="78"/>
      <c r="OTR35" s="9"/>
      <c r="OTS35" s="9"/>
      <c r="OTT35" s="78"/>
      <c r="OTU35" s="10"/>
      <c r="OTV35" s="10"/>
      <c r="OTW35" s="10"/>
      <c r="OTX35" s="10"/>
      <c r="OTY35" s="10"/>
      <c r="OTZ35" s="10"/>
      <c r="OUA35" s="57"/>
      <c r="OUB35" s="58"/>
      <c r="OUC35" s="9"/>
      <c r="OUD35" s="9"/>
      <c r="OUE35" s="78"/>
      <c r="OUF35" s="9"/>
      <c r="OUG35" s="9"/>
      <c r="OUH35" s="78"/>
      <c r="OUI35" s="9"/>
      <c r="OUJ35" s="9"/>
      <c r="OUK35" s="78"/>
      <c r="OUL35" s="9"/>
      <c r="OUM35" s="9"/>
      <c r="OUN35" s="78"/>
      <c r="OUO35" s="9"/>
      <c r="OUP35" s="9"/>
      <c r="OUQ35" s="78"/>
      <c r="OUR35" s="9"/>
      <c r="OUS35" s="9"/>
      <c r="OUT35" s="78"/>
      <c r="OUU35" s="9"/>
      <c r="OUV35" s="9"/>
      <c r="OUW35" s="78"/>
      <c r="OUX35" s="9"/>
      <c r="OUY35" s="9"/>
      <c r="OUZ35" s="78"/>
      <c r="OVA35" s="9"/>
      <c r="OVB35" s="9"/>
      <c r="OVC35" s="78"/>
      <c r="OVD35" s="9"/>
      <c r="OVE35" s="9"/>
      <c r="OVF35" s="78"/>
      <c r="OVG35" s="9"/>
      <c r="OVH35" s="9"/>
      <c r="OVI35" s="78"/>
      <c r="OVJ35" s="9"/>
      <c r="OVK35" s="9"/>
      <c r="OVL35" s="78"/>
      <c r="OVM35" s="9"/>
      <c r="OVN35" s="9"/>
      <c r="OVO35" s="78"/>
      <c r="OVP35" s="9"/>
      <c r="OVQ35" s="9"/>
      <c r="OVR35" s="78"/>
      <c r="OVS35" s="9"/>
      <c r="OVT35" s="9"/>
      <c r="OVU35" s="78"/>
      <c r="OVV35" s="9"/>
      <c r="OVW35" s="9"/>
      <c r="OVX35" s="78"/>
      <c r="OVY35" s="9"/>
      <c r="OVZ35" s="9"/>
      <c r="OWA35" s="78"/>
      <c r="OWB35" s="9"/>
      <c r="OWC35" s="9"/>
      <c r="OWD35" s="78"/>
      <c r="OWE35" s="9"/>
      <c r="OWF35" s="9"/>
      <c r="OWG35" s="78"/>
      <c r="OWH35" s="9"/>
      <c r="OWI35" s="9"/>
      <c r="OWJ35" s="78"/>
      <c r="OWK35" s="9"/>
      <c r="OWL35" s="9"/>
      <c r="OWM35" s="78"/>
      <c r="OWN35" s="10"/>
      <c r="OWO35" s="10"/>
      <c r="OWP35" s="10"/>
      <c r="OWQ35" s="9"/>
      <c r="OWR35" s="9"/>
      <c r="OWS35" s="78"/>
      <c r="OWT35" s="10"/>
      <c r="OWU35" s="10"/>
      <c r="OWV35" s="10"/>
      <c r="OWW35" s="9"/>
      <c r="OWX35" s="9"/>
      <c r="OWY35" s="78"/>
      <c r="OWZ35" s="9"/>
      <c r="OXA35" s="9"/>
      <c r="OXB35" s="78"/>
      <c r="OXC35" s="10"/>
      <c r="OXD35" s="10"/>
      <c r="OXE35" s="10"/>
      <c r="OXF35" s="10"/>
      <c r="OXG35" s="10"/>
      <c r="OXH35" s="10"/>
      <c r="OXI35" s="57"/>
      <c r="OXJ35" s="58"/>
      <c r="OXK35" s="9"/>
      <c r="OXL35" s="9"/>
      <c r="OXM35" s="78"/>
      <c r="OXN35" s="9"/>
      <c r="OXO35" s="9"/>
      <c r="OXP35" s="78"/>
      <c r="OXQ35" s="9"/>
      <c r="OXR35" s="9"/>
      <c r="OXS35" s="78"/>
      <c r="OXT35" s="9"/>
      <c r="OXU35" s="9"/>
      <c r="OXV35" s="78"/>
      <c r="OXW35" s="9"/>
      <c r="OXX35" s="9"/>
      <c r="OXY35" s="78"/>
      <c r="OXZ35" s="9"/>
      <c r="OYA35" s="9"/>
      <c r="OYB35" s="78"/>
      <c r="OYC35" s="9"/>
      <c r="OYD35" s="9"/>
      <c r="OYE35" s="78"/>
      <c r="OYF35" s="9"/>
      <c r="OYG35" s="9"/>
      <c r="OYH35" s="78"/>
      <c r="OYI35" s="9"/>
      <c r="OYJ35" s="9"/>
      <c r="OYK35" s="78"/>
      <c r="OYL35" s="9"/>
      <c r="OYM35" s="9"/>
      <c r="OYN35" s="78"/>
      <c r="OYO35" s="9"/>
      <c r="OYP35" s="9"/>
      <c r="OYQ35" s="78"/>
      <c r="OYR35" s="9"/>
      <c r="OYS35" s="9"/>
      <c r="OYT35" s="78"/>
      <c r="OYU35" s="9"/>
      <c r="OYV35" s="9"/>
      <c r="OYW35" s="78"/>
      <c r="OYX35" s="9"/>
      <c r="OYY35" s="9"/>
      <c r="OYZ35" s="78"/>
      <c r="OZA35" s="9"/>
      <c r="OZB35" s="9"/>
      <c r="OZC35" s="78"/>
      <c r="OZD35" s="9"/>
      <c r="OZE35" s="9"/>
      <c r="OZF35" s="78"/>
      <c r="OZG35" s="9"/>
      <c r="OZH35" s="9"/>
      <c r="OZI35" s="78"/>
      <c r="OZJ35" s="9"/>
      <c r="OZK35" s="9"/>
      <c r="OZL35" s="78"/>
      <c r="OZM35" s="9"/>
      <c r="OZN35" s="9"/>
      <c r="OZO35" s="78"/>
      <c r="OZP35" s="9"/>
      <c r="OZQ35" s="9"/>
      <c r="OZR35" s="78"/>
      <c r="OZS35" s="9"/>
      <c r="OZT35" s="9"/>
      <c r="OZU35" s="78"/>
      <c r="OZV35" s="10"/>
      <c r="OZW35" s="10"/>
      <c r="OZX35" s="10"/>
      <c r="OZY35" s="9"/>
      <c r="OZZ35" s="9"/>
      <c r="PAA35" s="78"/>
      <c r="PAB35" s="10"/>
      <c r="PAC35" s="10"/>
      <c r="PAD35" s="10"/>
      <c r="PAE35" s="9"/>
      <c r="PAF35" s="9"/>
      <c r="PAG35" s="78"/>
      <c r="PAH35" s="9"/>
      <c r="PAI35" s="9"/>
      <c r="PAJ35" s="78"/>
      <c r="PAK35" s="10"/>
      <c r="PAL35" s="10"/>
      <c r="PAM35" s="10"/>
      <c r="PAN35" s="10"/>
      <c r="PAO35" s="10"/>
      <c r="PAP35" s="10"/>
      <c r="PAQ35" s="57"/>
      <c r="PAR35" s="58"/>
      <c r="PAS35" s="9"/>
      <c r="PAT35" s="9"/>
      <c r="PAU35" s="78"/>
      <c r="PAV35" s="9"/>
      <c r="PAW35" s="9"/>
      <c r="PAX35" s="78"/>
      <c r="PAY35" s="9"/>
      <c r="PAZ35" s="9"/>
      <c r="PBA35" s="78"/>
      <c r="PBB35" s="9"/>
      <c r="PBC35" s="9"/>
      <c r="PBD35" s="78"/>
      <c r="PBE35" s="9"/>
      <c r="PBF35" s="9"/>
      <c r="PBG35" s="78"/>
      <c r="PBH35" s="9"/>
      <c r="PBI35" s="9"/>
      <c r="PBJ35" s="78"/>
      <c r="PBK35" s="9"/>
      <c r="PBL35" s="9"/>
      <c r="PBM35" s="78"/>
      <c r="PBN35" s="9"/>
      <c r="PBO35" s="9"/>
      <c r="PBP35" s="78"/>
      <c r="PBQ35" s="9"/>
      <c r="PBR35" s="9"/>
      <c r="PBS35" s="78"/>
      <c r="PBT35" s="9"/>
      <c r="PBU35" s="9"/>
      <c r="PBV35" s="78"/>
      <c r="PBW35" s="9"/>
      <c r="PBX35" s="9"/>
      <c r="PBY35" s="78"/>
      <c r="PBZ35" s="9"/>
      <c r="PCA35" s="9"/>
      <c r="PCB35" s="78"/>
      <c r="PCC35" s="9"/>
      <c r="PCD35" s="9"/>
      <c r="PCE35" s="78"/>
      <c r="PCF35" s="9"/>
      <c r="PCG35" s="9"/>
      <c r="PCH35" s="78"/>
      <c r="PCI35" s="9"/>
      <c r="PCJ35" s="9"/>
      <c r="PCK35" s="78"/>
      <c r="PCL35" s="9"/>
      <c r="PCM35" s="9"/>
      <c r="PCN35" s="78"/>
      <c r="PCO35" s="9"/>
      <c r="PCP35" s="9"/>
      <c r="PCQ35" s="78"/>
      <c r="PCR35" s="9"/>
      <c r="PCS35" s="9"/>
      <c r="PCT35" s="78"/>
      <c r="PCU35" s="9"/>
      <c r="PCV35" s="9"/>
      <c r="PCW35" s="78"/>
      <c r="PCX35" s="9"/>
      <c r="PCY35" s="9"/>
      <c r="PCZ35" s="78"/>
      <c r="PDA35" s="9"/>
      <c r="PDB35" s="9"/>
      <c r="PDC35" s="78"/>
      <c r="PDD35" s="10"/>
      <c r="PDE35" s="10"/>
      <c r="PDF35" s="10"/>
      <c r="PDG35" s="9"/>
      <c r="PDH35" s="9"/>
      <c r="PDI35" s="78"/>
      <c r="PDJ35" s="10"/>
      <c r="PDK35" s="10"/>
      <c r="PDL35" s="10"/>
      <c r="PDM35" s="9"/>
      <c r="PDN35" s="9"/>
      <c r="PDO35" s="78"/>
      <c r="PDP35" s="9"/>
      <c r="PDQ35" s="9"/>
      <c r="PDR35" s="78"/>
      <c r="PDS35" s="10"/>
      <c r="PDT35" s="10"/>
      <c r="PDU35" s="10"/>
      <c r="PDV35" s="10"/>
      <c r="PDW35" s="10"/>
      <c r="PDX35" s="10"/>
      <c r="PDY35" s="57"/>
      <c r="PDZ35" s="58"/>
      <c r="PEA35" s="9"/>
      <c r="PEB35" s="9"/>
      <c r="PEC35" s="78"/>
      <c r="PED35" s="9"/>
      <c r="PEE35" s="9"/>
      <c r="PEF35" s="78"/>
      <c r="PEG35" s="9"/>
      <c r="PEH35" s="9"/>
      <c r="PEI35" s="78"/>
      <c r="PEJ35" s="9"/>
      <c r="PEK35" s="9"/>
      <c r="PEL35" s="78"/>
      <c r="PEM35" s="9"/>
      <c r="PEN35" s="9"/>
      <c r="PEO35" s="78"/>
      <c r="PEP35" s="9"/>
      <c r="PEQ35" s="9"/>
      <c r="PER35" s="78"/>
      <c r="PES35" s="9"/>
      <c r="PET35" s="9"/>
      <c r="PEU35" s="78"/>
      <c r="PEV35" s="9"/>
      <c r="PEW35" s="9"/>
      <c r="PEX35" s="78"/>
      <c r="PEY35" s="9"/>
      <c r="PEZ35" s="9"/>
      <c r="PFA35" s="78"/>
      <c r="PFB35" s="9"/>
      <c r="PFC35" s="9"/>
      <c r="PFD35" s="78"/>
      <c r="PFE35" s="9"/>
      <c r="PFF35" s="9"/>
      <c r="PFG35" s="78"/>
      <c r="PFH35" s="9"/>
      <c r="PFI35" s="9"/>
      <c r="PFJ35" s="78"/>
      <c r="PFK35" s="9"/>
      <c r="PFL35" s="9"/>
      <c r="PFM35" s="78"/>
      <c r="PFN35" s="9"/>
      <c r="PFO35" s="9"/>
      <c r="PFP35" s="78"/>
      <c r="PFQ35" s="9"/>
      <c r="PFR35" s="9"/>
      <c r="PFS35" s="78"/>
      <c r="PFT35" s="9"/>
      <c r="PFU35" s="9"/>
      <c r="PFV35" s="78"/>
      <c r="PFW35" s="9"/>
      <c r="PFX35" s="9"/>
      <c r="PFY35" s="78"/>
      <c r="PFZ35" s="9"/>
      <c r="PGA35" s="9"/>
      <c r="PGB35" s="78"/>
      <c r="PGC35" s="9"/>
      <c r="PGD35" s="9"/>
      <c r="PGE35" s="78"/>
      <c r="PGF35" s="9"/>
      <c r="PGG35" s="9"/>
      <c r="PGH35" s="78"/>
      <c r="PGI35" s="9"/>
      <c r="PGJ35" s="9"/>
      <c r="PGK35" s="78"/>
      <c r="PGL35" s="10"/>
      <c r="PGM35" s="10"/>
      <c r="PGN35" s="10"/>
      <c r="PGO35" s="9"/>
      <c r="PGP35" s="9"/>
      <c r="PGQ35" s="78"/>
      <c r="PGR35" s="10"/>
      <c r="PGS35" s="10"/>
      <c r="PGT35" s="10"/>
      <c r="PGU35" s="9"/>
      <c r="PGV35" s="9"/>
      <c r="PGW35" s="78"/>
      <c r="PGX35" s="9"/>
      <c r="PGY35" s="9"/>
      <c r="PGZ35" s="78"/>
      <c r="PHA35" s="10"/>
      <c r="PHB35" s="10"/>
      <c r="PHC35" s="10"/>
      <c r="PHD35" s="10"/>
      <c r="PHE35" s="10"/>
      <c r="PHF35" s="10"/>
      <c r="PHG35" s="57"/>
      <c r="PHH35" s="58"/>
      <c r="PHI35" s="9"/>
      <c r="PHJ35" s="9"/>
      <c r="PHK35" s="78"/>
      <c r="PHL35" s="9"/>
      <c r="PHM35" s="9"/>
      <c r="PHN35" s="78"/>
      <c r="PHO35" s="9"/>
      <c r="PHP35" s="9"/>
      <c r="PHQ35" s="78"/>
      <c r="PHR35" s="9"/>
      <c r="PHS35" s="9"/>
      <c r="PHT35" s="78"/>
      <c r="PHU35" s="9"/>
      <c r="PHV35" s="9"/>
      <c r="PHW35" s="78"/>
      <c r="PHX35" s="9"/>
      <c r="PHY35" s="9"/>
      <c r="PHZ35" s="78"/>
      <c r="PIA35" s="9"/>
      <c r="PIB35" s="9"/>
      <c r="PIC35" s="78"/>
      <c r="PID35" s="9"/>
      <c r="PIE35" s="9"/>
      <c r="PIF35" s="78"/>
      <c r="PIG35" s="9"/>
      <c r="PIH35" s="9"/>
      <c r="PII35" s="78"/>
      <c r="PIJ35" s="9"/>
      <c r="PIK35" s="9"/>
      <c r="PIL35" s="78"/>
      <c r="PIM35" s="9"/>
      <c r="PIN35" s="9"/>
      <c r="PIO35" s="78"/>
      <c r="PIP35" s="9"/>
      <c r="PIQ35" s="9"/>
      <c r="PIR35" s="78"/>
      <c r="PIS35" s="9"/>
      <c r="PIT35" s="9"/>
      <c r="PIU35" s="78"/>
      <c r="PIV35" s="9"/>
      <c r="PIW35" s="9"/>
      <c r="PIX35" s="78"/>
      <c r="PIY35" s="9"/>
      <c r="PIZ35" s="9"/>
      <c r="PJA35" s="78"/>
      <c r="PJB35" s="9"/>
      <c r="PJC35" s="9"/>
      <c r="PJD35" s="78"/>
      <c r="PJE35" s="9"/>
      <c r="PJF35" s="9"/>
      <c r="PJG35" s="78"/>
      <c r="PJH35" s="9"/>
      <c r="PJI35" s="9"/>
      <c r="PJJ35" s="78"/>
      <c r="PJK35" s="9"/>
      <c r="PJL35" s="9"/>
      <c r="PJM35" s="78"/>
      <c r="PJN35" s="9"/>
      <c r="PJO35" s="9"/>
      <c r="PJP35" s="78"/>
      <c r="PJQ35" s="9"/>
      <c r="PJR35" s="9"/>
      <c r="PJS35" s="78"/>
      <c r="PJT35" s="10"/>
      <c r="PJU35" s="10"/>
      <c r="PJV35" s="10"/>
      <c r="PJW35" s="9"/>
      <c r="PJX35" s="9"/>
      <c r="PJY35" s="78"/>
      <c r="PJZ35" s="10"/>
      <c r="PKA35" s="10"/>
      <c r="PKB35" s="10"/>
      <c r="PKC35" s="9"/>
      <c r="PKD35" s="9"/>
      <c r="PKE35" s="78"/>
      <c r="PKF35" s="9"/>
      <c r="PKG35" s="9"/>
      <c r="PKH35" s="78"/>
      <c r="PKI35" s="10"/>
      <c r="PKJ35" s="10"/>
      <c r="PKK35" s="10"/>
      <c r="PKL35" s="10"/>
      <c r="PKM35" s="10"/>
      <c r="PKN35" s="10"/>
      <c r="PKO35" s="57"/>
      <c r="PKP35" s="58"/>
      <c r="PKQ35" s="9"/>
      <c r="PKR35" s="9"/>
      <c r="PKS35" s="78"/>
      <c r="PKT35" s="9"/>
      <c r="PKU35" s="9"/>
      <c r="PKV35" s="78"/>
      <c r="PKW35" s="9"/>
      <c r="PKX35" s="9"/>
      <c r="PKY35" s="78"/>
      <c r="PKZ35" s="9"/>
      <c r="PLA35" s="9"/>
      <c r="PLB35" s="78"/>
      <c r="PLC35" s="9"/>
      <c r="PLD35" s="9"/>
      <c r="PLE35" s="78"/>
      <c r="PLF35" s="9"/>
      <c r="PLG35" s="9"/>
      <c r="PLH35" s="78"/>
      <c r="PLI35" s="9"/>
      <c r="PLJ35" s="9"/>
      <c r="PLK35" s="78"/>
      <c r="PLL35" s="9"/>
      <c r="PLM35" s="9"/>
      <c r="PLN35" s="78"/>
      <c r="PLO35" s="9"/>
      <c r="PLP35" s="9"/>
      <c r="PLQ35" s="78"/>
      <c r="PLR35" s="9"/>
      <c r="PLS35" s="9"/>
      <c r="PLT35" s="78"/>
      <c r="PLU35" s="9"/>
      <c r="PLV35" s="9"/>
      <c r="PLW35" s="78"/>
      <c r="PLX35" s="9"/>
      <c r="PLY35" s="9"/>
      <c r="PLZ35" s="78"/>
      <c r="PMA35" s="9"/>
      <c r="PMB35" s="9"/>
      <c r="PMC35" s="78"/>
      <c r="PMD35" s="9"/>
      <c r="PME35" s="9"/>
      <c r="PMF35" s="78"/>
      <c r="PMG35" s="9"/>
      <c r="PMH35" s="9"/>
      <c r="PMI35" s="78"/>
      <c r="PMJ35" s="9"/>
      <c r="PMK35" s="9"/>
      <c r="PML35" s="78"/>
      <c r="PMM35" s="9"/>
      <c r="PMN35" s="9"/>
      <c r="PMO35" s="78"/>
      <c r="PMP35" s="9"/>
      <c r="PMQ35" s="9"/>
      <c r="PMR35" s="78"/>
      <c r="PMS35" s="9"/>
      <c r="PMT35" s="9"/>
      <c r="PMU35" s="78"/>
      <c r="PMV35" s="9"/>
      <c r="PMW35" s="9"/>
      <c r="PMX35" s="78"/>
      <c r="PMY35" s="9"/>
      <c r="PMZ35" s="9"/>
      <c r="PNA35" s="78"/>
      <c r="PNB35" s="10"/>
      <c r="PNC35" s="10"/>
      <c r="PND35" s="10"/>
      <c r="PNE35" s="9"/>
      <c r="PNF35" s="9"/>
      <c r="PNG35" s="78"/>
      <c r="PNH35" s="10"/>
      <c r="PNI35" s="10"/>
      <c r="PNJ35" s="10"/>
      <c r="PNK35" s="9"/>
      <c r="PNL35" s="9"/>
      <c r="PNM35" s="78"/>
      <c r="PNN35" s="9"/>
      <c r="PNO35" s="9"/>
      <c r="PNP35" s="78"/>
      <c r="PNQ35" s="10"/>
      <c r="PNR35" s="10"/>
      <c r="PNS35" s="10"/>
      <c r="PNT35" s="10"/>
      <c r="PNU35" s="10"/>
      <c r="PNV35" s="10"/>
      <c r="PNW35" s="57"/>
      <c r="PNX35" s="58"/>
      <c r="PNY35" s="9"/>
      <c r="PNZ35" s="9"/>
      <c r="POA35" s="78"/>
      <c r="POB35" s="9"/>
      <c r="POC35" s="9"/>
      <c r="POD35" s="78"/>
      <c r="POE35" s="9"/>
      <c r="POF35" s="9"/>
      <c r="POG35" s="78"/>
      <c r="POH35" s="9"/>
      <c r="POI35" s="9"/>
      <c r="POJ35" s="78"/>
      <c r="POK35" s="9"/>
      <c r="POL35" s="9"/>
      <c r="POM35" s="78"/>
      <c r="PON35" s="9"/>
      <c r="POO35" s="9"/>
      <c r="POP35" s="78"/>
      <c r="POQ35" s="9"/>
      <c r="POR35" s="9"/>
      <c r="POS35" s="78"/>
      <c r="POT35" s="9"/>
      <c r="POU35" s="9"/>
      <c r="POV35" s="78"/>
      <c r="POW35" s="9"/>
      <c r="POX35" s="9"/>
      <c r="POY35" s="78"/>
      <c r="POZ35" s="9"/>
      <c r="PPA35" s="9"/>
      <c r="PPB35" s="78"/>
      <c r="PPC35" s="9"/>
      <c r="PPD35" s="9"/>
      <c r="PPE35" s="78"/>
      <c r="PPF35" s="9"/>
      <c r="PPG35" s="9"/>
      <c r="PPH35" s="78"/>
      <c r="PPI35" s="9"/>
      <c r="PPJ35" s="9"/>
      <c r="PPK35" s="78"/>
      <c r="PPL35" s="9"/>
      <c r="PPM35" s="9"/>
      <c r="PPN35" s="78"/>
      <c r="PPO35" s="9"/>
      <c r="PPP35" s="9"/>
      <c r="PPQ35" s="78"/>
      <c r="PPR35" s="9"/>
      <c r="PPS35" s="9"/>
      <c r="PPT35" s="78"/>
      <c r="PPU35" s="9"/>
      <c r="PPV35" s="9"/>
      <c r="PPW35" s="78"/>
      <c r="PPX35" s="9"/>
      <c r="PPY35" s="9"/>
      <c r="PPZ35" s="78"/>
      <c r="PQA35" s="9"/>
      <c r="PQB35" s="9"/>
      <c r="PQC35" s="78"/>
      <c r="PQD35" s="9"/>
      <c r="PQE35" s="9"/>
      <c r="PQF35" s="78"/>
      <c r="PQG35" s="9"/>
      <c r="PQH35" s="9"/>
      <c r="PQI35" s="78"/>
      <c r="PQJ35" s="10"/>
      <c r="PQK35" s="10"/>
      <c r="PQL35" s="10"/>
      <c r="PQM35" s="9"/>
      <c r="PQN35" s="9"/>
      <c r="PQO35" s="78"/>
      <c r="PQP35" s="10"/>
      <c r="PQQ35" s="10"/>
      <c r="PQR35" s="10"/>
      <c r="PQS35" s="9"/>
      <c r="PQT35" s="9"/>
      <c r="PQU35" s="78"/>
      <c r="PQV35" s="9"/>
      <c r="PQW35" s="9"/>
      <c r="PQX35" s="78"/>
      <c r="PQY35" s="10"/>
      <c r="PQZ35" s="10"/>
      <c r="PRA35" s="10"/>
      <c r="PRB35" s="10"/>
      <c r="PRC35" s="10"/>
      <c r="PRD35" s="10"/>
      <c r="PRE35" s="57"/>
      <c r="PRF35" s="58"/>
      <c r="PRG35" s="9"/>
      <c r="PRH35" s="9"/>
      <c r="PRI35" s="78"/>
      <c r="PRJ35" s="9"/>
      <c r="PRK35" s="9"/>
      <c r="PRL35" s="78"/>
      <c r="PRM35" s="9"/>
      <c r="PRN35" s="9"/>
      <c r="PRO35" s="78"/>
      <c r="PRP35" s="9"/>
      <c r="PRQ35" s="9"/>
      <c r="PRR35" s="78"/>
      <c r="PRS35" s="9"/>
      <c r="PRT35" s="9"/>
      <c r="PRU35" s="78"/>
      <c r="PRV35" s="9"/>
      <c r="PRW35" s="9"/>
      <c r="PRX35" s="78"/>
      <c r="PRY35" s="9"/>
      <c r="PRZ35" s="9"/>
      <c r="PSA35" s="78"/>
      <c r="PSB35" s="9"/>
      <c r="PSC35" s="9"/>
      <c r="PSD35" s="78"/>
      <c r="PSE35" s="9"/>
      <c r="PSF35" s="9"/>
      <c r="PSG35" s="78"/>
      <c r="PSH35" s="9"/>
      <c r="PSI35" s="9"/>
      <c r="PSJ35" s="78"/>
      <c r="PSK35" s="9"/>
      <c r="PSL35" s="9"/>
      <c r="PSM35" s="78"/>
      <c r="PSN35" s="9"/>
      <c r="PSO35" s="9"/>
      <c r="PSP35" s="78"/>
      <c r="PSQ35" s="9"/>
      <c r="PSR35" s="9"/>
      <c r="PSS35" s="78"/>
      <c r="PST35" s="9"/>
      <c r="PSU35" s="9"/>
      <c r="PSV35" s="78"/>
      <c r="PSW35" s="9"/>
      <c r="PSX35" s="9"/>
      <c r="PSY35" s="78"/>
      <c r="PSZ35" s="9"/>
      <c r="PTA35" s="9"/>
      <c r="PTB35" s="78"/>
      <c r="PTC35" s="9"/>
      <c r="PTD35" s="9"/>
      <c r="PTE35" s="78"/>
      <c r="PTF35" s="9"/>
      <c r="PTG35" s="9"/>
      <c r="PTH35" s="78"/>
      <c r="PTI35" s="9"/>
      <c r="PTJ35" s="9"/>
      <c r="PTK35" s="78"/>
      <c r="PTL35" s="9"/>
      <c r="PTM35" s="9"/>
      <c r="PTN35" s="78"/>
      <c r="PTO35" s="9"/>
      <c r="PTP35" s="9"/>
      <c r="PTQ35" s="78"/>
      <c r="PTR35" s="10"/>
      <c r="PTS35" s="10"/>
      <c r="PTT35" s="10"/>
      <c r="PTU35" s="9"/>
      <c r="PTV35" s="9"/>
      <c r="PTW35" s="78"/>
      <c r="PTX35" s="10"/>
      <c r="PTY35" s="10"/>
      <c r="PTZ35" s="10"/>
      <c r="PUA35" s="9"/>
      <c r="PUB35" s="9"/>
      <c r="PUC35" s="78"/>
      <c r="PUD35" s="9"/>
      <c r="PUE35" s="9"/>
      <c r="PUF35" s="78"/>
      <c r="PUG35" s="10"/>
      <c r="PUH35" s="10"/>
      <c r="PUI35" s="10"/>
      <c r="PUJ35" s="10"/>
      <c r="PUK35" s="10"/>
      <c r="PUL35" s="10"/>
      <c r="PUM35" s="57"/>
      <c r="PUN35" s="58"/>
      <c r="PUO35" s="9"/>
      <c r="PUP35" s="9"/>
      <c r="PUQ35" s="78"/>
      <c r="PUR35" s="9"/>
      <c r="PUS35" s="9"/>
      <c r="PUT35" s="78"/>
      <c r="PUU35" s="9"/>
      <c r="PUV35" s="9"/>
      <c r="PUW35" s="78"/>
      <c r="PUX35" s="9"/>
      <c r="PUY35" s="9"/>
      <c r="PUZ35" s="78"/>
      <c r="PVA35" s="9"/>
      <c r="PVB35" s="9"/>
      <c r="PVC35" s="78"/>
      <c r="PVD35" s="9"/>
      <c r="PVE35" s="9"/>
      <c r="PVF35" s="78"/>
      <c r="PVG35" s="9"/>
      <c r="PVH35" s="9"/>
      <c r="PVI35" s="78"/>
      <c r="PVJ35" s="9"/>
      <c r="PVK35" s="9"/>
      <c r="PVL35" s="78"/>
      <c r="PVM35" s="9"/>
      <c r="PVN35" s="9"/>
      <c r="PVO35" s="78"/>
      <c r="PVP35" s="9"/>
      <c r="PVQ35" s="9"/>
      <c r="PVR35" s="78"/>
      <c r="PVS35" s="9"/>
      <c r="PVT35" s="9"/>
      <c r="PVU35" s="78"/>
      <c r="PVV35" s="9"/>
      <c r="PVW35" s="9"/>
      <c r="PVX35" s="78"/>
      <c r="PVY35" s="9"/>
      <c r="PVZ35" s="9"/>
      <c r="PWA35" s="78"/>
      <c r="PWB35" s="9"/>
      <c r="PWC35" s="9"/>
      <c r="PWD35" s="78"/>
      <c r="PWE35" s="9"/>
      <c r="PWF35" s="9"/>
      <c r="PWG35" s="78"/>
      <c r="PWH35" s="9"/>
      <c r="PWI35" s="9"/>
      <c r="PWJ35" s="78"/>
      <c r="PWK35" s="9"/>
      <c r="PWL35" s="9"/>
      <c r="PWM35" s="78"/>
      <c r="PWN35" s="9"/>
      <c r="PWO35" s="9"/>
      <c r="PWP35" s="78"/>
      <c r="PWQ35" s="9"/>
      <c r="PWR35" s="9"/>
      <c r="PWS35" s="78"/>
      <c r="PWT35" s="9"/>
      <c r="PWU35" s="9"/>
      <c r="PWV35" s="78"/>
      <c r="PWW35" s="9"/>
      <c r="PWX35" s="9"/>
      <c r="PWY35" s="78"/>
      <c r="PWZ35" s="10"/>
      <c r="PXA35" s="10"/>
      <c r="PXB35" s="10"/>
      <c r="PXC35" s="9"/>
      <c r="PXD35" s="9"/>
      <c r="PXE35" s="78"/>
      <c r="PXF35" s="10"/>
      <c r="PXG35" s="10"/>
      <c r="PXH35" s="10"/>
      <c r="PXI35" s="9"/>
      <c r="PXJ35" s="9"/>
      <c r="PXK35" s="78"/>
      <c r="PXL35" s="9"/>
      <c r="PXM35" s="9"/>
      <c r="PXN35" s="78"/>
      <c r="PXO35" s="10"/>
      <c r="PXP35" s="10"/>
      <c r="PXQ35" s="10"/>
      <c r="PXR35" s="10"/>
      <c r="PXS35" s="10"/>
      <c r="PXT35" s="10"/>
      <c r="PXU35" s="57"/>
      <c r="PXV35" s="58"/>
      <c r="PXW35" s="9"/>
      <c r="PXX35" s="9"/>
      <c r="PXY35" s="78"/>
      <c r="PXZ35" s="9"/>
      <c r="PYA35" s="9"/>
      <c r="PYB35" s="78"/>
      <c r="PYC35" s="9"/>
      <c r="PYD35" s="9"/>
      <c r="PYE35" s="78"/>
      <c r="PYF35" s="9"/>
      <c r="PYG35" s="9"/>
      <c r="PYH35" s="78"/>
      <c r="PYI35" s="9"/>
      <c r="PYJ35" s="9"/>
      <c r="PYK35" s="78"/>
      <c r="PYL35" s="9"/>
      <c r="PYM35" s="9"/>
      <c r="PYN35" s="78"/>
      <c r="PYO35" s="9"/>
      <c r="PYP35" s="9"/>
      <c r="PYQ35" s="78"/>
      <c r="PYR35" s="9"/>
      <c r="PYS35" s="9"/>
      <c r="PYT35" s="78"/>
      <c r="PYU35" s="9"/>
      <c r="PYV35" s="9"/>
      <c r="PYW35" s="78"/>
      <c r="PYX35" s="9"/>
      <c r="PYY35" s="9"/>
      <c r="PYZ35" s="78"/>
      <c r="PZA35" s="9"/>
      <c r="PZB35" s="9"/>
      <c r="PZC35" s="78"/>
      <c r="PZD35" s="9"/>
      <c r="PZE35" s="9"/>
      <c r="PZF35" s="78"/>
      <c r="PZG35" s="9"/>
      <c r="PZH35" s="9"/>
      <c r="PZI35" s="78"/>
      <c r="PZJ35" s="9"/>
      <c r="PZK35" s="9"/>
      <c r="PZL35" s="78"/>
      <c r="PZM35" s="9"/>
      <c r="PZN35" s="9"/>
      <c r="PZO35" s="78"/>
      <c r="PZP35" s="9"/>
      <c r="PZQ35" s="9"/>
      <c r="PZR35" s="78"/>
      <c r="PZS35" s="9"/>
      <c r="PZT35" s="9"/>
      <c r="PZU35" s="78"/>
      <c r="PZV35" s="9"/>
      <c r="PZW35" s="9"/>
      <c r="PZX35" s="78"/>
      <c r="PZY35" s="9"/>
      <c r="PZZ35" s="9"/>
      <c r="QAA35" s="78"/>
      <c r="QAB35" s="9"/>
      <c r="QAC35" s="9"/>
      <c r="QAD35" s="78"/>
      <c r="QAE35" s="9"/>
      <c r="QAF35" s="9"/>
      <c r="QAG35" s="78"/>
      <c r="QAH35" s="10"/>
      <c r="QAI35" s="10"/>
      <c r="QAJ35" s="10"/>
      <c r="QAK35" s="9"/>
      <c r="QAL35" s="9"/>
      <c r="QAM35" s="78"/>
      <c r="QAN35" s="10"/>
      <c r="QAO35" s="10"/>
      <c r="QAP35" s="10"/>
      <c r="QAQ35" s="9"/>
      <c r="QAR35" s="9"/>
      <c r="QAS35" s="78"/>
      <c r="QAT35" s="9"/>
      <c r="QAU35" s="9"/>
      <c r="QAV35" s="78"/>
      <c r="QAW35" s="10"/>
      <c r="QAX35" s="10"/>
      <c r="QAY35" s="10"/>
      <c r="QAZ35" s="10"/>
      <c r="QBA35" s="10"/>
      <c r="QBB35" s="10"/>
      <c r="QBC35" s="57"/>
      <c r="QBD35" s="58"/>
      <c r="QBE35" s="9"/>
      <c r="QBF35" s="9"/>
      <c r="QBG35" s="78"/>
      <c r="QBH35" s="9"/>
      <c r="QBI35" s="9"/>
      <c r="QBJ35" s="78"/>
      <c r="QBK35" s="9"/>
      <c r="QBL35" s="9"/>
      <c r="QBM35" s="78"/>
      <c r="QBN35" s="9"/>
      <c r="QBO35" s="9"/>
      <c r="QBP35" s="78"/>
      <c r="QBQ35" s="9"/>
      <c r="QBR35" s="9"/>
      <c r="QBS35" s="78"/>
      <c r="QBT35" s="9"/>
      <c r="QBU35" s="9"/>
      <c r="QBV35" s="78"/>
      <c r="QBW35" s="9"/>
      <c r="QBX35" s="9"/>
      <c r="QBY35" s="78"/>
      <c r="QBZ35" s="9"/>
      <c r="QCA35" s="9"/>
      <c r="QCB35" s="78"/>
      <c r="QCC35" s="9"/>
      <c r="QCD35" s="9"/>
      <c r="QCE35" s="78"/>
      <c r="QCF35" s="9"/>
      <c r="QCG35" s="9"/>
      <c r="QCH35" s="78"/>
      <c r="QCI35" s="9"/>
      <c r="QCJ35" s="9"/>
      <c r="QCK35" s="78"/>
      <c r="QCL35" s="9"/>
      <c r="QCM35" s="9"/>
      <c r="QCN35" s="78"/>
      <c r="QCO35" s="9"/>
      <c r="QCP35" s="9"/>
      <c r="QCQ35" s="78"/>
      <c r="QCR35" s="9"/>
      <c r="QCS35" s="9"/>
      <c r="QCT35" s="78"/>
      <c r="QCU35" s="9"/>
      <c r="QCV35" s="9"/>
      <c r="QCW35" s="78"/>
      <c r="QCX35" s="9"/>
      <c r="QCY35" s="9"/>
      <c r="QCZ35" s="78"/>
      <c r="QDA35" s="9"/>
      <c r="QDB35" s="9"/>
      <c r="QDC35" s="78"/>
      <c r="QDD35" s="9"/>
      <c r="QDE35" s="9"/>
      <c r="QDF35" s="78"/>
      <c r="QDG35" s="9"/>
      <c r="QDH35" s="9"/>
      <c r="QDI35" s="78"/>
      <c r="QDJ35" s="9"/>
      <c r="QDK35" s="9"/>
      <c r="QDL35" s="78"/>
      <c r="QDM35" s="9"/>
      <c r="QDN35" s="9"/>
      <c r="QDO35" s="78"/>
      <c r="QDP35" s="10"/>
      <c r="QDQ35" s="10"/>
      <c r="QDR35" s="10"/>
      <c r="QDS35" s="9"/>
      <c r="QDT35" s="9"/>
      <c r="QDU35" s="78"/>
      <c r="QDV35" s="10"/>
      <c r="QDW35" s="10"/>
      <c r="QDX35" s="10"/>
      <c r="QDY35" s="9"/>
      <c r="QDZ35" s="9"/>
      <c r="QEA35" s="78"/>
      <c r="QEB35" s="9"/>
      <c r="QEC35" s="9"/>
      <c r="QED35" s="78"/>
      <c r="QEE35" s="10"/>
      <c r="QEF35" s="10"/>
      <c r="QEG35" s="10"/>
      <c r="QEH35" s="10"/>
      <c r="QEI35" s="10"/>
      <c r="QEJ35" s="10"/>
      <c r="QEK35" s="57"/>
      <c r="QEL35" s="58"/>
      <c r="QEM35" s="9"/>
      <c r="QEN35" s="9"/>
      <c r="QEO35" s="78"/>
      <c r="QEP35" s="9"/>
      <c r="QEQ35" s="9"/>
      <c r="QER35" s="78"/>
      <c r="QES35" s="9"/>
      <c r="QET35" s="9"/>
      <c r="QEU35" s="78"/>
      <c r="QEV35" s="9"/>
      <c r="QEW35" s="9"/>
      <c r="QEX35" s="78"/>
      <c r="QEY35" s="9"/>
      <c r="QEZ35" s="9"/>
      <c r="QFA35" s="78"/>
      <c r="QFB35" s="9"/>
      <c r="QFC35" s="9"/>
      <c r="QFD35" s="78"/>
      <c r="QFE35" s="9"/>
      <c r="QFF35" s="9"/>
      <c r="QFG35" s="78"/>
      <c r="QFH35" s="9"/>
      <c r="QFI35" s="9"/>
      <c r="QFJ35" s="78"/>
      <c r="QFK35" s="9"/>
      <c r="QFL35" s="9"/>
      <c r="QFM35" s="78"/>
      <c r="QFN35" s="9"/>
      <c r="QFO35" s="9"/>
      <c r="QFP35" s="78"/>
      <c r="QFQ35" s="9"/>
      <c r="QFR35" s="9"/>
      <c r="QFS35" s="78"/>
      <c r="QFT35" s="9"/>
      <c r="QFU35" s="9"/>
      <c r="QFV35" s="78"/>
      <c r="QFW35" s="9"/>
      <c r="QFX35" s="9"/>
      <c r="QFY35" s="78"/>
      <c r="QFZ35" s="9"/>
      <c r="QGA35" s="9"/>
      <c r="QGB35" s="78"/>
      <c r="QGC35" s="9"/>
      <c r="QGD35" s="9"/>
      <c r="QGE35" s="78"/>
      <c r="QGF35" s="9"/>
      <c r="QGG35" s="9"/>
      <c r="QGH35" s="78"/>
      <c r="QGI35" s="9"/>
      <c r="QGJ35" s="9"/>
      <c r="QGK35" s="78"/>
      <c r="QGL35" s="9"/>
      <c r="QGM35" s="9"/>
      <c r="QGN35" s="78"/>
      <c r="QGO35" s="9"/>
      <c r="QGP35" s="9"/>
      <c r="QGQ35" s="78"/>
      <c r="QGR35" s="9"/>
      <c r="QGS35" s="9"/>
      <c r="QGT35" s="78"/>
      <c r="QGU35" s="9"/>
      <c r="QGV35" s="9"/>
      <c r="QGW35" s="78"/>
      <c r="QGX35" s="10"/>
      <c r="QGY35" s="10"/>
      <c r="QGZ35" s="10"/>
      <c r="QHA35" s="9"/>
      <c r="QHB35" s="9"/>
      <c r="QHC35" s="78"/>
      <c r="QHD35" s="10"/>
      <c r="QHE35" s="10"/>
      <c r="QHF35" s="10"/>
      <c r="QHG35" s="9"/>
      <c r="QHH35" s="9"/>
      <c r="QHI35" s="78"/>
      <c r="QHJ35" s="9"/>
      <c r="QHK35" s="9"/>
      <c r="QHL35" s="78"/>
      <c r="QHM35" s="10"/>
      <c r="QHN35" s="10"/>
      <c r="QHO35" s="10"/>
      <c r="QHP35" s="10"/>
      <c r="QHQ35" s="10"/>
      <c r="QHR35" s="10"/>
      <c r="QHS35" s="57"/>
      <c r="QHT35" s="58"/>
      <c r="QHU35" s="9"/>
      <c r="QHV35" s="9"/>
      <c r="QHW35" s="78"/>
      <c r="QHX35" s="9"/>
      <c r="QHY35" s="9"/>
      <c r="QHZ35" s="78"/>
      <c r="QIA35" s="9"/>
      <c r="QIB35" s="9"/>
      <c r="QIC35" s="78"/>
      <c r="QID35" s="9"/>
      <c r="QIE35" s="9"/>
      <c r="QIF35" s="78"/>
      <c r="QIG35" s="9"/>
      <c r="QIH35" s="9"/>
      <c r="QII35" s="78"/>
      <c r="QIJ35" s="9"/>
      <c r="QIK35" s="9"/>
      <c r="QIL35" s="78"/>
      <c r="QIM35" s="9"/>
      <c r="QIN35" s="9"/>
      <c r="QIO35" s="78"/>
      <c r="QIP35" s="9"/>
      <c r="QIQ35" s="9"/>
      <c r="QIR35" s="78"/>
      <c r="QIS35" s="9"/>
      <c r="QIT35" s="9"/>
      <c r="QIU35" s="78"/>
      <c r="QIV35" s="9"/>
      <c r="QIW35" s="9"/>
      <c r="QIX35" s="78"/>
      <c r="QIY35" s="9"/>
      <c r="QIZ35" s="9"/>
      <c r="QJA35" s="78"/>
      <c r="QJB35" s="9"/>
      <c r="QJC35" s="9"/>
      <c r="QJD35" s="78"/>
      <c r="QJE35" s="9"/>
      <c r="QJF35" s="9"/>
      <c r="QJG35" s="78"/>
      <c r="QJH35" s="9"/>
      <c r="QJI35" s="9"/>
      <c r="QJJ35" s="78"/>
      <c r="QJK35" s="9"/>
      <c r="QJL35" s="9"/>
      <c r="QJM35" s="78"/>
      <c r="QJN35" s="9"/>
      <c r="QJO35" s="9"/>
      <c r="QJP35" s="78"/>
      <c r="QJQ35" s="9"/>
      <c r="QJR35" s="9"/>
      <c r="QJS35" s="78"/>
      <c r="QJT35" s="9"/>
      <c r="QJU35" s="9"/>
      <c r="QJV35" s="78"/>
      <c r="QJW35" s="9"/>
      <c r="QJX35" s="9"/>
      <c r="QJY35" s="78"/>
      <c r="QJZ35" s="9"/>
      <c r="QKA35" s="9"/>
      <c r="QKB35" s="78"/>
      <c r="QKC35" s="9"/>
      <c r="QKD35" s="9"/>
      <c r="QKE35" s="78"/>
      <c r="QKF35" s="10"/>
      <c r="QKG35" s="10"/>
      <c r="QKH35" s="10"/>
      <c r="QKI35" s="9"/>
      <c r="QKJ35" s="9"/>
      <c r="QKK35" s="78"/>
      <c r="QKL35" s="10"/>
      <c r="QKM35" s="10"/>
      <c r="QKN35" s="10"/>
      <c r="QKO35" s="9"/>
      <c r="QKP35" s="9"/>
      <c r="QKQ35" s="78"/>
      <c r="QKR35" s="9"/>
      <c r="QKS35" s="9"/>
      <c r="QKT35" s="78"/>
      <c r="QKU35" s="10"/>
      <c r="QKV35" s="10"/>
      <c r="QKW35" s="10"/>
      <c r="QKX35" s="10"/>
      <c r="QKY35" s="10"/>
      <c r="QKZ35" s="10"/>
      <c r="QLA35" s="57"/>
      <c r="QLB35" s="58"/>
      <c r="QLC35" s="9"/>
      <c r="QLD35" s="9"/>
      <c r="QLE35" s="78"/>
      <c r="QLF35" s="9"/>
      <c r="QLG35" s="9"/>
      <c r="QLH35" s="78"/>
      <c r="QLI35" s="9"/>
      <c r="QLJ35" s="9"/>
      <c r="QLK35" s="78"/>
      <c r="QLL35" s="9"/>
      <c r="QLM35" s="9"/>
      <c r="QLN35" s="78"/>
      <c r="QLO35" s="9"/>
      <c r="QLP35" s="9"/>
      <c r="QLQ35" s="78"/>
      <c r="QLR35" s="9"/>
      <c r="QLS35" s="9"/>
      <c r="QLT35" s="78"/>
      <c r="QLU35" s="9"/>
      <c r="QLV35" s="9"/>
      <c r="QLW35" s="78"/>
      <c r="QLX35" s="9"/>
      <c r="QLY35" s="9"/>
      <c r="QLZ35" s="78"/>
      <c r="QMA35" s="9"/>
      <c r="QMB35" s="9"/>
      <c r="QMC35" s="78"/>
      <c r="QMD35" s="9"/>
      <c r="QME35" s="9"/>
      <c r="QMF35" s="78"/>
      <c r="QMG35" s="9"/>
      <c r="QMH35" s="9"/>
      <c r="QMI35" s="78"/>
      <c r="QMJ35" s="9"/>
      <c r="QMK35" s="9"/>
      <c r="QML35" s="78"/>
      <c r="QMM35" s="9"/>
      <c r="QMN35" s="9"/>
      <c r="QMO35" s="78"/>
      <c r="QMP35" s="9"/>
      <c r="QMQ35" s="9"/>
      <c r="QMR35" s="78"/>
      <c r="QMS35" s="9"/>
      <c r="QMT35" s="9"/>
      <c r="QMU35" s="78"/>
      <c r="QMV35" s="9"/>
      <c r="QMW35" s="9"/>
      <c r="QMX35" s="78"/>
      <c r="QMY35" s="9"/>
      <c r="QMZ35" s="9"/>
      <c r="QNA35" s="78"/>
      <c r="QNB35" s="9"/>
      <c r="QNC35" s="9"/>
      <c r="QND35" s="78"/>
      <c r="QNE35" s="9"/>
      <c r="QNF35" s="9"/>
      <c r="QNG35" s="78"/>
      <c r="QNH35" s="9"/>
      <c r="QNI35" s="9"/>
      <c r="QNJ35" s="78"/>
      <c r="QNK35" s="9"/>
      <c r="QNL35" s="9"/>
      <c r="QNM35" s="78"/>
      <c r="QNN35" s="10"/>
      <c r="QNO35" s="10"/>
      <c r="QNP35" s="10"/>
      <c r="QNQ35" s="9"/>
      <c r="QNR35" s="9"/>
      <c r="QNS35" s="78"/>
      <c r="QNT35" s="10"/>
      <c r="QNU35" s="10"/>
      <c r="QNV35" s="10"/>
      <c r="QNW35" s="9"/>
      <c r="QNX35" s="9"/>
      <c r="QNY35" s="78"/>
      <c r="QNZ35" s="9"/>
      <c r="QOA35" s="9"/>
      <c r="QOB35" s="78"/>
      <c r="QOC35" s="10"/>
      <c r="QOD35" s="10"/>
      <c r="QOE35" s="10"/>
      <c r="QOF35" s="10"/>
      <c r="QOG35" s="10"/>
      <c r="QOH35" s="10"/>
      <c r="QOI35" s="57"/>
      <c r="QOJ35" s="58"/>
      <c r="QOK35" s="9"/>
      <c r="QOL35" s="9"/>
      <c r="QOM35" s="78"/>
      <c r="QON35" s="9"/>
      <c r="QOO35" s="9"/>
      <c r="QOP35" s="78"/>
      <c r="QOQ35" s="9"/>
      <c r="QOR35" s="9"/>
      <c r="QOS35" s="78"/>
      <c r="QOT35" s="9"/>
      <c r="QOU35" s="9"/>
      <c r="QOV35" s="78"/>
      <c r="QOW35" s="9"/>
      <c r="QOX35" s="9"/>
      <c r="QOY35" s="78"/>
      <c r="QOZ35" s="9"/>
      <c r="QPA35" s="9"/>
      <c r="QPB35" s="78"/>
      <c r="QPC35" s="9"/>
      <c r="QPD35" s="9"/>
      <c r="QPE35" s="78"/>
      <c r="QPF35" s="9"/>
      <c r="QPG35" s="9"/>
      <c r="QPH35" s="78"/>
      <c r="QPI35" s="9"/>
      <c r="QPJ35" s="9"/>
      <c r="QPK35" s="78"/>
      <c r="QPL35" s="9"/>
      <c r="QPM35" s="9"/>
      <c r="QPN35" s="78"/>
      <c r="QPO35" s="9"/>
      <c r="QPP35" s="9"/>
      <c r="QPQ35" s="78"/>
      <c r="QPR35" s="9"/>
      <c r="QPS35" s="9"/>
      <c r="QPT35" s="78"/>
      <c r="QPU35" s="9"/>
      <c r="QPV35" s="9"/>
      <c r="QPW35" s="78"/>
      <c r="QPX35" s="9"/>
      <c r="QPY35" s="9"/>
      <c r="QPZ35" s="78"/>
      <c r="QQA35" s="9"/>
      <c r="QQB35" s="9"/>
      <c r="QQC35" s="78"/>
      <c r="QQD35" s="9"/>
      <c r="QQE35" s="9"/>
      <c r="QQF35" s="78"/>
      <c r="QQG35" s="9"/>
      <c r="QQH35" s="9"/>
      <c r="QQI35" s="78"/>
      <c r="QQJ35" s="9"/>
      <c r="QQK35" s="9"/>
      <c r="QQL35" s="78"/>
      <c r="QQM35" s="9"/>
      <c r="QQN35" s="9"/>
      <c r="QQO35" s="78"/>
      <c r="QQP35" s="9"/>
      <c r="QQQ35" s="9"/>
      <c r="QQR35" s="78"/>
      <c r="QQS35" s="9"/>
      <c r="QQT35" s="9"/>
      <c r="QQU35" s="78"/>
      <c r="QQV35" s="10"/>
      <c r="QQW35" s="10"/>
      <c r="QQX35" s="10"/>
      <c r="QQY35" s="9"/>
      <c r="QQZ35" s="9"/>
      <c r="QRA35" s="78"/>
      <c r="QRB35" s="10"/>
      <c r="QRC35" s="10"/>
      <c r="QRD35" s="10"/>
      <c r="QRE35" s="9"/>
      <c r="QRF35" s="9"/>
      <c r="QRG35" s="78"/>
      <c r="QRH35" s="9"/>
      <c r="QRI35" s="9"/>
      <c r="QRJ35" s="78"/>
      <c r="QRK35" s="10"/>
      <c r="QRL35" s="10"/>
      <c r="QRM35" s="10"/>
      <c r="QRN35" s="10"/>
      <c r="QRO35" s="10"/>
      <c r="QRP35" s="10"/>
      <c r="QRQ35" s="57"/>
      <c r="QRR35" s="58"/>
      <c r="QRS35" s="9"/>
      <c r="QRT35" s="9"/>
      <c r="QRU35" s="78"/>
      <c r="QRV35" s="9"/>
      <c r="QRW35" s="9"/>
      <c r="QRX35" s="78"/>
      <c r="QRY35" s="9"/>
      <c r="QRZ35" s="9"/>
      <c r="QSA35" s="78"/>
      <c r="QSB35" s="9"/>
      <c r="QSC35" s="9"/>
      <c r="QSD35" s="78"/>
      <c r="QSE35" s="9"/>
      <c r="QSF35" s="9"/>
      <c r="QSG35" s="78"/>
      <c r="QSH35" s="9"/>
      <c r="QSI35" s="9"/>
      <c r="QSJ35" s="78"/>
      <c r="QSK35" s="9"/>
      <c r="QSL35" s="9"/>
      <c r="QSM35" s="78"/>
      <c r="QSN35" s="9"/>
      <c r="QSO35" s="9"/>
      <c r="QSP35" s="78"/>
      <c r="QSQ35" s="9"/>
      <c r="QSR35" s="9"/>
      <c r="QSS35" s="78"/>
      <c r="QST35" s="9"/>
      <c r="QSU35" s="9"/>
      <c r="QSV35" s="78"/>
      <c r="QSW35" s="9"/>
      <c r="QSX35" s="9"/>
      <c r="QSY35" s="78"/>
      <c r="QSZ35" s="9"/>
      <c r="QTA35" s="9"/>
      <c r="QTB35" s="78"/>
      <c r="QTC35" s="9"/>
      <c r="QTD35" s="9"/>
      <c r="QTE35" s="78"/>
      <c r="QTF35" s="9"/>
      <c r="QTG35" s="9"/>
      <c r="QTH35" s="78"/>
      <c r="QTI35" s="9"/>
      <c r="QTJ35" s="9"/>
      <c r="QTK35" s="78"/>
      <c r="QTL35" s="9"/>
      <c r="QTM35" s="9"/>
      <c r="QTN35" s="78"/>
      <c r="QTO35" s="9"/>
      <c r="QTP35" s="9"/>
      <c r="QTQ35" s="78"/>
      <c r="QTR35" s="9"/>
      <c r="QTS35" s="9"/>
      <c r="QTT35" s="78"/>
      <c r="QTU35" s="9"/>
      <c r="QTV35" s="9"/>
      <c r="QTW35" s="78"/>
      <c r="QTX35" s="9"/>
      <c r="QTY35" s="9"/>
      <c r="QTZ35" s="78"/>
      <c r="QUA35" s="9"/>
      <c r="QUB35" s="9"/>
      <c r="QUC35" s="78"/>
      <c r="QUD35" s="10"/>
      <c r="QUE35" s="10"/>
      <c r="QUF35" s="10"/>
      <c r="QUG35" s="9"/>
      <c r="QUH35" s="9"/>
      <c r="QUI35" s="78"/>
      <c r="QUJ35" s="10"/>
      <c r="QUK35" s="10"/>
      <c r="QUL35" s="10"/>
      <c r="QUM35" s="9"/>
      <c r="QUN35" s="9"/>
      <c r="QUO35" s="78"/>
      <c r="QUP35" s="9"/>
      <c r="QUQ35" s="9"/>
      <c r="QUR35" s="78"/>
      <c r="QUS35" s="10"/>
      <c r="QUT35" s="10"/>
      <c r="QUU35" s="10"/>
      <c r="QUV35" s="10"/>
      <c r="QUW35" s="10"/>
      <c r="QUX35" s="10"/>
      <c r="QUY35" s="57"/>
      <c r="QUZ35" s="58"/>
      <c r="QVA35" s="9"/>
      <c r="QVB35" s="9"/>
      <c r="QVC35" s="78"/>
      <c r="QVD35" s="9"/>
      <c r="QVE35" s="9"/>
      <c r="QVF35" s="78"/>
      <c r="QVG35" s="9"/>
      <c r="QVH35" s="9"/>
      <c r="QVI35" s="78"/>
      <c r="QVJ35" s="9"/>
      <c r="QVK35" s="9"/>
      <c r="QVL35" s="78"/>
      <c r="QVM35" s="9"/>
      <c r="QVN35" s="9"/>
      <c r="QVO35" s="78"/>
      <c r="QVP35" s="9"/>
      <c r="QVQ35" s="9"/>
      <c r="QVR35" s="78"/>
      <c r="QVS35" s="9"/>
      <c r="QVT35" s="9"/>
      <c r="QVU35" s="78"/>
      <c r="QVV35" s="9"/>
      <c r="QVW35" s="9"/>
      <c r="QVX35" s="78"/>
      <c r="QVY35" s="9"/>
      <c r="QVZ35" s="9"/>
      <c r="QWA35" s="78"/>
      <c r="QWB35" s="9"/>
      <c r="QWC35" s="9"/>
      <c r="QWD35" s="78"/>
      <c r="QWE35" s="9"/>
      <c r="QWF35" s="9"/>
      <c r="QWG35" s="78"/>
      <c r="QWH35" s="9"/>
      <c r="QWI35" s="9"/>
      <c r="QWJ35" s="78"/>
      <c r="QWK35" s="9"/>
      <c r="QWL35" s="9"/>
      <c r="QWM35" s="78"/>
      <c r="QWN35" s="9"/>
      <c r="QWO35" s="9"/>
      <c r="QWP35" s="78"/>
      <c r="QWQ35" s="9"/>
      <c r="QWR35" s="9"/>
      <c r="QWS35" s="78"/>
      <c r="QWT35" s="9"/>
      <c r="QWU35" s="9"/>
      <c r="QWV35" s="78"/>
      <c r="QWW35" s="9"/>
      <c r="QWX35" s="9"/>
      <c r="QWY35" s="78"/>
      <c r="QWZ35" s="9"/>
      <c r="QXA35" s="9"/>
      <c r="QXB35" s="78"/>
      <c r="QXC35" s="9"/>
      <c r="QXD35" s="9"/>
      <c r="QXE35" s="78"/>
      <c r="QXF35" s="9"/>
      <c r="QXG35" s="9"/>
      <c r="QXH35" s="78"/>
      <c r="QXI35" s="9"/>
      <c r="QXJ35" s="9"/>
      <c r="QXK35" s="78"/>
      <c r="QXL35" s="10"/>
      <c r="QXM35" s="10"/>
      <c r="QXN35" s="10"/>
      <c r="QXO35" s="9"/>
      <c r="QXP35" s="9"/>
      <c r="QXQ35" s="78"/>
      <c r="QXR35" s="10"/>
      <c r="QXS35" s="10"/>
      <c r="QXT35" s="10"/>
      <c r="QXU35" s="9"/>
      <c r="QXV35" s="9"/>
      <c r="QXW35" s="78"/>
      <c r="QXX35" s="9"/>
      <c r="QXY35" s="9"/>
      <c r="QXZ35" s="78"/>
      <c r="QYA35" s="10"/>
      <c r="QYB35" s="10"/>
      <c r="QYC35" s="10"/>
      <c r="QYD35" s="10"/>
      <c r="QYE35" s="10"/>
      <c r="QYF35" s="10"/>
      <c r="QYG35" s="57"/>
      <c r="QYH35" s="58"/>
      <c r="QYI35" s="9"/>
      <c r="QYJ35" s="9"/>
      <c r="QYK35" s="78"/>
      <c r="QYL35" s="9"/>
      <c r="QYM35" s="9"/>
      <c r="QYN35" s="78"/>
      <c r="QYO35" s="9"/>
      <c r="QYP35" s="9"/>
      <c r="QYQ35" s="78"/>
      <c r="QYR35" s="9"/>
      <c r="QYS35" s="9"/>
      <c r="QYT35" s="78"/>
      <c r="QYU35" s="9"/>
      <c r="QYV35" s="9"/>
      <c r="QYW35" s="78"/>
      <c r="QYX35" s="9"/>
      <c r="QYY35" s="9"/>
      <c r="QYZ35" s="78"/>
      <c r="QZA35" s="9"/>
      <c r="QZB35" s="9"/>
      <c r="QZC35" s="78"/>
      <c r="QZD35" s="9"/>
      <c r="QZE35" s="9"/>
      <c r="QZF35" s="78"/>
      <c r="QZG35" s="9"/>
      <c r="QZH35" s="9"/>
      <c r="QZI35" s="78"/>
      <c r="QZJ35" s="9"/>
      <c r="QZK35" s="9"/>
      <c r="QZL35" s="78"/>
      <c r="QZM35" s="9"/>
      <c r="QZN35" s="9"/>
      <c r="QZO35" s="78"/>
      <c r="QZP35" s="9"/>
      <c r="QZQ35" s="9"/>
      <c r="QZR35" s="78"/>
      <c r="QZS35" s="9"/>
      <c r="QZT35" s="9"/>
      <c r="QZU35" s="78"/>
      <c r="QZV35" s="9"/>
      <c r="QZW35" s="9"/>
      <c r="QZX35" s="78"/>
      <c r="QZY35" s="9"/>
      <c r="QZZ35" s="9"/>
      <c r="RAA35" s="78"/>
      <c r="RAB35" s="9"/>
      <c r="RAC35" s="9"/>
      <c r="RAD35" s="78"/>
      <c r="RAE35" s="9"/>
      <c r="RAF35" s="9"/>
      <c r="RAG35" s="78"/>
      <c r="RAH35" s="9"/>
      <c r="RAI35" s="9"/>
      <c r="RAJ35" s="78"/>
      <c r="RAK35" s="9"/>
      <c r="RAL35" s="9"/>
      <c r="RAM35" s="78"/>
      <c r="RAN35" s="9"/>
      <c r="RAO35" s="9"/>
      <c r="RAP35" s="78"/>
      <c r="RAQ35" s="9"/>
      <c r="RAR35" s="9"/>
      <c r="RAS35" s="78"/>
      <c r="RAT35" s="10"/>
      <c r="RAU35" s="10"/>
      <c r="RAV35" s="10"/>
      <c r="RAW35" s="9"/>
      <c r="RAX35" s="9"/>
      <c r="RAY35" s="78"/>
      <c r="RAZ35" s="10"/>
      <c r="RBA35" s="10"/>
      <c r="RBB35" s="10"/>
      <c r="RBC35" s="9"/>
      <c r="RBD35" s="9"/>
      <c r="RBE35" s="78"/>
      <c r="RBF35" s="9"/>
      <c r="RBG35" s="9"/>
      <c r="RBH35" s="78"/>
      <c r="RBI35" s="10"/>
      <c r="RBJ35" s="10"/>
      <c r="RBK35" s="10"/>
      <c r="RBL35" s="10"/>
      <c r="RBM35" s="10"/>
      <c r="RBN35" s="10"/>
      <c r="RBO35" s="57"/>
      <c r="RBP35" s="58"/>
      <c r="RBQ35" s="9"/>
      <c r="RBR35" s="9"/>
      <c r="RBS35" s="78"/>
      <c r="RBT35" s="9"/>
      <c r="RBU35" s="9"/>
      <c r="RBV35" s="78"/>
      <c r="RBW35" s="9"/>
      <c r="RBX35" s="9"/>
      <c r="RBY35" s="78"/>
      <c r="RBZ35" s="9"/>
      <c r="RCA35" s="9"/>
      <c r="RCB35" s="78"/>
      <c r="RCC35" s="9"/>
      <c r="RCD35" s="9"/>
      <c r="RCE35" s="78"/>
      <c r="RCF35" s="9"/>
      <c r="RCG35" s="9"/>
      <c r="RCH35" s="78"/>
      <c r="RCI35" s="9"/>
      <c r="RCJ35" s="9"/>
      <c r="RCK35" s="78"/>
      <c r="RCL35" s="9"/>
      <c r="RCM35" s="9"/>
      <c r="RCN35" s="78"/>
      <c r="RCO35" s="9"/>
      <c r="RCP35" s="9"/>
      <c r="RCQ35" s="78"/>
      <c r="RCR35" s="9"/>
      <c r="RCS35" s="9"/>
      <c r="RCT35" s="78"/>
      <c r="RCU35" s="9"/>
      <c r="RCV35" s="9"/>
      <c r="RCW35" s="78"/>
      <c r="RCX35" s="9"/>
      <c r="RCY35" s="9"/>
      <c r="RCZ35" s="78"/>
      <c r="RDA35" s="9"/>
      <c r="RDB35" s="9"/>
      <c r="RDC35" s="78"/>
      <c r="RDD35" s="9"/>
      <c r="RDE35" s="9"/>
      <c r="RDF35" s="78"/>
      <c r="RDG35" s="9"/>
      <c r="RDH35" s="9"/>
      <c r="RDI35" s="78"/>
      <c r="RDJ35" s="9"/>
      <c r="RDK35" s="9"/>
      <c r="RDL35" s="78"/>
      <c r="RDM35" s="9"/>
      <c r="RDN35" s="9"/>
      <c r="RDO35" s="78"/>
      <c r="RDP35" s="9"/>
      <c r="RDQ35" s="9"/>
      <c r="RDR35" s="78"/>
      <c r="RDS35" s="9"/>
      <c r="RDT35" s="9"/>
      <c r="RDU35" s="78"/>
      <c r="RDV35" s="9"/>
      <c r="RDW35" s="9"/>
      <c r="RDX35" s="78"/>
      <c r="RDY35" s="9"/>
      <c r="RDZ35" s="9"/>
      <c r="REA35" s="78"/>
      <c r="REB35" s="10"/>
      <c r="REC35" s="10"/>
      <c r="RED35" s="10"/>
      <c r="REE35" s="9"/>
      <c r="REF35" s="9"/>
      <c r="REG35" s="78"/>
      <c r="REH35" s="10"/>
      <c r="REI35" s="10"/>
      <c r="REJ35" s="10"/>
      <c r="REK35" s="9"/>
      <c r="REL35" s="9"/>
      <c r="REM35" s="78"/>
      <c r="REN35" s="9"/>
      <c r="REO35" s="9"/>
      <c r="REP35" s="78"/>
      <c r="REQ35" s="10"/>
      <c r="RER35" s="10"/>
      <c r="RES35" s="10"/>
      <c r="RET35" s="10"/>
      <c r="REU35" s="10"/>
      <c r="REV35" s="10"/>
      <c r="REW35" s="57"/>
      <c r="REX35" s="58"/>
      <c r="REY35" s="9"/>
      <c r="REZ35" s="9"/>
      <c r="RFA35" s="78"/>
      <c r="RFB35" s="9"/>
      <c r="RFC35" s="9"/>
      <c r="RFD35" s="78"/>
      <c r="RFE35" s="9"/>
      <c r="RFF35" s="9"/>
      <c r="RFG35" s="78"/>
      <c r="RFH35" s="9"/>
      <c r="RFI35" s="9"/>
      <c r="RFJ35" s="78"/>
      <c r="RFK35" s="9"/>
      <c r="RFL35" s="9"/>
      <c r="RFM35" s="78"/>
      <c r="RFN35" s="9"/>
      <c r="RFO35" s="9"/>
      <c r="RFP35" s="78"/>
      <c r="RFQ35" s="9"/>
      <c r="RFR35" s="9"/>
      <c r="RFS35" s="78"/>
      <c r="RFT35" s="9"/>
      <c r="RFU35" s="9"/>
      <c r="RFV35" s="78"/>
      <c r="RFW35" s="9"/>
      <c r="RFX35" s="9"/>
      <c r="RFY35" s="78"/>
      <c r="RFZ35" s="9"/>
      <c r="RGA35" s="9"/>
      <c r="RGB35" s="78"/>
      <c r="RGC35" s="9"/>
      <c r="RGD35" s="9"/>
      <c r="RGE35" s="78"/>
      <c r="RGF35" s="9"/>
      <c r="RGG35" s="9"/>
      <c r="RGH35" s="78"/>
      <c r="RGI35" s="9"/>
      <c r="RGJ35" s="9"/>
      <c r="RGK35" s="78"/>
      <c r="RGL35" s="9"/>
      <c r="RGM35" s="9"/>
      <c r="RGN35" s="78"/>
      <c r="RGO35" s="9"/>
      <c r="RGP35" s="9"/>
      <c r="RGQ35" s="78"/>
      <c r="RGR35" s="9"/>
      <c r="RGS35" s="9"/>
      <c r="RGT35" s="78"/>
      <c r="RGU35" s="9"/>
      <c r="RGV35" s="9"/>
      <c r="RGW35" s="78"/>
      <c r="RGX35" s="9"/>
      <c r="RGY35" s="9"/>
      <c r="RGZ35" s="78"/>
      <c r="RHA35" s="9"/>
      <c r="RHB35" s="9"/>
      <c r="RHC35" s="78"/>
      <c r="RHD35" s="9"/>
      <c r="RHE35" s="9"/>
      <c r="RHF35" s="78"/>
      <c r="RHG35" s="9"/>
      <c r="RHH35" s="9"/>
      <c r="RHI35" s="78"/>
      <c r="RHJ35" s="10"/>
      <c r="RHK35" s="10"/>
      <c r="RHL35" s="10"/>
      <c r="RHM35" s="9"/>
      <c r="RHN35" s="9"/>
      <c r="RHO35" s="78"/>
      <c r="RHP35" s="10"/>
      <c r="RHQ35" s="10"/>
      <c r="RHR35" s="10"/>
      <c r="RHS35" s="9"/>
      <c r="RHT35" s="9"/>
      <c r="RHU35" s="78"/>
      <c r="RHV35" s="9"/>
      <c r="RHW35" s="9"/>
      <c r="RHX35" s="78"/>
      <c r="RHY35" s="10"/>
      <c r="RHZ35" s="10"/>
      <c r="RIA35" s="10"/>
      <c r="RIB35" s="10"/>
      <c r="RIC35" s="10"/>
      <c r="RID35" s="10"/>
      <c r="RIE35" s="57"/>
      <c r="RIF35" s="58"/>
      <c r="RIG35" s="9"/>
      <c r="RIH35" s="9"/>
      <c r="RII35" s="78"/>
      <c r="RIJ35" s="9"/>
      <c r="RIK35" s="9"/>
      <c r="RIL35" s="78"/>
      <c r="RIM35" s="9"/>
      <c r="RIN35" s="9"/>
      <c r="RIO35" s="78"/>
      <c r="RIP35" s="9"/>
      <c r="RIQ35" s="9"/>
      <c r="RIR35" s="78"/>
      <c r="RIS35" s="9"/>
      <c r="RIT35" s="9"/>
      <c r="RIU35" s="78"/>
      <c r="RIV35" s="9"/>
      <c r="RIW35" s="9"/>
      <c r="RIX35" s="78"/>
      <c r="RIY35" s="9"/>
      <c r="RIZ35" s="9"/>
      <c r="RJA35" s="78"/>
      <c r="RJB35" s="9"/>
      <c r="RJC35" s="9"/>
      <c r="RJD35" s="78"/>
      <c r="RJE35" s="9"/>
      <c r="RJF35" s="9"/>
      <c r="RJG35" s="78"/>
      <c r="RJH35" s="9"/>
      <c r="RJI35" s="9"/>
      <c r="RJJ35" s="78"/>
      <c r="RJK35" s="9"/>
      <c r="RJL35" s="9"/>
      <c r="RJM35" s="78"/>
      <c r="RJN35" s="9"/>
      <c r="RJO35" s="9"/>
      <c r="RJP35" s="78"/>
      <c r="RJQ35" s="9"/>
      <c r="RJR35" s="9"/>
      <c r="RJS35" s="78"/>
      <c r="RJT35" s="9"/>
      <c r="RJU35" s="9"/>
      <c r="RJV35" s="78"/>
      <c r="RJW35" s="9"/>
      <c r="RJX35" s="9"/>
      <c r="RJY35" s="78"/>
      <c r="RJZ35" s="9"/>
      <c r="RKA35" s="9"/>
      <c r="RKB35" s="78"/>
      <c r="RKC35" s="9"/>
      <c r="RKD35" s="9"/>
      <c r="RKE35" s="78"/>
      <c r="RKF35" s="9"/>
      <c r="RKG35" s="9"/>
      <c r="RKH35" s="78"/>
      <c r="RKI35" s="9"/>
      <c r="RKJ35" s="9"/>
      <c r="RKK35" s="78"/>
      <c r="RKL35" s="9"/>
      <c r="RKM35" s="9"/>
      <c r="RKN35" s="78"/>
      <c r="RKO35" s="9"/>
      <c r="RKP35" s="9"/>
      <c r="RKQ35" s="78"/>
      <c r="RKR35" s="10"/>
      <c r="RKS35" s="10"/>
      <c r="RKT35" s="10"/>
      <c r="RKU35" s="9"/>
      <c r="RKV35" s="9"/>
      <c r="RKW35" s="78"/>
      <c r="RKX35" s="10"/>
      <c r="RKY35" s="10"/>
      <c r="RKZ35" s="10"/>
      <c r="RLA35" s="9"/>
      <c r="RLB35" s="9"/>
      <c r="RLC35" s="78"/>
      <c r="RLD35" s="9"/>
      <c r="RLE35" s="9"/>
      <c r="RLF35" s="78"/>
      <c r="RLG35" s="10"/>
      <c r="RLH35" s="10"/>
      <c r="RLI35" s="10"/>
      <c r="RLJ35" s="10"/>
      <c r="RLK35" s="10"/>
      <c r="RLL35" s="10"/>
      <c r="RLM35" s="57"/>
      <c r="RLN35" s="58"/>
      <c r="RLO35" s="9"/>
      <c r="RLP35" s="9"/>
      <c r="RLQ35" s="78"/>
      <c r="RLR35" s="9"/>
      <c r="RLS35" s="9"/>
      <c r="RLT35" s="78"/>
      <c r="RLU35" s="9"/>
      <c r="RLV35" s="9"/>
      <c r="RLW35" s="78"/>
      <c r="RLX35" s="9"/>
      <c r="RLY35" s="9"/>
      <c r="RLZ35" s="78"/>
      <c r="RMA35" s="9"/>
      <c r="RMB35" s="9"/>
      <c r="RMC35" s="78"/>
      <c r="RMD35" s="9"/>
      <c r="RME35" s="9"/>
      <c r="RMF35" s="78"/>
      <c r="RMG35" s="9"/>
      <c r="RMH35" s="9"/>
      <c r="RMI35" s="78"/>
      <c r="RMJ35" s="9"/>
      <c r="RMK35" s="9"/>
      <c r="RML35" s="78"/>
      <c r="RMM35" s="9"/>
      <c r="RMN35" s="9"/>
      <c r="RMO35" s="78"/>
      <c r="RMP35" s="9"/>
      <c r="RMQ35" s="9"/>
      <c r="RMR35" s="78"/>
      <c r="RMS35" s="9"/>
      <c r="RMT35" s="9"/>
      <c r="RMU35" s="78"/>
      <c r="RMV35" s="9"/>
      <c r="RMW35" s="9"/>
      <c r="RMX35" s="78"/>
      <c r="RMY35" s="9"/>
      <c r="RMZ35" s="9"/>
      <c r="RNA35" s="78"/>
      <c r="RNB35" s="9"/>
      <c r="RNC35" s="9"/>
      <c r="RND35" s="78"/>
      <c r="RNE35" s="9"/>
      <c r="RNF35" s="9"/>
      <c r="RNG35" s="78"/>
      <c r="RNH35" s="9"/>
      <c r="RNI35" s="9"/>
      <c r="RNJ35" s="78"/>
      <c r="RNK35" s="9"/>
      <c r="RNL35" s="9"/>
      <c r="RNM35" s="78"/>
      <c r="RNN35" s="9"/>
      <c r="RNO35" s="9"/>
      <c r="RNP35" s="78"/>
      <c r="RNQ35" s="9"/>
      <c r="RNR35" s="9"/>
      <c r="RNS35" s="78"/>
      <c r="RNT35" s="9"/>
      <c r="RNU35" s="9"/>
      <c r="RNV35" s="78"/>
      <c r="RNW35" s="9"/>
      <c r="RNX35" s="9"/>
      <c r="RNY35" s="78"/>
      <c r="RNZ35" s="10"/>
      <c r="ROA35" s="10"/>
      <c r="ROB35" s="10"/>
      <c r="ROC35" s="9"/>
      <c r="ROD35" s="9"/>
      <c r="ROE35" s="78"/>
      <c r="ROF35" s="10"/>
      <c r="ROG35" s="10"/>
      <c r="ROH35" s="10"/>
      <c r="ROI35" s="9"/>
      <c r="ROJ35" s="9"/>
      <c r="ROK35" s="78"/>
      <c r="ROL35" s="9"/>
      <c r="ROM35" s="9"/>
      <c r="RON35" s="78"/>
      <c r="ROO35" s="10"/>
      <c r="ROP35" s="10"/>
      <c r="ROQ35" s="10"/>
      <c r="ROR35" s="10"/>
      <c r="ROS35" s="10"/>
      <c r="ROT35" s="10"/>
      <c r="ROU35" s="57"/>
      <c r="ROV35" s="58"/>
      <c r="ROW35" s="9"/>
      <c r="ROX35" s="9"/>
      <c r="ROY35" s="78"/>
      <c r="ROZ35" s="9"/>
      <c r="RPA35" s="9"/>
      <c r="RPB35" s="78"/>
      <c r="RPC35" s="9"/>
      <c r="RPD35" s="9"/>
      <c r="RPE35" s="78"/>
      <c r="RPF35" s="9"/>
      <c r="RPG35" s="9"/>
      <c r="RPH35" s="78"/>
      <c r="RPI35" s="9"/>
      <c r="RPJ35" s="9"/>
      <c r="RPK35" s="78"/>
      <c r="RPL35" s="9"/>
      <c r="RPM35" s="9"/>
      <c r="RPN35" s="78"/>
      <c r="RPO35" s="9"/>
      <c r="RPP35" s="9"/>
      <c r="RPQ35" s="78"/>
      <c r="RPR35" s="9"/>
      <c r="RPS35" s="9"/>
      <c r="RPT35" s="78"/>
      <c r="RPU35" s="9"/>
      <c r="RPV35" s="9"/>
      <c r="RPW35" s="78"/>
      <c r="RPX35" s="9"/>
      <c r="RPY35" s="9"/>
      <c r="RPZ35" s="78"/>
      <c r="RQA35" s="9"/>
      <c r="RQB35" s="9"/>
      <c r="RQC35" s="78"/>
      <c r="RQD35" s="9"/>
      <c r="RQE35" s="9"/>
      <c r="RQF35" s="78"/>
      <c r="RQG35" s="9"/>
      <c r="RQH35" s="9"/>
      <c r="RQI35" s="78"/>
      <c r="RQJ35" s="9"/>
      <c r="RQK35" s="9"/>
      <c r="RQL35" s="78"/>
      <c r="RQM35" s="9"/>
      <c r="RQN35" s="9"/>
      <c r="RQO35" s="78"/>
      <c r="RQP35" s="9"/>
      <c r="RQQ35" s="9"/>
      <c r="RQR35" s="78"/>
      <c r="RQS35" s="9"/>
      <c r="RQT35" s="9"/>
      <c r="RQU35" s="78"/>
      <c r="RQV35" s="9"/>
      <c r="RQW35" s="9"/>
      <c r="RQX35" s="78"/>
      <c r="RQY35" s="9"/>
      <c r="RQZ35" s="9"/>
      <c r="RRA35" s="78"/>
      <c r="RRB35" s="9"/>
      <c r="RRC35" s="9"/>
      <c r="RRD35" s="78"/>
      <c r="RRE35" s="9"/>
      <c r="RRF35" s="9"/>
      <c r="RRG35" s="78"/>
      <c r="RRH35" s="10"/>
      <c r="RRI35" s="10"/>
      <c r="RRJ35" s="10"/>
      <c r="RRK35" s="9"/>
      <c r="RRL35" s="9"/>
      <c r="RRM35" s="78"/>
      <c r="RRN35" s="10"/>
      <c r="RRO35" s="10"/>
      <c r="RRP35" s="10"/>
      <c r="RRQ35" s="9"/>
      <c r="RRR35" s="9"/>
      <c r="RRS35" s="78"/>
      <c r="RRT35" s="9"/>
      <c r="RRU35" s="9"/>
      <c r="RRV35" s="78"/>
      <c r="RRW35" s="10"/>
      <c r="RRX35" s="10"/>
      <c r="RRY35" s="10"/>
      <c r="RRZ35" s="10"/>
      <c r="RSA35" s="10"/>
      <c r="RSB35" s="10"/>
      <c r="RSC35" s="57"/>
      <c r="RSD35" s="58"/>
      <c r="RSE35" s="9"/>
      <c r="RSF35" s="9"/>
      <c r="RSG35" s="78"/>
      <c r="RSH35" s="9"/>
      <c r="RSI35" s="9"/>
      <c r="RSJ35" s="78"/>
      <c r="RSK35" s="9"/>
      <c r="RSL35" s="9"/>
      <c r="RSM35" s="78"/>
      <c r="RSN35" s="9"/>
      <c r="RSO35" s="9"/>
      <c r="RSP35" s="78"/>
      <c r="RSQ35" s="9"/>
      <c r="RSR35" s="9"/>
      <c r="RSS35" s="78"/>
      <c r="RST35" s="9"/>
      <c r="RSU35" s="9"/>
      <c r="RSV35" s="78"/>
      <c r="RSW35" s="9"/>
      <c r="RSX35" s="9"/>
      <c r="RSY35" s="78"/>
      <c r="RSZ35" s="9"/>
      <c r="RTA35" s="9"/>
      <c r="RTB35" s="78"/>
      <c r="RTC35" s="9"/>
      <c r="RTD35" s="9"/>
      <c r="RTE35" s="78"/>
      <c r="RTF35" s="9"/>
      <c r="RTG35" s="9"/>
      <c r="RTH35" s="78"/>
      <c r="RTI35" s="9"/>
      <c r="RTJ35" s="9"/>
      <c r="RTK35" s="78"/>
      <c r="RTL35" s="9"/>
      <c r="RTM35" s="9"/>
      <c r="RTN35" s="78"/>
      <c r="RTO35" s="9"/>
      <c r="RTP35" s="9"/>
      <c r="RTQ35" s="78"/>
      <c r="RTR35" s="9"/>
      <c r="RTS35" s="9"/>
      <c r="RTT35" s="78"/>
      <c r="RTU35" s="9"/>
      <c r="RTV35" s="9"/>
      <c r="RTW35" s="78"/>
      <c r="RTX35" s="9"/>
      <c r="RTY35" s="9"/>
      <c r="RTZ35" s="78"/>
      <c r="RUA35" s="9"/>
      <c r="RUB35" s="9"/>
      <c r="RUC35" s="78"/>
      <c r="RUD35" s="9"/>
      <c r="RUE35" s="9"/>
      <c r="RUF35" s="78"/>
      <c r="RUG35" s="9"/>
      <c r="RUH35" s="9"/>
      <c r="RUI35" s="78"/>
      <c r="RUJ35" s="9"/>
      <c r="RUK35" s="9"/>
      <c r="RUL35" s="78"/>
      <c r="RUM35" s="9"/>
      <c r="RUN35" s="9"/>
      <c r="RUO35" s="78"/>
      <c r="RUP35" s="10"/>
      <c r="RUQ35" s="10"/>
      <c r="RUR35" s="10"/>
      <c r="RUS35" s="9"/>
      <c r="RUT35" s="9"/>
      <c r="RUU35" s="78"/>
      <c r="RUV35" s="10"/>
      <c r="RUW35" s="10"/>
      <c r="RUX35" s="10"/>
      <c r="RUY35" s="9"/>
      <c r="RUZ35" s="9"/>
      <c r="RVA35" s="78"/>
      <c r="RVB35" s="9"/>
      <c r="RVC35" s="9"/>
      <c r="RVD35" s="78"/>
      <c r="RVE35" s="10"/>
      <c r="RVF35" s="10"/>
      <c r="RVG35" s="10"/>
      <c r="RVH35" s="10"/>
      <c r="RVI35" s="10"/>
      <c r="RVJ35" s="10"/>
      <c r="RVK35" s="57"/>
      <c r="RVL35" s="58"/>
      <c r="RVM35" s="9"/>
      <c r="RVN35" s="9"/>
      <c r="RVO35" s="78"/>
      <c r="RVP35" s="9"/>
      <c r="RVQ35" s="9"/>
      <c r="RVR35" s="78"/>
      <c r="RVS35" s="9"/>
      <c r="RVT35" s="9"/>
      <c r="RVU35" s="78"/>
      <c r="RVV35" s="9"/>
      <c r="RVW35" s="9"/>
      <c r="RVX35" s="78"/>
      <c r="RVY35" s="9"/>
      <c r="RVZ35" s="9"/>
      <c r="RWA35" s="78"/>
      <c r="RWB35" s="9"/>
      <c r="RWC35" s="9"/>
      <c r="RWD35" s="78"/>
      <c r="RWE35" s="9"/>
      <c r="RWF35" s="9"/>
      <c r="RWG35" s="78"/>
      <c r="RWH35" s="9"/>
      <c r="RWI35" s="9"/>
      <c r="RWJ35" s="78"/>
      <c r="RWK35" s="9"/>
      <c r="RWL35" s="9"/>
      <c r="RWM35" s="78"/>
      <c r="RWN35" s="9"/>
      <c r="RWO35" s="9"/>
      <c r="RWP35" s="78"/>
      <c r="RWQ35" s="9"/>
      <c r="RWR35" s="9"/>
      <c r="RWS35" s="78"/>
      <c r="RWT35" s="9"/>
      <c r="RWU35" s="9"/>
      <c r="RWV35" s="78"/>
      <c r="RWW35" s="9"/>
      <c r="RWX35" s="9"/>
      <c r="RWY35" s="78"/>
      <c r="RWZ35" s="9"/>
      <c r="RXA35" s="9"/>
      <c r="RXB35" s="78"/>
      <c r="RXC35" s="9"/>
      <c r="RXD35" s="9"/>
      <c r="RXE35" s="78"/>
      <c r="RXF35" s="9"/>
      <c r="RXG35" s="9"/>
      <c r="RXH35" s="78"/>
      <c r="RXI35" s="9"/>
      <c r="RXJ35" s="9"/>
      <c r="RXK35" s="78"/>
      <c r="RXL35" s="9"/>
      <c r="RXM35" s="9"/>
      <c r="RXN35" s="78"/>
      <c r="RXO35" s="9"/>
      <c r="RXP35" s="9"/>
      <c r="RXQ35" s="78"/>
      <c r="RXR35" s="9"/>
      <c r="RXS35" s="9"/>
      <c r="RXT35" s="78"/>
      <c r="RXU35" s="9"/>
      <c r="RXV35" s="9"/>
      <c r="RXW35" s="78"/>
      <c r="RXX35" s="10"/>
      <c r="RXY35" s="10"/>
      <c r="RXZ35" s="10"/>
      <c r="RYA35" s="9"/>
      <c r="RYB35" s="9"/>
      <c r="RYC35" s="78"/>
      <c r="RYD35" s="10"/>
      <c r="RYE35" s="10"/>
      <c r="RYF35" s="10"/>
      <c r="RYG35" s="9"/>
      <c r="RYH35" s="9"/>
      <c r="RYI35" s="78"/>
      <c r="RYJ35" s="9"/>
      <c r="RYK35" s="9"/>
      <c r="RYL35" s="78"/>
      <c r="RYM35" s="10"/>
      <c r="RYN35" s="10"/>
      <c r="RYO35" s="10"/>
      <c r="RYP35" s="10"/>
      <c r="RYQ35" s="10"/>
      <c r="RYR35" s="10"/>
      <c r="RYS35" s="57"/>
      <c r="RYT35" s="58"/>
      <c r="RYU35" s="9"/>
      <c r="RYV35" s="9"/>
      <c r="RYW35" s="78"/>
      <c r="RYX35" s="9"/>
      <c r="RYY35" s="9"/>
      <c r="RYZ35" s="78"/>
      <c r="RZA35" s="9"/>
      <c r="RZB35" s="9"/>
      <c r="RZC35" s="78"/>
      <c r="RZD35" s="9"/>
      <c r="RZE35" s="9"/>
      <c r="RZF35" s="78"/>
      <c r="RZG35" s="9"/>
      <c r="RZH35" s="9"/>
      <c r="RZI35" s="78"/>
      <c r="RZJ35" s="9"/>
      <c r="RZK35" s="9"/>
      <c r="RZL35" s="78"/>
      <c r="RZM35" s="9"/>
      <c r="RZN35" s="9"/>
      <c r="RZO35" s="78"/>
      <c r="RZP35" s="9"/>
      <c r="RZQ35" s="9"/>
      <c r="RZR35" s="78"/>
      <c r="RZS35" s="9"/>
      <c r="RZT35" s="9"/>
      <c r="RZU35" s="78"/>
      <c r="RZV35" s="9"/>
      <c r="RZW35" s="9"/>
      <c r="RZX35" s="78"/>
      <c r="RZY35" s="9"/>
      <c r="RZZ35" s="9"/>
      <c r="SAA35" s="78"/>
      <c r="SAB35" s="9"/>
      <c r="SAC35" s="9"/>
      <c r="SAD35" s="78"/>
      <c r="SAE35" s="9"/>
      <c r="SAF35" s="9"/>
      <c r="SAG35" s="78"/>
      <c r="SAH35" s="9"/>
      <c r="SAI35" s="9"/>
      <c r="SAJ35" s="78"/>
      <c r="SAK35" s="9"/>
      <c r="SAL35" s="9"/>
      <c r="SAM35" s="78"/>
      <c r="SAN35" s="9"/>
      <c r="SAO35" s="9"/>
      <c r="SAP35" s="78"/>
      <c r="SAQ35" s="9"/>
      <c r="SAR35" s="9"/>
      <c r="SAS35" s="78"/>
      <c r="SAT35" s="9"/>
      <c r="SAU35" s="9"/>
      <c r="SAV35" s="78"/>
      <c r="SAW35" s="9"/>
      <c r="SAX35" s="9"/>
      <c r="SAY35" s="78"/>
      <c r="SAZ35" s="9"/>
      <c r="SBA35" s="9"/>
      <c r="SBB35" s="78"/>
      <c r="SBC35" s="9"/>
      <c r="SBD35" s="9"/>
      <c r="SBE35" s="78"/>
      <c r="SBF35" s="10"/>
      <c r="SBG35" s="10"/>
      <c r="SBH35" s="10"/>
      <c r="SBI35" s="9"/>
      <c r="SBJ35" s="9"/>
      <c r="SBK35" s="78"/>
      <c r="SBL35" s="10"/>
      <c r="SBM35" s="10"/>
      <c r="SBN35" s="10"/>
      <c r="SBO35" s="9"/>
      <c r="SBP35" s="9"/>
      <c r="SBQ35" s="78"/>
      <c r="SBR35" s="9"/>
      <c r="SBS35" s="9"/>
      <c r="SBT35" s="78"/>
      <c r="SBU35" s="10"/>
      <c r="SBV35" s="10"/>
      <c r="SBW35" s="10"/>
      <c r="SBX35" s="10"/>
      <c r="SBY35" s="10"/>
      <c r="SBZ35" s="10"/>
      <c r="SCA35" s="57"/>
      <c r="SCB35" s="58"/>
      <c r="SCC35" s="9"/>
      <c r="SCD35" s="9"/>
      <c r="SCE35" s="78"/>
      <c r="SCF35" s="9"/>
      <c r="SCG35" s="9"/>
      <c r="SCH35" s="78"/>
      <c r="SCI35" s="9"/>
      <c r="SCJ35" s="9"/>
      <c r="SCK35" s="78"/>
      <c r="SCL35" s="9"/>
      <c r="SCM35" s="9"/>
      <c r="SCN35" s="78"/>
      <c r="SCO35" s="9"/>
      <c r="SCP35" s="9"/>
      <c r="SCQ35" s="78"/>
      <c r="SCR35" s="9"/>
      <c r="SCS35" s="9"/>
      <c r="SCT35" s="78"/>
      <c r="SCU35" s="9"/>
      <c r="SCV35" s="9"/>
      <c r="SCW35" s="78"/>
      <c r="SCX35" s="9"/>
      <c r="SCY35" s="9"/>
      <c r="SCZ35" s="78"/>
      <c r="SDA35" s="9"/>
      <c r="SDB35" s="9"/>
      <c r="SDC35" s="78"/>
      <c r="SDD35" s="9"/>
      <c r="SDE35" s="9"/>
      <c r="SDF35" s="78"/>
      <c r="SDG35" s="9"/>
      <c r="SDH35" s="9"/>
      <c r="SDI35" s="78"/>
      <c r="SDJ35" s="9"/>
      <c r="SDK35" s="9"/>
      <c r="SDL35" s="78"/>
      <c r="SDM35" s="9"/>
      <c r="SDN35" s="9"/>
      <c r="SDO35" s="78"/>
      <c r="SDP35" s="9"/>
      <c r="SDQ35" s="9"/>
      <c r="SDR35" s="78"/>
      <c r="SDS35" s="9"/>
      <c r="SDT35" s="9"/>
      <c r="SDU35" s="78"/>
      <c r="SDV35" s="9"/>
      <c r="SDW35" s="9"/>
      <c r="SDX35" s="78"/>
      <c r="SDY35" s="9"/>
      <c r="SDZ35" s="9"/>
      <c r="SEA35" s="78"/>
      <c r="SEB35" s="9"/>
      <c r="SEC35" s="9"/>
      <c r="SED35" s="78"/>
      <c r="SEE35" s="9"/>
      <c r="SEF35" s="9"/>
      <c r="SEG35" s="78"/>
      <c r="SEH35" s="9"/>
      <c r="SEI35" s="9"/>
      <c r="SEJ35" s="78"/>
      <c r="SEK35" s="9"/>
      <c r="SEL35" s="9"/>
      <c r="SEM35" s="78"/>
      <c r="SEN35" s="10"/>
      <c r="SEO35" s="10"/>
      <c r="SEP35" s="10"/>
      <c r="SEQ35" s="9"/>
      <c r="SER35" s="9"/>
      <c r="SES35" s="78"/>
      <c r="SET35" s="10"/>
      <c r="SEU35" s="10"/>
      <c r="SEV35" s="10"/>
      <c r="SEW35" s="9"/>
      <c r="SEX35" s="9"/>
      <c r="SEY35" s="78"/>
      <c r="SEZ35" s="9"/>
      <c r="SFA35" s="9"/>
      <c r="SFB35" s="78"/>
      <c r="SFC35" s="10"/>
      <c r="SFD35" s="10"/>
      <c r="SFE35" s="10"/>
      <c r="SFF35" s="10"/>
      <c r="SFG35" s="10"/>
      <c r="SFH35" s="10"/>
      <c r="SFI35" s="57"/>
      <c r="SFJ35" s="58"/>
      <c r="SFK35" s="9"/>
      <c r="SFL35" s="9"/>
      <c r="SFM35" s="78"/>
      <c r="SFN35" s="9"/>
      <c r="SFO35" s="9"/>
      <c r="SFP35" s="78"/>
      <c r="SFQ35" s="9"/>
      <c r="SFR35" s="9"/>
      <c r="SFS35" s="78"/>
      <c r="SFT35" s="9"/>
      <c r="SFU35" s="9"/>
      <c r="SFV35" s="78"/>
      <c r="SFW35" s="9"/>
      <c r="SFX35" s="9"/>
      <c r="SFY35" s="78"/>
      <c r="SFZ35" s="9"/>
      <c r="SGA35" s="9"/>
      <c r="SGB35" s="78"/>
      <c r="SGC35" s="9"/>
      <c r="SGD35" s="9"/>
      <c r="SGE35" s="78"/>
      <c r="SGF35" s="9"/>
      <c r="SGG35" s="9"/>
      <c r="SGH35" s="78"/>
      <c r="SGI35" s="9"/>
      <c r="SGJ35" s="9"/>
      <c r="SGK35" s="78"/>
      <c r="SGL35" s="9"/>
      <c r="SGM35" s="9"/>
      <c r="SGN35" s="78"/>
      <c r="SGO35" s="9"/>
      <c r="SGP35" s="9"/>
      <c r="SGQ35" s="78"/>
      <c r="SGR35" s="9"/>
      <c r="SGS35" s="9"/>
      <c r="SGT35" s="78"/>
      <c r="SGU35" s="9"/>
      <c r="SGV35" s="9"/>
      <c r="SGW35" s="78"/>
      <c r="SGX35" s="9"/>
      <c r="SGY35" s="9"/>
      <c r="SGZ35" s="78"/>
      <c r="SHA35" s="9"/>
      <c r="SHB35" s="9"/>
      <c r="SHC35" s="78"/>
      <c r="SHD35" s="9"/>
      <c r="SHE35" s="9"/>
      <c r="SHF35" s="78"/>
      <c r="SHG35" s="9"/>
      <c r="SHH35" s="9"/>
      <c r="SHI35" s="78"/>
      <c r="SHJ35" s="9"/>
      <c r="SHK35" s="9"/>
      <c r="SHL35" s="78"/>
      <c r="SHM35" s="9"/>
      <c r="SHN35" s="9"/>
      <c r="SHO35" s="78"/>
      <c r="SHP35" s="9"/>
      <c r="SHQ35" s="9"/>
      <c r="SHR35" s="78"/>
      <c r="SHS35" s="9"/>
      <c r="SHT35" s="9"/>
      <c r="SHU35" s="78"/>
      <c r="SHV35" s="10"/>
      <c r="SHW35" s="10"/>
      <c r="SHX35" s="10"/>
      <c r="SHY35" s="9"/>
      <c r="SHZ35" s="9"/>
      <c r="SIA35" s="78"/>
      <c r="SIB35" s="10"/>
      <c r="SIC35" s="10"/>
      <c r="SID35" s="10"/>
      <c r="SIE35" s="9"/>
      <c r="SIF35" s="9"/>
      <c r="SIG35" s="78"/>
      <c r="SIH35" s="9"/>
      <c r="SII35" s="9"/>
      <c r="SIJ35" s="78"/>
      <c r="SIK35" s="10"/>
      <c r="SIL35" s="10"/>
      <c r="SIM35" s="10"/>
      <c r="SIN35" s="10"/>
      <c r="SIO35" s="10"/>
      <c r="SIP35" s="10"/>
      <c r="SIQ35" s="57"/>
      <c r="SIR35" s="58"/>
      <c r="SIS35" s="9"/>
      <c r="SIT35" s="9"/>
      <c r="SIU35" s="78"/>
      <c r="SIV35" s="9"/>
      <c r="SIW35" s="9"/>
      <c r="SIX35" s="78"/>
      <c r="SIY35" s="9"/>
      <c r="SIZ35" s="9"/>
      <c r="SJA35" s="78"/>
      <c r="SJB35" s="9"/>
      <c r="SJC35" s="9"/>
      <c r="SJD35" s="78"/>
      <c r="SJE35" s="9"/>
      <c r="SJF35" s="9"/>
      <c r="SJG35" s="78"/>
      <c r="SJH35" s="9"/>
      <c r="SJI35" s="9"/>
      <c r="SJJ35" s="78"/>
      <c r="SJK35" s="9"/>
      <c r="SJL35" s="9"/>
      <c r="SJM35" s="78"/>
      <c r="SJN35" s="9"/>
      <c r="SJO35" s="9"/>
      <c r="SJP35" s="78"/>
      <c r="SJQ35" s="9"/>
      <c r="SJR35" s="9"/>
      <c r="SJS35" s="78"/>
      <c r="SJT35" s="9"/>
      <c r="SJU35" s="9"/>
      <c r="SJV35" s="78"/>
      <c r="SJW35" s="9"/>
      <c r="SJX35" s="9"/>
      <c r="SJY35" s="78"/>
      <c r="SJZ35" s="9"/>
      <c r="SKA35" s="9"/>
      <c r="SKB35" s="78"/>
      <c r="SKC35" s="9"/>
      <c r="SKD35" s="9"/>
      <c r="SKE35" s="78"/>
      <c r="SKF35" s="9"/>
      <c r="SKG35" s="9"/>
      <c r="SKH35" s="78"/>
      <c r="SKI35" s="9"/>
      <c r="SKJ35" s="9"/>
      <c r="SKK35" s="78"/>
      <c r="SKL35" s="9"/>
      <c r="SKM35" s="9"/>
      <c r="SKN35" s="78"/>
      <c r="SKO35" s="9"/>
      <c r="SKP35" s="9"/>
      <c r="SKQ35" s="78"/>
      <c r="SKR35" s="9"/>
      <c r="SKS35" s="9"/>
      <c r="SKT35" s="78"/>
      <c r="SKU35" s="9"/>
      <c r="SKV35" s="9"/>
      <c r="SKW35" s="78"/>
      <c r="SKX35" s="9"/>
      <c r="SKY35" s="9"/>
      <c r="SKZ35" s="78"/>
      <c r="SLA35" s="9"/>
      <c r="SLB35" s="9"/>
      <c r="SLC35" s="78"/>
      <c r="SLD35" s="10"/>
      <c r="SLE35" s="10"/>
      <c r="SLF35" s="10"/>
      <c r="SLG35" s="9"/>
      <c r="SLH35" s="9"/>
      <c r="SLI35" s="78"/>
      <c r="SLJ35" s="10"/>
      <c r="SLK35" s="10"/>
      <c r="SLL35" s="10"/>
      <c r="SLM35" s="9"/>
      <c r="SLN35" s="9"/>
      <c r="SLO35" s="78"/>
      <c r="SLP35" s="9"/>
      <c r="SLQ35" s="9"/>
      <c r="SLR35" s="78"/>
      <c r="SLS35" s="10"/>
      <c r="SLT35" s="10"/>
      <c r="SLU35" s="10"/>
      <c r="SLV35" s="10"/>
      <c r="SLW35" s="10"/>
      <c r="SLX35" s="10"/>
      <c r="SLY35" s="57"/>
      <c r="SLZ35" s="58"/>
      <c r="SMA35" s="9"/>
      <c r="SMB35" s="9"/>
      <c r="SMC35" s="78"/>
      <c r="SMD35" s="9"/>
      <c r="SME35" s="9"/>
      <c r="SMF35" s="78"/>
      <c r="SMG35" s="9"/>
      <c r="SMH35" s="9"/>
      <c r="SMI35" s="78"/>
      <c r="SMJ35" s="9"/>
      <c r="SMK35" s="9"/>
      <c r="SML35" s="78"/>
      <c r="SMM35" s="9"/>
      <c r="SMN35" s="9"/>
      <c r="SMO35" s="78"/>
      <c r="SMP35" s="9"/>
      <c r="SMQ35" s="9"/>
      <c r="SMR35" s="78"/>
      <c r="SMS35" s="9"/>
      <c r="SMT35" s="9"/>
      <c r="SMU35" s="78"/>
      <c r="SMV35" s="9"/>
      <c r="SMW35" s="9"/>
      <c r="SMX35" s="78"/>
      <c r="SMY35" s="9"/>
      <c r="SMZ35" s="9"/>
      <c r="SNA35" s="78"/>
      <c r="SNB35" s="9"/>
      <c r="SNC35" s="9"/>
      <c r="SND35" s="78"/>
      <c r="SNE35" s="9"/>
      <c r="SNF35" s="9"/>
      <c r="SNG35" s="78"/>
      <c r="SNH35" s="9"/>
      <c r="SNI35" s="9"/>
      <c r="SNJ35" s="78"/>
      <c r="SNK35" s="9"/>
      <c r="SNL35" s="9"/>
      <c r="SNM35" s="78"/>
      <c r="SNN35" s="9"/>
      <c r="SNO35" s="9"/>
      <c r="SNP35" s="78"/>
      <c r="SNQ35" s="9"/>
      <c r="SNR35" s="9"/>
      <c r="SNS35" s="78"/>
      <c r="SNT35" s="9"/>
      <c r="SNU35" s="9"/>
      <c r="SNV35" s="78"/>
      <c r="SNW35" s="9"/>
      <c r="SNX35" s="9"/>
      <c r="SNY35" s="78"/>
      <c r="SNZ35" s="9"/>
      <c r="SOA35" s="9"/>
      <c r="SOB35" s="78"/>
      <c r="SOC35" s="9"/>
      <c r="SOD35" s="9"/>
      <c r="SOE35" s="78"/>
      <c r="SOF35" s="9"/>
      <c r="SOG35" s="9"/>
      <c r="SOH35" s="78"/>
      <c r="SOI35" s="9"/>
      <c r="SOJ35" s="9"/>
      <c r="SOK35" s="78"/>
      <c r="SOL35" s="10"/>
      <c r="SOM35" s="10"/>
      <c r="SON35" s="10"/>
      <c r="SOO35" s="9"/>
      <c r="SOP35" s="9"/>
      <c r="SOQ35" s="78"/>
      <c r="SOR35" s="10"/>
      <c r="SOS35" s="10"/>
      <c r="SOT35" s="10"/>
      <c r="SOU35" s="9"/>
      <c r="SOV35" s="9"/>
      <c r="SOW35" s="78"/>
      <c r="SOX35" s="9"/>
      <c r="SOY35" s="9"/>
      <c r="SOZ35" s="78"/>
      <c r="SPA35" s="10"/>
      <c r="SPB35" s="10"/>
      <c r="SPC35" s="10"/>
      <c r="SPD35" s="10"/>
      <c r="SPE35" s="10"/>
      <c r="SPF35" s="10"/>
      <c r="SPG35" s="57"/>
      <c r="SPH35" s="58"/>
      <c r="SPI35" s="9"/>
      <c r="SPJ35" s="9"/>
      <c r="SPK35" s="78"/>
      <c r="SPL35" s="9"/>
      <c r="SPM35" s="9"/>
      <c r="SPN35" s="78"/>
      <c r="SPO35" s="9"/>
      <c r="SPP35" s="9"/>
      <c r="SPQ35" s="78"/>
      <c r="SPR35" s="9"/>
      <c r="SPS35" s="9"/>
      <c r="SPT35" s="78"/>
      <c r="SPU35" s="9"/>
      <c r="SPV35" s="9"/>
      <c r="SPW35" s="78"/>
      <c r="SPX35" s="9"/>
      <c r="SPY35" s="9"/>
      <c r="SPZ35" s="78"/>
      <c r="SQA35" s="9"/>
      <c r="SQB35" s="9"/>
      <c r="SQC35" s="78"/>
      <c r="SQD35" s="9"/>
      <c r="SQE35" s="9"/>
      <c r="SQF35" s="78"/>
      <c r="SQG35" s="9"/>
      <c r="SQH35" s="9"/>
      <c r="SQI35" s="78"/>
      <c r="SQJ35" s="9"/>
      <c r="SQK35" s="9"/>
      <c r="SQL35" s="78"/>
      <c r="SQM35" s="9"/>
      <c r="SQN35" s="9"/>
      <c r="SQO35" s="78"/>
      <c r="SQP35" s="9"/>
      <c r="SQQ35" s="9"/>
      <c r="SQR35" s="78"/>
      <c r="SQS35" s="9"/>
      <c r="SQT35" s="9"/>
      <c r="SQU35" s="78"/>
      <c r="SQV35" s="9"/>
      <c r="SQW35" s="9"/>
      <c r="SQX35" s="78"/>
      <c r="SQY35" s="9"/>
      <c r="SQZ35" s="9"/>
      <c r="SRA35" s="78"/>
      <c r="SRB35" s="9"/>
      <c r="SRC35" s="9"/>
      <c r="SRD35" s="78"/>
      <c r="SRE35" s="9"/>
      <c r="SRF35" s="9"/>
      <c r="SRG35" s="78"/>
      <c r="SRH35" s="9"/>
      <c r="SRI35" s="9"/>
      <c r="SRJ35" s="78"/>
      <c r="SRK35" s="9"/>
      <c r="SRL35" s="9"/>
      <c r="SRM35" s="78"/>
      <c r="SRN35" s="9"/>
      <c r="SRO35" s="9"/>
      <c r="SRP35" s="78"/>
      <c r="SRQ35" s="9"/>
      <c r="SRR35" s="9"/>
      <c r="SRS35" s="78"/>
      <c r="SRT35" s="10"/>
      <c r="SRU35" s="10"/>
      <c r="SRV35" s="10"/>
      <c r="SRW35" s="9"/>
      <c r="SRX35" s="9"/>
      <c r="SRY35" s="78"/>
      <c r="SRZ35" s="10"/>
      <c r="SSA35" s="10"/>
      <c r="SSB35" s="10"/>
      <c r="SSC35" s="9"/>
      <c r="SSD35" s="9"/>
      <c r="SSE35" s="78"/>
      <c r="SSF35" s="9"/>
      <c r="SSG35" s="9"/>
      <c r="SSH35" s="78"/>
      <c r="SSI35" s="10"/>
      <c r="SSJ35" s="10"/>
      <c r="SSK35" s="10"/>
      <c r="SSL35" s="10"/>
      <c r="SSM35" s="10"/>
      <c r="SSN35" s="10"/>
      <c r="SSO35" s="57"/>
      <c r="SSP35" s="58"/>
      <c r="SSQ35" s="9"/>
      <c r="SSR35" s="9"/>
      <c r="SSS35" s="78"/>
      <c r="SST35" s="9"/>
      <c r="SSU35" s="9"/>
      <c r="SSV35" s="78"/>
      <c r="SSW35" s="9"/>
      <c r="SSX35" s="9"/>
      <c r="SSY35" s="78"/>
      <c r="SSZ35" s="9"/>
      <c r="STA35" s="9"/>
      <c r="STB35" s="78"/>
      <c r="STC35" s="9"/>
      <c r="STD35" s="9"/>
      <c r="STE35" s="78"/>
      <c r="STF35" s="9"/>
      <c r="STG35" s="9"/>
      <c r="STH35" s="78"/>
      <c r="STI35" s="9"/>
      <c r="STJ35" s="9"/>
      <c r="STK35" s="78"/>
      <c r="STL35" s="9"/>
      <c r="STM35" s="9"/>
      <c r="STN35" s="78"/>
      <c r="STO35" s="9"/>
      <c r="STP35" s="9"/>
      <c r="STQ35" s="78"/>
      <c r="STR35" s="9"/>
      <c r="STS35" s="9"/>
      <c r="STT35" s="78"/>
      <c r="STU35" s="9"/>
      <c r="STV35" s="9"/>
      <c r="STW35" s="78"/>
      <c r="STX35" s="9"/>
      <c r="STY35" s="9"/>
      <c r="STZ35" s="78"/>
      <c r="SUA35" s="9"/>
      <c r="SUB35" s="9"/>
      <c r="SUC35" s="78"/>
      <c r="SUD35" s="9"/>
      <c r="SUE35" s="9"/>
      <c r="SUF35" s="78"/>
      <c r="SUG35" s="9"/>
      <c r="SUH35" s="9"/>
      <c r="SUI35" s="78"/>
      <c r="SUJ35" s="9"/>
      <c r="SUK35" s="9"/>
      <c r="SUL35" s="78"/>
      <c r="SUM35" s="9"/>
      <c r="SUN35" s="9"/>
      <c r="SUO35" s="78"/>
      <c r="SUP35" s="9"/>
      <c r="SUQ35" s="9"/>
      <c r="SUR35" s="78"/>
      <c r="SUS35" s="9"/>
      <c r="SUT35" s="9"/>
      <c r="SUU35" s="78"/>
      <c r="SUV35" s="9"/>
      <c r="SUW35" s="9"/>
      <c r="SUX35" s="78"/>
      <c r="SUY35" s="9"/>
      <c r="SUZ35" s="9"/>
      <c r="SVA35" s="78"/>
      <c r="SVB35" s="10"/>
      <c r="SVC35" s="10"/>
      <c r="SVD35" s="10"/>
      <c r="SVE35" s="9"/>
      <c r="SVF35" s="9"/>
      <c r="SVG35" s="78"/>
      <c r="SVH35" s="10"/>
      <c r="SVI35" s="10"/>
      <c r="SVJ35" s="10"/>
      <c r="SVK35" s="9"/>
      <c r="SVL35" s="9"/>
      <c r="SVM35" s="78"/>
      <c r="SVN35" s="9"/>
      <c r="SVO35" s="9"/>
      <c r="SVP35" s="78"/>
      <c r="SVQ35" s="10"/>
      <c r="SVR35" s="10"/>
      <c r="SVS35" s="10"/>
      <c r="SVT35" s="10"/>
      <c r="SVU35" s="10"/>
      <c r="SVV35" s="10"/>
      <c r="SVW35" s="57"/>
      <c r="SVX35" s="58"/>
      <c r="SVY35" s="9"/>
      <c r="SVZ35" s="9"/>
      <c r="SWA35" s="78"/>
      <c r="SWB35" s="9"/>
      <c r="SWC35" s="9"/>
      <c r="SWD35" s="78"/>
      <c r="SWE35" s="9"/>
      <c r="SWF35" s="9"/>
      <c r="SWG35" s="78"/>
      <c r="SWH35" s="9"/>
      <c r="SWI35" s="9"/>
      <c r="SWJ35" s="78"/>
      <c r="SWK35" s="9"/>
      <c r="SWL35" s="9"/>
      <c r="SWM35" s="78"/>
      <c r="SWN35" s="9"/>
      <c r="SWO35" s="9"/>
      <c r="SWP35" s="78"/>
      <c r="SWQ35" s="9"/>
      <c r="SWR35" s="9"/>
      <c r="SWS35" s="78"/>
      <c r="SWT35" s="9"/>
      <c r="SWU35" s="9"/>
      <c r="SWV35" s="78"/>
      <c r="SWW35" s="9"/>
      <c r="SWX35" s="9"/>
      <c r="SWY35" s="78"/>
      <c r="SWZ35" s="9"/>
      <c r="SXA35" s="9"/>
      <c r="SXB35" s="78"/>
      <c r="SXC35" s="9"/>
      <c r="SXD35" s="9"/>
      <c r="SXE35" s="78"/>
      <c r="SXF35" s="9"/>
      <c r="SXG35" s="9"/>
      <c r="SXH35" s="78"/>
      <c r="SXI35" s="9"/>
      <c r="SXJ35" s="9"/>
      <c r="SXK35" s="78"/>
      <c r="SXL35" s="9"/>
      <c r="SXM35" s="9"/>
      <c r="SXN35" s="78"/>
      <c r="SXO35" s="9"/>
      <c r="SXP35" s="9"/>
      <c r="SXQ35" s="78"/>
      <c r="SXR35" s="9"/>
      <c r="SXS35" s="9"/>
      <c r="SXT35" s="78"/>
      <c r="SXU35" s="9"/>
      <c r="SXV35" s="9"/>
      <c r="SXW35" s="78"/>
      <c r="SXX35" s="9"/>
      <c r="SXY35" s="9"/>
      <c r="SXZ35" s="78"/>
      <c r="SYA35" s="9"/>
      <c r="SYB35" s="9"/>
      <c r="SYC35" s="78"/>
      <c r="SYD35" s="9"/>
      <c r="SYE35" s="9"/>
      <c r="SYF35" s="78"/>
      <c r="SYG35" s="9"/>
      <c r="SYH35" s="9"/>
      <c r="SYI35" s="78"/>
      <c r="SYJ35" s="10"/>
      <c r="SYK35" s="10"/>
      <c r="SYL35" s="10"/>
      <c r="SYM35" s="9"/>
      <c r="SYN35" s="9"/>
      <c r="SYO35" s="78"/>
      <c r="SYP35" s="10"/>
      <c r="SYQ35" s="10"/>
      <c r="SYR35" s="10"/>
      <c r="SYS35" s="9"/>
      <c r="SYT35" s="9"/>
      <c r="SYU35" s="78"/>
      <c r="SYV35" s="9"/>
      <c r="SYW35" s="9"/>
      <c r="SYX35" s="78"/>
      <c r="SYY35" s="10"/>
      <c r="SYZ35" s="10"/>
      <c r="SZA35" s="10"/>
      <c r="SZB35" s="10"/>
      <c r="SZC35" s="10"/>
      <c r="SZD35" s="10"/>
      <c r="SZE35" s="57"/>
      <c r="SZF35" s="58"/>
      <c r="SZG35" s="9"/>
      <c r="SZH35" s="9"/>
      <c r="SZI35" s="78"/>
      <c r="SZJ35" s="9"/>
      <c r="SZK35" s="9"/>
      <c r="SZL35" s="78"/>
      <c r="SZM35" s="9"/>
      <c r="SZN35" s="9"/>
      <c r="SZO35" s="78"/>
      <c r="SZP35" s="9"/>
      <c r="SZQ35" s="9"/>
      <c r="SZR35" s="78"/>
      <c r="SZS35" s="9"/>
      <c r="SZT35" s="9"/>
      <c r="SZU35" s="78"/>
      <c r="SZV35" s="9"/>
      <c r="SZW35" s="9"/>
      <c r="SZX35" s="78"/>
      <c r="SZY35" s="9"/>
      <c r="SZZ35" s="9"/>
      <c r="TAA35" s="78"/>
      <c r="TAB35" s="9"/>
      <c r="TAC35" s="9"/>
      <c r="TAD35" s="78"/>
      <c r="TAE35" s="9"/>
      <c r="TAF35" s="9"/>
      <c r="TAG35" s="78"/>
      <c r="TAH35" s="9"/>
      <c r="TAI35" s="9"/>
      <c r="TAJ35" s="78"/>
      <c r="TAK35" s="9"/>
      <c r="TAL35" s="9"/>
      <c r="TAM35" s="78"/>
      <c r="TAN35" s="9"/>
      <c r="TAO35" s="9"/>
      <c r="TAP35" s="78"/>
      <c r="TAQ35" s="9"/>
      <c r="TAR35" s="9"/>
      <c r="TAS35" s="78"/>
      <c r="TAT35" s="9"/>
      <c r="TAU35" s="9"/>
      <c r="TAV35" s="78"/>
      <c r="TAW35" s="9"/>
      <c r="TAX35" s="9"/>
      <c r="TAY35" s="78"/>
      <c r="TAZ35" s="9"/>
      <c r="TBA35" s="9"/>
      <c r="TBB35" s="78"/>
      <c r="TBC35" s="9"/>
      <c r="TBD35" s="9"/>
      <c r="TBE35" s="78"/>
      <c r="TBF35" s="9"/>
      <c r="TBG35" s="9"/>
      <c r="TBH35" s="78"/>
      <c r="TBI35" s="9"/>
      <c r="TBJ35" s="9"/>
      <c r="TBK35" s="78"/>
      <c r="TBL35" s="9"/>
      <c r="TBM35" s="9"/>
      <c r="TBN35" s="78"/>
      <c r="TBO35" s="9"/>
      <c r="TBP35" s="9"/>
      <c r="TBQ35" s="78"/>
      <c r="TBR35" s="10"/>
      <c r="TBS35" s="10"/>
      <c r="TBT35" s="10"/>
      <c r="TBU35" s="9"/>
      <c r="TBV35" s="9"/>
      <c r="TBW35" s="78"/>
      <c r="TBX35" s="10"/>
      <c r="TBY35" s="10"/>
      <c r="TBZ35" s="10"/>
      <c r="TCA35" s="9"/>
      <c r="TCB35" s="9"/>
      <c r="TCC35" s="78"/>
      <c r="TCD35" s="9"/>
      <c r="TCE35" s="9"/>
      <c r="TCF35" s="78"/>
      <c r="TCG35" s="10"/>
      <c r="TCH35" s="10"/>
      <c r="TCI35" s="10"/>
      <c r="TCJ35" s="10"/>
      <c r="TCK35" s="10"/>
      <c r="TCL35" s="10"/>
      <c r="TCM35" s="57"/>
      <c r="TCN35" s="58"/>
      <c r="TCO35" s="9"/>
      <c r="TCP35" s="9"/>
      <c r="TCQ35" s="78"/>
      <c r="TCR35" s="9"/>
      <c r="TCS35" s="9"/>
      <c r="TCT35" s="78"/>
      <c r="TCU35" s="9"/>
      <c r="TCV35" s="9"/>
      <c r="TCW35" s="78"/>
      <c r="TCX35" s="9"/>
      <c r="TCY35" s="9"/>
      <c r="TCZ35" s="78"/>
      <c r="TDA35" s="9"/>
      <c r="TDB35" s="9"/>
      <c r="TDC35" s="78"/>
      <c r="TDD35" s="9"/>
      <c r="TDE35" s="9"/>
      <c r="TDF35" s="78"/>
      <c r="TDG35" s="9"/>
      <c r="TDH35" s="9"/>
      <c r="TDI35" s="78"/>
      <c r="TDJ35" s="9"/>
      <c r="TDK35" s="9"/>
      <c r="TDL35" s="78"/>
      <c r="TDM35" s="9"/>
      <c r="TDN35" s="9"/>
      <c r="TDO35" s="78"/>
      <c r="TDP35" s="9"/>
      <c r="TDQ35" s="9"/>
      <c r="TDR35" s="78"/>
      <c r="TDS35" s="9"/>
      <c r="TDT35" s="9"/>
      <c r="TDU35" s="78"/>
      <c r="TDV35" s="9"/>
      <c r="TDW35" s="9"/>
      <c r="TDX35" s="78"/>
      <c r="TDY35" s="9"/>
      <c r="TDZ35" s="9"/>
      <c r="TEA35" s="78"/>
      <c r="TEB35" s="9"/>
      <c r="TEC35" s="9"/>
      <c r="TED35" s="78"/>
      <c r="TEE35" s="9"/>
      <c r="TEF35" s="9"/>
      <c r="TEG35" s="78"/>
      <c r="TEH35" s="9"/>
      <c r="TEI35" s="9"/>
      <c r="TEJ35" s="78"/>
      <c r="TEK35" s="9"/>
      <c r="TEL35" s="9"/>
      <c r="TEM35" s="78"/>
      <c r="TEN35" s="9"/>
      <c r="TEO35" s="9"/>
      <c r="TEP35" s="78"/>
      <c r="TEQ35" s="9"/>
      <c r="TER35" s="9"/>
      <c r="TES35" s="78"/>
      <c r="TET35" s="9"/>
      <c r="TEU35" s="9"/>
      <c r="TEV35" s="78"/>
      <c r="TEW35" s="9"/>
      <c r="TEX35" s="9"/>
      <c r="TEY35" s="78"/>
      <c r="TEZ35" s="10"/>
      <c r="TFA35" s="10"/>
      <c r="TFB35" s="10"/>
      <c r="TFC35" s="9"/>
      <c r="TFD35" s="9"/>
      <c r="TFE35" s="78"/>
      <c r="TFF35" s="10"/>
      <c r="TFG35" s="10"/>
      <c r="TFH35" s="10"/>
      <c r="TFI35" s="9"/>
      <c r="TFJ35" s="9"/>
      <c r="TFK35" s="78"/>
      <c r="TFL35" s="9"/>
      <c r="TFM35" s="9"/>
      <c r="TFN35" s="78"/>
      <c r="TFO35" s="10"/>
      <c r="TFP35" s="10"/>
      <c r="TFQ35" s="10"/>
      <c r="TFR35" s="10"/>
      <c r="TFS35" s="10"/>
      <c r="TFT35" s="10"/>
      <c r="TFU35" s="57"/>
      <c r="TFV35" s="58"/>
      <c r="TFW35" s="9"/>
      <c r="TFX35" s="9"/>
      <c r="TFY35" s="78"/>
      <c r="TFZ35" s="9"/>
      <c r="TGA35" s="9"/>
      <c r="TGB35" s="78"/>
      <c r="TGC35" s="9"/>
      <c r="TGD35" s="9"/>
      <c r="TGE35" s="78"/>
      <c r="TGF35" s="9"/>
      <c r="TGG35" s="9"/>
      <c r="TGH35" s="78"/>
      <c r="TGI35" s="9"/>
      <c r="TGJ35" s="9"/>
      <c r="TGK35" s="78"/>
      <c r="TGL35" s="9"/>
      <c r="TGM35" s="9"/>
      <c r="TGN35" s="78"/>
      <c r="TGO35" s="9"/>
      <c r="TGP35" s="9"/>
      <c r="TGQ35" s="78"/>
      <c r="TGR35" s="9"/>
      <c r="TGS35" s="9"/>
      <c r="TGT35" s="78"/>
      <c r="TGU35" s="9"/>
      <c r="TGV35" s="9"/>
      <c r="TGW35" s="78"/>
      <c r="TGX35" s="9"/>
      <c r="TGY35" s="9"/>
      <c r="TGZ35" s="78"/>
      <c r="THA35" s="9"/>
      <c r="THB35" s="9"/>
      <c r="THC35" s="78"/>
      <c r="THD35" s="9"/>
      <c r="THE35" s="9"/>
      <c r="THF35" s="78"/>
      <c r="THG35" s="9"/>
      <c r="THH35" s="9"/>
      <c r="THI35" s="78"/>
      <c r="THJ35" s="9"/>
      <c r="THK35" s="9"/>
      <c r="THL35" s="78"/>
      <c r="THM35" s="9"/>
      <c r="THN35" s="9"/>
      <c r="THO35" s="78"/>
      <c r="THP35" s="9"/>
      <c r="THQ35" s="9"/>
      <c r="THR35" s="78"/>
      <c r="THS35" s="9"/>
      <c r="THT35" s="9"/>
      <c r="THU35" s="78"/>
      <c r="THV35" s="9"/>
      <c r="THW35" s="9"/>
      <c r="THX35" s="78"/>
      <c r="THY35" s="9"/>
      <c r="THZ35" s="9"/>
      <c r="TIA35" s="78"/>
      <c r="TIB35" s="9"/>
      <c r="TIC35" s="9"/>
      <c r="TID35" s="78"/>
      <c r="TIE35" s="9"/>
      <c r="TIF35" s="9"/>
      <c r="TIG35" s="78"/>
      <c r="TIH35" s="10"/>
      <c r="TII35" s="10"/>
      <c r="TIJ35" s="10"/>
      <c r="TIK35" s="9"/>
      <c r="TIL35" s="9"/>
      <c r="TIM35" s="78"/>
      <c r="TIN35" s="10"/>
      <c r="TIO35" s="10"/>
      <c r="TIP35" s="10"/>
      <c r="TIQ35" s="9"/>
      <c r="TIR35" s="9"/>
      <c r="TIS35" s="78"/>
      <c r="TIT35" s="9"/>
      <c r="TIU35" s="9"/>
      <c r="TIV35" s="78"/>
      <c r="TIW35" s="10"/>
      <c r="TIX35" s="10"/>
      <c r="TIY35" s="10"/>
      <c r="TIZ35" s="10"/>
      <c r="TJA35" s="10"/>
      <c r="TJB35" s="10"/>
      <c r="TJC35" s="57"/>
      <c r="TJD35" s="58"/>
      <c r="TJE35" s="9"/>
      <c r="TJF35" s="9"/>
      <c r="TJG35" s="78"/>
      <c r="TJH35" s="9"/>
      <c r="TJI35" s="9"/>
      <c r="TJJ35" s="78"/>
      <c r="TJK35" s="9"/>
      <c r="TJL35" s="9"/>
      <c r="TJM35" s="78"/>
      <c r="TJN35" s="9"/>
      <c r="TJO35" s="9"/>
      <c r="TJP35" s="78"/>
      <c r="TJQ35" s="9"/>
      <c r="TJR35" s="9"/>
      <c r="TJS35" s="78"/>
      <c r="TJT35" s="9"/>
      <c r="TJU35" s="9"/>
      <c r="TJV35" s="78"/>
      <c r="TJW35" s="9"/>
      <c r="TJX35" s="9"/>
      <c r="TJY35" s="78"/>
      <c r="TJZ35" s="9"/>
      <c r="TKA35" s="9"/>
      <c r="TKB35" s="78"/>
      <c r="TKC35" s="9"/>
      <c r="TKD35" s="9"/>
      <c r="TKE35" s="78"/>
      <c r="TKF35" s="9"/>
      <c r="TKG35" s="9"/>
      <c r="TKH35" s="78"/>
      <c r="TKI35" s="9"/>
      <c r="TKJ35" s="9"/>
      <c r="TKK35" s="78"/>
      <c r="TKL35" s="9"/>
      <c r="TKM35" s="9"/>
      <c r="TKN35" s="78"/>
      <c r="TKO35" s="9"/>
      <c r="TKP35" s="9"/>
      <c r="TKQ35" s="78"/>
      <c r="TKR35" s="9"/>
      <c r="TKS35" s="9"/>
      <c r="TKT35" s="78"/>
      <c r="TKU35" s="9"/>
      <c r="TKV35" s="9"/>
      <c r="TKW35" s="78"/>
      <c r="TKX35" s="9"/>
      <c r="TKY35" s="9"/>
      <c r="TKZ35" s="78"/>
      <c r="TLA35" s="9"/>
      <c r="TLB35" s="9"/>
      <c r="TLC35" s="78"/>
      <c r="TLD35" s="9"/>
      <c r="TLE35" s="9"/>
      <c r="TLF35" s="78"/>
      <c r="TLG35" s="9"/>
      <c r="TLH35" s="9"/>
      <c r="TLI35" s="78"/>
      <c r="TLJ35" s="9"/>
      <c r="TLK35" s="9"/>
      <c r="TLL35" s="78"/>
      <c r="TLM35" s="9"/>
      <c r="TLN35" s="9"/>
      <c r="TLO35" s="78"/>
      <c r="TLP35" s="10"/>
      <c r="TLQ35" s="10"/>
      <c r="TLR35" s="10"/>
      <c r="TLS35" s="9"/>
      <c r="TLT35" s="9"/>
      <c r="TLU35" s="78"/>
      <c r="TLV35" s="10"/>
      <c r="TLW35" s="10"/>
      <c r="TLX35" s="10"/>
      <c r="TLY35" s="9"/>
      <c r="TLZ35" s="9"/>
      <c r="TMA35" s="78"/>
      <c r="TMB35" s="9"/>
      <c r="TMC35" s="9"/>
      <c r="TMD35" s="78"/>
      <c r="TME35" s="10"/>
      <c r="TMF35" s="10"/>
      <c r="TMG35" s="10"/>
      <c r="TMH35" s="10"/>
      <c r="TMI35" s="10"/>
      <c r="TMJ35" s="10"/>
      <c r="TMK35" s="57"/>
      <c r="TML35" s="58"/>
      <c r="TMM35" s="9"/>
      <c r="TMN35" s="9"/>
      <c r="TMO35" s="78"/>
      <c r="TMP35" s="9"/>
      <c r="TMQ35" s="9"/>
      <c r="TMR35" s="78"/>
      <c r="TMS35" s="9"/>
      <c r="TMT35" s="9"/>
      <c r="TMU35" s="78"/>
      <c r="TMV35" s="9"/>
      <c r="TMW35" s="9"/>
      <c r="TMX35" s="78"/>
      <c r="TMY35" s="9"/>
      <c r="TMZ35" s="9"/>
      <c r="TNA35" s="78"/>
      <c r="TNB35" s="9"/>
      <c r="TNC35" s="9"/>
      <c r="TND35" s="78"/>
      <c r="TNE35" s="9"/>
      <c r="TNF35" s="9"/>
      <c r="TNG35" s="78"/>
      <c r="TNH35" s="9"/>
      <c r="TNI35" s="9"/>
      <c r="TNJ35" s="78"/>
      <c r="TNK35" s="9"/>
      <c r="TNL35" s="9"/>
      <c r="TNM35" s="78"/>
      <c r="TNN35" s="9"/>
      <c r="TNO35" s="9"/>
      <c r="TNP35" s="78"/>
      <c r="TNQ35" s="9"/>
      <c r="TNR35" s="9"/>
      <c r="TNS35" s="78"/>
      <c r="TNT35" s="9"/>
      <c r="TNU35" s="9"/>
      <c r="TNV35" s="78"/>
      <c r="TNW35" s="9"/>
      <c r="TNX35" s="9"/>
      <c r="TNY35" s="78"/>
      <c r="TNZ35" s="9"/>
      <c r="TOA35" s="9"/>
      <c r="TOB35" s="78"/>
      <c r="TOC35" s="9"/>
      <c r="TOD35" s="9"/>
      <c r="TOE35" s="78"/>
      <c r="TOF35" s="9"/>
      <c r="TOG35" s="9"/>
      <c r="TOH35" s="78"/>
      <c r="TOI35" s="9"/>
      <c r="TOJ35" s="9"/>
      <c r="TOK35" s="78"/>
      <c r="TOL35" s="9"/>
      <c r="TOM35" s="9"/>
      <c r="TON35" s="78"/>
      <c r="TOO35" s="9"/>
      <c r="TOP35" s="9"/>
      <c r="TOQ35" s="78"/>
      <c r="TOR35" s="9"/>
      <c r="TOS35" s="9"/>
      <c r="TOT35" s="78"/>
      <c r="TOU35" s="9"/>
      <c r="TOV35" s="9"/>
      <c r="TOW35" s="78"/>
      <c r="TOX35" s="10"/>
      <c r="TOY35" s="10"/>
      <c r="TOZ35" s="10"/>
      <c r="TPA35" s="9"/>
      <c r="TPB35" s="9"/>
      <c r="TPC35" s="78"/>
      <c r="TPD35" s="10"/>
      <c r="TPE35" s="10"/>
      <c r="TPF35" s="10"/>
      <c r="TPG35" s="9"/>
      <c r="TPH35" s="9"/>
      <c r="TPI35" s="78"/>
      <c r="TPJ35" s="9"/>
      <c r="TPK35" s="9"/>
      <c r="TPL35" s="78"/>
      <c r="TPM35" s="10"/>
      <c r="TPN35" s="10"/>
      <c r="TPO35" s="10"/>
      <c r="TPP35" s="10"/>
      <c r="TPQ35" s="10"/>
      <c r="TPR35" s="10"/>
      <c r="TPS35" s="57"/>
      <c r="TPT35" s="58"/>
      <c r="TPU35" s="9"/>
      <c r="TPV35" s="9"/>
      <c r="TPW35" s="78"/>
      <c r="TPX35" s="9"/>
      <c r="TPY35" s="9"/>
      <c r="TPZ35" s="78"/>
      <c r="TQA35" s="9"/>
      <c r="TQB35" s="9"/>
      <c r="TQC35" s="78"/>
      <c r="TQD35" s="9"/>
      <c r="TQE35" s="9"/>
      <c r="TQF35" s="78"/>
      <c r="TQG35" s="9"/>
      <c r="TQH35" s="9"/>
      <c r="TQI35" s="78"/>
      <c r="TQJ35" s="9"/>
      <c r="TQK35" s="9"/>
      <c r="TQL35" s="78"/>
      <c r="TQM35" s="9"/>
      <c r="TQN35" s="9"/>
      <c r="TQO35" s="78"/>
      <c r="TQP35" s="9"/>
      <c r="TQQ35" s="9"/>
      <c r="TQR35" s="78"/>
      <c r="TQS35" s="9"/>
      <c r="TQT35" s="9"/>
      <c r="TQU35" s="78"/>
      <c r="TQV35" s="9"/>
      <c r="TQW35" s="9"/>
      <c r="TQX35" s="78"/>
      <c r="TQY35" s="9"/>
      <c r="TQZ35" s="9"/>
      <c r="TRA35" s="78"/>
      <c r="TRB35" s="9"/>
      <c r="TRC35" s="9"/>
      <c r="TRD35" s="78"/>
      <c r="TRE35" s="9"/>
      <c r="TRF35" s="9"/>
      <c r="TRG35" s="78"/>
      <c r="TRH35" s="9"/>
      <c r="TRI35" s="9"/>
      <c r="TRJ35" s="78"/>
      <c r="TRK35" s="9"/>
      <c r="TRL35" s="9"/>
      <c r="TRM35" s="78"/>
      <c r="TRN35" s="9"/>
      <c r="TRO35" s="9"/>
      <c r="TRP35" s="78"/>
      <c r="TRQ35" s="9"/>
      <c r="TRR35" s="9"/>
      <c r="TRS35" s="78"/>
      <c r="TRT35" s="9"/>
      <c r="TRU35" s="9"/>
      <c r="TRV35" s="78"/>
      <c r="TRW35" s="9"/>
      <c r="TRX35" s="9"/>
      <c r="TRY35" s="78"/>
      <c r="TRZ35" s="9"/>
      <c r="TSA35" s="9"/>
      <c r="TSB35" s="78"/>
      <c r="TSC35" s="9"/>
      <c r="TSD35" s="9"/>
      <c r="TSE35" s="78"/>
      <c r="TSF35" s="10"/>
      <c r="TSG35" s="10"/>
      <c r="TSH35" s="10"/>
      <c r="TSI35" s="9"/>
      <c r="TSJ35" s="9"/>
      <c r="TSK35" s="78"/>
      <c r="TSL35" s="10"/>
      <c r="TSM35" s="10"/>
      <c r="TSN35" s="10"/>
      <c r="TSO35" s="9"/>
      <c r="TSP35" s="9"/>
      <c r="TSQ35" s="78"/>
      <c r="TSR35" s="9"/>
      <c r="TSS35" s="9"/>
      <c r="TST35" s="78"/>
      <c r="TSU35" s="10"/>
      <c r="TSV35" s="10"/>
      <c r="TSW35" s="10"/>
      <c r="TSX35" s="10"/>
      <c r="TSY35" s="10"/>
      <c r="TSZ35" s="10"/>
      <c r="TTA35" s="57"/>
      <c r="TTB35" s="58"/>
      <c r="TTC35" s="9"/>
      <c r="TTD35" s="9"/>
      <c r="TTE35" s="78"/>
      <c r="TTF35" s="9"/>
      <c r="TTG35" s="9"/>
      <c r="TTH35" s="78"/>
      <c r="TTI35" s="9"/>
      <c r="TTJ35" s="9"/>
      <c r="TTK35" s="78"/>
      <c r="TTL35" s="9"/>
      <c r="TTM35" s="9"/>
      <c r="TTN35" s="78"/>
      <c r="TTO35" s="9"/>
      <c r="TTP35" s="9"/>
      <c r="TTQ35" s="78"/>
      <c r="TTR35" s="9"/>
      <c r="TTS35" s="9"/>
      <c r="TTT35" s="78"/>
      <c r="TTU35" s="9"/>
      <c r="TTV35" s="9"/>
      <c r="TTW35" s="78"/>
      <c r="TTX35" s="9"/>
      <c r="TTY35" s="9"/>
      <c r="TTZ35" s="78"/>
      <c r="TUA35" s="9"/>
      <c r="TUB35" s="9"/>
      <c r="TUC35" s="78"/>
      <c r="TUD35" s="9"/>
      <c r="TUE35" s="9"/>
      <c r="TUF35" s="78"/>
      <c r="TUG35" s="9"/>
      <c r="TUH35" s="9"/>
      <c r="TUI35" s="78"/>
      <c r="TUJ35" s="9"/>
      <c r="TUK35" s="9"/>
      <c r="TUL35" s="78"/>
      <c r="TUM35" s="9"/>
      <c r="TUN35" s="9"/>
      <c r="TUO35" s="78"/>
      <c r="TUP35" s="9"/>
      <c r="TUQ35" s="9"/>
      <c r="TUR35" s="78"/>
      <c r="TUS35" s="9"/>
      <c r="TUT35" s="9"/>
      <c r="TUU35" s="78"/>
      <c r="TUV35" s="9"/>
      <c r="TUW35" s="9"/>
      <c r="TUX35" s="78"/>
      <c r="TUY35" s="9"/>
      <c r="TUZ35" s="9"/>
      <c r="TVA35" s="78"/>
      <c r="TVB35" s="9"/>
      <c r="TVC35" s="9"/>
      <c r="TVD35" s="78"/>
      <c r="TVE35" s="9"/>
      <c r="TVF35" s="9"/>
      <c r="TVG35" s="78"/>
      <c r="TVH35" s="9"/>
      <c r="TVI35" s="9"/>
      <c r="TVJ35" s="78"/>
      <c r="TVK35" s="9"/>
      <c r="TVL35" s="9"/>
      <c r="TVM35" s="78"/>
      <c r="TVN35" s="10"/>
      <c r="TVO35" s="10"/>
      <c r="TVP35" s="10"/>
      <c r="TVQ35" s="9"/>
      <c r="TVR35" s="9"/>
      <c r="TVS35" s="78"/>
      <c r="TVT35" s="10"/>
      <c r="TVU35" s="10"/>
      <c r="TVV35" s="10"/>
      <c r="TVW35" s="9"/>
      <c r="TVX35" s="9"/>
      <c r="TVY35" s="78"/>
      <c r="TVZ35" s="9"/>
      <c r="TWA35" s="9"/>
      <c r="TWB35" s="78"/>
      <c r="TWC35" s="10"/>
      <c r="TWD35" s="10"/>
      <c r="TWE35" s="10"/>
      <c r="TWF35" s="10"/>
      <c r="TWG35" s="10"/>
      <c r="TWH35" s="10"/>
      <c r="TWI35" s="57"/>
      <c r="TWJ35" s="58"/>
      <c r="TWK35" s="9"/>
      <c r="TWL35" s="9"/>
      <c r="TWM35" s="78"/>
      <c r="TWN35" s="9"/>
      <c r="TWO35" s="9"/>
      <c r="TWP35" s="78"/>
      <c r="TWQ35" s="9"/>
      <c r="TWR35" s="9"/>
      <c r="TWS35" s="78"/>
      <c r="TWT35" s="9"/>
      <c r="TWU35" s="9"/>
      <c r="TWV35" s="78"/>
      <c r="TWW35" s="9"/>
      <c r="TWX35" s="9"/>
      <c r="TWY35" s="78"/>
      <c r="TWZ35" s="9"/>
      <c r="TXA35" s="9"/>
      <c r="TXB35" s="78"/>
      <c r="TXC35" s="9"/>
      <c r="TXD35" s="9"/>
      <c r="TXE35" s="78"/>
      <c r="TXF35" s="9"/>
      <c r="TXG35" s="9"/>
      <c r="TXH35" s="78"/>
      <c r="TXI35" s="9"/>
      <c r="TXJ35" s="9"/>
      <c r="TXK35" s="78"/>
      <c r="TXL35" s="9"/>
      <c r="TXM35" s="9"/>
      <c r="TXN35" s="78"/>
      <c r="TXO35" s="9"/>
      <c r="TXP35" s="9"/>
      <c r="TXQ35" s="78"/>
      <c r="TXR35" s="9"/>
      <c r="TXS35" s="9"/>
      <c r="TXT35" s="78"/>
      <c r="TXU35" s="9"/>
      <c r="TXV35" s="9"/>
      <c r="TXW35" s="78"/>
      <c r="TXX35" s="9"/>
      <c r="TXY35" s="9"/>
      <c r="TXZ35" s="78"/>
      <c r="TYA35" s="9"/>
      <c r="TYB35" s="9"/>
      <c r="TYC35" s="78"/>
      <c r="TYD35" s="9"/>
      <c r="TYE35" s="9"/>
      <c r="TYF35" s="78"/>
      <c r="TYG35" s="9"/>
      <c r="TYH35" s="9"/>
      <c r="TYI35" s="78"/>
      <c r="TYJ35" s="9"/>
      <c r="TYK35" s="9"/>
      <c r="TYL35" s="78"/>
      <c r="TYM35" s="9"/>
      <c r="TYN35" s="9"/>
      <c r="TYO35" s="78"/>
      <c r="TYP35" s="9"/>
      <c r="TYQ35" s="9"/>
      <c r="TYR35" s="78"/>
      <c r="TYS35" s="9"/>
      <c r="TYT35" s="9"/>
      <c r="TYU35" s="78"/>
      <c r="TYV35" s="10"/>
      <c r="TYW35" s="10"/>
      <c r="TYX35" s="10"/>
      <c r="TYY35" s="9"/>
      <c r="TYZ35" s="9"/>
      <c r="TZA35" s="78"/>
      <c r="TZB35" s="10"/>
      <c r="TZC35" s="10"/>
      <c r="TZD35" s="10"/>
      <c r="TZE35" s="9"/>
      <c r="TZF35" s="9"/>
      <c r="TZG35" s="78"/>
      <c r="TZH35" s="9"/>
      <c r="TZI35" s="9"/>
      <c r="TZJ35" s="78"/>
      <c r="TZK35" s="10"/>
      <c r="TZL35" s="10"/>
      <c r="TZM35" s="10"/>
      <c r="TZN35" s="10"/>
      <c r="TZO35" s="10"/>
      <c r="TZP35" s="10"/>
      <c r="TZQ35" s="57"/>
      <c r="TZR35" s="58"/>
      <c r="TZS35" s="9"/>
      <c r="TZT35" s="9"/>
      <c r="TZU35" s="78"/>
      <c r="TZV35" s="9"/>
      <c r="TZW35" s="9"/>
      <c r="TZX35" s="78"/>
      <c r="TZY35" s="9"/>
      <c r="TZZ35" s="9"/>
      <c r="UAA35" s="78"/>
      <c r="UAB35" s="9"/>
      <c r="UAC35" s="9"/>
      <c r="UAD35" s="78"/>
      <c r="UAE35" s="9"/>
      <c r="UAF35" s="9"/>
      <c r="UAG35" s="78"/>
      <c r="UAH35" s="9"/>
      <c r="UAI35" s="9"/>
      <c r="UAJ35" s="78"/>
      <c r="UAK35" s="9"/>
      <c r="UAL35" s="9"/>
      <c r="UAM35" s="78"/>
      <c r="UAN35" s="9"/>
      <c r="UAO35" s="9"/>
      <c r="UAP35" s="78"/>
      <c r="UAQ35" s="9"/>
      <c r="UAR35" s="9"/>
      <c r="UAS35" s="78"/>
      <c r="UAT35" s="9"/>
      <c r="UAU35" s="9"/>
      <c r="UAV35" s="78"/>
      <c r="UAW35" s="9"/>
      <c r="UAX35" s="9"/>
      <c r="UAY35" s="78"/>
      <c r="UAZ35" s="9"/>
      <c r="UBA35" s="9"/>
      <c r="UBB35" s="78"/>
      <c r="UBC35" s="9"/>
      <c r="UBD35" s="9"/>
      <c r="UBE35" s="78"/>
      <c r="UBF35" s="9"/>
      <c r="UBG35" s="9"/>
      <c r="UBH35" s="78"/>
      <c r="UBI35" s="9"/>
      <c r="UBJ35" s="9"/>
      <c r="UBK35" s="78"/>
      <c r="UBL35" s="9"/>
      <c r="UBM35" s="9"/>
      <c r="UBN35" s="78"/>
      <c r="UBO35" s="9"/>
      <c r="UBP35" s="9"/>
      <c r="UBQ35" s="78"/>
      <c r="UBR35" s="9"/>
      <c r="UBS35" s="9"/>
      <c r="UBT35" s="78"/>
      <c r="UBU35" s="9"/>
      <c r="UBV35" s="9"/>
      <c r="UBW35" s="78"/>
      <c r="UBX35" s="9"/>
      <c r="UBY35" s="9"/>
      <c r="UBZ35" s="78"/>
      <c r="UCA35" s="9"/>
      <c r="UCB35" s="9"/>
      <c r="UCC35" s="78"/>
      <c r="UCD35" s="10"/>
      <c r="UCE35" s="10"/>
      <c r="UCF35" s="10"/>
      <c r="UCG35" s="9"/>
      <c r="UCH35" s="9"/>
      <c r="UCI35" s="78"/>
      <c r="UCJ35" s="10"/>
      <c r="UCK35" s="10"/>
      <c r="UCL35" s="10"/>
      <c r="UCM35" s="9"/>
      <c r="UCN35" s="9"/>
      <c r="UCO35" s="78"/>
      <c r="UCP35" s="9"/>
      <c r="UCQ35" s="9"/>
      <c r="UCR35" s="78"/>
      <c r="UCS35" s="10"/>
      <c r="UCT35" s="10"/>
      <c r="UCU35" s="10"/>
      <c r="UCV35" s="10"/>
      <c r="UCW35" s="10"/>
      <c r="UCX35" s="10"/>
      <c r="UCY35" s="57"/>
      <c r="UCZ35" s="58"/>
      <c r="UDA35" s="9"/>
      <c r="UDB35" s="9"/>
      <c r="UDC35" s="78"/>
      <c r="UDD35" s="9"/>
      <c r="UDE35" s="9"/>
      <c r="UDF35" s="78"/>
      <c r="UDG35" s="9"/>
      <c r="UDH35" s="9"/>
      <c r="UDI35" s="78"/>
      <c r="UDJ35" s="9"/>
      <c r="UDK35" s="9"/>
      <c r="UDL35" s="78"/>
      <c r="UDM35" s="9"/>
      <c r="UDN35" s="9"/>
      <c r="UDO35" s="78"/>
      <c r="UDP35" s="9"/>
      <c r="UDQ35" s="9"/>
      <c r="UDR35" s="78"/>
      <c r="UDS35" s="9"/>
      <c r="UDT35" s="9"/>
      <c r="UDU35" s="78"/>
      <c r="UDV35" s="9"/>
      <c r="UDW35" s="9"/>
      <c r="UDX35" s="78"/>
      <c r="UDY35" s="9"/>
      <c r="UDZ35" s="9"/>
      <c r="UEA35" s="78"/>
      <c r="UEB35" s="9"/>
      <c r="UEC35" s="9"/>
      <c r="UED35" s="78"/>
      <c r="UEE35" s="9"/>
      <c r="UEF35" s="9"/>
      <c r="UEG35" s="78"/>
      <c r="UEH35" s="9"/>
      <c r="UEI35" s="9"/>
      <c r="UEJ35" s="78"/>
      <c r="UEK35" s="9"/>
      <c r="UEL35" s="9"/>
      <c r="UEM35" s="78"/>
      <c r="UEN35" s="9"/>
      <c r="UEO35" s="9"/>
      <c r="UEP35" s="78"/>
      <c r="UEQ35" s="9"/>
      <c r="UER35" s="9"/>
      <c r="UES35" s="78"/>
      <c r="UET35" s="9"/>
      <c r="UEU35" s="9"/>
      <c r="UEV35" s="78"/>
      <c r="UEW35" s="9"/>
      <c r="UEX35" s="9"/>
      <c r="UEY35" s="78"/>
      <c r="UEZ35" s="9"/>
      <c r="UFA35" s="9"/>
      <c r="UFB35" s="78"/>
      <c r="UFC35" s="9"/>
      <c r="UFD35" s="9"/>
      <c r="UFE35" s="78"/>
      <c r="UFF35" s="9"/>
      <c r="UFG35" s="9"/>
      <c r="UFH35" s="78"/>
      <c r="UFI35" s="9"/>
      <c r="UFJ35" s="9"/>
      <c r="UFK35" s="78"/>
      <c r="UFL35" s="10"/>
      <c r="UFM35" s="10"/>
      <c r="UFN35" s="10"/>
      <c r="UFO35" s="9"/>
      <c r="UFP35" s="9"/>
      <c r="UFQ35" s="78"/>
      <c r="UFR35" s="10"/>
      <c r="UFS35" s="10"/>
      <c r="UFT35" s="10"/>
      <c r="UFU35" s="9"/>
      <c r="UFV35" s="9"/>
      <c r="UFW35" s="78"/>
      <c r="UFX35" s="9"/>
      <c r="UFY35" s="9"/>
      <c r="UFZ35" s="78"/>
      <c r="UGA35" s="10"/>
      <c r="UGB35" s="10"/>
      <c r="UGC35" s="10"/>
      <c r="UGD35" s="10"/>
      <c r="UGE35" s="10"/>
      <c r="UGF35" s="10"/>
      <c r="UGG35" s="57"/>
      <c r="UGH35" s="58"/>
      <c r="UGI35" s="9"/>
      <c r="UGJ35" s="9"/>
      <c r="UGK35" s="78"/>
      <c r="UGL35" s="9"/>
      <c r="UGM35" s="9"/>
      <c r="UGN35" s="78"/>
      <c r="UGO35" s="9"/>
      <c r="UGP35" s="9"/>
      <c r="UGQ35" s="78"/>
      <c r="UGR35" s="9"/>
      <c r="UGS35" s="9"/>
      <c r="UGT35" s="78"/>
      <c r="UGU35" s="9"/>
      <c r="UGV35" s="9"/>
      <c r="UGW35" s="78"/>
      <c r="UGX35" s="9"/>
      <c r="UGY35" s="9"/>
      <c r="UGZ35" s="78"/>
      <c r="UHA35" s="9"/>
      <c r="UHB35" s="9"/>
      <c r="UHC35" s="78"/>
      <c r="UHD35" s="9"/>
      <c r="UHE35" s="9"/>
      <c r="UHF35" s="78"/>
      <c r="UHG35" s="9"/>
      <c r="UHH35" s="9"/>
      <c r="UHI35" s="78"/>
      <c r="UHJ35" s="9"/>
      <c r="UHK35" s="9"/>
      <c r="UHL35" s="78"/>
      <c r="UHM35" s="9"/>
      <c r="UHN35" s="9"/>
      <c r="UHO35" s="78"/>
      <c r="UHP35" s="9"/>
      <c r="UHQ35" s="9"/>
      <c r="UHR35" s="78"/>
      <c r="UHS35" s="9"/>
      <c r="UHT35" s="9"/>
      <c r="UHU35" s="78"/>
      <c r="UHV35" s="9"/>
      <c r="UHW35" s="9"/>
      <c r="UHX35" s="78"/>
      <c r="UHY35" s="9"/>
      <c r="UHZ35" s="9"/>
      <c r="UIA35" s="78"/>
      <c r="UIB35" s="9"/>
      <c r="UIC35" s="9"/>
      <c r="UID35" s="78"/>
      <c r="UIE35" s="9"/>
      <c r="UIF35" s="9"/>
      <c r="UIG35" s="78"/>
      <c r="UIH35" s="9"/>
      <c r="UII35" s="9"/>
      <c r="UIJ35" s="78"/>
      <c r="UIK35" s="9"/>
      <c r="UIL35" s="9"/>
      <c r="UIM35" s="78"/>
      <c r="UIN35" s="9"/>
      <c r="UIO35" s="9"/>
      <c r="UIP35" s="78"/>
      <c r="UIQ35" s="9"/>
      <c r="UIR35" s="9"/>
      <c r="UIS35" s="78"/>
      <c r="UIT35" s="10"/>
      <c r="UIU35" s="10"/>
      <c r="UIV35" s="10"/>
      <c r="UIW35" s="9"/>
      <c r="UIX35" s="9"/>
      <c r="UIY35" s="78"/>
      <c r="UIZ35" s="10"/>
      <c r="UJA35" s="10"/>
      <c r="UJB35" s="10"/>
      <c r="UJC35" s="9"/>
      <c r="UJD35" s="9"/>
      <c r="UJE35" s="78"/>
      <c r="UJF35" s="9"/>
      <c r="UJG35" s="9"/>
      <c r="UJH35" s="78"/>
      <c r="UJI35" s="10"/>
      <c r="UJJ35" s="10"/>
      <c r="UJK35" s="10"/>
      <c r="UJL35" s="10"/>
      <c r="UJM35" s="10"/>
      <c r="UJN35" s="10"/>
      <c r="UJO35" s="57"/>
      <c r="UJP35" s="58"/>
      <c r="UJQ35" s="9"/>
      <c r="UJR35" s="9"/>
      <c r="UJS35" s="78"/>
      <c r="UJT35" s="9"/>
      <c r="UJU35" s="9"/>
      <c r="UJV35" s="78"/>
      <c r="UJW35" s="9"/>
      <c r="UJX35" s="9"/>
      <c r="UJY35" s="78"/>
      <c r="UJZ35" s="9"/>
      <c r="UKA35" s="9"/>
      <c r="UKB35" s="78"/>
      <c r="UKC35" s="9"/>
      <c r="UKD35" s="9"/>
      <c r="UKE35" s="78"/>
      <c r="UKF35" s="9"/>
      <c r="UKG35" s="9"/>
      <c r="UKH35" s="78"/>
      <c r="UKI35" s="9"/>
      <c r="UKJ35" s="9"/>
      <c r="UKK35" s="78"/>
      <c r="UKL35" s="9"/>
      <c r="UKM35" s="9"/>
      <c r="UKN35" s="78"/>
      <c r="UKO35" s="9"/>
      <c r="UKP35" s="9"/>
      <c r="UKQ35" s="78"/>
      <c r="UKR35" s="9"/>
      <c r="UKS35" s="9"/>
      <c r="UKT35" s="78"/>
      <c r="UKU35" s="9"/>
      <c r="UKV35" s="9"/>
      <c r="UKW35" s="78"/>
      <c r="UKX35" s="9"/>
      <c r="UKY35" s="9"/>
      <c r="UKZ35" s="78"/>
      <c r="ULA35" s="9"/>
      <c r="ULB35" s="9"/>
      <c r="ULC35" s="78"/>
      <c r="ULD35" s="9"/>
      <c r="ULE35" s="9"/>
      <c r="ULF35" s="78"/>
      <c r="ULG35" s="9"/>
      <c r="ULH35" s="9"/>
      <c r="ULI35" s="78"/>
      <c r="ULJ35" s="9"/>
      <c r="ULK35" s="9"/>
      <c r="ULL35" s="78"/>
      <c r="ULM35" s="9"/>
      <c r="ULN35" s="9"/>
      <c r="ULO35" s="78"/>
      <c r="ULP35" s="9"/>
      <c r="ULQ35" s="9"/>
      <c r="ULR35" s="78"/>
      <c r="ULS35" s="9"/>
      <c r="ULT35" s="9"/>
      <c r="ULU35" s="78"/>
      <c r="ULV35" s="9"/>
      <c r="ULW35" s="9"/>
      <c r="ULX35" s="78"/>
      <c r="ULY35" s="9"/>
      <c r="ULZ35" s="9"/>
      <c r="UMA35" s="78"/>
      <c r="UMB35" s="10"/>
      <c r="UMC35" s="10"/>
      <c r="UMD35" s="10"/>
      <c r="UME35" s="9"/>
      <c r="UMF35" s="9"/>
      <c r="UMG35" s="78"/>
      <c r="UMH35" s="10"/>
      <c r="UMI35" s="10"/>
      <c r="UMJ35" s="10"/>
      <c r="UMK35" s="9"/>
      <c r="UML35" s="9"/>
      <c r="UMM35" s="78"/>
      <c r="UMN35" s="9"/>
      <c r="UMO35" s="9"/>
      <c r="UMP35" s="78"/>
      <c r="UMQ35" s="10"/>
      <c r="UMR35" s="10"/>
      <c r="UMS35" s="10"/>
      <c r="UMT35" s="10"/>
      <c r="UMU35" s="10"/>
      <c r="UMV35" s="10"/>
      <c r="UMW35" s="57"/>
      <c r="UMX35" s="58"/>
      <c r="UMY35" s="9"/>
      <c r="UMZ35" s="9"/>
      <c r="UNA35" s="78"/>
      <c r="UNB35" s="9"/>
      <c r="UNC35" s="9"/>
      <c r="UND35" s="78"/>
      <c r="UNE35" s="9"/>
      <c r="UNF35" s="9"/>
      <c r="UNG35" s="78"/>
      <c r="UNH35" s="9"/>
      <c r="UNI35" s="9"/>
      <c r="UNJ35" s="78"/>
      <c r="UNK35" s="9"/>
      <c r="UNL35" s="9"/>
      <c r="UNM35" s="78"/>
      <c r="UNN35" s="9"/>
      <c r="UNO35" s="9"/>
      <c r="UNP35" s="78"/>
      <c r="UNQ35" s="9"/>
      <c r="UNR35" s="9"/>
      <c r="UNS35" s="78"/>
      <c r="UNT35" s="9"/>
      <c r="UNU35" s="9"/>
      <c r="UNV35" s="78"/>
      <c r="UNW35" s="9"/>
      <c r="UNX35" s="9"/>
      <c r="UNY35" s="78"/>
      <c r="UNZ35" s="9"/>
      <c r="UOA35" s="9"/>
      <c r="UOB35" s="78"/>
      <c r="UOC35" s="9"/>
      <c r="UOD35" s="9"/>
      <c r="UOE35" s="78"/>
      <c r="UOF35" s="9"/>
      <c r="UOG35" s="9"/>
      <c r="UOH35" s="78"/>
      <c r="UOI35" s="9"/>
      <c r="UOJ35" s="9"/>
      <c r="UOK35" s="78"/>
      <c r="UOL35" s="9"/>
      <c r="UOM35" s="9"/>
      <c r="UON35" s="78"/>
      <c r="UOO35" s="9"/>
      <c r="UOP35" s="9"/>
      <c r="UOQ35" s="78"/>
      <c r="UOR35" s="9"/>
      <c r="UOS35" s="9"/>
      <c r="UOT35" s="78"/>
      <c r="UOU35" s="9"/>
      <c r="UOV35" s="9"/>
      <c r="UOW35" s="78"/>
      <c r="UOX35" s="9"/>
      <c r="UOY35" s="9"/>
      <c r="UOZ35" s="78"/>
      <c r="UPA35" s="9"/>
      <c r="UPB35" s="9"/>
      <c r="UPC35" s="78"/>
      <c r="UPD35" s="9"/>
      <c r="UPE35" s="9"/>
      <c r="UPF35" s="78"/>
      <c r="UPG35" s="9"/>
      <c r="UPH35" s="9"/>
      <c r="UPI35" s="78"/>
      <c r="UPJ35" s="10"/>
      <c r="UPK35" s="10"/>
      <c r="UPL35" s="10"/>
      <c r="UPM35" s="9"/>
      <c r="UPN35" s="9"/>
      <c r="UPO35" s="78"/>
      <c r="UPP35" s="10"/>
      <c r="UPQ35" s="10"/>
      <c r="UPR35" s="10"/>
      <c r="UPS35" s="9"/>
      <c r="UPT35" s="9"/>
      <c r="UPU35" s="78"/>
      <c r="UPV35" s="9"/>
      <c r="UPW35" s="9"/>
      <c r="UPX35" s="78"/>
      <c r="UPY35" s="10"/>
      <c r="UPZ35" s="10"/>
      <c r="UQA35" s="10"/>
      <c r="UQB35" s="10"/>
      <c r="UQC35" s="10"/>
      <c r="UQD35" s="10"/>
      <c r="UQE35" s="57"/>
      <c r="UQF35" s="58"/>
      <c r="UQG35" s="9"/>
      <c r="UQH35" s="9"/>
      <c r="UQI35" s="78"/>
      <c r="UQJ35" s="9"/>
      <c r="UQK35" s="9"/>
      <c r="UQL35" s="78"/>
      <c r="UQM35" s="9"/>
      <c r="UQN35" s="9"/>
      <c r="UQO35" s="78"/>
      <c r="UQP35" s="9"/>
      <c r="UQQ35" s="9"/>
      <c r="UQR35" s="78"/>
      <c r="UQS35" s="9"/>
      <c r="UQT35" s="9"/>
      <c r="UQU35" s="78"/>
      <c r="UQV35" s="9"/>
      <c r="UQW35" s="9"/>
      <c r="UQX35" s="78"/>
      <c r="UQY35" s="9"/>
      <c r="UQZ35" s="9"/>
      <c r="URA35" s="78"/>
      <c r="URB35" s="9"/>
      <c r="URC35" s="9"/>
      <c r="URD35" s="78"/>
      <c r="URE35" s="9"/>
      <c r="URF35" s="9"/>
      <c r="URG35" s="78"/>
      <c r="URH35" s="9"/>
      <c r="URI35" s="9"/>
      <c r="URJ35" s="78"/>
      <c r="URK35" s="9"/>
      <c r="URL35" s="9"/>
      <c r="URM35" s="78"/>
      <c r="URN35" s="9"/>
      <c r="URO35" s="9"/>
      <c r="URP35" s="78"/>
      <c r="URQ35" s="9"/>
      <c r="URR35" s="9"/>
      <c r="URS35" s="78"/>
      <c r="URT35" s="9"/>
      <c r="URU35" s="9"/>
      <c r="URV35" s="78"/>
      <c r="URW35" s="9"/>
      <c r="URX35" s="9"/>
      <c r="URY35" s="78"/>
      <c r="URZ35" s="9"/>
      <c r="USA35" s="9"/>
      <c r="USB35" s="78"/>
      <c r="USC35" s="9"/>
      <c r="USD35" s="9"/>
      <c r="USE35" s="78"/>
      <c r="USF35" s="9"/>
      <c r="USG35" s="9"/>
      <c r="USH35" s="78"/>
      <c r="USI35" s="9"/>
      <c r="USJ35" s="9"/>
      <c r="USK35" s="78"/>
      <c r="USL35" s="9"/>
      <c r="USM35" s="9"/>
      <c r="USN35" s="78"/>
      <c r="USO35" s="9"/>
      <c r="USP35" s="9"/>
      <c r="USQ35" s="78"/>
      <c r="USR35" s="10"/>
      <c r="USS35" s="10"/>
      <c r="UST35" s="10"/>
      <c r="USU35" s="9"/>
      <c r="USV35" s="9"/>
      <c r="USW35" s="78"/>
      <c r="USX35" s="10"/>
      <c r="USY35" s="10"/>
      <c r="USZ35" s="10"/>
      <c r="UTA35" s="9"/>
      <c r="UTB35" s="9"/>
      <c r="UTC35" s="78"/>
      <c r="UTD35" s="9"/>
      <c r="UTE35" s="9"/>
      <c r="UTF35" s="78"/>
      <c r="UTG35" s="10"/>
      <c r="UTH35" s="10"/>
      <c r="UTI35" s="10"/>
      <c r="UTJ35" s="10"/>
      <c r="UTK35" s="10"/>
      <c r="UTL35" s="10"/>
      <c r="UTM35" s="57"/>
      <c r="UTN35" s="58"/>
      <c r="UTO35" s="9"/>
      <c r="UTP35" s="9"/>
      <c r="UTQ35" s="78"/>
      <c r="UTR35" s="9"/>
      <c r="UTS35" s="9"/>
      <c r="UTT35" s="78"/>
      <c r="UTU35" s="9"/>
      <c r="UTV35" s="9"/>
      <c r="UTW35" s="78"/>
      <c r="UTX35" s="9"/>
      <c r="UTY35" s="9"/>
      <c r="UTZ35" s="78"/>
      <c r="UUA35" s="9"/>
      <c r="UUB35" s="9"/>
      <c r="UUC35" s="78"/>
      <c r="UUD35" s="9"/>
      <c r="UUE35" s="9"/>
      <c r="UUF35" s="78"/>
      <c r="UUG35" s="9"/>
      <c r="UUH35" s="9"/>
      <c r="UUI35" s="78"/>
      <c r="UUJ35" s="9"/>
      <c r="UUK35" s="9"/>
      <c r="UUL35" s="78"/>
      <c r="UUM35" s="9"/>
      <c r="UUN35" s="9"/>
      <c r="UUO35" s="78"/>
      <c r="UUP35" s="9"/>
      <c r="UUQ35" s="9"/>
      <c r="UUR35" s="78"/>
      <c r="UUS35" s="9"/>
      <c r="UUT35" s="9"/>
      <c r="UUU35" s="78"/>
      <c r="UUV35" s="9"/>
      <c r="UUW35" s="9"/>
      <c r="UUX35" s="78"/>
      <c r="UUY35" s="9"/>
      <c r="UUZ35" s="9"/>
      <c r="UVA35" s="78"/>
      <c r="UVB35" s="9"/>
      <c r="UVC35" s="9"/>
      <c r="UVD35" s="78"/>
      <c r="UVE35" s="9"/>
      <c r="UVF35" s="9"/>
      <c r="UVG35" s="78"/>
      <c r="UVH35" s="9"/>
      <c r="UVI35" s="9"/>
      <c r="UVJ35" s="78"/>
      <c r="UVK35" s="9"/>
      <c r="UVL35" s="9"/>
      <c r="UVM35" s="78"/>
      <c r="UVN35" s="9"/>
      <c r="UVO35" s="9"/>
      <c r="UVP35" s="78"/>
      <c r="UVQ35" s="9"/>
      <c r="UVR35" s="9"/>
      <c r="UVS35" s="78"/>
      <c r="UVT35" s="9"/>
      <c r="UVU35" s="9"/>
      <c r="UVV35" s="78"/>
      <c r="UVW35" s="9"/>
      <c r="UVX35" s="9"/>
      <c r="UVY35" s="78"/>
      <c r="UVZ35" s="10"/>
      <c r="UWA35" s="10"/>
      <c r="UWB35" s="10"/>
      <c r="UWC35" s="9"/>
      <c r="UWD35" s="9"/>
      <c r="UWE35" s="78"/>
      <c r="UWF35" s="10"/>
      <c r="UWG35" s="10"/>
      <c r="UWH35" s="10"/>
      <c r="UWI35" s="9"/>
      <c r="UWJ35" s="9"/>
      <c r="UWK35" s="78"/>
      <c r="UWL35" s="9"/>
      <c r="UWM35" s="9"/>
      <c r="UWN35" s="78"/>
      <c r="UWO35" s="10"/>
      <c r="UWP35" s="10"/>
      <c r="UWQ35" s="10"/>
      <c r="UWR35" s="10"/>
      <c r="UWS35" s="10"/>
      <c r="UWT35" s="10"/>
      <c r="UWU35" s="57"/>
      <c r="UWV35" s="58"/>
      <c r="UWW35" s="9"/>
      <c r="UWX35" s="9"/>
      <c r="UWY35" s="78"/>
      <c r="UWZ35" s="9"/>
      <c r="UXA35" s="9"/>
      <c r="UXB35" s="78"/>
      <c r="UXC35" s="9"/>
      <c r="UXD35" s="9"/>
      <c r="UXE35" s="78"/>
      <c r="UXF35" s="9"/>
      <c r="UXG35" s="9"/>
      <c r="UXH35" s="78"/>
      <c r="UXI35" s="9"/>
      <c r="UXJ35" s="9"/>
      <c r="UXK35" s="78"/>
      <c r="UXL35" s="9"/>
      <c r="UXM35" s="9"/>
      <c r="UXN35" s="78"/>
      <c r="UXO35" s="9"/>
      <c r="UXP35" s="9"/>
      <c r="UXQ35" s="78"/>
      <c r="UXR35" s="9"/>
      <c r="UXS35" s="9"/>
      <c r="UXT35" s="78"/>
      <c r="UXU35" s="9"/>
      <c r="UXV35" s="9"/>
      <c r="UXW35" s="78"/>
      <c r="UXX35" s="9"/>
      <c r="UXY35" s="9"/>
      <c r="UXZ35" s="78"/>
      <c r="UYA35" s="9"/>
      <c r="UYB35" s="9"/>
      <c r="UYC35" s="78"/>
      <c r="UYD35" s="9"/>
      <c r="UYE35" s="9"/>
      <c r="UYF35" s="78"/>
      <c r="UYG35" s="9"/>
      <c r="UYH35" s="9"/>
      <c r="UYI35" s="78"/>
      <c r="UYJ35" s="9"/>
      <c r="UYK35" s="9"/>
      <c r="UYL35" s="78"/>
      <c r="UYM35" s="9"/>
      <c r="UYN35" s="9"/>
      <c r="UYO35" s="78"/>
      <c r="UYP35" s="9"/>
      <c r="UYQ35" s="9"/>
      <c r="UYR35" s="78"/>
      <c r="UYS35" s="9"/>
      <c r="UYT35" s="9"/>
      <c r="UYU35" s="78"/>
      <c r="UYV35" s="9"/>
      <c r="UYW35" s="9"/>
      <c r="UYX35" s="78"/>
      <c r="UYY35" s="9"/>
      <c r="UYZ35" s="9"/>
      <c r="UZA35" s="78"/>
      <c r="UZB35" s="9"/>
      <c r="UZC35" s="9"/>
      <c r="UZD35" s="78"/>
      <c r="UZE35" s="9"/>
      <c r="UZF35" s="9"/>
      <c r="UZG35" s="78"/>
      <c r="UZH35" s="10"/>
      <c r="UZI35" s="10"/>
      <c r="UZJ35" s="10"/>
      <c r="UZK35" s="9"/>
      <c r="UZL35" s="9"/>
      <c r="UZM35" s="78"/>
      <c r="UZN35" s="10"/>
      <c r="UZO35" s="10"/>
      <c r="UZP35" s="10"/>
      <c r="UZQ35" s="9"/>
      <c r="UZR35" s="9"/>
      <c r="UZS35" s="78"/>
      <c r="UZT35" s="9"/>
      <c r="UZU35" s="9"/>
      <c r="UZV35" s="78"/>
      <c r="UZW35" s="10"/>
      <c r="UZX35" s="10"/>
      <c r="UZY35" s="10"/>
      <c r="UZZ35" s="10"/>
      <c r="VAA35" s="10"/>
      <c r="VAB35" s="10"/>
      <c r="VAC35" s="57"/>
      <c r="VAD35" s="58"/>
      <c r="VAE35" s="9"/>
      <c r="VAF35" s="9"/>
      <c r="VAG35" s="78"/>
      <c r="VAH35" s="9"/>
      <c r="VAI35" s="9"/>
      <c r="VAJ35" s="78"/>
      <c r="VAK35" s="9"/>
      <c r="VAL35" s="9"/>
      <c r="VAM35" s="78"/>
      <c r="VAN35" s="9"/>
      <c r="VAO35" s="9"/>
      <c r="VAP35" s="78"/>
      <c r="VAQ35" s="9"/>
      <c r="VAR35" s="9"/>
      <c r="VAS35" s="78"/>
      <c r="VAT35" s="9"/>
      <c r="VAU35" s="9"/>
      <c r="VAV35" s="78"/>
      <c r="VAW35" s="9"/>
      <c r="VAX35" s="9"/>
      <c r="VAY35" s="78"/>
      <c r="VAZ35" s="9"/>
      <c r="VBA35" s="9"/>
      <c r="VBB35" s="78"/>
      <c r="VBC35" s="9"/>
      <c r="VBD35" s="9"/>
      <c r="VBE35" s="78"/>
      <c r="VBF35" s="9"/>
      <c r="VBG35" s="9"/>
      <c r="VBH35" s="78"/>
      <c r="VBI35" s="9"/>
      <c r="VBJ35" s="9"/>
      <c r="VBK35" s="78"/>
      <c r="VBL35" s="9"/>
      <c r="VBM35" s="9"/>
      <c r="VBN35" s="78"/>
      <c r="VBO35" s="9"/>
      <c r="VBP35" s="9"/>
      <c r="VBQ35" s="78"/>
      <c r="VBR35" s="9"/>
      <c r="VBS35" s="9"/>
      <c r="VBT35" s="78"/>
      <c r="VBU35" s="9"/>
      <c r="VBV35" s="9"/>
      <c r="VBW35" s="78"/>
      <c r="VBX35" s="9"/>
      <c r="VBY35" s="9"/>
      <c r="VBZ35" s="78"/>
      <c r="VCA35" s="9"/>
      <c r="VCB35" s="9"/>
      <c r="VCC35" s="78"/>
      <c r="VCD35" s="9"/>
      <c r="VCE35" s="9"/>
      <c r="VCF35" s="78"/>
      <c r="VCG35" s="9"/>
      <c r="VCH35" s="9"/>
      <c r="VCI35" s="78"/>
      <c r="VCJ35" s="9"/>
      <c r="VCK35" s="9"/>
      <c r="VCL35" s="78"/>
      <c r="VCM35" s="9"/>
      <c r="VCN35" s="9"/>
      <c r="VCO35" s="78"/>
      <c r="VCP35" s="10"/>
      <c r="VCQ35" s="10"/>
      <c r="VCR35" s="10"/>
      <c r="VCS35" s="9"/>
      <c r="VCT35" s="9"/>
      <c r="VCU35" s="78"/>
      <c r="VCV35" s="10"/>
      <c r="VCW35" s="10"/>
      <c r="VCX35" s="10"/>
      <c r="VCY35" s="9"/>
      <c r="VCZ35" s="9"/>
      <c r="VDA35" s="78"/>
      <c r="VDB35" s="9"/>
      <c r="VDC35" s="9"/>
      <c r="VDD35" s="78"/>
      <c r="VDE35" s="10"/>
      <c r="VDF35" s="10"/>
      <c r="VDG35" s="10"/>
      <c r="VDH35" s="10"/>
      <c r="VDI35" s="10"/>
      <c r="VDJ35" s="10"/>
      <c r="VDK35" s="57"/>
      <c r="VDL35" s="58"/>
      <c r="VDM35" s="9"/>
      <c r="VDN35" s="9"/>
      <c r="VDO35" s="78"/>
      <c r="VDP35" s="9"/>
      <c r="VDQ35" s="9"/>
      <c r="VDR35" s="78"/>
      <c r="VDS35" s="9"/>
      <c r="VDT35" s="9"/>
      <c r="VDU35" s="78"/>
      <c r="VDV35" s="9"/>
      <c r="VDW35" s="9"/>
      <c r="VDX35" s="78"/>
      <c r="VDY35" s="9"/>
      <c r="VDZ35" s="9"/>
      <c r="VEA35" s="78"/>
      <c r="VEB35" s="9"/>
      <c r="VEC35" s="9"/>
      <c r="VED35" s="78"/>
      <c r="VEE35" s="9"/>
      <c r="VEF35" s="9"/>
      <c r="VEG35" s="78"/>
      <c r="VEH35" s="9"/>
      <c r="VEI35" s="9"/>
      <c r="VEJ35" s="78"/>
      <c r="VEK35" s="9"/>
      <c r="VEL35" s="9"/>
      <c r="VEM35" s="78"/>
      <c r="VEN35" s="9"/>
      <c r="VEO35" s="9"/>
      <c r="VEP35" s="78"/>
      <c r="VEQ35" s="9"/>
      <c r="VER35" s="9"/>
      <c r="VES35" s="78"/>
      <c r="VET35" s="9"/>
      <c r="VEU35" s="9"/>
      <c r="VEV35" s="78"/>
      <c r="VEW35" s="9"/>
      <c r="VEX35" s="9"/>
      <c r="VEY35" s="78"/>
      <c r="VEZ35" s="9"/>
      <c r="VFA35" s="9"/>
      <c r="VFB35" s="78"/>
      <c r="VFC35" s="9"/>
      <c r="VFD35" s="9"/>
      <c r="VFE35" s="78"/>
      <c r="VFF35" s="9"/>
      <c r="VFG35" s="9"/>
      <c r="VFH35" s="78"/>
      <c r="VFI35" s="9"/>
      <c r="VFJ35" s="9"/>
      <c r="VFK35" s="78"/>
      <c r="VFL35" s="9"/>
      <c r="VFM35" s="9"/>
      <c r="VFN35" s="78"/>
      <c r="VFO35" s="9"/>
      <c r="VFP35" s="9"/>
      <c r="VFQ35" s="78"/>
      <c r="VFR35" s="9"/>
      <c r="VFS35" s="9"/>
      <c r="VFT35" s="78"/>
      <c r="VFU35" s="9"/>
      <c r="VFV35" s="9"/>
      <c r="VFW35" s="78"/>
      <c r="VFX35" s="10"/>
      <c r="VFY35" s="10"/>
      <c r="VFZ35" s="10"/>
      <c r="VGA35" s="9"/>
      <c r="VGB35" s="9"/>
      <c r="VGC35" s="78"/>
      <c r="VGD35" s="10"/>
      <c r="VGE35" s="10"/>
      <c r="VGF35" s="10"/>
      <c r="VGG35" s="9"/>
      <c r="VGH35" s="9"/>
      <c r="VGI35" s="78"/>
      <c r="VGJ35" s="9"/>
      <c r="VGK35" s="9"/>
      <c r="VGL35" s="78"/>
      <c r="VGM35" s="10"/>
      <c r="VGN35" s="10"/>
      <c r="VGO35" s="10"/>
      <c r="VGP35" s="10"/>
      <c r="VGQ35" s="10"/>
      <c r="VGR35" s="10"/>
      <c r="VGS35" s="57"/>
      <c r="VGT35" s="58"/>
      <c r="VGU35" s="9"/>
      <c r="VGV35" s="9"/>
      <c r="VGW35" s="78"/>
      <c r="VGX35" s="9"/>
      <c r="VGY35" s="9"/>
      <c r="VGZ35" s="78"/>
      <c r="VHA35" s="9"/>
      <c r="VHB35" s="9"/>
      <c r="VHC35" s="78"/>
      <c r="VHD35" s="9"/>
      <c r="VHE35" s="9"/>
      <c r="VHF35" s="78"/>
      <c r="VHG35" s="9"/>
      <c r="VHH35" s="9"/>
      <c r="VHI35" s="78"/>
      <c r="VHJ35" s="9"/>
      <c r="VHK35" s="9"/>
      <c r="VHL35" s="78"/>
      <c r="VHM35" s="9"/>
      <c r="VHN35" s="9"/>
      <c r="VHO35" s="78"/>
      <c r="VHP35" s="9"/>
      <c r="VHQ35" s="9"/>
      <c r="VHR35" s="78"/>
      <c r="VHS35" s="9"/>
      <c r="VHT35" s="9"/>
      <c r="VHU35" s="78"/>
      <c r="VHV35" s="9"/>
      <c r="VHW35" s="9"/>
      <c r="VHX35" s="78"/>
      <c r="VHY35" s="9"/>
      <c r="VHZ35" s="9"/>
      <c r="VIA35" s="78"/>
      <c r="VIB35" s="9"/>
      <c r="VIC35" s="9"/>
      <c r="VID35" s="78"/>
      <c r="VIE35" s="9"/>
      <c r="VIF35" s="9"/>
      <c r="VIG35" s="78"/>
      <c r="VIH35" s="9"/>
      <c r="VII35" s="9"/>
      <c r="VIJ35" s="78"/>
      <c r="VIK35" s="9"/>
      <c r="VIL35" s="9"/>
      <c r="VIM35" s="78"/>
      <c r="VIN35" s="9"/>
      <c r="VIO35" s="9"/>
      <c r="VIP35" s="78"/>
      <c r="VIQ35" s="9"/>
      <c r="VIR35" s="9"/>
      <c r="VIS35" s="78"/>
      <c r="VIT35" s="9"/>
      <c r="VIU35" s="9"/>
      <c r="VIV35" s="78"/>
      <c r="VIW35" s="9"/>
      <c r="VIX35" s="9"/>
      <c r="VIY35" s="78"/>
      <c r="VIZ35" s="9"/>
      <c r="VJA35" s="9"/>
      <c r="VJB35" s="78"/>
      <c r="VJC35" s="9"/>
      <c r="VJD35" s="9"/>
      <c r="VJE35" s="78"/>
      <c r="VJF35" s="10"/>
      <c r="VJG35" s="10"/>
      <c r="VJH35" s="10"/>
      <c r="VJI35" s="9"/>
      <c r="VJJ35" s="9"/>
      <c r="VJK35" s="78"/>
      <c r="VJL35" s="10"/>
      <c r="VJM35" s="10"/>
      <c r="VJN35" s="10"/>
      <c r="VJO35" s="9"/>
      <c r="VJP35" s="9"/>
      <c r="VJQ35" s="78"/>
      <c r="VJR35" s="9"/>
      <c r="VJS35" s="9"/>
      <c r="VJT35" s="78"/>
      <c r="VJU35" s="10"/>
      <c r="VJV35" s="10"/>
      <c r="VJW35" s="10"/>
      <c r="VJX35" s="10"/>
      <c r="VJY35" s="10"/>
      <c r="VJZ35" s="10"/>
      <c r="VKA35" s="57"/>
      <c r="VKB35" s="58"/>
      <c r="VKC35" s="9"/>
      <c r="VKD35" s="9"/>
      <c r="VKE35" s="78"/>
      <c r="VKF35" s="9"/>
      <c r="VKG35" s="9"/>
      <c r="VKH35" s="78"/>
      <c r="VKI35" s="9"/>
      <c r="VKJ35" s="9"/>
      <c r="VKK35" s="78"/>
      <c r="VKL35" s="9"/>
      <c r="VKM35" s="9"/>
      <c r="VKN35" s="78"/>
      <c r="VKO35" s="9"/>
      <c r="VKP35" s="9"/>
      <c r="VKQ35" s="78"/>
      <c r="VKR35" s="9"/>
      <c r="VKS35" s="9"/>
      <c r="VKT35" s="78"/>
      <c r="VKU35" s="9"/>
      <c r="VKV35" s="9"/>
      <c r="VKW35" s="78"/>
      <c r="VKX35" s="9"/>
      <c r="VKY35" s="9"/>
      <c r="VKZ35" s="78"/>
      <c r="VLA35" s="9"/>
      <c r="VLB35" s="9"/>
      <c r="VLC35" s="78"/>
      <c r="VLD35" s="9"/>
      <c r="VLE35" s="9"/>
      <c r="VLF35" s="78"/>
      <c r="VLG35" s="9"/>
      <c r="VLH35" s="9"/>
      <c r="VLI35" s="78"/>
      <c r="VLJ35" s="9"/>
      <c r="VLK35" s="9"/>
      <c r="VLL35" s="78"/>
      <c r="VLM35" s="9"/>
      <c r="VLN35" s="9"/>
      <c r="VLO35" s="78"/>
      <c r="VLP35" s="9"/>
      <c r="VLQ35" s="9"/>
      <c r="VLR35" s="78"/>
      <c r="VLS35" s="9"/>
      <c r="VLT35" s="9"/>
      <c r="VLU35" s="78"/>
      <c r="VLV35" s="9"/>
      <c r="VLW35" s="9"/>
      <c r="VLX35" s="78"/>
      <c r="VLY35" s="9"/>
      <c r="VLZ35" s="9"/>
      <c r="VMA35" s="78"/>
      <c r="VMB35" s="9"/>
      <c r="VMC35" s="9"/>
      <c r="VMD35" s="78"/>
      <c r="VME35" s="9"/>
      <c r="VMF35" s="9"/>
      <c r="VMG35" s="78"/>
      <c r="VMH35" s="9"/>
      <c r="VMI35" s="9"/>
      <c r="VMJ35" s="78"/>
      <c r="VMK35" s="9"/>
      <c r="VML35" s="9"/>
      <c r="VMM35" s="78"/>
      <c r="VMN35" s="10"/>
      <c r="VMO35" s="10"/>
      <c r="VMP35" s="10"/>
      <c r="VMQ35" s="9"/>
      <c r="VMR35" s="9"/>
      <c r="VMS35" s="78"/>
      <c r="VMT35" s="10"/>
      <c r="VMU35" s="10"/>
      <c r="VMV35" s="10"/>
      <c r="VMW35" s="9"/>
      <c r="VMX35" s="9"/>
      <c r="VMY35" s="78"/>
      <c r="VMZ35" s="9"/>
      <c r="VNA35" s="9"/>
      <c r="VNB35" s="78"/>
      <c r="VNC35" s="10"/>
      <c r="VND35" s="10"/>
      <c r="VNE35" s="10"/>
      <c r="VNF35" s="10"/>
      <c r="VNG35" s="10"/>
      <c r="VNH35" s="10"/>
      <c r="VNI35" s="57"/>
      <c r="VNJ35" s="58"/>
      <c r="VNK35" s="9"/>
      <c r="VNL35" s="9"/>
      <c r="VNM35" s="78"/>
      <c r="VNN35" s="9"/>
      <c r="VNO35" s="9"/>
      <c r="VNP35" s="78"/>
      <c r="VNQ35" s="9"/>
      <c r="VNR35" s="9"/>
      <c r="VNS35" s="78"/>
      <c r="VNT35" s="9"/>
      <c r="VNU35" s="9"/>
      <c r="VNV35" s="78"/>
      <c r="VNW35" s="9"/>
      <c r="VNX35" s="9"/>
      <c r="VNY35" s="78"/>
      <c r="VNZ35" s="9"/>
      <c r="VOA35" s="9"/>
      <c r="VOB35" s="78"/>
      <c r="VOC35" s="9"/>
      <c r="VOD35" s="9"/>
      <c r="VOE35" s="78"/>
      <c r="VOF35" s="9"/>
      <c r="VOG35" s="9"/>
      <c r="VOH35" s="78"/>
      <c r="VOI35" s="9"/>
      <c r="VOJ35" s="9"/>
      <c r="VOK35" s="78"/>
      <c r="VOL35" s="9"/>
      <c r="VOM35" s="9"/>
      <c r="VON35" s="78"/>
      <c r="VOO35" s="9"/>
      <c r="VOP35" s="9"/>
      <c r="VOQ35" s="78"/>
      <c r="VOR35" s="9"/>
      <c r="VOS35" s="9"/>
      <c r="VOT35" s="78"/>
      <c r="VOU35" s="9"/>
      <c r="VOV35" s="9"/>
      <c r="VOW35" s="78"/>
      <c r="VOX35" s="9"/>
      <c r="VOY35" s="9"/>
      <c r="VOZ35" s="78"/>
      <c r="VPA35" s="9"/>
      <c r="VPB35" s="9"/>
      <c r="VPC35" s="78"/>
      <c r="VPD35" s="9"/>
      <c r="VPE35" s="9"/>
      <c r="VPF35" s="78"/>
      <c r="VPG35" s="9"/>
      <c r="VPH35" s="9"/>
      <c r="VPI35" s="78"/>
      <c r="VPJ35" s="9"/>
      <c r="VPK35" s="9"/>
      <c r="VPL35" s="78"/>
      <c r="VPM35" s="9"/>
      <c r="VPN35" s="9"/>
      <c r="VPO35" s="78"/>
      <c r="VPP35" s="9"/>
      <c r="VPQ35" s="9"/>
      <c r="VPR35" s="78"/>
      <c r="VPS35" s="9"/>
      <c r="VPT35" s="9"/>
      <c r="VPU35" s="78"/>
      <c r="VPV35" s="10"/>
      <c r="VPW35" s="10"/>
      <c r="VPX35" s="10"/>
      <c r="VPY35" s="9"/>
      <c r="VPZ35" s="9"/>
      <c r="VQA35" s="78"/>
      <c r="VQB35" s="10"/>
      <c r="VQC35" s="10"/>
      <c r="VQD35" s="10"/>
      <c r="VQE35" s="9"/>
      <c r="VQF35" s="9"/>
      <c r="VQG35" s="78"/>
      <c r="VQH35" s="9"/>
      <c r="VQI35" s="9"/>
      <c r="VQJ35" s="78"/>
      <c r="VQK35" s="10"/>
      <c r="VQL35" s="10"/>
      <c r="VQM35" s="10"/>
      <c r="VQN35" s="10"/>
      <c r="VQO35" s="10"/>
      <c r="VQP35" s="10"/>
      <c r="VQQ35" s="57"/>
      <c r="VQR35" s="58"/>
      <c r="VQS35" s="9"/>
      <c r="VQT35" s="9"/>
      <c r="VQU35" s="78"/>
      <c r="VQV35" s="9"/>
      <c r="VQW35" s="9"/>
      <c r="VQX35" s="78"/>
      <c r="VQY35" s="9"/>
      <c r="VQZ35" s="9"/>
      <c r="VRA35" s="78"/>
      <c r="VRB35" s="9"/>
      <c r="VRC35" s="9"/>
      <c r="VRD35" s="78"/>
      <c r="VRE35" s="9"/>
      <c r="VRF35" s="9"/>
      <c r="VRG35" s="78"/>
      <c r="VRH35" s="9"/>
      <c r="VRI35" s="9"/>
      <c r="VRJ35" s="78"/>
      <c r="VRK35" s="9"/>
      <c r="VRL35" s="9"/>
      <c r="VRM35" s="78"/>
      <c r="VRN35" s="9"/>
      <c r="VRO35" s="9"/>
      <c r="VRP35" s="78"/>
      <c r="VRQ35" s="9"/>
      <c r="VRR35" s="9"/>
      <c r="VRS35" s="78"/>
      <c r="VRT35" s="9"/>
      <c r="VRU35" s="9"/>
      <c r="VRV35" s="78"/>
      <c r="VRW35" s="9"/>
      <c r="VRX35" s="9"/>
      <c r="VRY35" s="78"/>
      <c r="VRZ35" s="9"/>
      <c r="VSA35" s="9"/>
      <c r="VSB35" s="78"/>
      <c r="VSC35" s="9"/>
      <c r="VSD35" s="9"/>
      <c r="VSE35" s="78"/>
      <c r="VSF35" s="9"/>
      <c r="VSG35" s="9"/>
      <c r="VSH35" s="78"/>
      <c r="VSI35" s="9"/>
      <c r="VSJ35" s="9"/>
      <c r="VSK35" s="78"/>
      <c r="VSL35" s="9"/>
      <c r="VSM35" s="9"/>
      <c r="VSN35" s="78"/>
      <c r="VSO35" s="9"/>
      <c r="VSP35" s="9"/>
      <c r="VSQ35" s="78"/>
      <c r="VSR35" s="9"/>
      <c r="VSS35" s="9"/>
      <c r="VST35" s="78"/>
      <c r="VSU35" s="9"/>
      <c r="VSV35" s="9"/>
      <c r="VSW35" s="78"/>
      <c r="VSX35" s="9"/>
      <c r="VSY35" s="9"/>
      <c r="VSZ35" s="78"/>
      <c r="VTA35" s="9"/>
      <c r="VTB35" s="9"/>
      <c r="VTC35" s="78"/>
      <c r="VTD35" s="10"/>
      <c r="VTE35" s="10"/>
      <c r="VTF35" s="10"/>
      <c r="VTG35" s="9"/>
      <c r="VTH35" s="9"/>
      <c r="VTI35" s="78"/>
      <c r="VTJ35" s="10"/>
      <c r="VTK35" s="10"/>
      <c r="VTL35" s="10"/>
      <c r="VTM35" s="9"/>
      <c r="VTN35" s="9"/>
      <c r="VTO35" s="78"/>
      <c r="VTP35" s="9"/>
      <c r="VTQ35" s="9"/>
      <c r="VTR35" s="78"/>
      <c r="VTS35" s="10"/>
      <c r="VTT35" s="10"/>
      <c r="VTU35" s="10"/>
      <c r="VTV35" s="10"/>
      <c r="VTW35" s="10"/>
      <c r="VTX35" s="10"/>
      <c r="VTY35" s="57"/>
      <c r="VTZ35" s="58"/>
      <c r="VUA35" s="9"/>
      <c r="VUB35" s="9"/>
      <c r="VUC35" s="78"/>
      <c r="VUD35" s="9"/>
      <c r="VUE35" s="9"/>
      <c r="VUF35" s="78"/>
      <c r="VUG35" s="9"/>
      <c r="VUH35" s="9"/>
      <c r="VUI35" s="78"/>
      <c r="VUJ35" s="9"/>
      <c r="VUK35" s="9"/>
      <c r="VUL35" s="78"/>
      <c r="VUM35" s="9"/>
      <c r="VUN35" s="9"/>
      <c r="VUO35" s="78"/>
      <c r="VUP35" s="9"/>
      <c r="VUQ35" s="9"/>
      <c r="VUR35" s="78"/>
      <c r="VUS35" s="9"/>
      <c r="VUT35" s="9"/>
      <c r="VUU35" s="78"/>
      <c r="VUV35" s="9"/>
      <c r="VUW35" s="9"/>
      <c r="VUX35" s="78"/>
      <c r="VUY35" s="9"/>
      <c r="VUZ35" s="9"/>
      <c r="VVA35" s="78"/>
      <c r="VVB35" s="9"/>
      <c r="VVC35" s="9"/>
      <c r="VVD35" s="78"/>
      <c r="VVE35" s="9"/>
      <c r="VVF35" s="9"/>
      <c r="VVG35" s="78"/>
      <c r="VVH35" s="9"/>
      <c r="VVI35" s="9"/>
      <c r="VVJ35" s="78"/>
      <c r="VVK35" s="9"/>
      <c r="VVL35" s="9"/>
      <c r="VVM35" s="78"/>
      <c r="VVN35" s="9"/>
      <c r="VVO35" s="9"/>
      <c r="VVP35" s="78"/>
      <c r="VVQ35" s="9"/>
      <c r="VVR35" s="9"/>
      <c r="VVS35" s="78"/>
      <c r="VVT35" s="9"/>
      <c r="VVU35" s="9"/>
      <c r="VVV35" s="78"/>
      <c r="VVW35" s="9"/>
      <c r="VVX35" s="9"/>
      <c r="VVY35" s="78"/>
      <c r="VVZ35" s="9"/>
      <c r="VWA35" s="9"/>
      <c r="VWB35" s="78"/>
      <c r="VWC35" s="9"/>
      <c r="VWD35" s="9"/>
      <c r="VWE35" s="78"/>
      <c r="VWF35" s="9"/>
      <c r="VWG35" s="9"/>
      <c r="VWH35" s="78"/>
      <c r="VWI35" s="9"/>
      <c r="VWJ35" s="9"/>
      <c r="VWK35" s="78"/>
      <c r="VWL35" s="10"/>
      <c r="VWM35" s="10"/>
      <c r="VWN35" s="10"/>
      <c r="VWO35" s="9"/>
      <c r="VWP35" s="9"/>
      <c r="VWQ35" s="78"/>
      <c r="VWR35" s="10"/>
      <c r="VWS35" s="10"/>
      <c r="VWT35" s="10"/>
      <c r="VWU35" s="9"/>
      <c r="VWV35" s="9"/>
      <c r="VWW35" s="78"/>
      <c r="VWX35" s="9"/>
      <c r="VWY35" s="9"/>
      <c r="VWZ35" s="78"/>
      <c r="VXA35" s="10"/>
      <c r="VXB35" s="10"/>
      <c r="VXC35" s="10"/>
      <c r="VXD35" s="10"/>
      <c r="VXE35" s="10"/>
      <c r="VXF35" s="10"/>
      <c r="VXG35" s="57"/>
      <c r="VXH35" s="58"/>
      <c r="VXI35" s="9"/>
      <c r="VXJ35" s="9"/>
      <c r="VXK35" s="78"/>
      <c r="VXL35" s="9"/>
      <c r="VXM35" s="9"/>
      <c r="VXN35" s="78"/>
      <c r="VXO35" s="9"/>
      <c r="VXP35" s="9"/>
      <c r="VXQ35" s="78"/>
      <c r="VXR35" s="9"/>
      <c r="VXS35" s="9"/>
      <c r="VXT35" s="78"/>
      <c r="VXU35" s="9"/>
      <c r="VXV35" s="9"/>
      <c r="VXW35" s="78"/>
      <c r="VXX35" s="9"/>
      <c r="VXY35" s="9"/>
      <c r="VXZ35" s="78"/>
      <c r="VYA35" s="9"/>
      <c r="VYB35" s="9"/>
      <c r="VYC35" s="78"/>
      <c r="VYD35" s="9"/>
      <c r="VYE35" s="9"/>
      <c r="VYF35" s="78"/>
      <c r="VYG35" s="9"/>
      <c r="VYH35" s="9"/>
      <c r="VYI35" s="78"/>
      <c r="VYJ35" s="9"/>
      <c r="VYK35" s="9"/>
      <c r="VYL35" s="78"/>
      <c r="VYM35" s="9"/>
      <c r="VYN35" s="9"/>
      <c r="VYO35" s="78"/>
      <c r="VYP35" s="9"/>
      <c r="VYQ35" s="9"/>
      <c r="VYR35" s="78"/>
      <c r="VYS35" s="9"/>
      <c r="VYT35" s="9"/>
      <c r="VYU35" s="78"/>
      <c r="VYV35" s="9"/>
      <c r="VYW35" s="9"/>
      <c r="VYX35" s="78"/>
      <c r="VYY35" s="9"/>
      <c r="VYZ35" s="9"/>
      <c r="VZA35" s="78"/>
      <c r="VZB35" s="9"/>
      <c r="VZC35" s="9"/>
      <c r="VZD35" s="78"/>
      <c r="VZE35" s="9"/>
      <c r="VZF35" s="9"/>
      <c r="VZG35" s="78"/>
      <c r="VZH35" s="9"/>
      <c r="VZI35" s="9"/>
      <c r="VZJ35" s="78"/>
      <c r="VZK35" s="9"/>
      <c r="VZL35" s="9"/>
      <c r="VZM35" s="78"/>
      <c r="VZN35" s="9"/>
      <c r="VZO35" s="9"/>
      <c r="VZP35" s="78"/>
      <c r="VZQ35" s="9"/>
      <c r="VZR35" s="9"/>
      <c r="VZS35" s="78"/>
      <c r="VZT35" s="10"/>
      <c r="VZU35" s="10"/>
      <c r="VZV35" s="10"/>
      <c r="VZW35" s="9"/>
      <c r="VZX35" s="9"/>
      <c r="VZY35" s="78"/>
      <c r="VZZ35" s="10"/>
      <c r="WAA35" s="10"/>
      <c r="WAB35" s="10"/>
      <c r="WAC35" s="9"/>
      <c r="WAD35" s="9"/>
      <c r="WAE35" s="78"/>
      <c r="WAF35" s="9"/>
      <c r="WAG35" s="9"/>
      <c r="WAH35" s="78"/>
      <c r="WAI35" s="10"/>
      <c r="WAJ35" s="10"/>
      <c r="WAK35" s="10"/>
      <c r="WAL35" s="10"/>
      <c r="WAM35" s="10"/>
      <c r="WAN35" s="10"/>
      <c r="WAO35" s="57"/>
      <c r="WAP35" s="58"/>
      <c r="WAQ35" s="9"/>
      <c r="WAR35" s="9"/>
      <c r="WAS35" s="78"/>
      <c r="WAT35" s="9"/>
      <c r="WAU35" s="9"/>
      <c r="WAV35" s="78"/>
      <c r="WAW35" s="9"/>
      <c r="WAX35" s="9"/>
      <c r="WAY35" s="78"/>
      <c r="WAZ35" s="9"/>
      <c r="WBA35" s="9"/>
      <c r="WBB35" s="78"/>
      <c r="WBC35" s="9"/>
      <c r="WBD35" s="9"/>
      <c r="WBE35" s="78"/>
      <c r="WBF35" s="9"/>
      <c r="WBG35" s="9"/>
      <c r="WBH35" s="78"/>
      <c r="WBI35" s="9"/>
      <c r="WBJ35" s="9"/>
      <c r="WBK35" s="78"/>
      <c r="WBL35" s="9"/>
      <c r="WBM35" s="9"/>
      <c r="WBN35" s="78"/>
      <c r="WBO35" s="9"/>
      <c r="WBP35" s="9"/>
      <c r="WBQ35" s="78"/>
      <c r="WBR35" s="9"/>
      <c r="WBS35" s="9"/>
      <c r="WBT35" s="78"/>
      <c r="WBU35" s="9"/>
      <c r="WBV35" s="9"/>
      <c r="WBW35" s="78"/>
      <c r="WBX35" s="9"/>
      <c r="WBY35" s="9"/>
      <c r="WBZ35" s="78"/>
      <c r="WCA35" s="9"/>
      <c r="WCB35" s="9"/>
      <c r="WCC35" s="78"/>
      <c r="WCD35" s="9"/>
      <c r="WCE35" s="9"/>
      <c r="WCF35" s="78"/>
      <c r="WCG35" s="9"/>
      <c r="WCH35" s="9"/>
      <c r="WCI35" s="78"/>
      <c r="WCJ35" s="9"/>
      <c r="WCK35" s="9"/>
      <c r="WCL35" s="78"/>
      <c r="WCM35" s="9"/>
      <c r="WCN35" s="9"/>
      <c r="WCO35" s="78"/>
      <c r="WCP35" s="9"/>
      <c r="WCQ35" s="9"/>
      <c r="WCR35" s="78"/>
      <c r="WCS35" s="9"/>
      <c r="WCT35" s="9"/>
      <c r="WCU35" s="78"/>
      <c r="WCV35" s="9"/>
      <c r="WCW35" s="9"/>
      <c r="WCX35" s="78"/>
      <c r="WCY35" s="9"/>
      <c r="WCZ35" s="9"/>
      <c r="WDA35" s="78"/>
      <c r="WDB35" s="10"/>
      <c r="WDC35" s="10"/>
      <c r="WDD35" s="10"/>
      <c r="WDE35" s="9"/>
      <c r="WDF35" s="9"/>
      <c r="WDG35" s="78"/>
      <c r="WDH35" s="10"/>
      <c r="WDI35" s="10"/>
      <c r="WDJ35" s="10"/>
      <c r="WDK35" s="9"/>
      <c r="WDL35" s="9"/>
      <c r="WDM35" s="78"/>
      <c r="WDN35" s="9"/>
      <c r="WDO35" s="9"/>
      <c r="WDP35" s="78"/>
      <c r="WDQ35" s="10"/>
      <c r="WDR35" s="10"/>
      <c r="WDS35" s="10"/>
      <c r="WDT35" s="10"/>
      <c r="WDU35" s="10"/>
      <c r="WDV35" s="10"/>
      <c r="WDW35" s="57"/>
      <c r="WDX35" s="58"/>
      <c r="WDY35" s="9"/>
      <c r="WDZ35" s="9"/>
      <c r="WEA35" s="78"/>
      <c r="WEB35" s="9"/>
      <c r="WEC35" s="9"/>
      <c r="WED35" s="78"/>
      <c r="WEE35" s="9"/>
      <c r="WEF35" s="9"/>
      <c r="WEG35" s="78"/>
      <c r="WEH35" s="9"/>
      <c r="WEI35" s="9"/>
      <c r="WEJ35" s="78"/>
      <c r="WEK35" s="9"/>
      <c r="WEL35" s="9"/>
      <c r="WEM35" s="78"/>
      <c r="WEN35" s="9"/>
      <c r="WEO35" s="9"/>
      <c r="WEP35" s="78"/>
      <c r="WEQ35" s="9"/>
      <c r="WER35" s="9"/>
      <c r="WES35" s="78"/>
      <c r="WET35" s="9"/>
      <c r="WEU35" s="9"/>
      <c r="WEV35" s="78"/>
      <c r="WEW35" s="9"/>
      <c r="WEX35" s="9"/>
      <c r="WEY35" s="78"/>
      <c r="WEZ35" s="9"/>
      <c r="WFA35" s="9"/>
      <c r="WFB35" s="78"/>
      <c r="WFC35" s="9"/>
      <c r="WFD35" s="9"/>
      <c r="WFE35" s="78"/>
      <c r="WFF35" s="9"/>
      <c r="WFG35" s="9"/>
      <c r="WFH35" s="78"/>
      <c r="WFI35" s="9"/>
      <c r="WFJ35" s="9"/>
      <c r="WFK35" s="78"/>
      <c r="WFL35" s="9"/>
      <c r="WFM35" s="9"/>
      <c r="WFN35" s="78"/>
      <c r="WFO35" s="9"/>
      <c r="WFP35" s="9"/>
      <c r="WFQ35" s="78"/>
      <c r="WFR35" s="9"/>
      <c r="WFS35" s="9"/>
      <c r="WFT35" s="78"/>
      <c r="WFU35" s="9"/>
      <c r="WFV35" s="9"/>
      <c r="WFW35" s="78"/>
      <c r="WFX35" s="9"/>
      <c r="WFY35" s="9"/>
      <c r="WFZ35" s="78"/>
      <c r="WGA35" s="9"/>
      <c r="WGB35" s="9"/>
      <c r="WGC35" s="78"/>
      <c r="WGD35" s="9"/>
      <c r="WGE35" s="9"/>
      <c r="WGF35" s="78"/>
      <c r="WGG35" s="9"/>
      <c r="WGH35" s="9"/>
      <c r="WGI35" s="78"/>
      <c r="WGJ35" s="10"/>
      <c r="WGK35" s="10"/>
      <c r="WGL35" s="10"/>
      <c r="WGM35" s="9"/>
      <c r="WGN35" s="9"/>
      <c r="WGO35" s="78"/>
      <c r="WGP35" s="10"/>
      <c r="WGQ35" s="10"/>
      <c r="WGR35" s="10"/>
      <c r="WGS35" s="9"/>
      <c r="WGT35" s="9"/>
      <c r="WGU35" s="78"/>
      <c r="WGV35" s="9"/>
      <c r="WGW35" s="9"/>
      <c r="WGX35" s="78"/>
      <c r="WGY35" s="10"/>
      <c r="WGZ35" s="10"/>
      <c r="WHA35" s="10"/>
      <c r="WHB35" s="10"/>
      <c r="WHC35" s="10"/>
      <c r="WHD35" s="10"/>
      <c r="WHE35" s="57"/>
      <c r="WHF35" s="58"/>
      <c r="WHG35" s="9"/>
      <c r="WHH35" s="9"/>
      <c r="WHI35" s="78"/>
      <c r="WHJ35" s="9"/>
      <c r="WHK35" s="9"/>
      <c r="WHL35" s="78"/>
      <c r="WHM35" s="9"/>
      <c r="WHN35" s="9"/>
      <c r="WHO35" s="78"/>
      <c r="WHP35" s="9"/>
      <c r="WHQ35" s="9"/>
      <c r="WHR35" s="78"/>
      <c r="WHS35" s="9"/>
      <c r="WHT35" s="9"/>
      <c r="WHU35" s="78"/>
      <c r="WHV35" s="9"/>
      <c r="WHW35" s="9"/>
      <c r="WHX35" s="78"/>
      <c r="WHY35" s="9"/>
      <c r="WHZ35" s="9"/>
      <c r="WIA35" s="78"/>
      <c r="WIB35" s="9"/>
      <c r="WIC35" s="9"/>
      <c r="WID35" s="78"/>
      <c r="WIE35" s="9"/>
      <c r="WIF35" s="9"/>
      <c r="WIG35" s="78"/>
      <c r="WIH35" s="9"/>
      <c r="WII35" s="9"/>
      <c r="WIJ35" s="78"/>
      <c r="WIK35" s="9"/>
      <c r="WIL35" s="9"/>
      <c r="WIM35" s="78"/>
      <c r="WIN35" s="9"/>
      <c r="WIO35" s="9"/>
      <c r="WIP35" s="78"/>
      <c r="WIQ35" s="9"/>
      <c r="WIR35" s="9"/>
      <c r="WIS35" s="78"/>
      <c r="WIT35" s="9"/>
      <c r="WIU35" s="9"/>
      <c r="WIV35" s="78"/>
      <c r="WIW35" s="9"/>
      <c r="WIX35" s="9"/>
      <c r="WIY35" s="78"/>
      <c r="WIZ35" s="9"/>
      <c r="WJA35" s="9"/>
      <c r="WJB35" s="78"/>
      <c r="WJC35" s="9"/>
      <c r="WJD35" s="9"/>
      <c r="WJE35" s="78"/>
      <c r="WJF35" s="9"/>
      <c r="WJG35" s="9"/>
      <c r="WJH35" s="78"/>
      <c r="WJI35" s="9"/>
      <c r="WJJ35" s="9"/>
      <c r="WJK35" s="78"/>
      <c r="WJL35" s="9"/>
      <c r="WJM35" s="9"/>
      <c r="WJN35" s="78"/>
      <c r="WJO35" s="9"/>
      <c r="WJP35" s="9"/>
      <c r="WJQ35" s="78"/>
      <c r="WJR35" s="10"/>
      <c r="WJS35" s="10"/>
      <c r="WJT35" s="10"/>
      <c r="WJU35" s="9"/>
      <c r="WJV35" s="9"/>
      <c r="WJW35" s="78"/>
      <c r="WJX35" s="10"/>
      <c r="WJY35" s="10"/>
      <c r="WJZ35" s="10"/>
      <c r="WKA35" s="9"/>
      <c r="WKB35" s="9"/>
      <c r="WKC35" s="78"/>
      <c r="WKD35" s="9"/>
      <c r="WKE35" s="9"/>
      <c r="WKF35" s="78"/>
      <c r="WKG35" s="10"/>
      <c r="WKH35" s="10"/>
      <c r="WKI35" s="10"/>
      <c r="WKJ35" s="10"/>
      <c r="WKK35" s="10"/>
      <c r="WKL35" s="10"/>
      <c r="WKM35" s="57"/>
      <c r="WKN35" s="58"/>
      <c r="WKO35" s="9"/>
      <c r="WKP35" s="9"/>
      <c r="WKQ35" s="78"/>
      <c r="WKR35" s="9"/>
      <c r="WKS35" s="9"/>
      <c r="WKT35" s="78"/>
      <c r="WKU35" s="9"/>
      <c r="WKV35" s="9"/>
      <c r="WKW35" s="78"/>
      <c r="WKX35" s="9"/>
      <c r="WKY35" s="9"/>
      <c r="WKZ35" s="78"/>
      <c r="WLA35" s="9"/>
      <c r="WLB35" s="9"/>
      <c r="WLC35" s="78"/>
      <c r="WLD35" s="9"/>
      <c r="WLE35" s="9"/>
      <c r="WLF35" s="78"/>
      <c r="WLG35" s="9"/>
      <c r="WLH35" s="9"/>
      <c r="WLI35" s="78"/>
      <c r="WLJ35" s="9"/>
      <c r="WLK35" s="9"/>
      <c r="WLL35" s="78"/>
      <c r="WLM35" s="9"/>
      <c r="WLN35" s="9"/>
      <c r="WLO35" s="78"/>
      <c r="WLP35" s="9"/>
      <c r="WLQ35" s="9"/>
      <c r="WLR35" s="78"/>
      <c r="WLS35" s="9"/>
      <c r="WLT35" s="9"/>
      <c r="WLU35" s="78"/>
      <c r="WLV35" s="9"/>
      <c r="WLW35" s="9"/>
      <c r="WLX35" s="78"/>
      <c r="WLY35" s="9"/>
      <c r="WLZ35" s="9"/>
      <c r="WMA35" s="78"/>
      <c r="WMB35" s="9"/>
      <c r="WMC35" s="9"/>
      <c r="WMD35" s="78"/>
      <c r="WME35" s="9"/>
      <c r="WMF35" s="9"/>
      <c r="WMG35" s="78"/>
      <c r="WMH35" s="9"/>
      <c r="WMI35" s="9"/>
      <c r="WMJ35" s="78"/>
      <c r="WMK35" s="9"/>
      <c r="WML35" s="9"/>
      <c r="WMM35" s="78"/>
      <c r="WMN35" s="9"/>
      <c r="WMO35" s="9"/>
      <c r="WMP35" s="78"/>
      <c r="WMQ35" s="9"/>
      <c r="WMR35" s="9"/>
      <c r="WMS35" s="78"/>
      <c r="WMT35" s="9"/>
      <c r="WMU35" s="9"/>
      <c r="WMV35" s="78"/>
      <c r="WMW35" s="9"/>
      <c r="WMX35" s="9"/>
      <c r="WMY35" s="78"/>
      <c r="WMZ35" s="10"/>
      <c r="WNA35" s="10"/>
      <c r="WNB35" s="10"/>
      <c r="WNC35" s="9"/>
      <c r="WND35" s="9"/>
      <c r="WNE35" s="78"/>
      <c r="WNF35" s="10"/>
      <c r="WNG35" s="10"/>
      <c r="WNH35" s="10"/>
      <c r="WNI35" s="9"/>
      <c r="WNJ35" s="9"/>
      <c r="WNK35" s="78"/>
      <c r="WNL35" s="9"/>
      <c r="WNM35" s="9"/>
      <c r="WNN35" s="78"/>
      <c r="WNO35" s="10"/>
      <c r="WNP35" s="10"/>
      <c r="WNQ35" s="10"/>
      <c r="WNR35" s="10"/>
      <c r="WNS35" s="10"/>
      <c r="WNT35" s="10"/>
      <c r="WNU35" s="57"/>
      <c r="WNV35" s="58"/>
      <c r="WNW35" s="9"/>
      <c r="WNX35" s="9"/>
      <c r="WNY35" s="78"/>
      <c r="WNZ35" s="9"/>
      <c r="WOA35" s="9"/>
      <c r="WOB35" s="78"/>
      <c r="WOC35" s="9"/>
      <c r="WOD35" s="9"/>
      <c r="WOE35" s="78"/>
      <c r="WOF35" s="9"/>
      <c r="WOG35" s="9"/>
      <c r="WOH35" s="78"/>
      <c r="WOI35" s="9"/>
      <c r="WOJ35" s="9"/>
      <c r="WOK35" s="78"/>
      <c r="WOL35" s="9"/>
      <c r="WOM35" s="9"/>
      <c r="WON35" s="78"/>
      <c r="WOO35" s="9"/>
      <c r="WOP35" s="9"/>
      <c r="WOQ35" s="78"/>
      <c r="WOR35" s="9"/>
      <c r="WOS35" s="9"/>
      <c r="WOT35" s="78"/>
      <c r="WOU35" s="9"/>
      <c r="WOV35" s="9"/>
      <c r="WOW35" s="78"/>
      <c r="WOX35" s="9"/>
      <c r="WOY35" s="9"/>
      <c r="WOZ35" s="78"/>
      <c r="WPA35" s="9"/>
      <c r="WPB35" s="9"/>
      <c r="WPC35" s="78"/>
      <c r="WPD35" s="9"/>
      <c r="WPE35" s="9"/>
      <c r="WPF35" s="78"/>
      <c r="WPG35" s="9"/>
      <c r="WPH35" s="9"/>
      <c r="WPI35" s="78"/>
      <c r="WPJ35" s="9"/>
      <c r="WPK35" s="9"/>
      <c r="WPL35" s="78"/>
      <c r="WPM35" s="9"/>
      <c r="WPN35" s="9"/>
      <c r="WPO35" s="78"/>
      <c r="WPP35" s="9"/>
      <c r="WPQ35" s="9"/>
      <c r="WPR35" s="78"/>
      <c r="WPS35" s="9"/>
      <c r="WPT35" s="9"/>
      <c r="WPU35" s="78"/>
      <c r="WPV35" s="9"/>
      <c r="WPW35" s="9"/>
      <c r="WPX35" s="78"/>
      <c r="WPY35" s="9"/>
      <c r="WPZ35" s="9"/>
      <c r="WQA35" s="78"/>
      <c r="WQB35" s="9"/>
      <c r="WQC35" s="9"/>
      <c r="WQD35" s="78"/>
      <c r="WQE35" s="9"/>
      <c r="WQF35" s="9"/>
      <c r="WQG35" s="78"/>
      <c r="WQH35" s="10"/>
      <c r="WQI35" s="10"/>
      <c r="WQJ35" s="10"/>
      <c r="WQK35" s="9"/>
      <c r="WQL35" s="9"/>
      <c r="WQM35" s="78"/>
      <c r="WQN35" s="10"/>
      <c r="WQO35" s="10"/>
      <c r="WQP35" s="10"/>
      <c r="WQQ35" s="9"/>
      <c r="WQR35" s="9"/>
      <c r="WQS35" s="78"/>
      <c r="WQT35" s="9"/>
      <c r="WQU35" s="9"/>
      <c r="WQV35" s="78"/>
      <c r="WQW35" s="10"/>
      <c r="WQX35" s="10"/>
      <c r="WQY35" s="10"/>
      <c r="WQZ35" s="10"/>
      <c r="WRA35" s="10"/>
      <c r="WRB35" s="10"/>
      <c r="WRC35" s="57"/>
      <c r="WRD35" s="58"/>
      <c r="WRE35" s="9"/>
      <c r="WRF35" s="9"/>
      <c r="WRG35" s="78"/>
      <c r="WRH35" s="9"/>
      <c r="WRI35" s="9"/>
      <c r="WRJ35" s="78"/>
      <c r="WRK35" s="9"/>
      <c r="WRL35" s="9"/>
      <c r="WRM35" s="78"/>
      <c r="WRN35" s="9"/>
      <c r="WRO35" s="9"/>
      <c r="WRP35" s="78"/>
      <c r="WRQ35" s="9"/>
      <c r="WRR35" s="9"/>
      <c r="WRS35" s="78"/>
      <c r="WRT35" s="9"/>
      <c r="WRU35" s="9"/>
      <c r="WRV35" s="78"/>
      <c r="WRW35" s="9"/>
      <c r="WRX35" s="9"/>
      <c r="WRY35" s="78"/>
      <c r="WRZ35" s="9"/>
      <c r="WSA35" s="9"/>
      <c r="WSB35" s="78"/>
      <c r="WSC35" s="9"/>
      <c r="WSD35" s="9"/>
      <c r="WSE35" s="78"/>
      <c r="WSF35" s="9"/>
      <c r="WSG35" s="9"/>
      <c r="WSH35" s="78"/>
      <c r="WSI35" s="9"/>
      <c r="WSJ35" s="9"/>
      <c r="WSK35" s="78"/>
      <c r="WSL35" s="9"/>
      <c r="WSM35" s="9"/>
      <c r="WSN35" s="78"/>
      <c r="WSO35" s="9"/>
      <c r="WSP35" s="9"/>
      <c r="WSQ35" s="78"/>
      <c r="WSR35" s="9"/>
      <c r="WSS35" s="9"/>
      <c r="WST35" s="78"/>
      <c r="WSU35" s="9"/>
      <c r="WSV35" s="9"/>
      <c r="WSW35" s="78"/>
      <c r="WSX35" s="9"/>
      <c r="WSY35" s="9"/>
      <c r="WSZ35" s="78"/>
      <c r="WTA35" s="9"/>
      <c r="WTB35" s="9"/>
      <c r="WTC35" s="78"/>
      <c r="WTD35" s="9"/>
      <c r="WTE35" s="9"/>
      <c r="WTF35" s="78"/>
      <c r="WTG35" s="9"/>
      <c r="WTH35" s="9"/>
      <c r="WTI35" s="78"/>
      <c r="WTJ35" s="9"/>
      <c r="WTK35" s="9"/>
      <c r="WTL35" s="78"/>
      <c r="WTM35" s="9"/>
      <c r="WTN35" s="9"/>
      <c r="WTO35" s="78"/>
      <c r="WTP35" s="10"/>
      <c r="WTQ35" s="10"/>
      <c r="WTR35" s="10"/>
      <c r="WTS35" s="9"/>
      <c r="WTT35" s="9"/>
      <c r="WTU35" s="78"/>
      <c r="WTV35" s="10"/>
      <c r="WTW35" s="10"/>
      <c r="WTX35" s="10"/>
      <c r="WTY35" s="9"/>
      <c r="WTZ35" s="9"/>
      <c r="WUA35" s="78"/>
      <c r="WUB35" s="9"/>
      <c r="WUC35" s="9"/>
      <c r="WUD35" s="78"/>
      <c r="WUE35" s="10"/>
      <c r="WUF35" s="10"/>
      <c r="WUG35" s="10"/>
      <c r="WUH35" s="10"/>
      <c r="WUI35" s="10"/>
      <c r="WUJ35" s="10"/>
      <c r="WUK35" s="57"/>
      <c r="WUL35" s="58"/>
      <c r="WUM35" s="9"/>
      <c r="WUN35" s="9"/>
      <c r="WUO35" s="78"/>
      <c r="WUP35" s="9"/>
      <c r="WUQ35" s="9"/>
      <c r="WUR35" s="78"/>
      <c r="WUS35" s="9"/>
      <c r="WUT35" s="9"/>
      <c r="WUU35" s="78"/>
      <c r="WUV35" s="9"/>
      <c r="WUW35" s="9"/>
      <c r="WUX35" s="78"/>
      <c r="WUY35" s="9"/>
      <c r="WUZ35" s="9"/>
      <c r="WVA35" s="78"/>
      <c r="WVB35" s="9"/>
      <c r="WVC35" s="9"/>
      <c r="WVD35" s="78"/>
      <c r="WVE35" s="9"/>
      <c r="WVF35" s="9"/>
      <c r="WVG35" s="78"/>
      <c r="WVH35" s="9"/>
      <c r="WVI35" s="9"/>
      <c r="WVJ35" s="78"/>
      <c r="WVK35" s="9"/>
      <c r="WVL35" s="9"/>
      <c r="WVM35" s="78"/>
      <c r="WVN35" s="9"/>
      <c r="WVO35" s="9"/>
      <c r="WVP35" s="78"/>
      <c r="WVQ35" s="9"/>
      <c r="WVR35" s="9"/>
      <c r="WVS35" s="78"/>
      <c r="WVT35" s="9"/>
      <c r="WVU35" s="9"/>
      <c r="WVV35" s="78"/>
      <c r="WVW35" s="9"/>
      <c r="WVX35" s="9"/>
      <c r="WVY35" s="78"/>
      <c r="WVZ35" s="9"/>
      <c r="WWA35" s="9"/>
      <c r="WWB35" s="78"/>
      <c r="WWC35" s="9"/>
      <c r="WWD35" s="9"/>
      <c r="WWE35" s="78"/>
      <c r="WWF35" s="9"/>
      <c r="WWG35" s="9"/>
      <c r="WWH35" s="78"/>
      <c r="WWI35" s="9"/>
      <c r="WWJ35" s="9"/>
      <c r="WWK35" s="78"/>
      <c r="WWL35" s="9"/>
      <c r="WWM35" s="9"/>
      <c r="WWN35" s="78"/>
      <c r="WWO35" s="9"/>
      <c r="WWP35" s="9"/>
      <c r="WWQ35" s="78"/>
      <c r="WWR35" s="9"/>
      <c r="WWS35" s="9"/>
      <c r="WWT35" s="78"/>
      <c r="WWU35" s="9"/>
      <c r="WWV35" s="9"/>
      <c r="WWW35" s="78"/>
      <c r="WWX35" s="10"/>
      <c r="WWY35" s="10"/>
      <c r="WWZ35" s="10"/>
      <c r="WXA35" s="9"/>
      <c r="WXB35" s="9"/>
      <c r="WXC35" s="78"/>
      <c r="WXD35" s="10"/>
      <c r="WXE35" s="10"/>
      <c r="WXF35" s="10"/>
      <c r="WXG35" s="9"/>
      <c r="WXH35" s="9"/>
      <c r="WXI35" s="78"/>
      <c r="WXJ35" s="9"/>
      <c r="WXK35" s="9"/>
      <c r="WXL35" s="78"/>
      <c r="WXM35" s="10"/>
      <c r="WXN35" s="10"/>
      <c r="WXO35" s="10"/>
      <c r="WXP35" s="10"/>
      <c r="WXQ35" s="10"/>
      <c r="WXR35" s="10"/>
      <c r="WXS35" s="57"/>
      <c r="WXT35" s="58"/>
      <c r="WXU35" s="9"/>
      <c r="WXV35" s="9"/>
      <c r="WXW35" s="78"/>
      <c r="WXX35" s="9"/>
      <c r="WXY35" s="9"/>
      <c r="WXZ35" s="78"/>
      <c r="WYA35" s="9"/>
      <c r="WYB35" s="9"/>
      <c r="WYC35" s="78"/>
      <c r="WYD35" s="9"/>
      <c r="WYE35" s="9"/>
      <c r="WYF35" s="78"/>
      <c r="WYG35" s="9"/>
      <c r="WYH35" s="9"/>
      <c r="WYI35" s="78"/>
      <c r="WYJ35" s="9"/>
      <c r="WYK35" s="9"/>
      <c r="WYL35" s="78"/>
      <c r="WYM35" s="9"/>
      <c r="WYN35" s="9"/>
      <c r="WYO35" s="78"/>
      <c r="WYP35" s="9"/>
      <c r="WYQ35" s="9"/>
      <c r="WYR35" s="78"/>
      <c r="WYS35" s="9"/>
      <c r="WYT35" s="9"/>
      <c r="WYU35" s="78"/>
      <c r="WYV35" s="9"/>
      <c r="WYW35" s="9"/>
      <c r="WYX35" s="78"/>
      <c r="WYY35" s="9"/>
      <c r="WYZ35" s="9"/>
      <c r="WZA35" s="78"/>
      <c r="WZB35" s="9"/>
      <c r="WZC35" s="9"/>
      <c r="WZD35" s="78"/>
      <c r="WZE35" s="9"/>
      <c r="WZF35" s="9"/>
      <c r="WZG35" s="78"/>
      <c r="WZH35" s="9"/>
      <c r="WZI35" s="9"/>
      <c r="WZJ35" s="78"/>
      <c r="WZK35" s="9"/>
      <c r="WZL35" s="9"/>
      <c r="WZM35" s="78"/>
      <c r="WZN35" s="9"/>
      <c r="WZO35" s="9"/>
      <c r="WZP35" s="78"/>
      <c r="WZQ35" s="9"/>
      <c r="WZR35" s="9"/>
      <c r="WZS35" s="78"/>
      <c r="WZT35" s="9"/>
      <c r="WZU35" s="9"/>
      <c r="WZV35" s="78"/>
      <c r="WZW35" s="9"/>
      <c r="WZX35" s="9"/>
      <c r="WZY35" s="78"/>
      <c r="WZZ35" s="9"/>
      <c r="XAA35" s="9"/>
      <c r="XAB35" s="78"/>
      <c r="XAC35" s="9"/>
      <c r="XAD35" s="9"/>
      <c r="XAE35" s="78"/>
      <c r="XAF35" s="10"/>
      <c r="XAG35" s="10"/>
      <c r="XAH35" s="10"/>
      <c r="XAI35" s="9"/>
      <c r="XAJ35" s="9"/>
      <c r="XAK35" s="78"/>
      <c r="XAL35" s="10"/>
      <c r="XAM35" s="10"/>
      <c r="XAN35" s="10"/>
      <c r="XAO35" s="9"/>
      <c r="XAP35" s="9"/>
      <c r="XAQ35" s="78"/>
      <c r="XAR35" s="9"/>
      <c r="XAS35" s="9"/>
      <c r="XAT35" s="78"/>
      <c r="XAU35" s="10"/>
      <c r="XAV35" s="10"/>
      <c r="XAW35" s="10"/>
      <c r="XAX35" s="10"/>
      <c r="XAY35" s="10"/>
      <c r="XAZ35" s="10"/>
      <c r="XBA35" s="57"/>
      <c r="XBB35" s="58"/>
      <c r="XBC35" s="9"/>
      <c r="XBD35" s="9"/>
      <c r="XBE35" s="78"/>
      <c r="XBF35" s="9"/>
      <c r="XBG35" s="9"/>
      <c r="XBH35" s="78"/>
      <c r="XBI35" s="9"/>
      <c r="XBJ35" s="9"/>
      <c r="XBK35" s="78"/>
      <c r="XBL35" s="9"/>
      <c r="XBM35" s="9"/>
      <c r="XBN35" s="78"/>
      <c r="XBO35" s="9"/>
      <c r="XBP35" s="9"/>
      <c r="XBQ35" s="78"/>
      <c r="XBR35" s="9"/>
      <c r="XBS35" s="9"/>
      <c r="XBT35" s="78"/>
      <c r="XBU35" s="9"/>
      <c r="XBV35" s="9"/>
      <c r="XBW35" s="78"/>
      <c r="XBX35" s="9"/>
      <c r="XBY35" s="9"/>
      <c r="XBZ35" s="78"/>
      <c r="XCA35" s="9"/>
      <c r="XCB35" s="9"/>
      <c r="XCC35" s="78"/>
      <c r="XCD35" s="9"/>
      <c r="XCE35" s="9"/>
      <c r="XCF35" s="78"/>
      <c r="XCG35" s="9"/>
      <c r="XCH35" s="9"/>
      <c r="XCI35" s="78"/>
      <c r="XCJ35" s="9"/>
      <c r="XCK35" s="9"/>
      <c r="XCL35" s="78"/>
      <c r="XCM35" s="9"/>
      <c r="XCN35" s="9"/>
      <c r="XCO35" s="78"/>
      <c r="XCP35" s="9"/>
      <c r="XCQ35" s="9"/>
      <c r="XCR35" s="78"/>
    </row>
    <row r="36" spans="1:16320">
      <c r="A36" s="13">
        <v>29</v>
      </c>
      <c r="B36" s="15" t="s">
        <v>28</v>
      </c>
      <c r="C36" s="84"/>
      <c r="D36" s="84"/>
      <c r="E36" s="87">
        <v>0</v>
      </c>
      <c r="F36" s="84"/>
      <c r="G36" s="84"/>
      <c r="H36" s="87">
        <v>0</v>
      </c>
      <c r="I36" s="84"/>
      <c r="J36" s="84"/>
      <c r="K36" s="87">
        <v>0</v>
      </c>
      <c r="L36" s="86"/>
      <c r="M36" s="86"/>
      <c r="N36" s="87">
        <v>0</v>
      </c>
      <c r="O36" s="84"/>
      <c r="P36" s="84"/>
      <c r="Q36" s="87">
        <v>0</v>
      </c>
      <c r="R36" s="84"/>
      <c r="S36" s="84"/>
      <c r="T36" s="87">
        <v>0</v>
      </c>
      <c r="U36" s="84"/>
      <c r="V36" s="84"/>
      <c r="W36" s="87">
        <v>0</v>
      </c>
      <c r="X36" s="84"/>
      <c r="Y36" s="84"/>
      <c r="Z36" s="84">
        <f t="shared" si="122"/>
        <v>0</v>
      </c>
      <c r="AA36" s="84"/>
      <c r="AB36" s="84"/>
      <c r="AC36" s="84">
        <f t="shared" si="114"/>
        <v>0</v>
      </c>
      <c r="AD36" s="84"/>
      <c r="AE36" s="84"/>
      <c r="AF36" s="84">
        <f t="shared" si="115"/>
        <v>0</v>
      </c>
      <c r="AG36" s="84"/>
      <c r="AH36" s="84"/>
      <c r="AI36" s="84">
        <f t="shared" si="116"/>
        <v>0</v>
      </c>
      <c r="AJ36" s="84"/>
      <c r="AK36" s="84"/>
      <c r="AL36" s="84">
        <f t="shared" si="117"/>
        <v>0</v>
      </c>
      <c r="AM36" s="84"/>
      <c r="AN36" s="84"/>
      <c r="AO36" s="84">
        <f t="shared" si="118"/>
        <v>0</v>
      </c>
      <c r="AP36" s="84"/>
      <c r="AQ36" s="84"/>
      <c r="AR36" s="87">
        <v>0</v>
      </c>
      <c r="AS36" s="86"/>
      <c r="AT36" s="86"/>
      <c r="AU36" s="87">
        <v>0</v>
      </c>
      <c r="AV36" s="84"/>
      <c r="AW36" s="84"/>
      <c r="AX36" s="84">
        <f t="shared" si="119"/>
        <v>0</v>
      </c>
      <c r="AY36" s="84"/>
      <c r="AZ36" s="84"/>
      <c r="BA36" s="84">
        <f t="shared" si="120"/>
        <v>0</v>
      </c>
      <c r="BB36" s="84"/>
      <c r="BC36" s="84"/>
      <c r="BD36" s="87">
        <f t="shared" si="40"/>
        <v>0</v>
      </c>
      <c r="BE36" s="86"/>
      <c r="BF36" s="86"/>
      <c r="BG36" s="87">
        <f t="shared" si="42"/>
        <v>0</v>
      </c>
      <c r="BH36" s="86"/>
      <c r="BI36" s="86"/>
      <c r="BJ36" s="87">
        <f t="shared" si="44"/>
        <v>0</v>
      </c>
      <c r="BK36" s="86"/>
      <c r="BL36" s="86"/>
      <c r="BM36" s="87">
        <f t="shared" si="74"/>
        <v>0</v>
      </c>
      <c r="BN36" s="91">
        <f t="shared" si="0"/>
        <v>0</v>
      </c>
      <c r="BO36" s="91">
        <f t="shared" si="0"/>
        <v>0</v>
      </c>
      <c r="BP36" s="91">
        <f t="shared" si="0"/>
        <v>0</v>
      </c>
      <c r="BQ36" s="86"/>
      <c r="BR36" s="86"/>
      <c r="BS36" s="87">
        <f t="shared" si="47"/>
        <v>0</v>
      </c>
      <c r="BT36" s="91">
        <f t="shared" ref="BT36:BV38" si="134">SUM(BQ36)</f>
        <v>0</v>
      </c>
      <c r="BU36" s="91">
        <f t="shared" si="134"/>
        <v>0</v>
      </c>
      <c r="BV36" s="91">
        <f t="shared" si="134"/>
        <v>0</v>
      </c>
      <c r="BW36" s="86"/>
      <c r="BX36" s="86"/>
      <c r="BY36" s="87">
        <f t="shared" si="49"/>
        <v>0</v>
      </c>
      <c r="BZ36" s="86"/>
      <c r="CA36" s="86"/>
      <c r="CB36" s="87">
        <f t="shared" si="51"/>
        <v>0</v>
      </c>
      <c r="CC36" s="91">
        <f t="shared" si="52"/>
        <v>0</v>
      </c>
      <c r="CD36" s="91">
        <f t="shared" si="52"/>
        <v>0</v>
      </c>
      <c r="CE36" s="91">
        <f t="shared" si="52"/>
        <v>0</v>
      </c>
      <c r="CF36" s="91">
        <f t="shared" si="78"/>
        <v>0</v>
      </c>
      <c r="CG36" s="91">
        <f t="shared" si="78"/>
        <v>0</v>
      </c>
      <c r="CH36" s="91">
        <f t="shared" si="78"/>
        <v>0</v>
      </c>
    </row>
    <row r="37" spans="1:16320">
      <c r="A37" s="13">
        <v>30</v>
      </c>
      <c r="B37" s="15" t="s">
        <v>29</v>
      </c>
      <c r="C37" s="84"/>
      <c r="D37" s="84"/>
      <c r="E37" s="87">
        <v>0</v>
      </c>
      <c r="F37" s="84"/>
      <c r="G37" s="84"/>
      <c r="H37" s="87">
        <v>0</v>
      </c>
      <c r="I37" s="84"/>
      <c r="J37" s="84"/>
      <c r="K37" s="87">
        <v>0</v>
      </c>
      <c r="L37" s="86"/>
      <c r="M37" s="86"/>
      <c r="N37" s="87">
        <v>0</v>
      </c>
      <c r="O37" s="84"/>
      <c r="P37" s="84"/>
      <c r="Q37" s="87">
        <v>0</v>
      </c>
      <c r="R37" s="84"/>
      <c r="S37" s="84"/>
      <c r="T37" s="87">
        <v>0</v>
      </c>
      <c r="U37" s="84"/>
      <c r="V37" s="84"/>
      <c r="W37" s="87">
        <v>0</v>
      </c>
      <c r="X37" s="84"/>
      <c r="Y37" s="84"/>
      <c r="Z37" s="84">
        <f t="shared" si="122"/>
        <v>0</v>
      </c>
      <c r="AA37" s="84"/>
      <c r="AB37" s="84"/>
      <c r="AC37" s="84">
        <f t="shared" si="114"/>
        <v>0</v>
      </c>
      <c r="AD37" s="84"/>
      <c r="AE37" s="84"/>
      <c r="AF37" s="84">
        <f t="shared" si="115"/>
        <v>0</v>
      </c>
      <c r="AG37" s="84"/>
      <c r="AH37" s="84"/>
      <c r="AI37" s="84">
        <f t="shared" si="116"/>
        <v>0</v>
      </c>
      <c r="AJ37" s="84"/>
      <c r="AK37" s="84"/>
      <c r="AL37" s="84">
        <f t="shared" si="117"/>
        <v>0</v>
      </c>
      <c r="AM37" s="84"/>
      <c r="AN37" s="84"/>
      <c r="AO37" s="84">
        <f t="shared" si="118"/>
        <v>0</v>
      </c>
      <c r="AP37" s="84"/>
      <c r="AQ37" s="84"/>
      <c r="AR37" s="87">
        <v>0</v>
      </c>
      <c r="AS37" s="86"/>
      <c r="AT37" s="86"/>
      <c r="AU37" s="87">
        <v>0</v>
      </c>
      <c r="AV37" s="84"/>
      <c r="AW37" s="84"/>
      <c r="AX37" s="84">
        <f t="shared" si="119"/>
        <v>0</v>
      </c>
      <c r="AY37" s="84"/>
      <c r="AZ37" s="84"/>
      <c r="BA37" s="84">
        <f t="shared" si="120"/>
        <v>0</v>
      </c>
      <c r="BB37" s="84"/>
      <c r="BC37" s="84"/>
      <c r="BD37" s="87">
        <f t="shared" si="40"/>
        <v>0</v>
      </c>
      <c r="BE37" s="86"/>
      <c r="BF37" s="86"/>
      <c r="BG37" s="87">
        <f t="shared" si="42"/>
        <v>0</v>
      </c>
      <c r="BH37" s="86"/>
      <c r="BI37" s="86"/>
      <c r="BJ37" s="87">
        <f t="shared" si="44"/>
        <v>0</v>
      </c>
      <c r="BK37" s="86"/>
      <c r="BL37" s="86"/>
      <c r="BM37" s="87">
        <f t="shared" si="74"/>
        <v>0</v>
      </c>
      <c r="BN37" s="91">
        <f t="shared" si="0"/>
        <v>0</v>
      </c>
      <c r="BO37" s="91">
        <f t="shared" si="0"/>
        <v>0</v>
      </c>
      <c r="BP37" s="91">
        <f t="shared" si="0"/>
        <v>0</v>
      </c>
      <c r="BQ37" s="86"/>
      <c r="BR37" s="86"/>
      <c r="BS37" s="87">
        <f t="shared" si="47"/>
        <v>0</v>
      </c>
      <c r="BT37" s="91">
        <f t="shared" si="134"/>
        <v>0</v>
      </c>
      <c r="BU37" s="91">
        <f t="shared" si="134"/>
        <v>0</v>
      </c>
      <c r="BV37" s="91">
        <f t="shared" si="134"/>
        <v>0</v>
      </c>
      <c r="BW37" s="86"/>
      <c r="BX37" s="86"/>
      <c r="BY37" s="87">
        <f t="shared" si="49"/>
        <v>0</v>
      </c>
      <c r="BZ37" s="86"/>
      <c r="CA37" s="86"/>
      <c r="CB37" s="87">
        <f t="shared" si="51"/>
        <v>0</v>
      </c>
      <c r="CC37" s="91">
        <f t="shared" si="52"/>
        <v>0</v>
      </c>
      <c r="CD37" s="91">
        <f t="shared" si="52"/>
        <v>0</v>
      </c>
      <c r="CE37" s="91">
        <f t="shared" si="52"/>
        <v>0</v>
      </c>
      <c r="CF37" s="91">
        <f t="shared" si="78"/>
        <v>0</v>
      </c>
      <c r="CG37" s="91">
        <f t="shared" si="78"/>
        <v>0</v>
      </c>
      <c r="CH37" s="91">
        <f t="shared" si="78"/>
        <v>0</v>
      </c>
    </row>
    <row r="38" spans="1:16320">
      <c r="A38" s="13">
        <v>31</v>
      </c>
      <c r="B38" s="15" t="s">
        <v>30</v>
      </c>
      <c r="C38" s="84"/>
      <c r="D38" s="84"/>
      <c r="E38" s="87">
        <v>0</v>
      </c>
      <c r="F38" s="84">
        <v>1500000</v>
      </c>
      <c r="G38" s="84"/>
      <c r="H38" s="87">
        <v>0</v>
      </c>
      <c r="I38" s="84"/>
      <c r="J38" s="84"/>
      <c r="K38" s="87">
        <v>0</v>
      </c>
      <c r="L38" s="86"/>
      <c r="M38" s="86"/>
      <c r="N38" s="87">
        <v>0</v>
      </c>
      <c r="O38" s="84">
        <v>23000000</v>
      </c>
      <c r="P38" s="84">
        <v>11500000</v>
      </c>
      <c r="Q38" s="87">
        <v>0</v>
      </c>
      <c r="R38" s="84"/>
      <c r="S38" s="84"/>
      <c r="T38" s="87">
        <v>0</v>
      </c>
      <c r="U38" s="84"/>
      <c r="V38" s="84"/>
      <c r="W38" s="87">
        <v>0</v>
      </c>
      <c r="X38" s="84"/>
      <c r="Y38" s="84"/>
      <c r="Z38" s="84">
        <f t="shared" si="122"/>
        <v>0</v>
      </c>
      <c r="AA38" s="84"/>
      <c r="AB38" s="84"/>
      <c r="AC38" s="84">
        <f t="shared" si="114"/>
        <v>0</v>
      </c>
      <c r="AD38" s="84"/>
      <c r="AE38" s="84"/>
      <c r="AF38" s="84">
        <f t="shared" si="115"/>
        <v>0</v>
      </c>
      <c r="AG38" s="84"/>
      <c r="AH38" s="84"/>
      <c r="AI38" s="84">
        <f t="shared" si="116"/>
        <v>0</v>
      </c>
      <c r="AJ38" s="84"/>
      <c r="AK38" s="84"/>
      <c r="AL38" s="84">
        <f t="shared" si="117"/>
        <v>0</v>
      </c>
      <c r="AM38" s="84"/>
      <c r="AN38" s="84"/>
      <c r="AO38" s="84">
        <f t="shared" si="118"/>
        <v>0</v>
      </c>
      <c r="AP38" s="84"/>
      <c r="AQ38" s="84"/>
      <c r="AR38" s="87">
        <v>0</v>
      </c>
      <c r="AS38" s="86"/>
      <c r="AT38" s="86"/>
      <c r="AU38" s="87">
        <v>0</v>
      </c>
      <c r="AV38" s="84"/>
      <c r="AW38" s="84"/>
      <c r="AX38" s="84">
        <f t="shared" si="119"/>
        <v>0</v>
      </c>
      <c r="AY38" s="84"/>
      <c r="AZ38" s="84"/>
      <c r="BA38" s="84">
        <f t="shared" si="120"/>
        <v>0</v>
      </c>
      <c r="BB38" s="84"/>
      <c r="BC38" s="84"/>
      <c r="BD38" s="87">
        <f t="shared" si="40"/>
        <v>0</v>
      </c>
      <c r="BE38" s="86"/>
      <c r="BF38" s="86"/>
      <c r="BG38" s="87">
        <f t="shared" si="42"/>
        <v>0</v>
      </c>
      <c r="BH38" s="86"/>
      <c r="BI38" s="86"/>
      <c r="BJ38" s="87">
        <f t="shared" si="44"/>
        <v>0</v>
      </c>
      <c r="BK38" s="86"/>
      <c r="BL38" s="86"/>
      <c r="BM38" s="87">
        <f t="shared" si="74"/>
        <v>0</v>
      </c>
      <c r="BN38" s="91">
        <f t="shared" si="0"/>
        <v>24500000</v>
      </c>
      <c r="BO38" s="91">
        <f t="shared" si="0"/>
        <v>11500000</v>
      </c>
      <c r="BP38" s="91">
        <f t="shared" si="0"/>
        <v>0</v>
      </c>
      <c r="BQ38" s="86"/>
      <c r="BR38" s="86"/>
      <c r="BS38" s="87">
        <f t="shared" si="47"/>
        <v>0</v>
      </c>
      <c r="BT38" s="91">
        <f t="shared" si="134"/>
        <v>0</v>
      </c>
      <c r="BU38" s="91">
        <f t="shared" si="134"/>
        <v>0</v>
      </c>
      <c r="BV38" s="91">
        <f t="shared" si="134"/>
        <v>0</v>
      </c>
      <c r="BW38" s="86"/>
      <c r="BX38" s="86"/>
      <c r="BY38" s="87">
        <f t="shared" si="49"/>
        <v>0</v>
      </c>
      <c r="BZ38" s="86"/>
      <c r="CA38" s="86"/>
      <c r="CB38" s="87">
        <f t="shared" si="51"/>
        <v>0</v>
      </c>
      <c r="CC38" s="91">
        <f t="shared" si="52"/>
        <v>0</v>
      </c>
      <c r="CD38" s="91">
        <f t="shared" si="52"/>
        <v>0</v>
      </c>
      <c r="CE38" s="91">
        <f t="shared" si="52"/>
        <v>0</v>
      </c>
      <c r="CF38" s="91">
        <f t="shared" si="78"/>
        <v>24500000</v>
      </c>
      <c r="CG38" s="91">
        <f t="shared" si="78"/>
        <v>11500000</v>
      </c>
      <c r="CH38" s="91">
        <f t="shared" si="78"/>
        <v>0</v>
      </c>
    </row>
    <row r="39" spans="1:16320">
      <c r="A39" s="57">
        <v>32</v>
      </c>
      <c r="B39" s="58" t="s">
        <v>37</v>
      </c>
      <c r="C39" s="106">
        <f>SUM(C40:C43)</f>
        <v>7250000</v>
      </c>
      <c r="D39" s="106">
        <f>SUM(D40:D43)</f>
        <v>4509850</v>
      </c>
      <c r="E39" s="176">
        <v>0</v>
      </c>
      <c r="F39" s="106">
        <f>SUM(F40:F43)</f>
        <v>62000000</v>
      </c>
      <c r="G39" s="106">
        <f>SUM(G40:G43)</f>
        <v>12595000</v>
      </c>
      <c r="H39" s="176">
        <v>-3800000</v>
      </c>
      <c r="I39" s="106">
        <f>SUM(I40:I43)</f>
        <v>12100000</v>
      </c>
      <c r="J39" s="106">
        <f>SUM(J40:J43)</f>
        <v>4748900</v>
      </c>
      <c r="K39" s="176">
        <v>0</v>
      </c>
      <c r="L39" s="88">
        <v>0</v>
      </c>
      <c r="M39" s="88">
        <v>0</v>
      </c>
      <c r="N39" s="176">
        <v>0</v>
      </c>
      <c r="O39" s="106">
        <f>SUM(O40:O43)</f>
        <v>60000000</v>
      </c>
      <c r="P39" s="106">
        <f>SUM(P40:P43)</f>
        <v>60000000</v>
      </c>
      <c r="Q39" s="176">
        <v>0</v>
      </c>
      <c r="R39" s="106">
        <f>SUM(R40:R43)</f>
        <v>14800000</v>
      </c>
      <c r="S39" s="106">
        <f>SUM(S40:S43)</f>
        <v>10900000</v>
      </c>
      <c r="T39" s="176">
        <v>0</v>
      </c>
      <c r="U39" s="106">
        <f>SUM(U40:U43)</f>
        <v>2000000</v>
      </c>
      <c r="V39" s="106">
        <f>SUM(V40:V43)</f>
        <v>2000000</v>
      </c>
      <c r="W39" s="176">
        <v>0</v>
      </c>
      <c r="X39" s="106">
        <f>SUM(X40:X43)</f>
        <v>3000000</v>
      </c>
      <c r="Y39" s="106">
        <f t="shared" ref="Y39:AQ39" si="135">SUM(Y40:Y43)</f>
        <v>0</v>
      </c>
      <c r="Z39" s="106">
        <f t="shared" si="122"/>
        <v>3000000</v>
      </c>
      <c r="AA39" s="106">
        <f t="shared" si="135"/>
        <v>3000000</v>
      </c>
      <c r="AB39" s="106">
        <f t="shared" si="135"/>
        <v>1129900</v>
      </c>
      <c r="AC39" s="106">
        <f t="shared" si="114"/>
        <v>1870100</v>
      </c>
      <c r="AD39" s="106">
        <f t="shared" si="135"/>
        <v>3000000</v>
      </c>
      <c r="AE39" s="106">
        <f t="shared" si="135"/>
        <v>3000000</v>
      </c>
      <c r="AF39" s="106">
        <f t="shared" si="115"/>
        <v>0</v>
      </c>
      <c r="AG39" s="106">
        <f t="shared" si="135"/>
        <v>3000000</v>
      </c>
      <c r="AH39" s="106">
        <f t="shared" si="135"/>
        <v>2115000</v>
      </c>
      <c r="AI39" s="106">
        <f t="shared" si="116"/>
        <v>885000</v>
      </c>
      <c r="AJ39" s="106">
        <f t="shared" si="135"/>
        <v>3000000</v>
      </c>
      <c r="AK39" s="106">
        <f t="shared" si="135"/>
        <v>3000000</v>
      </c>
      <c r="AL39" s="106">
        <f t="shared" si="117"/>
        <v>0</v>
      </c>
      <c r="AM39" s="106">
        <f t="shared" si="135"/>
        <v>3000000</v>
      </c>
      <c r="AN39" s="106">
        <f t="shared" si="135"/>
        <v>3000000</v>
      </c>
      <c r="AO39" s="106">
        <f t="shared" si="118"/>
        <v>0</v>
      </c>
      <c r="AP39" s="106">
        <f t="shared" si="135"/>
        <v>3000000</v>
      </c>
      <c r="AQ39" s="106">
        <f t="shared" si="135"/>
        <v>0</v>
      </c>
      <c r="AR39" s="176">
        <v>0</v>
      </c>
      <c r="AS39" s="88">
        <v>0</v>
      </c>
      <c r="AT39" s="88">
        <v>0</v>
      </c>
      <c r="AU39" s="176">
        <v>0</v>
      </c>
      <c r="AV39" s="106">
        <f t="shared" ref="AV39:BC39" si="136">SUM(AV40:AV43)</f>
        <v>3000000</v>
      </c>
      <c r="AW39" s="106">
        <f t="shared" si="136"/>
        <v>3000000</v>
      </c>
      <c r="AX39" s="106">
        <f t="shared" si="119"/>
        <v>0</v>
      </c>
      <c r="AY39" s="106">
        <f t="shared" si="136"/>
        <v>3000000</v>
      </c>
      <c r="AZ39" s="106">
        <f t="shared" si="136"/>
        <v>3000000</v>
      </c>
      <c r="BA39" s="106">
        <f t="shared" si="120"/>
        <v>0</v>
      </c>
      <c r="BB39" s="106">
        <f t="shared" si="136"/>
        <v>3000000</v>
      </c>
      <c r="BC39" s="106">
        <f t="shared" si="136"/>
        <v>2942700</v>
      </c>
      <c r="BD39" s="176">
        <f t="shared" si="40"/>
        <v>-57300</v>
      </c>
      <c r="BE39" s="88">
        <f t="shared" ref="BE39:BL39" si="137">SUM(BE40:BE43)</f>
        <v>0</v>
      </c>
      <c r="BF39" s="88">
        <f t="shared" si="137"/>
        <v>0</v>
      </c>
      <c r="BG39" s="176">
        <f t="shared" si="42"/>
        <v>0</v>
      </c>
      <c r="BH39" s="88">
        <f t="shared" si="137"/>
        <v>0</v>
      </c>
      <c r="BI39" s="88">
        <f t="shared" si="137"/>
        <v>0</v>
      </c>
      <c r="BJ39" s="176">
        <f t="shared" si="44"/>
        <v>0</v>
      </c>
      <c r="BK39" s="88">
        <f t="shared" si="137"/>
        <v>0</v>
      </c>
      <c r="BL39" s="88">
        <f t="shared" si="137"/>
        <v>0</v>
      </c>
      <c r="BM39" s="176">
        <f t="shared" si="74"/>
        <v>0</v>
      </c>
      <c r="BN39" s="90">
        <f t="shared" si="0"/>
        <v>188150000</v>
      </c>
      <c r="BO39" s="90">
        <f t="shared" si="0"/>
        <v>115941350</v>
      </c>
      <c r="BP39" s="90">
        <f t="shared" si="0"/>
        <v>1897800</v>
      </c>
      <c r="BQ39" s="88">
        <f t="shared" ref="BQ39:BR39" si="138">SUM(BQ40:BQ43)</f>
        <v>0</v>
      </c>
      <c r="BR39" s="88">
        <f t="shared" si="138"/>
        <v>0</v>
      </c>
      <c r="BS39" s="176">
        <f t="shared" si="47"/>
        <v>0</v>
      </c>
      <c r="BT39" s="90">
        <f t="shared" si="112"/>
        <v>0</v>
      </c>
      <c r="BU39" s="90">
        <f t="shared" si="112"/>
        <v>0</v>
      </c>
      <c r="BV39" s="90">
        <f t="shared" si="112"/>
        <v>0</v>
      </c>
      <c r="BW39" s="88">
        <f t="shared" ref="BW39:CA39" si="139">SUM(BW40:BW43)</f>
        <v>0</v>
      </c>
      <c r="BX39" s="88">
        <f t="shared" si="139"/>
        <v>0</v>
      </c>
      <c r="BY39" s="176">
        <f t="shared" si="49"/>
        <v>0</v>
      </c>
      <c r="BZ39" s="88">
        <f t="shared" si="139"/>
        <v>0</v>
      </c>
      <c r="CA39" s="88">
        <f t="shared" si="139"/>
        <v>0</v>
      </c>
      <c r="CB39" s="176">
        <f t="shared" si="51"/>
        <v>0</v>
      </c>
      <c r="CC39" s="90">
        <f t="shared" si="52"/>
        <v>0</v>
      </c>
      <c r="CD39" s="90">
        <f t="shared" si="52"/>
        <v>0</v>
      </c>
      <c r="CE39" s="90">
        <f t="shared" si="52"/>
        <v>0</v>
      </c>
      <c r="CF39" s="169">
        <f t="shared" si="78"/>
        <v>188150000</v>
      </c>
      <c r="CG39" s="90">
        <f t="shared" si="78"/>
        <v>115941350</v>
      </c>
      <c r="CH39" s="90">
        <f t="shared" si="78"/>
        <v>1897800</v>
      </c>
      <c r="CI39" s="78"/>
      <c r="CJ39" s="10"/>
      <c r="CK39" s="10"/>
      <c r="CL39" s="10"/>
      <c r="CM39" s="9"/>
      <c r="CN39" s="9"/>
      <c r="CO39" s="78"/>
      <c r="CP39" s="10"/>
      <c r="CQ39" s="10"/>
      <c r="CR39" s="10"/>
      <c r="CS39" s="9"/>
      <c r="CT39" s="9"/>
      <c r="CU39" s="78"/>
      <c r="CV39" s="9"/>
      <c r="CW39" s="9"/>
      <c r="CX39" s="78"/>
      <c r="CY39" s="10"/>
      <c r="CZ39" s="10"/>
      <c r="DA39" s="10"/>
      <c r="DB39" s="10"/>
      <c r="DC39" s="10"/>
      <c r="DD39" s="10"/>
      <c r="DE39" s="57"/>
      <c r="DF39" s="58"/>
      <c r="DG39" s="9"/>
      <c r="DH39" s="9"/>
      <c r="DI39" s="78"/>
      <c r="DJ39" s="9"/>
      <c r="DK39" s="9"/>
      <c r="DL39" s="78"/>
      <c r="DM39" s="9"/>
      <c r="DN39" s="9"/>
      <c r="DO39" s="78"/>
      <c r="DP39" s="9"/>
      <c r="DQ39" s="9"/>
      <c r="DR39" s="78"/>
      <c r="DS39" s="9"/>
      <c r="DT39" s="9"/>
      <c r="DU39" s="78"/>
      <c r="DV39" s="9"/>
      <c r="DW39" s="9"/>
      <c r="DX39" s="78"/>
      <c r="DY39" s="9"/>
      <c r="DZ39" s="9"/>
      <c r="EA39" s="78"/>
      <c r="EB39" s="9"/>
      <c r="EC39" s="9"/>
      <c r="ED39" s="78"/>
      <c r="EE39" s="9"/>
      <c r="EF39" s="9"/>
      <c r="EG39" s="78"/>
      <c r="EH39" s="9"/>
      <c r="EI39" s="9"/>
      <c r="EJ39" s="78"/>
      <c r="EK39" s="9"/>
      <c r="EL39" s="9"/>
      <c r="EM39" s="78"/>
      <c r="EN39" s="9"/>
      <c r="EO39" s="9"/>
      <c r="EP39" s="78"/>
      <c r="EQ39" s="9"/>
      <c r="ER39" s="9"/>
      <c r="ES39" s="78"/>
      <c r="ET39" s="9"/>
      <c r="EU39" s="9"/>
      <c r="EV39" s="78"/>
      <c r="EW39" s="9"/>
      <c r="EX39" s="9"/>
      <c r="EY39" s="78"/>
      <c r="EZ39" s="9"/>
      <c r="FA39" s="9"/>
      <c r="FB39" s="78"/>
      <c r="FC39" s="9"/>
      <c r="FD39" s="9"/>
      <c r="FE39" s="78"/>
      <c r="FF39" s="9"/>
      <c r="FG39" s="9"/>
      <c r="FH39" s="78"/>
      <c r="FI39" s="9"/>
      <c r="FJ39" s="9"/>
      <c r="FK39" s="78"/>
      <c r="FL39" s="9"/>
      <c r="FM39" s="9"/>
      <c r="FN39" s="78"/>
      <c r="FO39" s="9"/>
      <c r="FP39" s="9"/>
      <c r="FQ39" s="78"/>
      <c r="FR39" s="10"/>
      <c r="FS39" s="10"/>
      <c r="FT39" s="10"/>
      <c r="FU39" s="9"/>
      <c r="FV39" s="9"/>
      <c r="FW39" s="78"/>
      <c r="FX39" s="10"/>
      <c r="FY39" s="10"/>
      <c r="FZ39" s="10"/>
      <c r="GA39" s="9"/>
      <c r="GB39" s="9"/>
      <c r="GC39" s="78"/>
      <c r="GD39" s="9"/>
      <c r="GE39" s="9"/>
      <c r="GF39" s="78"/>
      <c r="GG39" s="10"/>
      <c r="GH39" s="10"/>
      <c r="GI39" s="10"/>
      <c r="GJ39" s="10"/>
      <c r="GK39" s="10"/>
      <c r="GL39" s="10"/>
      <c r="GM39" s="57"/>
      <c r="GN39" s="58"/>
      <c r="GO39" s="9"/>
      <c r="GP39" s="9"/>
      <c r="GQ39" s="78"/>
      <c r="GR39" s="9"/>
      <c r="GS39" s="9"/>
      <c r="GT39" s="78"/>
      <c r="GU39" s="9"/>
      <c r="GV39" s="9"/>
      <c r="GW39" s="78"/>
      <c r="GX39" s="9"/>
      <c r="GY39" s="9"/>
      <c r="GZ39" s="78"/>
      <c r="HA39" s="9"/>
      <c r="HB39" s="9"/>
      <c r="HC39" s="78"/>
      <c r="HD39" s="9"/>
      <c r="HE39" s="9"/>
      <c r="HF39" s="78"/>
      <c r="HG39" s="9"/>
      <c r="HH39" s="9"/>
      <c r="HI39" s="78"/>
      <c r="HJ39" s="9"/>
      <c r="HK39" s="9"/>
      <c r="HL39" s="78"/>
      <c r="HM39" s="9"/>
      <c r="HN39" s="9"/>
      <c r="HO39" s="78"/>
      <c r="HP39" s="9"/>
      <c r="HQ39" s="9"/>
      <c r="HR39" s="78"/>
      <c r="HS39" s="9"/>
      <c r="HT39" s="9"/>
      <c r="HU39" s="78"/>
      <c r="HV39" s="9"/>
      <c r="HW39" s="9"/>
      <c r="HX39" s="78"/>
      <c r="HY39" s="9"/>
      <c r="HZ39" s="9"/>
      <c r="IA39" s="78"/>
      <c r="IB39" s="9"/>
      <c r="IC39" s="9"/>
      <c r="ID39" s="78"/>
      <c r="IE39" s="9"/>
      <c r="IF39" s="9"/>
      <c r="IG39" s="78"/>
      <c r="IH39" s="9"/>
      <c r="II39" s="9"/>
      <c r="IJ39" s="78"/>
      <c r="IK39" s="9"/>
      <c r="IL39" s="9"/>
      <c r="IM39" s="78"/>
      <c r="IN39" s="9"/>
      <c r="IO39" s="9"/>
      <c r="IP39" s="78"/>
      <c r="IQ39" s="9"/>
      <c r="IR39" s="9"/>
      <c r="IS39" s="78"/>
      <c r="IT39" s="9"/>
      <c r="IU39" s="9"/>
      <c r="IV39" s="78"/>
      <c r="IW39" s="9"/>
      <c r="IX39" s="9"/>
      <c r="IY39" s="78"/>
      <c r="IZ39" s="10"/>
      <c r="JA39" s="10"/>
      <c r="JB39" s="10"/>
      <c r="JC39" s="9"/>
      <c r="JD39" s="9"/>
      <c r="JE39" s="78"/>
      <c r="JF39" s="10"/>
      <c r="JG39" s="10"/>
      <c r="JH39" s="10"/>
      <c r="JI39" s="9"/>
      <c r="JJ39" s="9"/>
      <c r="JK39" s="78"/>
      <c r="JL39" s="9"/>
      <c r="JM39" s="9"/>
      <c r="JN39" s="78"/>
      <c r="JO39" s="10"/>
      <c r="JP39" s="10"/>
      <c r="JQ39" s="10"/>
      <c r="JR39" s="10"/>
      <c r="JS39" s="10"/>
      <c r="JT39" s="10"/>
      <c r="JU39" s="57"/>
      <c r="JV39" s="58"/>
      <c r="JW39" s="9"/>
      <c r="JX39" s="9"/>
      <c r="JY39" s="78"/>
      <c r="JZ39" s="9"/>
      <c r="KA39" s="9"/>
      <c r="KB39" s="78"/>
      <c r="KC39" s="9"/>
      <c r="KD39" s="9"/>
      <c r="KE39" s="78"/>
      <c r="KF39" s="9"/>
      <c r="KG39" s="9"/>
      <c r="KH39" s="78"/>
      <c r="KI39" s="9"/>
      <c r="KJ39" s="9"/>
      <c r="KK39" s="78"/>
      <c r="KL39" s="9"/>
      <c r="KM39" s="9"/>
      <c r="KN39" s="78"/>
      <c r="KO39" s="9"/>
      <c r="KP39" s="9"/>
      <c r="KQ39" s="78"/>
      <c r="KR39" s="9"/>
      <c r="KS39" s="9"/>
      <c r="KT39" s="78"/>
      <c r="KU39" s="9"/>
      <c r="KV39" s="9"/>
      <c r="KW39" s="78"/>
      <c r="KX39" s="9"/>
      <c r="KY39" s="9"/>
      <c r="KZ39" s="78"/>
      <c r="LA39" s="9"/>
      <c r="LB39" s="9"/>
      <c r="LC39" s="78"/>
      <c r="LD39" s="9"/>
      <c r="LE39" s="9"/>
      <c r="LF39" s="78"/>
      <c r="LG39" s="9"/>
      <c r="LH39" s="9"/>
      <c r="LI39" s="78"/>
      <c r="LJ39" s="9"/>
      <c r="LK39" s="9"/>
      <c r="LL39" s="78"/>
      <c r="LM39" s="9"/>
      <c r="LN39" s="9"/>
      <c r="LO39" s="78"/>
      <c r="LP39" s="9"/>
      <c r="LQ39" s="9"/>
      <c r="LR39" s="78"/>
      <c r="LS39" s="9"/>
      <c r="LT39" s="9"/>
      <c r="LU39" s="78"/>
      <c r="LV39" s="9"/>
      <c r="LW39" s="9"/>
      <c r="LX39" s="78"/>
      <c r="LY39" s="9"/>
      <c r="LZ39" s="9"/>
      <c r="MA39" s="78"/>
      <c r="MB39" s="9"/>
      <c r="MC39" s="9"/>
      <c r="MD39" s="78"/>
      <c r="ME39" s="9"/>
      <c r="MF39" s="9"/>
      <c r="MG39" s="78"/>
      <c r="MH39" s="10"/>
      <c r="MI39" s="10"/>
      <c r="MJ39" s="10"/>
      <c r="MK39" s="9"/>
      <c r="ML39" s="9"/>
      <c r="MM39" s="78"/>
      <c r="MN39" s="10"/>
      <c r="MO39" s="10"/>
      <c r="MP39" s="10"/>
      <c r="MQ39" s="9"/>
      <c r="MR39" s="9"/>
      <c r="MS39" s="78"/>
      <c r="MT39" s="9"/>
      <c r="MU39" s="9"/>
      <c r="MV39" s="78"/>
      <c r="MW39" s="10"/>
      <c r="MX39" s="10"/>
      <c r="MY39" s="10"/>
      <c r="MZ39" s="10"/>
      <c r="NA39" s="10"/>
      <c r="NB39" s="10"/>
      <c r="NC39" s="57"/>
      <c r="ND39" s="58"/>
      <c r="NE39" s="9"/>
      <c r="NF39" s="9"/>
      <c r="NG39" s="78"/>
      <c r="NH39" s="9"/>
      <c r="NI39" s="9"/>
      <c r="NJ39" s="78"/>
      <c r="NK39" s="9"/>
      <c r="NL39" s="9"/>
      <c r="NM39" s="78"/>
      <c r="NN39" s="9"/>
      <c r="NO39" s="9"/>
      <c r="NP39" s="78"/>
      <c r="NQ39" s="9"/>
      <c r="NR39" s="9"/>
      <c r="NS39" s="78"/>
      <c r="NT39" s="9"/>
      <c r="NU39" s="9"/>
      <c r="NV39" s="78"/>
      <c r="NW39" s="9"/>
      <c r="NX39" s="9"/>
      <c r="NY39" s="78"/>
      <c r="NZ39" s="9"/>
      <c r="OA39" s="9"/>
      <c r="OB39" s="78"/>
      <c r="OC39" s="9"/>
      <c r="OD39" s="9"/>
      <c r="OE39" s="78"/>
      <c r="OF39" s="9"/>
      <c r="OG39" s="9"/>
      <c r="OH39" s="78"/>
      <c r="OI39" s="9"/>
      <c r="OJ39" s="9"/>
      <c r="OK39" s="78"/>
      <c r="OL39" s="9"/>
      <c r="OM39" s="9"/>
      <c r="ON39" s="78"/>
      <c r="OO39" s="9"/>
      <c r="OP39" s="9"/>
      <c r="OQ39" s="78"/>
      <c r="OR39" s="9"/>
      <c r="OS39" s="9"/>
      <c r="OT39" s="78"/>
      <c r="OU39" s="9"/>
      <c r="OV39" s="9"/>
      <c r="OW39" s="78"/>
      <c r="OX39" s="9"/>
      <c r="OY39" s="9"/>
      <c r="OZ39" s="78"/>
      <c r="PA39" s="9"/>
      <c r="PB39" s="9"/>
      <c r="PC39" s="78"/>
      <c r="PD39" s="9"/>
      <c r="PE39" s="9"/>
      <c r="PF39" s="78"/>
      <c r="PG39" s="9"/>
      <c r="PH39" s="9"/>
      <c r="PI39" s="78"/>
      <c r="PJ39" s="9"/>
      <c r="PK39" s="9"/>
      <c r="PL39" s="78"/>
      <c r="PM39" s="9"/>
      <c r="PN39" s="9"/>
      <c r="PO39" s="78"/>
      <c r="PP39" s="10"/>
      <c r="PQ39" s="10"/>
      <c r="PR39" s="10"/>
      <c r="PS39" s="9"/>
      <c r="PT39" s="9"/>
      <c r="PU39" s="78"/>
      <c r="PV39" s="10"/>
      <c r="PW39" s="10"/>
      <c r="PX39" s="10"/>
      <c r="PY39" s="9"/>
      <c r="PZ39" s="9"/>
      <c r="QA39" s="78"/>
      <c r="QB39" s="9"/>
      <c r="QC39" s="9"/>
      <c r="QD39" s="78"/>
      <c r="QE39" s="10"/>
      <c r="QF39" s="10"/>
      <c r="QG39" s="10"/>
      <c r="QH39" s="10"/>
      <c r="QI39" s="10"/>
      <c r="QJ39" s="10"/>
      <c r="QK39" s="57"/>
      <c r="QL39" s="58"/>
      <c r="QM39" s="9"/>
      <c r="QN39" s="9"/>
      <c r="QO39" s="78"/>
      <c r="QP39" s="9"/>
      <c r="QQ39" s="9"/>
      <c r="QR39" s="78"/>
      <c r="QS39" s="9"/>
      <c r="QT39" s="9"/>
      <c r="QU39" s="78"/>
      <c r="QV39" s="9"/>
      <c r="QW39" s="9"/>
      <c r="QX39" s="78"/>
      <c r="QY39" s="9"/>
      <c r="QZ39" s="9"/>
      <c r="RA39" s="78"/>
      <c r="RB39" s="9"/>
      <c r="RC39" s="9"/>
      <c r="RD39" s="78"/>
      <c r="RE39" s="9"/>
      <c r="RF39" s="9"/>
      <c r="RG39" s="78"/>
      <c r="RH39" s="9"/>
      <c r="RI39" s="9"/>
      <c r="RJ39" s="78"/>
      <c r="RK39" s="9"/>
      <c r="RL39" s="9"/>
      <c r="RM39" s="78"/>
      <c r="RN39" s="9"/>
      <c r="RO39" s="9"/>
      <c r="RP39" s="78"/>
      <c r="RQ39" s="9"/>
      <c r="RR39" s="9"/>
      <c r="RS39" s="78"/>
      <c r="RT39" s="9"/>
      <c r="RU39" s="9"/>
      <c r="RV39" s="78"/>
      <c r="RW39" s="9"/>
      <c r="RX39" s="9"/>
      <c r="RY39" s="78"/>
      <c r="RZ39" s="9"/>
      <c r="SA39" s="9"/>
      <c r="SB39" s="78"/>
      <c r="SC39" s="9"/>
      <c r="SD39" s="9"/>
      <c r="SE39" s="78"/>
      <c r="SF39" s="9"/>
      <c r="SG39" s="9"/>
      <c r="SH39" s="78"/>
      <c r="SI39" s="9"/>
      <c r="SJ39" s="9"/>
      <c r="SK39" s="78"/>
      <c r="SL39" s="9"/>
      <c r="SM39" s="9"/>
      <c r="SN39" s="78"/>
      <c r="SO39" s="9"/>
      <c r="SP39" s="9"/>
      <c r="SQ39" s="78"/>
      <c r="SR39" s="9"/>
      <c r="SS39" s="9"/>
      <c r="ST39" s="78"/>
      <c r="SU39" s="9"/>
      <c r="SV39" s="9"/>
      <c r="SW39" s="78"/>
      <c r="SX39" s="10"/>
      <c r="SY39" s="10"/>
      <c r="SZ39" s="10"/>
      <c r="TA39" s="9"/>
      <c r="TB39" s="9"/>
      <c r="TC39" s="78"/>
      <c r="TD39" s="10"/>
      <c r="TE39" s="10"/>
      <c r="TF39" s="10"/>
      <c r="TG39" s="9"/>
      <c r="TH39" s="9"/>
      <c r="TI39" s="78"/>
      <c r="TJ39" s="9"/>
      <c r="TK39" s="9"/>
      <c r="TL39" s="78"/>
      <c r="TM39" s="10"/>
      <c r="TN39" s="10"/>
      <c r="TO39" s="10"/>
      <c r="TP39" s="10"/>
      <c r="TQ39" s="10"/>
      <c r="TR39" s="10"/>
      <c r="TS39" s="57"/>
      <c r="TT39" s="58"/>
      <c r="TU39" s="9"/>
      <c r="TV39" s="9"/>
      <c r="TW39" s="78"/>
      <c r="TX39" s="9"/>
      <c r="TY39" s="9"/>
      <c r="TZ39" s="78"/>
      <c r="UA39" s="9"/>
      <c r="UB39" s="9"/>
      <c r="UC39" s="78"/>
      <c r="UD39" s="9"/>
      <c r="UE39" s="9"/>
      <c r="UF39" s="78"/>
      <c r="UG39" s="9"/>
      <c r="UH39" s="9"/>
      <c r="UI39" s="78"/>
      <c r="UJ39" s="9"/>
      <c r="UK39" s="9"/>
      <c r="UL39" s="78"/>
      <c r="UM39" s="9"/>
      <c r="UN39" s="9"/>
      <c r="UO39" s="78"/>
      <c r="UP39" s="9"/>
      <c r="UQ39" s="9"/>
      <c r="UR39" s="78"/>
      <c r="US39" s="9"/>
      <c r="UT39" s="9"/>
      <c r="UU39" s="78"/>
      <c r="UV39" s="9"/>
      <c r="UW39" s="9"/>
      <c r="UX39" s="78"/>
      <c r="UY39" s="9"/>
      <c r="UZ39" s="9"/>
      <c r="VA39" s="78"/>
      <c r="VB39" s="9"/>
      <c r="VC39" s="9"/>
      <c r="VD39" s="78"/>
      <c r="VE39" s="9"/>
      <c r="VF39" s="9"/>
      <c r="VG39" s="78"/>
      <c r="VH39" s="9"/>
      <c r="VI39" s="9"/>
      <c r="VJ39" s="78"/>
      <c r="VK39" s="9"/>
      <c r="VL39" s="9"/>
      <c r="VM39" s="78"/>
      <c r="VN39" s="9"/>
      <c r="VO39" s="9"/>
      <c r="VP39" s="78"/>
      <c r="VQ39" s="9"/>
      <c r="VR39" s="9"/>
      <c r="VS39" s="78"/>
      <c r="VT39" s="9"/>
      <c r="VU39" s="9"/>
      <c r="VV39" s="78"/>
      <c r="VW39" s="9"/>
      <c r="VX39" s="9"/>
      <c r="VY39" s="78"/>
      <c r="VZ39" s="9"/>
      <c r="WA39" s="9"/>
      <c r="WB39" s="78"/>
      <c r="WC39" s="9"/>
      <c r="WD39" s="9"/>
      <c r="WE39" s="78"/>
      <c r="WF39" s="10"/>
      <c r="WG39" s="10"/>
      <c r="WH39" s="10"/>
      <c r="WI39" s="9"/>
      <c r="WJ39" s="9"/>
      <c r="WK39" s="78"/>
      <c r="WL39" s="10"/>
      <c r="WM39" s="10"/>
      <c r="WN39" s="10"/>
      <c r="WO39" s="9"/>
      <c r="WP39" s="9"/>
      <c r="WQ39" s="78"/>
      <c r="WR39" s="9"/>
      <c r="WS39" s="9"/>
      <c r="WT39" s="78"/>
      <c r="WU39" s="10"/>
      <c r="WV39" s="10"/>
      <c r="WW39" s="10"/>
      <c r="WX39" s="10"/>
      <c r="WY39" s="10"/>
      <c r="WZ39" s="10"/>
      <c r="XA39" s="57"/>
      <c r="XB39" s="58"/>
      <c r="XC39" s="9"/>
      <c r="XD39" s="9"/>
      <c r="XE39" s="78"/>
      <c r="XF39" s="9"/>
      <c r="XG39" s="9"/>
      <c r="XH39" s="78"/>
      <c r="XI39" s="9"/>
      <c r="XJ39" s="9"/>
      <c r="XK39" s="78"/>
      <c r="XL39" s="9"/>
      <c r="XM39" s="9"/>
      <c r="XN39" s="78"/>
      <c r="XO39" s="9"/>
      <c r="XP39" s="9"/>
      <c r="XQ39" s="78"/>
      <c r="XR39" s="9"/>
      <c r="XS39" s="9"/>
      <c r="XT39" s="78"/>
      <c r="XU39" s="9"/>
      <c r="XV39" s="9"/>
      <c r="XW39" s="78"/>
      <c r="XX39" s="9"/>
      <c r="XY39" s="9"/>
      <c r="XZ39" s="78"/>
      <c r="YA39" s="9"/>
      <c r="YB39" s="9"/>
      <c r="YC39" s="78"/>
      <c r="YD39" s="9"/>
      <c r="YE39" s="9"/>
      <c r="YF39" s="78"/>
      <c r="YG39" s="9"/>
      <c r="YH39" s="9"/>
      <c r="YI39" s="78"/>
      <c r="YJ39" s="9"/>
      <c r="YK39" s="9"/>
      <c r="YL39" s="78"/>
      <c r="YM39" s="9"/>
      <c r="YN39" s="9"/>
      <c r="YO39" s="78"/>
      <c r="YP39" s="9"/>
      <c r="YQ39" s="9"/>
      <c r="YR39" s="78"/>
      <c r="YS39" s="9"/>
      <c r="YT39" s="9"/>
      <c r="YU39" s="78"/>
      <c r="YV39" s="9"/>
      <c r="YW39" s="9"/>
      <c r="YX39" s="78"/>
      <c r="YY39" s="9"/>
      <c r="YZ39" s="9"/>
      <c r="ZA39" s="78"/>
      <c r="ZB39" s="9"/>
      <c r="ZC39" s="9"/>
      <c r="ZD39" s="78"/>
      <c r="ZE39" s="9"/>
      <c r="ZF39" s="9"/>
      <c r="ZG39" s="78"/>
      <c r="ZH39" s="9"/>
      <c r="ZI39" s="9"/>
      <c r="ZJ39" s="78"/>
      <c r="ZK39" s="9"/>
      <c r="ZL39" s="9"/>
      <c r="ZM39" s="78"/>
      <c r="ZN39" s="10"/>
      <c r="ZO39" s="10"/>
      <c r="ZP39" s="10"/>
      <c r="ZQ39" s="9"/>
      <c r="ZR39" s="9"/>
      <c r="ZS39" s="78"/>
      <c r="ZT39" s="10"/>
      <c r="ZU39" s="10"/>
      <c r="ZV39" s="10"/>
      <c r="ZW39" s="9"/>
      <c r="ZX39" s="9"/>
      <c r="ZY39" s="78"/>
      <c r="ZZ39" s="9"/>
      <c r="AAA39" s="9"/>
      <c r="AAB39" s="78"/>
      <c r="AAC39" s="10"/>
      <c r="AAD39" s="10"/>
      <c r="AAE39" s="10"/>
      <c r="AAF39" s="10"/>
      <c r="AAG39" s="10"/>
      <c r="AAH39" s="10"/>
      <c r="AAI39" s="57"/>
      <c r="AAJ39" s="58"/>
      <c r="AAK39" s="9"/>
      <c r="AAL39" s="9"/>
      <c r="AAM39" s="78"/>
      <c r="AAN39" s="9"/>
      <c r="AAO39" s="9"/>
      <c r="AAP39" s="78"/>
      <c r="AAQ39" s="9"/>
      <c r="AAR39" s="9"/>
      <c r="AAS39" s="78"/>
      <c r="AAT39" s="9"/>
      <c r="AAU39" s="9"/>
      <c r="AAV39" s="78"/>
      <c r="AAW39" s="9"/>
      <c r="AAX39" s="9"/>
      <c r="AAY39" s="78"/>
      <c r="AAZ39" s="9"/>
      <c r="ABA39" s="9"/>
      <c r="ABB39" s="78"/>
      <c r="ABC39" s="9"/>
      <c r="ABD39" s="9"/>
      <c r="ABE39" s="78"/>
      <c r="ABF39" s="9"/>
      <c r="ABG39" s="9"/>
      <c r="ABH39" s="78"/>
      <c r="ABI39" s="9"/>
      <c r="ABJ39" s="9"/>
      <c r="ABK39" s="78"/>
      <c r="ABL39" s="9"/>
      <c r="ABM39" s="9"/>
      <c r="ABN39" s="78"/>
      <c r="ABO39" s="9"/>
      <c r="ABP39" s="9"/>
      <c r="ABQ39" s="78"/>
      <c r="ABR39" s="9"/>
      <c r="ABS39" s="9"/>
      <c r="ABT39" s="78"/>
      <c r="ABU39" s="9"/>
      <c r="ABV39" s="9"/>
      <c r="ABW39" s="78"/>
      <c r="ABX39" s="9"/>
      <c r="ABY39" s="9"/>
      <c r="ABZ39" s="78"/>
      <c r="ACA39" s="9"/>
      <c r="ACB39" s="9"/>
      <c r="ACC39" s="78"/>
      <c r="ACD39" s="9"/>
      <c r="ACE39" s="9"/>
      <c r="ACF39" s="78"/>
      <c r="ACG39" s="9"/>
      <c r="ACH39" s="9"/>
      <c r="ACI39" s="78"/>
      <c r="ACJ39" s="9"/>
      <c r="ACK39" s="9"/>
      <c r="ACL39" s="78"/>
      <c r="ACM39" s="9"/>
      <c r="ACN39" s="9"/>
      <c r="ACO39" s="78"/>
      <c r="ACP39" s="9"/>
      <c r="ACQ39" s="9"/>
      <c r="ACR39" s="78"/>
      <c r="ACS39" s="9"/>
      <c r="ACT39" s="9"/>
      <c r="ACU39" s="78"/>
      <c r="ACV39" s="10"/>
      <c r="ACW39" s="10"/>
      <c r="ACX39" s="10"/>
      <c r="ACY39" s="9"/>
      <c r="ACZ39" s="9"/>
      <c r="ADA39" s="78"/>
      <c r="ADB39" s="10"/>
      <c r="ADC39" s="10"/>
      <c r="ADD39" s="10"/>
      <c r="ADE39" s="9"/>
      <c r="ADF39" s="9"/>
      <c r="ADG39" s="78"/>
      <c r="ADH39" s="9"/>
      <c r="ADI39" s="9"/>
      <c r="ADJ39" s="78"/>
      <c r="ADK39" s="10"/>
      <c r="ADL39" s="10"/>
      <c r="ADM39" s="10"/>
      <c r="ADN39" s="10"/>
      <c r="ADO39" s="10"/>
      <c r="ADP39" s="10"/>
      <c r="ADQ39" s="57"/>
      <c r="ADR39" s="58"/>
      <c r="ADS39" s="9"/>
      <c r="ADT39" s="9"/>
      <c r="ADU39" s="78"/>
      <c r="ADV39" s="9"/>
      <c r="ADW39" s="9"/>
      <c r="ADX39" s="78"/>
      <c r="ADY39" s="9"/>
      <c r="ADZ39" s="9"/>
      <c r="AEA39" s="78"/>
      <c r="AEB39" s="9"/>
      <c r="AEC39" s="9"/>
      <c r="AED39" s="78"/>
      <c r="AEE39" s="9"/>
      <c r="AEF39" s="9"/>
      <c r="AEG39" s="78"/>
      <c r="AEH39" s="9"/>
      <c r="AEI39" s="9"/>
      <c r="AEJ39" s="78"/>
      <c r="AEK39" s="9"/>
      <c r="AEL39" s="9"/>
      <c r="AEM39" s="78"/>
      <c r="AEN39" s="9"/>
      <c r="AEO39" s="9"/>
      <c r="AEP39" s="78"/>
      <c r="AEQ39" s="9"/>
      <c r="AER39" s="9"/>
      <c r="AES39" s="78"/>
      <c r="AET39" s="9"/>
      <c r="AEU39" s="9"/>
      <c r="AEV39" s="78"/>
      <c r="AEW39" s="9"/>
      <c r="AEX39" s="9"/>
      <c r="AEY39" s="78"/>
      <c r="AEZ39" s="9"/>
      <c r="AFA39" s="9"/>
      <c r="AFB39" s="78"/>
      <c r="AFC39" s="9"/>
      <c r="AFD39" s="9"/>
      <c r="AFE39" s="78"/>
      <c r="AFF39" s="9"/>
      <c r="AFG39" s="9"/>
      <c r="AFH39" s="78"/>
      <c r="AFI39" s="9"/>
      <c r="AFJ39" s="9"/>
      <c r="AFK39" s="78"/>
      <c r="AFL39" s="9"/>
      <c r="AFM39" s="9"/>
      <c r="AFN39" s="78"/>
      <c r="AFO39" s="9"/>
      <c r="AFP39" s="9"/>
      <c r="AFQ39" s="78"/>
      <c r="AFR39" s="9"/>
      <c r="AFS39" s="9"/>
      <c r="AFT39" s="78"/>
      <c r="AFU39" s="9"/>
      <c r="AFV39" s="9"/>
      <c r="AFW39" s="78"/>
      <c r="AFX39" s="9"/>
      <c r="AFY39" s="9"/>
      <c r="AFZ39" s="78"/>
      <c r="AGA39" s="9"/>
      <c r="AGB39" s="9"/>
      <c r="AGC39" s="78"/>
      <c r="AGD39" s="10"/>
      <c r="AGE39" s="10"/>
      <c r="AGF39" s="10"/>
      <c r="AGG39" s="9"/>
      <c r="AGH39" s="9"/>
      <c r="AGI39" s="78"/>
      <c r="AGJ39" s="10"/>
      <c r="AGK39" s="10"/>
      <c r="AGL39" s="10"/>
      <c r="AGM39" s="9"/>
      <c r="AGN39" s="9"/>
      <c r="AGO39" s="78"/>
      <c r="AGP39" s="9"/>
      <c r="AGQ39" s="9"/>
      <c r="AGR39" s="78"/>
      <c r="AGS39" s="10"/>
      <c r="AGT39" s="10"/>
      <c r="AGU39" s="10"/>
      <c r="AGV39" s="10"/>
      <c r="AGW39" s="10"/>
      <c r="AGX39" s="10"/>
      <c r="AGY39" s="57"/>
      <c r="AGZ39" s="58"/>
      <c r="AHA39" s="9"/>
      <c r="AHB39" s="9"/>
      <c r="AHC39" s="78"/>
      <c r="AHD39" s="9"/>
      <c r="AHE39" s="9"/>
      <c r="AHF39" s="78"/>
      <c r="AHG39" s="9"/>
      <c r="AHH39" s="9"/>
      <c r="AHI39" s="78"/>
      <c r="AHJ39" s="9"/>
      <c r="AHK39" s="9"/>
      <c r="AHL39" s="78"/>
      <c r="AHM39" s="9"/>
      <c r="AHN39" s="9"/>
      <c r="AHO39" s="78"/>
      <c r="AHP39" s="9"/>
      <c r="AHQ39" s="9"/>
      <c r="AHR39" s="78"/>
      <c r="AHS39" s="9"/>
      <c r="AHT39" s="9"/>
      <c r="AHU39" s="78"/>
      <c r="AHV39" s="9"/>
      <c r="AHW39" s="9"/>
      <c r="AHX39" s="78"/>
      <c r="AHY39" s="9"/>
      <c r="AHZ39" s="9"/>
      <c r="AIA39" s="78"/>
      <c r="AIB39" s="9"/>
      <c r="AIC39" s="9"/>
      <c r="AID39" s="78"/>
      <c r="AIE39" s="9"/>
      <c r="AIF39" s="9"/>
      <c r="AIG39" s="78"/>
      <c r="AIH39" s="9"/>
      <c r="AII39" s="9"/>
      <c r="AIJ39" s="78"/>
      <c r="AIK39" s="9"/>
      <c r="AIL39" s="9"/>
      <c r="AIM39" s="78"/>
      <c r="AIN39" s="9"/>
      <c r="AIO39" s="9"/>
      <c r="AIP39" s="78"/>
      <c r="AIQ39" s="9"/>
      <c r="AIR39" s="9"/>
      <c r="AIS39" s="78"/>
      <c r="AIT39" s="9"/>
      <c r="AIU39" s="9"/>
      <c r="AIV39" s="78"/>
      <c r="AIW39" s="9"/>
      <c r="AIX39" s="9"/>
      <c r="AIY39" s="78"/>
      <c r="AIZ39" s="9"/>
      <c r="AJA39" s="9"/>
      <c r="AJB39" s="78"/>
      <c r="AJC39" s="9"/>
      <c r="AJD39" s="9"/>
      <c r="AJE39" s="78"/>
      <c r="AJF39" s="9"/>
      <c r="AJG39" s="9"/>
      <c r="AJH39" s="78"/>
      <c r="AJI39" s="9"/>
      <c r="AJJ39" s="9"/>
      <c r="AJK39" s="78"/>
      <c r="AJL39" s="10"/>
      <c r="AJM39" s="10"/>
      <c r="AJN39" s="10"/>
      <c r="AJO39" s="9"/>
      <c r="AJP39" s="9"/>
      <c r="AJQ39" s="78"/>
      <c r="AJR39" s="10"/>
      <c r="AJS39" s="10"/>
      <c r="AJT39" s="10"/>
      <c r="AJU39" s="9"/>
      <c r="AJV39" s="9"/>
      <c r="AJW39" s="78"/>
      <c r="AJX39" s="9"/>
      <c r="AJY39" s="9"/>
      <c r="AJZ39" s="78"/>
      <c r="AKA39" s="10"/>
      <c r="AKB39" s="10"/>
      <c r="AKC39" s="10"/>
      <c r="AKD39" s="10"/>
      <c r="AKE39" s="10"/>
      <c r="AKF39" s="10"/>
      <c r="AKG39" s="57"/>
      <c r="AKH39" s="58"/>
      <c r="AKI39" s="9"/>
      <c r="AKJ39" s="9"/>
      <c r="AKK39" s="78"/>
      <c r="AKL39" s="9"/>
      <c r="AKM39" s="9"/>
      <c r="AKN39" s="78"/>
      <c r="AKO39" s="9"/>
      <c r="AKP39" s="9"/>
      <c r="AKQ39" s="78"/>
      <c r="AKR39" s="9"/>
      <c r="AKS39" s="9"/>
      <c r="AKT39" s="78"/>
      <c r="AKU39" s="9"/>
      <c r="AKV39" s="9"/>
      <c r="AKW39" s="78"/>
      <c r="AKX39" s="9"/>
      <c r="AKY39" s="9"/>
      <c r="AKZ39" s="78"/>
      <c r="ALA39" s="9"/>
      <c r="ALB39" s="9"/>
      <c r="ALC39" s="78"/>
      <c r="ALD39" s="9"/>
      <c r="ALE39" s="9"/>
      <c r="ALF39" s="78"/>
      <c r="ALG39" s="9"/>
      <c r="ALH39" s="9"/>
      <c r="ALI39" s="78"/>
      <c r="ALJ39" s="9"/>
      <c r="ALK39" s="9"/>
      <c r="ALL39" s="78"/>
      <c r="ALM39" s="9"/>
      <c r="ALN39" s="9"/>
      <c r="ALO39" s="78"/>
      <c r="ALP39" s="9"/>
      <c r="ALQ39" s="9"/>
      <c r="ALR39" s="78"/>
      <c r="ALS39" s="9"/>
      <c r="ALT39" s="9"/>
      <c r="ALU39" s="78"/>
      <c r="ALV39" s="9"/>
      <c r="ALW39" s="9"/>
      <c r="ALX39" s="78"/>
      <c r="ALY39" s="9"/>
      <c r="ALZ39" s="9"/>
      <c r="AMA39" s="78"/>
      <c r="AMB39" s="9"/>
      <c r="AMC39" s="9"/>
      <c r="AMD39" s="78"/>
      <c r="AME39" s="9"/>
      <c r="AMF39" s="9"/>
      <c r="AMG39" s="78"/>
      <c r="AMH39" s="9"/>
      <c r="AMI39" s="9"/>
      <c r="AMJ39" s="78"/>
      <c r="AMK39" s="9"/>
      <c r="AML39" s="9"/>
      <c r="AMM39" s="78"/>
      <c r="AMN39" s="9"/>
      <c r="AMO39" s="9"/>
      <c r="AMP39" s="78"/>
      <c r="AMQ39" s="9"/>
      <c r="AMR39" s="9"/>
      <c r="AMS39" s="78"/>
      <c r="AMT39" s="10"/>
      <c r="AMU39" s="10"/>
      <c r="AMV39" s="10"/>
      <c r="AMW39" s="9"/>
      <c r="AMX39" s="9"/>
      <c r="AMY39" s="78"/>
      <c r="AMZ39" s="10"/>
      <c r="ANA39" s="10"/>
      <c r="ANB39" s="10"/>
      <c r="ANC39" s="9"/>
      <c r="AND39" s="9"/>
      <c r="ANE39" s="78"/>
      <c r="ANF39" s="9"/>
      <c r="ANG39" s="9"/>
      <c r="ANH39" s="78"/>
      <c r="ANI39" s="10"/>
      <c r="ANJ39" s="10"/>
      <c r="ANK39" s="10"/>
      <c r="ANL39" s="10"/>
      <c r="ANM39" s="10"/>
      <c r="ANN39" s="10"/>
      <c r="ANO39" s="57"/>
      <c r="ANP39" s="58"/>
      <c r="ANQ39" s="9"/>
      <c r="ANR39" s="9"/>
      <c r="ANS39" s="78"/>
      <c r="ANT39" s="9"/>
      <c r="ANU39" s="9"/>
      <c r="ANV39" s="78"/>
      <c r="ANW39" s="9"/>
      <c r="ANX39" s="9"/>
      <c r="ANY39" s="78"/>
      <c r="ANZ39" s="9"/>
      <c r="AOA39" s="9"/>
      <c r="AOB39" s="78"/>
      <c r="AOC39" s="9"/>
      <c r="AOD39" s="9"/>
      <c r="AOE39" s="78"/>
      <c r="AOF39" s="9"/>
      <c r="AOG39" s="9"/>
      <c r="AOH39" s="78"/>
      <c r="AOI39" s="9"/>
      <c r="AOJ39" s="9"/>
      <c r="AOK39" s="78"/>
      <c r="AOL39" s="9"/>
      <c r="AOM39" s="9"/>
      <c r="AON39" s="78"/>
      <c r="AOO39" s="9"/>
      <c r="AOP39" s="9"/>
      <c r="AOQ39" s="78"/>
      <c r="AOR39" s="9"/>
      <c r="AOS39" s="9"/>
      <c r="AOT39" s="78"/>
      <c r="AOU39" s="9"/>
      <c r="AOV39" s="9"/>
      <c r="AOW39" s="78"/>
      <c r="AOX39" s="9"/>
      <c r="AOY39" s="9"/>
      <c r="AOZ39" s="78"/>
      <c r="APA39" s="9"/>
      <c r="APB39" s="9"/>
      <c r="APC39" s="78"/>
      <c r="APD39" s="9"/>
      <c r="APE39" s="9"/>
      <c r="APF39" s="78"/>
      <c r="APG39" s="9"/>
      <c r="APH39" s="9"/>
      <c r="API39" s="78"/>
      <c r="APJ39" s="9"/>
      <c r="APK39" s="9"/>
      <c r="APL39" s="78"/>
      <c r="APM39" s="9"/>
      <c r="APN39" s="9"/>
      <c r="APO39" s="78"/>
      <c r="APP39" s="9"/>
      <c r="APQ39" s="9"/>
      <c r="APR39" s="78"/>
      <c r="APS39" s="9"/>
      <c r="APT39" s="9"/>
      <c r="APU39" s="78"/>
      <c r="APV39" s="9"/>
      <c r="APW39" s="9"/>
      <c r="APX39" s="78"/>
      <c r="APY39" s="9"/>
      <c r="APZ39" s="9"/>
      <c r="AQA39" s="78"/>
      <c r="AQB39" s="10"/>
      <c r="AQC39" s="10"/>
      <c r="AQD39" s="10"/>
      <c r="AQE39" s="9"/>
      <c r="AQF39" s="9"/>
      <c r="AQG39" s="78"/>
      <c r="AQH39" s="10"/>
      <c r="AQI39" s="10"/>
      <c r="AQJ39" s="10"/>
      <c r="AQK39" s="9"/>
      <c r="AQL39" s="9"/>
      <c r="AQM39" s="78"/>
      <c r="AQN39" s="9"/>
      <c r="AQO39" s="9"/>
      <c r="AQP39" s="78"/>
      <c r="AQQ39" s="10"/>
      <c r="AQR39" s="10"/>
      <c r="AQS39" s="10"/>
      <c r="AQT39" s="10"/>
      <c r="AQU39" s="10"/>
      <c r="AQV39" s="10"/>
      <c r="AQW39" s="57"/>
      <c r="AQX39" s="58"/>
      <c r="AQY39" s="9"/>
      <c r="AQZ39" s="9"/>
      <c r="ARA39" s="78"/>
      <c r="ARB39" s="9"/>
      <c r="ARC39" s="9"/>
      <c r="ARD39" s="78"/>
      <c r="ARE39" s="9"/>
      <c r="ARF39" s="9"/>
      <c r="ARG39" s="78"/>
      <c r="ARH39" s="9"/>
      <c r="ARI39" s="9"/>
      <c r="ARJ39" s="78"/>
      <c r="ARK39" s="9"/>
      <c r="ARL39" s="9"/>
      <c r="ARM39" s="78"/>
      <c r="ARN39" s="9"/>
      <c r="ARO39" s="9"/>
      <c r="ARP39" s="78"/>
      <c r="ARQ39" s="9"/>
      <c r="ARR39" s="9"/>
      <c r="ARS39" s="78"/>
      <c r="ART39" s="9"/>
      <c r="ARU39" s="9"/>
      <c r="ARV39" s="78"/>
      <c r="ARW39" s="9"/>
      <c r="ARX39" s="9"/>
      <c r="ARY39" s="78"/>
      <c r="ARZ39" s="9"/>
      <c r="ASA39" s="9"/>
      <c r="ASB39" s="78"/>
      <c r="ASC39" s="9"/>
      <c r="ASD39" s="9"/>
      <c r="ASE39" s="78"/>
      <c r="ASF39" s="9"/>
      <c r="ASG39" s="9"/>
      <c r="ASH39" s="78"/>
      <c r="ASI39" s="9"/>
      <c r="ASJ39" s="9"/>
      <c r="ASK39" s="78"/>
      <c r="ASL39" s="9"/>
      <c r="ASM39" s="9"/>
      <c r="ASN39" s="78"/>
      <c r="ASO39" s="9"/>
      <c r="ASP39" s="9"/>
      <c r="ASQ39" s="78"/>
      <c r="ASR39" s="9"/>
      <c r="ASS39" s="9"/>
      <c r="AST39" s="78"/>
      <c r="ASU39" s="9"/>
      <c r="ASV39" s="9"/>
      <c r="ASW39" s="78"/>
      <c r="ASX39" s="9"/>
      <c r="ASY39" s="9"/>
      <c r="ASZ39" s="78"/>
      <c r="ATA39" s="9"/>
      <c r="ATB39" s="9"/>
      <c r="ATC39" s="78"/>
      <c r="ATD39" s="9"/>
      <c r="ATE39" s="9"/>
      <c r="ATF39" s="78"/>
      <c r="ATG39" s="9"/>
      <c r="ATH39" s="9"/>
      <c r="ATI39" s="78"/>
      <c r="ATJ39" s="10"/>
      <c r="ATK39" s="10"/>
      <c r="ATL39" s="10"/>
      <c r="ATM39" s="9"/>
      <c r="ATN39" s="9"/>
      <c r="ATO39" s="78"/>
      <c r="ATP39" s="10"/>
      <c r="ATQ39" s="10"/>
      <c r="ATR39" s="10"/>
      <c r="ATS39" s="9"/>
      <c r="ATT39" s="9"/>
      <c r="ATU39" s="78"/>
      <c r="ATV39" s="9"/>
      <c r="ATW39" s="9"/>
      <c r="ATX39" s="78"/>
      <c r="ATY39" s="10"/>
      <c r="ATZ39" s="10"/>
      <c r="AUA39" s="10"/>
      <c r="AUB39" s="10"/>
      <c r="AUC39" s="10"/>
      <c r="AUD39" s="10"/>
      <c r="AUE39" s="57"/>
      <c r="AUF39" s="58"/>
      <c r="AUG39" s="9"/>
      <c r="AUH39" s="9"/>
      <c r="AUI39" s="78"/>
      <c r="AUJ39" s="9"/>
      <c r="AUK39" s="9"/>
      <c r="AUL39" s="78"/>
      <c r="AUM39" s="9"/>
      <c r="AUN39" s="9"/>
      <c r="AUO39" s="78"/>
      <c r="AUP39" s="9"/>
      <c r="AUQ39" s="9"/>
      <c r="AUR39" s="78"/>
      <c r="AUS39" s="9"/>
      <c r="AUT39" s="9"/>
      <c r="AUU39" s="78"/>
      <c r="AUV39" s="9"/>
      <c r="AUW39" s="9"/>
      <c r="AUX39" s="78"/>
      <c r="AUY39" s="9"/>
      <c r="AUZ39" s="9"/>
      <c r="AVA39" s="78"/>
      <c r="AVB39" s="9"/>
      <c r="AVC39" s="9"/>
      <c r="AVD39" s="78"/>
      <c r="AVE39" s="9"/>
      <c r="AVF39" s="9"/>
      <c r="AVG39" s="78"/>
      <c r="AVH39" s="9"/>
      <c r="AVI39" s="9"/>
      <c r="AVJ39" s="78"/>
      <c r="AVK39" s="9"/>
      <c r="AVL39" s="9"/>
      <c r="AVM39" s="78"/>
      <c r="AVN39" s="9"/>
      <c r="AVO39" s="9"/>
      <c r="AVP39" s="78"/>
      <c r="AVQ39" s="9"/>
      <c r="AVR39" s="9"/>
      <c r="AVS39" s="78"/>
      <c r="AVT39" s="9"/>
      <c r="AVU39" s="9"/>
      <c r="AVV39" s="78"/>
      <c r="AVW39" s="9"/>
      <c r="AVX39" s="9"/>
      <c r="AVY39" s="78"/>
      <c r="AVZ39" s="9"/>
      <c r="AWA39" s="9"/>
      <c r="AWB39" s="78"/>
      <c r="AWC39" s="9"/>
      <c r="AWD39" s="9"/>
      <c r="AWE39" s="78"/>
      <c r="AWF39" s="9"/>
      <c r="AWG39" s="9"/>
      <c r="AWH39" s="78"/>
      <c r="AWI39" s="9"/>
      <c r="AWJ39" s="9"/>
      <c r="AWK39" s="78"/>
      <c r="AWL39" s="9"/>
      <c r="AWM39" s="9"/>
      <c r="AWN39" s="78"/>
      <c r="AWO39" s="9"/>
      <c r="AWP39" s="9"/>
      <c r="AWQ39" s="78"/>
      <c r="AWR39" s="10"/>
      <c r="AWS39" s="10"/>
      <c r="AWT39" s="10"/>
      <c r="AWU39" s="9"/>
      <c r="AWV39" s="9"/>
      <c r="AWW39" s="78"/>
      <c r="AWX39" s="10"/>
      <c r="AWY39" s="10"/>
      <c r="AWZ39" s="10"/>
      <c r="AXA39" s="9"/>
      <c r="AXB39" s="9"/>
      <c r="AXC39" s="78"/>
      <c r="AXD39" s="9"/>
      <c r="AXE39" s="9"/>
      <c r="AXF39" s="78"/>
      <c r="AXG39" s="10"/>
      <c r="AXH39" s="10"/>
      <c r="AXI39" s="10"/>
      <c r="AXJ39" s="10"/>
      <c r="AXK39" s="10"/>
      <c r="AXL39" s="10"/>
      <c r="AXM39" s="57"/>
      <c r="AXN39" s="58"/>
      <c r="AXO39" s="9"/>
      <c r="AXP39" s="9"/>
      <c r="AXQ39" s="78"/>
      <c r="AXR39" s="9"/>
      <c r="AXS39" s="9"/>
      <c r="AXT39" s="78"/>
      <c r="AXU39" s="9"/>
      <c r="AXV39" s="9"/>
      <c r="AXW39" s="78"/>
      <c r="AXX39" s="9"/>
      <c r="AXY39" s="9"/>
      <c r="AXZ39" s="78"/>
      <c r="AYA39" s="9"/>
      <c r="AYB39" s="9"/>
      <c r="AYC39" s="78"/>
      <c r="AYD39" s="9"/>
      <c r="AYE39" s="9"/>
      <c r="AYF39" s="78"/>
      <c r="AYG39" s="9"/>
      <c r="AYH39" s="9"/>
      <c r="AYI39" s="78"/>
      <c r="AYJ39" s="9"/>
      <c r="AYK39" s="9"/>
      <c r="AYL39" s="78"/>
      <c r="AYM39" s="9"/>
      <c r="AYN39" s="9"/>
      <c r="AYO39" s="78"/>
      <c r="AYP39" s="9"/>
      <c r="AYQ39" s="9"/>
      <c r="AYR39" s="78"/>
      <c r="AYS39" s="9"/>
      <c r="AYT39" s="9"/>
      <c r="AYU39" s="78"/>
      <c r="AYV39" s="9"/>
      <c r="AYW39" s="9"/>
      <c r="AYX39" s="78"/>
      <c r="AYY39" s="9"/>
      <c r="AYZ39" s="9"/>
      <c r="AZA39" s="78"/>
      <c r="AZB39" s="9"/>
      <c r="AZC39" s="9"/>
      <c r="AZD39" s="78"/>
      <c r="AZE39" s="9"/>
      <c r="AZF39" s="9"/>
      <c r="AZG39" s="78"/>
      <c r="AZH39" s="9"/>
      <c r="AZI39" s="9"/>
      <c r="AZJ39" s="78"/>
      <c r="AZK39" s="9"/>
      <c r="AZL39" s="9"/>
      <c r="AZM39" s="78"/>
      <c r="AZN39" s="9"/>
      <c r="AZO39" s="9"/>
      <c r="AZP39" s="78"/>
      <c r="AZQ39" s="9"/>
      <c r="AZR39" s="9"/>
      <c r="AZS39" s="78"/>
      <c r="AZT39" s="9"/>
      <c r="AZU39" s="9"/>
      <c r="AZV39" s="78"/>
      <c r="AZW39" s="9"/>
      <c r="AZX39" s="9"/>
      <c r="AZY39" s="78"/>
      <c r="AZZ39" s="10"/>
      <c r="BAA39" s="10"/>
      <c r="BAB39" s="10"/>
      <c r="BAC39" s="9"/>
      <c r="BAD39" s="9"/>
      <c r="BAE39" s="78"/>
      <c r="BAF39" s="10"/>
      <c r="BAG39" s="10"/>
      <c r="BAH39" s="10"/>
      <c r="BAI39" s="9"/>
      <c r="BAJ39" s="9"/>
      <c r="BAK39" s="78"/>
      <c r="BAL39" s="9"/>
      <c r="BAM39" s="9"/>
      <c r="BAN39" s="78"/>
      <c r="BAO39" s="10"/>
      <c r="BAP39" s="10"/>
      <c r="BAQ39" s="10"/>
      <c r="BAR39" s="10"/>
      <c r="BAS39" s="10"/>
      <c r="BAT39" s="10"/>
      <c r="BAU39" s="57"/>
      <c r="BAV39" s="58"/>
      <c r="BAW39" s="9"/>
      <c r="BAX39" s="9"/>
      <c r="BAY39" s="78"/>
      <c r="BAZ39" s="9"/>
      <c r="BBA39" s="9"/>
      <c r="BBB39" s="78"/>
      <c r="BBC39" s="9"/>
      <c r="BBD39" s="9"/>
      <c r="BBE39" s="78"/>
      <c r="BBF39" s="9"/>
      <c r="BBG39" s="9"/>
      <c r="BBH39" s="78"/>
      <c r="BBI39" s="9"/>
      <c r="BBJ39" s="9"/>
      <c r="BBK39" s="78"/>
      <c r="BBL39" s="9"/>
      <c r="BBM39" s="9"/>
      <c r="BBN39" s="78"/>
      <c r="BBO39" s="9"/>
      <c r="BBP39" s="9"/>
      <c r="BBQ39" s="78"/>
      <c r="BBR39" s="9"/>
      <c r="BBS39" s="9"/>
      <c r="BBT39" s="78"/>
      <c r="BBU39" s="9"/>
      <c r="BBV39" s="9"/>
      <c r="BBW39" s="78"/>
      <c r="BBX39" s="9"/>
      <c r="BBY39" s="9"/>
      <c r="BBZ39" s="78"/>
      <c r="BCA39" s="9"/>
      <c r="BCB39" s="9"/>
      <c r="BCC39" s="78"/>
      <c r="BCD39" s="9"/>
      <c r="BCE39" s="9"/>
      <c r="BCF39" s="78"/>
      <c r="BCG39" s="9"/>
      <c r="BCH39" s="9"/>
      <c r="BCI39" s="78"/>
      <c r="BCJ39" s="9"/>
      <c r="BCK39" s="9"/>
      <c r="BCL39" s="78"/>
      <c r="BCM39" s="9"/>
      <c r="BCN39" s="9"/>
      <c r="BCO39" s="78"/>
      <c r="BCP39" s="9"/>
      <c r="BCQ39" s="9"/>
      <c r="BCR39" s="78"/>
      <c r="BCS39" s="9"/>
      <c r="BCT39" s="9"/>
      <c r="BCU39" s="78"/>
      <c r="BCV39" s="9"/>
      <c r="BCW39" s="9"/>
      <c r="BCX39" s="78"/>
      <c r="BCY39" s="9"/>
      <c r="BCZ39" s="9"/>
      <c r="BDA39" s="78"/>
      <c r="BDB39" s="9"/>
      <c r="BDC39" s="9"/>
      <c r="BDD39" s="78"/>
      <c r="BDE39" s="9"/>
      <c r="BDF39" s="9"/>
      <c r="BDG39" s="78"/>
      <c r="BDH39" s="10"/>
      <c r="BDI39" s="10"/>
      <c r="BDJ39" s="10"/>
      <c r="BDK39" s="9"/>
      <c r="BDL39" s="9"/>
      <c r="BDM39" s="78"/>
      <c r="BDN39" s="10"/>
      <c r="BDO39" s="10"/>
      <c r="BDP39" s="10"/>
      <c r="BDQ39" s="9"/>
      <c r="BDR39" s="9"/>
      <c r="BDS39" s="78"/>
      <c r="BDT39" s="9"/>
      <c r="BDU39" s="9"/>
      <c r="BDV39" s="78"/>
      <c r="BDW39" s="10"/>
      <c r="BDX39" s="10"/>
      <c r="BDY39" s="10"/>
      <c r="BDZ39" s="10"/>
      <c r="BEA39" s="10"/>
      <c r="BEB39" s="10"/>
      <c r="BEC39" s="57"/>
      <c r="BED39" s="58"/>
      <c r="BEE39" s="9"/>
      <c r="BEF39" s="9"/>
      <c r="BEG39" s="78"/>
      <c r="BEH39" s="9"/>
      <c r="BEI39" s="9"/>
      <c r="BEJ39" s="78"/>
      <c r="BEK39" s="9"/>
      <c r="BEL39" s="9"/>
      <c r="BEM39" s="78"/>
      <c r="BEN39" s="9"/>
      <c r="BEO39" s="9"/>
      <c r="BEP39" s="78"/>
      <c r="BEQ39" s="9"/>
      <c r="BER39" s="9"/>
      <c r="BES39" s="78"/>
      <c r="BET39" s="9"/>
      <c r="BEU39" s="9"/>
      <c r="BEV39" s="78"/>
      <c r="BEW39" s="9"/>
      <c r="BEX39" s="9"/>
      <c r="BEY39" s="78"/>
      <c r="BEZ39" s="9"/>
      <c r="BFA39" s="9"/>
      <c r="BFB39" s="78"/>
      <c r="BFC39" s="9"/>
      <c r="BFD39" s="9"/>
      <c r="BFE39" s="78"/>
      <c r="BFF39" s="9"/>
      <c r="BFG39" s="9"/>
      <c r="BFH39" s="78"/>
      <c r="BFI39" s="9"/>
      <c r="BFJ39" s="9"/>
      <c r="BFK39" s="78"/>
      <c r="BFL39" s="9"/>
      <c r="BFM39" s="9"/>
      <c r="BFN39" s="78"/>
      <c r="BFO39" s="9"/>
      <c r="BFP39" s="9"/>
      <c r="BFQ39" s="78"/>
      <c r="BFR39" s="9"/>
      <c r="BFS39" s="9"/>
      <c r="BFT39" s="78"/>
      <c r="BFU39" s="9"/>
      <c r="BFV39" s="9"/>
      <c r="BFW39" s="78"/>
      <c r="BFX39" s="9"/>
      <c r="BFY39" s="9"/>
      <c r="BFZ39" s="78"/>
      <c r="BGA39" s="9"/>
      <c r="BGB39" s="9"/>
      <c r="BGC39" s="78"/>
      <c r="BGD39" s="9"/>
      <c r="BGE39" s="9"/>
      <c r="BGF39" s="78"/>
      <c r="BGG39" s="9"/>
      <c r="BGH39" s="9"/>
      <c r="BGI39" s="78"/>
      <c r="BGJ39" s="9"/>
      <c r="BGK39" s="9"/>
      <c r="BGL39" s="78"/>
      <c r="BGM39" s="9"/>
      <c r="BGN39" s="9"/>
      <c r="BGO39" s="78"/>
      <c r="BGP39" s="10"/>
      <c r="BGQ39" s="10"/>
      <c r="BGR39" s="10"/>
      <c r="BGS39" s="9"/>
      <c r="BGT39" s="9"/>
      <c r="BGU39" s="78"/>
      <c r="BGV39" s="10"/>
      <c r="BGW39" s="10"/>
      <c r="BGX39" s="10"/>
      <c r="BGY39" s="9"/>
      <c r="BGZ39" s="9"/>
      <c r="BHA39" s="78"/>
      <c r="BHB39" s="9"/>
      <c r="BHC39" s="9"/>
      <c r="BHD39" s="78"/>
      <c r="BHE39" s="10"/>
      <c r="BHF39" s="10"/>
      <c r="BHG39" s="10"/>
      <c r="BHH39" s="10"/>
      <c r="BHI39" s="10"/>
      <c r="BHJ39" s="10"/>
      <c r="BHK39" s="57"/>
      <c r="BHL39" s="58"/>
      <c r="BHM39" s="9"/>
      <c r="BHN39" s="9"/>
      <c r="BHO39" s="78"/>
      <c r="BHP39" s="9"/>
      <c r="BHQ39" s="9"/>
      <c r="BHR39" s="78"/>
      <c r="BHS39" s="9"/>
      <c r="BHT39" s="9"/>
      <c r="BHU39" s="78"/>
      <c r="BHV39" s="9"/>
      <c r="BHW39" s="9"/>
      <c r="BHX39" s="78"/>
      <c r="BHY39" s="9"/>
      <c r="BHZ39" s="9"/>
      <c r="BIA39" s="78"/>
      <c r="BIB39" s="9"/>
      <c r="BIC39" s="9"/>
      <c r="BID39" s="78"/>
      <c r="BIE39" s="9"/>
      <c r="BIF39" s="9"/>
      <c r="BIG39" s="78"/>
      <c r="BIH39" s="9"/>
      <c r="BII39" s="9"/>
      <c r="BIJ39" s="78"/>
      <c r="BIK39" s="9"/>
      <c r="BIL39" s="9"/>
      <c r="BIM39" s="78"/>
      <c r="BIN39" s="9"/>
      <c r="BIO39" s="9"/>
      <c r="BIP39" s="78"/>
      <c r="BIQ39" s="9"/>
      <c r="BIR39" s="9"/>
      <c r="BIS39" s="78"/>
      <c r="BIT39" s="9"/>
      <c r="BIU39" s="9"/>
      <c r="BIV39" s="78"/>
      <c r="BIW39" s="9"/>
      <c r="BIX39" s="9"/>
      <c r="BIY39" s="78"/>
      <c r="BIZ39" s="9"/>
      <c r="BJA39" s="9"/>
      <c r="BJB39" s="78"/>
      <c r="BJC39" s="9"/>
      <c r="BJD39" s="9"/>
      <c r="BJE39" s="78"/>
      <c r="BJF39" s="9"/>
      <c r="BJG39" s="9"/>
      <c r="BJH39" s="78"/>
      <c r="BJI39" s="9"/>
      <c r="BJJ39" s="9"/>
      <c r="BJK39" s="78"/>
      <c r="BJL39" s="9"/>
      <c r="BJM39" s="9"/>
      <c r="BJN39" s="78"/>
      <c r="BJO39" s="9"/>
      <c r="BJP39" s="9"/>
      <c r="BJQ39" s="78"/>
      <c r="BJR39" s="9"/>
      <c r="BJS39" s="9"/>
      <c r="BJT39" s="78"/>
      <c r="BJU39" s="9"/>
      <c r="BJV39" s="9"/>
      <c r="BJW39" s="78"/>
      <c r="BJX39" s="10"/>
      <c r="BJY39" s="10"/>
      <c r="BJZ39" s="10"/>
      <c r="BKA39" s="9"/>
      <c r="BKB39" s="9"/>
      <c r="BKC39" s="78"/>
      <c r="BKD39" s="10"/>
      <c r="BKE39" s="10"/>
      <c r="BKF39" s="10"/>
      <c r="BKG39" s="9"/>
      <c r="BKH39" s="9"/>
      <c r="BKI39" s="78"/>
      <c r="BKJ39" s="9"/>
      <c r="BKK39" s="9"/>
      <c r="BKL39" s="78"/>
      <c r="BKM39" s="10"/>
      <c r="BKN39" s="10"/>
      <c r="BKO39" s="10"/>
      <c r="BKP39" s="10"/>
      <c r="BKQ39" s="10"/>
      <c r="BKR39" s="10"/>
      <c r="BKS39" s="57"/>
      <c r="BKT39" s="58"/>
      <c r="BKU39" s="9"/>
      <c r="BKV39" s="9"/>
      <c r="BKW39" s="78"/>
      <c r="BKX39" s="9"/>
      <c r="BKY39" s="9"/>
      <c r="BKZ39" s="78"/>
      <c r="BLA39" s="9"/>
      <c r="BLB39" s="9"/>
      <c r="BLC39" s="78"/>
      <c r="BLD39" s="9"/>
      <c r="BLE39" s="9"/>
      <c r="BLF39" s="78"/>
      <c r="BLG39" s="9"/>
      <c r="BLH39" s="9"/>
      <c r="BLI39" s="78"/>
      <c r="BLJ39" s="9"/>
      <c r="BLK39" s="9"/>
      <c r="BLL39" s="78"/>
      <c r="BLM39" s="9"/>
      <c r="BLN39" s="9"/>
      <c r="BLO39" s="78"/>
      <c r="BLP39" s="9"/>
      <c r="BLQ39" s="9"/>
      <c r="BLR39" s="78"/>
      <c r="BLS39" s="9"/>
      <c r="BLT39" s="9"/>
      <c r="BLU39" s="78"/>
      <c r="BLV39" s="9"/>
      <c r="BLW39" s="9"/>
      <c r="BLX39" s="78"/>
      <c r="BLY39" s="9"/>
      <c r="BLZ39" s="9"/>
      <c r="BMA39" s="78"/>
      <c r="BMB39" s="9"/>
      <c r="BMC39" s="9"/>
      <c r="BMD39" s="78"/>
      <c r="BME39" s="9"/>
      <c r="BMF39" s="9"/>
      <c r="BMG39" s="78"/>
      <c r="BMH39" s="9"/>
      <c r="BMI39" s="9"/>
      <c r="BMJ39" s="78"/>
      <c r="BMK39" s="9"/>
      <c r="BML39" s="9"/>
      <c r="BMM39" s="78"/>
      <c r="BMN39" s="9"/>
      <c r="BMO39" s="9"/>
      <c r="BMP39" s="78"/>
      <c r="BMQ39" s="9"/>
      <c r="BMR39" s="9"/>
      <c r="BMS39" s="78"/>
      <c r="BMT39" s="9"/>
      <c r="BMU39" s="9"/>
      <c r="BMV39" s="78"/>
      <c r="BMW39" s="9"/>
      <c r="BMX39" s="9"/>
      <c r="BMY39" s="78"/>
      <c r="BMZ39" s="9"/>
      <c r="BNA39" s="9"/>
      <c r="BNB39" s="78"/>
      <c r="BNC39" s="9"/>
      <c r="BND39" s="9"/>
      <c r="BNE39" s="78"/>
      <c r="BNF39" s="10"/>
      <c r="BNG39" s="10"/>
      <c r="BNH39" s="10"/>
      <c r="BNI39" s="9"/>
      <c r="BNJ39" s="9"/>
      <c r="BNK39" s="78"/>
      <c r="BNL39" s="10"/>
      <c r="BNM39" s="10"/>
      <c r="BNN39" s="10"/>
      <c r="BNO39" s="9"/>
      <c r="BNP39" s="9"/>
      <c r="BNQ39" s="78"/>
      <c r="BNR39" s="9"/>
      <c r="BNS39" s="9"/>
      <c r="BNT39" s="78"/>
      <c r="BNU39" s="10"/>
      <c r="BNV39" s="10"/>
      <c r="BNW39" s="10"/>
      <c r="BNX39" s="10"/>
      <c r="BNY39" s="10"/>
      <c r="BNZ39" s="10"/>
      <c r="BOA39" s="57"/>
      <c r="BOB39" s="58"/>
      <c r="BOC39" s="9"/>
      <c r="BOD39" s="9"/>
      <c r="BOE39" s="78"/>
      <c r="BOF39" s="9"/>
      <c r="BOG39" s="9"/>
      <c r="BOH39" s="78"/>
      <c r="BOI39" s="9"/>
      <c r="BOJ39" s="9"/>
      <c r="BOK39" s="78"/>
      <c r="BOL39" s="9"/>
      <c r="BOM39" s="9"/>
      <c r="BON39" s="78"/>
      <c r="BOO39" s="9"/>
      <c r="BOP39" s="9"/>
      <c r="BOQ39" s="78"/>
      <c r="BOR39" s="9"/>
      <c r="BOS39" s="9"/>
      <c r="BOT39" s="78"/>
      <c r="BOU39" s="9"/>
      <c r="BOV39" s="9"/>
      <c r="BOW39" s="78"/>
      <c r="BOX39" s="9"/>
      <c r="BOY39" s="9"/>
      <c r="BOZ39" s="78"/>
      <c r="BPA39" s="9"/>
      <c r="BPB39" s="9"/>
      <c r="BPC39" s="78"/>
      <c r="BPD39" s="9"/>
      <c r="BPE39" s="9"/>
      <c r="BPF39" s="78"/>
      <c r="BPG39" s="9"/>
      <c r="BPH39" s="9"/>
      <c r="BPI39" s="78"/>
      <c r="BPJ39" s="9"/>
      <c r="BPK39" s="9"/>
      <c r="BPL39" s="78"/>
      <c r="BPM39" s="9"/>
      <c r="BPN39" s="9"/>
      <c r="BPO39" s="78"/>
      <c r="BPP39" s="9"/>
      <c r="BPQ39" s="9"/>
      <c r="BPR39" s="78"/>
      <c r="BPS39" s="9"/>
      <c r="BPT39" s="9"/>
      <c r="BPU39" s="78"/>
      <c r="BPV39" s="9"/>
      <c r="BPW39" s="9"/>
      <c r="BPX39" s="78"/>
      <c r="BPY39" s="9"/>
      <c r="BPZ39" s="9"/>
      <c r="BQA39" s="78"/>
      <c r="BQB39" s="9"/>
      <c r="BQC39" s="9"/>
      <c r="BQD39" s="78"/>
      <c r="BQE39" s="9"/>
      <c r="BQF39" s="9"/>
      <c r="BQG39" s="78"/>
      <c r="BQH39" s="9"/>
      <c r="BQI39" s="9"/>
      <c r="BQJ39" s="78"/>
      <c r="BQK39" s="9"/>
      <c r="BQL39" s="9"/>
      <c r="BQM39" s="78"/>
      <c r="BQN39" s="10"/>
      <c r="BQO39" s="10"/>
      <c r="BQP39" s="10"/>
      <c r="BQQ39" s="9"/>
      <c r="BQR39" s="9"/>
      <c r="BQS39" s="78"/>
      <c r="BQT39" s="10"/>
      <c r="BQU39" s="10"/>
      <c r="BQV39" s="10"/>
      <c r="BQW39" s="9"/>
      <c r="BQX39" s="9"/>
      <c r="BQY39" s="78"/>
      <c r="BQZ39" s="9"/>
      <c r="BRA39" s="9"/>
      <c r="BRB39" s="78"/>
      <c r="BRC39" s="10"/>
      <c r="BRD39" s="10"/>
      <c r="BRE39" s="10"/>
      <c r="BRF39" s="10"/>
      <c r="BRG39" s="10"/>
      <c r="BRH39" s="10"/>
      <c r="BRI39" s="57"/>
      <c r="BRJ39" s="58"/>
      <c r="BRK39" s="9"/>
      <c r="BRL39" s="9"/>
      <c r="BRM39" s="78"/>
      <c r="BRN39" s="9"/>
      <c r="BRO39" s="9"/>
      <c r="BRP39" s="78"/>
      <c r="BRQ39" s="9"/>
      <c r="BRR39" s="9"/>
      <c r="BRS39" s="78"/>
      <c r="BRT39" s="9"/>
      <c r="BRU39" s="9"/>
      <c r="BRV39" s="78"/>
      <c r="BRW39" s="9"/>
      <c r="BRX39" s="9"/>
      <c r="BRY39" s="78"/>
      <c r="BRZ39" s="9"/>
      <c r="BSA39" s="9"/>
      <c r="BSB39" s="78"/>
      <c r="BSC39" s="9"/>
      <c r="BSD39" s="9"/>
      <c r="BSE39" s="78"/>
      <c r="BSF39" s="9"/>
      <c r="BSG39" s="9"/>
      <c r="BSH39" s="78"/>
      <c r="BSI39" s="9"/>
      <c r="BSJ39" s="9"/>
      <c r="BSK39" s="78"/>
      <c r="BSL39" s="9"/>
      <c r="BSM39" s="9"/>
      <c r="BSN39" s="78"/>
      <c r="BSO39" s="9"/>
      <c r="BSP39" s="9"/>
      <c r="BSQ39" s="78"/>
      <c r="BSR39" s="9"/>
      <c r="BSS39" s="9"/>
      <c r="BST39" s="78"/>
      <c r="BSU39" s="9"/>
      <c r="BSV39" s="9"/>
      <c r="BSW39" s="78"/>
      <c r="BSX39" s="9"/>
      <c r="BSY39" s="9"/>
      <c r="BSZ39" s="78"/>
      <c r="BTA39" s="9"/>
      <c r="BTB39" s="9"/>
      <c r="BTC39" s="78"/>
      <c r="BTD39" s="9"/>
      <c r="BTE39" s="9"/>
      <c r="BTF39" s="78"/>
      <c r="BTG39" s="9"/>
      <c r="BTH39" s="9"/>
      <c r="BTI39" s="78"/>
      <c r="BTJ39" s="9"/>
      <c r="BTK39" s="9"/>
      <c r="BTL39" s="78"/>
      <c r="BTM39" s="9"/>
      <c r="BTN39" s="9"/>
      <c r="BTO39" s="78"/>
      <c r="BTP39" s="9"/>
      <c r="BTQ39" s="9"/>
      <c r="BTR39" s="78"/>
      <c r="BTS39" s="9"/>
      <c r="BTT39" s="9"/>
      <c r="BTU39" s="78"/>
      <c r="BTV39" s="10"/>
      <c r="BTW39" s="10"/>
      <c r="BTX39" s="10"/>
      <c r="BTY39" s="9"/>
      <c r="BTZ39" s="9"/>
      <c r="BUA39" s="78"/>
      <c r="BUB39" s="10"/>
      <c r="BUC39" s="10"/>
      <c r="BUD39" s="10"/>
      <c r="BUE39" s="9"/>
      <c r="BUF39" s="9"/>
      <c r="BUG39" s="78"/>
      <c r="BUH39" s="9"/>
      <c r="BUI39" s="9"/>
      <c r="BUJ39" s="78"/>
      <c r="BUK39" s="10"/>
      <c r="BUL39" s="10"/>
      <c r="BUM39" s="10"/>
      <c r="BUN39" s="10"/>
      <c r="BUO39" s="10"/>
      <c r="BUP39" s="10"/>
      <c r="BUQ39" s="57"/>
      <c r="BUR39" s="58"/>
      <c r="BUS39" s="9"/>
      <c r="BUT39" s="9"/>
      <c r="BUU39" s="78"/>
      <c r="BUV39" s="9"/>
      <c r="BUW39" s="9"/>
      <c r="BUX39" s="78"/>
      <c r="BUY39" s="9"/>
      <c r="BUZ39" s="9"/>
      <c r="BVA39" s="78"/>
      <c r="BVB39" s="9"/>
      <c r="BVC39" s="9"/>
      <c r="BVD39" s="78"/>
      <c r="BVE39" s="9"/>
      <c r="BVF39" s="9"/>
      <c r="BVG39" s="78"/>
      <c r="BVH39" s="9"/>
      <c r="BVI39" s="9"/>
      <c r="BVJ39" s="78"/>
      <c r="BVK39" s="9"/>
      <c r="BVL39" s="9"/>
      <c r="BVM39" s="78"/>
      <c r="BVN39" s="9"/>
      <c r="BVO39" s="9"/>
      <c r="BVP39" s="78"/>
      <c r="BVQ39" s="9"/>
      <c r="BVR39" s="9"/>
      <c r="BVS39" s="78"/>
      <c r="BVT39" s="9"/>
      <c r="BVU39" s="9"/>
      <c r="BVV39" s="78"/>
      <c r="BVW39" s="9"/>
      <c r="BVX39" s="9"/>
      <c r="BVY39" s="78"/>
      <c r="BVZ39" s="9"/>
      <c r="BWA39" s="9"/>
      <c r="BWB39" s="78"/>
      <c r="BWC39" s="9"/>
      <c r="BWD39" s="9"/>
      <c r="BWE39" s="78"/>
      <c r="BWF39" s="9"/>
      <c r="BWG39" s="9"/>
      <c r="BWH39" s="78"/>
      <c r="BWI39" s="9"/>
      <c r="BWJ39" s="9"/>
      <c r="BWK39" s="78"/>
      <c r="BWL39" s="9"/>
      <c r="BWM39" s="9"/>
      <c r="BWN39" s="78"/>
      <c r="BWO39" s="9"/>
      <c r="BWP39" s="9"/>
      <c r="BWQ39" s="78"/>
      <c r="BWR39" s="9"/>
      <c r="BWS39" s="9"/>
      <c r="BWT39" s="78"/>
      <c r="BWU39" s="9"/>
      <c r="BWV39" s="9"/>
      <c r="BWW39" s="78"/>
      <c r="BWX39" s="9"/>
      <c r="BWY39" s="9"/>
      <c r="BWZ39" s="78"/>
      <c r="BXA39" s="9"/>
      <c r="BXB39" s="9"/>
      <c r="BXC39" s="78"/>
      <c r="BXD39" s="10"/>
      <c r="BXE39" s="10"/>
      <c r="BXF39" s="10"/>
      <c r="BXG39" s="9"/>
      <c r="BXH39" s="9"/>
      <c r="BXI39" s="78"/>
      <c r="BXJ39" s="10"/>
      <c r="BXK39" s="10"/>
      <c r="BXL39" s="10"/>
      <c r="BXM39" s="9"/>
      <c r="BXN39" s="9"/>
      <c r="BXO39" s="78"/>
      <c r="BXP39" s="9"/>
      <c r="BXQ39" s="9"/>
      <c r="BXR39" s="78"/>
      <c r="BXS39" s="10"/>
      <c r="BXT39" s="10"/>
      <c r="BXU39" s="10"/>
      <c r="BXV39" s="10"/>
      <c r="BXW39" s="10"/>
      <c r="BXX39" s="10"/>
      <c r="BXY39" s="57"/>
      <c r="BXZ39" s="58"/>
      <c r="BYA39" s="9"/>
      <c r="BYB39" s="9"/>
      <c r="BYC39" s="78"/>
      <c r="BYD39" s="9"/>
      <c r="BYE39" s="9"/>
      <c r="BYF39" s="78"/>
      <c r="BYG39" s="9"/>
      <c r="BYH39" s="9"/>
      <c r="BYI39" s="78"/>
      <c r="BYJ39" s="9"/>
      <c r="BYK39" s="9"/>
      <c r="BYL39" s="78"/>
      <c r="BYM39" s="9"/>
      <c r="BYN39" s="9"/>
      <c r="BYO39" s="78"/>
      <c r="BYP39" s="9"/>
      <c r="BYQ39" s="9"/>
      <c r="BYR39" s="78"/>
      <c r="BYS39" s="9"/>
      <c r="BYT39" s="9"/>
      <c r="BYU39" s="78"/>
      <c r="BYV39" s="9"/>
      <c r="BYW39" s="9"/>
      <c r="BYX39" s="78"/>
      <c r="BYY39" s="9"/>
      <c r="BYZ39" s="9"/>
      <c r="BZA39" s="78"/>
      <c r="BZB39" s="9"/>
      <c r="BZC39" s="9"/>
      <c r="BZD39" s="78"/>
      <c r="BZE39" s="9"/>
      <c r="BZF39" s="9"/>
      <c r="BZG39" s="78"/>
      <c r="BZH39" s="9"/>
      <c r="BZI39" s="9"/>
      <c r="BZJ39" s="78"/>
      <c r="BZK39" s="9"/>
      <c r="BZL39" s="9"/>
      <c r="BZM39" s="78"/>
      <c r="BZN39" s="9"/>
      <c r="BZO39" s="9"/>
      <c r="BZP39" s="78"/>
      <c r="BZQ39" s="9"/>
      <c r="BZR39" s="9"/>
      <c r="BZS39" s="78"/>
      <c r="BZT39" s="9"/>
      <c r="BZU39" s="9"/>
      <c r="BZV39" s="78"/>
      <c r="BZW39" s="9"/>
      <c r="BZX39" s="9"/>
      <c r="BZY39" s="78"/>
      <c r="BZZ39" s="9"/>
      <c r="CAA39" s="9"/>
      <c r="CAB39" s="78"/>
      <c r="CAC39" s="9"/>
      <c r="CAD39" s="9"/>
      <c r="CAE39" s="78"/>
      <c r="CAF39" s="9"/>
      <c r="CAG39" s="9"/>
      <c r="CAH39" s="78"/>
      <c r="CAI39" s="9"/>
      <c r="CAJ39" s="9"/>
      <c r="CAK39" s="78"/>
      <c r="CAL39" s="10"/>
      <c r="CAM39" s="10"/>
      <c r="CAN39" s="10"/>
      <c r="CAO39" s="9"/>
      <c r="CAP39" s="9"/>
      <c r="CAQ39" s="78"/>
      <c r="CAR39" s="10"/>
      <c r="CAS39" s="10"/>
      <c r="CAT39" s="10"/>
      <c r="CAU39" s="9"/>
      <c r="CAV39" s="9"/>
      <c r="CAW39" s="78"/>
      <c r="CAX39" s="9"/>
      <c r="CAY39" s="9"/>
      <c r="CAZ39" s="78"/>
      <c r="CBA39" s="10"/>
      <c r="CBB39" s="10"/>
      <c r="CBC39" s="10"/>
      <c r="CBD39" s="10"/>
      <c r="CBE39" s="10"/>
      <c r="CBF39" s="10"/>
      <c r="CBG39" s="57"/>
      <c r="CBH39" s="58"/>
      <c r="CBI39" s="9"/>
      <c r="CBJ39" s="9"/>
      <c r="CBK39" s="78"/>
      <c r="CBL39" s="9"/>
      <c r="CBM39" s="9"/>
      <c r="CBN39" s="78"/>
      <c r="CBO39" s="9"/>
      <c r="CBP39" s="9"/>
      <c r="CBQ39" s="78"/>
      <c r="CBR39" s="9"/>
      <c r="CBS39" s="9"/>
      <c r="CBT39" s="78"/>
      <c r="CBU39" s="9"/>
      <c r="CBV39" s="9"/>
      <c r="CBW39" s="78"/>
      <c r="CBX39" s="9"/>
      <c r="CBY39" s="9"/>
      <c r="CBZ39" s="78"/>
      <c r="CCA39" s="9"/>
      <c r="CCB39" s="9"/>
      <c r="CCC39" s="78"/>
      <c r="CCD39" s="9"/>
      <c r="CCE39" s="9"/>
      <c r="CCF39" s="78"/>
      <c r="CCG39" s="9"/>
      <c r="CCH39" s="9"/>
      <c r="CCI39" s="78"/>
      <c r="CCJ39" s="9"/>
      <c r="CCK39" s="9"/>
      <c r="CCL39" s="78"/>
      <c r="CCM39" s="9"/>
      <c r="CCN39" s="9"/>
      <c r="CCO39" s="78"/>
      <c r="CCP39" s="9"/>
      <c r="CCQ39" s="9"/>
      <c r="CCR39" s="78"/>
      <c r="CCS39" s="9"/>
      <c r="CCT39" s="9"/>
      <c r="CCU39" s="78"/>
      <c r="CCV39" s="9"/>
      <c r="CCW39" s="9"/>
      <c r="CCX39" s="78"/>
      <c r="CCY39" s="9"/>
      <c r="CCZ39" s="9"/>
      <c r="CDA39" s="78"/>
      <c r="CDB39" s="9"/>
      <c r="CDC39" s="9"/>
      <c r="CDD39" s="78"/>
      <c r="CDE39" s="9"/>
      <c r="CDF39" s="9"/>
      <c r="CDG39" s="78"/>
      <c r="CDH39" s="9"/>
      <c r="CDI39" s="9"/>
      <c r="CDJ39" s="78"/>
      <c r="CDK39" s="9"/>
      <c r="CDL39" s="9"/>
      <c r="CDM39" s="78"/>
      <c r="CDN39" s="9"/>
      <c r="CDO39" s="9"/>
      <c r="CDP39" s="78"/>
      <c r="CDQ39" s="9"/>
      <c r="CDR39" s="9"/>
      <c r="CDS39" s="78"/>
      <c r="CDT39" s="10"/>
      <c r="CDU39" s="10"/>
      <c r="CDV39" s="10"/>
      <c r="CDW39" s="9"/>
      <c r="CDX39" s="9"/>
      <c r="CDY39" s="78"/>
      <c r="CDZ39" s="10"/>
      <c r="CEA39" s="10"/>
      <c r="CEB39" s="10"/>
      <c r="CEC39" s="9"/>
      <c r="CED39" s="9"/>
      <c r="CEE39" s="78"/>
      <c r="CEF39" s="9"/>
      <c r="CEG39" s="9"/>
      <c r="CEH39" s="78"/>
      <c r="CEI39" s="10"/>
      <c r="CEJ39" s="10"/>
      <c r="CEK39" s="10"/>
      <c r="CEL39" s="10"/>
      <c r="CEM39" s="10"/>
      <c r="CEN39" s="10"/>
      <c r="CEO39" s="57"/>
      <c r="CEP39" s="58"/>
      <c r="CEQ39" s="9"/>
      <c r="CER39" s="9"/>
      <c r="CES39" s="78"/>
      <c r="CET39" s="9"/>
      <c r="CEU39" s="9"/>
      <c r="CEV39" s="78"/>
      <c r="CEW39" s="9"/>
      <c r="CEX39" s="9"/>
      <c r="CEY39" s="78"/>
      <c r="CEZ39" s="9"/>
      <c r="CFA39" s="9"/>
      <c r="CFB39" s="78"/>
      <c r="CFC39" s="9"/>
      <c r="CFD39" s="9"/>
      <c r="CFE39" s="78"/>
      <c r="CFF39" s="9"/>
      <c r="CFG39" s="9"/>
      <c r="CFH39" s="78"/>
      <c r="CFI39" s="9"/>
      <c r="CFJ39" s="9"/>
      <c r="CFK39" s="78"/>
      <c r="CFL39" s="9"/>
      <c r="CFM39" s="9"/>
      <c r="CFN39" s="78"/>
      <c r="CFO39" s="9"/>
      <c r="CFP39" s="9"/>
      <c r="CFQ39" s="78"/>
      <c r="CFR39" s="9"/>
      <c r="CFS39" s="9"/>
      <c r="CFT39" s="78"/>
      <c r="CFU39" s="9"/>
      <c r="CFV39" s="9"/>
      <c r="CFW39" s="78"/>
      <c r="CFX39" s="9"/>
      <c r="CFY39" s="9"/>
      <c r="CFZ39" s="78"/>
      <c r="CGA39" s="9"/>
      <c r="CGB39" s="9"/>
      <c r="CGC39" s="78"/>
      <c r="CGD39" s="9"/>
      <c r="CGE39" s="9"/>
      <c r="CGF39" s="78"/>
      <c r="CGG39" s="9"/>
      <c r="CGH39" s="9"/>
      <c r="CGI39" s="78"/>
      <c r="CGJ39" s="9"/>
      <c r="CGK39" s="9"/>
      <c r="CGL39" s="78"/>
      <c r="CGM39" s="9"/>
      <c r="CGN39" s="9"/>
      <c r="CGO39" s="78"/>
      <c r="CGP39" s="9"/>
      <c r="CGQ39" s="9"/>
      <c r="CGR39" s="78"/>
      <c r="CGS39" s="9"/>
      <c r="CGT39" s="9"/>
      <c r="CGU39" s="78"/>
      <c r="CGV39" s="9"/>
      <c r="CGW39" s="9"/>
      <c r="CGX39" s="78"/>
      <c r="CGY39" s="9"/>
      <c r="CGZ39" s="9"/>
      <c r="CHA39" s="78"/>
      <c r="CHB39" s="10"/>
      <c r="CHC39" s="10"/>
      <c r="CHD39" s="10"/>
      <c r="CHE39" s="9"/>
      <c r="CHF39" s="9"/>
      <c r="CHG39" s="78"/>
      <c r="CHH39" s="10"/>
      <c r="CHI39" s="10"/>
      <c r="CHJ39" s="10"/>
      <c r="CHK39" s="9"/>
      <c r="CHL39" s="9"/>
      <c r="CHM39" s="78"/>
      <c r="CHN39" s="9"/>
      <c r="CHO39" s="9"/>
      <c r="CHP39" s="78"/>
      <c r="CHQ39" s="10"/>
      <c r="CHR39" s="10"/>
      <c r="CHS39" s="10"/>
      <c r="CHT39" s="10"/>
      <c r="CHU39" s="10"/>
      <c r="CHV39" s="10"/>
      <c r="CHW39" s="57"/>
      <c r="CHX39" s="58"/>
      <c r="CHY39" s="9"/>
      <c r="CHZ39" s="9"/>
      <c r="CIA39" s="78"/>
      <c r="CIB39" s="9"/>
      <c r="CIC39" s="9"/>
      <c r="CID39" s="78"/>
      <c r="CIE39" s="9"/>
      <c r="CIF39" s="9"/>
      <c r="CIG39" s="78"/>
      <c r="CIH39" s="9"/>
      <c r="CII39" s="9"/>
      <c r="CIJ39" s="78"/>
      <c r="CIK39" s="9"/>
      <c r="CIL39" s="9"/>
      <c r="CIM39" s="78"/>
      <c r="CIN39" s="9"/>
      <c r="CIO39" s="9"/>
      <c r="CIP39" s="78"/>
      <c r="CIQ39" s="9"/>
      <c r="CIR39" s="9"/>
      <c r="CIS39" s="78"/>
      <c r="CIT39" s="9"/>
      <c r="CIU39" s="9"/>
      <c r="CIV39" s="78"/>
      <c r="CIW39" s="9"/>
      <c r="CIX39" s="9"/>
      <c r="CIY39" s="78"/>
      <c r="CIZ39" s="9"/>
      <c r="CJA39" s="9"/>
      <c r="CJB39" s="78"/>
      <c r="CJC39" s="9"/>
      <c r="CJD39" s="9"/>
      <c r="CJE39" s="78"/>
      <c r="CJF39" s="9"/>
      <c r="CJG39" s="9"/>
      <c r="CJH39" s="78"/>
      <c r="CJI39" s="9"/>
      <c r="CJJ39" s="9"/>
      <c r="CJK39" s="78"/>
      <c r="CJL39" s="9"/>
      <c r="CJM39" s="9"/>
      <c r="CJN39" s="78"/>
      <c r="CJO39" s="9"/>
      <c r="CJP39" s="9"/>
      <c r="CJQ39" s="78"/>
      <c r="CJR39" s="9"/>
      <c r="CJS39" s="9"/>
      <c r="CJT39" s="78"/>
      <c r="CJU39" s="9"/>
      <c r="CJV39" s="9"/>
      <c r="CJW39" s="78"/>
      <c r="CJX39" s="9"/>
      <c r="CJY39" s="9"/>
      <c r="CJZ39" s="78"/>
      <c r="CKA39" s="9"/>
      <c r="CKB39" s="9"/>
      <c r="CKC39" s="78"/>
      <c r="CKD39" s="9"/>
      <c r="CKE39" s="9"/>
      <c r="CKF39" s="78"/>
      <c r="CKG39" s="9"/>
      <c r="CKH39" s="9"/>
      <c r="CKI39" s="78"/>
      <c r="CKJ39" s="10"/>
      <c r="CKK39" s="10"/>
      <c r="CKL39" s="10"/>
      <c r="CKM39" s="9"/>
      <c r="CKN39" s="9"/>
      <c r="CKO39" s="78"/>
      <c r="CKP39" s="10"/>
      <c r="CKQ39" s="10"/>
      <c r="CKR39" s="10"/>
      <c r="CKS39" s="9"/>
      <c r="CKT39" s="9"/>
      <c r="CKU39" s="78"/>
      <c r="CKV39" s="9"/>
      <c r="CKW39" s="9"/>
      <c r="CKX39" s="78"/>
      <c r="CKY39" s="10"/>
      <c r="CKZ39" s="10"/>
      <c r="CLA39" s="10"/>
      <c r="CLB39" s="10"/>
      <c r="CLC39" s="10"/>
      <c r="CLD39" s="10"/>
      <c r="CLE39" s="57"/>
      <c r="CLF39" s="58"/>
      <c r="CLG39" s="9"/>
      <c r="CLH39" s="9"/>
      <c r="CLI39" s="78"/>
      <c r="CLJ39" s="9"/>
      <c r="CLK39" s="9"/>
      <c r="CLL39" s="78"/>
      <c r="CLM39" s="9"/>
      <c r="CLN39" s="9"/>
      <c r="CLO39" s="78"/>
      <c r="CLP39" s="9"/>
      <c r="CLQ39" s="9"/>
      <c r="CLR39" s="78"/>
      <c r="CLS39" s="9"/>
      <c r="CLT39" s="9"/>
      <c r="CLU39" s="78"/>
      <c r="CLV39" s="9"/>
      <c r="CLW39" s="9"/>
      <c r="CLX39" s="78"/>
      <c r="CLY39" s="9"/>
      <c r="CLZ39" s="9"/>
      <c r="CMA39" s="78"/>
      <c r="CMB39" s="9"/>
      <c r="CMC39" s="9"/>
      <c r="CMD39" s="78"/>
      <c r="CME39" s="9"/>
      <c r="CMF39" s="9"/>
      <c r="CMG39" s="78"/>
      <c r="CMH39" s="9"/>
      <c r="CMI39" s="9"/>
      <c r="CMJ39" s="78"/>
      <c r="CMK39" s="9"/>
      <c r="CML39" s="9"/>
      <c r="CMM39" s="78"/>
      <c r="CMN39" s="9"/>
      <c r="CMO39" s="9"/>
      <c r="CMP39" s="78"/>
      <c r="CMQ39" s="9"/>
      <c r="CMR39" s="9"/>
      <c r="CMS39" s="78"/>
      <c r="CMT39" s="9"/>
      <c r="CMU39" s="9"/>
      <c r="CMV39" s="78"/>
      <c r="CMW39" s="9"/>
      <c r="CMX39" s="9"/>
      <c r="CMY39" s="78"/>
      <c r="CMZ39" s="9"/>
      <c r="CNA39" s="9"/>
      <c r="CNB39" s="78"/>
      <c r="CNC39" s="9"/>
      <c r="CND39" s="9"/>
      <c r="CNE39" s="78"/>
      <c r="CNF39" s="9"/>
      <c r="CNG39" s="9"/>
      <c r="CNH39" s="78"/>
      <c r="CNI39" s="9"/>
      <c r="CNJ39" s="9"/>
      <c r="CNK39" s="78"/>
      <c r="CNL39" s="9"/>
      <c r="CNM39" s="9"/>
      <c r="CNN39" s="78"/>
      <c r="CNO39" s="9"/>
      <c r="CNP39" s="9"/>
      <c r="CNQ39" s="78"/>
      <c r="CNR39" s="10"/>
      <c r="CNS39" s="10"/>
      <c r="CNT39" s="10"/>
      <c r="CNU39" s="9"/>
      <c r="CNV39" s="9"/>
      <c r="CNW39" s="78"/>
      <c r="CNX39" s="10"/>
      <c r="CNY39" s="10"/>
      <c r="CNZ39" s="10"/>
      <c r="COA39" s="9"/>
      <c r="COB39" s="9"/>
      <c r="COC39" s="78"/>
      <c r="COD39" s="9"/>
      <c r="COE39" s="9"/>
      <c r="COF39" s="78"/>
      <c r="COG39" s="10"/>
      <c r="COH39" s="10"/>
      <c r="COI39" s="10"/>
      <c r="COJ39" s="10"/>
      <c r="COK39" s="10"/>
      <c r="COL39" s="10"/>
      <c r="COM39" s="57"/>
      <c r="CON39" s="58"/>
      <c r="COO39" s="9"/>
      <c r="COP39" s="9"/>
      <c r="COQ39" s="78"/>
      <c r="COR39" s="9"/>
      <c r="COS39" s="9"/>
      <c r="COT39" s="78"/>
      <c r="COU39" s="9"/>
      <c r="COV39" s="9"/>
      <c r="COW39" s="78"/>
      <c r="COX39" s="9"/>
      <c r="COY39" s="9"/>
      <c r="COZ39" s="78"/>
      <c r="CPA39" s="9"/>
      <c r="CPB39" s="9"/>
      <c r="CPC39" s="78"/>
      <c r="CPD39" s="9"/>
      <c r="CPE39" s="9"/>
      <c r="CPF39" s="78"/>
      <c r="CPG39" s="9"/>
      <c r="CPH39" s="9"/>
      <c r="CPI39" s="78"/>
      <c r="CPJ39" s="9"/>
      <c r="CPK39" s="9"/>
      <c r="CPL39" s="78"/>
      <c r="CPM39" s="9"/>
      <c r="CPN39" s="9"/>
      <c r="CPO39" s="78"/>
      <c r="CPP39" s="9"/>
      <c r="CPQ39" s="9"/>
      <c r="CPR39" s="78"/>
      <c r="CPS39" s="9"/>
      <c r="CPT39" s="9"/>
      <c r="CPU39" s="78"/>
      <c r="CPV39" s="9"/>
      <c r="CPW39" s="9"/>
      <c r="CPX39" s="78"/>
      <c r="CPY39" s="9"/>
      <c r="CPZ39" s="9"/>
      <c r="CQA39" s="78"/>
      <c r="CQB39" s="9"/>
      <c r="CQC39" s="9"/>
      <c r="CQD39" s="78"/>
      <c r="CQE39" s="9"/>
      <c r="CQF39" s="9"/>
      <c r="CQG39" s="78"/>
      <c r="CQH39" s="9"/>
      <c r="CQI39" s="9"/>
      <c r="CQJ39" s="78"/>
      <c r="CQK39" s="9"/>
      <c r="CQL39" s="9"/>
      <c r="CQM39" s="78"/>
      <c r="CQN39" s="9"/>
      <c r="CQO39" s="9"/>
      <c r="CQP39" s="78"/>
      <c r="CQQ39" s="9"/>
      <c r="CQR39" s="9"/>
      <c r="CQS39" s="78"/>
      <c r="CQT39" s="9"/>
      <c r="CQU39" s="9"/>
      <c r="CQV39" s="78"/>
      <c r="CQW39" s="9"/>
      <c r="CQX39" s="9"/>
      <c r="CQY39" s="78"/>
      <c r="CQZ39" s="10"/>
      <c r="CRA39" s="10"/>
      <c r="CRB39" s="10"/>
      <c r="CRC39" s="9"/>
      <c r="CRD39" s="9"/>
      <c r="CRE39" s="78"/>
      <c r="CRF39" s="10"/>
      <c r="CRG39" s="10"/>
      <c r="CRH39" s="10"/>
      <c r="CRI39" s="9"/>
      <c r="CRJ39" s="9"/>
      <c r="CRK39" s="78"/>
      <c r="CRL39" s="9"/>
      <c r="CRM39" s="9"/>
      <c r="CRN39" s="78"/>
      <c r="CRO39" s="10"/>
      <c r="CRP39" s="10"/>
      <c r="CRQ39" s="10"/>
      <c r="CRR39" s="10"/>
      <c r="CRS39" s="10"/>
      <c r="CRT39" s="10"/>
      <c r="CRU39" s="57"/>
      <c r="CRV39" s="58"/>
      <c r="CRW39" s="9"/>
      <c r="CRX39" s="9"/>
      <c r="CRY39" s="78"/>
      <c r="CRZ39" s="9"/>
      <c r="CSA39" s="9"/>
      <c r="CSB39" s="78"/>
      <c r="CSC39" s="9"/>
      <c r="CSD39" s="9"/>
      <c r="CSE39" s="78"/>
      <c r="CSF39" s="9"/>
      <c r="CSG39" s="9"/>
      <c r="CSH39" s="78"/>
      <c r="CSI39" s="9"/>
      <c r="CSJ39" s="9"/>
      <c r="CSK39" s="78"/>
      <c r="CSL39" s="9"/>
      <c r="CSM39" s="9"/>
      <c r="CSN39" s="78"/>
      <c r="CSO39" s="9"/>
      <c r="CSP39" s="9"/>
      <c r="CSQ39" s="78"/>
      <c r="CSR39" s="9"/>
      <c r="CSS39" s="9"/>
      <c r="CST39" s="78"/>
      <c r="CSU39" s="9"/>
      <c r="CSV39" s="9"/>
      <c r="CSW39" s="78"/>
      <c r="CSX39" s="9"/>
      <c r="CSY39" s="9"/>
      <c r="CSZ39" s="78"/>
      <c r="CTA39" s="9"/>
      <c r="CTB39" s="9"/>
      <c r="CTC39" s="78"/>
      <c r="CTD39" s="9"/>
      <c r="CTE39" s="9"/>
      <c r="CTF39" s="78"/>
      <c r="CTG39" s="9"/>
      <c r="CTH39" s="9"/>
      <c r="CTI39" s="78"/>
      <c r="CTJ39" s="9"/>
      <c r="CTK39" s="9"/>
      <c r="CTL39" s="78"/>
      <c r="CTM39" s="9"/>
      <c r="CTN39" s="9"/>
      <c r="CTO39" s="78"/>
      <c r="CTP39" s="9"/>
      <c r="CTQ39" s="9"/>
      <c r="CTR39" s="78"/>
      <c r="CTS39" s="9"/>
      <c r="CTT39" s="9"/>
      <c r="CTU39" s="78"/>
      <c r="CTV39" s="9"/>
      <c r="CTW39" s="9"/>
      <c r="CTX39" s="78"/>
      <c r="CTY39" s="9"/>
      <c r="CTZ39" s="9"/>
      <c r="CUA39" s="78"/>
      <c r="CUB39" s="9"/>
      <c r="CUC39" s="9"/>
      <c r="CUD39" s="78"/>
      <c r="CUE39" s="9"/>
      <c r="CUF39" s="9"/>
      <c r="CUG39" s="78"/>
      <c r="CUH39" s="10"/>
      <c r="CUI39" s="10"/>
      <c r="CUJ39" s="10"/>
      <c r="CUK39" s="9"/>
      <c r="CUL39" s="9"/>
      <c r="CUM39" s="78"/>
      <c r="CUN39" s="10"/>
      <c r="CUO39" s="10"/>
      <c r="CUP39" s="10"/>
      <c r="CUQ39" s="9"/>
      <c r="CUR39" s="9"/>
      <c r="CUS39" s="78"/>
      <c r="CUT39" s="9"/>
      <c r="CUU39" s="9"/>
      <c r="CUV39" s="78"/>
      <c r="CUW39" s="10"/>
      <c r="CUX39" s="10"/>
      <c r="CUY39" s="10"/>
      <c r="CUZ39" s="10"/>
      <c r="CVA39" s="10"/>
      <c r="CVB39" s="10"/>
      <c r="CVC39" s="57"/>
      <c r="CVD39" s="58"/>
      <c r="CVE39" s="9"/>
      <c r="CVF39" s="9"/>
      <c r="CVG39" s="78"/>
      <c r="CVH39" s="9"/>
      <c r="CVI39" s="9"/>
      <c r="CVJ39" s="78"/>
      <c r="CVK39" s="9"/>
      <c r="CVL39" s="9"/>
      <c r="CVM39" s="78"/>
      <c r="CVN39" s="9"/>
      <c r="CVO39" s="9"/>
      <c r="CVP39" s="78"/>
      <c r="CVQ39" s="9"/>
      <c r="CVR39" s="9"/>
      <c r="CVS39" s="78"/>
      <c r="CVT39" s="9"/>
      <c r="CVU39" s="9"/>
      <c r="CVV39" s="78"/>
      <c r="CVW39" s="9"/>
      <c r="CVX39" s="9"/>
      <c r="CVY39" s="78"/>
      <c r="CVZ39" s="9"/>
      <c r="CWA39" s="9"/>
      <c r="CWB39" s="78"/>
      <c r="CWC39" s="9"/>
      <c r="CWD39" s="9"/>
      <c r="CWE39" s="78"/>
      <c r="CWF39" s="9"/>
      <c r="CWG39" s="9"/>
      <c r="CWH39" s="78"/>
      <c r="CWI39" s="9"/>
      <c r="CWJ39" s="9"/>
      <c r="CWK39" s="78"/>
      <c r="CWL39" s="9"/>
      <c r="CWM39" s="9"/>
      <c r="CWN39" s="78"/>
      <c r="CWO39" s="9"/>
      <c r="CWP39" s="9"/>
      <c r="CWQ39" s="78"/>
      <c r="CWR39" s="9"/>
      <c r="CWS39" s="9"/>
      <c r="CWT39" s="78"/>
      <c r="CWU39" s="9"/>
      <c r="CWV39" s="9"/>
      <c r="CWW39" s="78"/>
      <c r="CWX39" s="9"/>
      <c r="CWY39" s="9"/>
      <c r="CWZ39" s="78"/>
      <c r="CXA39" s="9"/>
      <c r="CXB39" s="9"/>
      <c r="CXC39" s="78"/>
      <c r="CXD39" s="9"/>
      <c r="CXE39" s="9"/>
      <c r="CXF39" s="78"/>
      <c r="CXG39" s="9"/>
      <c r="CXH39" s="9"/>
      <c r="CXI39" s="78"/>
      <c r="CXJ39" s="9"/>
      <c r="CXK39" s="9"/>
      <c r="CXL39" s="78"/>
      <c r="CXM39" s="9"/>
      <c r="CXN39" s="9"/>
      <c r="CXO39" s="78"/>
      <c r="CXP39" s="10"/>
      <c r="CXQ39" s="10"/>
      <c r="CXR39" s="10"/>
      <c r="CXS39" s="9"/>
      <c r="CXT39" s="9"/>
      <c r="CXU39" s="78"/>
      <c r="CXV39" s="10"/>
      <c r="CXW39" s="10"/>
      <c r="CXX39" s="10"/>
      <c r="CXY39" s="9"/>
      <c r="CXZ39" s="9"/>
      <c r="CYA39" s="78"/>
      <c r="CYB39" s="9"/>
      <c r="CYC39" s="9"/>
      <c r="CYD39" s="78"/>
      <c r="CYE39" s="10"/>
      <c r="CYF39" s="10"/>
      <c r="CYG39" s="10"/>
      <c r="CYH39" s="10"/>
      <c r="CYI39" s="10"/>
      <c r="CYJ39" s="10"/>
      <c r="CYK39" s="57"/>
      <c r="CYL39" s="58"/>
      <c r="CYM39" s="9"/>
      <c r="CYN39" s="9"/>
      <c r="CYO39" s="78"/>
      <c r="CYP39" s="9"/>
      <c r="CYQ39" s="9"/>
      <c r="CYR39" s="78"/>
      <c r="CYS39" s="9"/>
      <c r="CYT39" s="9"/>
      <c r="CYU39" s="78"/>
      <c r="CYV39" s="9"/>
      <c r="CYW39" s="9"/>
      <c r="CYX39" s="78"/>
      <c r="CYY39" s="9"/>
      <c r="CYZ39" s="9"/>
      <c r="CZA39" s="78"/>
      <c r="CZB39" s="9"/>
      <c r="CZC39" s="9"/>
      <c r="CZD39" s="78"/>
      <c r="CZE39" s="9"/>
      <c r="CZF39" s="9"/>
      <c r="CZG39" s="78"/>
      <c r="CZH39" s="9"/>
      <c r="CZI39" s="9"/>
      <c r="CZJ39" s="78"/>
      <c r="CZK39" s="9"/>
      <c r="CZL39" s="9"/>
      <c r="CZM39" s="78"/>
      <c r="CZN39" s="9"/>
      <c r="CZO39" s="9"/>
      <c r="CZP39" s="78"/>
      <c r="CZQ39" s="9"/>
      <c r="CZR39" s="9"/>
      <c r="CZS39" s="78"/>
      <c r="CZT39" s="9"/>
      <c r="CZU39" s="9"/>
      <c r="CZV39" s="78"/>
      <c r="CZW39" s="9"/>
      <c r="CZX39" s="9"/>
      <c r="CZY39" s="78"/>
      <c r="CZZ39" s="9"/>
      <c r="DAA39" s="9"/>
      <c r="DAB39" s="78"/>
      <c r="DAC39" s="9"/>
      <c r="DAD39" s="9"/>
      <c r="DAE39" s="78"/>
      <c r="DAF39" s="9"/>
      <c r="DAG39" s="9"/>
      <c r="DAH39" s="78"/>
      <c r="DAI39" s="9"/>
      <c r="DAJ39" s="9"/>
      <c r="DAK39" s="78"/>
      <c r="DAL39" s="9"/>
      <c r="DAM39" s="9"/>
      <c r="DAN39" s="78"/>
      <c r="DAO39" s="9"/>
      <c r="DAP39" s="9"/>
      <c r="DAQ39" s="78"/>
      <c r="DAR39" s="9"/>
      <c r="DAS39" s="9"/>
      <c r="DAT39" s="78"/>
      <c r="DAU39" s="9"/>
      <c r="DAV39" s="9"/>
      <c r="DAW39" s="78"/>
      <c r="DAX39" s="10"/>
      <c r="DAY39" s="10"/>
      <c r="DAZ39" s="10"/>
      <c r="DBA39" s="9"/>
      <c r="DBB39" s="9"/>
      <c r="DBC39" s="78"/>
      <c r="DBD39" s="10"/>
      <c r="DBE39" s="10"/>
      <c r="DBF39" s="10"/>
      <c r="DBG39" s="9"/>
      <c r="DBH39" s="9"/>
      <c r="DBI39" s="78"/>
      <c r="DBJ39" s="9"/>
      <c r="DBK39" s="9"/>
      <c r="DBL39" s="78"/>
      <c r="DBM39" s="10"/>
      <c r="DBN39" s="10"/>
      <c r="DBO39" s="10"/>
      <c r="DBP39" s="10"/>
      <c r="DBQ39" s="10"/>
      <c r="DBR39" s="10"/>
      <c r="DBS39" s="57"/>
      <c r="DBT39" s="58"/>
      <c r="DBU39" s="9"/>
      <c r="DBV39" s="9"/>
      <c r="DBW39" s="78"/>
      <c r="DBX39" s="9"/>
      <c r="DBY39" s="9"/>
      <c r="DBZ39" s="78"/>
      <c r="DCA39" s="9"/>
      <c r="DCB39" s="9"/>
      <c r="DCC39" s="78"/>
      <c r="DCD39" s="9"/>
      <c r="DCE39" s="9"/>
      <c r="DCF39" s="78"/>
      <c r="DCG39" s="9"/>
      <c r="DCH39" s="9"/>
      <c r="DCI39" s="78"/>
      <c r="DCJ39" s="9"/>
      <c r="DCK39" s="9"/>
      <c r="DCL39" s="78"/>
      <c r="DCM39" s="9"/>
      <c r="DCN39" s="9"/>
      <c r="DCO39" s="78"/>
      <c r="DCP39" s="9"/>
      <c r="DCQ39" s="9"/>
      <c r="DCR39" s="78"/>
      <c r="DCS39" s="9"/>
      <c r="DCT39" s="9"/>
      <c r="DCU39" s="78"/>
      <c r="DCV39" s="9"/>
      <c r="DCW39" s="9"/>
      <c r="DCX39" s="78"/>
      <c r="DCY39" s="9"/>
      <c r="DCZ39" s="9"/>
      <c r="DDA39" s="78"/>
      <c r="DDB39" s="9"/>
      <c r="DDC39" s="9"/>
      <c r="DDD39" s="78"/>
      <c r="DDE39" s="9"/>
      <c r="DDF39" s="9"/>
      <c r="DDG39" s="78"/>
      <c r="DDH39" s="9"/>
      <c r="DDI39" s="9"/>
      <c r="DDJ39" s="78"/>
      <c r="DDK39" s="9"/>
      <c r="DDL39" s="9"/>
      <c r="DDM39" s="78"/>
      <c r="DDN39" s="9"/>
      <c r="DDO39" s="9"/>
      <c r="DDP39" s="78"/>
      <c r="DDQ39" s="9"/>
      <c r="DDR39" s="9"/>
      <c r="DDS39" s="78"/>
      <c r="DDT39" s="9"/>
      <c r="DDU39" s="9"/>
      <c r="DDV39" s="78"/>
      <c r="DDW39" s="9"/>
      <c r="DDX39" s="9"/>
      <c r="DDY39" s="78"/>
      <c r="DDZ39" s="9"/>
      <c r="DEA39" s="9"/>
      <c r="DEB39" s="78"/>
      <c r="DEC39" s="9"/>
      <c r="DED39" s="9"/>
      <c r="DEE39" s="78"/>
      <c r="DEF39" s="10"/>
      <c r="DEG39" s="10"/>
      <c r="DEH39" s="10"/>
      <c r="DEI39" s="9"/>
      <c r="DEJ39" s="9"/>
      <c r="DEK39" s="78"/>
      <c r="DEL39" s="10"/>
      <c r="DEM39" s="10"/>
      <c r="DEN39" s="10"/>
      <c r="DEO39" s="9"/>
      <c r="DEP39" s="9"/>
      <c r="DEQ39" s="78"/>
      <c r="DER39" s="9"/>
      <c r="DES39" s="9"/>
      <c r="DET39" s="78"/>
      <c r="DEU39" s="10"/>
      <c r="DEV39" s="10"/>
      <c r="DEW39" s="10"/>
      <c r="DEX39" s="10"/>
      <c r="DEY39" s="10"/>
      <c r="DEZ39" s="10"/>
      <c r="DFA39" s="57"/>
      <c r="DFB39" s="58"/>
      <c r="DFC39" s="9"/>
      <c r="DFD39" s="9"/>
      <c r="DFE39" s="78"/>
      <c r="DFF39" s="9"/>
      <c r="DFG39" s="9"/>
      <c r="DFH39" s="78"/>
      <c r="DFI39" s="9"/>
      <c r="DFJ39" s="9"/>
      <c r="DFK39" s="78"/>
      <c r="DFL39" s="9"/>
      <c r="DFM39" s="9"/>
      <c r="DFN39" s="78"/>
      <c r="DFO39" s="9"/>
      <c r="DFP39" s="9"/>
      <c r="DFQ39" s="78"/>
      <c r="DFR39" s="9"/>
      <c r="DFS39" s="9"/>
      <c r="DFT39" s="78"/>
      <c r="DFU39" s="9"/>
      <c r="DFV39" s="9"/>
      <c r="DFW39" s="78"/>
      <c r="DFX39" s="9"/>
      <c r="DFY39" s="9"/>
      <c r="DFZ39" s="78"/>
      <c r="DGA39" s="9"/>
      <c r="DGB39" s="9"/>
      <c r="DGC39" s="78"/>
      <c r="DGD39" s="9"/>
      <c r="DGE39" s="9"/>
      <c r="DGF39" s="78"/>
      <c r="DGG39" s="9"/>
      <c r="DGH39" s="9"/>
      <c r="DGI39" s="78"/>
      <c r="DGJ39" s="9"/>
      <c r="DGK39" s="9"/>
      <c r="DGL39" s="78"/>
      <c r="DGM39" s="9"/>
      <c r="DGN39" s="9"/>
      <c r="DGO39" s="78"/>
      <c r="DGP39" s="9"/>
      <c r="DGQ39" s="9"/>
      <c r="DGR39" s="78"/>
      <c r="DGS39" s="9"/>
      <c r="DGT39" s="9"/>
      <c r="DGU39" s="78"/>
      <c r="DGV39" s="9"/>
      <c r="DGW39" s="9"/>
      <c r="DGX39" s="78"/>
      <c r="DGY39" s="9"/>
      <c r="DGZ39" s="9"/>
      <c r="DHA39" s="78"/>
      <c r="DHB39" s="9"/>
      <c r="DHC39" s="9"/>
      <c r="DHD39" s="78"/>
      <c r="DHE39" s="9"/>
      <c r="DHF39" s="9"/>
      <c r="DHG39" s="78"/>
      <c r="DHH39" s="9"/>
      <c r="DHI39" s="9"/>
      <c r="DHJ39" s="78"/>
      <c r="DHK39" s="9"/>
      <c r="DHL39" s="9"/>
      <c r="DHM39" s="78"/>
      <c r="DHN39" s="10"/>
      <c r="DHO39" s="10"/>
      <c r="DHP39" s="10"/>
      <c r="DHQ39" s="9"/>
      <c r="DHR39" s="9"/>
      <c r="DHS39" s="78"/>
      <c r="DHT39" s="10"/>
      <c r="DHU39" s="10"/>
      <c r="DHV39" s="10"/>
      <c r="DHW39" s="9"/>
      <c r="DHX39" s="9"/>
      <c r="DHY39" s="78"/>
      <c r="DHZ39" s="9"/>
      <c r="DIA39" s="9"/>
      <c r="DIB39" s="78"/>
      <c r="DIC39" s="10"/>
      <c r="DID39" s="10"/>
      <c r="DIE39" s="10"/>
      <c r="DIF39" s="10"/>
      <c r="DIG39" s="10"/>
      <c r="DIH39" s="10"/>
      <c r="DII39" s="57"/>
      <c r="DIJ39" s="58"/>
      <c r="DIK39" s="9"/>
      <c r="DIL39" s="9"/>
      <c r="DIM39" s="78"/>
      <c r="DIN39" s="9"/>
      <c r="DIO39" s="9"/>
      <c r="DIP39" s="78"/>
      <c r="DIQ39" s="9"/>
      <c r="DIR39" s="9"/>
      <c r="DIS39" s="78"/>
      <c r="DIT39" s="9"/>
      <c r="DIU39" s="9"/>
      <c r="DIV39" s="78"/>
      <c r="DIW39" s="9"/>
      <c r="DIX39" s="9"/>
      <c r="DIY39" s="78"/>
      <c r="DIZ39" s="9"/>
      <c r="DJA39" s="9"/>
      <c r="DJB39" s="78"/>
      <c r="DJC39" s="9"/>
      <c r="DJD39" s="9"/>
      <c r="DJE39" s="78"/>
      <c r="DJF39" s="9"/>
      <c r="DJG39" s="9"/>
      <c r="DJH39" s="78"/>
      <c r="DJI39" s="9"/>
      <c r="DJJ39" s="9"/>
      <c r="DJK39" s="78"/>
      <c r="DJL39" s="9"/>
      <c r="DJM39" s="9"/>
      <c r="DJN39" s="78"/>
      <c r="DJO39" s="9"/>
      <c r="DJP39" s="9"/>
      <c r="DJQ39" s="78"/>
      <c r="DJR39" s="9"/>
      <c r="DJS39" s="9"/>
      <c r="DJT39" s="78"/>
      <c r="DJU39" s="9"/>
      <c r="DJV39" s="9"/>
      <c r="DJW39" s="78"/>
      <c r="DJX39" s="9"/>
      <c r="DJY39" s="9"/>
      <c r="DJZ39" s="78"/>
      <c r="DKA39" s="9"/>
      <c r="DKB39" s="9"/>
      <c r="DKC39" s="78"/>
      <c r="DKD39" s="9"/>
      <c r="DKE39" s="9"/>
      <c r="DKF39" s="78"/>
      <c r="DKG39" s="9"/>
      <c r="DKH39" s="9"/>
      <c r="DKI39" s="78"/>
      <c r="DKJ39" s="9"/>
      <c r="DKK39" s="9"/>
      <c r="DKL39" s="78"/>
      <c r="DKM39" s="9"/>
      <c r="DKN39" s="9"/>
      <c r="DKO39" s="78"/>
      <c r="DKP39" s="9"/>
      <c r="DKQ39" s="9"/>
      <c r="DKR39" s="78"/>
      <c r="DKS39" s="9"/>
      <c r="DKT39" s="9"/>
      <c r="DKU39" s="78"/>
      <c r="DKV39" s="10"/>
      <c r="DKW39" s="10"/>
      <c r="DKX39" s="10"/>
      <c r="DKY39" s="9"/>
      <c r="DKZ39" s="9"/>
      <c r="DLA39" s="78"/>
      <c r="DLB39" s="10"/>
      <c r="DLC39" s="10"/>
      <c r="DLD39" s="10"/>
      <c r="DLE39" s="9"/>
      <c r="DLF39" s="9"/>
      <c r="DLG39" s="78"/>
      <c r="DLH39" s="9"/>
      <c r="DLI39" s="9"/>
      <c r="DLJ39" s="78"/>
      <c r="DLK39" s="10"/>
      <c r="DLL39" s="10"/>
      <c r="DLM39" s="10"/>
      <c r="DLN39" s="10"/>
      <c r="DLO39" s="10"/>
      <c r="DLP39" s="10"/>
      <c r="DLQ39" s="57"/>
      <c r="DLR39" s="58"/>
      <c r="DLS39" s="9"/>
      <c r="DLT39" s="9"/>
      <c r="DLU39" s="78"/>
      <c r="DLV39" s="9"/>
      <c r="DLW39" s="9"/>
      <c r="DLX39" s="78"/>
      <c r="DLY39" s="9"/>
      <c r="DLZ39" s="9"/>
      <c r="DMA39" s="78"/>
      <c r="DMB39" s="9"/>
      <c r="DMC39" s="9"/>
      <c r="DMD39" s="78"/>
      <c r="DME39" s="9"/>
      <c r="DMF39" s="9"/>
      <c r="DMG39" s="78"/>
      <c r="DMH39" s="9"/>
      <c r="DMI39" s="9"/>
      <c r="DMJ39" s="78"/>
      <c r="DMK39" s="9"/>
      <c r="DML39" s="9"/>
      <c r="DMM39" s="78"/>
      <c r="DMN39" s="9"/>
      <c r="DMO39" s="9"/>
      <c r="DMP39" s="78"/>
      <c r="DMQ39" s="9"/>
      <c r="DMR39" s="9"/>
      <c r="DMS39" s="78"/>
      <c r="DMT39" s="9"/>
      <c r="DMU39" s="9"/>
      <c r="DMV39" s="78"/>
      <c r="DMW39" s="9"/>
      <c r="DMX39" s="9"/>
      <c r="DMY39" s="78"/>
      <c r="DMZ39" s="9"/>
      <c r="DNA39" s="9"/>
      <c r="DNB39" s="78"/>
      <c r="DNC39" s="9"/>
      <c r="DND39" s="9"/>
      <c r="DNE39" s="78"/>
      <c r="DNF39" s="9"/>
      <c r="DNG39" s="9"/>
      <c r="DNH39" s="78"/>
      <c r="DNI39" s="9"/>
      <c r="DNJ39" s="9"/>
      <c r="DNK39" s="78"/>
      <c r="DNL39" s="9"/>
      <c r="DNM39" s="9"/>
      <c r="DNN39" s="78"/>
      <c r="DNO39" s="9"/>
      <c r="DNP39" s="9"/>
      <c r="DNQ39" s="78"/>
      <c r="DNR39" s="9"/>
      <c r="DNS39" s="9"/>
      <c r="DNT39" s="78"/>
      <c r="DNU39" s="9"/>
      <c r="DNV39" s="9"/>
      <c r="DNW39" s="78"/>
      <c r="DNX39" s="9"/>
      <c r="DNY39" s="9"/>
      <c r="DNZ39" s="78"/>
      <c r="DOA39" s="9"/>
      <c r="DOB39" s="9"/>
      <c r="DOC39" s="78"/>
      <c r="DOD39" s="10"/>
      <c r="DOE39" s="10"/>
      <c r="DOF39" s="10"/>
      <c r="DOG39" s="9"/>
      <c r="DOH39" s="9"/>
      <c r="DOI39" s="78"/>
      <c r="DOJ39" s="10"/>
      <c r="DOK39" s="10"/>
      <c r="DOL39" s="10"/>
      <c r="DOM39" s="9"/>
      <c r="DON39" s="9"/>
      <c r="DOO39" s="78"/>
      <c r="DOP39" s="9"/>
      <c r="DOQ39" s="9"/>
      <c r="DOR39" s="78"/>
      <c r="DOS39" s="10"/>
      <c r="DOT39" s="10"/>
      <c r="DOU39" s="10"/>
      <c r="DOV39" s="10"/>
      <c r="DOW39" s="10"/>
      <c r="DOX39" s="10"/>
      <c r="DOY39" s="57"/>
      <c r="DOZ39" s="58"/>
      <c r="DPA39" s="9"/>
      <c r="DPB39" s="9"/>
      <c r="DPC39" s="78"/>
      <c r="DPD39" s="9"/>
      <c r="DPE39" s="9"/>
      <c r="DPF39" s="78"/>
      <c r="DPG39" s="9"/>
      <c r="DPH39" s="9"/>
      <c r="DPI39" s="78"/>
      <c r="DPJ39" s="9"/>
      <c r="DPK39" s="9"/>
      <c r="DPL39" s="78"/>
      <c r="DPM39" s="9"/>
      <c r="DPN39" s="9"/>
      <c r="DPO39" s="78"/>
      <c r="DPP39" s="9"/>
      <c r="DPQ39" s="9"/>
      <c r="DPR39" s="78"/>
      <c r="DPS39" s="9"/>
      <c r="DPT39" s="9"/>
      <c r="DPU39" s="78"/>
      <c r="DPV39" s="9"/>
      <c r="DPW39" s="9"/>
      <c r="DPX39" s="78"/>
      <c r="DPY39" s="9"/>
      <c r="DPZ39" s="9"/>
      <c r="DQA39" s="78"/>
      <c r="DQB39" s="9"/>
      <c r="DQC39" s="9"/>
      <c r="DQD39" s="78"/>
      <c r="DQE39" s="9"/>
      <c r="DQF39" s="9"/>
      <c r="DQG39" s="78"/>
      <c r="DQH39" s="9"/>
      <c r="DQI39" s="9"/>
      <c r="DQJ39" s="78"/>
      <c r="DQK39" s="9"/>
      <c r="DQL39" s="9"/>
      <c r="DQM39" s="78"/>
      <c r="DQN39" s="9"/>
      <c r="DQO39" s="9"/>
      <c r="DQP39" s="78"/>
      <c r="DQQ39" s="9"/>
      <c r="DQR39" s="9"/>
      <c r="DQS39" s="78"/>
      <c r="DQT39" s="9"/>
      <c r="DQU39" s="9"/>
      <c r="DQV39" s="78"/>
      <c r="DQW39" s="9"/>
      <c r="DQX39" s="9"/>
      <c r="DQY39" s="78"/>
      <c r="DQZ39" s="9"/>
      <c r="DRA39" s="9"/>
      <c r="DRB39" s="78"/>
      <c r="DRC39" s="9"/>
      <c r="DRD39" s="9"/>
      <c r="DRE39" s="78"/>
      <c r="DRF39" s="9"/>
      <c r="DRG39" s="9"/>
      <c r="DRH39" s="78"/>
      <c r="DRI39" s="9"/>
      <c r="DRJ39" s="9"/>
      <c r="DRK39" s="78"/>
      <c r="DRL39" s="10"/>
      <c r="DRM39" s="10"/>
      <c r="DRN39" s="10"/>
      <c r="DRO39" s="9"/>
      <c r="DRP39" s="9"/>
      <c r="DRQ39" s="78"/>
      <c r="DRR39" s="10"/>
      <c r="DRS39" s="10"/>
      <c r="DRT39" s="10"/>
      <c r="DRU39" s="9"/>
      <c r="DRV39" s="9"/>
      <c r="DRW39" s="78"/>
      <c r="DRX39" s="9"/>
      <c r="DRY39" s="9"/>
      <c r="DRZ39" s="78"/>
      <c r="DSA39" s="10"/>
      <c r="DSB39" s="10"/>
      <c r="DSC39" s="10"/>
      <c r="DSD39" s="10"/>
      <c r="DSE39" s="10"/>
      <c r="DSF39" s="10"/>
      <c r="DSG39" s="57"/>
      <c r="DSH39" s="58"/>
      <c r="DSI39" s="9"/>
      <c r="DSJ39" s="9"/>
      <c r="DSK39" s="78"/>
      <c r="DSL39" s="9"/>
      <c r="DSM39" s="9"/>
      <c r="DSN39" s="78"/>
      <c r="DSO39" s="9"/>
      <c r="DSP39" s="9"/>
      <c r="DSQ39" s="78"/>
      <c r="DSR39" s="9"/>
      <c r="DSS39" s="9"/>
      <c r="DST39" s="78"/>
      <c r="DSU39" s="9"/>
      <c r="DSV39" s="9"/>
      <c r="DSW39" s="78"/>
      <c r="DSX39" s="9"/>
      <c r="DSY39" s="9"/>
      <c r="DSZ39" s="78"/>
      <c r="DTA39" s="9"/>
      <c r="DTB39" s="9"/>
      <c r="DTC39" s="78"/>
      <c r="DTD39" s="9"/>
      <c r="DTE39" s="9"/>
      <c r="DTF39" s="78"/>
      <c r="DTG39" s="9"/>
      <c r="DTH39" s="9"/>
      <c r="DTI39" s="78"/>
      <c r="DTJ39" s="9"/>
      <c r="DTK39" s="9"/>
      <c r="DTL39" s="78"/>
      <c r="DTM39" s="9"/>
      <c r="DTN39" s="9"/>
      <c r="DTO39" s="78"/>
      <c r="DTP39" s="9"/>
      <c r="DTQ39" s="9"/>
      <c r="DTR39" s="78"/>
      <c r="DTS39" s="9"/>
      <c r="DTT39" s="9"/>
      <c r="DTU39" s="78"/>
      <c r="DTV39" s="9"/>
      <c r="DTW39" s="9"/>
      <c r="DTX39" s="78"/>
      <c r="DTY39" s="9"/>
      <c r="DTZ39" s="9"/>
      <c r="DUA39" s="78"/>
      <c r="DUB39" s="9"/>
      <c r="DUC39" s="9"/>
      <c r="DUD39" s="78"/>
      <c r="DUE39" s="9"/>
      <c r="DUF39" s="9"/>
      <c r="DUG39" s="78"/>
      <c r="DUH39" s="9"/>
      <c r="DUI39" s="9"/>
      <c r="DUJ39" s="78"/>
      <c r="DUK39" s="9"/>
      <c r="DUL39" s="9"/>
      <c r="DUM39" s="78"/>
      <c r="DUN39" s="9"/>
      <c r="DUO39" s="9"/>
      <c r="DUP39" s="78"/>
      <c r="DUQ39" s="9"/>
      <c r="DUR39" s="9"/>
      <c r="DUS39" s="78"/>
      <c r="DUT39" s="10"/>
      <c r="DUU39" s="10"/>
      <c r="DUV39" s="10"/>
      <c r="DUW39" s="9"/>
      <c r="DUX39" s="9"/>
      <c r="DUY39" s="78"/>
      <c r="DUZ39" s="10"/>
      <c r="DVA39" s="10"/>
      <c r="DVB39" s="10"/>
      <c r="DVC39" s="9"/>
      <c r="DVD39" s="9"/>
      <c r="DVE39" s="78"/>
      <c r="DVF39" s="9"/>
      <c r="DVG39" s="9"/>
      <c r="DVH39" s="78"/>
      <c r="DVI39" s="10"/>
      <c r="DVJ39" s="10"/>
      <c r="DVK39" s="10"/>
      <c r="DVL39" s="10"/>
      <c r="DVM39" s="10"/>
      <c r="DVN39" s="10"/>
      <c r="DVO39" s="57"/>
      <c r="DVP39" s="58"/>
      <c r="DVQ39" s="9"/>
      <c r="DVR39" s="9"/>
      <c r="DVS39" s="78"/>
      <c r="DVT39" s="9"/>
      <c r="DVU39" s="9"/>
      <c r="DVV39" s="78"/>
      <c r="DVW39" s="9"/>
      <c r="DVX39" s="9"/>
      <c r="DVY39" s="78"/>
      <c r="DVZ39" s="9"/>
      <c r="DWA39" s="9"/>
      <c r="DWB39" s="78"/>
      <c r="DWC39" s="9"/>
      <c r="DWD39" s="9"/>
      <c r="DWE39" s="78"/>
      <c r="DWF39" s="9"/>
      <c r="DWG39" s="9"/>
      <c r="DWH39" s="78"/>
      <c r="DWI39" s="9"/>
      <c r="DWJ39" s="9"/>
      <c r="DWK39" s="78"/>
      <c r="DWL39" s="9"/>
      <c r="DWM39" s="9"/>
      <c r="DWN39" s="78"/>
      <c r="DWO39" s="9"/>
      <c r="DWP39" s="9"/>
      <c r="DWQ39" s="78"/>
      <c r="DWR39" s="9"/>
      <c r="DWS39" s="9"/>
      <c r="DWT39" s="78"/>
      <c r="DWU39" s="9"/>
      <c r="DWV39" s="9"/>
      <c r="DWW39" s="78"/>
      <c r="DWX39" s="9"/>
      <c r="DWY39" s="9"/>
      <c r="DWZ39" s="78"/>
      <c r="DXA39" s="9"/>
      <c r="DXB39" s="9"/>
      <c r="DXC39" s="78"/>
      <c r="DXD39" s="9"/>
      <c r="DXE39" s="9"/>
      <c r="DXF39" s="78"/>
      <c r="DXG39" s="9"/>
      <c r="DXH39" s="9"/>
      <c r="DXI39" s="78"/>
      <c r="DXJ39" s="9"/>
      <c r="DXK39" s="9"/>
      <c r="DXL39" s="78"/>
      <c r="DXM39" s="9"/>
      <c r="DXN39" s="9"/>
      <c r="DXO39" s="78"/>
      <c r="DXP39" s="9"/>
      <c r="DXQ39" s="9"/>
      <c r="DXR39" s="78"/>
      <c r="DXS39" s="9"/>
      <c r="DXT39" s="9"/>
      <c r="DXU39" s="78"/>
      <c r="DXV39" s="9"/>
      <c r="DXW39" s="9"/>
      <c r="DXX39" s="78"/>
      <c r="DXY39" s="9"/>
      <c r="DXZ39" s="9"/>
      <c r="DYA39" s="78"/>
      <c r="DYB39" s="10"/>
      <c r="DYC39" s="10"/>
      <c r="DYD39" s="10"/>
      <c r="DYE39" s="9"/>
      <c r="DYF39" s="9"/>
      <c r="DYG39" s="78"/>
      <c r="DYH39" s="10"/>
      <c r="DYI39" s="10"/>
      <c r="DYJ39" s="10"/>
      <c r="DYK39" s="9"/>
      <c r="DYL39" s="9"/>
      <c r="DYM39" s="78"/>
      <c r="DYN39" s="9"/>
      <c r="DYO39" s="9"/>
      <c r="DYP39" s="78"/>
      <c r="DYQ39" s="10"/>
      <c r="DYR39" s="10"/>
      <c r="DYS39" s="10"/>
      <c r="DYT39" s="10"/>
      <c r="DYU39" s="10"/>
      <c r="DYV39" s="10"/>
      <c r="DYW39" s="57"/>
      <c r="DYX39" s="58"/>
      <c r="DYY39" s="9"/>
      <c r="DYZ39" s="9"/>
      <c r="DZA39" s="78"/>
      <c r="DZB39" s="9"/>
      <c r="DZC39" s="9"/>
      <c r="DZD39" s="78"/>
      <c r="DZE39" s="9"/>
      <c r="DZF39" s="9"/>
      <c r="DZG39" s="78"/>
      <c r="DZH39" s="9"/>
      <c r="DZI39" s="9"/>
      <c r="DZJ39" s="78"/>
      <c r="DZK39" s="9"/>
      <c r="DZL39" s="9"/>
      <c r="DZM39" s="78"/>
      <c r="DZN39" s="9"/>
      <c r="DZO39" s="9"/>
      <c r="DZP39" s="78"/>
      <c r="DZQ39" s="9"/>
      <c r="DZR39" s="9"/>
      <c r="DZS39" s="78"/>
      <c r="DZT39" s="9"/>
      <c r="DZU39" s="9"/>
      <c r="DZV39" s="78"/>
      <c r="DZW39" s="9"/>
      <c r="DZX39" s="9"/>
      <c r="DZY39" s="78"/>
      <c r="DZZ39" s="9"/>
      <c r="EAA39" s="9"/>
      <c r="EAB39" s="78"/>
      <c r="EAC39" s="9"/>
      <c r="EAD39" s="9"/>
      <c r="EAE39" s="78"/>
      <c r="EAF39" s="9"/>
      <c r="EAG39" s="9"/>
      <c r="EAH39" s="78"/>
      <c r="EAI39" s="9"/>
      <c r="EAJ39" s="9"/>
      <c r="EAK39" s="78"/>
      <c r="EAL39" s="9"/>
      <c r="EAM39" s="9"/>
      <c r="EAN39" s="78"/>
      <c r="EAO39" s="9"/>
      <c r="EAP39" s="9"/>
      <c r="EAQ39" s="78"/>
      <c r="EAR39" s="9"/>
      <c r="EAS39" s="9"/>
      <c r="EAT39" s="78"/>
      <c r="EAU39" s="9"/>
      <c r="EAV39" s="9"/>
      <c r="EAW39" s="78"/>
      <c r="EAX39" s="9"/>
      <c r="EAY39" s="9"/>
      <c r="EAZ39" s="78"/>
      <c r="EBA39" s="9"/>
      <c r="EBB39" s="9"/>
      <c r="EBC39" s="78"/>
      <c r="EBD39" s="9"/>
      <c r="EBE39" s="9"/>
      <c r="EBF39" s="78"/>
      <c r="EBG39" s="9"/>
      <c r="EBH39" s="9"/>
      <c r="EBI39" s="78"/>
      <c r="EBJ39" s="10"/>
      <c r="EBK39" s="10"/>
      <c r="EBL39" s="10"/>
      <c r="EBM39" s="9"/>
      <c r="EBN39" s="9"/>
      <c r="EBO39" s="78"/>
      <c r="EBP39" s="10"/>
      <c r="EBQ39" s="10"/>
      <c r="EBR39" s="10"/>
      <c r="EBS39" s="9"/>
      <c r="EBT39" s="9"/>
      <c r="EBU39" s="78"/>
      <c r="EBV39" s="9"/>
      <c r="EBW39" s="9"/>
      <c r="EBX39" s="78"/>
      <c r="EBY39" s="10"/>
      <c r="EBZ39" s="10"/>
      <c r="ECA39" s="10"/>
      <c r="ECB39" s="10"/>
      <c r="ECC39" s="10"/>
      <c r="ECD39" s="10"/>
      <c r="ECE39" s="57"/>
      <c r="ECF39" s="58"/>
      <c r="ECG39" s="9"/>
      <c r="ECH39" s="9"/>
      <c r="ECI39" s="78"/>
      <c r="ECJ39" s="9"/>
      <c r="ECK39" s="9"/>
      <c r="ECL39" s="78"/>
      <c r="ECM39" s="9"/>
      <c r="ECN39" s="9"/>
      <c r="ECO39" s="78"/>
      <c r="ECP39" s="9"/>
      <c r="ECQ39" s="9"/>
      <c r="ECR39" s="78"/>
      <c r="ECS39" s="9"/>
      <c r="ECT39" s="9"/>
      <c r="ECU39" s="78"/>
      <c r="ECV39" s="9"/>
      <c r="ECW39" s="9"/>
      <c r="ECX39" s="78"/>
      <c r="ECY39" s="9"/>
      <c r="ECZ39" s="9"/>
      <c r="EDA39" s="78"/>
      <c r="EDB39" s="9"/>
      <c r="EDC39" s="9"/>
      <c r="EDD39" s="78"/>
      <c r="EDE39" s="9"/>
      <c r="EDF39" s="9"/>
      <c r="EDG39" s="78"/>
      <c r="EDH39" s="9"/>
      <c r="EDI39" s="9"/>
      <c r="EDJ39" s="78"/>
      <c r="EDK39" s="9"/>
      <c r="EDL39" s="9"/>
      <c r="EDM39" s="78"/>
      <c r="EDN39" s="9"/>
      <c r="EDO39" s="9"/>
      <c r="EDP39" s="78"/>
      <c r="EDQ39" s="9"/>
      <c r="EDR39" s="9"/>
      <c r="EDS39" s="78"/>
      <c r="EDT39" s="9"/>
      <c r="EDU39" s="9"/>
      <c r="EDV39" s="78"/>
      <c r="EDW39" s="9"/>
      <c r="EDX39" s="9"/>
      <c r="EDY39" s="78"/>
      <c r="EDZ39" s="9"/>
      <c r="EEA39" s="9"/>
      <c r="EEB39" s="78"/>
      <c r="EEC39" s="9"/>
      <c r="EED39" s="9"/>
      <c r="EEE39" s="78"/>
      <c r="EEF39" s="9"/>
      <c r="EEG39" s="9"/>
      <c r="EEH39" s="78"/>
      <c r="EEI39" s="9"/>
      <c r="EEJ39" s="9"/>
      <c r="EEK39" s="78"/>
      <c r="EEL39" s="9"/>
      <c r="EEM39" s="9"/>
      <c r="EEN39" s="78"/>
      <c r="EEO39" s="9"/>
      <c r="EEP39" s="9"/>
      <c r="EEQ39" s="78"/>
      <c r="EER39" s="10"/>
      <c r="EES39" s="10"/>
      <c r="EET39" s="10"/>
      <c r="EEU39" s="9"/>
      <c r="EEV39" s="9"/>
      <c r="EEW39" s="78"/>
      <c r="EEX39" s="10"/>
      <c r="EEY39" s="10"/>
      <c r="EEZ39" s="10"/>
      <c r="EFA39" s="9"/>
      <c r="EFB39" s="9"/>
      <c r="EFC39" s="78"/>
      <c r="EFD39" s="9"/>
      <c r="EFE39" s="9"/>
      <c r="EFF39" s="78"/>
      <c r="EFG39" s="10"/>
      <c r="EFH39" s="10"/>
      <c r="EFI39" s="10"/>
      <c r="EFJ39" s="10"/>
      <c r="EFK39" s="10"/>
      <c r="EFL39" s="10"/>
      <c r="EFM39" s="57"/>
      <c r="EFN39" s="58"/>
      <c r="EFO39" s="9"/>
      <c r="EFP39" s="9"/>
      <c r="EFQ39" s="78"/>
      <c r="EFR39" s="9"/>
      <c r="EFS39" s="9"/>
      <c r="EFT39" s="78"/>
      <c r="EFU39" s="9"/>
      <c r="EFV39" s="9"/>
      <c r="EFW39" s="78"/>
      <c r="EFX39" s="9"/>
      <c r="EFY39" s="9"/>
      <c r="EFZ39" s="78"/>
      <c r="EGA39" s="9"/>
      <c r="EGB39" s="9"/>
      <c r="EGC39" s="78"/>
      <c r="EGD39" s="9"/>
      <c r="EGE39" s="9"/>
      <c r="EGF39" s="78"/>
      <c r="EGG39" s="9"/>
      <c r="EGH39" s="9"/>
      <c r="EGI39" s="78"/>
      <c r="EGJ39" s="9"/>
      <c r="EGK39" s="9"/>
      <c r="EGL39" s="78"/>
      <c r="EGM39" s="9"/>
      <c r="EGN39" s="9"/>
      <c r="EGO39" s="78"/>
      <c r="EGP39" s="9"/>
      <c r="EGQ39" s="9"/>
      <c r="EGR39" s="78"/>
      <c r="EGS39" s="9"/>
      <c r="EGT39" s="9"/>
      <c r="EGU39" s="78"/>
      <c r="EGV39" s="9"/>
      <c r="EGW39" s="9"/>
      <c r="EGX39" s="78"/>
      <c r="EGY39" s="9"/>
      <c r="EGZ39" s="9"/>
      <c r="EHA39" s="78"/>
      <c r="EHB39" s="9"/>
      <c r="EHC39" s="9"/>
      <c r="EHD39" s="78"/>
      <c r="EHE39" s="9"/>
      <c r="EHF39" s="9"/>
      <c r="EHG39" s="78"/>
      <c r="EHH39" s="9"/>
      <c r="EHI39" s="9"/>
      <c r="EHJ39" s="78"/>
      <c r="EHK39" s="9"/>
      <c r="EHL39" s="9"/>
      <c r="EHM39" s="78"/>
      <c r="EHN39" s="9"/>
      <c r="EHO39" s="9"/>
      <c r="EHP39" s="78"/>
      <c r="EHQ39" s="9"/>
      <c r="EHR39" s="9"/>
      <c r="EHS39" s="78"/>
      <c r="EHT39" s="9"/>
      <c r="EHU39" s="9"/>
      <c r="EHV39" s="78"/>
      <c r="EHW39" s="9"/>
      <c r="EHX39" s="9"/>
      <c r="EHY39" s="78"/>
      <c r="EHZ39" s="10"/>
      <c r="EIA39" s="10"/>
      <c r="EIB39" s="10"/>
      <c r="EIC39" s="9"/>
      <c r="EID39" s="9"/>
      <c r="EIE39" s="78"/>
      <c r="EIF39" s="10"/>
      <c r="EIG39" s="10"/>
      <c r="EIH39" s="10"/>
      <c r="EII39" s="9"/>
      <c r="EIJ39" s="9"/>
      <c r="EIK39" s="78"/>
      <c r="EIL39" s="9"/>
      <c r="EIM39" s="9"/>
      <c r="EIN39" s="78"/>
      <c r="EIO39" s="10"/>
      <c r="EIP39" s="10"/>
      <c r="EIQ39" s="10"/>
      <c r="EIR39" s="10"/>
      <c r="EIS39" s="10"/>
      <c r="EIT39" s="10"/>
      <c r="EIU39" s="57"/>
      <c r="EIV39" s="58"/>
      <c r="EIW39" s="9"/>
      <c r="EIX39" s="9"/>
      <c r="EIY39" s="78"/>
      <c r="EIZ39" s="9"/>
      <c r="EJA39" s="9"/>
      <c r="EJB39" s="78"/>
      <c r="EJC39" s="9"/>
      <c r="EJD39" s="9"/>
      <c r="EJE39" s="78"/>
      <c r="EJF39" s="9"/>
      <c r="EJG39" s="9"/>
      <c r="EJH39" s="78"/>
      <c r="EJI39" s="9"/>
      <c r="EJJ39" s="9"/>
      <c r="EJK39" s="78"/>
      <c r="EJL39" s="9"/>
      <c r="EJM39" s="9"/>
      <c r="EJN39" s="78"/>
      <c r="EJO39" s="9"/>
      <c r="EJP39" s="9"/>
      <c r="EJQ39" s="78"/>
      <c r="EJR39" s="9"/>
      <c r="EJS39" s="9"/>
      <c r="EJT39" s="78"/>
      <c r="EJU39" s="9"/>
      <c r="EJV39" s="9"/>
      <c r="EJW39" s="78"/>
      <c r="EJX39" s="9"/>
      <c r="EJY39" s="9"/>
      <c r="EJZ39" s="78"/>
      <c r="EKA39" s="9"/>
      <c r="EKB39" s="9"/>
      <c r="EKC39" s="78"/>
      <c r="EKD39" s="9"/>
      <c r="EKE39" s="9"/>
      <c r="EKF39" s="78"/>
      <c r="EKG39" s="9"/>
      <c r="EKH39" s="9"/>
      <c r="EKI39" s="78"/>
      <c r="EKJ39" s="9"/>
      <c r="EKK39" s="9"/>
      <c r="EKL39" s="78"/>
      <c r="EKM39" s="9"/>
      <c r="EKN39" s="9"/>
      <c r="EKO39" s="78"/>
      <c r="EKP39" s="9"/>
      <c r="EKQ39" s="9"/>
      <c r="EKR39" s="78"/>
      <c r="EKS39" s="9"/>
      <c r="EKT39" s="9"/>
      <c r="EKU39" s="78"/>
      <c r="EKV39" s="9"/>
      <c r="EKW39" s="9"/>
      <c r="EKX39" s="78"/>
      <c r="EKY39" s="9"/>
      <c r="EKZ39" s="9"/>
      <c r="ELA39" s="78"/>
      <c r="ELB39" s="9"/>
      <c r="ELC39" s="9"/>
      <c r="ELD39" s="78"/>
      <c r="ELE39" s="9"/>
      <c r="ELF39" s="9"/>
      <c r="ELG39" s="78"/>
      <c r="ELH39" s="10"/>
      <c r="ELI39" s="10"/>
      <c r="ELJ39" s="10"/>
      <c r="ELK39" s="9"/>
      <c r="ELL39" s="9"/>
      <c r="ELM39" s="78"/>
      <c r="ELN39" s="10"/>
      <c r="ELO39" s="10"/>
      <c r="ELP39" s="10"/>
      <c r="ELQ39" s="9"/>
      <c r="ELR39" s="9"/>
      <c r="ELS39" s="78"/>
      <c r="ELT39" s="9"/>
      <c r="ELU39" s="9"/>
      <c r="ELV39" s="78"/>
      <c r="ELW39" s="10"/>
      <c r="ELX39" s="10"/>
      <c r="ELY39" s="10"/>
      <c r="ELZ39" s="10"/>
      <c r="EMA39" s="10"/>
      <c r="EMB39" s="10"/>
      <c r="EMC39" s="57"/>
      <c r="EMD39" s="58"/>
      <c r="EME39" s="9"/>
      <c r="EMF39" s="9"/>
      <c r="EMG39" s="78"/>
      <c r="EMH39" s="9"/>
      <c r="EMI39" s="9"/>
      <c r="EMJ39" s="78"/>
      <c r="EMK39" s="9"/>
      <c r="EML39" s="9"/>
      <c r="EMM39" s="78"/>
      <c r="EMN39" s="9"/>
      <c r="EMO39" s="9"/>
      <c r="EMP39" s="78"/>
      <c r="EMQ39" s="9"/>
      <c r="EMR39" s="9"/>
      <c r="EMS39" s="78"/>
      <c r="EMT39" s="9"/>
      <c r="EMU39" s="9"/>
      <c r="EMV39" s="78"/>
      <c r="EMW39" s="9"/>
      <c r="EMX39" s="9"/>
      <c r="EMY39" s="78"/>
      <c r="EMZ39" s="9"/>
      <c r="ENA39" s="9"/>
      <c r="ENB39" s="78"/>
      <c r="ENC39" s="9"/>
      <c r="END39" s="9"/>
      <c r="ENE39" s="78"/>
      <c r="ENF39" s="9"/>
      <c r="ENG39" s="9"/>
      <c r="ENH39" s="78"/>
      <c r="ENI39" s="9"/>
      <c r="ENJ39" s="9"/>
      <c r="ENK39" s="78"/>
      <c r="ENL39" s="9"/>
      <c r="ENM39" s="9"/>
      <c r="ENN39" s="78"/>
      <c r="ENO39" s="9"/>
      <c r="ENP39" s="9"/>
      <c r="ENQ39" s="78"/>
      <c r="ENR39" s="9"/>
      <c r="ENS39" s="9"/>
      <c r="ENT39" s="78"/>
      <c r="ENU39" s="9"/>
      <c r="ENV39" s="9"/>
      <c r="ENW39" s="78"/>
      <c r="ENX39" s="9"/>
      <c r="ENY39" s="9"/>
      <c r="ENZ39" s="78"/>
      <c r="EOA39" s="9"/>
      <c r="EOB39" s="9"/>
      <c r="EOC39" s="78"/>
      <c r="EOD39" s="9"/>
      <c r="EOE39" s="9"/>
      <c r="EOF39" s="78"/>
      <c r="EOG39" s="9"/>
      <c r="EOH39" s="9"/>
      <c r="EOI39" s="78"/>
      <c r="EOJ39" s="9"/>
      <c r="EOK39" s="9"/>
      <c r="EOL39" s="78"/>
      <c r="EOM39" s="9"/>
      <c r="EON39" s="9"/>
      <c r="EOO39" s="78"/>
      <c r="EOP39" s="10"/>
      <c r="EOQ39" s="10"/>
      <c r="EOR39" s="10"/>
      <c r="EOS39" s="9"/>
      <c r="EOT39" s="9"/>
      <c r="EOU39" s="78"/>
      <c r="EOV39" s="10"/>
      <c r="EOW39" s="10"/>
      <c r="EOX39" s="10"/>
      <c r="EOY39" s="9"/>
      <c r="EOZ39" s="9"/>
      <c r="EPA39" s="78"/>
      <c r="EPB39" s="9"/>
      <c r="EPC39" s="9"/>
      <c r="EPD39" s="78"/>
      <c r="EPE39" s="10"/>
      <c r="EPF39" s="10"/>
      <c r="EPG39" s="10"/>
      <c r="EPH39" s="10"/>
      <c r="EPI39" s="10"/>
      <c r="EPJ39" s="10"/>
      <c r="EPK39" s="57"/>
      <c r="EPL39" s="58"/>
      <c r="EPM39" s="9"/>
      <c r="EPN39" s="9"/>
      <c r="EPO39" s="78"/>
      <c r="EPP39" s="9"/>
      <c r="EPQ39" s="9"/>
      <c r="EPR39" s="78"/>
      <c r="EPS39" s="9"/>
      <c r="EPT39" s="9"/>
      <c r="EPU39" s="78"/>
      <c r="EPV39" s="9"/>
      <c r="EPW39" s="9"/>
      <c r="EPX39" s="78"/>
      <c r="EPY39" s="9"/>
      <c r="EPZ39" s="9"/>
      <c r="EQA39" s="78"/>
      <c r="EQB39" s="9"/>
      <c r="EQC39" s="9"/>
      <c r="EQD39" s="78"/>
      <c r="EQE39" s="9"/>
      <c r="EQF39" s="9"/>
      <c r="EQG39" s="78"/>
      <c r="EQH39" s="9"/>
      <c r="EQI39" s="9"/>
      <c r="EQJ39" s="78"/>
      <c r="EQK39" s="9"/>
      <c r="EQL39" s="9"/>
      <c r="EQM39" s="78"/>
      <c r="EQN39" s="9"/>
      <c r="EQO39" s="9"/>
      <c r="EQP39" s="78"/>
      <c r="EQQ39" s="9"/>
      <c r="EQR39" s="9"/>
      <c r="EQS39" s="78"/>
      <c r="EQT39" s="9"/>
      <c r="EQU39" s="9"/>
      <c r="EQV39" s="78"/>
      <c r="EQW39" s="9"/>
      <c r="EQX39" s="9"/>
      <c r="EQY39" s="78"/>
      <c r="EQZ39" s="9"/>
      <c r="ERA39" s="9"/>
      <c r="ERB39" s="78"/>
      <c r="ERC39" s="9"/>
      <c r="ERD39" s="9"/>
      <c r="ERE39" s="78"/>
      <c r="ERF39" s="9"/>
      <c r="ERG39" s="9"/>
      <c r="ERH39" s="78"/>
      <c r="ERI39" s="9"/>
      <c r="ERJ39" s="9"/>
      <c r="ERK39" s="78"/>
      <c r="ERL39" s="9"/>
      <c r="ERM39" s="9"/>
      <c r="ERN39" s="78"/>
      <c r="ERO39" s="9"/>
      <c r="ERP39" s="9"/>
      <c r="ERQ39" s="78"/>
      <c r="ERR39" s="9"/>
      <c r="ERS39" s="9"/>
      <c r="ERT39" s="78"/>
      <c r="ERU39" s="9"/>
      <c r="ERV39" s="9"/>
      <c r="ERW39" s="78"/>
      <c r="ERX39" s="10"/>
      <c r="ERY39" s="10"/>
      <c r="ERZ39" s="10"/>
      <c r="ESA39" s="9"/>
      <c r="ESB39" s="9"/>
      <c r="ESC39" s="78"/>
      <c r="ESD39" s="10"/>
      <c r="ESE39" s="10"/>
      <c r="ESF39" s="10"/>
      <c r="ESG39" s="9"/>
      <c r="ESH39" s="9"/>
      <c r="ESI39" s="78"/>
      <c r="ESJ39" s="9"/>
      <c r="ESK39" s="9"/>
      <c r="ESL39" s="78"/>
      <c r="ESM39" s="10"/>
      <c r="ESN39" s="10"/>
      <c r="ESO39" s="10"/>
      <c r="ESP39" s="10"/>
      <c r="ESQ39" s="10"/>
      <c r="ESR39" s="10"/>
      <c r="ESS39" s="57"/>
      <c r="EST39" s="58"/>
      <c r="ESU39" s="9"/>
      <c r="ESV39" s="9"/>
      <c r="ESW39" s="78"/>
      <c r="ESX39" s="9"/>
      <c r="ESY39" s="9"/>
      <c r="ESZ39" s="78"/>
      <c r="ETA39" s="9"/>
      <c r="ETB39" s="9"/>
      <c r="ETC39" s="78"/>
      <c r="ETD39" s="9"/>
      <c r="ETE39" s="9"/>
      <c r="ETF39" s="78"/>
      <c r="ETG39" s="9"/>
      <c r="ETH39" s="9"/>
      <c r="ETI39" s="78"/>
      <c r="ETJ39" s="9"/>
      <c r="ETK39" s="9"/>
      <c r="ETL39" s="78"/>
      <c r="ETM39" s="9"/>
      <c r="ETN39" s="9"/>
      <c r="ETO39" s="78"/>
      <c r="ETP39" s="9"/>
      <c r="ETQ39" s="9"/>
      <c r="ETR39" s="78"/>
      <c r="ETS39" s="9"/>
      <c r="ETT39" s="9"/>
      <c r="ETU39" s="78"/>
      <c r="ETV39" s="9"/>
      <c r="ETW39" s="9"/>
      <c r="ETX39" s="78"/>
      <c r="ETY39" s="9"/>
      <c r="ETZ39" s="9"/>
      <c r="EUA39" s="78"/>
      <c r="EUB39" s="9"/>
      <c r="EUC39" s="9"/>
      <c r="EUD39" s="78"/>
      <c r="EUE39" s="9"/>
      <c r="EUF39" s="9"/>
      <c r="EUG39" s="78"/>
      <c r="EUH39" s="9"/>
      <c r="EUI39" s="9"/>
      <c r="EUJ39" s="78"/>
      <c r="EUK39" s="9"/>
      <c r="EUL39" s="9"/>
      <c r="EUM39" s="78"/>
      <c r="EUN39" s="9"/>
      <c r="EUO39" s="9"/>
      <c r="EUP39" s="78"/>
      <c r="EUQ39" s="9"/>
      <c r="EUR39" s="9"/>
      <c r="EUS39" s="78"/>
      <c r="EUT39" s="9"/>
      <c r="EUU39" s="9"/>
      <c r="EUV39" s="78"/>
      <c r="EUW39" s="9"/>
      <c r="EUX39" s="9"/>
      <c r="EUY39" s="78"/>
      <c r="EUZ39" s="9"/>
      <c r="EVA39" s="9"/>
      <c r="EVB39" s="78"/>
      <c r="EVC39" s="9"/>
      <c r="EVD39" s="9"/>
      <c r="EVE39" s="78"/>
      <c r="EVF39" s="10"/>
      <c r="EVG39" s="10"/>
      <c r="EVH39" s="10"/>
      <c r="EVI39" s="9"/>
      <c r="EVJ39" s="9"/>
      <c r="EVK39" s="78"/>
      <c r="EVL39" s="10"/>
      <c r="EVM39" s="10"/>
      <c r="EVN39" s="10"/>
      <c r="EVO39" s="9"/>
      <c r="EVP39" s="9"/>
      <c r="EVQ39" s="78"/>
      <c r="EVR39" s="9"/>
      <c r="EVS39" s="9"/>
      <c r="EVT39" s="78"/>
      <c r="EVU39" s="10"/>
      <c r="EVV39" s="10"/>
      <c r="EVW39" s="10"/>
      <c r="EVX39" s="10"/>
      <c r="EVY39" s="10"/>
      <c r="EVZ39" s="10"/>
      <c r="EWA39" s="57"/>
      <c r="EWB39" s="58"/>
      <c r="EWC39" s="9"/>
      <c r="EWD39" s="9"/>
      <c r="EWE39" s="78"/>
      <c r="EWF39" s="9"/>
      <c r="EWG39" s="9"/>
      <c r="EWH39" s="78"/>
      <c r="EWI39" s="9"/>
      <c r="EWJ39" s="9"/>
      <c r="EWK39" s="78"/>
      <c r="EWL39" s="9"/>
      <c r="EWM39" s="9"/>
      <c r="EWN39" s="78"/>
      <c r="EWO39" s="9"/>
      <c r="EWP39" s="9"/>
      <c r="EWQ39" s="78"/>
      <c r="EWR39" s="9"/>
      <c r="EWS39" s="9"/>
      <c r="EWT39" s="78"/>
      <c r="EWU39" s="9"/>
      <c r="EWV39" s="9"/>
      <c r="EWW39" s="78"/>
      <c r="EWX39" s="9"/>
      <c r="EWY39" s="9"/>
      <c r="EWZ39" s="78"/>
      <c r="EXA39" s="9"/>
      <c r="EXB39" s="9"/>
      <c r="EXC39" s="78"/>
      <c r="EXD39" s="9"/>
      <c r="EXE39" s="9"/>
      <c r="EXF39" s="78"/>
      <c r="EXG39" s="9"/>
      <c r="EXH39" s="9"/>
      <c r="EXI39" s="78"/>
      <c r="EXJ39" s="9"/>
      <c r="EXK39" s="9"/>
      <c r="EXL39" s="78"/>
      <c r="EXM39" s="9"/>
      <c r="EXN39" s="9"/>
      <c r="EXO39" s="78"/>
      <c r="EXP39" s="9"/>
      <c r="EXQ39" s="9"/>
      <c r="EXR39" s="78"/>
      <c r="EXS39" s="9"/>
      <c r="EXT39" s="9"/>
      <c r="EXU39" s="78"/>
      <c r="EXV39" s="9"/>
      <c r="EXW39" s="9"/>
      <c r="EXX39" s="78"/>
      <c r="EXY39" s="9"/>
      <c r="EXZ39" s="9"/>
      <c r="EYA39" s="78"/>
      <c r="EYB39" s="9"/>
      <c r="EYC39" s="9"/>
      <c r="EYD39" s="78"/>
      <c r="EYE39" s="9"/>
      <c r="EYF39" s="9"/>
      <c r="EYG39" s="78"/>
      <c r="EYH39" s="9"/>
      <c r="EYI39" s="9"/>
      <c r="EYJ39" s="78"/>
      <c r="EYK39" s="9"/>
      <c r="EYL39" s="9"/>
      <c r="EYM39" s="78"/>
      <c r="EYN39" s="10"/>
      <c r="EYO39" s="10"/>
      <c r="EYP39" s="10"/>
      <c r="EYQ39" s="9"/>
      <c r="EYR39" s="9"/>
      <c r="EYS39" s="78"/>
      <c r="EYT39" s="10"/>
      <c r="EYU39" s="10"/>
      <c r="EYV39" s="10"/>
      <c r="EYW39" s="9"/>
      <c r="EYX39" s="9"/>
      <c r="EYY39" s="78"/>
      <c r="EYZ39" s="9"/>
      <c r="EZA39" s="9"/>
      <c r="EZB39" s="78"/>
      <c r="EZC39" s="10"/>
      <c r="EZD39" s="10"/>
      <c r="EZE39" s="10"/>
      <c r="EZF39" s="10"/>
      <c r="EZG39" s="10"/>
      <c r="EZH39" s="10"/>
      <c r="EZI39" s="57"/>
      <c r="EZJ39" s="58"/>
      <c r="EZK39" s="9"/>
      <c r="EZL39" s="9"/>
      <c r="EZM39" s="78"/>
      <c r="EZN39" s="9"/>
      <c r="EZO39" s="9"/>
      <c r="EZP39" s="78"/>
      <c r="EZQ39" s="9"/>
      <c r="EZR39" s="9"/>
      <c r="EZS39" s="78"/>
      <c r="EZT39" s="9"/>
      <c r="EZU39" s="9"/>
      <c r="EZV39" s="78"/>
      <c r="EZW39" s="9"/>
      <c r="EZX39" s="9"/>
      <c r="EZY39" s="78"/>
      <c r="EZZ39" s="9"/>
      <c r="FAA39" s="9"/>
      <c r="FAB39" s="78"/>
      <c r="FAC39" s="9"/>
      <c r="FAD39" s="9"/>
      <c r="FAE39" s="78"/>
      <c r="FAF39" s="9"/>
      <c r="FAG39" s="9"/>
      <c r="FAH39" s="78"/>
      <c r="FAI39" s="9"/>
      <c r="FAJ39" s="9"/>
      <c r="FAK39" s="78"/>
      <c r="FAL39" s="9"/>
      <c r="FAM39" s="9"/>
      <c r="FAN39" s="78"/>
      <c r="FAO39" s="9"/>
      <c r="FAP39" s="9"/>
      <c r="FAQ39" s="78"/>
      <c r="FAR39" s="9"/>
      <c r="FAS39" s="9"/>
      <c r="FAT39" s="78"/>
      <c r="FAU39" s="9"/>
      <c r="FAV39" s="9"/>
      <c r="FAW39" s="78"/>
      <c r="FAX39" s="9"/>
      <c r="FAY39" s="9"/>
      <c r="FAZ39" s="78"/>
      <c r="FBA39" s="9"/>
      <c r="FBB39" s="9"/>
      <c r="FBC39" s="78"/>
      <c r="FBD39" s="9"/>
      <c r="FBE39" s="9"/>
      <c r="FBF39" s="78"/>
      <c r="FBG39" s="9"/>
      <c r="FBH39" s="9"/>
      <c r="FBI39" s="78"/>
      <c r="FBJ39" s="9"/>
      <c r="FBK39" s="9"/>
      <c r="FBL39" s="78"/>
      <c r="FBM39" s="9"/>
      <c r="FBN39" s="9"/>
      <c r="FBO39" s="78"/>
      <c r="FBP39" s="9"/>
      <c r="FBQ39" s="9"/>
      <c r="FBR39" s="78"/>
      <c r="FBS39" s="9"/>
      <c r="FBT39" s="9"/>
      <c r="FBU39" s="78"/>
      <c r="FBV39" s="10"/>
      <c r="FBW39" s="10"/>
      <c r="FBX39" s="10"/>
      <c r="FBY39" s="9"/>
      <c r="FBZ39" s="9"/>
      <c r="FCA39" s="78"/>
      <c r="FCB39" s="10"/>
      <c r="FCC39" s="10"/>
      <c r="FCD39" s="10"/>
      <c r="FCE39" s="9"/>
      <c r="FCF39" s="9"/>
      <c r="FCG39" s="78"/>
      <c r="FCH39" s="9"/>
      <c r="FCI39" s="9"/>
      <c r="FCJ39" s="78"/>
      <c r="FCK39" s="10"/>
      <c r="FCL39" s="10"/>
      <c r="FCM39" s="10"/>
      <c r="FCN39" s="10"/>
      <c r="FCO39" s="10"/>
      <c r="FCP39" s="10"/>
      <c r="FCQ39" s="57"/>
      <c r="FCR39" s="58"/>
      <c r="FCS39" s="9"/>
      <c r="FCT39" s="9"/>
      <c r="FCU39" s="78"/>
      <c r="FCV39" s="9"/>
      <c r="FCW39" s="9"/>
      <c r="FCX39" s="78"/>
      <c r="FCY39" s="9"/>
      <c r="FCZ39" s="9"/>
      <c r="FDA39" s="78"/>
      <c r="FDB39" s="9"/>
      <c r="FDC39" s="9"/>
      <c r="FDD39" s="78"/>
      <c r="FDE39" s="9"/>
      <c r="FDF39" s="9"/>
      <c r="FDG39" s="78"/>
      <c r="FDH39" s="9"/>
      <c r="FDI39" s="9"/>
      <c r="FDJ39" s="78"/>
      <c r="FDK39" s="9"/>
      <c r="FDL39" s="9"/>
      <c r="FDM39" s="78"/>
      <c r="FDN39" s="9"/>
      <c r="FDO39" s="9"/>
      <c r="FDP39" s="78"/>
      <c r="FDQ39" s="9"/>
      <c r="FDR39" s="9"/>
      <c r="FDS39" s="78"/>
      <c r="FDT39" s="9"/>
      <c r="FDU39" s="9"/>
      <c r="FDV39" s="78"/>
      <c r="FDW39" s="9"/>
      <c r="FDX39" s="9"/>
      <c r="FDY39" s="78"/>
      <c r="FDZ39" s="9"/>
      <c r="FEA39" s="9"/>
      <c r="FEB39" s="78"/>
      <c r="FEC39" s="9"/>
      <c r="FED39" s="9"/>
      <c r="FEE39" s="78"/>
      <c r="FEF39" s="9"/>
      <c r="FEG39" s="9"/>
      <c r="FEH39" s="78"/>
      <c r="FEI39" s="9"/>
      <c r="FEJ39" s="9"/>
      <c r="FEK39" s="78"/>
      <c r="FEL39" s="9"/>
      <c r="FEM39" s="9"/>
      <c r="FEN39" s="78"/>
      <c r="FEO39" s="9"/>
      <c r="FEP39" s="9"/>
      <c r="FEQ39" s="78"/>
      <c r="FER39" s="9"/>
      <c r="FES39" s="9"/>
      <c r="FET39" s="78"/>
      <c r="FEU39" s="9"/>
      <c r="FEV39" s="9"/>
      <c r="FEW39" s="78"/>
      <c r="FEX39" s="9"/>
      <c r="FEY39" s="9"/>
      <c r="FEZ39" s="78"/>
      <c r="FFA39" s="9"/>
      <c r="FFB39" s="9"/>
      <c r="FFC39" s="78"/>
      <c r="FFD39" s="10"/>
      <c r="FFE39" s="10"/>
      <c r="FFF39" s="10"/>
      <c r="FFG39" s="9"/>
      <c r="FFH39" s="9"/>
      <c r="FFI39" s="78"/>
      <c r="FFJ39" s="10"/>
      <c r="FFK39" s="10"/>
      <c r="FFL39" s="10"/>
      <c r="FFM39" s="9"/>
      <c r="FFN39" s="9"/>
      <c r="FFO39" s="78"/>
      <c r="FFP39" s="9"/>
      <c r="FFQ39" s="9"/>
      <c r="FFR39" s="78"/>
      <c r="FFS39" s="10"/>
      <c r="FFT39" s="10"/>
      <c r="FFU39" s="10"/>
      <c r="FFV39" s="10"/>
      <c r="FFW39" s="10"/>
      <c r="FFX39" s="10"/>
      <c r="FFY39" s="57"/>
      <c r="FFZ39" s="58"/>
      <c r="FGA39" s="9"/>
      <c r="FGB39" s="9"/>
      <c r="FGC39" s="78"/>
      <c r="FGD39" s="9"/>
      <c r="FGE39" s="9"/>
      <c r="FGF39" s="78"/>
      <c r="FGG39" s="9"/>
      <c r="FGH39" s="9"/>
      <c r="FGI39" s="78"/>
      <c r="FGJ39" s="9"/>
      <c r="FGK39" s="9"/>
      <c r="FGL39" s="78"/>
      <c r="FGM39" s="9"/>
      <c r="FGN39" s="9"/>
      <c r="FGO39" s="78"/>
      <c r="FGP39" s="9"/>
      <c r="FGQ39" s="9"/>
      <c r="FGR39" s="78"/>
      <c r="FGS39" s="9"/>
      <c r="FGT39" s="9"/>
      <c r="FGU39" s="78"/>
      <c r="FGV39" s="9"/>
      <c r="FGW39" s="9"/>
      <c r="FGX39" s="78"/>
      <c r="FGY39" s="9"/>
      <c r="FGZ39" s="9"/>
      <c r="FHA39" s="78"/>
      <c r="FHB39" s="9"/>
      <c r="FHC39" s="9"/>
      <c r="FHD39" s="78"/>
      <c r="FHE39" s="9"/>
      <c r="FHF39" s="9"/>
      <c r="FHG39" s="78"/>
      <c r="FHH39" s="9"/>
      <c r="FHI39" s="9"/>
      <c r="FHJ39" s="78"/>
      <c r="FHK39" s="9"/>
      <c r="FHL39" s="9"/>
      <c r="FHM39" s="78"/>
      <c r="FHN39" s="9"/>
      <c r="FHO39" s="9"/>
      <c r="FHP39" s="78"/>
      <c r="FHQ39" s="9"/>
      <c r="FHR39" s="9"/>
      <c r="FHS39" s="78"/>
      <c r="FHT39" s="9"/>
      <c r="FHU39" s="9"/>
      <c r="FHV39" s="78"/>
      <c r="FHW39" s="9"/>
      <c r="FHX39" s="9"/>
      <c r="FHY39" s="78"/>
      <c r="FHZ39" s="9"/>
      <c r="FIA39" s="9"/>
      <c r="FIB39" s="78"/>
      <c r="FIC39" s="9"/>
      <c r="FID39" s="9"/>
      <c r="FIE39" s="78"/>
      <c r="FIF39" s="9"/>
      <c r="FIG39" s="9"/>
      <c r="FIH39" s="78"/>
      <c r="FII39" s="9"/>
      <c r="FIJ39" s="9"/>
      <c r="FIK39" s="78"/>
      <c r="FIL39" s="10"/>
      <c r="FIM39" s="10"/>
      <c r="FIN39" s="10"/>
      <c r="FIO39" s="9"/>
      <c r="FIP39" s="9"/>
      <c r="FIQ39" s="78"/>
      <c r="FIR39" s="10"/>
      <c r="FIS39" s="10"/>
      <c r="FIT39" s="10"/>
      <c r="FIU39" s="9"/>
      <c r="FIV39" s="9"/>
      <c r="FIW39" s="78"/>
      <c r="FIX39" s="9"/>
      <c r="FIY39" s="9"/>
      <c r="FIZ39" s="78"/>
      <c r="FJA39" s="10"/>
      <c r="FJB39" s="10"/>
      <c r="FJC39" s="10"/>
      <c r="FJD39" s="10"/>
      <c r="FJE39" s="10"/>
      <c r="FJF39" s="10"/>
      <c r="FJG39" s="57"/>
      <c r="FJH39" s="58"/>
      <c r="FJI39" s="9"/>
      <c r="FJJ39" s="9"/>
      <c r="FJK39" s="78"/>
      <c r="FJL39" s="9"/>
      <c r="FJM39" s="9"/>
      <c r="FJN39" s="78"/>
      <c r="FJO39" s="9"/>
      <c r="FJP39" s="9"/>
      <c r="FJQ39" s="78"/>
      <c r="FJR39" s="9"/>
      <c r="FJS39" s="9"/>
      <c r="FJT39" s="78"/>
      <c r="FJU39" s="9"/>
      <c r="FJV39" s="9"/>
      <c r="FJW39" s="78"/>
      <c r="FJX39" s="9"/>
      <c r="FJY39" s="9"/>
      <c r="FJZ39" s="78"/>
      <c r="FKA39" s="9"/>
      <c r="FKB39" s="9"/>
      <c r="FKC39" s="78"/>
      <c r="FKD39" s="9"/>
      <c r="FKE39" s="9"/>
      <c r="FKF39" s="78"/>
      <c r="FKG39" s="9"/>
      <c r="FKH39" s="9"/>
      <c r="FKI39" s="78"/>
      <c r="FKJ39" s="9"/>
      <c r="FKK39" s="9"/>
      <c r="FKL39" s="78"/>
      <c r="FKM39" s="9"/>
      <c r="FKN39" s="9"/>
      <c r="FKO39" s="78"/>
      <c r="FKP39" s="9"/>
      <c r="FKQ39" s="9"/>
      <c r="FKR39" s="78"/>
      <c r="FKS39" s="9"/>
      <c r="FKT39" s="9"/>
      <c r="FKU39" s="78"/>
      <c r="FKV39" s="9"/>
      <c r="FKW39" s="9"/>
      <c r="FKX39" s="78"/>
      <c r="FKY39" s="9"/>
      <c r="FKZ39" s="9"/>
      <c r="FLA39" s="78"/>
      <c r="FLB39" s="9"/>
      <c r="FLC39" s="9"/>
      <c r="FLD39" s="78"/>
      <c r="FLE39" s="9"/>
      <c r="FLF39" s="9"/>
      <c r="FLG39" s="78"/>
      <c r="FLH39" s="9"/>
      <c r="FLI39" s="9"/>
      <c r="FLJ39" s="78"/>
      <c r="FLK39" s="9"/>
      <c r="FLL39" s="9"/>
      <c r="FLM39" s="78"/>
      <c r="FLN39" s="9"/>
      <c r="FLO39" s="9"/>
      <c r="FLP39" s="78"/>
      <c r="FLQ39" s="9"/>
      <c r="FLR39" s="9"/>
      <c r="FLS39" s="78"/>
      <c r="FLT39" s="10"/>
      <c r="FLU39" s="10"/>
      <c r="FLV39" s="10"/>
      <c r="FLW39" s="9"/>
      <c r="FLX39" s="9"/>
      <c r="FLY39" s="78"/>
      <c r="FLZ39" s="10"/>
      <c r="FMA39" s="10"/>
      <c r="FMB39" s="10"/>
      <c r="FMC39" s="9"/>
      <c r="FMD39" s="9"/>
      <c r="FME39" s="78"/>
      <c r="FMF39" s="9"/>
      <c r="FMG39" s="9"/>
      <c r="FMH39" s="78"/>
      <c r="FMI39" s="10"/>
      <c r="FMJ39" s="10"/>
      <c r="FMK39" s="10"/>
      <c r="FML39" s="10"/>
      <c r="FMM39" s="10"/>
      <c r="FMN39" s="10"/>
      <c r="FMO39" s="57"/>
      <c r="FMP39" s="58"/>
      <c r="FMQ39" s="9"/>
      <c r="FMR39" s="9"/>
      <c r="FMS39" s="78"/>
      <c r="FMT39" s="9"/>
      <c r="FMU39" s="9"/>
      <c r="FMV39" s="78"/>
      <c r="FMW39" s="9"/>
      <c r="FMX39" s="9"/>
      <c r="FMY39" s="78"/>
      <c r="FMZ39" s="9"/>
      <c r="FNA39" s="9"/>
      <c r="FNB39" s="78"/>
      <c r="FNC39" s="9"/>
      <c r="FND39" s="9"/>
      <c r="FNE39" s="78"/>
      <c r="FNF39" s="9"/>
      <c r="FNG39" s="9"/>
      <c r="FNH39" s="78"/>
      <c r="FNI39" s="9"/>
      <c r="FNJ39" s="9"/>
      <c r="FNK39" s="78"/>
      <c r="FNL39" s="9"/>
      <c r="FNM39" s="9"/>
      <c r="FNN39" s="78"/>
      <c r="FNO39" s="9"/>
      <c r="FNP39" s="9"/>
      <c r="FNQ39" s="78"/>
      <c r="FNR39" s="9"/>
      <c r="FNS39" s="9"/>
      <c r="FNT39" s="78"/>
      <c r="FNU39" s="9"/>
      <c r="FNV39" s="9"/>
      <c r="FNW39" s="78"/>
      <c r="FNX39" s="9"/>
      <c r="FNY39" s="9"/>
      <c r="FNZ39" s="78"/>
      <c r="FOA39" s="9"/>
      <c r="FOB39" s="9"/>
      <c r="FOC39" s="78"/>
      <c r="FOD39" s="9"/>
      <c r="FOE39" s="9"/>
      <c r="FOF39" s="78"/>
      <c r="FOG39" s="9"/>
      <c r="FOH39" s="9"/>
      <c r="FOI39" s="78"/>
      <c r="FOJ39" s="9"/>
      <c r="FOK39" s="9"/>
      <c r="FOL39" s="78"/>
      <c r="FOM39" s="9"/>
      <c r="FON39" s="9"/>
      <c r="FOO39" s="78"/>
      <c r="FOP39" s="9"/>
      <c r="FOQ39" s="9"/>
      <c r="FOR39" s="78"/>
      <c r="FOS39" s="9"/>
      <c r="FOT39" s="9"/>
      <c r="FOU39" s="78"/>
      <c r="FOV39" s="9"/>
      <c r="FOW39" s="9"/>
      <c r="FOX39" s="78"/>
      <c r="FOY39" s="9"/>
      <c r="FOZ39" s="9"/>
      <c r="FPA39" s="78"/>
      <c r="FPB39" s="10"/>
      <c r="FPC39" s="10"/>
      <c r="FPD39" s="10"/>
      <c r="FPE39" s="9"/>
      <c r="FPF39" s="9"/>
      <c r="FPG39" s="78"/>
      <c r="FPH39" s="10"/>
      <c r="FPI39" s="10"/>
      <c r="FPJ39" s="10"/>
      <c r="FPK39" s="9"/>
      <c r="FPL39" s="9"/>
      <c r="FPM39" s="78"/>
      <c r="FPN39" s="9"/>
      <c r="FPO39" s="9"/>
      <c r="FPP39" s="78"/>
      <c r="FPQ39" s="10"/>
      <c r="FPR39" s="10"/>
      <c r="FPS39" s="10"/>
      <c r="FPT39" s="10"/>
      <c r="FPU39" s="10"/>
      <c r="FPV39" s="10"/>
      <c r="FPW39" s="57"/>
      <c r="FPX39" s="58"/>
      <c r="FPY39" s="9"/>
      <c r="FPZ39" s="9"/>
      <c r="FQA39" s="78"/>
      <c r="FQB39" s="9"/>
      <c r="FQC39" s="9"/>
      <c r="FQD39" s="78"/>
      <c r="FQE39" s="9"/>
      <c r="FQF39" s="9"/>
      <c r="FQG39" s="78"/>
      <c r="FQH39" s="9"/>
      <c r="FQI39" s="9"/>
      <c r="FQJ39" s="78"/>
      <c r="FQK39" s="9"/>
      <c r="FQL39" s="9"/>
      <c r="FQM39" s="78"/>
      <c r="FQN39" s="9"/>
      <c r="FQO39" s="9"/>
      <c r="FQP39" s="78"/>
      <c r="FQQ39" s="9"/>
      <c r="FQR39" s="9"/>
      <c r="FQS39" s="78"/>
      <c r="FQT39" s="9"/>
      <c r="FQU39" s="9"/>
      <c r="FQV39" s="78"/>
      <c r="FQW39" s="9"/>
      <c r="FQX39" s="9"/>
      <c r="FQY39" s="78"/>
      <c r="FQZ39" s="9"/>
      <c r="FRA39" s="9"/>
      <c r="FRB39" s="78"/>
      <c r="FRC39" s="9"/>
      <c r="FRD39" s="9"/>
      <c r="FRE39" s="78"/>
      <c r="FRF39" s="9"/>
      <c r="FRG39" s="9"/>
      <c r="FRH39" s="78"/>
      <c r="FRI39" s="9"/>
      <c r="FRJ39" s="9"/>
      <c r="FRK39" s="78"/>
      <c r="FRL39" s="9"/>
      <c r="FRM39" s="9"/>
      <c r="FRN39" s="78"/>
      <c r="FRO39" s="9"/>
      <c r="FRP39" s="9"/>
      <c r="FRQ39" s="78"/>
      <c r="FRR39" s="9"/>
      <c r="FRS39" s="9"/>
      <c r="FRT39" s="78"/>
      <c r="FRU39" s="9"/>
      <c r="FRV39" s="9"/>
      <c r="FRW39" s="78"/>
      <c r="FRX39" s="9"/>
      <c r="FRY39" s="9"/>
      <c r="FRZ39" s="78"/>
      <c r="FSA39" s="9"/>
      <c r="FSB39" s="9"/>
      <c r="FSC39" s="78"/>
      <c r="FSD39" s="9"/>
      <c r="FSE39" s="9"/>
      <c r="FSF39" s="78"/>
      <c r="FSG39" s="9"/>
      <c r="FSH39" s="9"/>
      <c r="FSI39" s="78"/>
      <c r="FSJ39" s="10"/>
      <c r="FSK39" s="10"/>
      <c r="FSL39" s="10"/>
      <c r="FSM39" s="9"/>
      <c r="FSN39" s="9"/>
      <c r="FSO39" s="78"/>
      <c r="FSP39" s="10"/>
      <c r="FSQ39" s="10"/>
      <c r="FSR39" s="10"/>
      <c r="FSS39" s="9"/>
      <c r="FST39" s="9"/>
      <c r="FSU39" s="78"/>
      <c r="FSV39" s="9"/>
      <c r="FSW39" s="9"/>
      <c r="FSX39" s="78"/>
      <c r="FSY39" s="10"/>
      <c r="FSZ39" s="10"/>
      <c r="FTA39" s="10"/>
      <c r="FTB39" s="10"/>
      <c r="FTC39" s="10"/>
      <c r="FTD39" s="10"/>
      <c r="FTE39" s="57"/>
      <c r="FTF39" s="58"/>
      <c r="FTG39" s="9"/>
      <c r="FTH39" s="9"/>
      <c r="FTI39" s="78"/>
      <c r="FTJ39" s="9"/>
      <c r="FTK39" s="9"/>
      <c r="FTL39" s="78"/>
      <c r="FTM39" s="9"/>
      <c r="FTN39" s="9"/>
      <c r="FTO39" s="78"/>
      <c r="FTP39" s="9"/>
      <c r="FTQ39" s="9"/>
      <c r="FTR39" s="78"/>
      <c r="FTS39" s="9"/>
      <c r="FTT39" s="9"/>
      <c r="FTU39" s="78"/>
      <c r="FTV39" s="9"/>
      <c r="FTW39" s="9"/>
      <c r="FTX39" s="78"/>
      <c r="FTY39" s="9"/>
      <c r="FTZ39" s="9"/>
      <c r="FUA39" s="78"/>
      <c r="FUB39" s="9"/>
      <c r="FUC39" s="9"/>
      <c r="FUD39" s="78"/>
      <c r="FUE39" s="9"/>
      <c r="FUF39" s="9"/>
      <c r="FUG39" s="78"/>
      <c r="FUH39" s="9"/>
      <c r="FUI39" s="9"/>
      <c r="FUJ39" s="78"/>
      <c r="FUK39" s="9"/>
      <c r="FUL39" s="9"/>
      <c r="FUM39" s="78"/>
      <c r="FUN39" s="9"/>
      <c r="FUO39" s="9"/>
      <c r="FUP39" s="78"/>
      <c r="FUQ39" s="9"/>
      <c r="FUR39" s="9"/>
      <c r="FUS39" s="78"/>
      <c r="FUT39" s="9"/>
      <c r="FUU39" s="9"/>
      <c r="FUV39" s="78"/>
      <c r="FUW39" s="9"/>
      <c r="FUX39" s="9"/>
      <c r="FUY39" s="78"/>
      <c r="FUZ39" s="9"/>
      <c r="FVA39" s="9"/>
      <c r="FVB39" s="78"/>
      <c r="FVC39" s="9"/>
      <c r="FVD39" s="9"/>
      <c r="FVE39" s="78"/>
      <c r="FVF39" s="9"/>
      <c r="FVG39" s="9"/>
      <c r="FVH39" s="78"/>
      <c r="FVI39" s="9"/>
      <c r="FVJ39" s="9"/>
      <c r="FVK39" s="78"/>
      <c r="FVL39" s="9"/>
      <c r="FVM39" s="9"/>
      <c r="FVN39" s="78"/>
      <c r="FVO39" s="9"/>
      <c r="FVP39" s="9"/>
      <c r="FVQ39" s="78"/>
      <c r="FVR39" s="10"/>
      <c r="FVS39" s="10"/>
      <c r="FVT39" s="10"/>
      <c r="FVU39" s="9"/>
      <c r="FVV39" s="9"/>
      <c r="FVW39" s="78"/>
      <c r="FVX39" s="10"/>
      <c r="FVY39" s="10"/>
      <c r="FVZ39" s="10"/>
      <c r="FWA39" s="9"/>
      <c r="FWB39" s="9"/>
      <c r="FWC39" s="78"/>
      <c r="FWD39" s="9"/>
      <c r="FWE39" s="9"/>
      <c r="FWF39" s="78"/>
      <c r="FWG39" s="10"/>
      <c r="FWH39" s="10"/>
      <c r="FWI39" s="10"/>
      <c r="FWJ39" s="10"/>
      <c r="FWK39" s="10"/>
      <c r="FWL39" s="10"/>
      <c r="FWM39" s="57"/>
      <c r="FWN39" s="58"/>
      <c r="FWO39" s="9"/>
      <c r="FWP39" s="9"/>
      <c r="FWQ39" s="78"/>
      <c r="FWR39" s="9"/>
      <c r="FWS39" s="9"/>
      <c r="FWT39" s="78"/>
      <c r="FWU39" s="9"/>
      <c r="FWV39" s="9"/>
      <c r="FWW39" s="78"/>
      <c r="FWX39" s="9"/>
      <c r="FWY39" s="9"/>
      <c r="FWZ39" s="78"/>
      <c r="FXA39" s="9"/>
      <c r="FXB39" s="9"/>
      <c r="FXC39" s="78"/>
      <c r="FXD39" s="9"/>
      <c r="FXE39" s="9"/>
      <c r="FXF39" s="78"/>
      <c r="FXG39" s="9"/>
      <c r="FXH39" s="9"/>
      <c r="FXI39" s="78"/>
      <c r="FXJ39" s="9"/>
      <c r="FXK39" s="9"/>
      <c r="FXL39" s="78"/>
      <c r="FXM39" s="9"/>
      <c r="FXN39" s="9"/>
      <c r="FXO39" s="78"/>
      <c r="FXP39" s="9"/>
      <c r="FXQ39" s="9"/>
      <c r="FXR39" s="78"/>
      <c r="FXS39" s="9"/>
      <c r="FXT39" s="9"/>
      <c r="FXU39" s="78"/>
      <c r="FXV39" s="9"/>
      <c r="FXW39" s="9"/>
      <c r="FXX39" s="78"/>
      <c r="FXY39" s="9"/>
      <c r="FXZ39" s="9"/>
      <c r="FYA39" s="78"/>
      <c r="FYB39" s="9"/>
      <c r="FYC39" s="9"/>
      <c r="FYD39" s="78"/>
      <c r="FYE39" s="9"/>
      <c r="FYF39" s="9"/>
      <c r="FYG39" s="78"/>
      <c r="FYH39" s="9"/>
      <c r="FYI39" s="9"/>
      <c r="FYJ39" s="78"/>
      <c r="FYK39" s="9"/>
      <c r="FYL39" s="9"/>
      <c r="FYM39" s="78"/>
      <c r="FYN39" s="9"/>
      <c r="FYO39" s="9"/>
      <c r="FYP39" s="78"/>
      <c r="FYQ39" s="9"/>
      <c r="FYR39" s="9"/>
      <c r="FYS39" s="78"/>
      <c r="FYT39" s="9"/>
      <c r="FYU39" s="9"/>
      <c r="FYV39" s="78"/>
      <c r="FYW39" s="9"/>
      <c r="FYX39" s="9"/>
      <c r="FYY39" s="78"/>
      <c r="FYZ39" s="10"/>
      <c r="FZA39" s="10"/>
      <c r="FZB39" s="10"/>
      <c r="FZC39" s="9"/>
      <c r="FZD39" s="9"/>
      <c r="FZE39" s="78"/>
      <c r="FZF39" s="10"/>
      <c r="FZG39" s="10"/>
      <c r="FZH39" s="10"/>
      <c r="FZI39" s="9"/>
      <c r="FZJ39" s="9"/>
      <c r="FZK39" s="78"/>
      <c r="FZL39" s="9"/>
      <c r="FZM39" s="9"/>
      <c r="FZN39" s="78"/>
      <c r="FZO39" s="10"/>
      <c r="FZP39" s="10"/>
      <c r="FZQ39" s="10"/>
      <c r="FZR39" s="10"/>
      <c r="FZS39" s="10"/>
      <c r="FZT39" s="10"/>
      <c r="FZU39" s="57"/>
      <c r="FZV39" s="58"/>
      <c r="FZW39" s="9"/>
      <c r="FZX39" s="9"/>
      <c r="FZY39" s="78"/>
      <c r="FZZ39" s="9"/>
      <c r="GAA39" s="9"/>
      <c r="GAB39" s="78"/>
      <c r="GAC39" s="9"/>
      <c r="GAD39" s="9"/>
      <c r="GAE39" s="78"/>
      <c r="GAF39" s="9"/>
      <c r="GAG39" s="9"/>
      <c r="GAH39" s="78"/>
      <c r="GAI39" s="9"/>
      <c r="GAJ39" s="9"/>
      <c r="GAK39" s="78"/>
      <c r="GAL39" s="9"/>
      <c r="GAM39" s="9"/>
      <c r="GAN39" s="78"/>
      <c r="GAO39" s="9"/>
      <c r="GAP39" s="9"/>
      <c r="GAQ39" s="78"/>
      <c r="GAR39" s="9"/>
      <c r="GAS39" s="9"/>
      <c r="GAT39" s="78"/>
      <c r="GAU39" s="9"/>
      <c r="GAV39" s="9"/>
      <c r="GAW39" s="78"/>
      <c r="GAX39" s="9"/>
      <c r="GAY39" s="9"/>
      <c r="GAZ39" s="78"/>
      <c r="GBA39" s="9"/>
      <c r="GBB39" s="9"/>
      <c r="GBC39" s="78"/>
      <c r="GBD39" s="9"/>
      <c r="GBE39" s="9"/>
      <c r="GBF39" s="78"/>
      <c r="GBG39" s="9"/>
      <c r="GBH39" s="9"/>
      <c r="GBI39" s="78"/>
      <c r="GBJ39" s="9"/>
      <c r="GBK39" s="9"/>
      <c r="GBL39" s="78"/>
      <c r="GBM39" s="9"/>
      <c r="GBN39" s="9"/>
      <c r="GBO39" s="78"/>
      <c r="GBP39" s="9"/>
      <c r="GBQ39" s="9"/>
      <c r="GBR39" s="78"/>
      <c r="GBS39" s="9"/>
      <c r="GBT39" s="9"/>
      <c r="GBU39" s="78"/>
      <c r="GBV39" s="9"/>
      <c r="GBW39" s="9"/>
      <c r="GBX39" s="78"/>
      <c r="GBY39" s="9"/>
      <c r="GBZ39" s="9"/>
      <c r="GCA39" s="78"/>
      <c r="GCB39" s="9"/>
      <c r="GCC39" s="9"/>
      <c r="GCD39" s="78"/>
      <c r="GCE39" s="9"/>
      <c r="GCF39" s="9"/>
      <c r="GCG39" s="78"/>
      <c r="GCH39" s="10"/>
      <c r="GCI39" s="10"/>
      <c r="GCJ39" s="10"/>
      <c r="GCK39" s="9"/>
      <c r="GCL39" s="9"/>
      <c r="GCM39" s="78"/>
      <c r="GCN39" s="10"/>
      <c r="GCO39" s="10"/>
      <c r="GCP39" s="10"/>
      <c r="GCQ39" s="9"/>
      <c r="GCR39" s="9"/>
      <c r="GCS39" s="78"/>
      <c r="GCT39" s="9"/>
      <c r="GCU39" s="9"/>
      <c r="GCV39" s="78"/>
      <c r="GCW39" s="10"/>
      <c r="GCX39" s="10"/>
      <c r="GCY39" s="10"/>
      <c r="GCZ39" s="10"/>
      <c r="GDA39" s="10"/>
      <c r="GDB39" s="10"/>
      <c r="GDC39" s="57"/>
      <c r="GDD39" s="58"/>
      <c r="GDE39" s="9"/>
      <c r="GDF39" s="9"/>
      <c r="GDG39" s="78"/>
      <c r="GDH39" s="9"/>
      <c r="GDI39" s="9"/>
      <c r="GDJ39" s="78"/>
      <c r="GDK39" s="9"/>
      <c r="GDL39" s="9"/>
      <c r="GDM39" s="78"/>
      <c r="GDN39" s="9"/>
      <c r="GDO39" s="9"/>
      <c r="GDP39" s="78"/>
      <c r="GDQ39" s="9"/>
      <c r="GDR39" s="9"/>
      <c r="GDS39" s="78"/>
      <c r="GDT39" s="9"/>
      <c r="GDU39" s="9"/>
      <c r="GDV39" s="78"/>
      <c r="GDW39" s="9"/>
      <c r="GDX39" s="9"/>
      <c r="GDY39" s="78"/>
      <c r="GDZ39" s="9"/>
      <c r="GEA39" s="9"/>
      <c r="GEB39" s="78"/>
      <c r="GEC39" s="9"/>
      <c r="GED39" s="9"/>
      <c r="GEE39" s="78"/>
      <c r="GEF39" s="9"/>
      <c r="GEG39" s="9"/>
      <c r="GEH39" s="78"/>
      <c r="GEI39" s="9"/>
      <c r="GEJ39" s="9"/>
      <c r="GEK39" s="78"/>
      <c r="GEL39" s="9"/>
      <c r="GEM39" s="9"/>
      <c r="GEN39" s="78"/>
      <c r="GEO39" s="9"/>
      <c r="GEP39" s="9"/>
      <c r="GEQ39" s="78"/>
      <c r="GER39" s="9"/>
      <c r="GES39" s="9"/>
      <c r="GET39" s="78"/>
      <c r="GEU39" s="9"/>
      <c r="GEV39" s="9"/>
      <c r="GEW39" s="78"/>
      <c r="GEX39" s="9"/>
      <c r="GEY39" s="9"/>
      <c r="GEZ39" s="78"/>
      <c r="GFA39" s="9"/>
      <c r="GFB39" s="9"/>
      <c r="GFC39" s="78"/>
      <c r="GFD39" s="9"/>
      <c r="GFE39" s="9"/>
      <c r="GFF39" s="78"/>
      <c r="GFG39" s="9"/>
      <c r="GFH39" s="9"/>
      <c r="GFI39" s="78"/>
      <c r="GFJ39" s="9"/>
      <c r="GFK39" s="9"/>
      <c r="GFL39" s="78"/>
      <c r="GFM39" s="9"/>
      <c r="GFN39" s="9"/>
      <c r="GFO39" s="78"/>
      <c r="GFP39" s="10"/>
      <c r="GFQ39" s="10"/>
      <c r="GFR39" s="10"/>
      <c r="GFS39" s="9"/>
      <c r="GFT39" s="9"/>
      <c r="GFU39" s="78"/>
      <c r="GFV39" s="10"/>
      <c r="GFW39" s="10"/>
      <c r="GFX39" s="10"/>
      <c r="GFY39" s="9"/>
      <c r="GFZ39" s="9"/>
      <c r="GGA39" s="78"/>
      <c r="GGB39" s="9"/>
      <c r="GGC39" s="9"/>
      <c r="GGD39" s="78"/>
      <c r="GGE39" s="10"/>
      <c r="GGF39" s="10"/>
      <c r="GGG39" s="10"/>
      <c r="GGH39" s="10"/>
      <c r="GGI39" s="10"/>
      <c r="GGJ39" s="10"/>
      <c r="GGK39" s="57"/>
      <c r="GGL39" s="58"/>
      <c r="GGM39" s="9"/>
      <c r="GGN39" s="9"/>
      <c r="GGO39" s="78"/>
      <c r="GGP39" s="9"/>
      <c r="GGQ39" s="9"/>
      <c r="GGR39" s="78"/>
      <c r="GGS39" s="9"/>
      <c r="GGT39" s="9"/>
      <c r="GGU39" s="78"/>
      <c r="GGV39" s="9"/>
      <c r="GGW39" s="9"/>
      <c r="GGX39" s="78"/>
      <c r="GGY39" s="9"/>
      <c r="GGZ39" s="9"/>
      <c r="GHA39" s="78"/>
      <c r="GHB39" s="9"/>
      <c r="GHC39" s="9"/>
      <c r="GHD39" s="78"/>
      <c r="GHE39" s="9"/>
      <c r="GHF39" s="9"/>
      <c r="GHG39" s="78"/>
      <c r="GHH39" s="9"/>
      <c r="GHI39" s="9"/>
      <c r="GHJ39" s="78"/>
      <c r="GHK39" s="9"/>
      <c r="GHL39" s="9"/>
      <c r="GHM39" s="78"/>
      <c r="GHN39" s="9"/>
      <c r="GHO39" s="9"/>
      <c r="GHP39" s="78"/>
      <c r="GHQ39" s="9"/>
      <c r="GHR39" s="9"/>
      <c r="GHS39" s="78"/>
      <c r="GHT39" s="9"/>
      <c r="GHU39" s="9"/>
      <c r="GHV39" s="78"/>
      <c r="GHW39" s="9"/>
      <c r="GHX39" s="9"/>
      <c r="GHY39" s="78"/>
      <c r="GHZ39" s="9"/>
      <c r="GIA39" s="9"/>
      <c r="GIB39" s="78"/>
      <c r="GIC39" s="9"/>
      <c r="GID39" s="9"/>
      <c r="GIE39" s="78"/>
      <c r="GIF39" s="9"/>
      <c r="GIG39" s="9"/>
      <c r="GIH39" s="78"/>
      <c r="GII39" s="9"/>
      <c r="GIJ39" s="9"/>
      <c r="GIK39" s="78"/>
      <c r="GIL39" s="9"/>
      <c r="GIM39" s="9"/>
      <c r="GIN39" s="78"/>
      <c r="GIO39" s="9"/>
      <c r="GIP39" s="9"/>
      <c r="GIQ39" s="78"/>
      <c r="GIR39" s="9"/>
      <c r="GIS39" s="9"/>
      <c r="GIT39" s="78"/>
      <c r="GIU39" s="9"/>
      <c r="GIV39" s="9"/>
      <c r="GIW39" s="78"/>
      <c r="GIX39" s="10"/>
      <c r="GIY39" s="10"/>
      <c r="GIZ39" s="10"/>
      <c r="GJA39" s="9"/>
      <c r="GJB39" s="9"/>
      <c r="GJC39" s="78"/>
      <c r="GJD39" s="10"/>
      <c r="GJE39" s="10"/>
      <c r="GJF39" s="10"/>
      <c r="GJG39" s="9"/>
      <c r="GJH39" s="9"/>
      <c r="GJI39" s="78"/>
      <c r="GJJ39" s="9"/>
      <c r="GJK39" s="9"/>
      <c r="GJL39" s="78"/>
      <c r="GJM39" s="10"/>
      <c r="GJN39" s="10"/>
      <c r="GJO39" s="10"/>
      <c r="GJP39" s="10"/>
      <c r="GJQ39" s="10"/>
      <c r="GJR39" s="10"/>
      <c r="GJS39" s="57"/>
      <c r="GJT39" s="58"/>
      <c r="GJU39" s="9"/>
      <c r="GJV39" s="9"/>
      <c r="GJW39" s="78"/>
      <c r="GJX39" s="9"/>
      <c r="GJY39" s="9"/>
      <c r="GJZ39" s="78"/>
      <c r="GKA39" s="9"/>
      <c r="GKB39" s="9"/>
      <c r="GKC39" s="78"/>
      <c r="GKD39" s="9"/>
      <c r="GKE39" s="9"/>
      <c r="GKF39" s="78"/>
      <c r="GKG39" s="9"/>
      <c r="GKH39" s="9"/>
      <c r="GKI39" s="78"/>
      <c r="GKJ39" s="9"/>
      <c r="GKK39" s="9"/>
      <c r="GKL39" s="78"/>
      <c r="GKM39" s="9"/>
      <c r="GKN39" s="9"/>
      <c r="GKO39" s="78"/>
      <c r="GKP39" s="9"/>
      <c r="GKQ39" s="9"/>
      <c r="GKR39" s="78"/>
      <c r="GKS39" s="9"/>
      <c r="GKT39" s="9"/>
      <c r="GKU39" s="78"/>
      <c r="GKV39" s="9"/>
      <c r="GKW39" s="9"/>
      <c r="GKX39" s="78"/>
      <c r="GKY39" s="9"/>
      <c r="GKZ39" s="9"/>
      <c r="GLA39" s="78"/>
      <c r="GLB39" s="9"/>
      <c r="GLC39" s="9"/>
      <c r="GLD39" s="78"/>
      <c r="GLE39" s="9"/>
      <c r="GLF39" s="9"/>
      <c r="GLG39" s="78"/>
      <c r="GLH39" s="9"/>
      <c r="GLI39" s="9"/>
      <c r="GLJ39" s="78"/>
      <c r="GLK39" s="9"/>
      <c r="GLL39" s="9"/>
      <c r="GLM39" s="78"/>
      <c r="GLN39" s="9"/>
      <c r="GLO39" s="9"/>
      <c r="GLP39" s="78"/>
      <c r="GLQ39" s="9"/>
      <c r="GLR39" s="9"/>
      <c r="GLS39" s="78"/>
      <c r="GLT39" s="9"/>
      <c r="GLU39" s="9"/>
      <c r="GLV39" s="78"/>
      <c r="GLW39" s="9"/>
      <c r="GLX39" s="9"/>
      <c r="GLY39" s="78"/>
      <c r="GLZ39" s="9"/>
      <c r="GMA39" s="9"/>
      <c r="GMB39" s="78"/>
      <c r="GMC39" s="9"/>
      <c r="GMD39" s="9"/>
      <c r="GME39" s="78"/>
      <c r="GMF39" s="10"/>
      <c r="GMG39" s="10"/>
      <c r="GMH39" s="10"/>
      <c r="GMI39" s="9"/>
      <c r="GMJ39" s="9"/>
      <c r="GMK39" s="78"/>
      <c r="GML39" s="10"/>
      <c r="GMM39" s="10"/>
      <c r="GMN39" s="10"/>
      <c r="GMO39" s="9"/>
      <c r="GMP39" s="9"/>
      <c r="GMQ39" s="78"/>
      <c r="GMR39" s="9"/>
      <c r="GMS39" s="9"/>
      <c r="GMT39" s="78"/>
      <c r="GMU39" s="10"/>
      <c r="GMV39" s="10"/>
      <c r="GMW39" s="10"/>
      <c r="GMX39" s="10"/>
      <c r="GMY39" s="10"/>
      <c r="GMZ39" s="10"/>
      <c r="GNA39" s="57"/>
      <c r="GNB39" s="58"/>
      <c r="GNC39" s="9"/>
      <c r="GND39" s="9"/>
      <c r="GNE39" s="78"/>
      <c r="GNF39" s="9"/>
      <c r="GNG39" s="9"/>
      <c r="GNH39" s="78"/>
      <c r="GNI39" s="9"/>
      <c r="GNJ39" s="9"/>
      <c r="GNK39" s="78"/>
      <c r="GNL39" s="9"/>
      <c r="GNM39" s="9"/>
      <c r="GNN39" s="78"/>
      <c r="GNO39" s="9"/>
      <c r="GNP39" s="9"/>
      <c r="GNQ39" s="78"/>
      <c r="GNR39" s="9"/>
      <c r="GNS39" s="9"/>
      <c r="GNT39" s="78"/>
      <c r="GNU39" s="9"/>
      <c r="GNV39" s="9"/>
      <c r="GNW39" s="78"/>
      <c r="GNX39" s="9"/>
      <c r="GNY39" s="9"/>
      <c r="GNZ39" s="78"/>
      <c r="GOA39" s="9"/>
      <c r="GOB39" s="9"/>
      <c r="GOC39" s="78"/>
      <c r="GOD39" s="9"/>
      <c r="GOE39" s="9"/>
      <c r="GOF39" s="78"/>
      <c r="GOG39" s="9"/>
      <c r="GOH39" s="9"/>
      <c r="GOI39" s="78"/>
      <c r="GOJ39" s="9"/>
      <c r="GOK39" s="9"/>
      <c r="GOL39" s="78"/>
      <c r="GOM39" s="9"/>
      <c r="GON39" s="9"/>
      <c r="GOO39" s="78"/>
      <c r="GOP39" s="9"/>
      <c r="GOQ39" s="9"/>
      <c r="GOR39" s="78"/>
      <c r="GOS39" s="9"/>
      <c r="GOT39" s="9"/>
      <c r="GOU39" s="78"/>
      <c r="GOV39" s="9"/>
      <c r="GOW39" s="9"/>
      <c r="GOX39" s="78"/>
      <c r="GOY39" s="9"/>
      <c r="GOZ39" s="9"/>
      <c r="GPA39" s="78"/>
      <c r="GPB39" s="9"/>
      <c r="GPC39" s="9"/>
      <c r="GPD39" s="78"/>
      <c r="GPE39" s="9"/>
      <c r="GPF39" s="9"/>
      <c r="GPG39" s="78"/>
      <c r="GPH39" s="9"/>
      <c r="GPI39" s="9"/>
      <c r="GPJ39" s="78"/>
      <c r="GPK39" s="9"/>
      <c r="GPL39" s="9"/>
      <c r="GPM39" s="78"/>
      <c r="GPN39" s="10"/>
      <c r="GPO39" s="10"/>
      <c r="GPP39" s="10"/>
      <c r="GPQ39" s="9"/>
      <c r="GPR39" s="9"/>
      <c r="GPS39" s="78"/>
      <c r="GPT39" s="10"/>
      <c r="GPU39" s="10"/>
      <c r="GPV39" s="10"/>
      <c r="GPW39" s="9"/>
      <c r="GPX39" s="9"/>
      <c r="GPY39" s="78"/>
      <c r="GPZ39" s="9"/>
      <c r="GQA39" s="9"/>
      <c r="GQB39" s="78"/>
      <c r="GQC39" s="10"/>
      <c r="GQD39" s="10"/>
      <c r="GQE39" s="10"/>
      <c r="GQF39" s="10"/>
      <c r="GQG39" s="10"/>
      <c r="GQH39" s="10"/>
      <c r="GQI39" s="57"/>
      <c r="GQJ39" s="58"/>
      <c r="GQK39" s="9"/>
      <c r="GQL39" s="9"/>
      <c r="GQM39" s="78"/>
      <c r="GQN39" s="9"/>
      <c r="GQO39" s="9"/>
      <c r="GQP39" s="78"/>
      <c r="GQQ39" s="9"/>
      <c r="GQR39" s="9"/>
      <c r="GQS39" s="78"/>
      <c r="GQT39" s="9"/>
      <c r="GQU39" s="9"/>
      <c r="GQV39" s="78"/>
      <c r="GQW39" s="9"/>
      <c r="GQX39" s="9"/>
      <c r="GQY39" s="78"/>
      <c r="GQZ39" s="9"/>
      <c r="GRA39" s="9"/>
      <c r="GRB39" s="78"/>
      <c r="GRC39" s="9"/>
      <c r="GRD39" s="9"/>
      <c r="GRE39" s="78"/>
      <c r="GRF39" s="9"/>
      <c r="GRG39" s="9"/>
      <c r="GRH39" s="78"/>
      <c r="GRI39" s="9"/>
      <c r="GRJ39" s="9"/>
      <c r="GRK39" s="78"/>
      <c r="GRL39" s="9"/>
      <c r="GRM39" s="9"/>
      <c r="GRN39" s="78"/>
      <c r="GRO39" s="9"/>
      <c r="GRP39" s="9"/>
      <c r="GRQ39" s="78"/>
      <c r="GRR39" s="9"/>
      <c r="GRS39" s="9"/>
      <c r="GRT39" s="78"/>
      <c r="GRU39" s="9"/>
      <c r="GRV39" s="9"/>
      <c r="GRW39" s="78"/>
      <c r="GRX39" s="9"/>
      <c r="GRY39" s="9"/>
      <c r="GRZ39" s="78"/>
      <c r="GSA39" s="9"/>
      <c r="GSB39" s="9"/>
      <c r="GSC39" s="78"/>
      <c r="GSD39" s="9"/>
      <c r="GSE39" s="9"/>
      <c r="GSF39" s="78"/>
      <c r="GSG39" s="9"/>
      <c r="GSH39" s="9"/>
      <c r="GSI39" s="78"/>
      <c r="GSJ39" s="9"/>
      <c r="GSK39" s="9"/>
      <c r="GSL39" s="78"/>
      <c r="GSM39" s="9"/>
      <c r="GSN39" s="9"/>
      <c r="GSO39" s="78"/>
      <c r="GSP39" s="9"/>
      <c r="GSQ39" s="9"/>
      <c r="GSR39" s="78"/>
      <c r="GSS39" s="9"/>
      <c r="GST39" s="9"/>
      <c r="GSU39" s="78"/>
      <c r="GSV39" s="10"/>
      <c r="GSW39" s="10"/>
      <c r="GSX39" s="10"/>
      <c r="GSY39" s="9"/>
      <c r="GSZ39" s="9"/>
      <c r="GTA39" s="78"/>
      <c r="GTB39" s="10"/>
      <c r="GTC39" s="10"/>
      <c r="GTD39" s="10"/>
      <c r="GTE39" s="9"/>
      <c r="GTF39" s="9"/>
      <c r="GTG39" s="78"/>
      <c r="GTH39" s="9"/>
      <c r="GTI39" s="9"/>
      <c r="GTJ39" s="78"/>
      <c r="GTK39" s="10"/>
      <c r="GTL39" s="10"/>
      <c r="GTM39" s="10"/>
      <c r="GTN39" s="10"/>
      <c r="GTO39" s="10"/>
      <c r="GTP39" s="10"/>
      <c r="GTQ39" s="57"/>
      <c r="GTR39" s="58"/>
      <c r="GTS39" s="9"/>
      <c r="GTT39" s="9"/>
      <c r="GTU39" s="78"/>
      <c r="GTV39" s="9"/>
      <c r="GTW39" s="9"/>
      <c r="GTX39" s="78"/>
      <c r="GTY39" s="9"/>
      <c r="GTZ39" s="9"/>
      <c r="GUA39" s="78"/>
      <c r="GUB39" s="9"/>
      <c r="GUC39" s="9"/>
      <c r="GUD39" s="78"/>
      <c r="GUE39" s="9"/>
      <c r="GUF39" s="9"/>
      <c r="GUG39" s="78"/>
      <c r="GUH39" s="9"/>
      <c r="GUI39" s="9"/>
      <c r="GUJ39" s="78"/>
      <c r="GUK39" s="9"/>
      <c r="GUL39" s="9"/>
      <c r="GUM39" s="78"/>
      <c r="GUN39" s="9"/>
      <c r="GUO39" s="9"/>
      <c r="GUP39" s="78"/>
      <c r="GUQ39" s="9"/>
      <c r="GUR39" s="9"/>
      <c r="GUS39" s="78"/>
      <c r="GUT39" s="9"/>
      <c r="GUU39" s="9"/>
      <c r="GUV39" s="78"/>
      <c r="GUW39" s="9"/>
      <c r="GUX39" s="9"/>
      <c r="GUY39" s="78"/>
      <c r="GUZ39" s="9"/>
      <c r="GVA39" s="9"/>
      <c r="GVB39" s="78"/>
      <c r="GVC39" s="9"/>
      <c r="GVD39" s="9"/>
      <c r="GVE39" s="78"/>
      <c r="GVF39" s="9"/>
      <c r="GVG39" s="9"/>
      <c r="GVH39" s="78"/>
      <c r="GVI39" s="9"/>
      <c r="GVJ39" s="9"/>
      <c r="GVK39" s="78"/>
      <c r="GVL39" s="9"/>
      <c r="GVM39" s="9"/>
      <c r="GVN39" s="78"/>
      <c r="GVO39" s="9"/>
      <c r="GVP39" s="9"/>
      <c r="GVQ39" s="78"/>
      <c r="GVR39" s="9"/>
      <c r="GVS39" s="9"/>
      <c r="GVT39" s="78"/>
      <c r="GVU39" s="9"/>
      <c r="GVV39" s="9"/>
      <c r="GVW39" s="78"/>
      <c r="GVX39" s="9"/>
      <c r="GVY39" s="9"/>
      <c r="GVZ39" s="78"/>
      <c r="GWA39" s="9"/>
      <c r="GWB39" s="9"/>
      <c r="GWC39" s="78"/>
      <c r="GWD39" s="10"/>
      <c r="GWE39" s="10"/>
      <c r="GWF39" s="10"/>
      <c r="GWG39" s="9"/>
      <c r="GWH39" s="9"/>
      <c r="GWI39" s="78"/>
      <c r="GWJ39" s="10"/>
      <c r="GWK39" s="10"/>
      <c r="GWL39" s="10"/>
      <c r="GWM39" s="9"/>
      <c r="GWN39" s="9"/>
      <c r="GWO39" s="78"/>
      <c r="GWP39" s="9"/>
      <c r="GWQ39" s="9"/>
      <c r="GWR39" s="78"/>
      <c r="GWS39" s="10"/>
      <c r="GWT39" s="10"/>
      <c r="GWU39" s="10"/>
      <c r="GWV39" s="10"/>
      <c r="GWW39" s="10"/>
      <c r="GWX39" s="10"/>
      <c r="GWY39" s="57"/>
      <c r="GWZ39" s="58"/>
      <c r="GXA39" s="9"/>
      <c r="GXB39" s="9"/>
      <c r="GXC39" s="78"/>
      <c r="GXD39" s="9"/>
      <c r="GXE39" s="9"/>
      <c r="GXF39" s="78"/>
      <c r="GXG39" s="9"/>
      <c r="GXH39" s="9"/>
      <c r="GXI39" s="78"/>
      <c r="GXJ39" s="9"/>
      <c r="GXK39" s="9"/>
      <c r="GXL39" s="78"/>
      <c r="GXM39" s="9"/>
      <c r="GXN39" s="9"/>
      <c r="GXO39" s="78"/>
      <c r="GXP39" s="9"/>
      <c r="GXQ39" s="9"/>
      <c r="GXR39" s="78"/>
      <c r="GXS39" s="9"/>
      <c r="GXT39" s="9"/>
      <c r="GXU39" s="78"/>
      <c r="GXV39" s="9"/>
      <c r="GXW39" s="9"/>
      <c r="GXX39" s="78"/>
      <c r="GXY39" s="9"/>
      <c r="GXZ39" s="9"/>
      <c r="GYA39" s="78"/>
      <c r="GYB39" s="9"/>
      <c r="GYC39" s="9"/>
      <c r="GYD39" s="78"/>
      <c r="GYE39" s="9"/>
      <c r="GYF39" s="9"/>
      <c r="GYG39" s="78"/>
      <c r="GYH39" s="9"/>
      <c r="GYI39" s="9"/>
      <c r="GYJ39" s="78"/>
      <c r="GYK39" s="9"/>
      <c r="GYL39" s="9"/>
      <c r="GYM39" s="78"/>
      <c r="GYN39" s="9"/>
      <c r="GYO39" s="9"/>
      <c r="GYP39" s="78"/>
      <c r="GYQ39" s="9"/>
      <c r="GYR39" s="9"/>
      <c r="GYS39" s="78"/>
      <c r="GYT39" s="9"/>
      <c r="GYU39" s="9"/>
      <c r="GYV39" s="78"/>
      <c r="GYW39" s="9"/>
      <c r="GYX39" s="9"/>
      <c r="GYY39" s="78"/>
      <c r="GYZ39" s="9"/>
      <c r="GZA39" s="9"/>
      <c r="GZB39" s="78"/>
      <c r="GZC39" s="9"/>
      <c r="GZD39" s="9"/>
      <c r="GZE39" s="78"/>
      <c r="GZF39" s="9"/>
      <c r="GZG39" s="9"/>
      <c r="GZH39" s="78"/>
      <c r="GZI39" s="9"/>
      <c r="GZJ39" s="9"/>
      <c r="GZK39" s="78"/>
      <c r="GZL39" s="10"/>
      <c r="GZM39" s="10"/>
      <c r="GZN39" s="10"/>
      <c r="GZO39" s="9"/>
      <c r="GZP39" s="9"/>
      <c r="GZQ39" s="78"/>
      <c r="GZR39" s="10"/>
      <c r="GZS39" s="10"/>
      <c r="GZT39" s="10"/>
      <c r="GZU39" s="9"/>
      <c r="GZV39" s="9"/>
      <c r="GZW39" s="78"/>
      <c r="GZX39" s="9"/>
      <c r="GZY39" s="9"/>
      <c r="GZZ39" s="78"/>
      <c r="HAA39" s="10"/>
      <c r="HAB39" s="10"/>
      <c r="HAC39" s="10"/>
      <c r="HAD39" s="10"/>
      <c r="HAE39" s="10"/>
      <c r="HAF39" s="10"/>
      <c r="HAG39" s="57"/>
      <c r="HAH39" s="58"/>
      <c r="HAI39" s="9"/>
      <c r="HAJ39" s="9"/>
      <c r="HAK39" s="78"/>
      <c r="HAL39" s="9"/>
      <c r="HAM39" s="9"/>
      <c r="HAN39" s="78"/>
      <c r="HAO39" s="9"/>
      <c r="HAP39" s="9"/>
      <c r="HAQ39" s="78"/>
      <c r="HAR39" s="9"/>
      <c r="HAS39" s="9"/>
      <c r="HAT39" s="78"/>
      <c r="HAU39" s="9"/>
      <c r="HAV39" s="9"/>
      <c r="HAW39" s="78"/>
      <c r="HAX39" s="9"/>
      <c r="HAY39" s="9"/>
      <c r="HAZ39" s="78"/>
      <c r="HBA39" s="9"/>
      <c r="HBB39" s="9"/>
      <c r="HBC39" s="78"/>
      <c r="HBD39" s="9"/>
      <c r="HBE39" s="9"/>
      <c r="HBF39" s="78"/>
      <c r="HBG39" s="9"/>
      <c r="HBH39" s="9"/>
      <c r="HBI39" s="78"/>
      <c r="HBJ39" s="9"/>
      <c r="HBK39" s="9"/>
      <c r="HBL39" s="78"/>
      <c r="HBM39" s="9"/>
      <c r="HBN39" s="9"/>
      <c r="HBO39" s="78"/>
      <c r="HBP39" s="9"/>
      <c r="HBQ39" s="9"/>
      <c r="HBR39" s="78"/>
      <c r="HBS39" s="9"/>
      <c r="HBT39" s="9"/>
      <c r="HBU39" s="78"/>
      <c r="HBV39" s="9"/>
      <c r="HBW39" s="9"/>
      <c r="HBX39" s="78"/>
      <c r="HBY39" s="9"/>
      <c r="HBZ39" s="9"/>
      <c r="HCA39" s="78"/>
      <c r="HCB39" s="9"/>
      <c r="HCC39" s="9"/>
      <c r="HCD39" s="78"/>
      <c r="HCE39" s="9"/>
      <c r="HCF39" s="9"/>
      <c r="HCG39" s="78"/>
      <c r="HCH39" s="9"/>
      <c r="HCI39" s="9"/>
      <c r="HCJ39" s="78"/>
      <c r="HCK39" s="9"/>
      <c r="HCL39" s="9"/>
      <c r="HCM39" s="78"/>
      <c r="HCN39" s="9"/>
      <c r="HCO39" s="9"/>
      <c r="HCP39" s="78"/>
      <c r="HCQ39" s="9"/>
      <c r="HCR39" s="9"/>
      <c r="HCS39" s="78"/>
      <c r="HCT39" s="10"/>
      <c r="HCU39" s="10"/>
      <c r="HCV39" s="10"/>
      <c r="HCW39" s="9"/>
      <c r="HCX39" s="9"/>
      <c r="HCY39" s="78"/>
      <c r="HCZ39" s="10"/>
      <c r="HDA39" s="10"/>
      <c r="HDB39" s="10"/>
      <c r="HDC39" s="9"/>
      <c r="HDD39" s="9"/>
      <c r="HDE39" s="78"/>
      <c r="HDF39" s="9"/>
      <c r="HDG39" s="9"/>
      <c r="HDH39" s="78"/>
      <c r="HDI39" s="10"/>
      <c r="HDJ39" s="10"/>
      <c r="HDK39" s="10"/>
      <c r="HDL39" s="10"/>
      <c r="HDM39" s="10"/>
      <c r="HDN39" s="10"/>
      <c r="HDO39" s="57"/>
      <c r="HDP39" s="58"/>
      <c r="HDQ39" s="9"/>
      <c r="HDR39" s="9"/>
      <c r="HDS39" s="78"/>
      <c r="HDT39" s="9"/>
      <c r="HDU39" s="9"/>
      <c r="HDV39" s="78"/>
      <c r="HDW39" s="9"/>
      <c r="HDX39" s="9"/>
      <c r="HDY39" s="78"/>
      <c r="HDZ39" s="9"/>
      <c r="HEA39" s="9"/>
      <c r="HEB39" s="78"/>
      <c r="HEC39" s="9"/>
      <c r="HED39" s="9"/>
      <c r="HEE39" s="78"/>
      <c r="HEF39" s="9"/>
      <c r="HEG39" s="9"/>
      <c r="HEH39" s="78"/>
      <c r="HEI39" s="9"/>
      <c r="HEJ39" s="9"/>
      <c r="HEK39" s="78"/>
      <c r="HEL39" s="9"/>
      <c r="HEM39" s="9"/>
      <c r="HEN39" s="78"/>
      <c r="HEO39" s="9"/>
      <c r="HEP39" s="9"/>
      <c r="HEQ39" s="78"/>
      <c r="HER39" s="9"/>
      <c r="HES39" s="9"/>
      <c r="HET39" s="78"/>
      <c r="HEU39" s="9"/>
      <c r="HEV39" s="9"/>
      <c r="HEW39" s="78"/>
      <c r="HEX39" s="9"/>
      <c r="HEY39" s="9"/>
      <c r="HEZ39" s="78"/>
      <c r="HFA39" s="9"/>
      <c r="HFB39" s="9"/>
      <c r="HFC39" s="78"/>
      <c r="HFD39" s="9"/>
      <c r="HFE39" s="9"/>
      <c r="HFF39" s="78"/>
      <c r="HFG39" s="9"/>
      <c r="HFH39" s="9"/>
      <c r="HFI39" s="78"/>
      <c r="HFJ39" s="9"/>
      <c r="HFK39" s="9"/>
      <c r="HFL39" s="78"/>
      <c r="HFM39" s="9"/>
      <c r="HFN39" s="9"/>
      <c r="HFO39" s="78"/>
      <c r="HFP39" s="9"/>
      <c r="HFQ39" s="9"/>
      <c r="HFR39" s="78"/>
      <c r="HFS39" s="9"/>
      <c r="HFT39" s="9"/>
      <c r="HFU39" s="78"/>
      <c r="HFV39" s="9"/>
      <c r="HFW39" s="9"/>
      <c r="HFX39" s="78"/>
      <c r="HFY39" s="9"/>
      <c r="HFZ39" s="9"/>
      <c r="HGA39" s="78"/>
      <c r="HGB39" s="10"/>
      <c r="HGC39" s="10"/>
      <c r="HGD39" s="10"/>
      <c r="HGE39" s="9"/>
      <c r="HGF39" s="9"/>
      <c r="HGG39" s="78"/>
      <c r="HGH39" s="10"/>
      <c r="HGI39" s="10"/>
      <c r="HGJ39" s="10"/>
      <c r="HGK39" s="9"/>
      <c r="HGL39" s="9"/>
      <c r="HGM39" s="78"/>
      <c r="HGN39" s="9"/>
      <c r="HGO39" s="9"/>
      <c r="HGP39" s="78"/>
      <c r="HGQ39" s="10"/>
      <c r="HGR39" s="10"/>
      <c r="HGS39" s="10"/>
      <c r="HGT39" s="10"/>
      <c r="HGU39" s="10"/>
      <c r="HGV39" s="10"/>
      <c r="HGW39" s="57"/>
      <c r="HGX39" s="58"/>
      <c r="HGY39" s="9"/>
      <c r="HGZ39" s="9"/>
      <c r="HHA39" s="78"/>
      <c r="HHB39" s="9"/>
      <c r="HHC39" s="9"/>
      <c r="HHD39" s="78"/>
      <c r="HHE39" s="9"/>
      <c r="HHF39" s="9"/>
      <c r="HHG39" s="78"/>
      <c r="HHH39" s="9"/>
      <c r="HHI39" s="9"/>
      <c r="HHJ39" s="78"/>
      <c r="HHK39" s="9"/>
      <c r="HHL39" s="9"/>
      <c r="HHM39" s="78"/>
      <c r="HHN39" s="9"/>
      <c r="HHO39" s="9"/>
      <c r="HHP39" s="78"/>
      <c r="HHQ39" s="9"/>
      <c r="HHR39" s="9"/>
      <c r="HHS39" s="78"/>
      <c r="HHT39" s="9"/>
      <c r="HHU39" s="9"/>
      <c r="HHV39" s="78"/>
      <c r="HHW39" s="9"/>
      <c r="HHX39" s="9"/>
      <c r="HHY39" s="78"/>
      <c r="HHZ39" s="9"/>
      <c r="HIA39" s="9"/>
      <c r="HIB39" s="78"/>
      <c r="HIC39" s="9"/>
      <c r="HID39" s="9"/>
      <c r="HIE39" s="78"/>
      <c r="HIF39" s="9"/>
      <c r="HIG39" s="9"/>
      <c r="HIH39" s="78"/>
      <c r="HII39" s="9"/>
      <c r="HIJ39" s="9"/>
      <c r="HIK39" s="78"/>
      <c r="HIL39" s="9"/>
      <c r="HIM39" s="9"/>
      <c r="HIN39" s="78"/>
      <c r="HIO39" s="9"/>
      <c r="HIP39" s="9"/>
      <c r="HIQ39" s="78"/>
      <c r="HIR39" s="9"/>
      <c r="HIS39" s="9"/>
      <c r="HIT39" s="78"/>
      <c r="HIU39" s="9"/>
      <c r="HIV39" s="9"/>
      <c r="HIW39" s="78"/>
      <c r="HIX39" s="9"/>
      <c r="HIY39" s="9"/>
      <c r="HIZ39" s="78"/>
      <c r="HJA39" s="9"/>
      <c r="HJB39" s="9"/>
      <c r="HJC39" s="78"/>
      <c r="HJD39" s="9"/>
      <c r="HJE39" s="9"/>
      <c r="HJF39" s="78"/>
      <c r="HJG39" s="9"/>
      <c r="HJH39" s="9"/>
      <c r="HJI39" s="78"/>
      <c r="HJJ39" s="10"/>
      <c r="HJK39" s="10"/>
      <c r="HJL39" s="10"/>
      <c r="HJM39" s="9"/>
      <c r="HJN39" s="9"/>
      <c r="HJO39" s="78"/>
      <c r="HJP39" s="10"/>
      <c r="HJQ39" s="10"/>
      <c r="HJR39" s="10"/>
      <c r="HJS39" s="9"/>
      <c r="HJT39" s="9"/>
      <c r="HJU39" s="78"/>
      <c r="HJV39" s="9"/>
      <c r="HJW39" s="9"/>
      <c r="HJX39" s="78"/>
      <c r="HJY39" s="10"/>
      <c r="HJZ39" s="10"/>
      <c r="HKA39" s="10"/>
      <c r="HKB39" s="10"/>
      <c r="HKC39" s="10"/>
      <c r="HKD39" s="10"/>
      <c r="HKE39" s="57"/>
      <c r="HKF39" s="58"/>
      <c r="HKG39" s="9"/>
      <c r="HKH39" s="9"/>
      <c r="HKI39" s="78"/>
      <c r="HKJ39" s="9"/>
      <c r="HKK39" s="9"/>
      <c r="HKL39" s="78"/>
      <c r="HKM39" s="9"/>
      <c r="HKN39" s="9"/>
      <c r="HKO39" s="78"/>
      <c r="HKP39" s="9"/>
      <c r="HKQ39" s="9"/>
      <c r="HKR39" s="78"/>
      <c r="HKS39" s="9"/>
      <c r="HKT39" s="9"/>
      <c r="HKU39" s="78"/>
      <c r="HKV39" s="9"/>
      <c r="HKW39" s="9"/>
      <c r="HKX39" s="78"/>
      <c r="HKY39" s="9"/>
      <c r="HKZ39" s="9"/>
      <c r="HLA39" s="78"/>
      <c r="HLB39" s="9"/>
      <c r="HLC39" s="9"/>
      <c r="HLD39" s="78"/>
      <c r="HLE39" s="9"/>
      <c r="HLF39" s="9"/>
      <c r="HLG39" s="78"/>
      <c r="HLH39" s="9"/>
      <c r="HLI39" s="9"/>
      <c r="HLJ39" s="78"/>
      <c r="HLK39" s="9"/>
      <c r="HLL39" s="9"/>
      <c r="HLM39" s="78"/>
      <c r="HLN39" s="9"/>
      <c r="HLO39" s="9"/>
      <c r="HLP39" s="78"/>
      <c r="HLQ39" s="9"/>
      <c r="HLR39" s="9"/>
      <c r="HLS39" s="78"/>
      <c r="HLT39" s="9"/>
      <c r="HLU39" s="9"/>
      <c r="HLV39" s="78"/>
      <c r="HLW39" s="9"/>
      <c r="HLX39" s="9"/>
      <c r="HLY39" s="78"/>
      <c r="HLZ39" s="9"/>
      <c r="HMA39" s="9"/>
      <c r="HMB39" s="78"/>
      <c r="HMC39" s="9"/>
      <c r="HMD39" s="9"/>
      <c r="HME39" s="78"/>
      <c r="HMF39" s="9"/>
      <c r="HMG39" s="9"/>
      <c r="HMH39" s="78"/>
      <c r="HMI39" s="9"/>
      <c r="HMJ39" s="9"/>
      <c r="HMK39" s="78"/>
      <c r="HML39" s="9"/>
      <c r="HMM39" s="9"/>
      <c r="HMN39" s="78"/>
      <c r="HMO39" s="9"/>
      <c r="HMP39" s="9"/>
      <c r="HMQ39" s="78"/>
      <c r="HMR39" s="10"/>
      <c r="HMS39" s="10"/>
      <c r="HMT39" s="10"/>
      <c r="HMU39" s="9"/>
      <c r="HMV39" s="9"/>
      <c r="HMW39" s="78"/>
      <c r="HMX39" s="10"/>
      <c r="HMY39" s="10"/>
      <c r="HMZ39" s="10"/>
      <c r="HNA39" s="9"/>
      <c r="HNB39" s="9"/>
      <c r="HNC39" s="78"/>
      <c r="HND39" s="9"/>
      <c r="HNE39" s="9"/>
      <c r="HNF39" s="78"/>
      <c r="HNG39" s="10"/>
      <c r="HNH39" s="10"/>
      <c r="HNI39" s="10"/>
      <c r="HNJ39" s="10"/>
      <c r="HNK39" s="10"/>
      <c r="HNL39" s="10"/>
      <c r="HNM39" s="57"/>
      <c r="HNN39" s="58"/>
      <c r="HNO39" s="9"/>
      <c r="HNP39" s="9"/>
      <c r="HNQ39" s="78"/>
      <c r="HNR39" s="9"/>
      <c r="HNS39" s="9"/>
      <c r="HNT39" s="78"/>
      <c r="HNU39" s="9"/>
      <c r="HNV39" s="9"/>
      <c r="HNW39" s="78"/>
      <c r="HNX39" s="9"/>
      <c r="HNY39" s="9"/>
      <c r="HNZ39" s="78"/>
      <c r="HOA39" s="9"/>
      <c r="HOB39" s="9"/>
      <c r="HOC39" s="78"/>
      <c r="HOD39" s="9"/>
      <c r="HOE39" s="9"/>
      <c r="HOF39" s="78"/>
      <c r="HOG39" s="9"/>
      <c r="HOH39" s="9"/>
      <c r="HOI39" s="78"/>
      <c r="HOJ39" s="9"/>
      <c r="HOK39" s="9"/>
      <c r="HOL39" s="78"/>
      <c r="HOM39" s="9"/>
      <c r="HON39" s="9"/>
      <c r="HOO39" s="78"/>
      <c r="HOP39" s="9"/>
      <c r="HOQ39" s="9"/>
      <c r="HOR39" s="78"/>
      <c r="HOS39" s="9"/>
      <c r="HOT39" s="9"/>
      <c r="HOU39" s="78"/>
      <c r="HOV39" s="9"/>
      <c r="HOW39" s="9"/>
      <c r="HOX39" s="78"/>
      <c r="HOY39" s="9"/>
      <c r="HOZ39" s="9"/>
      <c r="HPA39" s="78"/>
      <c r="HPB39" s="9"/>
      <c r="HPC39" s="9"/>
      <c r="HPD39" s="78"/>
      <c r="HPE39" s="9"/>
      <c r="HPF39" s="9"/>
      <c r="HPG39" s="78"/>
      <c r="HPH39" s="9"/>
      <c r="HPI39" s="9"/>
      <c r="HPJ39" s="78"/>
      <c r="HPK39" s="9"/>
      <c r="HPL39" s="9"/>
      <c r="HPM39" s="78"/>
      <c r="HPN39" s="9"/>
      <c r="HPO39" s="9"/>
      <c r="HPP39" s="78"/>
      <c r="HPQ39" s="9"/>
      <c r="HPR39" s="9"/>
      <c r="HPS39" s="78"/>
      <c r="HPT39" s="9"/>
      <c r="HPU39" s="9"/>
      <c r="HPV39" s="78"/>
      <c r="HPW39" s="9"/>
      <c r="HPX39" s="9"/>
      <c r="HPY39" s="78"/>
      <c r="HPZ39" s="10"/>
      <c r="HQA39" s="10"/>
      <c r="HQB39" s="10"/>
      <c r="HQC39" s="9"/>
      <c r="HQD39" s="9"/>
      <c r="HQE39" s="78"/>
      <c r="HQF39" s="10"/>
      <c r="HQG39" s="10"/>
      <c r="HQH39" s="10"/>
      <c r="HQI39" s="9"/>
      <c r="HQJ39" s="9"/>
      <c r="HQK39" s="78"/>
      <c r="HQL39" s="9"/>
      <c r="HQM39" s="9"/>
      <c r="HQN39" s="78"/>
      <c r="HQO39" s="10"/>
      <c r="HQP39" s="10"/>
      <c r="HQQ39" s="10"/>
      <c r="HQR39" s="10"/>
      <c r="HQS39" s="10"/>
      <c r="HQT39" s="10"/>
      <c r="HQU39" s="57"/>
      <c r="HQV39" s="58"/>
      <c r="HQW39" s="9"/>
      <c r="HQX39" s="9"/>
      <c r="HQY39" s="78"/>
      <c r="HQZ39" s="9"/>
      <c r="HRA39" s="9"/>
      <c r="HRB39" s="78"/>
      <c r="HRC39" s="9"/>
      <c r="HRD39" s="9"/>
      <c r="HRE39" s="78"/>
      <c r="HRF39" s="9"/>
      <c r="HRG39" s="9"/>
      <c r="HRH39" s="78"/>
      <c r="HRI39" s="9"/>
      <c r="HRJ39" s="9"/>
      <c r="HRK39" s="78"/>
      <c r="HRL39" s="9"/>
      <c r="HRM39" s="9"/>
      <c r="HRN39" s="78"/>
      <c r="HRO39" s="9"/>
      <c r="HRP39" s="9"/>
      <c r="HRQ39" s="78"/>
      <c r="HRR39" s="9"/>
      <c r="HRS39" s="9"/>
      <c r="HRT39" s="78"/>
      <c r="HRU39" s="9"/>
      <c r="HRV39" s="9"/>
      <c r="HRW39" s="78"/>
      <c r="HRX39" s="9"/>
      <c r="HRY39" s="9"/>
      <c r="HRZ39" s="78"/>
      <c r="HSA39" s="9"/>
      <c r="HSB39" s="9"/>
      <c r="HSC39" s="78"/>
      <c r="HSD39" s="9"/>
      <c r="HSE39" s="9"/>
      <c r="HSF39" s="78"/>
      <c r="HSG39" s="9"/>
      <c r="HSH39" s="9"/>
      <c r="HSI39" s="78"/>
      <c r="HSJ39" s="9"/>
      <c r="HSK39" s="9"/>
      <c r="HSL39" s="78"/>
      <c r="HSM39" s="9"/>
      <c r="HSN39" s="9"/>
      <c r="HSO39" s="78"/>
      <c r="HSP39" s="9"/>
      <c r="HSQ39" s="9"/>
      <c r="HSR39" s="78"/>
      <c r="HSS39" s="9"/>
      <c r="HST39" s="9"/>
      <c r="HSU39" s="78"/>
      <c r="HSV39" s="9"/>
      <c r="HSW39" s="9"/>
      <c r="HSX39" s="78"/>
      <c r="HSY39" s="9"/>
      <c r="HSZ39" s="9"/>
      <c r="HTA39" s="78"/>
      <c r="HTB39" s="9"/>
      <c r="HTC39" s="9"/>
      <c r="HTD39" s="78"/>
      <c r="HTE39" s="9"/>
      <c r="HTF39" s="9"/>
      <c r="HTG39" s="78"/>
      <c r="HTH39" s="10"/>
      <c r="HTI39" s="10"/>
      <c r="HTJ39" s="10"/>
      <c r="HTK39" s="9"/>
      <c r="HTL39" s="9"/>
      <c r="HTM39" s="78"/>
      <c r="HTN39" s="10"/>
      <c r="HTO39" s="10"/>
      <c r="HTP39" s="10"/>
      <c r="HTQ39" s="9"/>
      <c r="HTR39" s="9"/>
      <c r="HTS39" s="78"/>
      <c r="HTT39" s="9"/>
      <c r="HTU39" s="9"/>
      <c r="HTV39" s="78"/>
      <c r="HTW39" s="10"/>
      <c r="HTX39" s="10"/>
      <c r="HTY39" s="10"/>
      <c r="HTZ39" s="10"/>
      <c r="HUA39" s="10"/>
      <c r="HUB39" s="10"/>
      <c r="HUC39" s="57"/>
      <c r="HUD39" s="58"/>
      <c r="HUE39" s="9"/>
      <c r="HUF39" s="9"/>
      <c r="HUG39" s="78"/>
      <c r="HUH39" s="9"/>
      <c r="HUI39" s="9"/>
      <c r="HUJ39" s="78"/>
      <c r="HUK39" s="9"/>
      <c r="HUL39" s="9"/>
      <c r="HUM39" s="78"/>
      <c r="HUN39" s="9"/>
      <c r="HUO39" s="9"/>
      <c r="HUP39" s="78"/>
      <c r="HUQ39" s="9"/>
      <c r="HUR39" s="9"/>
      <c r="HUS39" s="78"/>
      <c r="HUT39" s="9"/>
      <c r="HUU39" s="9"/>
      <c r="HUV39" s="78"/>
      <c r="HUW39" s="9"/>
      <c r="HUX39" s="9"/>
      <c r="HUY39" s="78"/>
      <c r="HUZ39" s="9"/>
      <c r="HVA39" s="9"/>
      <c r="HVB39" s="78"/>
      <c r="HVC39" s="9"/>
      <c r="HVD39" s="9"/>
      <c r="HVE39" s="78"/>
      <c r="HVF39" s="9"/>
      <c r="HVG39" s="9"/>
      <c r="HVH39" s="78"/>
      <c r="HVI39" s="9"/>
      <c r="HVJ39" s="9"/>
      <c r="HVK39" s="78"/>
      <c r="HVL39" s="9"/>
      <c r="HVM39" s="9"/>
      <c r="HVN39" s="78"/>
      <c r="HVO39" s="9"/>
      <c r="HVP39" s="9"/>
      <c r="HVQ39" s="78"/>
      <c r="HVR39" s="9"/>
      <c r="HVS39" s="9"/>
      <c r="HVT39" s="78"/>
      <c r="HVU39" s="9"/>
      <c r="HVV39" s="9"/>
      <c r="HVW39" s="78"/>
      <c r="HVX39" s="9"/>
      <c r="HVY39" s="9"/>
      <c r="HVZ39" s="78"/>
      <c r="HWA39" s="9"/>
      <c r="HWB39" s="9"/>
      <c r="HWC39" s="78"/>
      <c r="HWD39" s="9"/>
      <c r="HWE39" s="9"/>
      <c r="HWF39" s="78"/>
      <c r="HWG39" s="9"/>
      <c r="HWH39" s="9"/>
      <c r="HWI39" s="78"/>
      <c r="HWJ39" s="9"/>
      <c r="HWK39" s="9"/>
      <c r="HWL39" s="78"/>
      <c r="HWM39" s="9"/>
      <c r="HWN39" s="9"/>
      <c r="HWO39" s="78"/>
      <c r="HWP39" s="10"/>
      <c r="HWQ39" s="10"/>
      <c r="HWR39" s="10"/>
      <c r="HWS39" s="9"/>
      <c r="HWT39" s="9"/>
      <c r="HWU39" s="78"/>
      <c r="HWV39" s="10"/>
      <c r="HWW39" s="10"/>
      <c r="HWX39" s="10"/>
      <c r="HWY39" s="9"/>
      <c r="HWZ39" s="9"/>
      <c r="HXA39" s="78"/>
      <c r="HXB39" s="9"/>
      <c r="HXC39" s="9"/>
      <c r="HXD39" s="78"/>
      <c r="HXE39" s="10"/>
      <c r="HXF39" s="10"/>
      <c r="HXG39" s="10"/>
      <c r="HXH39" s="10"/>
      <c r="HXI39" s="10"/>
      <c r="HXJ39" s="10"/>
      <c r="HXK39" s="57"/>
      <c r="HXL39" s="58"/>
      <c r="HXM39" s="9"/>
      <c r="HXN39" s="9"/>
      <c r="HXO39" s="78"/>
      <c r="HXP39" s="9"/>
      <c r="HXQ39" s="9"/>
      <c r="HXR39" s="78"/>
      <c r="HXS39" s="9"/>
      <c r="HXT39" s="9"/>
      <c r="HXU39" s="78"/>
      <c r="HXV39" s="9"/>
      <c r="HXW39" s="9"/>
      <c r="HXX39" s="78"/>
      <c r="HXY39" s="9"/>
      <c r="HXZ39" s="9"/>
      <c r="HYA39" s="78"/>
      <c r="HYB39" s="9"/>
      <c r="HYC39" s="9"/>
      <c r="HYD39" s="78"/>
      <c r="HYE39" s="9"/>
      <c r="HYF39" s="9"/>
      <c r="HYG39" s="78"/>
      <c r="HYH39" s="9"/>
      <c r="HYI39" s="9"/>
      <c r="HYJ39" s="78"/>
      <c r="HYK39" s="9"/>
      <c r="HYL39" s="9"/>
      <c r="HYM39" s="78"/>
      <c r="HYN39" s="9"/>
      <c r="HYO39" s="9"/>
      <c r="HYP39" s="78"/>
      <c r="HYQ39" s="9"/>
      <c r="HYR39" s="9"/>
      <c r="HYS39" s="78"/>
      <c r="HYT39" s="9"/>
      <c r="HYU39" s="9"/>
      <c r="HYV39" s="78"/>
      <c r="HYW39" s="9"/>
      <c r="HYX39" s="9"/>
      <c r="HYY39" s="78"/>
      <c r="HYZ39" s="9"/>
      <c r="HZA39" s="9"/>
      <c r="HZB39" s="78"/>
      <c r="HZC39" s="9"/>
      <c r="HZD39" s="9"/>
      <c r="HZE39" s="78"/>
      <c r="HZF39" s="9"/>
      <c r="HZG39" s="9"/>
      <c r="HZH39" s="78"/>
      <c r="HZI39" s="9"/>
      <c r="HZJ39" s="9"/>
      <c r="HZK39" s="78"/>
      <c r="HZL39" s="9"/>
      <c r="HZM39" s="9"/>
      <c r="HZN39" s="78"/>
      <c r="HZO39" s="9"/>
      <c r="HZP39" s="9"/>
      <c r="HZQ39" s="78"/>
      <c r="HZR39" s="9"/>
      <c r="HZS39" s="9"/>
      <c r="HZT39" s="78"/>
      <c r="HZU39" s="9"/>
      <c r="HZV39" s="9"/>
      <c r="HZW39" s="78"/>
      <c r="HZX39" s="10"/>
      <c r="HZY39" s="10"/>
      <c r="HZZ39" s="10"/>
      <c r="IAA39" s="9"/>
      <c r="IAB39" s="9"/>
      <c r="IAC39" s="78"/>
      <c r="IAD39" s="10"/>
      <c r="IAE39" s="10"/>
      <c r="IAF39" s="10"/>
      <c r="IAG39" s="9"/>
      <c r="IAH39" s="9"/>
      <c r="IAI39" s="78"/>
      <c r="IAJ39" s="9"/>
      <c r="IAK39" s="9"/>
      <c r="IAL39" s="78"/>
      <c r="IAM39" s="10"/>
      <c r="IAN39" s="10"/>
      <c r="IAO39" s="10"/>
      <c r="IAP39" s="10"/>
      <c r="IAQ39" s="10"/>
      <c r="IAR39" s="10"/>
      <c r="IAS39" s="57"/>
      <c r="IAT39" s="58"/>
      <c r="IAU39" s="9"/>
      <c r="IAV39" s="9"/>
      <c r="IAW39" s="78"/>
      <c r="IAX39" s="9"/>
      <c r="IAY39" s="9"/>
      <c r="IAZ39" s="78"/>
      <c r="IBA39" s="9"/>
      <c r="IBB39" s="9"/>
      <c r="IBC39" s="78"/>
      <c r="IBD39" s="9"/>
      <c r="IBE39" s="9"/>
      <c r="IBF39" s="78"/>
      <c r="IBG39" s="9"/>
      <c r="IBH39" s="9"/>
      <c r="IBI39" s="78"/>
      <c r="IBJ39" s="9"/>
      <c r="IBK39" s="9"/>
      <c r="IBL39" s="78"/>
      <c r="IBM39" s="9"/>
      <c r="IBN39" s="9"/>
      <c r="IBO39" s="78"/>
      <c r="IBP39" s="9"/>
      <c r="IBQ39" s="9"/>
      <c r="IBR39" s="78"/>
      <c r="IBS39" s="9"/>
      <c r="IBT39" s="9"/>
      <c r="IBU39" s="78"/>
      <c r="IBV39" s="9"/>
      <c r="IBW39" s="9"/>
      <c r="IBX39" s="78"/>
      <c r="IBY39" s="9"/>
      <c r="IBZ39" s="9"/>
      <c r="ICA39" s="78"/>
      <c r="ICB39" s="9"/>
      <c r="ICC39" s="9"/>
      <c r="ICD39" s="78"/>
      <c r="ICE39" s="9"/>
      <c r="ICF39" s="9"/>
      <c r="ICG39" s="78"/>
      <c r="ICH39" s="9"/>
      <c r="ICI39" s="9"/>
      <c r="ICJ39" s="78"/>
      <c r="ICK39" s="9"/>
      <c r="ICL39" s="9"/>
      <c r="ICM39" s="78"/>
      <c r="ICN39" s="9"/>
      <c r="ICO39" s="9"/>
      <c r="ICP39" s="78"/>
      <c r="ICQ39" s="9"/>
      <c r="ICR39" s="9"/>
      <c r="ICS39" s="78"/>
      <c r="ICT39" s="9"/>
      <c r="ICU39" s="9"/>
      <c r="ICV39" s="78"/>
      <c r="ICW39" s="9"/>
      <c r="ICX39" s="9"/>
      <c r="ICY39" s="78"/>
      <c r="ICZ39" s="9"/>
      <c r="IDA39" s="9"/>
      <c r="IDB39" s="78"/>
      <c r="IDC39" s="9"/>
      <c r="IDD39" s="9"/>
      <c r="IDE39" s="78"/>
      <c r="IDF39" s="10"/>
      <c r="IDG39" s="10"/>
      <c r="IDH39" s="10"/>
      <c r="IDI39" s="9"/>
      <c r="IDJ39" s="9"/>
      <c r="IDK39" s="78"/>
      <c r="IDL39" s="10"/>
      <c r="IDM39" s="10"/>
      <c r="IDN39" s="10"/>
      <c r="IDO39" s="9"/>
      <c r="IDP39" s="9"/>
      <c r="IDQ39" s="78"/>
      <c r="IDR39" s="9"/>
      <c r="IDS39" s="9"/>
      <c r="IDT39" s="78"/>
      <c r="IDU39" s="10"/>
      <c r="IDV39" s="10"/>
      <c r="IDW39" s="10"/>
      <c r="IDX39" s="10"/>
      <c r="IDY39" s="10"/>
      <c r="IDZ39" s="10"/>
      <c r="IEA39" s="57"/>
      <c r="IEB39" s="58"/>
      <c r="IEC39" s="9"/>
      <c r="IED39" s="9"/>
      <c r="IEE39" s="78"/>
      <c r="IEF39" s="9"/>
      <c r="IEG39" s="9"/>
      <c r="IEH39" s="78"/>
      <c r="IEI39" s="9"/>
      <c r="IEJ39" s="9"/>
      <c r="IEK39" s="78"/>
      <c r="IEL39" s="9"/>
      <c r="IEM39" s="9"/>
      <c r="IEN39" s="78"/>
      <c r="IEO39" s="9"/>
      <c r="IEP39" s="9"/>
      <c r="IEQ39" s="78"/>
      <c r="IER39" s="9"/>
      <c r="IES39" s="9"/>
      <c r="IET39" s="78"/>
      <c r="IEU39" s="9"/>
      <c r="IEV39" s="9"/>
      <c r="IEW39" s="78"/>
      <c r="IEX39" s="9"/>
      <c r="IEY39" s="9"/>
      <c r="IEZ39" s="78"/>
      <c r="IFA39" s="9"/>
      <c r="IFB39" s="9"/>
      <c r="IFC39" s="78"/>
      <c r="IFD39" s="9"/>
      <c r="IFE39" s="9"/>
      <c r="IFF39" s="78"/>
      <c r="IFG39" s="9"/>
      <c r="IFH39" s="9"/>
      <c r="IFI39" s="78"/>
      <c r="IFJ39" s="9"/>
      <c r="IFK39" s="9"/>
      <c r="IFL39" s="78"/>
      <c r="IFM39" s="9"/>
      <c r="IFN39" s="9"/>
      <c r="IFO39" s="78"/>
      <c r="IFP39" s="9"/>
      <c r="IFQ39" s="9"/>
      <c r="IFR39" s="78"/>
      <c r="IFS39" s="9"/>
      <c r="IFT39" s="9"/>
      <c r="IFU39" s="78"/>
      <c r="IFV39" s="9"/>
      <c r="IFW39" s="9"/>
      <c r="IFX39" s="78"/>
      <c r="IFY39" s="9"/>
      <c r="IFZ39" s="9"/>
      <c r="IGA39" s="78"/>
      <c r="IGB39" s="9"/>
      <c r="IGC39" s="9"/>
      <c r="IGD39" s="78"/>
      <c r="IGE39" s="9"/>
      <c r="IGF39" s="9"/>
      <c r="IGG39" s="78"/>
      <c r="IGH39" s="9"/>
      <c r="IGI39" s="9"/>
      <c r="IGJ39" s="78"/>
      <c r="IGK39" s="9"/>
      <c r="IGL39" s="9"/>
      <c r="IGM39" s="78"/>
      <c r="IGN39" s="10"/>
      <c r="IGO39" s="10"/>
      <c r="IGP39" s="10"/>
      <c r="IGQ39" s="9"/>
      <c r="IGR39" s="9"/>
      <c r="IGS39" s="78"/>
      <c r="IGT39" s="10"/>
      <c r="IGU39" s="10"/>
      <c r="IGV39" s="10"/>
      <c r="IGW39" s="9"/>
      <c r="IGX39" s="9"/>
      <c r="IGY39" s="78"/>
      <c r="IGZ39" s="9"/>
      <c r="IHA39" s="9"/>
      <c r="IHB39" s="78"/>
      <c r="IHC39" s="10"/>
      <c r="IHD39" s="10"/>
      <c r="IHE39" s="10"/>
      <c r="IHF39" s="10"/>
      <c r="IHG39" s="10"/>
      <c r="IHH39" s="10"/>
      <c r="IHI39" s="57"/>
      <c r="IHJ39" s="58"/>
      <c r="IHK39" s="9"/>
      <c r="IHL39" s="9"/>
      <c r="IHM39" s="78"/>
      <c r="IHN39" s="9"/>
      <c r="IHO39" s="9"/>
      <c r="IHP39" s="78"/>
      <c r="IHQ39" s="9"/>
      <c r="IHR39" s="9"/>
      <c r="IHS39" s="78"/>
      <c r="IHT39" s="9"/>
      <c r="IHU39" s="9"/>
      <c r="IHV39" s="78"/>
      <c r="IHW39" s="9"/>
      <c r="IHX39" s="9"/>
      <c r="IHY39" s="78"/>
      <c r="IHZ39" s="9"/>
      <c r="IIA39" s="9"/>
      <c r="IIB39" s="78"/>
      <c r="IIC39" s="9"/>
      <c r="IID39" s="9"/>
      <c r="IIE39" s="78"/>
      <c r="IIF39" s="9"/>
      <c r="IIG39" s="9"/>
      <c r="IIH39" s="78"/>
      <c r="III39" s="9"/>
      <c r="IIJ39" s="9"/>
      <c r="IIK39" s="78"/>
      <c r="IIL39" s="9"/>
      <c r="IIM39" s="9"/>
      <c r="IIN39" s="78"/>
      <c r="IIO39" s="9"/>
      <c r="IIP39" s="9"/>
      <c r="IIQ39" s="78"/>
      <c r="IIR39" s="9"/>
      <c r="IIS39" s="9"/>
      <c r="IIT39" s="78"/>
      <c r="IIU39" s="9"/>
      <c r="IIV39" s="9"/>
      <c r="IIW39" s="78"/>
      <c r="IIX39" s="9"/>
      <c r="IIY39" s="9"/>
      <c r="IIZ39" s="78"/>
      <c r="IJA39" s="9"/>
      <c r="IJB39" s="9"/>
      <c r="IJC39" s="78"/>
      <c r="IJD39" s="9"/>
      <c r="IJE39" s="9"/>
      <c r="IJF39" s="78"/>
      <c r="IJG39" s="9"/>
      <c r="IJH39" s="9"/>
      <c r="IJI39" s="78"/>
      <c r="IJJ39" s="9"/>
      <c r="IJK39" s="9"/>
      <c r="IJL39" s="78"/>
      <c r="IJM39" s="9"/>
      <c r="IJN39" s="9"/>
      <c r="IJO39" s="78"/>
      <c r="IJP39" s="9"/>
      <c r="IJQ39" s="9"/>
      <c r="IJR39" s="78"/>
      <c r="IJS39" s="9"/>
      <c r="IJT39" s="9"/>
      <c r="IJU39" s="78"/>
      <c r="IJV39" s="10"/>
      <c r="IJW39" s="10"/>
      <c r="IJX39" s="10"/>
      <c r="IJY39" s="9"/>
      <c r="IJZ39" s="9"/>
      <c r="IKA39" s="78"/>
      <c r="IKB39" s="10"/>
      <c r="IKC39" s="10"/>
      <c r="IKD39" s="10"/>
      <c r="IKE39" s="9"/>
      <c r="IKF39" s="9"/>
      <c r="IKG39" s="78"/>
      <c r="IKH39" s="9"/>
      <c r="IKI39" s="9"/>
      <c r="IKJ39" s="78"/>
      <c r="IKK39" s="10"/>
      <c r="IKL39" s="10"/>
      <c r="IKM39" s="10"/>
      <c r="IKN39" s="10"/>
      <c r="IKO39" s="10"/>
      <c r="IKP39" s="10"/>
      <c r="IKQ39" s="57"/>
      <c r="IKR39" s="58"/>
      <c r="IKS39" s="9"/>
      <c r="IKT39" s="9"/>
      <c r="IKU39" s="78"/>
      <c r="IKV39" s="9"/>
      <c r="IKW39" s="9"/>
      <c r="IKX39" s="78"/>
      <c r="IKY39" s="9"/>
      <c r="IKZ39" s="9"/>
      <c r="ILA39" s="78"/>
      <c r="ILB39" s="9"/>
      <c r="ILC39" s="9"/>
      <c r="ILD39" s="78"/>
      <c r="ILE39" s="9"/>
      <c r="ILF39" s="9"/>
      <c r="ILG39" s="78"/>
      <c r="ILH39" s="9"/>
      <c r="ILI39" s="9"/>
      <c r="ILJ39" s="78"/>
      <c r="ILK39" s="9"/>
      <c r="ILL39" s="9"/>
      <c r="ILM39" s="78"/>
      <c r="ILN39" s="9"/>
      <c r="ILO39" s="9"/>
      <c r="ILP39" s="78"/>
      <c r="ILQ39" s="9"/>
      <c r="ILR39" s="9"/>
      <c r="ILS39" s="78"/>
      <c r="ILT39" s="9"/>
      <c r="ILU39" s="9"/>
      <c r="ILV39" s="78"/>
      <c r="ILW39" s="9"/>
      <c r="ILX39" s="9"/>
      <c r="ILY39" s="78"/>
      <c r="ILZ39" s="9"/>
      <c r="IMA39" s="9"/>
      <c r="IMB39" s="78"/>
      <c r="IMC39" s="9"/>
      <c r="IMD39" s="9"/>
      <c r="IME39" s="78"/>
      <c r="IMF39" s="9"/>
      <c r="IMG39" s="9"/>
      <c r="IMH39" s="78"/>
      <c r="IMI39" s="9"/>
      <c r="IMJ39" s="9"/>
      <c r="IMK39" s="78"/>
      <c r="IML39" s="9"/>
      <c r="IMM39" s="9"/>
      <c r="IMN39" s="78"/>
      <c r="IMO39" s="9"/>
      <c r="IMP39" s="9"/>
      <c r="IMQ39" s="78"/>
      <c r="IMR39" s="9"/>
      <c r="IMS39" s="9"/>
      <c r="IMT39" s="78"/>
      <c r="IMU39" s="9"/>
      <c r="IMV39" s="9"/>
      <c r="IMW39" s="78"/>
      <c r="IMX39" s="9"/>
      <c r="IMY39" s="9"/>
      <c r="IMZ39" s="78"/>
      <c r="INA39" s="9"/>
      <c r="INB39" s="9"/>
      <c r="INC39" s="78"/>
      <c r="IND39" s="10"/>
      <c r="INE39" s="10"/>
      <c r="INF39" s="10"/>
      <c r="ING39" s="9"/>
      <c r="INH39" s="9"/>
      <c r="INI39" s="78"/>
      <c r="INJ39" s="10"/>
      <c r="INK39" s="10"/>
      <c r="INL39" s="10"/>
      <c r="INM39" s="9"/>
      <c r="INN39" s="9"/>
      <c r="INO39" s="78"/>
      <c r="INP39" s="9"/>
      <c r="INQ39" s="9"/>
      <c r="INR39" s="78"/>
      <c r="INS39" s="10"/>
      <c r="INT39" s="10"/>
      <c r="INU39" s="10"/>
      <c r="INV39" s="10"/>
      <c r="INW39" s="10"/>
      <c r="INX39" s="10"/>
      <c r="INY39" s="57"/>
      <c r="INZ39" s="58"/>
      <c r="IOA39" s="9"/>
      <c r="IOB39" s="9"/>
      <c r="IOC39" s="78"/>
      <c r="IOD39" s="9"/>
      <c r="IOE39" s="9"/>
      <c r="IOF39" s="78"/>
      <c r="IOG39" s="9"/>
      <c r="IOH39" s="9"/>
      <c r="IOI39" s="78"/>
      <c r="IOJ39" s="9"/>
      <c r="IOK39" s="9"/>
      <c r="IOL39" s="78"/>
      <c r="IOM39" s="9"/>
      <c r="ION39" s="9"/>
      <c r="IOO39" s="78"/>
      <c r="IOP39" s="9"/>
      <c r="IOQ39" s="9"/>
      <c r="IOR39" s="78"/>
      <c r="IOS39" s="9"/>
      <c r="IOT39" s="9"/>
      <c r="IOU39" s="78"/>
      <c r="IOV39" s="9"/>
      <c r="IOW39" s="9"/>
      <c r="IOX39" s="78"/>
      <c r="IOY39" s="9"/>
      <c r="IOZ39" s="9"/>
      <c r="IPA39" s="78"/>
      <c r="IPB39" s="9"/>
      <c r="IPC39" s="9"/>
      <c r="IPD39" s="78"/>
      <c r="IPE39" s="9"/>
      <c r="IPF39" s="9"/>
      <c r="IPG39" s="78"/>
      <c r="IPH39" s="9"/>
      <c r="IPI39" s="9"/>
      <c r="IPJ39" s="78"/>
      <c r="IPK39" s="9"/>
      <c r="IPL39" s="9"/>
      <c r="IPM39" s="78"/>
      <c r="IPN39" s="9"/>
      <c r="IPO39" s="9"/>
      <c r="IPP39" s="78"/>
      <c r="IPQ39" s="9"/>
      <c r="IPR39" s="9"/>
      <c r="IPS39" s="78"/>
      <c r="IPT39" s="9"/>
      <c r="IPU39" s="9"/>
      <c r="IPV39" s="78"/>
      <c r="IPW39" s="9"/>
      <c r="IPX39" s="9"/>
      <c r="IPY39" s="78"/>
      <c r="IPZ39" s="9"/>
      <c r="IQA39" s="9"/>
      <c r="IQB39" s="78"/>
      <c r="IQC39" s="9"/>
      <c r="IQD39" s="9"/>
      <c r="IQE39" s="78"/>
      <c r="IQF39" s="9"/>
      <c r="IQG39" s="9"/>
      <c r="IQH39" s="78"/>
      <c r="IQI39" s="9"/>
      <c r="IQJ39" s="9"/>
      <c r="IQK39" s="78"/>
      <c r="IQL39" s="10"/>
      <c r="IQM39" s="10"/>
      <c r="IQN39" s="10"/>
      <c r="IQO39" s="9"/>
      <c r="IQP39" s="9"/>
      <c r="IQQ39" s="78"/>
      <c r="IQR39" s="10"/>
      <c r="IQS39" s="10"/>
      <c r="IQT39" s="10"/>
      <c r="IQU39" s="9"/>
      <c r="IQV39" s="9"/>
      <c r="IQW39" s="78"/>
      <c r="IQX39" s="9"/>
      <c r="IQY39" s="9"/>
      <c r="IQZ39" s="78"/>
      <c r="IRA39" s="10"/>
      <c r="IRB39" s="10"/>
      <c r="IRC39" s="10"/>
      <c r="IRD39" s="10"/>
      <c r="IRE39" s="10"/>
      <c r="IRF39" s="10"/>
      <c r="IRG39" s="57"/>
      <c r="IRH39" s="58"/>
      <c r="IRI39" s="9"/>
      <c r="IRJ39" s="9"/>
      <c r="IRK39" s="78"/>
      <c r="IRL39" s="9"/>
      <c r="IRM39" s="9"/>
      <c r="IRN39" s="78"/>
      <c r="IRO39" s="9"/>
      <c r="IRP39" s="9"/>
      <c r="IRQ39" s="78"/>
      <c r="IRR39" s="9"/>
      <c r="IRS39" s="9"/>
      <c r="IRT39" s="78"/>
      <c r="IRU39" s="9"/>
      <c r="IRV39" s="9"/>
      <c r="IRW39" s="78"/>
      <c r="IRX39" s="9"/>
      <c r="IRY39" s="9"/>
      <c r="IRZ39" s="78"/>
      <c r="ISA39" s="9"/>
      <c r="ISB39" s="9"/>
      <c r="ISC39" s="78"/>
      <c r="ISD39" s="9"/>
      <c r="ISE39" s="9"/>
      <c r="ISF39" s="78"/>
      <c r="ISG39" s="9"/>
      <c r="ISH39" s="9"/>
      <c r="ISI39" s="78"/>
      <c r="ISJ39" s="9"/>
      <c r="ISK39" s="9"/>
      <c r="ISL39" s="78"/>
      <c r="ISM39" s="9"/>
      <c r="ISN39" s="9"/>
      <c r="ISO39" s="78"/>
      <c r="ISP39" s="9"/>
      <c r="ISQ39" s="9"/>
      <c r="ISR39" s="78"/>
      <c r="ISS39" s="9"/>
      <c r="IST39" s="9"/>
      <c r="ISU39" s="78"/>
      <c r="ISV39" s="9"/>
      <c r="ISW39" s="9"/>
      <c r="ISX39" s="78"/>
      <c r="ISY39" s="9"/>
      <c r="ISZ39" s="9"/>
      <c r="ITA39" s="78"/>
      <c r="ITB39" s="9"/>
      <c r="ITC39" s="9"/>
      <c r="ITD39" s="78"/>
      <c r="ITE39" s="9"/>
      <c r="ITF39" s="9"/>
      <c r="ITG39" s="78"/>
      <c r="ITH39" s="9"/>
      <c r="ITI39" s="9"/>
      <c r="ITJ39" s="78"/>
      <c r="ITK39" s="9"/>
      <c r="ITL39" s="9"/>
      <c r="ITM39" s="78"/>
      <c r="ITN39" s="9"/>
      <c r="ITO39" s="9"/>
      <c r="ITP39" s="78"/>
      <c r="ITQ39" s="9"/>
      <c r="ITR39" s="9"/>
      <c r="ITS39" s="78"/>
      <c r="ITT39" s="10"/>
      <c r="ITU39" s="10"/>
      <c r="ITV39" s="10"/>
      <c r="ITW39" s="9"/>
      <c r="ITX39" s="9"/>
      <c r="ITY39" s="78"/>
      <c r="ITZ39" s="10"/>
      <c r="IUA39" s="10"/>
      <c r="IUB39" s="10"/>
      <c r="IUC39" s="9"/>
      <c r="IUD39" s="9"/>
      <c r="IUE39" s="78"/>
      <c r="IUF39" s="9"/>
      <c r="IUG39" s="9"/>
      <c r="IUH39" s="78"/>
      <c r="IUI39" s="10"/>
      <c r="IUJ39" s="10"/>
      <c r="IUK39" s="10"/>
      <c r="IUL39" s="10"/>
      <c r="IUM39" s="10"/>
      <c r="IUN39" s="10"/>
      <c r="IUO39" s="57"/>
      <c r="IUP39" s="58"/>
      <c r="IUQ39" s="9"/>
      <c r="IUR39" s="9"/>
      <c r="IUS39" s="78"/>
      <c r="IUT39" s="9"/>
      <c r="IUU39" s="9"/>
      <c r="IUV39" s="78"/>
      <c r="IUW39" s="9"/>
      <c r="IUX39" s="9"/>
      <c r="IUY39" s="78"/>
      <c r="IUZ39" s="9"/>
      <c r="IVA39" s="9"/>
      <c r="IVB39" s="78"/>
      <c r="IVC39" s="9"/>
      <c r="IVD39" s="9"/>
      <c r="IVE39" s="78"/>
      <c r="IVF39" s="9"/>
      <c r="IVG39" s="9"/>
      <c r="IVH39" s="78"/>
      <c r="IVI39" s="9"/>
      <c r="IVJ39" s="9"/>
      <c r="IVK39" s="78"/>
      <c r="IVL39" s="9"/>
      <c r="IVM39" s="9"/>
      <c r="IVN39" s="78"/>
      <c r="IVO39" s="9"/>
      <c r="IVP39" s="9"/>
      <c r="IVQ39" s="78"/>
      <c r="IVR39" s="9"/>
      <c r="IVS39" s="9"/>
      <c r="IVT39" s="78"/>
      <c r="IVU39" s="9"/>
      <c r="IVV39" s="9"/>
      <c r="IVW39" s="78"/>
      <c r="IVX39" s="9"/>
      <c r="IVY39" s="9"/>
      <c r="IVZ39" s="78"/>
      <c r="IWA39" s="9"/>
      <c r="IWB39" s="9"/>
      <c r="IWC39" s="78"/>
      <c r="IWD39" s="9"/>
      <c r="IWE39" s="9"/>
      <c r="IWF39" s="78"/>
      <c r="IWG39" s="9"/>
      <c r="IWH39" s="9"/>
      <c r="IWI39" s="78"/>
      <c r="IWJ39" s="9"/>
      <c r="IWK39" s="9"/>
      <c r="IWL39" s="78"/>
      <c r="IWM39" s="9"/>
      <c r="IWN39" s="9"/>
      <c r="IWO39" s="78"/>
      <c r="IWP39" s="9"/>
      <c r="IWQ39" s="9"/>
      <c r="IWR39" s="78"/>
      <c r="IWS39" s="9"/>
      <c r="IWT39" s="9"/>
      <c r="IWU39" s="78"/>
      <c r="IWV39" s="9"/>
      <c r="IWW39" s="9"/>
      <c r="IWX39" s="78"/>
      <c r="IWY39" s="9"/>
      <c r="IWZ39" s="9"/>
      <c r="IXA39" s="78"/>
      <c r="IXB39" s="10"/>
      <c r="IXC39" s="10"/>
      <c r="IXD39" s="10"/>
      <c r="IXE39" s="9"/>
      <c r="IXF39" s="9"/>
      <c r="IXG39" s="78"/>
      <c r="IXH39" s="10"/>
      <c r="IXI39" s="10"/>
      <c r="IXJ39" s="10"/>
      <c r="IXK39" s="9"/>
      <c r="IXL39" s="9"/>
      <c r="IXM39" s="78"/>
      <c r="IXN39" s="9"/>
      <c r="IXO39" s="9"/>
      <c r="IXP39" s="78"/>
      <c r="IXQ39" s="10"/>
      <c r="IXR39" s="10"/>
      <c r="IXS39" s="10"/>
      <c r="IXT39" s="10"/>
      <c r="IXU39" s="10"/>
      <c r="IXV39" s="10"/>
      <c r="IXW39" s="57"/>
      <c r="IXX39" s="58"/>
      <c r="IXY39" s="9"/>
      <c r="IXZ39" s="9"/>
      <c r="IYA39" s="78"/>
      <c r="IYB39" s="9"/>
      <c r="IYC39" s="9"/>
      <c r="IYD39" s="78"/>
      <c r="IYE39" s="9"/>
      <c r="IYF39" s="9"/>
      <c r="IYG39" s="78"/>
      <c r="IYH39" s="9"/>
      <c r="IYI39" s="9"/>
      <c r="IYJ39" s="78"/>
      <c r="IYK39" s="9"/>
      <c r="IYL39" s="9"/>
      <c r="IYM39" s="78"/>
      <c r="IYN39" s="9"/>
      <c r="IYO39" s="9"/>
      <c r="IYP39" s="78"/>
      <c r="IYQ39" s="9"/>
      <c r="IYR39" s="9"/>
      <c r="IYS39" s="78"/>
      <c r="IYT39" s="9"/>
      <c r="IYU39" s="9"/>
      <c r="IYV39" s="78"/>
      <c r="IYW39" s="9"/>
      <c r="IYX39" s="9"/>
      <c r="IYY39" s="78"/>
      <c r="IYZ39" s="9"/>
      <c r="IZA39" s="9"/>
      <c r="IZB39" s="78"/>
      <c r="IZC39" s="9"/>
      <c r="IZD39" s="9"/>
      <c r="IZE39" s="78"/>
      <c r="IZF39" s="9"/>
      <c r="IZG39" s="9"/>
      <c r="IZH39" s="78"/>
      <c r="IZI39" s="9"/>
      <c r="IZJ39" s="9"/>
      <c r="IZK39" s="78"/>
      <c r="IZL39" s="9"/>
      <c r="IZM39" s="9"/>
      <c r="IZN39" s="78"/>
      <c r="IZO39" s="9"/>
      <c r="IZP39" s="9"/>
      <c r="IZQ39" s="78"/>
      <c r="IZR39" s="9"/>
      <c r="IZS39" s="9"/>
      <c r="IZT39" s="78"/>
      <c r="IZU39" s="9"/>
      <c r="IZV39" s="9"/>
      <c r="IZW39" s="78"/>
      <c r="IZX39" s="9"/>
      <c r="IZY39" s="9"/>
      <c r="IZZ39" s="78"/>
      <c r="JAA39" s="9"/>
      <c r="JAB39" s="9"/>
      <c r="JAC39" s="78"/>
      <c r="JAD39" s="9"/>
      <c r="JAE39" s="9"/>
      <c r="JAF39" s="78"/>
      <c r="JAG39" s="9"/>
      <c r="JAH39" s="9"/>
      <c r="JAI39" s="78"/>
      <c r="JAJ39" s="10"/>
      <c r="JAK39" s="10"/>
      <c r="JAL39" s="10"/>
      <c r="JAM39" s="9"/>
      <c r="JAN39" s="9"/>
      <c r="JAO39" s="78"/>
      <c r="JAP39" s="10"/>
      <c r="JAQ39" s="10"/>
      <c r="JAR39" s="10"/>
      <c r="JAS39" s="9"/>
      <c r="JAT39" s="9"/>
      <c r="JAU39" s="78"/>
      <c r="JAV39" s="9"/>
      <c r="JAW39" s="9"/>
      <c r="JAX39" s="78"/>
      <c r="JAY39" s="10"/>
      <c r="JAZ39" s="10"/>
      <c r="JBA39" s="10"/>
      <c r="JBB39" s="10"/>
      <c r="JBC39" s="10"/>
      <c r="JBD39" s="10"/>
      <c r="JBE39" s="57"/>
      <c r="JBF39" s="58"/>
      <c r="JBG39" s="9"/>
      <c r="JBH39" s="9"/>
      <c r="JBI39" s="78"/>
      <c r="JBJ39" s="9"/>
      <c r="JBK39" s="9"/>
      <c r="JBL39" s="78"/>
      <c r="JBM39" s="9"/>
      <c r="JBN39" s="9"/>
      <c r="JBO39" s="78"/>
      <c r="JBP39" s="9"/>
      <c r="JBQ39" s="9"/>
      <c r="JBR39" s="78"/>
      <c r="JBS39" s="9"/>
      <c r="JBT39" s="9"/>
      <c r="JBU39" s="78"/>
      <c r="JBV39" s="9"/>
      <c r="JBW39" s="9"/>
      <c r="JBX39" s="78"/>
      <c r="JBY39" s="9"/>
      <c r="JBZ39" s="9"/>
      <c r="JCA39" s="78"/>
      <c r="JCB39" s="9"/>
      <c r="JCC39" s="9"/>
      <c r="JCD39" s="78"/>
      <c r="JCE39" s="9"/>
      <c r="JCF39" s="9"/>
      <c r="JCG39" s="78"/>
      <c r="JCH39" s="9"/>
      <c r="JCI39" s="9"/>
      <c r="JCJ39" s="78"/>
      <c r="JCK39" s="9"/>
      <c r="JCL39" s="9"/>
      <c r="JCM39" s="78"/>
      <c r="JCN39" s="9"/>
      <c r="JCO39" s="9"/>
      <c r="JCP39" s="78"/>
      <c r="JCQ39" s="9"/>
      <c r="JCR39" s="9"/>
      <c r="JCS39" s="78"/>
      <c r="JCT39" s="9"/>
      <c r="JCU39" s="9"/>
      <c r="JCV39" s="78"/>
      <c r="JCW39" s="9"/>
      <c r="JCX39" s="9"/>
      <c r="JCY39" s="78"/>
      <c r="JCZ39" s="9"/>
      <c r="JDA39" s="9"/>
      <c r="JDB39" s="78"/>
      <c r="JDC39" s="9"/>
      <c r="JDD39" s="9"/>
      <c r="JDE39" s="78"/>
      <c r="JDF39" s="9"/>
      <c r="JDG39" s="9"/>
      <c r="JDH39" s="78"/>
      <c r="JDI39" s="9"/>
      <c r="JDJ39" s="9"/>
      <c r="JDK39" s="78"/>
      <c r="JDL39" s="9"/>
      <c r="JDM39" s="9"/>
      <c r="JDN39" s="78"/>
      <c r="JDO39" s="9"/>
      <c r="JDP39" s="9"/>
      <c r="JDQ39" s="78"/>
      <c r="JDR39" s="10"/>
      <c r="JDS39" s="10"/>
      <c r="JDT39" s="10"/>
      <c r="JDU39" s="9"/>
      <c r="JDV39" s="9"/>
      <c r="JDW39" s="78"/>
      <c r="JDX39" s="10"/>
      <c r="JDY39" s="10"/>
      <c r="JDZ39" s="10"/>
      <c r="JEA39" s="9"/>
      <c r="JEB39" s="9"/>
      <c r="JEC39" s="78"/>
      <c r="JED39" s="9"/>
      <c r="JEE39" s="9"/>
      <c r="JEF39" s="78"/>
      <c r="JEG39" s="10"/>
      <c r="JEH39" s="10"/>
      <c r="JEI39" s="10"/>
      <c r="JEJ39" s="10"/>
      <c r="JEK39" s="10"/>
      <c r="JEL39" s="10"/>
      <c r="JEM39" s="57"/>
      <c r="JEN39" s="58"/>
      <c r="JEO39" s="9"/>
      <c r="JEP39" s="9"/>
      <c r="JEQ39" s="78"/>
      <c r="JER39" s="9"/>
      <c r="JES39" s="9"/>
      <c r="JET39" s="78"/>
      <c r="JEU39" s="9"/>
      <c r="JEV39" s="9"/>
      <c r="JEW39" s="78"/>
      <c r="JEX39" s="9"/>
      <c r="JEY39" s="9"/>
      <c r="JEZ39" s="78"/>
      <c r="JFA39" s="9"/>
      <c r="JFB39" s="9"/>
      <c r="JFC39" s="78"/>
      <c r="JFD39" s="9"/>
      <c r="JFE39" s="9"/>
      <c r="JFF39" s="78"/>
      <c r="JFG39" s="9"/>
      <c r="JFH39" s="9"/>
      <c r="JFI39" s="78"/>
      <c r="JFJ39" s="9"/>
      <c r="JFK39" s="9"/>
      <c r="JFL39" s="78"/>
      <c r="JFM39" s="9"/>
      <c r="JFN39" s="9"/>
      <c r="JFO39" s="78"/>
      <c r="JFP39" s="9"/>
      <c r="JFQ39" s="9"/>
      <c r="JFR39" s="78"/>
      <c r="JFS39" s="9"/>
      <c r="JFT39" s="9"/>
      <c r="JFU39" s="78"/>
      <c r="JFV39" s="9"/>
      <c r="JFW39" s="9"/>
      <c r="JFX39" s="78"/>
      <c r="JFY39" s="9"/>
      <c r="JFZ39" s="9"/>
      <c r="JGA39" s="78"/>
      <c r="JGB39" s="9"/>
      <c r="JGC39" s="9"/>
      <c r="JGD39" s="78"/>
      <c r="JGE39" s="9"/>
      <c r="JGF39" s="9"/>
      <c r="JGG39" s="78"/>
      <c r="JGH39" s="9"/>
      <c r="JGI39" s="9"/>
      <c r="JGJ39" s="78"/>
      <c r="JGK39" s="9"/>
      <c r="JGL39" s="9"/>
      <c r="JGM39" s="78"/>
      <c r="JGN39" s="9"/>
      <c r="JGO39" s="9"/>
      <c r="JGP39" s="78"/>
      <c r="JGQ39" s="9"/>
      <c r="JGR39" s="9"/>
      <c r="JGS39" s="78"/>
      <c r="JGT39" s="9"/>
      <c r="JGU39" s="9"/>
      <c r="JGV39" s="78"/>
      <c r="JGW39" s="9"/>
      <c r="JGX39" s="9"/>
      <c r="JGY39" s="78"/>
      <c r="JGZ39" s="10"/>
      <c r="JHA39" s="10"/>
      <c r="JHB39" s="10"/>
      <c r="JHC39" s="9"/>
      <c r="JHD39" s="9"/>
      <c r="JHE39" s="78"/>
      <c r="JHF39" s="10"/>
      <c r="JHG39" s="10"/>
      <c r="JHH39" s="10"/>
      <c r="JHI39" s="9"/>
      <c r="JHJ39" s="9"/>
      <c r="JHK39" s="78"/>
      <c r="JHL39" s="9"/>
      <c r="JHM39" s="9"/>
      <c r="JHN39" s="78"/>
      <c r="JHO39" s="10"/>
      <c r="JHP39" s="10"/>
      <c r="JHQ39" s="10"/>
      <c r="JHR39" s="10"/>
      <c r="JHS39" s="10"/>
      <c r="JHT39" s="10"/>
      <c r="JHU39" s="57"/>
      <c r="JHV39" s="58"/>
      <c r="JHW39" s="9"/>
      <c r="JHX39" s="9"/>
      <c r="JHY39" s="78"/>
      <c r="JHZ39" s="9"/>
      <c r="JIA39" s="9"/>
      <c r="JIB39" s="78"/>
      <c r="JIC39" s="9"/>
      <c r="JID39" s="9"/>
      <c r="JIE39" s="78"/>
      <c r="JIF39" s="9"/>
      <c r="JIG39" s="9"/>
      <c r="JIH39" s="78"/>
      <c r="JII39" s="9"/>
      <c r="JIJ39" s="9"/>
      <c r="JIK39" s="78"/>
      <c r="JIL39" s="9"/>
      <c r="JIM39" s="9"/>
      <c r="JIN39" s="78"/>
      <c r="JIO39" s="9"/>
      <c r="JIP39" s="9"/>
      <c r="JIQ39" s="78"/>
      <c r="JIR39" s="9"/>
      <c r="JIS39" s="9"/>
      <c r="JIT39" s="78"/>
      <c r="JIU39" s="9"/>
      <c r="JIV39" s="9"/>
      <c r="JIW39" s="78"/>
      <c r="JIX39" s="9"/>
      <c r="JIY39" s="9"/>
      <c r="JIZ39" s="78"/>
      <c r="JJA39" s="9"/>
      <c r="JJB39" s="9"/>
      <c r="JJC39" s="78"/>
      <c r="JJD39" s="9"/>
      <c r="JJE39" s="9"/>
      <c r="JJF39" s="78"/>
      <c r="JJG39" s="9"/>
      <c r="JJH39" s="9"/>
      <c r="JJI39" s="78"/>
      <c r="JJJ39" s="9"/>
      <c r="JJK39" s="9"/>
      <c r="JJL39" s="78"/>
      <c r="JJM39" s="9"/>
      <c r="JJN39" s="9"/>
      <c r="JJO39" s="78"/>
      <c r="JJP39" s="9"/>
      <c r="JJQ39" s="9"/>
      <c r="JJR39" s="78"/>
      <c r="JJS39" s="9"/>
      <c r="JJT39" s="9"/>
      <c r="JJU39" s="78"/>
      <c r="JJV39" s="9"/>
      <c r="JJW39" s="9"/>
      <c r="JJX39" s="78"/>
      <c r="JJY39" s="9"/>
      <c r="JJZ39" s="9"/>
      <c r="JKA39" s="78"/>
      <c r="JKB39" s="9"/>
      <c r="JKC39" s="9"/>
      <c r="JKD39" s="78"/>
      <c r="JKE39" s="9"/>
      <c r="JKF39" s="9"/>
      <c r="JKG39" s="78"/>
      <c r="JKH39" s="10"/>
      <c r="JKI39" s="10"/>
      <c r="JKJ39" s="10"/>
      <c r="JKK39" s="9"/>
      <c r="JKL39" s="9"/>
      <c r="JKM39" s="78"/>
      <c r="JKN39" s="10"/>
      <c r="JKO39" s="10"/>
      <c r="JKP39" s="10"/>
      <c r="JKQ39" s="9"/>
      <c r="JKR39" s="9"/>
      <c r="JKS39" s="78"/>
      <c r="JKT39" s="9"/>
      <c r="JKU39" s="9"/>
      <c r="JKV39" s="78"/>
      <c r="JKW39" s="10"/>
      <c r="JKX39" s="10"/>
      <c r="JKY39" s="10"/>
      <c r="JKZ39" s="10"/>
      <c r="JLA39" s="10"/>
      <c r="JLB39" s="10"/>
      <c r="JLC39" s="57"/>
      <c r="JLD39" s="58"/>
      <c r="JLE39" s="9"/>
      <c r="JLF39" s="9"/>
      <c r="JLG39" s="78"/>
      <c r="JLH39" s="9"/>
      <c r="JLI39" s="9"/>
      <c r="JLJ39" s="78"/>
      <c r="JLK39" s="9"/>
      <c r="JLL39" s="9"/>
      <c r="JLM39" s="78"/>
      <c r="JLN39" s="9"/>
      <c r="JLO39" s="9"/>
      <c r="JLP39" s="78"/>
      <c r="JLQ39" s="9"/>
      <c r="JLR39" s="9"/>
      <c r="JLS39" s="78"/>
      <c r="JLT39" s="9"/>
      <c r="JLU39" s="9"/>
      <c r="JLV39" s="78"/>
      <c r="JLW39" s="9"/>
      <c r="JLX39" s="9"/>
      <c r="JLY39" s="78"/>
      <c r="JLZ39" s="9"/>
      <c r="JMA39" s="9"/>
      <c r="JMB39" s="78"/>
      <c r="JMC39" s="9"/>
      <c r="JMD39" s="9"/>
      <c r="JME39" s="78"/>
      <c r="JMF39" s="9"/>
      <c r="JMG39" s="9"/>
      <c r="JMH39" s="78"/>
      <c r="JMI39" s="9"/>
      <c r="JMJ39" s="9"/>
      <c r="JMK39" s="78"/>
      <c r="JML39" s="9"/>
      <c r="JMM39" s="9"/>
      <c r="JMN39" s="78"/>
      <c r="JMO39" s="9"/>
      <c r="JMP39" s="9"/>
      <c r="JMQ39" s="78"/>
      <c r="JMR39" s="9"/>
      <c r="JMS39" s="9"/>
      <c r="JMT39" s="78"/>
      <c r="JMU39" s="9"/>
      <c r="JMV39" s="9"/>
      <c r="JMW39" s="78"/>
      <c r="JMX39" s="9"/>
      <c r="JMY39" s="9"/>
      <c r="JMZ39" s="78"/>
      <c r="JNA39" s="9"/>
      <c r="JNB39" s="9"/>
      <c r="JNC39" s="78"/>
      <c r="JND39" s="9"/>
      <c r="JNE39" s="9"/>
      <c r="JNF39" s="78"/>
      <c r="JNG39" s="9"/>
      <c r="JNH39" s="9"/>
      <c r="JNI39" s="78"/>
      <c r="JNJ39" s="9"/>
      <c r="JNK39" s="9"/>
      <c r="JNL39" s="78"/>
      <c r="JNM39" s="9"/>
      <c r="JNN39" s="9"/>
      <c r="JNO39" s="78"/>
      <c r="JNP39" s="10"/>
      <c r="JNQ39" s="10"/>
      <c r="JNR39" s="10"/>
      <c r="JNS39" s="9"/>
      <c r="JNT39" s="9"/>
      <c r="JNU39" s="78"/>
      <c r="JNV39" s="10"/>
      <c r="JNW39" s="10"/>
      <c r="JNX39" s="10"/>
      <c r="JNY39" s="9"/>
      <c r="JNZ39" s="9"/>
      <c r="JOA39" s="78"/>
      <c r="JOB39" s="9"/>
      <c r="JOC39" s="9"/>
      <c r="JOD39" s="78"/>
      <c r="JOE39" s="10"/>
      <c r="JOF39" s="10"/>
      <c r="JOG39" s="10"/>
      <c r="JOH39" s="10"/>
      <c r="JOI39" s="10"/>
      <c r="JOJ39" s="10"/>
      <c r="JOK39" s="57"/>
      <c r="JOL39" s="58"/>
      <c r="JOM39" s="9"/>
      <c r="JON39" s="9"/>
      <c r="JOO39" s="78"/>
      <c r="JOP39" s="9"/>
      <c r="JOQ39" s="9"/>
      <c r="JOR39" s="78"/>
      <c r="JOS39" s="9"/>
      <c r="JOT39" s="9"/>
      <c r="JOU39" s="78"/>
      <c r="JOV39" s="9"/>
      <c r="JOW39" s="9"/>
      <c r="JOX39" s="78"/>
      <c r="JOY39" s="9"/>
      <c r="JOZ39" s="9"/>
      <c r="JPA39" s="78"/>
      <c r="JPB39" s="9"/>
      <c r="JPC39" s="9"/>
      <c r="JPD39" s="78"/>
      <c r="JPE39" s="9"/>
      <c r="JPF39" s="9"/>
      <c r="JPG39" s="78"/>
      <c r="JPH39" s="9"/>
      <c r="JPI39" s="9"/>
      <c r="JPJ39" s="78"/>
      <c r="JPK39" s="9"/>
      <c r="JPL39" s="9"/>
      <c r="JPM39" s="78"/>
      <c r="JPN39" s="9"/>
      <c r="JPO39" s="9"/>
      <c r="JPP39" s="78"/>
      <c r="JPQ39" s="9"/>
      <c r="JPR39" s="9"/>
      <c r="JPS39" s="78"/>
      <c r="JPT39" s="9"/>
      <c r="JPU39" s="9"/>
      <c r="JPV39" s="78"/>
      <c r="JPW39" s="9"/>
      <c r="JPX39" s="9"/>
      <c r="JPY39" s="78"/>
      <c r="JPZ39" s="9"/>
      <c r="JQA39" s="9"/>
      <c r="JQB39" s="78"/>
      <c r="JQC39" s="9"/>
      <c r="JQD39" s="9"/>
      <c r="JQE39" s="78"/>
      <c r="JQF39" s="9"/>
      <c r="JQG39" s="9"/>
      <c r="JQH39" s="78"/>
      <c r="JQI39" s="9"/>
      <c r="JQJ39" s="9"/>
      <c r="JQK39" s="78"/>
      <c r="JQL39" s="9"/>
      <c r="JQM39" s="9"/>
      <c r="JQN39" s="78"/>
      <c r="JQO39" s="9"/>
      <c r="JQP39" s="9"/>
      <c r="JQQ39" s="78"/>
      <c r="JQR39" s="9"/>
      <c r="JQS39" s="9"/>
      <c r="JQT39" s="78"/>
      <c r="JQU39" s="9"/>
      <c r="JQV39" s="9"/>
      <c r="JQW39" s="78"/>
      <c r="JQX39" s="10"/>
      <c r="JQY39" s="10"/>
      <c r="JQZ39" s="10"/>
      <c r="JRA39" s="9"/>
      <c r="JRB39" s="9"/>
      <c r="JRC39" s="78"/>
      <c r="JRD39" s="10"/>
      <c r="JRE39" s="10"/>
      <c r="JRF39" s="10"/>
      <c r="JRG39" s="9"/>
      <c r="JRH39" s="9"/>
      <c r="JRI39" s="78"/>
      <c r="JRJ39" s="9"/>
      <c r="JRK39" s="9"/>
      <c r="JRL39" s="78"/>
      <c r="JRM39" s="10"/>
      <c r="JRN39" s="10"/>
      <c r="JRO39" s="10"/>
      <c r="JRP39" s="10"/>
      <c r="JRQ39" s="10"/>
      <c r="JRR39" s="10"/>
      <c r="JRS39" s="57"/>
      <c r="JRT39" s="58"/>
      <c r="JRU39" s="9"/>
      <c r="JRV39" s="9"/>
      <c r="JRW39" s="78"/>
      <c r="JRX39" s="9"/>
      <c r="JRY39" s="9"/>
      <c r="JRZ39" s="78"/>
      <c r="JSA39" s="9"/>
      <c r="JSB39" s="9"/>
      <c r="JSC39" s="78"/>
      <c r="JSD39" s="9"/>
      <c r="JSE39" s="9"/>
      <c r="JSF39" s="78"/>
      <c r="JSG39" s="9"/>
      <c r="JSH39" s="9"/>
      <c r="JSI39" s="78"/>
      <c r="JSJ39" s="9"/>
      <c r="JSK39" s="9"/>
      <c r="JSL39" s="78"/>
      <c r="JSM39" s="9"/>
      <c r="JSN39" s="9"/>
      <c r="JSO39" s="78"/>
      <c r="JSP39" s="9"/>
      <c r="JSQ39" s="9"/>
      <c r="JSR39" s="78"/>
      <c r="JSS39" s="9"/>
      <c r="JST39" s="9"/>
      <c r="JSU39" s="78"/>
      <c r="JSV39" s="9"/>
      <c r="JSW39" s="9"/>
      <c r="JSX39" s="78"/>
      <c r="JSY39" s="9"/>
      <c r="JSZ39" s="9"/>
      <c r="JTA39" s="78"/>
      <c r="JTB39" s="9"/>
      <c r="JTC39" s="9"/>
      <c r="JTD39" s="78"/>
      <c r="JTE39" s="9"/>
      <c r="JTF39" s="9"/>
      <c r="JTG39" s="78"/>
      <c r="JTH39" s="9"/>
      <c r="JTI39" s="9"/>
      <c r="JTJ39" s="78"/>
      <c r="JTK39" s="9"/>
      <c r="JTL39" s="9"/>
      <c r="JTM39" s="78"/>
      <c r="JTN39" s="9"/>
      <c r="JTO39" s="9"/>
      <c r="JTP39" s="78"/>
      <c r="JTQ39" s="9"/>
      <c r="JTR39" s="9"/>
      <c r="JTS39" s="78"/>
      <c r="JTT39" s="9"/>
      <c r="JTU39" s="9"/>
      <c r="JTV39" s="78"/>
      <c r="JTW39" s="9"/>
      <c r="JTX39" s="9"/>
      <c r="JTY39" s="78"/>
      <c r="JTZ39" s="9"/>
      <c r="JUA39" s="9"/>
      <c r="JUB39" s="78"/>
      <c r="JUC39" s="9"/>
      <c r="JUD39" s="9"/>
      <c r="JUE39" s="78"/>
      <c r="JUF39" s="10"/>
      <c r="JUG39" s="10"/>
      <c r="JUH39" s="10"/>
      <c r="JUI39" s="9"/>
      <c r="JUJ39" s="9"/>
      <c r="JUK39" s="78"/>
      <c r="JUL39" s="10"/>
      <c r="JUM39" s="10"/>
      <c r="JUN39" s="10"/>
      <c r="JUO39" s="9"/>
      <c r="JUP39" s="9"/>
      <c r="JUQ39" s="78"/>
      <c r="JUR39" s="9"/>
      <c r="JUS39" s="9"/>
      <c r="JUT39" s="78"/>
      <c r="JUU39" s="10"/>
      <c r="JUV39" s="10"/>
      <c r="JUW39" s="10"/>
      <c r="JUX39" s="10"/>
      <c r="JUY39" s="10"/>
      <c r="JUZ39" s="10"/>
      <c r="JVA39" s="57"/>
      <c r="JVB39" s="58"/>
      <c r="JVC39" s="9"/>
      <c r="JVD39" s="9"/>
      <c r="JVE39" s="78"/>
      <c r="JVF39" s="9"/>
      <c r="JVG39" s="9"/>
      <c r="JVH39" s="78"/>
      <c r="JVI39" s="9"/>
      <c r="JVJ39" s="9"/>
      <c r="JVK39" s="78"/>
      <c r="JVL39" s="9"/>
      <c r="JVM39" s="9"/>
      <c r="JVN39" s="78"/>
      <c r="JVO39" s="9"/>
      <c r="JVP39" s="9"/>
      <c r="JVQ39" s="78"/>
      <c r="JVR39" s="9"/>
      <c r="JVS39" s="9"/>
      <c r="JVT39" s="78"/>
      <c r="JVU39" s="9"/>
      <c r="JVV39" s="9"/>
      <c r="JVW39" s="78"/>
      <c r="JVX39" s="9"/>
      <c r="JVY39" s="9"/>
      <c r="JVZ39" s="78"/>
      <c r="JWA39" s="9"/>
      <c r="JWB39" s="9"/>
      <c r="JWC39" s="78"/>
      <c r="JWD39" s="9"/>
      <c r="JWE39" s="9"/>
      <c r="JWF39" s="78"/>
      <c r="JWG39" s="9"/>
      <c r="JWH39" s="9"/>
      <c r="JWI39" s="78"/>
      <c r="JWJ39" s="9"/>
      <c r="JWK39" s="9"/>
      <c r="JWL39" s="78"/>
      <c r="JWM39" s="9"/>
      <c r="JWN39" s="9"/>
      <c r="JWO39" s="78"/>
      <c r="JWP39" s="9"/>
      <c r="JWQ39" s="9"/>
      <c r="JWR39" s="78"/>
      <c r="JWS39" s="9"/>
      <c r="JWT39" s="9"/>
      <c r="JWU39" s="78"/>
      <c r="JWV39" s="9"/>
      <c r="JWW39" s="9"/>
      <c r="JWX39" s="78"/>
      <c r="JWY39" s="9"/>
      <c r="JWZ39" s="9"/>
      <c r="JXA39" s="78"/>
      <c r="JXB39" s="9"/>
      <c r="JXC39" s="9"/>
      <c r="JXD39" s="78"/>
      <c r="JXE39" s="9"/>
      <c r="JXF39" s="9"/>
      <c r="JXG39" s="78"/>
      <c r="JXH39" s="9"/>
      <c r="JXI39" s="9"/>
      <c r="JXJ39" s="78"/>
      <c r="JXK39" s="9"/>
      <c r="JXL39" s="9"/>
      <c r="JXM39" s="78"/>
      <c r="JXN39" s="10"/>
      <c r="JXO39" s="10"/>
      <c r="JXP39" s="10"/>
      <c r="JXQ39" s="9"/>
      <c r="JXR39" s="9"/>
      <c r="JXS39" s="78"/>
      <c r="JXT39" s="10"/>
      <c r="JXU39" s="10"/>
      <c r="JXV39" s="10"/>
      <c r="JXW39" s="9"/>
      <c r="JXX39" s="9"/>
      <c r="JXY39" s="78"/>
      <c r="JXZ39" s="9"/>
      <c r="JYA39" s="9"/>
      <c r="JYB39" s="78"/>
      <c r="JYC39" s="10"/>
      <c r="JYD39" s="10"/>
      <c r="JYE39" s="10"/>
      <c r="JYF39" s="10"/>
      <c r="JYG39" s="10"/>
      <c r="JYH39" s="10"/>
      <c r="JYI39" s="57"/>
      <c r="JYJ39" s="58"/>
      <c r="JYK39" s="9"/>
      <c r="JYL39" s="9"/>
      <c r="JYM39" s="78"/>
      <c r="JYN39" s="9"/>
      <c r="JYO39" s="9"/>
      <c r="JYP39" s="78"/>
      <c r="JYQ39" s="9"/>
      <c r="JYR39" s="9"/>
      <c r="JYS39" s="78"/>
      <c r="JYT39" s="9"/>
      <c r="JYU39" s="9"/>
      <c r="JYV39" s="78"/>
      <c r="JYW39" s="9"/>
      <c r="JYX39" s="9"/>
      <c r="JYY39" s="78"/>
      <c r="JYZ39" s="9"/>
      <c r="JZA39" s="9"/>
      <c r="JZB39" s="78"/>
      <c r="JZC39" s="9"/>
      <c r="JZD39" s="9"/>
      <c r="JZE39" s="78"/>
      <c r="JZF39" s="9"/>
      <c r="JZG39" s="9"/>
      <c r="JZH39" s="78"/>
      <c r="JZI39" s="9"/>
      <c r="JZJ39" s="9"/>
      <c r="JZK39" s="78"/>
      <c r="JZL39" s="9"/>
      <c r="JZM39" s="9"/>
      <c r="JZN39" s="78"/>
      <c r="JZO39" s="9"/>
      <c r="JZP39" s="9"/>
      <c r="JZQ39" s="78"/>
      <c r="JZR39" s="9"/>
      <c r="JZS39" s="9"/>
      <c r="JZT39" s="78"/>
      <c r="JZU39" s="9"/>
      <c r="JZV39" s="9"/>
      <c r="JZW39" s="78"/>
      <c r="JZX39" s="9"/>
      <c r="JZY39" s="9"/>
      <c r="JZZ39" s="78"/>
      <c r="KAA39" s="9"/>
      <c r="KAB39" s="9"/>
      <c r="KAC39" s="78"/>
      <c r="KAD39" s="9"/>
      <c r="KAE39" s="9"/>
      <c r="KAF39" s="78"/>
      <c r="KAG39" s="9"/>
      <c r="KAH39" s="9"/>
      <c r="KAI39" s="78"/>
      <c r="KAJ39" s="9"/>
      <c r="KAK39" s="9"/>
      <c r="KAL39" s="78"/>
      <c r="KAM39" s="9"/>
      <c r="KAN39" s="9"/>
      <c r="KAO39" s="78"/>
      <c r="KAP39" s="9"/>
      <c r="KAQ39" s="9"/>
      <c r="KAR39" s="78"/>
      <c r="KAS39" s="9"/>
      <c r="KAT39" s="9"/>
      <c r="KAU39" s="78"/>
      <c r="KAV39" s="10"/>
      <c r="KAW39" s="10"/>
      <c r="KAX39" s="10"/>
      <c r="KAY39" s="9"/>
      <c r="KAZ39" s="9"/>
      <c r="KBA39" s="78"/>
      <c r="KBB39" s="10"/>
      <c r="KBC39" s="10"/>
      <c r="KBD39" s="10"/>
      <c r="KBE39" s="9"/>
      <c r="KBF39" s="9"/>
      <c r="KBG39" s="78"/>
      <c r="KBH39" s="9"/>
      <c r="KBI39" s="9"/>
      <c r="KBJ39" s="78"/>
      <c r="KBK39" s="10"/>
      <c r="KBL39" s="10"/>
      <c r="KBM39" s="10"/>
      <c r="KBN39" s="10"/>
      <c r="KBO39" s="10"/>
      <c r="KBP39" s="10"/>
      <c r="KBQ39" s="57"/>
      <c r="KBR39" s="58"/>
      <c r="KBS39" s="9"/>
      <c r="KBT39" s="9"/>
      <c r="KBU39" s="78"/>
      <c r="KBV39" s="9"/>
      <c r="KBW39" s="9"/>
      <c r="KBX39" s="78"/>
      <c r="KBY39" s="9"/>
      <c r="KBZ39" s="9"/>
      <c r="KCA39" s="78"/>
      <c r="KCB39" s="9"/>
      <c r="KCC39" s="9"/>
      <c r="KCD39" s="78"/>
      <c r="KCE39" s="9"/>
      <c r="KCF39" s="9"/>
      <c r="KCG39" s="78"/>
      <c r="KCH39" s="9"/>
      <c r="KCI39" s="9"/>
      <c r="KCJ39" s="78"/>
      <c r="KCK39" s="9"/>
      <c r="KCL39" s="9"/>
      <c r="KCM39" s="78"/>
      <c r="KCN39" s="9"/>
      <c r="KCO39" s="9"/>
      <c r="KCP39" s="78"/>
      <c r="KCQ39" s="9"/>
      <c r="KCR39" s="9"/>
      <c r="KCS39" s="78"/>
      <c r="KCT39" s="9"/>
      <c r="KCU39" s="9"/>
      <c r="KCV39" s="78"/>
      <c r="KCW39" s="9"/>
      <c r="KCX39" s="9"/>
      <c r="KCY39" s="78"/>
      <c r="KCZ39" s="9"/>
      <c r="KDA39" s="9"/>
      <c r="KDB39" s="78"/>
      <c r="KDC39" s="9"/>
      <c r="KDD39" s="9"/>
      <c r="KDE39" s="78"/>
      <c r="KDF39" s="9"/>
      <c r="KDG39" s="9"/>
      <c r="KDH39" s="78"/>
      <c r="KDI39" s="9"/>
      <c r="KDJ39" s="9"/>
      <c r="KDK39" s="78"/>
      <c r="KDL39" s="9"/>
      <c r="KDM39" s="9"/>
      <c r="KDN39" s="78"/>
      <c r="KDO39" s="9"/>
      <c r="KDP39" s="9"/>
      <c r="KDQ39" s="78"/>
      <c r="KDR39" s="9"/>
      <c r="KDS39" s="9"/>
      <c r="KDT39" s="78"/>
      <c r="KDU39" s="9"/>
      <c r="KDV39" s="9"/>
      <c r="KDW39" s="78"/>
      <c r="KDX39" s="9"/>
      <c r="KDY39" s="9"/>
      <c r="KDZ39" s="78"/>
      <c r="KEA39" s="9"/>
      <c r="KEB39" s="9"/>
      <c r="KEC39" s="78"/>
      <c r="KED39" s="10"/>
      <c r="KEE39" s="10"/>
      <c r="KEF39" s="10"/>
      <c r="KEG39" s="9"/>
      <c r="KEH39" s="9"/>
      <c r="KEI39" s="78"/>
      <c r="KEJ39" s="10"/>
      <c r="KEK39" s="10"/>
      <c r="KEL39" s="10"/>
      <c r="KEM39" s="9"/>
      <c r="KEN39" s="9"/>
      <c r="KEO39" s="78"/>
      <c r="KEP39" s="9"/>
      <c r="KEQ39" s="9"/>
      <c r="KER39" s="78"/>
      <c r="KES39" s="10"/>
      <c r="KET39" s="10"/>
      <c r="KEU39" s="10"/>
      <c r="KEV39" s="10"/>
      <c r="KEW39" s="10"/>
      <c r="KEX39" s="10"/>
      <c r="KEY39" s="57"/>
      <c r="KEZ39" s="58"/>
      <c r="KFA39" s="9"/>
      <c r="KFB39" s="9"/>
      <c r="KFC39" s="78"/>
      <c r="KFD39" s="9"/>
      <c r="KFE39" s="9"/>
      <c r="KFF39" s="78"/>
      <c r="KFG39" s="9"/>
      <c r="KFH39" s="9"/>
      <c r="KFI39" s="78"/>
      <c r="KFJ39" s="9"/>
      <c r="KFK39" s="9"/>
      <c r="KFL39" s="78"/>
      <c r="KFM39" s="9"/>
      <c r="KFN39" s="9"/>
      <c r="KFO39" s="78"/>
      <c r="KFP39" s="9"/>
      <c r="KFQ39" s="9"/>
      <c r="KFR39" s="78"/>
      <c r="KFS39" s="9"/>
      <c r="KFT39" s="9"/>
      <c r="KFU39" s="78"/>
      <c r="KFV39" s="9"/>
      <c r="KFW39" s="9"/>
      <c r="KFX39" s="78"/>
      <c r="KFY39" s="9"/>
      <c r="KFZ39" s="9"/>
      <c r="KGA39" s="78"/>
      <c r="KGB39" s="9"/>
      <c r="KGC39" s="9"/>
      <c r="KGD39" s="78"/>
      <c r="KGE39" s="9"/>
      <c r="KGF39" s="9"/>
      <c r="KGG39" s="78"/>
      <c r="KGH39" s="9"/>
      <c r="KGI39" s="9"/>
      <c r="KGJ39" s="78"/>
      <c r="KGK39" s="9"/>
      <c r="KGL39" s="9"/>
      <c r="KGM39" s="78"/>
      <c r="KGN39" s="9"/>
      <c r="KGO39" s="9"/>
      <c r="KGP39" s="78"/>
      <c r="KGQ39" s="9"/>
      <c r="KGR39" s="9"/>
      <c r="KGS39" s="78"/>
      <c r="KGT39" s="9"/>
      <c r="KGU39" s="9"/>
      <c r="KGV39" s="78"/>
      <c r="KGW39" s="9"/>
      <c r="KGX39" s="9"/>
      <c r="KGY39" s="78"/>
      <c r="KGZ39" s="9"/>
      <c r="KHA39" s="9"/>
      <c r="KHB39" s="78"/>
      <c r="KHC39" s="9"/>
      <c r="KHD39" s="9"/>
      <c r="KHE39" s="78"/>
      <c r="KHF39" s="9"/>
      <c r="KHG39" s="9"/>
      <c r="KHH39" s="78"/>
      <c r="KHI39" s="9"/>
      <c r="KHJ39" s="9"/>
      <c r="KHK39" s="78"/>
      <c r="KHL39" s="10"/>
      <c r="KHM39" s="10"/>
      <c r="KHN39" s="10"/>
      <c r="KHO39" s="9"/>
      <c r="KHP39" s="9"/>
      <c r="KHQ39" s="78"/>
      <c r="KHR39" s="10"/>
      <c r="KHS39" s="10"/>
      <c r="KHT39" s="10"/>
      <c r="KHU39" s="9"/>
      <c r="KHV39" s="9"/>
      <c r="KHW39" s="78"/>
      <c r="KHX39" s="9"/>
      <c r="KHY39" s="9"/>
      <c r="KHZ39" s="78"/>
      <c r="KIA39" s="10"/>
      <c r="KIB39" s="10"/>
      <c r="KIC39" s="10"/>
      <c r="KID39" s="10"/>
      <c r="KIE39" s="10"/>
      <c r="KIF39" s="10"/>
      <c r="KIG39" s="57"/>
      <c r="KIH39" s="58"/>
      <c r="KII39" s="9"/>
      <c r="KIJ39" s="9"/>
      <c r="KIK39" s="78"/>
      <c r="KIL39" s="9"/>
      <c r="KIM39" s="9"/>
      <c r="KIN39" s="78"/>
      <c r="KIO39" s="9"/>
      <c r="KIP39" s="9"/>
      <c r="KIQ39" s="78"/>
      <c r="KIR39" s="9"/>
      <c r="KIS39" s="9"/>
      <c r="KIT39" s="78"/>
      <c r="KIU39" s="9"/>
      <c r="KIV39" s="9"/>
      <c r="KIW39" s="78"/>
      <c r="KIX39" s="9"/>
      <c r="KIY39" s="9"/>
      <c r="KIZ39" s="78"/>
      <c r="KJA39" s="9"/>
      <c r="KJB39" s="9"/>
      <c r="KJC39" s="78"/>
      <c r="KJD39" s="9"/>
      <c r="KJE39" s="9"/>
      <c r="KJF39" s="78"/>
      <c r="KJG39" s="9"/>
      <c r="KJH39" s="9"/>
      <c r="KJI39" s="78"/>
      <c r="KJJ39" s="9"/>
      <c r="KJK39" s="9"/>
      <c r="KJL39" s="78"/>
      <c r="KJM39" s="9"/>
      <c r="KJN39" s="9"/>
      <c r="KJO39" s="78"/>
      <c r="KJP39" s="9"/>
      <c r="KJQ39" s="9"/>
      <c r="KJR39" s="78"/>
      <c r="KJS39" s="9"/>
      <c r="KJT39" s="9"/>
      <c r="KJU39" s="78"/>
      <c r="KJV39" s="9"/>
      <c r="KJW39" s="9"/>
      <c r="KJX39" s="78"/>
      <c r="KJY39" s="9"/>
      <c r="KJZ39" s="9"/>
      <c r="KKA39" s="78"/>
      <c r="KKB39" s="9"/>
      <c r="KKC39" s="9"/>
      <c r="KKD39" s="78"/>
      <c r="KKE39" s="9"/>
      <c r="KKF39" s="9"/>
      <c r="KKG39" s="78"/>
      <c r="KKH39" s="9"/>
      <c r="KKI39" s="9"/>
      <c r="KKJ39" s="78"/>
      <c r="KKK39" s="9"/>
      <c r="KKL39" s="9"/>
      <c r="KKM39" s="78"/>
      <c r="KKN39" s="9"/>
      <c r="KKO39" s="9"/>
      <c r="KKP39" s="78"/>
      <c r="KKQ39" s="9"/>
      <c r="KKR39" s="9"/>
      <c r="KKS39" s="78"/>
      <c r="KKT39" s="10"/>
      <c r="KKU39" s="10"/>
      <c r="KKV39" s="10"/>
      <c r="KKW39" s="9"/>
      <c r="KKX39" s="9"/>
      <c r="KKY39" s="78"/>
      <c r="KKZ39" s="10"/>
      <c r="KLA39" s="10"/>
      <c r="KLB39" s="10"/>
      <c r="KLC39" s="9"/>
      <c r="KLD39" s="9"/>
      <c r="KLE39" s="78"/>
      <c r="KLF39" s="9"/>
      <c r="KLG39" s="9"/>
      <c r="KLH39" s="78"/>
      <c r="KLI39" s="10"/>
      <c r="KLJ39" s="10"/>
      <c r="KLK39" s="10"/>
      <c r="KLL39" s="10"/>
      <c r="KLM39" s="10"/>
      <c r="KLN39" s="10"/>
      <c r="KLO39" s="57"/>
      <c r="KLP39" s="58"/>
      <c r="KLQ39" s="9"/>
      <c r="KLR39" s="9"/>
      <c r="KLS39" s="78"/>
      <c r="KLT39" s="9"/>
      <c r="KLU39" s="9"/>
      <c r="KLV39" s="78"/>
      <c r="KLW39" s="9"/>
      <c r="KLX39" s="9"/>
      <c r="KLY39" s="78"/>
      <c r="KLZ39" s="9"/>
      <c r="KMA39" s="9"/>
      <c r="KMB39" s="78"/>
      <c r="KMC39" s="9"/>
      <c r="KMD39" s="9"/>
      <c r="KME39" s="78"/>
      <c r="KMF39" s="9"/>
      <c r="KMG39" s="9"/>
      <c r="KMH39" s="78"/>
      <c r="KMI39" s="9"/>
      <c r="KMJ39" s="9"/>
      <c r="KMK39" s="78"/>
      <c r="KML39" s="9"/>
      <c r="KMM39" s="9"/>
      <c r="KMN39" s="78"/>
      <c r="KMO39" s="9"/>
      <c r="KMP39" s="9"/>
      <c r="KMQ39" s="78"/>
      <c r="KMR39" s="9"/>
      <c r="KMS39" s="9"/>
      <c r="KMT39" s="78"/>
      <c r="KMU39" s="9"/>
      <c r="KMV39" s="9"/>
      <c r="KMW39" s="78"/>
      <c r="KMX39" s="9"/>
      <c r="KMY39" s="9"/>
      <c r="KMZ39" s="78"/>
      <c r="KNA39" s="9"/>
      <c r="KNB39" s="9"/>
      <c r="KNC39" s="78"/>
      <c r="KND39" s="9"/>
      <c r="KNE39" s="9"/>
      <c r="KNF39" s="78"/>
      <c r="KNG39" s="9"/>
      <c r="KNH39" s="9"/>
      <c r="KNI39" s="78"/>
      <c r="KNJ39" s="9"/>
      <c r="KNK39" s="9"/>
      <c r="KNL39" s="78"/>
      <c r="KNM39" s="9"/>
      <c r="KNN39" s="9"/>
      <c r="KNO39" s="78"/>
      <c r="KNP39" s="9"/>
      <c r="KNQ39" s="9"/>
      <c r="KNR39" s="78"/>
      <c r="KNS39" s="9"/>
      <c r="KNT39" s="9"/>
      <c r="KNU39" s="78"/>
      <c r="KNV39" s="9"/>
      <c r="KNW39" s="9"/>
      <c r="KNX39" s="78"/>
      <c r="KNY39" s="9"/>
      <c r="KNZ39" s="9"/>
      <c r="KOA39" s="78"/>
      <c r="KOB39" s="10"/>
      <c r="KOC39" s="10"/>
      <c r="KOD39" s="10"/>
      <c r="KOE39" s="9"/>
      <c r="KOF39" s="9"/>
      <c r="KOG39" s="78"/>
      <c r="KOH39" s="10"/>
      <c r="KOI39" s="10"/>
      <c r="KOJ39" s="10"/>
      <c r="KOK39" s="9"/>
      <c r="KOL39" s="9"/>
      <c r="KOM39" s="78"/>
      <c r="KON39" s="9"/>
      <c r="KOO39" s="9"/>
      <c r="KOP39" s="78"/>
      <c r="KOQ39" s="10"/>
      <c r="KOR39" s="10"/>
      <c r="KOS39" s="10"/>
      <c r="KOT39" s="10"/>
      <c r="KOU39" s="10"/>
      <c r="KOV39" s="10"/>
      <c r="KOW39" s="57"/>
      <c r="KOX39" s="58"/>
      <c r="KOY39" s="9"/>
      <c r="KOZ39" s="9"/>
      <c r="KPA39" s="78"/>
      <c r="KPB39" s="9"/>
      <c r="KPC39" s="9"/>
      <c r="KPD39" s="78"/>
      <c r="KPE39" s="9"/>
      <c r="KPF39" s="9"/>
      <c r="KPG39" s="78"/>
      <c r="KPH39" s="9"/>
      <c r="KPI39" s="9"/>
      <c r="KPJ39" s="78"/>
      <c r="KPK39" s="9"/>
      <c r="KPL39" s="9"/>
      <c r="KPM39" s="78"/>
      <c r="KPN39" s="9"/>
      <c r="KPO39" s="9"/>
      <c r="KPP39" s="78"/>
      <c r="KPQ39" s="9"/>
      <c r="KPR39" s="9"/>
      <c r="KPS39" s="78"/>
      <c r="KPT39" s="9"/>
      <c r="KPU39" s="9"/>
      <c r="KPV39" s="78"/>
      <c r="KPW39" s="9"/>
      <c r="KPX39" s="9"/>
      <c r="KPY39" s="78"/>
      <c r="KPZ39" s="9"/>
      <c r="KQA39" s="9"/>
      <c r="KQB39" s="78"/>
      <c r="KQC39" s="9"/>
      <c r="KQD39" s="9"/>
      <c r="KQE39" s="78"/>
      <c r="KQF39" s="9"/>
      <c r="KQG39" s="9"/>
      <c r="KQH39" s="78"/>
      <c r="KQI39" s="9"/>
      <c r="KQJ39" s="9"/>
      <c r="KQK39" s="78"/>
      <c r="KQL39" s="9"/>
      <c r="KQM39" s="9"/>
      <c r="KQN39" s="78"/>
      <c r="KQO39" s="9"/>
      <c r="KQP39" s="9"/>
      <c r="KQQ39" s="78"/>
      <c r="KQR39" s="9"/>
      <c r="KQS39" s="9"/>
      <c r="KQT39" s="78"/>
      <c r="KQU39" s="9"/>
      <c r="KQV39" s="9"/>
      <c r="KQW39" s="78"/>
      <c r="KQX39" s="9"/>
      <c r="KQY39" s="9"/>
      <c r="KQZ39" s="78"/>
      <c r="KRA39" s="9"/>
      <c r="KRB39" s="9"/>
      <c r="KRC39" s="78"/>
      <c r="KRD39" s="9"/>
      <c r="KRE39" s="9"/>
      <c r="KRF39" s="78"/>
      <c r="KRG39" s="9"/>
      <c r="KRH39" s="9"/>
      <c r="KRI39" s="78"/>
      <c r="KRJ39" s="10"/>
      <c r="KRK39" s="10"/>
      <c r="KRL39" s="10"/>
      <c r="KRM39" s="9"/>
      <c r="KRN39" s="9"/>
      <c r="KRO39" s="78"/>
      <c r="KRP39" s="10"/>
      <c r="KRQ39" s="10"/>
      <c r="KRR39" s="10"/>
      <c r="KRS39" s="9"/>
      <c r="KRT39" s="9"/>
      <c r="KRU39" s="78"/>
      <c r="KRV39" s="9"/>
      <c r="KRW39" s="9"/>
      <c r="KRX39" s="78"/>
      <c r="KRY39" s="10"/>
      <c r="KRZ39" s="10"/>
      <c r="KSA39" s="10"/>
      <c r="KSB39" s="10"/>
      <c r="KSC39" s="10"/>
      <c r="KSD39" s="10"/>
      <c r="KSE39" s="57"/>
      <c r="KSF39" s="58"/>
      <c r="KSG39" s="9"/>
      <c r="KSH39" s="9"/>
      <c r="KSI39" s="78"/>
      <c r="KSJ39" s="9"/>
      <c r="KSK39" s="9"/>
      <c r="KSL39" s="78"/>
      <c r="KSM39" s="9"/>
      <c r="KSN39" s="9"/>
      <c r="KSO39" s="78"/>
      <c r="KSP39" s="9"/>
      <c r="KSQ39" s="9"/>
      <c r="KSR39" s="78"/>
      <c r="KSS39" s="9"/>
      <c r="KST39" s="9"/>
      <c r="KSU39" s="78"/>
      <c r="KSV39" s="9"/>
      <c r="KSW39" s="9"/>
      <c r="KSX39" s="78"/>
      <c r="KSY39" s="9"/>
      <c r="KSZ39" s="9"/>
      <c r="KTA39" s="78"/>
      <c r="KTB39" s="9"/>
      <c r="KTC39" s="9"/>
      <c r="KTD39" s="78"/>
      <c r="KTE39" s="9"/>
      <c r="KTF39" s="9"/>
      <c r="KTG39" s="78"/>
      <c r="KTH39" s="9"/>
      <c r="KTI39" s="9"/>
      <c r="KTJ39" s="78"/>
      <c r="KTK39" s="9"/>
      <c r="KTL39" s="9"/>
      <c r="KTM39" s="78"/>
      <c r="KTN39" s="9"/>
      <c r="KTO39" s="9"/>
      <c r="KTP39" s="78"/>
      <c r="KTQ39" s="9"/>
      <c r="KTR39" s="9"/>
      <c r="KTS39" s="78"/>
      <c r="KTT39" s="9"/>
      <c r="KTU39" s="9"/>
      <c r="KTV39" s="78"/>
      <c r="KTW39" s="9"/>
      <c r="KTX39" s="9"/>
      <c r="KTY39" s="78"/>
      <c r="KTZ39" s="9"/>
      <c r="KUA39" s="9"/>
      <c r="KUB39" s="78"/>
      <c r="KUC39" s="9"/>
      <c r="KUD39" s="9"/>
      <c r="KUE39" s="78"/>
      <c r="KUF39" s="9"/>
      <c r="KUG39" s="9"/>
      <c r="KUH39" s="78"/>
      <c r="KUI39" s="9"/>
      <c r="KUJ39" s="9"/>
      <c r="KUK39" s="78"/>
      <c r="KUL39" s="9"/>
      <c r="KUM39" s="9"/>
      <c r="KUN39" s="78"/>
      <c r="KUO39" s="9"/>
      <c r="KUP39" s="9"/>
      <c r="KUQ39" s="78"/>
      <c r="KUR39" s="10"/>
      <c r="KUS39" s="10"/>
      <c r="KUT39" s="10"/>
      <c r="KUU39" s="9"/>
      <c r="KUV39" s="9"/>
      <c r="KUW39" s="78"/>
      <c r="KUX39" s="10"/>
      <c r="KUY39" s="10"/>
      <c r="KUZ39" s="10"/>
      <c r="KVA39" s="9"/>
      <c r="KVB39" s="9"/>
      <c r="KVC39" s="78"/>
      <c r="KVD39" s="9"/>
      <c r="KVE39" s="9"/>
      <c r="KVF39" s="78"/>
      <c r="KVG39" s="10"/>
      <c r="KVH39" s="10"/>
      <c r="KVI39" s="10"/>
      <c r="KVJ39" s="10"/>
      <c r="KVK39" s="10"/>
      <c r="KVL39" s="10"/>
      <c r="KVM39" s="57"/>
      <c r="KVN39" s="58"/>
      <c r="KVO39" s="9"/>
      <c r="KVP39" s="9"/>
      <c r="KVQ39" s="78"/>
      <c r="KVR39" s="9"/>
      <c r="KVS39" s="9"/>
      <c r="KVT39" s="78"/>
      <c r="KVU39" s="9"/>
      <c r="KVV39" s="9"/>
      <c r="KVW39" s="78"/>
      <c r="KVX39" s="9"/>
      <c r="KVY39" s="9"/>
      <c r="KVZ39" s="78"/>
      <c r="KWA39" s="9"/>
      <c r="KWB39" s="9"/>
      <c r="KWC39" s="78"/>
      <c r="KWD39" s="9"/>
      <c r="KWE39" s="9"/>
      <c r="KWF39" s="78"/>
      <c r="KWG39" s="9"/>
      <c r="KWH39" s="9"/>
      <c r="KWI39" s="78"/>
      <c r="KWJ39" s="9"/>
      <c r="KWK39" s="9"/>
      <c r="KWL39" s="78"/>
      <c r="KWM39" s="9"/>
      <c r="KWN39" s="9"/>
      <c r="KWO39" s="78"/>
      <c r="KWP39" s="9"/>
      <c r="KWQ39" s="9"/>
      <c r="KWR39" s="78"/>
      <c r="KWS39" s="9"/>
      <c r="KWT39" s="9"/>
      <c r="KWU39" s="78"/>
      <c r="KWV39" s="9"/>
      <c r="KWW39" s="9"/>
      <c r="KWX39" s="78"/>
      <c r="KWY39" s="9"/>
      <c r="KWZ39" s="9"/>
      <c r="KXA39" s="78"/>
      <c r="KXB39" s="9"/>
      <c r="KXC39" s="9"/>
      <c r="KXD39" s="78"/>
      <c r="KXE39" s="9"/>
      <c r="KXF39" s="9"/>
      <c r="KXG39" s="78"/>
      <c r="KXH39" s="9"/>
      <c r="KXI39" s="9"/>
      <c r="KXJ39" s="78"/>
      <c r="KXK39" s="9"/>
      <c r="KXL39" s="9"/>
      <c r="KXM39" s="78"/>
      <c r="KXN39" s="9"/>
      <c r="KXO39" s="9"/>
      <c r="KXP39" s="78"/>
      <c r="KXQ39" s="9"/>
      <c r="KXR39" s="9"/>
      <c r="KXS39" s="78"/>
      <c r="KXT39" s="9"/>
      <c r="KXU39" s="9"/>
      <c r="KXV39" s="78"/>
      <c r="KXW39" s="9"/>
      <c r="KXX39" s="9"/>
      <c r="KXY39" s="78"/>
      <c r="KXZ39" s="10"/>
      <c r="KYA39" s="10"/>
      <c r="KYB39" s="10"/>
      <c r="KYC39" s="9"/>
      <c r="KYD39" s="9"/>
      <c r="KYE39" s="78"/>
      <c r="KYF39" s="10"/>
      <c r="KYG39" s="10"/>
      <c r="KYH39" s="10"/>
      <c r="KYI39" s="9"/>
      <c r="KYJ39" s="9"/>
      <c r="KYK39" s="78"/>
      <c r="KYL39" s="9"/>
      <c r="KYM39" s="9"/>
      <c r="KYN39" s="78"/>
      <c r="KYO39" s="10"/>
      <c r="KYP39" s="10"/>
      <c r="KYQ39" s="10"/>
      <c r="KYR39" s="10"/>
      <c r="KYS39" s="10"/>
      <c r="KYT39" s="10"/>
      <c r="KYU39" s="57"/>
      <c r="KYV39" s="58"/>
      <c r="KYW39" s="9"/>
      <c r="KYX39" s="9"/>
      <c r="KYY39" s="78"/>
      <c r="KYZ39" s="9"/>
      <c r="KZA39" s="9"/>
      <c r="KZB39" s="78"/>
      <c r="KZC39" s="9"/>
      <c r="KZD39" s="9"/>
      <c r="KZE39" s="78"/>
      <c r="KZF39" s="9"/>
      <c r="KZG39" s="9"/>
      <c r="KZH39" s="78"/>
      <c r="KZI39" s="9"/>
      <c r="KZJ39" s="9"/>
      <c r="KZK39" s="78"/>
      <c r="KZL39" s="9"/>
      <c r="KZM39" s="9"/>
      <c r="KZN39" s="78"/>
      <c r="KZO39" s="9"/>
      <c r="KZP39" s="9"/>
      <c r="KZQ39" s="78"/>
      <c r="KZR39" s="9"/>
      <c r="KZS39" s="9"/>
      <c r="KZT39" s="78"/>
      <c r="KZU39" s="9"/>
      <c r="KZV39" s="9"/>
      <c r="KZW39" s="78"/>
      <c r="KZX39" s="9"/>
      <c r="KZY39" s="9"/>
      <c r="KZZ39" s="78"/>
      <c r="LAA39" s="9"/>
      <c r="LAB39" s="9"/>
      <c r="LAC39" s="78"/>
      <c r="LAD39" s="9"/>
      <c r="LAE39" s="9"/>
      <c r="LAF39" s="78"/>
      <c r="LAG39" s="9"/>
      <c r="LAH39" s="9"/>
      <c r="LAI39" s="78"/>
      <c r="LAJ39" s="9"/>
      <c r="LAK39" s="9"/>
      <c r="LAL39" s="78"/>
      <c r="LAM39" s="9"/>
      <c r="LAN39" s="9"/>
      <c r="LAO39" s="78"/>
      <c r="LAP39" s="9"/>
      <c r="LAQ39" s="9"/>
      <c r="LAR39" s="78"/>
      <c r="LAS39" s="9"/>
      <c r="LAT39" s="9"/>
      <c r="LAU39" s="78"/>
      <c r="LAV39" s="9"/>
      <c r="LAW39" s="9"/>
      <c r="LAX39" s="78"/>
      <c r="LAY39" s="9"/>
      <c r="LAZ39" s="9"/>
      <c r="LBA39" s="78"/>
      <c r="LBB39" s="9"/>
      <c r="LBC39" s="9"/>
      <c r="LBD39" s="78"/>
      <c r="LBE39" s="9"/>
      <c r="LBF39" s="9"/>
      <c r="LBG39" s="78"/>
      <c r="LBH39" s="10"/>
      <c r="LBI39" s="10"/>
      <c r="LBJ39" s="10"/>
      <c r="LBK39" s="9"/>
      <c r="LBL39" s="9"/>
      <c r="LBM39" s="78"/>
      <c r="LBN39" s="10"/>
      <c r="LBO39" s="10"/>
      <c r="LBP39" s="10"/>
      <c r="LBQ39" s="9"/>
      <c r="LBR39" s="9"/>
      <c r="LBS39" s="78"/>
      <c r="LBT39" s="9"/>
      <c r="LBU39" s="9"/>
      <c r="LBV39" s="78"/>
      <c r="LBW39" s="10"/>
      <c r="LBX39" s="10"/>
      <c r="LBY39" s="10"/>
      <c r="LBZ39" s="10"/>
      <c r="LCA39" s="10"/>
      <c r="LCB39" s="10"/>
      <c r="LCC39" s="57"/>
      <c r="LCD39" s="58"/>
      <c r="LCE39" s="9"/>
      <c r="LCF39" s="9"/>
      <c r="LCG39" s="78"/>
      <c r="LCH39" s="9"/>
      <c r="LCI39" s="9"/>
      <c r="LCJ39" s="78"/>
      <c r="LCK39" s="9"/>
      <c r="LCL39" s="9"/>
      <c r="LCM39" s="78"/>
      <c r="LCN39" s="9"/>
      <c r="LCO39" s="9"/>
      <c r="LCP39" s="78"/>
      <c r="LCQ39" s="9"/>
      <c r="LCR39" s="9"/>
      <c r="LCS39" s="78"/>
      <c r="LCT39" s="9"/>
      <c r="LCU39" s="9"/>
      <c r="LCV39" s="78"/>
      <c r="LCW39" s="9"/>
      <c r="LCX39" s="9"/>
      <c r="LCY39" s="78"/>
      <c r="LCZ39" s="9"/>
      <c r="LDA39" s="9"/>
      <c r="LDB39" s="78"/>
      <c r="LDC39" s="9"/>
      <c r="LDD39" s="9"/>
      <c r="LDE39" s="78"/>
      <c r="LDF39" s="9"/>
      <c r="LDG39" s="9"/>
      <c r="LDH39" s="78"/>
      <c r="LDI39" s="9"/>
      <c r="LDJ39" s="9"/>
      <c r="LDK39" s="78"/>
      <c r="LDL39" s="9"/>
      <c r="LDM39" s="9"/>
      <c r="LDN39" s="78"/>
      <c r="LDO39" s="9"/>
      <c r="LDP39" s="9"/>
      <c r="LDQ39" s="78"/>
      <c r="LDR39" s="9"/>
      <c r="LDS39" s="9"/>
      <c r="LDT39" s="78"/>
      <c r="LDU39" s="9"/>
      <c r="LDV39" s="9"/>
      <c r="LDW39" s="78"/>
      <c r="LDX39" s="9"/>
      <c r="LDY39" s="9"/>
      <c r="LDZ39" s="78"/>
      <c r="LEA39" s="9"/>
      <c r="LEB39" s="9"/>
      <c r="LEC39" s="78"/>
      <c r="LED39" s="9"/>
      <c r="LEE39" s="9"/>
      <c r="LEF39" s="78"/>
      <c r="LEG39" s="9"/>
      <c r="LEH39" s="9"/>
      <c r="LEI39" s="78"/>
      <c r="LEJ39" s="9"/>
      <c r="LEK39" s="9"/>
      <c r="LEL39" s="78"/>
      <c r="LEM39" s="9"/>
      <c r="LEN39" s="9"/>
      <c r="LEO39" s="78"/>
      <c r="LEP39" s="10"/>
      <c r="LEQ39" s="10"/>
      <c r="LER39" s="10"/>
      <c r="LES39" s="9"/>
      <c r="LET39" s="9"/>
      <c r="LEU39" s="78"/>
      <c r="LEV39" s="10"/>
      <c r="LEW39" s="10"/>
      <c r="LEX39" s="10"/>
      <c r="LEY39" s="9"/>
      <c r="LEZ39" s="9"/>
      <c r="LFA39" s="78"/>
      <c r="LFB39" s="9"/>
      <c r="LFC39" s="9"/>
      <c r="LFD39" s="78"/>
      <c r="LFE39" s="10"/>
      <c r="LFF39" s="10"/>
      <c r="LFG39" s="10"/>
      <c r="LFH39" s="10"/>
      <c r="LFI39" s="10"/>
      <c r="LFJ39" s="10"/>
      <c r="LFK39" s="57"/>
      <c r="LFL39" s="58"/>
      <c r="LFM39" s="9"/>
      <c r="LFN39" s="9"/>
      <c r="LFO39" s="78"/>
      <c r="LFP39" s="9"/>
      <c r="LFQ39" s="9"/>
      <c r="LFR39" s="78"/>
      <c r="LFS39" s="9"/>
      <c r="LFT39" s="9"/>
      <c r="LFU39" s="78"/>
      <c r="LFV39" s="9"/>
      <c r="LFW39" s="9"/>
      <c r="LFX39" s="78"/>
      <c r="LFY39" s="9"/>
      <c r="LFZ39" s="9"/>
      <c r="LGA39" s="78"/>
      <c r="LGB39" s="9"/>
      <c r="LGC39" s="9"/>
      <c r="LGD39" s="78"/>
      <c r="LGE39" s="9"/>
      <c r="LGF39" s="9"/>
      <c r="LGG39" s="78"/>
      <c r="LGH39" s="9"/>
      <c r="LGI39" s="9"/>
      <c r="LGJ39" s="78"/>
      <c r="LGK39" s="9"/>
      <c r="LGL39" s="9"/>
      <c r="LGM39" s="78"/>
      <c r="LGN39" s="9"/>
      <c r="LGO39" s="9"/>
      <c r="LGP39" s="78"/>
      <c r="LGQ39" s="9"/>
      <c r="LGR39" s="9"/>
      <c r="LGS39" s="78"/>
      <c r="LGT39" s="9"/>
      <c r="LGU39" s="9"/>
      <c r="LGV39" s="78"/>
      <c r="LGW39" s="9"/>
      <c r="LGX39" s="9"/>
      <c r="LGY39" s="78"/>
      <c r="LGZ39" s="9"/>
      <c r="LHA39" s="9"/>
      <c r="LHB39" s="78"/>
      <c r="LHC39" s="9"/>
      <c r="LHD39" s="9"/>
      <c r="LHE39" s="78"/>
      <c r="LHF39" s="9"/>
      <c r="LHG39" s="9"/>
      <c r="LHH39" s="78"/>
      <c r="LHI39" s="9"/>
      <c r="LHJ39" s="9"/>
      <c r="LHK39" s="78"/>
      <c r="LHL39" s="9"/>
      <c r="LHM39" s="9"/>
      <c r="LHN39" s="78"/>
      <c r="LHO39" s="9"/>
      <c r="LHP39" s="9"/>
      <c r="LHQ39" s="78"/>
      <c r="LHR39" s="9"/>
      <c r="LHS39" s="9"/>
      <c r="LHT39" s="78"/>
      <c r="LHU39" s="9"/>
      <c r="LHV39" s="9"/>
      <c r="LHW39" s="78"/>
      <c r="LHX39" s="10"/>
      <c r="LHY39" s="10"/>
      <c r="LHZ39" s="10"/>
      <c r="LIA39" s="9"/>
      <c r="LIB39" s="9"/>
      <c r="LIC39" s="78"/>
      <c r="LID39" s="10"/>
      <c r="LIE39" s="10"/>
      <c r="LIF39" s="10"/>
      <c r="LIG39" s="9"/>
      <c r="LIH39" s="9"/>
      <c r="LII39" s="78"/>
      <c r="LIJ39" s="9"/>
      <c r="LIK39" s="9"/>
      <c r="LIL39" s="78"/>
      <c r="LIM39" s="10"/>
      <c r="LIN39" s="10"/>
      <c r="LIO39" s="10"/>
      <c r="LIP39" s="10"/>
      <c r="LIQ39" s="10"/>
      <c r="LIR39" s="10"/>
      <c r="LIS39" s="57"/>
      <c r="LIT39" s="58"/>
      <c r="LIU39" s="9"/>
      <c r="LIV39" s="9"/>
      <c r="LIW39" s="78"/>
      <c r="LIX39" s="9"/>
      <c r="LIY39" s="9"/>
      <c r="LIZ39" s="78"/>
      <c r="LJA39" s="9"/>
      <c r="LJB39" s="9"/>
      <c r="LJC39" s="78"/>
      <c r="LJD39" s="9"/>
      <c r="LJE39" s="9"/>
      <c r="LJF39" s="78"/>
      <c r="LJG39" s="9"/>
      <c r="LJH39" s="9"/>
      <c r="LJI39" s="78"/>
      <c r="LJJ39" s="9"/>
      <c r="LJK39" s="9"/>
      <c r="LJL39" s="78"/>
      <c r="LJM39" s="9"/>
      <c r="LJN39" s="9"/>
      <c r="LJO39" s="78"/>
      <c r="LJP39" s="9"/>
      <c r="LJQ39" s="9"/>
      <c r="LJR39" s="78"/>
      <c r="LJS39" s="9"/>
      <c r="LJT39" s="9"/>
      <c r="LJU39" s="78"/>
      <c r="LJV39" s="9"/>
      <c r="LJW39" s="9"/>
      <c r="LJX39" s="78"/>
      <c r="LJY39" s="9"/>
      <c r="LJZ39" s="9"/>
      <c r="LKA39" s="78"/>
      <c r="LKB39" s="9"/>
      <c r="LKC39" s="9"/>
      <c r="LKD39" s="78"/>
      <c r="LKE39" s="9"/>
      <c r="LKF39" s="9"/>
      <c r="LKG39" s="78"/>
      <c r="LKH39" s="9"/>
      <c r="LKI39" s="9"/>
      <c r="LKJ39" s="78"/>
      <c r="LKK39" s="9"/>
      <c r="LKL39" s="9"/>
      <c r="LKM39" s="78"/>
      <c r="LKN39" s="9"/>
      <c r="LKO39" s="9"/>
      <c r="LKP39" s="78"/>
      <c r="LKQ39" s="9"/>
      <c r="LKR39" s="9"/>
      <c r="LKS39" s="78"/>
      <c r="LKT39" s="9"/>
      <c r="LKU39" s="9"/>
      <c r="LKV39" s="78"/>
      <c r="LKW39" s="9"/>
      <c r="LKX39" s="9"/>
      <c r="LKY39" s="78"/>
      <c r="LKZ39" s="9"/>
      <c r="LLA39" s="9"/>
      <c r="LLB39" s="78"/>
      <c r="LLC39" s="9"/>
      <c r="LLD39" s="9"/>
      <c r="LLE39" s="78"/>
      <c r="LLF39" s="10"/>
      <c r="LLG39" s="10"/>
      <c r="LLH39" s="10"/>
      <c r="LLI39" s="9"/>
      <c r="LLJ39" s="9"/>
      <c r="LLK39" s="78"/>
      <c r="LLL39" s="10"/>
      <c r="LLM39" s="10"/>
      <c r="LLN39" s="10"/>
      <c r="LLO39" s="9"/>
      <c r="LLP39" s="9"/>
      <c r="LLQ39" s="78"/>
      <c r="LLR39" s="9"/>
      <c r="LLS39" s="9"/>
      <c r="LLT39" s="78"/>
      <c r="LLU39" s="10"/>
      <c r="LLV39" s="10"/>
      <c r="LLW39" s="10"/>
      <c r="LLX39" s="10"/>
      <c r="LLY39" s="10"/>
      <c r="LLZ39" s="10"/>
      <c r="LMA39" s="57"/>
      <c r="LMB39" s="58"/>
      <c r="LMC39" s="9"/>
      <c r="LMD39" s="9"/>
      <c r="LME39" s="78"/>
      <c r="LMF39" s="9"/>
      <c r="LMG39" s="9"/>
      <c r="LMH39" s="78"/>
      <c r="LMI39" s="9"/>
      <c r="LMJ39" s="9"/>
      <c r="LMK39" s="78"/>
      <c r="LML39" s="9"/>
      <c r="LMM39" s="9"/>
      <c r="LMN39" s="78"/>
      <c r="LMO39" s="9"/>
      <c r="LMP39" s="9"/>
      <c r="LMQ39" s="78"/>
      <c r="LMR39" s="9"/>
      <c r="LMS39" s="9"/>
      <c r="LMT39" s="78"/>
      <c r="LMU39" s="9"/>
      <c r="LMV39" s="9"/>
      <c r="LMW39" s="78"/>
      <c r="LMX39" s="9"/>
      <c r="LMY39" s="9"/>
      <c r="LMZ39" s="78"/>
      <c r="LNA39" s="9"/>
      <c r="LNB39" s="9"/>
      <c r="LNC39" s="78"/>
      <c r="LND39" s="9"/>
      <c r="LNE39" s="9"/>
      <c r="LNF39" s="78"/>
      <c r="LNG39" s="9"/>
      <c r="LNH39" s="9"/>
      <c r="LNI39" s="78"/>
      <c r="LNJ39" s="9"/>
      <c r="LNK39" s="9"/>
      <c r="LNL39" s="78"/>
      <c r="LNM39" s="9"/>
      <c r="LNN39" s="9"/>
      <c r="LNO39" s="78"/>
      <c r="LNP39" s="9"/>
      <c r="LNQ39" s="9"/>
      <c r="LNR39" s="78"/>
      <c r="LNS39" s="9"/>
      <c r="LNT39" s="9"/>
      <c r="LNU39" s="78"/>
      <c r="LNV39" s="9"/>
      <c r="LNW39" s="9"/>
      <c r="LNX39" s="78"/>
      <c r="LNY39" s="9"/>
      <c r="LNZ39" s="9"/>
      <c r="LOA39" s="78"/>
      <c r="LOB39" s="9"/>
      <c r="LOC39" s="9"/>
      <c r="LOD39" s="78"/>
      <c r="LOE39" s="9"/>
      <c r="LOF39" s="9"/>
      <c r="LOG39" s="78"/>
      <c r="LOH39" s="9"/>
      <c r="LOI39" s="9"/>
      <c r="LOJ39" s="78"/>
      <c r="LOK39" s="9"/>
      <c r="LOL39" s="9"/>
      <c r="LOM39" s="78"/>
      <c r="LON39" s="10"/>
      <c r="LOO39" s="10"/>
      <c r="LOP39" s="10"/>
      <c r="LOQ39" s="9"/>
      <c r="LOR39" s="9"/>
      <c r="LOS39" s="78"/>
      <c r="LOT39" s="10"/>
      <c r="LOU39" s="10"/>
      <c r="LOV39" s="10"/>
      <c r="LOW39" s="9"/>
      <c r="LOX39" s="9"/>
      <c r="LOY39" s="78"/>
      <c r="LOZ39" s="9"/>
      <c r="LPA39" s="9"/>
      <c r="LPB39" s="78"/>
      <c r="LPC39" s="10"/>
      <c r="LPD39" s="10"/>
      <c r="LPE39" s="10"/>
      <c r="LPF39" s="10"/>
      <c r="LPG39" s="10"/>
      <c r="LPH39" s="10"/>
      <c r="LPI39" s="57"/>
      <c r="LPJ39" s="58"/>
      <c r="LPK39" s="9"/>
      <c r="LPL39" s="9"/>
      <c r="LPM39" s="78"/>
      <c r="LPN39" s="9"/>
      <c r="LPO39" s="9"/>
      <c r="LPP39" s="78"/>
      <c r="LPQ39" s="9"/>
      <c r="LPR39" s="9"/>
      <c r="LPS39" s="78"/>
      <c r="LPT39" s="9"/>
      <c r="LPU39" s="9"/>
      <c r="LPV39" s="78"/>
      <c r="LPW39" s="9"/>
      <c r="LPX39" s="9"/>
      <c r="LPY39" s="78"/>
      <c r="LPZ39" s="9"/>
      <c r="LQA39" s="9"/>
      <c r="LQB39" s="78"/>
      <c r="LQC39" s="9"/>
      <c r="LQD39" s="9"/>
      <c r="LQE39" s="78"/>
      <c r="LQF39" s="9"/>
      <c r="LQG39" s="9"/>
      <c r="LQH39" s="78"/>
      <c r="LQI39" s="9"/>
      <c r="LQJ39" s="9"/>
      <c r="LQK39" s="78"/>
      <c r="LQL39" s="9"/>
      <c r="LQM39" s="9"/>
      <c r="LQN39" s="78"/>
      <c r="LQO39" s="9"/>
      <c r="LQP39" s="9"/>
      <c r="LQQ39" s="78"/>
      <c r="LQR39" s="9"/>
      <c r="LQS39" s="9"/>
      <c r="LQT39" s="78"/>
      <c r="LQU39" s="9"/>
      <c r="LQV39" s="9"/>
      <c r="LQW39" s="78"/>
      <c r="LQX39" s="9"/>
      <c r="LQY39" s="9"/>
      <c r="LQZ39" s="78"/>
      <c r="LRA39" s="9"/>
      <c r="LRB39" s="9"/>
      <c r="LRC39" s="78"/>
      <c r="LRD39" s="9"/>
      <c r="LRE39" s="9"/>
      <c r="LRF39" s="78"/>
      <c r="LRG39" s="9"/>
      <c r="LRH39" s="9"/>
      <c r="LRI39" s="78"/>
      <c r="LRJ39" s="9"/>
      <c r="LRK39" s="9"/>
      <c r="LRL39" s="78"/>
      <c r="LRM39" s="9"/>
      <c r="LRN39" s="9"/>
      <c r="LRO39" s="78"/>
      <c r="LRP39" s="9"/>
      <c r="LRQ39" s="9"/>
      <c r="LRR39" s="78"/>
      <c r="LRS39" s="9"/>
      <c r="LRT39" s="9"/>
      <c r="LRU39" s="78"/>
      <c r="LRV39" s="10"/>
      <c r="LRW39" s="10"/>
      <c r="LRX39" s="10"/>
      <c r="LRY39" s="9"/>
      <c r="LRZ39" s="9"/>
      <c r="LSA39" s="78"/>
      <c r="LSB39" s="10"/>
      <c r="LSC39" s="10"/>
      <c r="LSD39" s="10"/>
      <c r="LSE39" s="9"/>
      <c r="LSF39" s="9"/>
      <c r="LSG39" s="78"/>
      <c r="LSH39" s="9"/>
      <c r="LSI39" s="9"/>
      <c r="LSJ39" s="78"/>
      <c r="LSK39" s="10"/>
      <c r="LSL39" s="10"/>
      <c r="LSM39" s="10"/>
      <c r="LSN39" s="10"/>
      <c r="LSO39" s="10"/>
      <c r="LSP39" s="10"/>
      <c r="LSQ39" s="57"/>
      <c r="LSR39" s="58"/>
      <c r="LSS39" s="9"/>
      <c r="LST39" s="9"/>
      <c r="LSU39" s="78"/>
      <c r="LSV39" s="9"/>
      <c r="LSW39" s="9"/>
      <c r="LSX39" s="78"/>
      <c r="LSY39" s="9"/>
      <c r="LSZ39" s="9"/>
      <c r="LTA39" s="78"/>
      <c r="LTB39" s="9"/>
      <c r="LTC39" s="9"/>
      <c r="LTD39" s="78"/>
      <c r="LTE39" s="9"/>
      <c r="LTF39" s="9"/>
      <c r="LTG39" s="78"/>
      <c r="LTH39" s="9"/>
      <c r="LTI39" s="9"/>
      <c r="LTJ39" s="78"/>
      <c r="LTK39" s="9"/>
      <c r="LTL39" s="9"/>
      <c r="LTM39" s="78"/>
      <c r="LTN39" s="9"/>
      <c r="LTO39" s="9"/>
      <c r="LTP39" s="78"/>
      <c r="LTQ39" s="9"/>
      <c r="LTR39" s="9"/>
      <c r="LTS39" s="78"/>
      <c r="LTT39" s="9"/>
      <c r="LTU39" s="9"/>
      <c r="LTV39" s="78"/>
      <c r="LTW39" s="9"/>
      <c r="LTX39" s="9"/>
      <c r="LTY39" s="78"/>
      <c r="LTZ39" s="9"/>
      <c r="LUA39" s="9"/>
      <c r="LUB39" s="78"/>
      <c r="LUC39" s="9"/>
      <c r="LUD39" s="9"/>
      <c r="LUE39" s="78"/>
      <c r="LUF39" s="9"/>
      <c r="LUG39" s="9"/>
      <c r="LUH39" s="78"/>
      <c r="LUI39" s="9"/>
      <c r="LUJ39" s="9"/>
      <c r="LUK39" s="78"/>
      <c r="LUL39" s="9"/>
      <c r="LUM39" s="9"/>
      <c r="LUN39" s="78"/>
      <c r="LUO39" s="9"/>
      <c r="LUP39" s="9"/>
      <c r="LUQ39" s="78"/>
      <c r="LUR39" s="9"/>
      <c r="LUS39" s="9"/>
      <c r="LUT39" s="78"/>
      <c r="LUU39" s="9"/>
      <c r="LUV39" s="9"/>
      <c r="LUW39" s="78"/>
      <c r="LUX39" s="9"/>
      <c r="LUY39" s="9"/>
      <c r="LUZ39" s="78"/>
      <c r="LVA39" s="9"/>
      <c r="LVB39" s="9"/>
      <c r="LVC39" s="78"/>
      <c r="LVD39" s="10"/>
      <c r="LVE39" s="10"/>
      <c r="LVF39" s="10"/>
      <c r="LVG39" s="9"/>
      <c r="LVH39" s="9"/>
      <c r="LVI39" s="78"/>
      <c r="LVJ39" s="10"/>
      <c r="LVK39" s="10"/>
      <c r="LVL39" s="10"/>
      <c r="LVM39" s="9"/>
      <c r="LVN39" s="9"/>
      <c r="LVO39" s="78"/>
      <c r="LVP39" s="9"/>
      <c r="LVQ39" s="9"/>
      <c r="LVR39" s="78"/>
      <c r="LVS39" s="10"/>
      <c r="LVT39" s="10"/>
      <c r="LVU39" s="10"/>
      <c r="LVV39" s="10"/>
      <c r="LVW39" s="10"/>
      <c r="LVX39" s="10"/>
      <c r="LVY39" s="57"/>
      <c r="LVZ39" s="58"/>
      <c r="LWA39" s="9"/>
      <c r="LWB39" s="9"/>
      <c r="LWC39" s="78"/>
      <c r="LWD39" s="9"/>
      <c r="LWE39" s="9"/>
      <c r="LWF39" s="78"/>
      <c r="LWG39" s="9"/>
      <c r="LWH39" s="9"/>
      <c r="LWI39" s="78"/>
      <c r="LWJ39" s="9"/>
      <c r="LWK39" s="9"/>
      <c r="LWL39" s="78"/>
      <c r="LWM39" s="9"/>
      <c r="LWN39" s="9"/>
      <c r="LWO39" s="78"/>
      <c r="LWP39" s="9"/>
      <c r="LWQ39" s="9"/>
      <c r="LWR39" s="78"/>
      <c r="LWS39" s="9"/>
      <c r="LWT39" s="9"/>
      <c r="LWU39" s="78"/>
      <c r="LWV39" s="9"/>
      <c r="LWW39" s="9"/>
      <c r="LWX39" s="78"/>
      <c r="LWY39" s="9"/>
      <c r="LWZ39" s="9"/>
      <c r="LXA39" s="78"/>
      <c r="LXB39" s="9"/>
      <c r="LXC39" s="9"/>
      <c r="LXD39" s="78"/>
      <c r="LXE39" s="9"/>
      <c r="LXF39" s="9"/>
      <c r="LXG39" s="78"/>
      <c r="LXH39" s="9"/>
      <c r="LXI39" s="9"/>
      <c r="LXJ39" s="78"/>
      <c r="LXK39" s="9"/>
      <c r="LXL39" s="9"/>
      <c r="LXM39" s="78"/>
      <c r="LXN39" s="9"/>
      <c r="LXO39" s="9"/>
      <c r="LXP39" s="78"/>
      <c r="LXQ39" s="9"/>
      <c r="LXR39" s="9"/>
      <c r="LXS39" s="78"/>
      <c r="LXT39" s="9"/>
      <c r="LXU39" s="9"/>
      <c r="LXV39" s="78"/>
      <c r="LXW39" s="9"/>
      <c r="LXX39" s="9"/>
      <c r="LXY39" s="78"/>
      <c r="LXZ39" s="9"/>
      <c r="LYA39" s="9"/>
      <c r="LYB39" s="78"/>
      <c r="LYC39" s="9"/>
      <c r="LYD39" s="9"/>
      <c r="LYE39" s="78"/>
      <c r="LYF39" s="9"/>
      <c r="LYG39" s="9"/>
      <c r="LYH39" s="78"/>
      <c r="LYI39" s="9"/>
      <c r="LYJ39" s="9"/>
      <c r="LYK39" s="78"/>
      <c r="LYL39" s="10"/>
      <c r="LYM39" s="10"/>
      <c r="LYN39" s="10"/>
      <c r="LYO39" s="9"/>
      <c r="LYP39" s="9"/>
      <c r="LYQ39" s="78"/>
      <c r="LYR39" s="10"/>
      <c r="LYS39" s="10"/>
      <c r="LYT39" s="10"/>
      <c r="LYU39" s="9"/>
      <c r="LYV39" s="9"/>
      <c r="LYW39" s="78"/>
      <c r="LYX39" s="9"/>
      <c r="LYY39" s="9"/>
      <c r="LYZ39" s="78"/>
      <c r="LZA39" s="10"/>
      <c r="LZB39" s="10"/>
      <c r="LZC39" s="10"/>
      <c r="LZD39" s="10"/>
      <c r="LZE39" s="10"/>
      <c r="LZF39" s="10"/>
      <c r="LZG39" s="57"/>
      <c r="LZH39" s="58"/>
      <c r="LZI39" s="9"/>
      <c r="LZJ39" s="9"/>
      <c r="LZK39" s="78"/>
      <c r="LZL39" s="9"/>
      <c r="LZM39" s="9"/>
      <c r="LZN39" s="78"/>
      <c r="LZO39" s="9"/>
      <c r="LZP39" s="9"/>
      <c r="LZQ39" s="78"/>
      <c r="LZR39" s="9"/>
      <c r="LZS39" s="9"/>
      <c r="LZT39" s="78"/>
      <c r="LZU39" s="9"/>
      <c r="LZV39" s="9"/>
      <c r="LZW39" s="78"/>
      <c r="LZX39" s="9"/>
      <c r="LZY39" s="9"/>
      <c r="LZZ39" s="78"/>
      <c r="MAA39" s="9"/>
      <c r="MAB39" s="9"/>
      <c r="MAC39" s="78"/>
      <c r="MAD39" s="9"/>
      <c r="MAE39" s="9"/>
      <c r="MAF39" s="78"/>
      <c r="MAG39" s="9"/>
      <c r="MAH39" s="9"/>
      <c r="MAI39" s="78"/>
      <c r="MAJ39" s="9"/>
      <c r="MAK39" s="9"/>
      <c r="MAL39" s="78"/>
      <c r="MAM39" s="9"/>
      <c r="MAN39" s="9"/>
      <c r="MAO39" s="78"/>
      <c r="MAP39" s="9"/>
      <c r="MAQ39" s="9"/>
      <c r="MAR39" s="78"/>
      <c r="MAS39" s="9"/>
      <c r="MAT39" s="9"/>
      <c r="MAU39" s="78"/>
      <c r="MAV39" s="9"/>
      <c r="MAW39" s="9"/>
      <c r="MAX39" s="78"/>
      <c r="MAY39" s="9"/>
      <c r="MAZ39" s="9"/>
      <c r="MBA39" s="78"/>
      <c r="MBB39" s="9"/>
      <c r="MBC39" s="9"/>
      <c r="MBD39" s="78"/>
      <c r="MBE39" s="9"/>
      <c r="MBF39" s="9"/>
      <c r="MBG39" s="78"/>
      <c r="MBH39" s="9"/>
      <c r="MBI39" s="9"/>
      <c r="MBJ39" s="78"/>
      <c r="MBK39" s="9"/>
      <c r="MBL39" s="9"/>
      <c r="MBM39" s="78"/>
      <c r="MBN39" s="9"/>
      <c r="MBO39" s="9"/>
      <c r="MBP39" s="78"/>
      <c r="MBQ39" s="9"/>
      <c r="MBR39" s="9"/>
      <c r="MBS39" s="78"/>
      <c r="MBT39" s="10"/>
      <c r="MBU39" s="10"/>
      <c r="MBV39" s="10"/>
      <c r="MBW39" s="9"/>
      <c r="MBX39" s="9"/>
      <c r="MBY39" s="78"/>
      <c r="MBZ39" s="10"/>
      <c r="MCA39" s="10"/>
      <c r="MCB39" s="10"/>
      <c r="MCC39" s="9"/>
      <c r="MCD39" s="9"/>
      <c r="MCE39" s="78"/>
      <c r="MCF39" s="9"/>
      <c r="MCG39" s="9"/>
      <c r="MCH39" s="78"/>
      <c r="MCI39" s="10"/>
      <c r="MCJ39" s="10"/>
      <c r="MCK39" s="10"/>
      <c r="MCL39" s="10"/>
      <c r="MCM39" s="10"/>
      <c r="MCN39" s="10"/>
      <c r="MCO39" s="57"/>
      <c r="MCP39" s="58"/>
      <c r="MCQ39" s="9"/>
      <c r="MCR39" s="9"/>
      <c r="MCS39" s="78"/>
      <c r="MCT39" s="9"/>
      <c r="MCU39" s="9"/>
      <c r="MCV39" s="78"/>
      <c r="MCW39" s="9"/>
      <c r="MCX39" s="9"/>
      <c r="MCY39" s="78"/>
      <c r="MCZ39" s="9"/>
      <c r="MDA39" s="9"/>
      <c r="MDB39" s="78"/>
      <c r="MDC39" s="9"/>
      <c r="MDD39" s="9"/>
      <c r="MDE39" s="78"/>
      <c r="MDF39" s="9"/>
      <c r="MDG39" s="9"/>
      <c r="MDH39" s="78"/>
      <c r="MDI39" s="9"/>
      <c r="MDJ39" s="9"/>
      <c r="MDK39" s="78"/>
      <c r="MDL39" s="9"/>
      <c r="MDM39" s="9"/>
      <c r="MDN39" s="78"/>
      <c r="MDO39" s="9"/>
      <c r="MDP39" s="9"/>
      <c r="MDQ39" s="78"/>
      <c r="MDR39" s="9"/>
      <c r="MDS39" s="9"/>
      <c r="MDT39" s="78"/>
      <c r="MDU39" s="9"/>
      <c r="MDV39" s="9"/>
      <c r="MDW39" s="78"/>
      <c r="MDX39" s="9"/>
      <c r="MDY39" s="9"/>
      <c r="MDZ39" s="78"/>
      <c r="MEA39" s="9"/>
      <c r="MEB39" s="9"/>
      <c r="MEC39" s="78"/>
      <c r="MED39" s="9"/>
      <c r="MEE39" s="9"/>
      <c r="MEF39" s="78"/>
      <c r="MEG39" s="9"/>
      <c r="MEH39" s="9"/>
      <c r="MEI39" s="78"/>
      <c r="MEJ39" s="9"/>
      <c r="MEK39" s="9"/>
      <c r="MEL39" s="78"/>
      <c r="MEM39" s="9"/>
      <c r="MEN39" s="9"/>
      <c r="MEO39" s="78"/>
      <c r="MEP39" s="9"/>
      <c r="MEQ39" s="9"/>
      <c r="MER39" s="78"/>
      <c r="MES39" s="9"/>
      <c r="MET39" s="9"/>
      <c r="MEU39" s="78"/>
      <c r="MEV39" s="9"/>
      <c r="MEW39" s="9"/>
      <c r="MEX39" s="78"/>
      <c r="MEY39" s="9"/>
      <c r="MEZ39" s="9"/>
      <c r="MFA39" s="78"/>
      <c r="MFB39" s="10"/>
      <c r="MFC39" s="10"/>
      <c r="MFD39" s="10"/>
      <c r="MFE39" s="9"/>
      <c r="MFF39" s="9"/>
      <c r="MFG39" s="78"/>
      <c r="MFH39" s="10"/>
      <c r="MFI39" s="10"/>
      <c r="MFJ39" s="10"/>
      <c r="MFK39" s="9"/>
      <c r="MFL39" s="9"/>
      <c r="MFM39" s="78"/>
      <c r="MFN39" s="9"/>
      <c r="MFO39" s="9"/>
      <c r="MFP39" s="78"/>
      <c r="MFQ39" s="10"/>
      <c r="MFR39" s="10"/>
      <c r="MFS39" s="10"/>
      <c r="MFT39" s="10"/>
      <c r="MFU39" s="10"/>
      <c r="MFV39" s="10"/>
      <c r="MFW39" s="57"/>
      <c r="MFX39" s="58"/>
      <c r="MFY39" s="9"/>
      <c r="MFZ39" s="9"/>
      <c r="MGA39" s="78"/>
      <c r="MGB39" s="9"/>
      <c r="MGC39" s="9"/>
      <c r="MGD39" s="78"/>
      <c r="MGE39" s="9"/>
      <c r="MGF39" s="9"/>
      <c r="MGG39" s="78"/>
      <c r="MGH39" s="9"/>
      <c r="MGI39" s="9"/>
      <c r="MGJ39" s="78"/>
      <c r="MGK39" s="9"/>
      <c r="MGL39" s="9"/>
      <c r="MGM39" s="78"/>
      <c r="MGN39" s="9"/>
      <c r="MGO39" s="9"/>
      <c r="MGP39" s="78"/>
      <c r="MGQ39" s="9"/>
      <c r="MGR39" s="9"/>
      <c r="MGS39" s="78"/>
      <c r="MGT39" s="9"/>
      <c r="MGU39" s="9"/>
      <c r="MGV39" s="78"/>
      <c r="MGW39" s="9"/>
      <c r="MGX39" s="9"/>
      <c r="MGY39" s="78"/>
      <c r="MGZ39" s="9"/>
      <c r="MHA39" s="9"/>
      <c r="MHB39" s="78"/>
      <c r="MHC39" s="9"/>
      <c r="MHD39" s="9"/>
      <c r="MHE39" s="78"/>
      <c r="MHF39" s="9"/>
      <c r="MHG39" s="9"/>
      <c r="MHH39" s="78"/>
      <c r="MHI39" s="9"/>
      <c r="MHJ39" s="9"/>
      <c r="MHK39" s="78"/>
      <c r="MHL39" s="9"/>
      <c r="MHM39" s="9"/>
      <c r="MHN39" s="78"/>
      <c r="MHO39" s="9"/>
      <c r="MHP39" s="9"/>
      <c r="MHQ39" s="78"/>
      <c r="MHR39" s="9"/>
      <c r="MHS39" s="9"/>
      <c r="MHT39" s="78"/>
      <c r="MHU39" s="9"/>
      <c r="MHV39" s="9"/>
      <c r="MHW39" s="78"/>
      <c r="MHX39" s="9"/>
      <c r="MHY39" s="9"/>
      <c r="MHZ39" s="78"/>
      <c r="MIA39" s="9"/>
      <c r="MIB39" s="9"/>
      <c r="MIC39" s="78"/>
      <c r="MID39" s="9"/>
      <c r="MIE39" s="9"/>
      <c r="MIF39" s="78"/>
      <c r="MIG39" s="9"/>
      <c r="MIH39" s="9"/>
      <c r="MII39" s="78"/>
      <c r="MIJ39" s="10"/>
      <c r="MIK39" s="10"/>
      <c r="MIL39" s="10"/>
      <c r="MIM39" s="9"/>
      <c r="MIN39" s="9"/>
      <c r="MIO39" s="78"/>
      <c r="MIP39" s="10"/>
      <c r="MIQ39" s="10"/>
      <c r="MIR39" s="10"/>
      <c r="MIS39" s="9"/>
      <c r="MIT39" s="9"/>
      <c r="MIU39" s="78"/>
      <c r="MIV39" s="9"/>
      <c r="MIW39" s="9"/>
      <c r="MIX39" s="78"/>
      <c r="MIY39" s="10"/>
      <c r="MIZ39" s="10"/>
      <c r="MJA39" s="10"/>
      <c r="MJB39" s="10"/>
      <c r="MJC39" s="10"/>
      <c r="MJD39" s="10"/>
      <c r="MJE39" s="57"/>
      <c r="MJF39" s="58"/>
      <c r="MJG39" s="9"/>
      <c r="MJH39" s="9"/>
      <c r="MJI39" s="78"/>
      <c r="MJJ39" s="9"/>
      <c r="MJK39" s="9"/>
      <c r="MJL39" s="78"/>
      <c r="MJM39" s="9"/>
      <c r="MJN39" s="9"/>
      <c r="MJO39" s="78"/>
      <c r="MJP39" s="9"/>
      <c r="MJQ39" s="9"/>
      <c r="MJR39" s="78"/>
      <c r="MJS39" s="9"/>
      <c r="MJT39" s="9"/>
      <c r="MJU39" s="78"/>
      <c r="MJV39" s="9"/>
      <c r="MJW39" s="9"/>
      <c r="MJX39" s="78"/>
      <c r="MJY39" s="9"/>
      <c r="MJZ39" s="9"/>
      <c r="MKA39" s="78"/>
      <c r="MKB39" s="9"/>
      <c r="MKC39" s="9"/>
      <c r="MKD39" s="78"/>
      <c r="MKE39" s="9"/>
      <c r="MKF39" s="9"/>
      <c r="MKG39" s="78"/>
      <c r="MKH39" s="9"/>
      <c r="MKI39" s="9"/>
      <c r="MKJ39" s="78"/>
      <c r="MKK39" s="9"/>
      <c r="MKL39" s="9"/>
      <c r="MKM39" s="78"/>
      <c r="MKN39" s="9"/>
      <c r="MKO39" s="9"/>
      <c r="MKP39" s="78"/>
      <c r="MKQ39" s="9"/>
      <c r="MKR39" s="9"/>
      <c r="MKS39" s="78"/>
      <c r="MKT39" s="9"/>
      <c r="MKU39" s="9"/>
      <c r="MKV39" s="78"/>
      <c r="MKW39" s="9"/>
      <c r="MKX39" s="9"/>
      <c r="MKY39" s="78"/>
      <c r="MKZ39" s="9"/>
      <c r="MLA39" s="9"/>
      <c r="MLB39" s="78"/>
      <c r="MLC39" s="9"/>
      <c r="MLD39" s="9"/>
      <c r="MLE39" s="78"/>
      <c r="MLF39" s="9"/>
      <c r="MLG39" s="9"/>
      <c r="MLH39" s="78"/>
      <c r="MLI39" s="9"/>
      <c r="MLJ39" s="9"/>
      <c r="MLK39" s="78"/>
      <c r="MLL39" s="9"/>
      <c r="MLM39" s="9"/>
      <c r="MLN39" s="78"/>
      <c r="MLO39" s="9"/>
      <c r="MLP39" s="9"/>
      <c r="MLQ39" s="78"/>
      <c r="MLR39" s="10"/>
      <c r="MLS39" s="10"/>
      <c r="MLT39" s="10"/>
      <c r="MLU39" s="9"/>
      <c r="MLV39" s="9"/>
      <c r="MLW39" s="78"/>
      <c r="MLX39" s="10"/>
      <c r="MLY39" s="10"/>
      <c r="MLZ39" s="10"/>
      <c r="MMA39" s="9"/>
      <c r="MMB39" s="9"/>
      <c r="MMC39" s="78"/>
      <c r="MMD39" s="9"/>
      <c r="MME39" s="9"/>
      <c r="MMF39" s="78"/>
      <c r="MMG39" s="10"/>
      <c r="MMH39" s="10"/>
      <c r="MMI39" s="10"/>
      <c r="MMJ39" s="10"/>
      <c r="MMK39" s="10"/>
      <c r="MML39" s="10"/>
      <c r="MMM39" s="57"/>
      <c r="MMN39" s="58"/>
      <c r="MMO39" s="9"/>
      <c r="MMP39" s="9"/>
      <c r="MMQ39" s="78"/>
      <c r="MMR39" s="9"/>
      <c r="MMS39" s="9"/>
      <c r="MMT39" s="78"/>
      <c r="MMU39" s="9"/>
      <c r="MMV39" s="9"/>
      <c r="MMW39" s="78"/>
      <c r="MMX39" s="9"/>
      <c r="MMY39" s="9"/>
      <c r="MMZ39" s="78"/>
      <c r="MNA39" s="9"/>
      <c r="MNB39" s="9"/>
      <c r="MNC39" s="78"/>
      <c r="MND39" s="9"/>
      <c r="MNE39" s="9"/>
      <c r="MNF39" s="78"/>
      <c r="MNG39" s="9"/>
      <c r="MNH39" s="9"/>
      <c r="MNI39" s="78"/>
      <c r="MNJ39" s="9"/>
      <c r="MNK39" s="9"/>
      <c r="MNL39" s="78"/>
      <c r="MNM39" s="9"/>
      <c r="MNN39" s="9"/>
      <c r="MNO39" s="78"/>
      <c r="MNP39" s="9"/>
      <c r="MNQ39" s="9"/>
      <c r="MNR39" s="78"/>
      <c r="MNS39" s="9"/>
      <c r="MNT39" s="9"/>
      <c r="MNU39" s="78"/>
      <c r="MNV39" s="9"/>
      <c r="MNW39" s="9"/>
      <c r="MNX39" s="78"/>
      <c r="MNY39" s="9"/>
      <c r="MNZ39" s="9"/>
      <c r="MOA39" s="78"/>
      <c r="MOB39" s="9"/>
      <c r="MOC39" s="9"/>
      <c r="MOD39" s="78"/>
      <c r="MOE39" s="9"/>
      <c r="MOF39" s="9"/>
      <c r="MOG39" s="78"/>
      <c r="MOH39" s="9"/>
      <c r="MOI39" s="9"/>
      <c r="MOJ39" s="78"/>
      <c r="MOK39" s="9"/>
      <c r="MOL39" s="9"/>
      <c r="MOM39" s="78"/>
      <c r="MON39" s="9"/>
      <c r="MOO39" s="9"/>
      <c r="MOP39" s="78"/>
      <c r="MOQ39" s="9"/>
      <c r="MOR39" s="9"/>
      <c r="MOS39" s="78"/>
      <c r="MOT39" s="9"/>
      <c r="MOU39" s="9"/>
      <c r="MOV39" s="78"/>
      <c r="MOW39" s="9"/>
      <c r="MOX39" s="9"/>
      <c r="MOY39" s="78"/>
      <c r="MOZ39" s="10"/>
      <c r="MPA39" s="10"/>
      <c r="MPB39" s="10"/>
      <c r="MPC39" s="9"/>
      <c r="MPD39" s="9"/>
      <c r="MPE39" s="78"/>
      <c r="MPF39" s="10"/>
      <c r="MPG39" s="10"/>
      <c r="MPH39" s="10"/>
      <c r="MPI39" s="9"/>
      <c r="MPJ39" s="9"/>
      <c r="MPK39" s="78"/>
      <c r="MPL39" s="9"/>
      <c r="MPM39" s="9"/>
      <c r="MPN39" s="78"/>
      <c r="MPO39" s="10"/>
      <c r="MPP39" s="10"/>
      <c r="MPQ39" s="10"/>
      <c r="MPR39" s="10"/>
      <c r="MPS39" s="10"/>
      <c r="MPT39" s="10"/>
      <c r="MPU39" s="57"/>
      <c r="MPV39" s="58"/>
      <c r="MPW39" s="9"/>
      <c r="MPX39" s="9"/>
      <c r="MPY39" s="78"/>
      <c r="MPZ39" s="9"/>
      <c r="MQA39" s="9"/>
      <c r="MQB39" s="78"/>
      <c r="MQC39" s="9"/>
      <c r="MQD39" s="9"/>
      <c r="MQE39" s="78"/>
      <c r="MQF39" s="9"/>
      <c r="MQG39" s="9"/>
      <c r="MQH39" s="78"/>
      <c r="MQI39" s="9"/>
      <c r="MQJ39" s="9"/>
      <c r="MQK39" s="78"/>
      <c r="MQL39" s="9"/>
      <c r="MQM39" s="9"/>
      <c r="MQN39" s="78"/>
      <c r="MQO39" s="9"/>
      <c r="MQP39" s="9"/>
      <c r="MQQ39" s="78"/>
      <c r="MQR39" s="9"/>
      <c r="MQS39" s="9"/>
      <c r="MQT39" s="78"/>
      <c r="MQU39" s="9"/>
      <c r="MQV39" s="9"/>
      <c r="MQW39" s="78"/>
      <c r="MQX39" s="9"/>
      <c r="MQY39" s="9"/>
      <c r="MQZ39" s="78"/>
      <c r="MRA39" s="9"/>
      <c r="MRB39" s="9"/>
      <c r="MRC39" s="78"/>
      <c r="MRD39" s="9"/>
      <c r="MRE39" s="9"/>
      <c r="MRF39" s="78"/>
      <c r="MRG39" s="9"/>
      <c r="MRH39" s="9"/>
      <c r="MRI39" s="78"/>
      <c r="MRJ39" s="9"/>
      <c r="MRK39" s="9"/>
      <c r="MRL39" s="78"/>
      <c r="MRM39" s="9"/>
      <c r="MRN39" s="9"/>
      <c r="MRO39" s="78"/>
      <c r="MRP39" s="9"/>
      <c r="MRQ39" s="9"/>
      <c r="MRR39" s="78"/>
      <c r="MRS39" s="9"/>
      <c r="MRT39" s="9"/>
      <c r="MRU39" s="78"/>
      <c r="MRV39" s="9"/>
      <c r="MRW39" s="9"/>
      <c r="MRX39" s="78"/>
      <c r="MRY39" s="9"/>
      <c r="MRZ39" s="9"/>
      <c r="MSA39" s="78"/>
      <c r="MSB39" s="9"/>
      <c r="MSC39" s="9"/>
      <c r="MSD39" s="78"/>
      <c r="MSE39" s="9"/>
      <c r="MSF39" s="9"/>
      <c r="MSG39" s="78"/>
      <c r="MSH39" s="10"/>
      <c r="MSI39" s="10"/>
      <c r="MSJ39" s="10"/>
      <c r="MSK39" s="9"/>
      <c r="MSL39" s="9"/>
      <c r="MSM39" s="78"/>
      <c r="MSN39" s="10"/>
      <c r="MSO39" s="10"/>
      <c r="MSP39" s="10"/>
      <c r="MSQ39" s="9"/>
      <c r="MSR39" s="9"/>
      <c r="MSS39" s="78"/>
      <c r="MST39" s="9"/>
      <c r="MSU39" s="9"/>
      <c r="MSV39" s="78"/>
      <c r="MSW39" s="10"/>
      <c r="MSX39" s="10"/>
      <c r="MSY39" s="10"/>
      <c r="MSZ39" s="10"/>
      <c r="MTA39" s="10"/>
      <c r="MTB39" s="10"/>
      <c r="MTC39" s="57"/>
      <c r="MTD39" s="58"/>
      <c r="MTE39" s="9"/>
      <c r="MTF39" s="9"/>
      <c r="MTG39" s="78"/>
      <c r="MTH39" s="9"/>
      <c r="MTI39" s="9"/>
      <c r="MTJ39" s="78"/>
      <c r="MTK39" s="9"/>
      <c r="MTL39" s="9"/>
      <c r="MTM39" s="78"/>
      <c r="MTN39" s="9"/>
      <c r="MTO39" s="9"/>
      <c r="MTP39" s="78"/>
      <c r="MTQ39" s="9"/>
      <c r="MTR39" s="9"/>
      <c r="MTS39" s="78"/>
      <c r="MTT39" s="9"/>
      <c r="MTU39" s="9"/>
      <c r="MTV39" s="78"/>
      <c r="MTW39" s="9"/>
      <c r="MTX39" s="9"/>
      <c r="MTY39" s="78"/>
      <c r="MTZ39" s="9"/>
      <c r="MUA39" s="9"/>
      <c r="MUB39" s="78"/>
      <c r="MUC39" s="9"/>
      <c r="MUD39" s="9"/>
      <c r="MUE39" s="78"/>
      <c r="MUF39" s="9"/>
      <c r="MUG39" s="9"/>
      <c r="MUH39" s="78"/>
      <c r="MUI39" s="9"/>
      <c r="MUJ39" s="9"/>
      <c r="MUK39" s="78"/>
      <c r="MUL39" s="9"/>
      <c r="MUM39" s="9"/>
      <c r="MUN39" s="78"/>
      <c r="MUO39" s="9"/>
      <c r="MUP39" s="9"/>
      <c r="MUQ39" s="78"/>
      <c r="MUR39" s="9"/>
      <c r="MUS39" s="9"/>
      <c r="MUT39" s="78"/>
      <c r="MUU39" s="9"/>
      <c r="MUV39" s="9"/>
      <c r="MUW39" s="78"/>
      <c r="MUX39" s="9"/>
      <c r="MUY39" s="9"/>
      <c r="MUZ39" s="78"/>
      <c r="MVA39" s="9"/>
      <c r="MVB39" s="9"/>
      <c r="MVC39" s="78"/>
      <c r="MVD39" s="9"/>
      <c r="MVE39" s="9"/>
      <c r="MVF39" s="78"/>
      <c r="MVG39" s="9"/>
      <c r="MVH39" s="9"/>
      <c r="MVI39" s="78"/>
      <c r="MVJ39" s="9"/>
      <c r="MVK39" s="9"/>
      <c r="MVL39" s="78"/>
      <c r="MVM39" s="9"/>
      <c r="MVN39" s="9"/>
      <c r="MVO39" s="78"/>
      <c r="MVP39" s="10"/>
      <c r="MVQ39" s="10"/>
      <c r="MVR39" s="10"/>
      <c r="MVS39" s="9"/>
      <c r="MVT39" s="9"/>
      <c r="MVU39" s="78"/>
      <c r="MVV39" s="10"/>
      <c r="MVW39" s="10"/>
      <c r="MVX39" s="10"/>
      <c r="MVY39" s="9"/>
      <c r="MVZ39" s="9"/>
      <c r="MWA39" s="78"/>
      <c r="MWB39" s="9"/>
      <c r="MWC39" s="9"/>
      <c r="MWD39" s="78"/>
      <c r="MWE39" s="10"/>
      <c r="MWF39" s="10"/>
      <c r="MWG39" s="10"/>
      <c r="MWH39" s="10"/>
      <c r="MWI39" s="10"/>
      <c r="MWJ39" s="10"/>
      <c r="MWK39" s="57"/>
      <c r="MWL39" s="58"/>
      <c r="MWM39" s="9"/>
      <c r="MWN39" s="9"/>
      <c r="MWO39" s="78"/>
      <c r="MWP39" s="9"/>
      <c r="MWQ39" s="9"/>
      <c r="MWR39" s="78"/>
      <c r="MWS39" s="9"/>
      <c r="MWT39" s="9"/>
      <c r="MWU39" s="78"/>
      <c r="MWV39" s="9"/>
      <c r="MWW39" s="9"/>
      <c r="MWX39" s="78"/>
      <c r="MWY39" s="9"/>
      <c r="MWZ39" s="9"/>
      <c r="MXA39" s="78"/>
      <c r="MXB39" s="9"/>
      <c r="MXC39" s="9"/>
      <c r="MXD39" s="78"/>
      <c r="MXE39" s="9"/>
      <c r="MXF39" s="9"/>
      <c r="MXG39" s="78"/>
      <c r="MXH39" s="9"/>
      <c r="MXI39" s="9"/>
      <c r="MXJ39" s="78"/>
      <c r="MXK39" s="9"/>
      <c r="MXL39" s="9"/>
      <c r="MXM39" s="78"/>
      <c r="MXN39" s="9"/>
      <c r="MXO39" s="9"/>
      <c r="MXP39" s="78"/>
      <c r="MXQ39" s="9"/>
      <c r="MXR39" s="9"/>
      <c r="MXS39" s="78"/>
      <c r="MXT39" s="9"/>
      <c r="MXU39" s="9"/>
      <c r="MXV39" s="78"/>
      <c r="MXW39" s="9"/>
      <c r="MXX39" s="9"/>
      <c r="MXY39" s="78"/>
      <c r="MXZ39" s="9"/>
      <c r="MYA39" s="9"/>
      <c r="MYB39" s="78"/>
      <c r="MYC39" s="9"/>
      <c r="MYD39" s="9"/>
      <c r="MYE39" s="78"/>
      <c r="MYF39" s="9"/>
      <c r="MYG39" s="9"/>
      <c r="MYH39" s="78"/>
      <c r="MYI39" s="9"/>
      <c r="MYJ39" s="9"/>
      <c r="MYK39" s="78"/>
      <c r="MYL39" s="9"/>
      <c r="MYM39" s="9"/>
      <c r="MYN39" s="78"/>
      <c r="MYO39" s="9"/>
      <c r="MYP39" s="9"/>
      <c r="MYQ39" s="78"/>
      <c r="MYR39" s="9"/>
      <c r="MYS39" s="9"/>
      <c r="MYT39" s="78"/>
      <c r="MYU39" s="9"/>
      <c r="MYV39" s="9"/>
      <c r="MYW39" s="78"/>
      <c r="MYX39" s="10"/>
      <c r="MYY39" s="10"/>
      <c r="MYZ39" s="10"/>
      <c r="MZA39" s="9"/>
      <c r="MZB39" s="9"/>
      <c r="MZC39" s="78"/>
      <c r="MZD39" s="10"/>
      <c r="MZE39" s="10"/>
      <c r="MZF39" s="10"/>
      <c r="MZG39" s="9"/>
      <c r="MZH39" s="9"/>
      <c r="MZI39" s="78"/>
      <c r="MZJ39" s="9"/>
      <c r="MZK39" s="9"/>
      <c r="MZL39" s="78"/>
      <c r="MZM39" s="10"/>
      <c r="MZN39" s="10"/>
      <c r="MZO39" s="10"/>
      <c r="MZP39" s="10"/>
      <c r="MZQ39" s="10"/>
      <c r="MZR39" s="10"/>
      <c r="MZS39" s="57"/>
      <c r="MZT39" s="58"/>
      <c r="MZU39" s="9"/>
      <c r="MZV39" s="9"/>
      <c r="MZW39" s="78"/>
      <c r="MZX39" s="9"/>
      <c r="MZY39" s="9"/>
      <c r="MZZ39" s="78"/>
      <c r="NAA39" s="9"/>
      <c r="NAB39" s="9"/>
      <c r="NAC39" s="78"/>
      <c r="NAD39" s="9"/>
      <c r="NAE39" s="9"/>
      <c r="NAF39" s="78"/>
      <c r="NAG39" s="9"/>
      <c r="NAH39" s="9"/>
      <c r="NAI39" s="78"/>
      <c r="NAJ39" s="9"/>
      <c r="NAK39" s="9"/>
      <c r="NAL39" s="78"/>
      <c r="NAM39" s="9"/>
      <c r="NAN39" s="9"/>
      <c r="NAO39" s="78"/>
      <c r="NAP39" s="9"/>
      <c r="NAQ39" s="9"/>
      <c r="NAR39" s="78"/>
      <c r="NAS39" s="9"/>
      <c r="NAT39" s="9"/>
      <c r="NAU39" s="78"/>
      <c r="NAV39" s="9"/>
      <c r="NAW39" s="9"/>
      <c r="NAX39" s="78"/>
      <c r="NAY39" s="9"/>
      <c r="NAZ39" s="9"/>
      <c r="NBA39" s="78"/>
      <c r="NBB39" s="9"/>
      <c r="NBC39" s="9"/>
      <c r="NBD39" s="78"/>
      <c r="NBE39" s="9"/>
      <c r="NBF39" s="9"/>
      <c r="NBG39" s="78"/>
      <c r="NBH39" s="9"/>
      <c r="NBI39" s="9"/>
      <c r="NBJ39" s="78"/>
      <c r="NBK39" s="9"/>
      <c r="NBL39" s="9"/>
      <c r="NBM39" s="78"/>
      <c r="NBN39" s="9"/>
      <c r="NBO39" s="9"/>
      <c r="NBP39" s="78"/>
      <c r="NBQ39" s="9"/>
      <c r="NBR39" s="9"/>
      <c r="NBS39" s="78"/>
      <c r="NBT39" s="9"/>
      <c r="NBU39" s="9"/>
      <c r="NBV39" s="78"/>
      <c r="NBW39" s="9"/>
      <c r="NBX39" s="9"/>
      <c r="NBY39" s="78"/>
      <c r="NBZ39" s="9"/>
      <c r="NCA39" s="9"/>
      <c r="NCB39" s="78"/>
      <c r="NCC39" s="9"/>
      <c r="NCD39" s="9"/>
      <c r="NCE39" s="78"/>
      <c r="NCF39" s="10"/>
      <c r="NCG39" s="10"/>
      <c r="NCH39" s="10"/>
      <c r="NCI39" s="9"/>
      <c r="NCJ39" s="9"/>
      <c r="NCK39" s="78"/>
      <c r="NCL39" s="10"/>
      <c r="NCM39" s="10"/>
      <c r="NCN39" s="10"/>
      <c r="NCO39" s="9"/>
      <c r="NCP39" s="9"/>
      <c r="NCQ39" s="78"/>
      <c r="NCR39" s="9"/>
      <c r="NCS39" s="9"/>
      <c r="NCT39" s="78"/>
      <c r="NCU39" s="10"/>
      <c r="NCV39" s="10"/>
      <c r="NCW39" s="10"/>
      <c r="NCX39" s="10"/>
      <c r="NCY39" s="10"/>
      <c r="NCZ39" s="10"/>
      <c r="NDA39" s="57"/>
      <c r="NDB39" s="58"/>
      <c r="NDC39" s="9"/>
      <c r="NDD39" s="9"/>
      <c r="NDE39" s="78"/>
      <c r="NDF39" s="9"/>
      <c r="NDG39" s="9"/>
      <c r="NDH39" s="78"/>
      <c r="NDI39" s="9"/>
      <c r="NDJ39" s="9"/>
      <c r="NDK39" s="78"/>
      <c r="NDL39" s="9"/>
      <c r="NDM39" s="9"/>
      <c r="NDN39" s="78"/>
      <c r="NDO39" s="9"/>
      <c r="NDP39" s="9"/>
      <c r="NDQ39" s="78"/>
      <c r="NDR39" s="9"/>
      <c r="NDS39" s="9"/>
      <c r="NDT39" s="78"/>
      <c r="NDU39" s="9"/>
      <c r="NDV39" s="9"/>
      <c r="NDW39" s="78"/>
      <c r="NDX39" s="9"/>
      <c r="NDY39" s="9"/>
      <c r="NDZ39" s="78"/>
      <c r="NEA39" s="9"/>
      <c r="NEB39" s="9"/>
      <c r="NEC39" s="78"/>
      <c r="NED39" s="9"/>
      <c r="NEE39" s="9"/>
      <c r="NEF39" s="78"/>
      <c r="NEG39" s="9"/>
      <c r="NEH39" s="9"/>
      <c r="NEI39" s="78"/>
      <c r="NEJ39" s="9"/>
      <c r="NEK39" s="9"/>
      <c r="NEL39" s="78"/>
      <c r="NEM39" s="9"/>
      <c r="NEN39" s="9"/>
      <c r="NEO39" s="78"/>
      <c r="NEP39" s="9"/>
      <c r="NEQ39" s="9"/>
      <c r="NER39" s="78"/>
      <c r="NES39" s="9"/>
      <c r="NET39" s="9"/>
      <c r="NEU39" s="78"/>
      <c r="NEV39" s="9"/>
      <c r="NEW39" s="9"/>
      <c r="NEX39" s="78"/>
      <c r="NEY39" s="9"/>
      <c r="NEZ39" s="9"/>
      <c r="NFA39" s="78"/>
      <c r="NFB39" s="9"/>
      <c r="NFC39" s="9"/>
      <c r="NFD39" s="78"/>
      <c r="NFE39" s="9"/>
      <c r="NFF39" s="9"/>
      <c r="NFG39" s="78"/>
      <c r="NFH39" s="9"/>
      <c r="NFI39" s="9"/>
      <c r="NFJ39" s="78"/>
      <c r="NFK39" s="9"/>
      <c r="NFL39" s="9"/>
      <c r="NFM39" s="78"/>
      <c r="NFN39" s="10"/>
      <c r="NFO39" s="10"/>
      <c r="NFP39" s="10"/>
      <c r="NFQ39" s="9"/>
      <c r="NFR39" s="9"/>
      <c r="NFS39" s="78"/>
      <c r="NFT39" s="10"/>
      <c r="NFU39" s="10"/>
      <c r="NFV39" s="10"/>
      <c r="NFW39" s="9"/>
      <c r="NFX39" s="9"/>
      <c r="NFY39" s="78"/>
      <c r="NFZ39" s="9"/>
      <c r="NGA39" s="9"/>
      <c r="NGB39" s="78"/>
      <c r="NGC39" s="10"/>
      <c r="NGD39" s="10"/>
      <c r="NGE39" s="10"/>
      <c r="NGF39" s="10"/>
      <c r="NGG39" s="10"/>
      <c r="NGH39" s="10"/>
      <c r="NGI39" s="57"/>
      <c r="NGJ39" s="58"/>
      <c r="NGK39" s="9"/>
      <c r="NGL39" s="9"/>
      <c r="NGM39" s="78"/>
      <c r="NGN39" s="9"/>
      <c r="NGO39" s="9"/>
      <c r="NGP39" s="78"/>
      <c r="NGQ39" s="9"/>
      <c r="NGR39" s="9"/>
      <c r="NGS39" s="78"/>
      <c r="NGT39" s="9"/>
      <c r="NGU39" s="9"/>
      <c r="NGV39" s="78"/>
      <c r="NGW39" s="9"/>
      <c r="NGX39" s="9"/>
      <c r="NGY39" s="78"/>
      <c r="NGZ39" s="9"/>
      <c r="NHA39" s="9"/>
      <c r="NHB39" s="78"/>
      <c r="NHC39" s="9"/>
      <c r="NHD39" s="9"/>
      <c r="NHE39" s="78"/>
      <c r="NHF39" s="9"/>
      <c r="NHG39" s="9"/>
      <c r="NHH39" s="78"/>
      <c r="NHI39" s="9"/>
      <c r="NHJ39" s="9"/>
      <c r="NHK39" s="78"/>
      <c r="NHL39" s="9"/>
      <c r="NHM39" s="9"/>
      <c r="NHN39" s="78"/>
      <c r="NHO39" s="9"/>
      <c r="NHP39" s="9"/>
      <c r="NHQ39" s="78"/>
      <c r="NHR39" s="9"/>
      <c r="NHS39" s="9"/>
      <c r="NHT39" s="78"/>
      <c r="NHU39" s="9"/>
      <c r="NHV39" s="9"/>
      <c r="NHW39" s="78"/>
      <c r="NHX39" s="9"/>
      <c r="NHY39" s="9"/>
      <c r="NHZ39" s="78"/>
      <c r="NIA39" s="9"/>
      <c r="NIB39" s="9"/>
      <c r="NIC39" s="78"/>
      <c r="NID39" s="9"/>
      <c r="NIE39" s="9"/>
      <c r="NIF39" s="78"/>
      <c r="NIG39" s="9"/>
      <c r="NIH39" s="9"/>
      <c r="NII39" s="78"/>
      <c r="NIJ39" s="9"/>
      <c r="NIK39" s="9"/>
      <c r="NIL39" s="78"/>
      <c r="NIM39" s="9"/>
      <c r="NIN39" s="9"/>
      <c r="NIO39" s="78"/>
      <c r="NIP39" s="9"/>
      <c r="NIQ39" s="9"/>
      <c r="NIR39" s="78"/>
      <c r="NIS39" s="9"/>
      <c r="NIT39" s="9"/>
      <c r="NIU39" s="78"/>
      <c r="NIV39" s="10"/>
      <c r="NIW39" s="10"/>
      <c r="NIX39" s="10"/>
      <c r="NIY39" s="9"/>
      <c r="NIZ39" s="9"/>
      <c r="NJA39" s="78"/>
      <c r="NJB39" s="10"/>
      <c r="NJC39" s="10"/>
      <c r="NJD39" s="10"/>
      <c r="NJE39" s="9"/>
      <c r="NJF39" s="9"/>
      <c r="NJG39" s="78"/>
      <c r="NJH39" s="9"/>
      <c r="NJI39" s="9"/>
      <c r="NJJ39" s="78"/>
      <c r="NJK39" s="10"/>
      <c r="NJL39" s="10"/>
      <c r="NJM39" s="10"/>
      <c r="NJN39" s="10"/>
      <c r="NJO39" s="10"/>
      <c r="NJP39" s="10"/>
      <c r="NJQ39" s="57"/>
      <c r="NJR39" s="58"/>
      <c r="NJS39" s="9"/>
      <c r="NJT39" s="9"/>
      <c r="NJU39" s="78"/>
      <c r="NJV39" s="9"/>
      <c r="NJW39" s="9"/>
      <c r="NJX39" s="78"/>
      <c r="NJY39" s="9"/>
      <c r="NJZ39" s="9"/>
      <c r="NKA39" s="78"/>
      <c r="NKB39" s="9"/>
      <c r="NKC39" s="9"/>
      <c r="NKD39" s="78"/>
      <c r="NKE39" s="9"/>
      <c r="NKF39" s="9"/>
      <c r="NKG39" s="78"/>
      <c r="NKH39" s="9"/>
      <c r="NKI39" s="9"/>
      <c r="NKJ39" s="78"/>
      <c r="NKK39" s="9"/>
      <c r="NKL39" s="9"/>
      <c r="NKM39" s="78"/>
      <c r="NKN39" s="9"/>
      <c r="NKO39" s="9"/>
      <c r="NKP39" s="78"/>
      <c r="NKQ39" s="9"/>
      <c r="NKR39" s="9"/>
      <c r="NKS39" s="78"/>
      <c r="NKT39" s="9"/>
      <c r="NKU39" s="9"/>
      <c r="NKV39" s="78"/>
      <c r="NKW39" s="9"/>
      <c r="NKX39" s="9"/>
      <c r="NKY39" s="78"/>
      <c r="NKZ39" s="9"/>
      <c r="NLA39" s="9"/>
      <c r="NLB39" s="78"/>
      <c r="NLC39" s="9"/>
      <c r="NLD39" s="9"/>
      <c r="NLE39" s="78"/>
      <c r="NLF39" s="9"/>
      <c r="NLG39" s="9"/>
      <c r="NLH39" s="78"/>
      <c r="NLI39" s="9"/>
      <c r="NLJ39" s="9"/>
      <c r="NLK39" s="78"/>
      <c r="NLL39" s="9"/>
      <c r="NLM39" s="9"/>
      <c r="NLN39" s="78"/>
      <c r="NLO39" s="9"/>
      <c r="NLP39" s="9"/>
      <c r="NLQ39" s="78"/>
      <c r="NLR39" s="9"/>
      <c r="NLS39" s="9"/>
      <c r="NLT39" s="78"/>
      <c r="NLU39" s="9"/>
      <c r="NLV39" s="9"/>
      <c r="NLW39" s="78"/>
      <c r="NLX39" s="9"/>
      <c r="NLY39" s="9"/>
      <c r="NLZ39" s="78"/>
      <c r="NMA39" s="9"/>
      <c r="NMB39" s="9"/>
      <c r="NMC39" s="78"/>
      <c r="NMD39" s="10"/>
      <c r="NME39" s="10"/>
      <c r="NMF39" s="10"/>
      <c r="NMG39" s="9"/>
      <c r="NMH39" s="9"/>
      <c r="NMI39" s="78"/>
      <c r="NMJ39" s="10"/>
      <c r="NMK39" s="10"/>
      <c r="NML39" s="10"/>
      <c r="NMM39" s="9"/>
      <c r="NMN39" s="9"/>
      <c r="NMO39" s="78"/>
      <c r="NMP39" s="9"/>
      <c r="NMQ39" s="9"/>
      <c r="NMR39" s="78"/>
      <c r="NMS39" s="10"/>
      <c r="NMT39" s="10"/>
      <c r="NMU39" s="10"/>
      <c r="NMV39" s="10"/>
      <c r="NMW39" s="10"/>
      <c r="NMX39" s="10"/>
      <c r="NMY39" s="57"/>
      <c r="NMZ39" s="58"/>
      <c r="NNA39" s="9"/>
      <c r="NNB39" s="9"/>
      <c r="NNC39" s="78"/>
      <c r="NND39" s="9"/>
      <c r="NNE39" s="9"/>
      <c r="NNF39" s="78"/>
      <c r="NNG39" s="9"/>
      <c r="NNH39" s="9"/>
      <c r="NNI39" s="78"/>
      <c r="NNJ39" s="9"/>
      <c r="NNK39" s="9"/>
      <c r="NNL39" s="78"/>
      <c r="NNM39" s="9"/>
      <c r="NNN39" s="9"/>
      <c r="NNO39" s="78"/>
      <c r="NNP39" s="9"/>
      <c r="NNQ39" s="9"/>
      <c r="NNR39" s="78"/>
      <c r="NNS39" s="9"/>
      <c r="NNT39" s="9"/>
      <c r="NNU39" s="78"/>
      <c r="NNV39" s="9"/>
      <c r="NNW39" s="9"/>
      <c r="NNX39" s="78"/>
      <c r="NNY39" s="9"/>
      <c r="NNZ39" s="9"/>
      <c r="NOA39" s="78"/>
      <c r="NOB39" s="9"/>
      <c r="NOC39" s="9"/>
      <c r="NOD39" s="78"/>
      <c r="NOE39" s="9"/>
      <c r="NOF39" s="9"/>
      <c r="NOG39" s="78"/>
      <c r="NOH39" s="9"/>
      <c r="NOI39" s="9"/>
      <c r="NOJ39" s="78"/>
      <c r="NOK39" s="9"/>
      <c r="NOL39" s="9"/>
      <c r="NOM39" s="78"/>
      <c r="NON39" s="9"/>
      <c r="NOO39" s="9"/>
      <c r="NOP39" s="78"/>
      <c r="NOQ39" s="9"/>
      <c r="NOR39" s="9"/>
      <c r="NOS39" s="78"/>
      <c r="NOT39" s="9"/>
      <c r="NOU39" s="9"/>
      <c r="NOV39" s="78"/>
      <c r="NOW39" s="9"/>
      <c r="NOX39" s="9"/>
      <c r="NOY39" s="78"/>
      <c r="NOZ39" s="9"/>
      <c r="NPA39" s="9"/>
      <c r="NPB39" s="78"/>
      <c r="NPC39" s="9"/>
      <c r="NPD39" s="9"/>
      <c r="NPE39" s="78"/>
      <c r="NPF39" s="9"/>
      <c r="NPG39" s="9"/>
      <c r="NPH39" s="78"/>
      <c r="NPI39" s="9"/>
      <c r="NPJ39" s="9"/>
      <c r="NPK39" s="78"/>
      <c r="NPL39" s="10"/>
      <c r="NPM39" s="10"/>
      <c r="NPN39" s="10"/>
      <c r="NPO39" s="9"/>
      <c r="NPP39" s="9"/>
      <c r="NPQ39" s="78"/>
      <c r="NPR39" s="10"/>
      <c r="NPS39" s="10"/>
      <c r="NPT39" s="10"/>
      <c r="NPU39" s="9"/>
      <c r="NPV39" s="9"/>
      <c r="NPW39" s="78"/>
      <c r="NPX39" s="9"/>
      <c r="NPY39" s="9"/>
      <c r="NPZ39" s="78"/>
      <c r="NQA39" s="10"/>
      <c r="NQB39" s="10"/>
      <c r="NQC39" s="10"/>
      <c r="NQD39" s="10"/>
      <c r="NQE39" s="10"/>
      <c r="NQF39" s="10"/>
      <c r="NQG39" s="57"/>
      <c r="NQH39" s="58"/>
      <c r="NQI39" s="9"/>
      <c r="NQJ39" s="9"/>
      <c r="NQK39" s="78"/>
      <c r="NQL39" s="9"/>
      <c r="NQM39" s="9"/>
      <c r="NQN39" s="78"/>
      <c r="NQO39" s="9"/>
      <c r="NQP39" s="9"/>
      <c r="NQQ39" s="78"/>
      <c r="NQR39" s="9"/>
      <c r="NQS39" s="9"/>
      <c r="NQT39" s="78"/>
      <c r="NQU39" s="9"/>
      <c r="NQV39" s="9"/>
      <c r="NQW39" s="78"/>
      <c r="NQX39" s="9"/>
      <c r="NQY39" s="9"/>
      <c r="NQZ39" s="78"/>
      <c r="NRA39" s="9"/>
      <c r="NRB39" s="9"/>
      <c r="NRC39" s="78"/>
      <c r="NRD39" s="9"/>
      <c r="NRE39" s="9"/>
      <c r="NRF39" s="78"/>
      <c r="NRG39" s="9"/>
      <c r="NRH39" s="9"/>
      <c r="NRI39" s="78"/>
      <c r="NRJ39" s="9"/>
      <c r="NRK39" s="9"/>
      <c r="NRL39" s="78"/>
      <c r="NRM39" s="9"/>
      <c r="NRN39" s="9"/>
      <c r="NRO39" s="78"/>
      <c r="NRP39" s="9"/>
      <c r="NRQ39" s="9"/>
      <c r="NRR39" s="78"/>
      <c r="NRS39" s="9"/>
      <c r="NRT39" s="9"/>
      <c r="NRU39" s="78"/>
      <c r="NRV39" s="9"/>
      <c r="NRW39" s="9"/>
      <c r="NRX39" s="78"/>
      <c r="NRY39" s="9"/>
      <c r="NRZ39" s="9"/>
      <c r="NSA39" s="78"/>
      <c r="NSB39" s="9"/>
      <c r="NSC39" s="9"/>
      <c r="NSD39" s="78"/>
      <c r="NSE39" s="9"/>
      <c r="NSF39" s="9"/>
      <c r="NSG39" s="78"/>
      <c r="NSH39" s="9"/>
      <c r="NSI39" s="9"/>
      <c r="NSJ39" s="78"/>
      <c r="NSK39" s="9"/>
      <c r="NSL39" s="9"/>
      <c r="NSM39" s="78"/>
      <c r="NSN39" s="9"/>
      <c r="NSO39" s="9"/>
      <c r="NSP39" s="78"/>
      <c r="NSQ39" s="9"/>
      <c r="NSR39" s="9"/>
      <c r="NSS39" s="78"/>
      <c r="NST39" s="10"/>
      <c r="NSU39" s="10"/>
      <c r="NSV39" s="10"/>
      <c r="NSW39" s="9"/>
      <c r="NSX39" s="9"/>
      <c r="NSY39" s="78"/>
      <c r="NSZ39" s="10"/>
      <c r="NTA39" s="10"/>
      <c r="NTB39" s="10"/>
      <c r="NTC39" s="9"/>
      <c r="NTD39" s="9"/>
      <c r="NTE39" s="78"/>
      <c r="NTF39" s="9"/>
      <c r="NTG39" s="9"/>
      <c r="NTH39" s="78"/>
      <c r="NTI39" s="10"/>
      <c r="NTJ39" s="10"/>
      <c r="NTK39" s="10"/>
      <c r="NTL39" s="10"/>
      <c r="NTM39" s="10"/>
      <c r="NTN39" s="10"/>
      <c r="NTO39" s="57"/>
      <c r="NTP39" s="58"/>
      <c r="NTQ39" s="9"/>
      <c r="NTR39" s="9"/>
      <c r="NTS39" s="78"/>
      <c r="NTT39" s="9"/>
      <c r="NTU39" s="9"/>
      <c r="NTV39" s="78"/>
      <c r="NTW39" s="9"/>
      <c r="NTX39" s="9"/>
      <c r="NTY39" s="78"/>
      <c r="NTZ39" s="9"/>
      <c r="NUA39" s="9"/>
      <c r="NUB39" s="78"/>
      <c r="NUC39" s="9"/>
      <c r="NUD39" s="9"/>
      <c r="NUE39" s="78"/>
      <c r="NUF39" s="9"/>
      <c r="NUG39" s="9"/>
      <c r="NUH39" s="78"/>
      <c r="NUI39" s="9"/>
      <c r="NUJ39" s="9"/>
      <c r="NUK39" s="78"/>
      <c r="NUL39" s="9"/>
      <c r="NUM39" s="9"/>
      <c r="NUN39" s="78"/>
      <c r="NUO39" s="9"/>
      <c r="NUP39" s="9"/>
      <c r="NUQ39" s="78"/>
      <c r="NUR39" s="9"/>
      <c r="NUS39" s="9"/>
      <c r="NUT39" s="78"/>
      <c r="NUU39" s="9"/>
      <c r="NUV39" s="9"/>
      <c r="NUW39" s="78"/>
      <c r="NUX39" s="9"/>
      <c r="NUY39" s="9"/>
      <c r="NUZ39" s="78"/>
      <c r="NVA39" s="9"/>
      <c r="NVB39" s="9"/>
      <c r="NVC39" s="78"/>
      <c r="NVD39" s="9"/>
      <c r="NVE39" s="9"/>
      <c r="NVF39" s="78"/>
      <c r="NVG39" s="9"/>
      <c r="NVH39" s="9"/>
      <c r="NVI39" s="78"/>
      <c r="NVJ39" s="9"/>
      <c r="NVK39" s="9"/>
      <c r="NVL39" s="78"/>
      <c r="NVM39" s="9"/>
      <c r="NVN39" s="9"/>
      <c r="NVO39" s="78"/>
      <c r="NVP39" s="9"/>
      <c r="NVQ39" s="9"/>
      <c r="NVR39" s="78"/>
      <c r="NVS39" s="9"/>
      <c r="NVT39" s="9"/>
      <c r="NVU39" s="78"/>
      <c r="NVV39" s="9"/>
      <c r="NVW39" s="9"/>
      <c r="NVX39" s="78"/>
      <c r="NVY39" s="9"/>
      <c r="NVZ39" s="9"/>
      <c r="NWA39" s="78"/>
      <c r="NWB39" s="10"/>
      <c r="NWC39" s="10"/>
      <c r="NWD39" s="10"/>
      <c r="NWE39" s="9"/>
      <c r="NWF39" s="9"/>
      <c r="NWG39" s="78"/>
      <c r="NWH39" s="10"/>
      <c r="NWI39" s="10"/>
      <c r="NWJ39" s="10"/>
      <c r="NWK39" s="9"/>
      <c r="NWL39" s="9"/>
      <c r="NWM39" s="78"/>
      <c r="NWN39" s="9"/>
      <c r="NWO39" s="9"/>
      <c r="NWP39" s="78"/>
      <c r="NWQ39" s="10"/>
      <c r="NWR39" s="10"/>
      <c r="NWS39" s="10"/>
      <c r="NWT39" s="10"/>
      <c r="NWU39" s="10"/>
      <c r="NWV39" s="10"/>
      <c r="NWW39" s="57"/>
      <c r="NWX39" s="58"/>
      <c r="NWY39" s="9"/>
      <c r="NWZ39" s="9"/>
      <c r="NXA39" s="78"/>
      <c r="NXB39" s="9"/>
      <c r="NXC39" s="9"/>
      <c r="NXD39" s="78"/>
      <c r="NXE39" s="9"/>
      <c r="NXF39" s="9"/>
      <c r="NXG39" s="78"/>
      <c r="NXH39" s="9"/>
      <c r="NXI39" s="9"/>
      <c r="NXJ39" s="78"/>
      <c r="NXK39" s="9"/>
      <c r="NXL39" s="9"/>
      <c r="NXM39" s="78"/>
      <c r="NXN39" s="9"/>
      <c r="NXO39" s="9"/>
      <c r="NXP39" s="78"/>
      <c r="NXQ39" s="9"/>
      <c r="NXR39" s="9"/>
      <c r="NXS39" s="78"/>
      <c r="NXT39" s="9"/>
      <c r="NXU39" s="9"/>
      <c r="NXV39" s="78"/>
      <c r="NXW39" s="9"/>
      <c r="NXX39" s="9"/>
      <c r="NXY39" s="78"/>
      <c r="NXZ39" s="9"/>
      <c r="NYA39" s="9"/>
      <c r="NYB39" s="78"/>
      <c r="NYC39" s="9"/>
      <c r="NYD39" s="9"/>
      <c r="NYE39" s="78"/>
      <c r="NYF39" s="9"/>
      <c r="NYG39" s="9"/>
      <c r="NYH39" s="78"/>
      <c r="NYI39" s="9"/>
      <c r="NYJ39" s="9"/>
      <c r="NYK39" s="78"/>
      <c r="NYL39" s="9"/>
      <c r="NYM39" s="9"/>
      <c r="NYN39" s="78"/>
      <c r="NYO39" s="9"/>
      <c r="NYP39" s="9"/>
      <c r="NYQ39" s="78"/>
      <c r="NYR39" s="9"/>
      <c r="NYS39" s="9"/>
      <c r="NYT39" s="78"/>
      <c r="NYU39" s="9"/>
      <c r="NYV39" s="9"/>
      <c r="NYW39" s="78"/>
      <c r="NYX39" s="9"/>
      <c r="NYY39" s="9"/>
      <c r="NYZ39" s="78"/>
      <c r="NZA39" s="9"/>
      <c r="NZB39" s="9"/>
      <c r="NZC39" s="78"/>
      <c r="NZD39" s="9"/>
      <c r="NZE39" s="9"/>
      <c r="NZF39" s="78"/>
      <c r="NZG39" s="9"/>
      <c r="NZH39" s="9"/>
      <c r="NZI39" s="78"/>
      <c r="NZJ39" s="10"/>
      <c r="NZK39" s="10"/>
      <c r="NZL39" s="10"/>
      <c r="NZM39" s="9"/>
      <c r="NZN39" s="9"/>
      <c r="NZO39" s="78"/>
      <c r="NZP39" s="10"/>
      <c r="NZQ39" s="10"/>
      <c r="NZR39" s="10"/>
      <c r="NZS39" s="9"/>
      <c r="NZT39" s="9"/>
      <c r="NZU39" s="78"/>
      <c r="NZV39" s="9"/>
      <c r="NZW39" s="9"/>
      <c r="NZX39" s="78"/>
      <c r="NZY39" s="10"/>
      <c r="NZZ39" s="10"/>
      <c r="OAA39" s="10"/>
      <c r="OAB39" s="10"/>
      <c r="OAC39" s="10"/>
      <c r="OAD39" s="10"/>
      <c r="OAE39" s="57"/>
      <c r="OAF39" s="58"/>
      <c r="OAG39" s="9"/>
      <c r="OAH39" s="9"/>
      <c r="OAI39" s="78"/>
      <c r="OAJ39" s="9"/>
      <c r="OAK39" s="9"/>
      <c r="OAL39" s="78"/>
      <c r="OAM39" s="9"/>
      <c r="OAN39" s="9"/>
      <c r="OAO39" s="78"/>
      <c r="OAP39" s="9"/>
      <c r="OAQ39" s="9"/>
      <c r="OAR39" s="78"/>
      <c r="OAS39" s="9"/>
      <c r="OAT39" s="9"/>
      <c r="OAU39" s="78"/>
      <c r="OAV39" s="9"/>
      <c r="OAW39" s="9"/>
      <c r="OAX39" s="78"/>
      <c r="OAY39" s="9"/>
      <c r="OAZ39" s="9"/>
      <c r="OBA39" s="78"/>
      <c r="OBB39" s="9"/>
      <c r="OBC39" s="9"/>
      <c r="OBD39" s="78"/>
      <c r="OBE39" s="9"/>
      <c r="OBF39" s="9"/>
      <c r="OBG39" s="78"/>
      <c r="OBH39" s="9"/>
      <c r="OBI39" s="9"/>
      <c r="OBJ39" s="78"/>
      <c r="OBK39" s="9"/>
      <c r="OBL39" s="9"/>
      <c r="OBM39" s="78"/>
      <c r="OBN39" s="9"/>
      <c r="OBO39" s="9"/>
      <c r="OBP39" s="78"/>
      <c r="OBQ39" s="9"/>
      <c r="OBR39" s="9"/>
      <c r="OBS39" s="78"/>
      <c r="OBT39" s="9"/>
      <c r="OBU39" s="9"/>
      <c r="OBV39" s="78"/>
      <c r="OBW39" s="9"/>
      <c r="OBX39" s="9"/>
      <c r="OBY39" s="78"/>
      <c r="OBZ39" s="9"/>
      <c r="OCA39" s="9"/>
      <c r="OCB39" s="78"/>
      <c r="OCC39" s="9"/>
      <c r="OCD39" s="9"/>
      <c r="OCE39" s="78"/>
      <c r="OCF39" s="9"/>
      <c r="OCG39" s="9"/>
      <c r="OCH39" s="78"/>
      <c r="OCI39" s="9"/>
      <c r="OCJ39" s="9"/>
      <c r="OCK39" s="78"/>
      <c r="OCL39" s="9"/>
      <c r="OCM39" s="9"/>
      <c r="OCN39" s="78"/>
      <c r="OCO39" s="9"/>
      <c r="OCP39" s="9"/>
      <c r="OCQ39" s="78"/>
      <c r="OCR39" s="10"/>
      <c r="OCS39" s="10"/>
      <c r="OCT39" s="10"/>
      <c r="OCU39" s="9"/>
      <c r="OCV39" s="9"/>
      <c r="OCW39" s="78"/>
      <c r="OCX39" s="10"/>
      <c r="OCY39" s="10"/>
      <c r="OCZ39" s="10"/>
      <c r="ODA39" s="9"/>
      <c r="ODB39" s="9"/>
      <c r="ODC39" s="78"/>
      <c r="ODD39" s="9"/>
      <c r="ODE39" s="9"/>
      <c r="ODF39" s="78"/>
      <c r="ODG39" s="10"/>
      <c r="ODH39" s="10"/>
      <c r="ODI39" s="10"/>
      <c r="ODJ39" s="10"/>
      <c r="ODK39" s="10"/>
      <c r="ODL39" s="10"/>
      <c r="ODM39" s="57"/>
      <c r="ODN39" s="58"/>
      <c r="ODO39" s="9"/>
      <c r="ODP39" s="9"/>
      <c r="ODQ39" s="78"/>
      <c r="ODR39" s="9"/>
      <c r="ODS39" s="9"/>
      <c r="ODT39" s="78"/>
      <c r="ODU39" s="9"/>
      <c r="ODV39" s="9"/>
      <c r="ODW39" s="78"/>
      <c r="ODX39" s="9"/>
      <c r="ODY39" s="9"/>
      <c r="ODZ39" s="78"/>
      <c r="OEA39" s="9"/>
      <c r="OEB39" s="9"/>
      <c r="OEC39" s="78"/>
      <c r="OED39" s="9"/>
      <c r="OEE39" s="9"/>
      <c r="OEF39" s="78"/>
      <c r="OEG39" s="9"/>
      <c r="OEH39" s="9"/>
      <c r="OEI39" s="78"/>
      <c r="OEJ39" s="9"/>
      <c r="OEK39" s="9"/>
      <c r="OEL39" s="78"/>
      <c r="OEM39" s="9"/>
      <c r="OEN39" s="9"/>
      <c r="OEO39" s="78"/>
      <c r="OEP39" s="9"/>
      <c r="OEQ39" s="9"/>
      <c r="OER39" s="78"/>
      <c r="OES39" s="9"/>
      <c r="OET39" s="9"/>
      <c r="OEU39" s="78"/>
      <c r="OEV39" s="9"/>
      <c r="OEW39" s="9"/>
      <c r="OEX39" s="78"/>
      <c r="OEY39" s="9"/>
      <c r="OEZ39" s="9"/>
      <c r="OFA39" s="78"/>
      <c r="OFB39" s="9"/>
      <c r="OFC39" s="9"/>
      <c r="OFD39" s="78"/>
      <c r="OFE39" s="9"/>
      <c r="OFF39" s="9"/>
      <c r="OFG39" s="78"/>
      <c r="OFH39" s="9"/>
      <c r="OFI39" s="9"/>
      <c r="OFJ39" s="78"/>
      <c r="OFK39" s="9"/>
      <c r="OFL39" s="9"/>
      <c r="OFM39" s="78"/>
      <c r="OFN39" s="9"/>
      <c r="OFO39" s="9"/>
      <c r="OFP39" s="78"/>
      <c r="OFQ39" s="9"/>
      <c r="OFR39" s="9"/>
      <c r="OFS39" s="78"/>
      <c r="OFT39" s="9"/>
      <c r="OFU39" s="9"/>
      <c r="OFV39" s="78"/>
      <c r="OFW39" s="9"/>
      <c r="OFX39" s="9"/>
      <c r="OFY39" s="78"/>
      <c r="OFZ39" s="10"/>
      <c r="OGA39" s="10"/>
      <c r="OGB39" s="10"/>
      <c r="OGC39" s="9"/>
      <c r="OGD39" s="9"/>
      <c r="OGE39" s="78"/>
      <c r="OGF39" s="10"/>
      <c r="OGG39" s="10"/>
      <c r="OGH39" s="10"/>
      <c r="OGI39" s="9"/>
      <c r="OGJ39" s="9"/>
      <c r="OGK39" s="78"/>
      <c r="OGL39" s="9"/>
      <c r="OGM39" s="9"/>
      <c r="OGN39" s="78"/>
      <c r="OGO39" s="10"/>
      <c r="OGP39" s="10"/>
      <c r="OGQ39" s="10"/>
      <c r="OGR39" s="10"/>
      <c r="OGS39" s="10"/>
      <c r="OGT39" s="10"/>
      <c r="OGU39" s="57"/>
      <c r="OGV39" s="58"/>
      <c r="OGW39" s="9"/>
      <c r="OGX39" s="9"/>
      <c r="OGY39" s="78"/>
      <c r="OGZ39" s="9"/>
      <c r="OHA39" s="9"/>
      <c r="OHB39" s="78"/>
      <c r="OHC39" s="9"/>
      <c r="OHD39" s="9"/>
      <c r="OHE39" s="78"/>
      <c r="OHF39" s="9"/>
      <c r="OHG39" s="9"/>
      <c r="OHH39" s="78"/>
      <c r="OHI39" s="9"/>
      <c r="OHJ39" s="9"/>
      <c r="OHK39" s="78"/>
      <c r="OHL39" s="9"/>
      <c r="OHM39" s="9"/>
      <c r="OHN39" s="78"/>
      <c r="OHO39" s="9"/>
      <c r="OHP39" s="9"/>
      <c r="OHQ39" s="78"/>
      <c r="OHR39" s="9"/>
      <c r="OHS39" s="9"/>
      <c r="OHT39" s="78"/>
      <c r="OHU39" s="9"/>
      <c r="OHV39" s="9"/>
      <c r="OHW39" s="78"/>
      <c r="OHX39" s="9"/>
      <c r="OHY39" s="9"/>
      <c r="OHZ39" s="78"/>
      <c r="OIA39" s="9"/>
      <c r="OIB39" s="9"/>
      <c r="OIC39" s="78"/>
      <c r="OID39" s="9"/>
      <c r="OIE39" s="9"/>
      <c r="OIF39" s="78"/>
      <c r="OIG39" s="9"/>
      <c r="OIH39" s="9"/>
      <c r="OII39" s="78"/>
      <c r="OIJ39" s="9"/>
      <c r="OIK39" s="9"/>
      <c r="OIL39" s="78"/>
      <c r="OIM39" s="9"/>
      <c r="OIN39" s="9"/>
      <c r="OIO39" s="78"/>
      <c r="OIP39" s="9"/>
      <c r="OIQ39" s="9"/>
      <c r="OIR39" s="78"/>
      <c r="OIS39" s="9"/>
      <c r="OIT39" s="9"/>
      <c r="OIU39" s="78"/>
      <c r="OIV39" s="9"/>
      <c r="OIW39" s="9"/>
      <c r="OIX39" s="78"/>
      <c r="OIY39" s="9"/>
      <c r="OIZ39" s="9"/>
      <c r="OJA39" s="78"/>
      <c r="OJB39" s="9"/>
      <c r="OJC39" s="9"/>
      <c r="OJD39" s="78"/>
      <c r="OJE39" s="9"/>
      <c r="OJF39" s="9"/>
      <c r="OJG39" s="78"/>
      <c r="OJH39" s="10"/>
      <c r="OJI39" s="10"/>
      <c r="OJJ39" s="10"/>
      <c r="OJK39" s="9"/>
      <c r="OJL39" s="9"/>
      <c r="OJM39" s="78"/>
      <c r="OJN39" s="10"/>
      <c r="OJO39" s="10"/>
      <c r="OJP39" s="10"/>
      <c r="OJQ39" s="9"/>
      <c r="OJR39" s="9"/>
      <c r="OJS39" s="78"/>
      <c r="OJT39" s="9"/>
      <c r="OJU39" s="9"/>
      <c r="OJV39" s="78"/>
      <c r="OJW39" s="10"/>
      <c r="OJX39" s="10"/>
      <c r="OJY39" s="10"/>
      <c r="OJZ39" s="10"/>
      <c r="OKA39" s="10"/>
      <c r="OKB39" s="10"/>
      <c r="OKC39" s="57"/>
      <c r="OKD39" s="58"/>
      <c r="OKE39" s="9"/>
      <c r="OKF39" s="9"/>
      <c r="OKG39" s="78"/>
      <c r="OKH39" s="9"/>
      <c r="OKI39" s="9"/>
      <c r="OKJ39" s="78"/>
      <c r="OKK39" s="9"/>
      <c r="OKL39" s="9"/>
      <c r="OKM39" s="78"/>
      <c r="OKN39" s="9"/>
      <c r="OKO39" s="9"/>
      <c r="OKP39" s="78"/>
      <c r="OKQ39" s="9"/>
      <c r="OKR39" s="9"/>
      <c r="OKS39" s="78"/>
      <c r="OKT39" s="9"/>
      <c r="OKU39" s="9"/>
      <c r="OKV39" s="78"/>
      <c r="OKW39" s="9"/>
      <c r="OKX39" s="9"/>
      <c r="OKY39" s="78"/>
      <c r="OKZ39" s="9"/>
      <c r="OLA39" s="9"/>
      <c r="OLB39" s="78"/>
      <c r="OLC39" s="9"/>
      <c r="OLD39" s="9"/>
      <c r="OLE39" s="78"/>
      <c r="OLF39" s="9"/>
      <c r="OLG39" s="9"/>
      <c r="OLH39" s="78"/>
      <c r="OLI39" s="9"/>
      <c r="OLJ39" s="9"/>
      <c r="OLK39" s="78"/>
      <c r="OLL39" s="9"/>
      <c r="OLM39" s="9"/>
      <c r="OLN39" s="78"/>
      <c r="OLO39" s="9"/>
      <c r="OLP39" s="9"/>
      <c r="OLQ39" s="78"/>
      <c r="OLR39" s="9"/>
      <c r="OLS39" s="9"/>
      <c r="OLT39" s="78"/>
      <c r="OLU39" s="9"/>
      <c r="OLV39" s="9"/>
      <c r="OLW39" s="78"/>
      <c r="OLX39" s="9"/>
      <c r="OLY39" s="9"/>
      <c r="OLZ39" s="78"/>
      <c r="OMA39" s="9"/>
      <c r="OMB39" s="9"/>
      <c r="OMC39" s="78"/>
      <c r="OMD39" s="9"/>
      <c r="OME39" s="9"/>
      <c r="OMF39" s="78"/>
      <c r="OMG39" s="9"/>
      <c r="OMH39" s="9"/>
      <c r="OMI39" s="78"/>
      <c r="OMJ39" s="9"/>
      <c r="OMK39" s="9"/>
      <c r="OML39" s="78"/>
      <c r="OMM39" s="9"/>
      <c r="OMN39" s="9"/>
      <c r="OMO39" s="78"/>
      <c r="OMP39" s="10"/>
      <c r="OMQ39" s="10"/>
      <c r="OMR39" s="10"/>
      <c r="OMS39" s="9"/>
      <c r="OMT39" s="9"/>
      <c r="OMU39" s="78"/>
      <c r="OMV39" s="10"/>
      <c r="OMW39" s="10"/>
      <c r="OMX39" s="10"/>
      <c r="OMY39" s="9"/>
      <c r="OMZ39" s="9"/>
      <c r="ONA39" s="78"/>
      <c r="ONB39" s="9"/>
      <c r="ONC39" s="9"/>
      <c r="OND39" s="78"/>
      <c r="ONE39" s="10"/>
      <c r="ONF39" s="10"/>
      <c r="ONG39" s="10"/>
      <c r="ONH39" s="10"/>
      <c r="ONI39" s="10"/>
      <c r="ONJ39" s="10"/>
      <c r="ONK39" s="57"/>
      <c r="ONL39" s="58"/>
      <c r="ONM39" s="9"/>
      <c r="ONN39" s="9"/>
      <c r="ONO39" s="78"/>
      <c r="ONP39" s="9"/>
      <c r="ONQ39" s="9"/>
      <c r="ONR39" s="78"/>
      <c r="ONS39" s="9"/>
      <c r="ONT39" s="9"/>
      <c r="ONU39" s="78"/>
      <c r="ONV39" s="9"/>
      <c r="ONW39" s="9"/>
      <c r="ONX39" s="78"/>
      <c r="ONY39" s="9"/>
      <c r="ONZ39" s="9"/>
      <c r="OOA39" s="78"/>
      <c r="OOB39" s="9"/>
      <c r="OOC39" s="9"/>
      <c r="OOD39" s="78"/>
      <c r="OOE39" s="9"/>
      <c r="OOF39" s="9"/>
      <c r="OOG39" s="78"/>
      <c r="OOH39" s="9"/>
      <c r="OOI39" s="9"/>
      <c r="OOJ39" s="78"/>
      <c r="OOK39" s="9"/>
      <c r="OOL39" s="9"/>
      <c r="OOM39" s="78"/>
      <c r="OON39" s="9"/>
      <c r="OOO39" s="9"/>
      <c r="OOP39" s="78"/>
      <c r="OOQ39" s="9"/>
      <c r="OOR39" s="9"/>
      <c r="OOS39" s="78"/>
      <c r="OOT39" s="9"/>
      <c r="OOU39" s="9"/>
      <c r="OOV39" s="78"/>
      <c r="OOW39" s="9"/>
      <c r="OOX39" s="9"/>
      <c r="OOY39" s="78"/>
      <c r="OOZ39" s="9"/>
      <c r="OPA39" s="9"/>
      <c r="OPB39" s="78"/>
      <c r="OPC39" s="9"/>
      <c r="OPD39" s="9"/>
      <c r="OPE39" s="78"/>
      <c r="OPF39" s="9"/>
      <c r="OPG39" s="9"/>
      <c r="OPH39" s="78"/>
      <c r="OPI39" s="9"/>
      <c r="OPJ39" s="9"/>
      <c r="OPK39" s="78"/>
      <c r="OPL39" s="9"/>
      <c r="OPM39" s="9"/>
      <c r="OPN39" s="78"/>
      <c r="OPO39" s="9"/>
      <c r="OPP39" s="9"/>
      <c r="OPQ39" s="78"/>
      <c r="OPR39" s="9"/>
      <c r="OPS39" s="9"/>
      <c r="OPT39" s="78"/>
      <c r="OPU39" s="9"/>
      <c r="OPV39" s="9"/>
      <c r="OPW39" s="78"/>
      <c r="OPX39" s="10"/>
      <c r="OPY39" s="10"/>
      <c r="OPZ39" s="10"/>
      <c r="OQA39" s="9"/>
      <c r="OQB39" s="9"/>
      <c r="OQC39" s="78"/>
      <c r="OQD39" s="10"/>
      <c r="OQE39" s="10"/>
      <c r="OQF39" s="10"/>
      <c r="OQG39" s="9"/>
      <c r="OQH39" s="9"/>
      <c r="OQI39" s="78"/>
      <c r="OQJ39" s="9"/>
      <c r="OQK39" s="9"/>
      <c r="OQL39" s="78"/>
      <c r="OQM39" s="10"/>
      <c r="OQN39" s="10"/>
      <c r="OQO39" s="10"/>
      <c r="OQP39" s="10"/>
      <c r="OQQ39" s="10"/>
      <c r="OQR39" s="10"/>
      <c r="OQS39" s="57"/>
      <c r="OQT39" s="58"/>
      <c r="OQU39" s="9"/>
      <c r="OQV39" s="9"/>
      <c r="OQW39" s="78"/>
      <c r="OQX39" s="9"/>
      <c r="OQY39" s="9"/>
      <c r="OQZ39" s="78"/>
      <c r="ORA39" s="9"/>
      <c r="ORB39" s="9"/>
      <c r="ORC39" s="78"/>
      <c r="ORD39" s="9"/>
      <c r="ORE39" s="9"/>
      <c r="ORF39" s="78"/>
      <c r="ORG39" s="9"/>
      <c r="ORH39" s="9"/>
      <c r="ORI39" s="78"/>
      <c r="ORJ39" s="9"/>
      <c r="ORK39" s="9"/>
      <c r="ORL39" s="78"/>
      <c r="ORM39" s="9"/>
      <c r="ORN39" s="9"/>
      <c r="ORO39" s="78"/>
      <c r="ORP39" s="9"/>
      <c r="ORQ39" s="9"/>
      <c r="ORR39" s="78"/>
      <c r="ORS39" s="9"/>
      <c r="ORT39" s="9"/>
      <c r="ORU39" s="78"/>
      <c r="ORV39" s="9"/>
      <c r="ORW39" s="9"/>
      <c r="ORX39" s="78"/>
      <c r="ORY39" s="9"/>
      <c r="ORZ39" s="9"/>
      <c r="OSA39" s="78"/>
      <c r="OSB39" s="9"/>
      <c r="OSC39" s="9"/>
      <c r="OSD39" s="78"/>
      <c r="OSE39" s="9"/>
      <c r="OSF39" s="9"/>
      <c r="OSG39" s="78"/>
      <c r="OSH39" s="9"/>
      <c r="OSI39" s="9"/>
      <c r="OSJ39" s="78"/>
      <c r="OSK39" s="9"/>
      <c r="OSL39" s="9"/>
      <c r="OSM39" s="78"/>
      <c r="OSN39" s="9"/>
      <c r="OSO39" s="9"/>
      <c r="OSP39" s="78"/>
      <c r="OSQ39" s="9"/>
      <c r="OSR39" s="9"/>
      <c r="OSS39" s="78"/>
      <c r="OST39" s="9"/>
      <c r="OSU39" s="9"/>
      <c r="OSV39" s="78"/>
      <c r="OSW39" s="9"/>
      <c r="OSX39" s="9"/>
      <c r="OSY39" s="78"/>
      <c r="OSZ39" s="9"/>
      <c r="OTA39" s="9"/>
      <c r="OTB39" s="78"/>
      <c r="OTC39" s="9"/>
      <c r="OTD39" s="9"/>
      <c r="OTE39" s="78"/>
      <c r="OTF39" s="10"/>
      <c r="OTG39" s="10"/>
      <c r="OTH39" s="10"/>
      <c r="OTI39" s="9"/>
      <c r="OTJ39" s="9"/>
      <c r="OTK39" s="78"/>
      <c r="OTL39" s="10"/>
      <c r="OTM39" s="10"/>
      <c r="OTN39" s="10"/>
      <c r="OTO39" s="9"/>
      <c r="OTP39" s="9"/>
      <c r="OTQ39" s="78"/>
      <c r="OTR39" s="9"/>
      <c r="OTS39" s="9"/>
      <c r="OTT39" s="78"/>
      <c r="OTU39" s="10"/>
      <c r="OTV39" s="10"/>
      <c r="OTW39" s="10"/>
      <c r="OTX39" s="10"/>
      <c r="OTY39" s="10"/>
      <c r="OTZ39" s="10"/>
      <c r="OUA39" s="57"/>
      <c r="OUB39" s="58"/>
      <c r="OUC39" s="9"/>
      <c r="OUD39" s="9"/>
      <c r="OUE39" s="78"/>
      <c r="OUF39" s="9"/>
      <c r="OUG39" s="9"/>
      <c r="OUH39" s="78"/>
      <c r="OUI39" s="9"/>
      <c r="OUJ39" s="9"/>
      <c r="OUK39" s="78"/>
      <c r="OUL39" s="9"/>
      <c r="OUM39" s="9"/>
      <c r="OUN39" s="78"/>
      <c r="OUO39" s="9"/>
      <c r="OUP39" s="9"/>
      <c r="OUQ39" s="78"/>
      <c r="OUR39" s="9"/>
      <c r="OUS39" s="9"/>
      <c r="OUT39" s="78"/>
      <c r="OUU39" s="9"/>
      <c r="OUV39" s="9"/>
      <c r="OUW39" s="78"/>
      <c r="OUX39" s="9"/>
      <c r="OUY39" s="9"/>
      <c r="OUZ39" s="78"/>
      <c r="OVA39" s="9"/>
      <c r="OVB39" s="9"/>
      <c r="OVC39" s="78"/>
      <c r="OVD39" s="9"/>
      <c r="OVE39" s="9"/>
      <c r="OVF39" s="78"/>
      <c r="OVG39" s="9"/>
      <c r="OVH39" s="9"/>
      <c r="OVI39" s="78"/>
      <c r="OVJ39" s="9"/>
      <c r="OVK39" s="9"/>
      <c r="OVL39" s="78"/>
      <c r="OVM39" s="9"/>
      <c r="OVN39" s="9"/>
      <c r="OVO39" s="78"/>
      <c r="OVP39" s="9"/>
      <c r="OVQ39" s="9"/>
      <c r="OVR39" s="78"/>
      <c r="OVS39" s="9"/>
      <c r="OVT39" s="9"/>
      <c r="OVU39" s="78"/>
      <c r="OVV39" s="9"/>
      <c r="OVW39" s="9"/>
      <c r="OVX39" s="78"/>
      <c r="OVY39" s="9"/>
      <c r="OVZ39" s="9"/>
      <c r="OWA39" s="78"/>
      <c r="OWB39" s="9"/>
      <c r="OWC39" s="9"/>
      <c r="OWD39" s="78"/>
      <c r="OWE39" s="9"/>
      <c r="OWF39" s="9"/>
      <c r="OWG39" s="78"/>
      <c r="OWH39" s="9"/>
      <c r="OWI39" s="9"/>
      <c r="OWJ39" s="78"/>
      <c r="OWK39" s="9"/>
      <c r="OWL39" s="9"/>
      <c r="OWM39" s="78"/>
      <c r="OWN39" s="10"/>
      <c r="OWO39" s="10"/>
      <c r="OWP39" s="10"/>
      <c r="OWQ39" s="9"/>
      <c r="OWR39" s="9"/>
      <c r="OWS39" s="78"/>
      <c r="OWT39" s="10"/>
      <c r="OWU39" s="10"/>
      <c r="OWV39" s="10"/>
      <c r="OWW39" s="9"/>
      <c r="OWX39" s="9"/>
      <c r="OWY39" s="78"/>
      <c r="OWZ39" s="9"/>
      <c r="OXA39" s="9"/>
      <c r="OXB39" s="78"/>
      <c r="OXC39" s="10"/>
      <c r="OXD39" s="10"/>
      <c r="OXE39" s="10"/>
      <c r="OXF39" s="10"/>
      <c r="OXG39" s="10"/>
      <c r="OXH39" s="10"/>
      <c r="OXI39" s="57"/>
      <c r="OXJ39" s="58"/>
      <c r="OXK39" s="9"/>
      <c r="OXL39" s="9"/>
      <c r="OXM39" s="78"/>
      <c r="OXN39" s="9"/>
      <c r="OXO39" s="9"/>
      <c r="OXP39" s="78"/>
      <c r="OXQ39" s="9"/>
      <c r="OXR39" s="9"/>
      <c r="OXS39" s="78"/>
      <c r="OXT39" s="9"/>
      <c r="OXU39" s="9"/>
      <c r="OXV39" s="78"/>
      <c r="OXW39" s="9"/>
      <c r="OXX39" s="9"/>
      <c r="OXY39" s="78"/>
      <c r="OXZ39" s="9"/>
      <c r="OYA39" s="9"/>
      <c r="OYB39" s="78"/>
      <c r="OYC39" s="9"/>
      <c r="OYD39" s="9"/>
      <c r="OYE39" s="78"/>
      <c r="OYF39" s="9"/>
      <c r="OYG39" s="9"/>
      <c r="OYH39" s="78"/>
      <c r="OYI39" s="9"/>
      <c r="OYJ39" s="9"/>
      <c r="OYK39" s="78"/>
      <c r="OYL39" s="9"/>
      <c r="OYM39" s="9"/>
      <c r="OYN39" s="78"/>
      <c r="OYO39" s="9"/>
      <c r="OYP39" s="9"/>
      <c r="OYQ39" s="78"/>
      <c r="OYR39" s="9"/>
      <c r="OYS39" s="9"/>
      <c r="OYT39" s="78"/>
      <c r="OYU39" s="9"/>
      <c r="OYV39" s="9"/>
      <c r="OYW39" s="78"/>
      <c r="OYX39" s="9"/>
      <c r="OYY39" s="9"/>
      <c r="OYZ39" s="78"/>
      <c r="OZA39" s="9"/>
      <c r="OZB39" s="9"/>
      <c r="OZC39" s="78"/>
      <c r="OZD39" s="9"/>
      <c r="OZE39" s="9"/>
      <c r="OZF39" s="78"/>
      <c r="OZG39" s="9"/>
      <c r="OZH39" s="9"/>
      <c r="OZI39" s="78"/>
      <c r="OZJ39" s="9"/>
      <c r="OZK39" s="9"/>
      <c r="OZL39" s="78"/>
      <c r="OZM39" s="9"/>
      <c r="OZN39" s="9"/>
      <c r="OZO39" s="78"/>
      <c r="OZP39" s="9"/>
      <c r="OZQ39" s="9"/>
      <c r="OZR39" s="78"/>
      <c r="OZS39" s="9"/>
      <c r="OZT39" s="9"/>
      <c r="OZU39" s="78"/>
      <c r="OZV39" s="10"/>
      <c r="OZW39" s="10"/>
      <c r="OZX39" s="10"/>
      <c r="OZY39" s="9"/>
      <c r="OZZ39" s="9"/>
      <c r="PAA39" s="78"/>
      <c r="PAB39" s="10"/>
      <c r="PAC39" s="10"/>
      <c r="PAD39" s="10"/>
      <c r="PAE39" s="9"/>
      <c r="PAF39" s="9"/>
      <c r="PAG39" s="78"/>
      <c r="PAH39" s="9"/>
      <c r="PAI39" s="9"/>
      <c r="PAJ39" s="78"/>
      <c r="PAK39" s="10"/>
      <c r="PAL39" s="10"/>
      <c r="PAM39" s="10"/>
      <c r="PAN39" s="10"/>
      <c r="PAO39" s="10"/>
      <c r="PAP39" s="10"/>
      <c r="PAQ39" s="57"/>
      <c r="PAR39" s="58"/>
      <c r="PAS39" s="9"/>
      <c r="PAT39" s="9"/>
      <c r="PAU39" s="78"/>
      <c r="PAV39" s="9"/>
      <c r="PAW39" s="9"/>
      <c r="PAX39" s="78"/>
      <c r="PAY39" s="9"/>
      <c r="PAZ39" s="9"/>
      <c r="PBA39" s="78"/>
      <c r="PBB39" s="9"/>
      <c r="PBC39" s="9"/>
      <c r="PBD39" s="78"/>
      <c r="PBE39" s="9"/>
      <c r="PBF39" s="9"/>
      <c r="PBG39" s="78"/>
      <c r="PBH39" s="9"/>
      <c r="PBI39" s="9"/>
      <c r="PBJ39" s="78"/>
      <c r="PBK39" s="9"/>
      <c r="PBL39" s="9"/>
      <c r="PBM39" s="78"/>
      <c r="PBN39" s="9"/>
      <c r="PBO39" s="9"/>
      <c r="PBP39" s="78"/>
      <c r="PBQ39" s="9"/>
      <c r="PBR39" s="9"/>
      <c r="PBS39" s="78"/>
      <c r="PBT39" s="9"/>
      <c r="PBU39" s="9"/>
      <c r="PBV39" s="78"/>
      <c r="PBW39" s="9"/>
      <c r="PBX39" s="9"/>
      <c r="PBY39" s="78"/>
      <c r="PBZ39" s="9"/>
      <c r="PCA39" s="9"/>
      <c r="PCB39" s="78"/>
      <c r="PCC39" s="9"/>
      <c r="PCD39" s="9"/>
      <c r="PCE39" s="78"/>
      <c r="PCF39" s="9"/>
      <c r="PCG39" s="9"/>
      <c r="PCH39" s="78"/>
      <c r="PCI39" s="9"/>
      <c r="PCJ39" s="9"/>
      <c r="PCK39" s="78"/>
      <c r="PCL39" s="9"/>
      <c r="PCM39" s="9"/>
      <c r="PCN39" s="78"/>
      <c r="PCO39" s="9"/>
      <c r="PCP39" s="9"/>
      <c r="PCQ39" s="78"/>
      <c r="PCR39" s="9"/>
      <c r="PCS39" s="9"/>
      <c r="PCT39" s="78"/>
      <c r="PCU39" s="9"/>
      <c r="PCV39" s="9"/>
      <c r="PCW39" s="78"/>
      <c r="PCX39" s="9"/>
      <c r="PCY39" s="9"/>
      <c r="PCZ39" s="78"/>
      <c r="PDA39" s="9"/>
      <c r="PDB39" s="9"/>
      <c r="PDC39" s="78"/>
      <c r="PDD39" s="10"/>
      <c r="PDE39" s="10"/>
      <c r="PDF39" s="10"/>
      <c r="PDG39" s="9"/>
      <c r="PDH39" s="9"/>
      <c r="PDI39" s="78"/>
      <c r="PDJ39" s="10"/>
      <c r="PDK39" s="10"/>
      <c r="PDL39" s="10"/>
      <c r="PDM39" s="9"/>
      <c r="PDN39" s="9"/>
      <c r="PDO39" s="78"/>
      <c r="PDP39" s="9"/>
      <c r="PDQ39" s="9"/>
      <c r="PDR39" s="78"/>
      <c r="PDS39" s="10"/>
      <c r="PDT39" s="10"/>
      <c r="PDU39" s="10"/>
      <c r="PDV39" s="10"/>
      <c r="PDW39" s="10"/>
      <c r="PDX39" s="10"/>
      <c r="PDY39" s="57"/>
      <c r="PDZ39" s="58"/>
      <c r="PEA39" s="9"/>
      <c r="PEB39" s="9"/>
      <c r="PEC39" s="78"/>
      <c r="PED39" s="9"/>
      <c r="PEE39" s="9"/>
      <c r="PEF39" s="78"/>
      <c r="PEG39" s="9"/>
      <c r="PEH39" s="9"/>
      <c r="PEI39" s="78"/>
      <c r="PEJ39" s="9"/>
      <c r="PEK39" s="9"/>
      <c r="PEL39" s="78"/>
      <c r="PEM39" s="9"/>
      <c r="PEN39" s="9"/>
      <c r="PEO39" s="78"/>
      <c r="PEP39" s="9"/>
      <c r="PEQ39" s="9"/>
      <c r="PER39" s="78"/>
      <c r="PES39" s="9"/>
      <c r="PET39" s="9"/>
      <c r="PEU39" s="78"/>
      <c r="PEV39" s="9"/>
      <c r="PEW39" s="9"/>
      <c r="PEX39" s="78"/>
      <c r="PEY39" s="9"/>
      <c r="PEZ39" s="9"/>
      <c r="PFA39" s="78"/>
      <c r="PFB39" s="9"/>
      <c r="PFC39" s="9"/>
      <c r="PFD39" s="78"/>
      <c r="PFE39" s="9"/>
      <c r="PFF39" s="9"/>
      <c r="PFG39" s="78"/>
      <c r="PFH39" s="9"/>
      <c r="PFI39" s="9"/>
      <c r="PFJ39" s="78"/>
      <c r="PFK39" s="9"/>
      <c r="PFL39" s="9"/>
      <c r="PFM39" s="78"/>
      <c r="PFN39" s="9"/>
      <c r="PFO39" s="9"/>
      <c r="PFP39" s="78"/>
      <c r="PFQ39" s="9"/>
      <c r="PFR39" s="9"/>
      <c r="PFS39" s="78"/>
      <c r="PFT39" s="9"/>
      <c r="PFU39" s="9"/>
      <c r="PFV39" s="78"/>
      <c r="PFW39" s="9"/>
      <c r="PFX39" s="9"/>
      <c r="PFY39" s="78"/>
      <c r="PFZ39" s="9"/>
      <c r="PGA39" s="9"/>
      <c r="PGB39" s="78"/>
      <c r="PGC39" s="9"/>
      <c r="PGD39" s="9"/>
      <c r="PGE39" s="78"/>
      <c r="PGF39" s="9"/>
      <c r="PGG39" s="9"/>
      <c r="PGH39" s="78"/>
      <c r="PGI39" s="9"/>
      <c r="PGJ39" s="9"/>
      <c r="PGK39" s="78"/>
      <c r="PGL39" s="10"/>
      <c r="PGM39" s="10"/>
      <c r="PGN39" s="10"/>
      <c r="PGO39" s="9"/>
      <c r="PGP39" s="9"/>
      <c r="PGQ39" s="78"/>
      <c r="PGR39" s="10"/>
      <c r="PGS39" s="10"/>
      <c r="PGT39" s="10"/>
      <c r="PGU39" s="9"/>
      <c r="PGV39" s="9"/>
      <c r="PGW39" s="78"/>
      <c r="PGX39" s="9"/>
      <c r="PGY39" s="9"/>
      <c r="PGZ39" s="78"/>
      <c r="PHA39" s="10"/>
      <c r="PHB39" s="10"/>
      <c r="PHC39" s="10"/>
      <c r="PHD39" s="10"/>
      <c r="PHE39" s="10"/>
      <c r="PHF39" s="10"/>
      <c r="PHG39" s="57"/>
      <c r="PHH39" s="58"/>
      <c r="PHI39" s="9"/>
      <c r="PHJ39" s="9"/>
      <c r="PHK39" s="78"/>
      <c r="PHL39" s="9"/>
      <c r="PHM39" s="9"/>
      <c r="PHN39" s="78"/>
      <c r="PHO39" s="9"/>
      <c r="PHP39" s="9"/>
      <c r="PHQ39" s="78"/>
      <c r="PHR39" s="9"/>
      <c r="PHS39" s="9"/>
      <c r="PHT39" s="78"/>
      <c r="PHU39" s="9"/>
      <c r="PHV39" s="9"/>
      <c r="PHW39" s="78"/>
      <c r="PHX39" s="9"/>
      <c r="PHY39" s="9"/>
      <c r="PHZ39" s="78"/>
      <c r="PIA39" s="9"/>
      <c r="PIB39" s="9"/>
      <c r="PIC39" s="78"/>
      <c r="PID39" s="9"/>
      <c r="PIE39" s="9"/>
      <c r="PIF39" s="78"/>
      <c r="PIG39" s="9"/>
      <c r="PIH39" s="9"/>
      <c r="PII39" s="78"/>
      <c r="PIJ39" s="9"/>
      <c r="PIK39" s="9"/>
      <c r="PIL39" s="78"/>
      <c r="PIM39" s="9"/>
      <c r="PIN39" s="9"/>
      <c r="PIO39" s="78"/>
      <c r="PIP39" s="9"/>
      <c r="PIQ39" s="9"/>
      <c r="PIR39" s="78"/>
      <c r="PIS39" s="9"/>
      <c r="PIT39" s="9"/>
      <c r="PIU39" s="78"/>
      <c r="PIV39" s="9"/>
      <c r="PIW39" s="9"/>
      <c r="PIX39" s="78"/>
      <c r="PIY39" s="9"/>
      <c r="PIZ39" s="9"/>
      <c r="PJA39" s="78"/>
      <c r="PJB39" s="9"/>
      <c r="PJC39" s="9"/>
      <c r="PJD39" s="78"/>
      <c r="PJE39" s="9"/>
      <c r="PJF39" s="9"/>
      <c r="PJG39" s="78"/>
      <c r="PJH39" s="9"/>
      <c r="PJI39" s="9"/>
      <c r="PJJ39" s="78"/>
      <c r="PJK39" s="9"/>
      <c r="PJL39" s="9"/>
      <c r="PJM39" s="78"/>
      <c r="PJN39" s="9"/>
      <c r="PJO39" s="9"/>
      <c r="PJP39" s="78"/>
      <c r="PJQ39" s="9"/>
      <c r="PJR39" s="9"/>
      <c r="PJS39" s="78"/>
      <c r="PJT39" s="10"/>
      <c r="PJU39" s="10"/>
      <c r="PJV39" s="10"/>
      <c r="PJW39" s="9"/>
      <c r="PJX39" s="9"/>
      <c r="PJY39" s="78"/>
      <c r="PJZ39" s="10"/>
      <c r="PKA39" s="10"/>
      <c r="PKB39" s="10"/>
      <c r="PKC39" s="9"/>
      <c r="PKD39" s="9"/>
      <c r="PKE39" s="78"/>
      <c r="PKF39" s="9"/>
      <c r="PKG39" s="9"/>
      <c r="PKH39" s="78"/>
      <c r="PKI39" s="10"/>
      <c r="PKJ39" s="10"/>
      <c r="PKK39" s="10"/>
      <c r="PKL39" s="10"/>
      <c r="PKM39" s="10"/>
      <c r="PKN39" s="10"/>
      <c r="PKO39" s="57"/>
      <c r="PKP39" s="58"/>
      <c r="PKQ39" s="9"/>
      <c r="PKR39" s="9"/>
      <c r="PKS39" s="78"/>
      <c r="PKT39" s="9"/>
      <c r="PKU39" s="9"/>
      <c r="PKV39" s="78"/>
      <c r="PKW39" s="9"/>
      <c r="PKX39" s="9"/>
      <c r="PKY39" s="78"/>
      <c r="PKZ39" s="9"/>
      <c r="PLA39" s="9"/>
      <c r="PLB39" s="78"/>
      <c r="PLC39" s="9"/>
      <c r="PLD39" s="9"/>
      <c r="PLE39" s="78"/>
      <c r="PLF39" s="9"/>
      <c r="PLG39" s="9"/>
      <c r="PLH39" s="78"/>
      <c r="PLI39" s="9"/>
      <c r="PLJ39" s="9"/>
      <c r="PLK39" s="78"/>
      <c r="PLL39" s="9"/>
      <c r="PLM39" s="9"/>
      <c r="PLN39" s="78"/>
      <c r="PLO39" s="9"/>
      <c r="PLP39" s="9"/>
      <c r="PLQ39" s="78"/>
      <c r="PLR39" s="9"/>
      <c r="PLS39" s="9"/>
      <c r="PLT39" s="78"/>
      <c r="PLU39" s="9"/>
      <c r="PLV39" s="9"/>
      <c r="PLW39" s="78"/>
      <c r="PLX39" s="9"/>
      <c r="PLY39" s="9"/>
      <c r="PLZ39" s="78"/>
      <c r="PMA39" s="9"/>
      <c r="PMB39" s="9"/>
      <c r="PMC39" s="78"/>
      <c r="PMD39" s="9"/>
      <c r="PME39" s="9"/>
      <c r="PMF39" s="78"/>
      <c r="PMG39" s="9"/>
      <c r="PMH39" s="9"/>
      <c r="PMI39" s="78"/>
      <c r="PMJ39" s="9"/>
      <c r="PMK39" s="9"/>
      <c r="PML39" s="78"/>
      <c r="PMM39" s="9"/>
      <c r="PMN39" s="9"/>
      <c r="PMO39" s="78"/>
      <c r="PMP39" s="9"/>
      <c r="PMQ39" s="9"/>
      <c r="PMR39" s="78"/>
      <c r="PMS39" s="9"/>
      <c r="PMT39" s="9"/>
      <c r="PMU39" s="78"/>
      <c r="PMV39" s="9"/>
      <c r="PMW39" s="9"/>
      <c r="PMX39" s="78"/>
      <c r="PMY39" s="9"/>
      <c r="PMZ39" s="9"/>
      <c r="PNA39" s="78"/>
      <c r="PNB39" s="10"/>
      <c r="PNC39" s="10"/>
      <c r="PND39" s="10"/>
      <c r="PNE39" s="9"/>
      <c r="PNF39" s="9"/>
      <c r="PNG39" s="78"/>
      <c r="PNH39" s="10"/>
      <c r="PNI39" s="10"/>
      <c r="PNJ39" s="10"/>
      <c r="PNK39" s="9"/>
      <c r="PNL39" s="9"/>
      <c r="PNM39" s="78"/>
      <c r="PNN39" s="9"/>
      <c r="PNO39" s="9"/>
      <c r="PNP39" s="78"/>
      <c r="PNQ39" s="10"/>
      <c r="PNR39" s="10"/>
      <c r="PNS39" s="10"/>
      <c r="PNT39" s="10"/>
      <c r="PNU39" s="10"/>
      <c r="PNV39" s="10"/>
      <c r="PNW39" s="57"/>
      <c r="PNX39" s="58"/>
      <c r="PNY39" s="9"/>
      <c r="PNZ39" s="9"/>
      <c r="POA39" s="78"/>
      <c r="POB39" s="9"/>
      <c r="POC39" s="9"/>
      <c r="POD39" s="78"/>
      <c r="POE39" s="9"/>
      <c r="POF39" s="9"/>
      <c r="POG39" s="78"/>
      <c r="POH39" s="9"/>
      <c r="POI39" s="9"/>
      <c r="POJ39" s="78"/>
      <c r="POK39" s="9"/>
      <c r="POL39" s="9"/>
      <c r="POM39" s="78"/>
      <c r="PON39" s="9"/>
      <c r="POO39" s="9"/>
      <c r="POP39" s="78"/>
      <c r="POQ39" s="9"/>
      <c r="POR39" s="9"/>
      <c r="POS39" s="78"/>
      <c r="POT39" s="9"/>
      <c r="POU39" s="9"/>
      <c r="POV39" s="78"/>
      <c r="POW39" s="9"/>
      <c r="POX39" s="9"/>
      <c r="POY39" s="78"/>
      <c r="POZ39" s="9"/>
      <c r="PPA39" s="9"/>
      <c r="PPB39" s="78"/>
      <c r="PPC39" s="9"/>
      <c r="PPD39" s="9"/>
      <c r="PPE39" s="78"/>
      <c r="PPF39" s="9"/>
      <c r="PPG39" s="9"/>
      <c r="PPH39" s="78"/>
      <c r="PPI39" s="9"/>
      <c r="PPJ39" s="9"/>
      <c r="PPK39" s="78"/>
      <c r="PPL39" s="9"/>
      <c r="PPM39" s="9"/>
      <c r="PPN39" s="78"/>
      <c r="PPO39" s="9"/>
      <c r="PPP39" s="9"/>
      <c r="PPQ39" s="78"/>
      <c r="PPR39" s="9"/>
      <c r="PPS39" s="9"/>
      <c r="PPT39" s="78"/>
      <c r="PPU39" s="9"/>
      <c r="PPV39" s="9"/>
      <c r="PPW39" s="78"/>
      <c r="PPX39" s="9"/>
      <c r="PPY39" s="9"/>
      <c r="PPZ39" s="78"/>
      <c r="PQA39" s="9"/>
      <c r="PQB39" s="9"/>
      <c r="PQC39" s="78"/>
      <c r="PQD39" s="9"/>
      <c r="PQE39" s="9"/>
      <c r="PQF39" s="78"/>
      <c r="PQG39" s="9"/>
      <c r="PQH39" s="9"/>
      <c r="PQI39" s="78"/>
      <c r="PQJ39" s="10"/>
      <c r="PQK39" s="10"/>
      <c r="PQL39" s="10"/>
      <c r="PQM39" s="9"/>
      <c r="PQN39" s="9"/>
      <c r="PQO39" s="78"/>
      <c r="PQP39" s="10"/>
      <c r="PQQ39" s="10"/>
      <c r="PQR39" s="10"/>
      <c r="PQS39" s="9"/>
      <c r="PQT39" s="9"/>
      <c r="PQU39" s="78"/>
      <c r="PQV39" s="9"/>
      <c r="PQW39" s="9"/>
      <c r="PQX39" s="78"/>
      <c r="PQY39" s="10"/>
      <c r="PQZ39" s="10"/>
      <c r="PRA39" s="10"/>
      <c r="PRB39" s="10"/>
      <c r="PRC39" s="10"/>
      <c r="PRD39" s="10"/>
      <c r="PRE39" s="57"/>
      <c r="PRF39" s="58"/>
      <c r="PRG39" s="9"/>
      <c r="PRH39" s="9"/>
      <c r="PRI39" s="78"/>
      <c r="PRJ39" s="9"/>
      <c r="PRK39" s="9"/>
      <c r="PRL39" s="78"/>
      <c r="PRM39" s="9"/>
      <c r="PRN39" s="9"/>
      <c r="PRO39" s="78"/>
      <c r="PRP39" s="9"/>
      <c r="PRQ39" s="9"/>
      <c r="PRR39" s="78"/>
      <c r="PRS39" s="9"/>
      <c r="PRT39" s="9"/>
      <c r="PRU39" s="78"/>
      <c r="PRV39" s="9"/>
      <c r="PRW39" s="9"/>
      <c r="PRX39" s="78"/>
      <c r="PRY39" s="9"/>
      <c r="PRZ39" s="9"/>
      <c r="PSA39" s="78"/>
      <c r="PSB39" s="9"/>
      <c r="PSC39" s="9"/>
      <c r="PSD39" s="78"/>
      <c r="PSE39" s="9"/>
      <c r="PSF39" s="9"/>
      <c r="PSG39" s="78"/>
      <c r="PSH39" s="9"/>
      <c r="PSI39" s="9"/>
      <c r="PSJ39" s="78"/>
      <c r="PSK39" s="9"/>
      <c r="PSL39" s="9"/>
      <c r="PSM39" s="78"/>
      <c r="PSN39" s="9"/>
      <c r="PSO39" s="9"/>
      <c r="PSP39" s="78"/>
      <c r="PSQ39" s="9"/>
      <c r="PSR39" s="9"/>
      <c r="PSS39" s="78"/>
      <c r="PST39" s="9"/>
      <c r="PSU39" s="9"/>
      <c r="PSV39" s="78"/>
      <c r="PSW39" s="9"/>
      <c r="PSX39" s="9"/>
      <c r="PSY39" s="78"/>
      <c r="PSZ39" s="9"/>
      <c r="PTA39" s="9"/>
      <c r="PTB39" s="78"/>
      <c r="PTC39" s="9"/>
      <c r="PTD39" s="9"/>
      <c r="PTE39" s="78"/>
      <c r="PTF39" s="9"/>
      <c r="PTG39" s="9"/>
      <c r="PTH39" s="78"/>
      <c r="PTI39" s="9"/>
      <c r="PTJ39" s="9"/>
      <c r="PTK39" s="78"/>
      <c r="PTL39" s="9"/>
      <c r="PTM39" s="9"/>
      <c r="PTN39" s="78"/>
      <c r="PTO39" s="9"/>
      <c r="PTP39" s="9"/>
      <c r="PTQ39" s="78"/>
      <c r="PTR39" s="10"/>
      <c r="PTS39" s="10"/>
      <c r="PTT39" s="10"/>
      <c r="PTU39" s="9"/>
      <c r="PTV39" s="9"/>
      <c r="PTW39" s="78"/>
      <c r="PTX39" s="10"/>
      <c r="PTY39" s="10"/>
      <c r="PTZ39" s="10"/>
      <c r="PUA39" s="9"/>
      <c r="PUB39" s="9"/>
      <c r="PUC39" s="78"/>
      <c r="PUD39" s="9"/>
      <c r="PUE39" s="9"/>
      <c r="PUF39" s="78"/>
      <c r="PUG39" s="10"/>
      <c r="PUH39" s="10"/>
      <c r="PUI39" s="10"/>
      <c r="PUJ39" s="10"/>
      <c r="PUK39" s="10"/>
      <c r="PUL39" s="10"/>
      <c r="PUM39" s="57"/>
      <c r="PUN39" s="58"/>
      <c r="PUO39" s="9"/>
      <c r="PUP39" s="9"/>
      <c r="PUQ39" s="78"/>
      <c r="PUR39" s="9"/>
      <c r="PUS39" s="9"/>
      <c r="PUT39" s="78"/>
      <c r="PUU39" s="9"/>
      <c r="PUV39" s="9"/>
      <c r="PUW39" s="78"/>
      <c r="PUX39" s="9"/>
      <c r="PUY39" s="9"/>
      <c r="PUZ39" s="78"/>
      <c r="PVA39" s="9"/>
      <c r="PVB39" s="9"/>
      <c r="PVC39" s="78"/>
      <c r="PVD39" s="9"/>
      <c r="PVE39" s="9"/>
      <c r="PVF39" s="78"/>
      <c r="PVG39" s="9"/>
      <c r="PVH39" s="9"/>
      <c r="PVI39" s="78"/>
      <c r="PVJ39" s="9"/>
      <c r="PVK39" s="9"/>
      <c r="PVL39" s="78"/>
      <c r="PVM39" s="9"/>
      <c r="PVN39" s="9"/>
      <c r="PVO39" s="78"/>
      <c r="PVP39" s="9"/>
      <c r="PVQ39" s="9"/>
      <c r="PVR39" s="78"/>
      <c r="PVS39" s="9"/>
      <c r="PVT39" s="9"/>
      <c r="PVU39" s="78"/>
      <c r="PVV39" s="9"/>
      <c r="PVW39" s="9"/>
      <c r="PVX39" s="78"/>
      <c r="PVY39" s="9"/>
      <c r="PVZ39" s="9"/>
      <c r="PWA39" s="78"/>
      <c r="PWB39" s="9"/>
      <c r="PWC39" s="9"/>
      <c r="PWD39" s="78"/>
      <c r="PWE39" s="9"/>
      <c r="PWF39" s="9"/>
      <c r="PWG39" s="78"/>
      <c r="PWH39" s="9"/>
      <c r="PWI39" s="9"/>
      <c r="PWJ39" s="78"/>
      <c r="PWK39" s="9"/>
      <c r="PWL39" s="9"/>
      <c r="PWM39" s="78"/>
      <c r="PWN39" s="9"/>
      <c r="PWO39" s="9"/>
      <c r="PWP39" s="78"/>
      <c r="PWQ39" s="9"/>
      <c r="PWR39" s="9"/>
      <c r="PWS39" s="78"/>
      <c r="PWT39" s="9"/>
      <c r="PWU39" s="9"/>
      <c r="PWV39" s="78"/>
      <c r="PWW39" s="9"/>
      <c r="PWX39" s="9"/>
      <c r="PWY39" s="78"/>
      <c r="PWZ39" s="10"/>
      <c r="PXA39" s="10"/>
      <c r="PXB39" s="10"/>
      <c r="PXC39" s="9"/>
      <c r="PXD39" s="9"/>
      <c r="PXE39" s="78"/>
      <c r="PXF39" s="10"/>
      <c r="PXG39" s="10"/>
      <c r="PXH39" s="10"/>
      <c r="PXI39" s="9"/>
      <c r="PXJ39" s="9"/>
      <c r="PXK39" s="78"/>
      <c r="PXL39" s="9"/>
      <c r="PXM39" s="9"/>
      <c r="PXN39" s="78"/>
      <c r="PXO39" s="10"/>
      <c r="PXP39" s="10"/>
      <c r="PXQ39" s="10"/>
      <c r="PXR39" s="10"/>
      <c r="PXS39" s="10"/>
      <c r="PXT39" s="10"/>
      <c r="PXU39" s="57"/>
      <c r="PXV39" s="58"/>
      <c r="PXW39" s="9"/>
      <c r="PXX39" s="9"/>
      <c r="PXY39" s="78"/>
      <c r="PXZ39" s="9"/>
      <c r="PYA39" s="9"/>
      <c r="PYB39" s="78"/>
      <c r="PYC39" s="9"/>
      <c r="PYD39" s="9"/>
      <c r="PYE39" s="78"/>
      <c r="PYF39" s="9"/>
      <c r="PYG39" s="9"/>
      <c r="PYH39" s="78"/>
      <c r="PYI39" s="9"/>
      <c r="PYJ39" s="9"/>
      <c r="PYK39" s="78"/>
      <c r="PYL39" s="9"/>
      <c r="PYM39" s="9"/>
      <c r="PYN39" s="78"/>
      <c r="PYO39" s="9"/>
      <c r="PYP39" s="9"/>
      <c r="PYQ39" s="78"/>
      <c r="PYR39" s="9"/>
      <c r="PYS39" s="9"/>
      <c r="PYT39" s="78"/>
      <c r="PYU39" s="9"/>
      <c r="PYV39" s="9"/>
      <c r="PYW39" s="78"/>
      <c r="PYX39" s="9"/>
      <c r="PYY39" s="9"/>
      <c r="PYZ39" s="78"/>
      <c r="PZA39" s="9"/>
      <c r="PZB39" s="9"/>
      <c r="PZC39" s="78"/>
      <c r="PZD39" s="9"/>
      <c r="PZE39" s="9"/>
      <c r="PZF39" s="78"/>
      <c r="PZG39" s="9"/>
      <c r="PZH39" s="9"/>
      <c r="PZI39" s="78"/>
      <c r="PZJ39" s="9"/>
      <c r="PZK39" s="9"/>
      <c r="PZL39" s="78"/>
      <c r="PZM39" s="9"/>
      <c r="PZN39" s="9"/>
      <c r="PZO39" s="78"/>
      <c r="PZP39" s="9"/>
      <c r="PZQ39" s="9"/>
      <c r="PZR39" s="78"/>
      <c r="PZS39" s="9"/>
      <c r="PZT39" s="9"/>
      <c r="PZU39" s="78"/>
      <c r="PZV39" s="9"/>
      <c r="PZW39" s="9"/>
      <c r="PZX39" s="78"/>
      <c r="PZY39" s="9"/>
      <c r="PZZ39" s="9"/>
      <c r="QAA39" s="78"/>
      <c r="QAB39" s="9"/>
      <c r="QAC39" s="9"/>
      <c r="QAD39" s="78"/>
      <c r="QAE39" s="9"/>
      <c r="QAF39" s="9"/>
      <c r="QAG39" s="78"/>
      <c r="QAH39" s="10"/>
      <c r="QAI39" s="10"/>
      <c r="QAJ39" s="10"/>
      <c r="QAK39" s="9"/>
      <c r="QAL39" s="9"/>
      <c r="QAM39" s="78"/>
      <c r="QAN39" s="10"/>
      <c r="QAO39" s="10"/>
      <c r="QAP39" s="10"/>
      <c r="QAQ39" s="9"/>
      <c r="QAR39" s="9"/>
      <c r="QAS39" s="78"/>
      <c r="QAT39" s="9"/>
      <c r="QAU39" s="9"/>
      <c r="QAV39" s="78"/>
      <c r="QAW39" s="10"/>
      <c r="QAX39" s="10"/>
      <c r="QAY39" s="10"/>
      <c r="QAZ39" s="10"/>
      <c r="QBA39" s="10"/>
      <c r="QBB39" s="10"/>
      <c r="QBC39" s="57"/>
      <c r="QBD39" s="58"/>
      <c r="QBE39" s="9"/>
      <c r="QBF39" s="9"/>
      <c r="QBG39" s="78"/>
      <c r="QBH39" s="9"/>
      <c r="QBI39" s="9"/>
      <c r="QBJ39" s="78"/>
      <c r="QBK39" s="9"/>
      <c r="QBL39" s="9"/>
      <c r="QBM39" s="78"/>
      <c r="QBN39" s="9"/>
      <c r="QBO39" s="9"/>
      <c r="QBP39" s="78"/>
      <c r="QBQ39" s="9"/>
      <c r="QBR39" s="9"/>
      <c r="QBS39" s="78"/>
      <c r="QBT39" s="9"/>
      <c r="QBU39" s="9"/>
      <c r="QBV39" s="78"/>
      <c r="QBW39" s="9"/>
      <c r="QBX39" s="9"/>
      <c r="QBY39" s="78"/>
      <c r="QBZ39" s="9"/>
      <c r="QCA39" s="9"/>
      <c r="QCB39" s="78"/>
      <c r="QCC39" s="9"/>
      <c r="QCD39" s="9"/>
      <c r="QCE39" s="78"/>
      <c r="QCF39" s="9"/>
      <c r="QCG39" s="9"/>
      <c r="QCH39" s="78"/>
      <c r="QCI39" s="9"/>
      <c r="QCJ39" s="9"/>
      <c r="QCK39" s="78"/>
      <c r="QCL39" s="9"/>
      <c r="QCM39" s="9"/>
      <c r="QCN39" s="78"/>
      <c r="QCO39" s="9"/>
      <c r="QCP39" s="9"/>
      <c r="QCQ39" s="78"/>
      <c r="QCR39" s="9"/>
      <c r="QCS39" s="9"/>
      <c r="QCT39" s="78"/>
      <c r="QCU39" s="9"/>
      <c r="QCV39" s="9"/>
      <c r="QCW39" s="78"/>
      <c r="QCX39" s="9"/>
      <c r="QCY39" s="9"/>
      <c r="QCZ39" s="78"/>
      <c r="QDA39" s="9"/>
      <c r="QDB39" s="9"/>
      <c r="QDC39" s="78"/>
      <c r="QDD39" s="9"/>
      <c r="QDE39" s="9"/>
      <c r="QDF39" s="78"/>
      <c r="QDG39" s="9"/>
      <c r="QDH39" s="9"/>
      <c r="QDI39" s="78"/>
      <c r="QDJ39" s="9"/>
      <c r="QDK39" s="9"/>
      <c r="QDL39" s="78"/>
      <c r="QDM39" s="9"/>
      <c r="QDN39" s="9"/>
      <c r="QDO39" s="78"/>
      <c r="QDP39" s="10"/>
      <c r="QDQ39" s="10"/>
      <c r="QDR39" s="10"/>
      <c r="QDS39" s="9"/>
      <c r="QDT39" s="9"/>
      <c r="QDU39" s="78"/>
      <c r="QDV39" s="10"/>
      <c r="QDW39" s="10"/>
      <c r="QDX39" s="10"/>
      <c r="QDY39" s="9"/>
      <c r="QDZ39" s="9"/>
      <c r="QEA39" s="78"/>
      <c r="QEB39" s="9"/>
      <c r="QEC39" s="9"/>
      <c r="QED39" s="78"/>
      <c r="QEE39" s="10"/>
      <c r="QEF39" s="10"/>
      <c r="QEG39" s="10"/>
      <c r="QEH39" s="10"/>
      <c r="QEI39" s="10"/>
      <c r="QEJ39" s="10"/>
      <c r="QEK39" s="57"/>
      <c r="QEL39" s="58"/>
      <c r="QEM39" s="9"/>
      <c r="QEN39" s="9"/>
      <c r="QEO39" s="78"/>
      <c r="QEP39" s="9"/>
      <c r="QEQ39" s="9"/>
      <c r="QER39" s="78"/>
      <c r="QES39" s="9"/>
      <c r="QET39" s="9"/>
      <c r="QEU39" s="78"/>
      <c r="QEV39" s="9"/>
      <c r="QEW39" s="9"/>
      <c r="QEX39" s="78"/>
      <c r="QEY39" s="9"/>
      <c r="QEZ39" s="9"/>
      <c r="QFA39" s="78"/>
      <c r="QFB39" s="9"/>
      <c r="QFC39" s="9"/>
      <c r="QFD39" s="78"/>
      <c r="QFE39" s="9"/>
      <c r="QFF39" s="9"/>
      <c r="QFG39" s="78"/>
      <c r="QFH39" s="9"/>
      <c r="QFI39" s="9"/>
      <c r="QFJ39" s="78"/>
      <c r="QFK39" s="9"/>
      <c r="QFL39" s="9"/>
      <c r="QFM39" s="78"/>
      <c r="QFN39" s="9"/>
      <c r="QFO39" s="9"/>
      <c r="QFP39" s="78"/>
      <c r="QFQ39" s="9"/>
      <c r="QFR39" s="9"/>
      <c r="QFS39" s="78"/>
      <c r="QFT39" s="9"/>
      <c r="QFU39" s="9"/>
      <c r="QFV39" s="78"/>
      <c r="QFW39" s="9"/>
      <c r="QFX39" s="9"/>
      <c r="QFY39" s="78"/>
      <c r="QFZ39" s="9"/>
      <c r="QGA39" s="9"/>
      <c r="QGB39" s="78"/>
      <c r="QGC39" s="9"/>
      <c r="QGD39" s="9"/>
      <c r="QGE39" s="78"/>
      <c r="QGF39" s="9"/>
      <c r="QGG39" s="9"/>
      <c r="QGH39" s="78"/>
      <c r="QGI39" s="9"/>
      <c r="QGJ39" s="9"/>
      <c r="QGK39" s="78"/>
      <c r="QGL39" s="9"/>
      <c r="QGM39" s="9"/>
      <c r="QGN39" s="78"/>
      <c r="QGO39" s="9"/>
      <c r="QGP39" s="9"/>
      <c r="QGQ39" s="78"/>
      <c r="QGR39" s="9"/>
      <c r="QGS39" s="9"/>
      <c r="QGT39" s="78"/>
      <c r="QGU39" s="9"/>
      <c r="QGV39" s="9"/>
      <c r="QGW39" s="78"/>
      <c r="QGX39" s="10"/>
      <c r="QGY39" s="10"/>
      <c r="QGZ39" s="10"/>
      <c r="QHA39" s="9"/>
      <c r="QHB39" s="9"/>
      <c r="QHC39" s="78"/>
      <c r="QHD39" s="10"/>
      <c r="QHE39" s="10"/>
      <c r="QHF39" s="10"/>
      <c r="QHG39" s="9"/>
      <c r="QHH39" s="9"/>
      <c r="QHI39" s="78"/>
      <c r="QHJ39" s="9"/>
      <c r="QHK39" s="9"/>
      <c r="QHL39" s="78"/>
      <c r="QHM39" s="10"/>
      <c r="QHN39" s="10"/>
      <c r="QHO39" s="10"/>
      <c r="QHP39" s="10"/>
      <c r="QHQ39" s="10"/>
      <c r="QHR39" s="10"/>
      <c r="QHS39" s="57"/>
      <c r="QHT39" s="58"/>
      <c r="QHU39" s="9"/>
      <c r="QHV39" s="9"/>
      <c r="QHW39" s="78"/>
      <c r="QHX39" s="9"/>
      <c r="QHY39" s="9"/>
      <c r="QHZ39" s="78"/>
      <c r="QIA39" s="9"/>
      <c r="QIB39" s="9"/>
      <c r="QIC39" s="78"/>
      <c r="QID39" s="9"/>
      <c r="QIE39" s="9"/>
      <c r="QIF39" s="78"/>
      <c r="QIG39" s="9"/>
      <c r="QIH39" s="9"/>
      <c r="QII39" s="78"/>
      <c r="QIJ39" s="9"/>
      <c r="QIK39" s="9"/>
      <c r="QIL39" s="78"/>
      <c r="QIM39" s="9"/>
      <c r="QIN39" s="9"/>
      <c r="QIO39" s="78"/>
      <c r="QIP39" s="9"/>
      <c r="QIQ39" s="9"/>
      <c r="QIR39" s="78"/>
      <c r="QIS39" s="9"/>
      <c r="QIT39" s="9"/>
      <c r="QIU39" s="78"/>
      <c r="QIV39" s="9"/>
      <c r="QIW39" s="9"/>
      <c r="QIX39" s="78"/>
      <c r="QIY39" s="9"/>
      <c r="QIZ39" s="9"/>
      <c r="QJA39" s="78"/>
      <c r="QJB39" s="9"/>
      <c r="QJC39" s="9"/>
      <c r="QJD39" s="78"/>
      <c r="QJE39" s="9"/>
      <c r="QJF39" s="9"/>
      <c r="QJG39" s="78"/>
      <c r="QJH39" s="9"/>
      <c r="QJI39" s="9"/>
      <c r="QJJ39" s="78"/>
      <c r="QJK39" s="9"/>
      <c r="QJL39" s="9"/>
      <c r="QJM39" s="78"/>
      <c r="QJN39" s="9"/>
      <c r="QJO39" s="9"/>
      <c r="QJP39" s="78"/>
      <c r="QJQ39" s="9"/>
      <c r="QJR39" s="9"/>
      <c r="QJS39" s="78"/>
      <c r="QJT39" s="9"/>
      <c r="QJU39" s="9"/>
      <c r="QJV39" s="78"/>
      <c r="QJW39" s="9"/>
      <c r="QJX39" s="9"/>
      <c r="QJY39" s="78"/>
      <c r="QJZ39" s="9"/>
      <c r="QKA39" s="9"/>
      <c r="QKB39" s="78"/>
      <c r="QKC39" s="9"/>
      <c r="QKD39" s="9"/>
      <c r="QKE39" s="78"/>
      <c r="QKF39" s="10"/>
      <c r="QKG39" s="10"/>
      <c r="QKH39" s="10"/>
      <c r="QKI39" s="9"/>
      <c r="QKJ39" s="9"/>
      <c r="QKK39" s="78"/>
      <c r="QKL39" s="10"/>
      <c r="QKM39" s="10"/>
      <c r="QKN39" s="10"/>
      <c r="QKO39" s="9"/>
      <c r="QKP39" s="9"/>
      <c r="QKQ39" s="78"/>
      <c r="QKR39" s="9"/>
      <c r="QKS39" s="9"/>
      <c r="QKT39" s="78"/>
      <c r="QKU39" s="10"/>
      <c r="QKV39" s="10"/>
      <c r="QKW39" s="10"/>
      <c r="QKX39" s="10"/>
      <c r="QKY39" s="10"/>
      <c r="QKZ39" s="10"/>
      <c r="QLA39" s="57"/>
      <c r="QLB39" s="58"/>
      <c r="QLC39" s="9"/>
      <c r="QLD39" s="9"/>
      <c r="QLE39" s="78"/>
      <c r="QLF39" s="9"/>
      <c r="QLG39" s="9"/>
      <c r="QLH39" s="78"/>
      <c r="QLI39" s="9"/>
      <c r="QLJ39" s="9"/>
      <c r="QLK39" s="78"/>
      <c r="QLL39" s="9"/>
      <c r="QLM39" s="9"/>
      <c r="QLN39" s="78"/>
      <c r="QLO39" s="9"/>
      <c r="QLP39" s="9"/>
      <c r="QLQ39" s="78"/>
      <c r="QLR39" s="9"/>
      <c r="QLS39" s="9"/>
      <c r="QLT39" s="78"/>
      <c r="QLU39" s="9"/>
      <c r="QLV39" s="9"/>
      <c r="QLW39" s="78"/>
      <c r="QLX39" s="9"/>
      <c r="QLY39" s="9"/>
      <c r="QLZ39" s="78"/>
      <c r="QMA39" s="9"/>
      <c r="QMB39" s="9"/>
      <c r="QMC39" s="78"/>
      <c r="QMD39" s="9"/>
      <c r="QME39" s="9"/>
      <c r="QMF39" s="78"/>
      <c r="QMG39" s="9"/>
      <c r="QMH39" s="9"/>
      <c r="QMI39" s="78"/>
      <c r="QMJ39" s="9"/>
      <c r="QMK39" s="9"/>
      <c r="QML39" s="78"/>
      <c r="QMM39" s="9"/>
      <c r="QMN39" s="9"/>
      <c r="QMO39" s="78"/>
      <c r="QMP39" s="9"/>
      <c r="QMQ39" s="9"/>
      <c r="QMR39" s="78"/>
      <c r="QMS39" s="9"/>
      <c r="QMT39" s="9"/>
      <c r="QMU39" s="78"/>
      <c r="QMV39" s="9"/>
      <c r="QMW39" s="9"/>
      <c r="QMX39" s="78"/>
      <c r="QMY39" s="9"/>
      <c r="QMZ39" s="9"/>
      <c r="QNA39" s="78"/>
      <c r="QNB39" s="9"/>
      <c r="QNC39" s="9"/>
      <c r="QND39" s="78"/>
      <c r="QNE39" s="9"/>
      <c r="QNF39" s="9"/>
      <c r="QNG39" s="78"/>
      <c r="QNH39" s="9"/>
      <c r="QNI39" s="9"/>
      <c r="QNJ39" s="78"/>
      <c r="QNK39" s="9"/>
      <c r="QNL39" s="9"/>
      <c r="QNM39" s="78"/>
      <c r="QNN39" s="10"/>
      <c r="QNO39" s="10"/>
      <c r="QNP39" s="10"/>
      <c r="QNQ39" s="9"/>
      <c r="QNR39" s="9"/>
      <c r="QNS39" s="78"/>
      <c r="QNT39" s="10"/>
      <c r="QNU39" s="10"/>
      <c r="QNV39" s="10"/>
      <c r="QNW39" s="9"/>
      <c r="QNX39" s="9"/>
      <c r="QNY39" s="78"/>
      <c r="QNZ39" s="9"/>
      <c r="QOA39" s="9"/>
      <c r="QOB39" s="78"/>
      <c r="QOC39" s="10"/>
      <c r="QOD39" s="10"/>
      <c r="QOE39" s="10"/>
      <c r="QOF39" s="10"/>
      <c r="QOG39" s="10"/>
      <c r="QOH39" s="10"/>
      <c r="QOI39" s="57"/>
      <c r="QOJ39" s="58"/>
      <c r="QOK39" s="9"/>
      <c r="QOL39" s="9"/>
      <c r="QOM39" s="78"/>
      <c r="QON39" s="9"/>
      <c r="QOO39" s="9"/>
      <c r="QOP39" s="78"/>
      <c r="QOQ39" s="9"/>
      <c r="QOR39" s="9"/>
      <c r="QOS39" s="78"/>
      <c r="QOT39" s="9"/>
      <c r="QOU39" s="9"/>
      <c r="QOV39" s="78"/>
      <c r="QOW39" s="9"/>
      <c r="QOX39" s="9"/>
      <c r="QOY39" s="78"/>
      <c r="QOZ39" s="9"/>
      <c r="QPA39" s="9"/>
      <c r="QPB39" s="78"/>
      <c r="QPC39" s="9"/>
      <c r="QPD39" s="9"/>
      <c r="QPE39" s="78"/>
      <c r="QPF39" s="9"/>
      <c r="QPG39" s="9"/>
      <c r="QPH39" s="78"/>
      <c r="QPI39" s="9"/>
      <c r="QPJ39" s="9"/>
      <c r="QPK39" s="78"/>
      <c r="QPL39" s="9"/>
      <c r="QPM39" s="9"/>
      <c r="QPN39" s="78"/>
      <c r="QPO39" s="9"/>
      <c r="QPP39" s="9"/>
      <c r="QPQ39" s="78"/>
      <c r="QPR39" s="9"/>
      <c r="QPS39" s="9"/>
      <c r="QPT39" s="78"/>
      <c r="QPU39" s="9"/>
      <c r="QPV39" s="9"/>
      <c r="QPW39" s="78"/>
      <c r="QPX39" s="9"/>
      <c r="QPY39" s="9"/>
      <c r="QPZ39" s="78"/>
      <c r="QQA39" s="9"/>
      <c r="QQB39" s="9"/>
      <c r="QQC39" s="78"/>
      <c r="QQD39" s="9"/>
      <c r="QQE39" s="9"/>
      <c r="QQF39" s="78"/>
      <c r="QQG39" s="9"/>
      <c r="QQH39" s="9"/>
      <c r="QQI39" s="78"/>
      <c r="QQJ39" s="9"/>
      <c r="QQK39" s="9"/>
      <c r="QQL39" s="78"/>
      <c r="QQM39" s="9"/>
      <c r="QQN39" s="9"/>
      <c r="QQO39" s="78"/>
      <c r="QQP39" s="9"/>
      <c r="QQQ39" s="9"/>
      <c r="QQR39" s="78"/>
      <c r="QQS39" s="9"/>
      <c r="QQT39" s="9"/>
      <c r="QQU39" s="78"/>
      <c r="QQV39" s="10"/>
      <c r="QQW39" s="10"/>
      <c r="QQX39" s="10"/>
      <c r="QQY39" s="9"/>
      <c r="QQZ39" s="9"/>
      <c r="QRA39" s="78"/>
      <c r="QRB39" s="10"/>
      <c r="QRC39" s="10"/>
      <c r="QRD39" s="10"/>
      <c r="QRE39" s="9"/>
      <c r="QRF39" s="9"/>
      <c r="QRG39" s="78"/>
      <c r="QRH39" s="9"/>
      <c r="QRI39" s="9"/>
      <c r="QRJ39" s="78"/>
      <c r="QRK39" s="10"/>
      <c r="QRL39" s="10"/>
      <c r="QRM39" s="10"/>
      <c r="QRN39" s="10"/>
      <c r="QRO39" s="10"/>
      <c r="QRP39" s="10"/>
      <c r="QRQ39" s="57"/>
      <c r="QRR39" s="58"/>
      <c r="QRS39" s="9"/>
      <c r="QRT39" s="9"/>
      <c r="QRU39" s="78"/>
      <c r="QRV39" s="9"/>
      <c r="QRW39" s="9"/>
      <c r="QRX39" s="78"/>
      <c r="QRY39" s="9"/>
      <c r="QRZ39" s="9"/>
      <c r="QSA39" s="78"/>
      <c r="QSB39" s="9"/>
      <c r="QSC39" s="9"/>
      <c r="QSD39" s="78"/>
      <c r="QSE39" s="9"/>
      <c r="QSF39" s="9"/>
      <c r="QSG39" s="78"/>
      <c r="QSH39" s="9"/>
      <c r="QSI39" s="9"/>
      <c r="QSJ39" s="78"/>
      <c r="QSK39" s="9"/>
      <c r="QSL39" s="9"/>
      <c r="QSM39" s="78"/>
      <c r="QSN39" s="9"/>
      <c r="QSO39" s="9"/>
      <c r="QSP39" s="78"/>
      <c r="QSQ39" s="9"/>
      <c r="QSR39" s="9"/>
      <c r="QSS39" s="78"/>
      <c r="QST39" s="9"/>
      <c r="QSU39" s="9"/>
      <c r="QSV39" s="78"/>
      <c r="QSW39" s="9"/>
      <c r="QSX39" s="9"/>
      <c r="QSY39" s="78"/>
      <c r="QSZ39" s="9"/>
      <c r="QTA39" s="9"/>
      <c r="QTB39" s="78"/>
      <c r="QTC39" s="9"/>
      <c r="QTD39" s="9"/>
      <c r="QTE39" s="78"/>
      <c r="QTF39" s="9"/>
      <c r="QTG39" s="9"/>
      <c r="QTH39" s="78"/>
      <c r="QTI39" s="9"/>
      <c r="QTJ39" s="9"/>
      <c r="QTK39" s="78"/>
      <c r="QTL39" s="9"/>
      <c r="QTM39" s="9"/>
      <c r="QTN39" s="78"/>
      <c r="QTO39" s="9"/>
      <c r="QTP39" s="9"/>
      <c r="QTQ39" s="78"/>
      <c r="QTR39" s="9"/>
      <c r="QTS39" s="9"/>
      <c r="QTT39" s="78"/>
      <c r="QTU39" s="9"/>
      <c r="QTV39" s="9"/>
      <c r="QTW39" s="78"/>
      <c r="QTX39" s="9"/>
      <c r="QTY39" s="9"/>
      <c r="QTZ39" s="78"/>
      <c r="QUA39" s="9"/>
      <c r="QUB39" s="9"/>
      <c r="QUC39" s="78"/>
      <c r="QUD39" s="10"/>
      <c r="QUE39" s="10"/>
      <c r="QUF39" s="10"/>
      <c r="QUG39" s="9"/>
      <c r="QUH39" s="9"/>
      <c r="QUI39" s="78"/>
      <c r="QUJ39" s="10"/>
      <c r="QUK39" s="10"/>
      <c r="QUL39" s="10"/>
      <c r="QUM39" s="9"/>
      <c r="QUN39" s="9"/>
      <c r="QUO39" s="78"/>
      <c r="QUP39" s="9"/>
      <c r="QUQ39" s="9"/>
      <c r="QUR39" s="78"/>
      <c r="QUS39" s="10"/>
      <c r="QUT39" s="10"/>
      <c r="QUU39" s="10"/>
      <c r="QUV39" s="10"/>
      <c r="QUW39" s="10"/>
      <c r="QUX39" s="10"/>
      <c r="QUY39" s="57"/>
      <c r="QUZ39" s="58"/>
      <c r="QVA39" s="9"/>
      <c r="QVB39" s="9"/>
      <c r="QVC39" s="78"/>
      <c r="QVD39" s="9"/>
      <c r="QVE39" s="9"/>
      <c r="QVF39" s="78"/>
      <c r="QVG39" s="9"/>
      <c r="QVH39" s="9"/>
      <c r="QVI39" s="78"/>
      <c r="QVJ39" s="9"/>
      <c r="QVK39" s="9"/>
      <c r="QVL39" s="78"/>
      <c r="QVM39" s="9"/>
      <c r="QVN39" s="9"/>
      <c r="QVO39" s="78"/>
      <c r="QVP39" s="9"/>
      <c r="QVQ39" s="9"/>
      <c r="QVR39" s="78"/>
      <c r="QVS39" s="9"/>
      <c r="QVT39" s="9"/>
      <c r="QVU39" s="78"/>
      <c r="QVV39" s="9"/>
      <c r="QVW39" s="9"/>
      <c r="QVX39" s="78"/>
      <c r="QVY39" s="9"/>
      <c r="QVZ39" s="9"/>
      <c r="QWA39" s="78"/>
      <c r="QWB39" s="9"/>
      <c r="QWC39" s="9"/>
      <c r="QWD39" s="78"/>
      <c r="QWE39" s="9"/>
      <c r="QWF39" s="9"/>
      <c r="QWG39" s="78"/>
      <c r="QWH39" s="9"/>
      <c r="QWI39" s="9"/>
      <c r="QWJ39" s="78"/>
      <c r="QWK39" s="9"/>
      <c r="QWL39" s="9"/>
      <c r="QWM39" s="78"/>
      <c r="QWN39" s="9"/>
      <c r="QWO39" s="9"/>
      <c r="QWP39" s="78"/>
      <c r="QWQ39" s="9"/>
      <c r="QWR39" s="9"/>
      <c r="QWS39" s="78"/>
      <c r="QWT39" s="9"/>
      <c r="QWU39" s="9"/>
      <c r="QWV39" s="78"/>
      <c r="QWW39" s="9"/>
      <c r="QWX39" s="9"/>
      <c r="QWY39" s="78"/>
      <c r="QWZ39" s="9"/>
      <c r="QXA39" s="9"/>
      <c r="QXB39" s="78"/>
      <c r="QXC39" s="9"/>
      <c r="QXD39" s="9"/>
      <c r="QXE39" s="78"/>
      <c r="QXF39" s="9"/>
      <c r="QXG39" s="9"/>
      <c r="QXH39" s="78"/>
      <c r="QXI39" s="9"/>
      <c r="QXJ39" s="9"/>
      <c r="QXK39" s="78"/>
      <c r="QXL39" s="10"/>
      <c r="QXM39" s="10"/>
      <c r="QXN39" s="10"/>
      <c r="QXO39" s="9"/>
      <c r="QXP39" s="9"/>
      <c r="QXQ39" s="78"/>
      <c r="QXR39" s="10"/>
      <c r="QXS39" s="10"/>
      <c r="QXT39" s="10"/>
      <c r="QXU39" s="9"/>
      <c r="QXV39" s="9"/>
      <c r="QXW39" s="78"/>
      <c r="QXX39" s="9"/>
      <c r="QXY39" s="9"/>
      <c r="QXZ39" s="78"/>
      <c r="QYA39" s="10"/>
      <c r="QYB39" s="10"/>
      <c r="QYC39" s="10"/>
      <c r="QYD39" s="10"/>
      <c r="QYE39" s="10"/>
      <c r="QYF39" s="10"/>
      <c r="QYG39" s="57"/>
      <c r="QYH39" s="58"/>
      <c r="QYI39" s="9"/>
      <c r="QYJ39" s="9"/>
      <c r="QYK39" s="78"/>
      <c r="QYL39" s="9"/>
      <c r="QYM39" s="9"/>
      <c r="QYN39" s="78"/>
      <c r="QYO39" s="9"/>
      <c r="QYP39" s="9"/>
      <c r="QYQ39" s="78"/>
      <c r="QYR39" s="9"/>
      <c r="QYS39" s="9"/>
      <c r="QYT39" s="78"/>
      <c r="QYU39" s="9"/>
      <c r="QYV39" s="9"/>
      <c r="QYW39" s="78"/>
      <c r="QYX39" s="9"/>
      <c r="QYY39" s="9"/>
      <c r="QYZ39" s="78"/>
      <c r="QZA39" s="9"/>
      <c r="QZB39" s="9"/>
      <c r="QZC39" s="78"/>
      <c r="QZD39" s="9"/>
      <c r="QZE39" s="9"/>
      <c r="QZF39" s="78"/>
      <c r="QZG39" s="9"/>
      <c r="QZH39" s="9"/>
      <c r="QZI39" s="78"/>
      <c r="QZJ39" s="9"/>
      <c r="QZK39" s="9"/>
      <c r="QZL39" s="78"/>
      <c r="QZM39" s="9"/>
      <c r="QZN39" s="9"/>
      <c r="QZO39" s="78"/>
      <c r="QZP39" s="9"/>
      <c r="QZQ39" s="9"/>
      <c r="QZR39" s="78"/>
      <c r="QZS39" s="9"/>
      <c r="QZT39" s="9"/>
      <c r="QZU39" s="78"/>
      <c r="QZV39" s="9"/>
      <c r="QZW39" s="9"/>
      <c r="QZX39" s="78"/>
      <c r="QZY39" s="9"/>
      <c r="QZZ39" s="9"/>
      <c r="RAA39" s="78"/>
      <c r="RAB39" s="9"/>
      <c r="RAC39" s="9"/>
      <c r="RAD39" s="78"/>
      <c r="RAE39" s="9"/>
      <c r="RAF39" s="9"/>
      <c r="RAG39" s="78"/>
      <c r="RAH39" s="9"/>
      <c r="RAI39" s="9"/>
      <c r="RAJ39" s="78"/>
      <c r="RAK39" s="9"/>
      <c r="RAL39" s="9"/>
      <c r="RAM39" s="78"/>
      <c r="RAN39" s="9"/>
      <c r="RAO39" s="9"/>
      <c r="RAP39" s="78"/>
      <c r="RAQ39" s="9"/>
      <c r="RAR39" s="9"/>
      <c r="RAS39" s="78"/>
      <c r="RAT39" s="10"/>
      <c r="RAU39" s="10"/>
      <c r="RAV39" s="10"/>
      <c r="RAW39" s="9"/>
      <c r="RAX39" s="9"/>
      <c r="RAY39" s="78"/>
      <c r="RAZ39" s="10"/>
      <c r="RBA39" s="10"/>
      <c r="RBB39" s="10"/>
      <c r="RBC39" s="9"/>
      <c r="RBD39" s="9"/>
      <c r="RBE39" s="78"/>
      <c r="RBF39" s="9"/>
      <c r="RBG39" s="9"/>
      <c r="RBH39" s="78"/>
      <c r="RBI39" s="10"/>
      <c r="RBJ39" s="10"/>
      <c r="RBK39" s="10"/>
      <c r="RBL39" s="10"/>
      <c r="RBM39" s="10"/>
      <c r="RBN39" s="10"/>
      <c r="RBO39" s="57"/>
      <c r="RBP39" s="58"/>
      <c r="RBQ39" s="9"/>
      <c r="RBR39" s="9"/>
      <c r="RBS39" s="78"/>
      <c r="RBT39" s="9"/>
      <c r="RBU39" s="9"/>
      <c r="RBV39" s="78"/>
      <c r="RBW39" s="9"/>
      <c r="RBX39" s="9"/>
      <c r="RBY39" s="78"/>
      <c r="RBZ39" s="9"/>
      <c r="RCA39" s="9"/>
      <c r="RCB39" s="78"/>
      <c r="RCC39" s="9"/>
      <c r="RCD39" s="9"/>
      <c r="RCE39" s="78"/>
      <c r="RCF39" s="9"/>
      <c r="RCG39" s="9"/>
      <c r="RCH39" s="78"/>
      <c r="RCI39" s="9"/>
      <c r="RCJ39" s="9"/>
      <c r="RCK39" s="78"/>
      <c r="RCL39" s="9"/>
      <c r="RCM39" s="9"/>
      <c r="RCN39" s="78"/>
      <c r="RCO39" s="9"/>
      <c r="RCP39" s="9"/>
      <c r="RCQ39" s="78"/>
      <c r="RCR39" s="9"/>
      <c r="RCS39" s="9"/>
      <c r="RCT39" s="78"/>
      <c r="RCU39" s="9"/>
      <c r="RCV39" s="9"/>
      <c r="RCW39" s="78"/>
      <c r="RCX39" s="9"/>
      <c r="RCY39" s="9"/>
      <c r="RCZ39" s="78"/>
      <c r="RDA39" s="9"/>
      <c r="RDB39" s="9"/>
      <c r="RDC39" s="78"/>
      <c r="RDD39" s="9"/>
      <c r="RDE39" s="9"/>
      <c r="RDF39" s="78"/>
      <c r="RDG39" s="9"/>
      <c r="RDH39" s="9"/>
      <c r="RDI39" s="78"/>
      <c r="RDJ39" s="9"/>
      <c r="RDK39" s="9"/>
      <c r="RDL39" s="78"/>
      <c r="RDM39" s="9"/>
      <c r="RDN39" s="9"/>
      <c r="RDO39" s="78"/>
      <c r="RDP39" s="9"/>
      <c r="RDQ39" s="9"/>
      <c r="RDR39" s="78"/>
      <c r="RDS39" s="9"/>
      <c r="RDT39" s="9"/>
      <c r="RDU39" s="78"/>
      <c r="RDV39" s="9"/>
      <c r="RDW39" s="9"/>
      <c r="RDX39" s="78"/>
      <c r="RDY39" s="9"/>
      <c r="RDZ39" s="9"/>
      <c r="REA39" s="78"/>
      <c r="REB39" s="10"/>
      <c r="REC39" s="10"/>
      <c r="RED39" s="10"/>
      <c r="REE39" s="9"/>
      <c r="REF39" s="9"/>
      <c r="REG39" s="78"/>
      <c r="REH39" s="10"/>
      <c r="REI39" s="10"/>
      <c r="REJ39" s="10"/>
      <c r="REK39" s="9"/>
      <c r="REL39" s="9"/>
      <c r="REM39" s="78"/>
      <c r="REN39" s="9"/>
      <c r="REO39" s="9"/>
      <c r="REP39" s="78"/>
      <c r="REQ39" s="10"/>
      <c r="RER39" s="10"/>
      <c r="RES39" s="10"/>
      <c r="RET39" s="10"/>
      <c r="REU39" s="10"/>
      <c r="REV39" s="10"/>
      <c r="REW39" s="57"/>
      <c r="REX39" s="58"/>
      <c r="REY39" s="9"/>
      <c r="REZ39" s="9"/>
      <c r="RFA39" s="78"/>
      <c r="RFB39" s="9"/>
      <c r="RFC39" s="9"/>
      <c r="RFD39" s="78"/>
      <c r="RFE39" s="9"/>
      <c r="RFF39" s="9"/>
      <c r="RFG39" s="78"/>
      <c r="RFH39" s="9"/>
      <c r="RFI39" s="9"/>
      <c r="RFJ39" s="78"/>
      <c r="RFK39" s="9"/>
      <c r="RFL39" s="9"/>
      <c r="RFM39" s="78"/>
      <c r="RFN39" s="9"/>
      <c r="RFO39" s="9"/>
      <c r="RFP39" s="78"/>
      <c r="RFQ39" s="9"/>
      <c r="RFR39" s="9"/>
      <c r="RFS39" s="78"/>
      <c r="RFT39" s="9"/>
      <c r="RFU39" s="9"/>
      <c r="RFV39" s="78"/>
      <c r="RFW39" s="9"/>
      <c r="RFX39" s="9"/>
      <c r="RFY39" s="78"/>
      <c r="RFZ39" s="9"/>
      <c r="RGA39" s="9"/>
      <c r="RGB39" s="78"/>
      <c r="RGC39" s="9"/>
      <c r="RGD39" s="9"/>
      <c r="RGE39" s="78"/>
      <c r="RGF39" s="9"/>
      <c r="RGG39" s="9"/>
      <c r="RGH39" s="78"/>
      <c r="RGI39" s="9"/>
      <c r="RGJ39" s="9"/>
      <c r="RGK39" s="78"/>
      <c r="RGL39" s="9"/>
      <c r="RGM39" s="9"/>
      <c r="RGN39" s="78"/>
      <c r="RGO39" s="9"/>
      <c r="RGP39" s="9"/>
      <c r="RGQ39" s="78"/>
      <c r="RGR39" s="9"/>
      <c r="RGS39" s="9"/>
      <c r="RGT39" s="78"/>
      <c r="RGU39" s="9"/>
      <c r="RGV39" s="9"/>
      <c r="RGW39" s="78"/>
      <c r="RGX39" s="9"/>
      <c r="RGY39" s="9"/>
      <c r="RGZ39" s="78"/>
      <c r="RHA39" s="9"/>
      <c r="RHB39" s="9"/>
      <c r="RHC39" s="78"/>
      <c r="RHD39" s="9"/>
      <c r="RHE39" s="9"/>
      <c r="RHF39" s="78"/>
      <c r="RHG39" s="9"/>
      <c r="RHH39" s="9"/>
      <c r="RHI39" s="78"/>
      <c r="RHJ39" s="10"/>
      <c r="RHK39" s="10"/>
      <c r="RHL39" s="10"/>
      <c r="RHM39" s="9"/>
      <c r="RHN39" s="9"/>
      <c r="RHO39" s="78"/>
      <c r="RHP39" s="10"/>
      <c r="RHQ39" s="10"/>
      <c r="RHR39" s="10"/>
      <c r="RHS39" s="9"/>
      <c r="RHT39" s="9"/>
      <c r="RHU39" s="78"/>
      <c r="RHV39" s="9"/>
      <c r="RHW39" s="9"/>
      <c r="RHX39" s="78"/>
      <c r="RHY39" s="10"/>
      <c r="RHZ39" s="10"/>
      <c r="RIA39" s="10"/>
      <c r="RIB39" s="10"/>
      <c r="RIC39" s="10"/>
      <c r="RID39" s="10"/>
      <c r="RIE39" s="57"/>
      <c r="RIF39" s="58"/>
      <c r="RIG39" s="9"/>
      <c r="RIH39" s="9"/>
      <c r="RII39" s="78"/>
      <c r="RIJ39" s="9"/>
      <c r="RIK39" s="9"/>
      <c r="RIL39" s="78"/>
      <c r="RIM39" s="9"/>
      <c r="RIN39" s="9"/>
      <c r="RIO39" s="78"/>
      <c r="RIP39" s="9"/>
      <c r="RIQ39" s="9"/>
      <c r="RIR39" s="78"/>
      <c r="RIS39" s="9"/>
      <c r="RIT39" s="9"/>
      <c r="RIU39" s="78"/>
      <c r="RIV39" s="9"/>
      <c r="RIW39" s="9"/>
      <c r="RIX39" s="78"/>
      <c r="RIY39" s="9"/>
      <c r="RIZ39" s="9"/>
      <c r="RJA39" s="78"/>
      <c r="RJB39" s="9"/>
      <c r="RJC39" s="9"/>
      <c r="RJD39" s="78"/>
      <c r="RJE39" s="9"/>
      <c r="RJF39" s="9"/>
      <c r="RJG39" s="78"/>
      <c r="RJH39" s="9"/>
      <c r="RJI39" s="9"/>
      <c r="RJJ39" s="78"/>
      <c r="RJK39" s="9"/>
      <c r="RJL39" s="9"/>
      <c r="RJM39" s="78"/>
      <c r="RJN39" s="9"/>
      <c r="RJO39" s="9"/>
      <c r="RJP39" s="78"/>
      <c r="RJQ39" s="9"/>
      <c r="RJR39" s="9"/>
      <c r="RJS39" s="78"/>
      <c r="RJT39" s="9"/>
      <c r="RJU39" s="9"/>
      <c r="RJV39" s="78"/>
      <c r="RJW39" s="9"/>
      <c r="RJX39" s="9"/>
      <c r="RJY39" s="78"/>
      <c r="RJZ39" s="9"/>
      <c r="RKA39" s="9"/>
      <c r="RKB39" s="78"/>
      <c r="RKC39" s="9"/>
      <c r="RKD39" s="9"/>
      <c r="RKE39" s="78"/>
      <c r="RKF39" s="9"/>
      <c r="RKG39" s="9"/>
      <c r="RKH39" s="78"/>
      <c r="RKI39" s="9"/>
      <c r="RKJ39" s="9"/>
      <c r="RKK39" s="78"/>
      <c r="RKL39" s="9"/>
      <c r="RKM39" s="9"/>
      <c r="RKN39" s="78"/>
      <c r="RKO39" s="9"/>
      <c r="RKP39" s="9"/>
      <c r="RKQ39" s="78"/>
      <c r="RKR39" s="10"/>
      <c r="RKS39" s="10"/>
      <c r="RKT39" s="10"/>
      <c r="RKU39" s="9"/>
      <c r="RKV39" s="9"/>
      <c r="RKW39" s="78"/>
      <c r="RKX39" s="10"/>
      <c r="RKY39" s="10"/>
      <c r="RKZ39" s="10"/>
      <c r="RLA39" s="9"/>
      <c r="RLB39" s="9"/>
      <c r="RLC39" s="78"/>
      <c r="RLD39" s="9"/>
      <c r="RLE39" s="9"/>
      <c r="RLF39" s="78"/>
      <c r="RLG39" s="10"/>
      <c r="RLH39" s="10"/>
      <c r="RLI39" s="10"/>
      <c r="RLJ39" s="10"/>
      <c r="RLK39" s="10"/>
      <c r="RLL39" s="10"/>
      <c r="RLM39" s="57"/>
      <c r="RLN39" s="58"/>
      <c r="RLO39" s="9"/>
      <c r="RLP39" s="9"/>
      <c r="RLQ39" s="78"/>
      <c r="RLR39" s="9"/>
      <c r="RLS39" s="9"/>
      <c r="RLT39" s="78"/>
      <c r="RLU39" s="9"/>
      <c r="RLV39" s="9"/>
      <c r="RLW39" s="78"/>
      <c r="RLX39" s="9"/>
      <c r="RLY39" s="9"/>
      <c r="RLZ39" s="78"/>
      <c r="RMA39" s="9"/>
      <c r="RMB39" s="9"/>
      <c r="RMC39" s="78"/>
      <c r="RMD39" s="9"/>
      <c r="RME39" s="9"/>
      <c r="RMF39" s="78"/>
      <c r="RMG39" s="9"/>
      <c r="RMH39" s="9"/>
      <c r="RMI39" s="78"/>
      <c r="RMJ39" s="9"/>
      <c r="RMK39" s="9"/>
      <c r="RML39" s="78"/>
      <c r="RMM39" s="9"/>
      <c r="RMN39" s="9"/>
      <c r="RMO39" s="78"/>
      <c r="RMP39" s="9"/>
      <c r="RMQ39" s="9"/>
      <c r="RMR39" s="78"/>
      <c r="RMS39" s="9"/>
      <c r="RMT39" s="9"/>
      <c r="RMU39" s="78"/>
      <c r="RMV39" s="9"/>
      <c r="RMW39" s="9"/>
      <c r="RMX39" s="78"/>
      <c r="RMY39" s="9"/>
      <c r="RMZ39" s="9"/>
      <c r="RNA39" s="78"/>
      <c r="RNB39" s="9"/>
      <c r="RNC39" s="9"/>
      <c r="RND39" s="78"/>
      <c r="RNE39" s="9"/>
      <c r="RNF39" s="9"/>
      <c r="RNG39" s="78"/>
      <c r="RNH39" s="9"/>
      <c r="RNI39" s="9"/>
      <c r="RNJ39" s="78"/>
      <c r="RNK39" s="9"/>
      <c r="RNL39" s="9"/>
      <c r="RNM39" s="78"/>
      <c r="RNN39" s="9"/>
      <c r="RNO39" s="9"/>
      <c r="RNP39" s="78"/>
      <c r="RNQ39" s="9"/>
      <c r="RNR39" s="9"/>
      <c r="RNS39" s="78"/>
      <c r="RNT39" s="9"/>
      <c r="RNU39" s="9"/>
      <c r="RNV39" s="78"/>
      <c r="RNW39" s="9"/>
      <c r="RNX39" s="9"/>
      <c r="RNY39" s="78"/>
      <c r="RNZ39" s="10"/>
      <c r="ROA39" s="10"/>
      <c r="ROB39" s="10"/>
      <c r="ROC39" s="9"/>
      <c r="ROD39" s="9"/>
      <c r="ROE39" s="78"/>
      <c r="ROF39" s="10"/>
      <c r="ROG39" s="10"/>
      <c r="ROH39" s="10"/>
      <c r="ROI39" s="9"/>
      <c r="ROJ39" s="9"/>
      <c r="ROK39" s="78"/>
      <c r="ROL39" s="9"/>
      <c r="ROM39" s="9"/>
      <c r="RON39" s="78"/>
      <c r="ROO39" s="10"/>
      <c r="ROP39" s="10"/>
      <c r="ROQ39" s="10"/>
      <c r="ROR39" s="10"/>
      <c r="ROS39" s="10"/>
      <c r="ROT39" s="10"/>
      <c r="ROU39" s="57"/>
      <c r="ROV39" s="58"/>
      <c r="ROW39" s="9"/>
      <c r="ROX39" s="9"/>
      <c r="ROY39" s="78"/>
      <c r="ROZ39" s="9"/>
      <c r="RPA39" s="9"/>
      <c r="RPB39" s="78"/>
      <c r="RPC39" s="9"/>
      <c r="RPD39" s="9"/>
      <c r="RPE39" s="78"/>
      <c r="RPF39" s="9"/>
      <c r="RPG39" s="9"/>
      <c r="RPH39" s="78"/>
      <c r="RPI39" s="9"/>
      <c r="RPJ39" s="9"/>
      <c r="RPK39" s="78"/>
      <c r="RPL39" s="9"/>
      <c r="RPM39" s="9"/>
      <c r="RPN39" s="78"/>
      <c r="RPO39" s="9"/>
      <c r="RPP39" s="9"/>
      <c r="RPQ39" s="78"/>
      <c r="RPR39" s="9"/>
      <c r="RPS39" s="9"/>
      <c r="RPT39" s="78"/>
      <c r="RPU39" s="9"/>
      <c r="RPV39" s="9"/>
      <c r="RPW39" s="78"/>
      <c r="RPX39" s="9"/>
      <c r="RPY39" s="9"/>
      <c r="RPZ39" s="78"/>
      <c r="RQA39" s="9"/>
      <c r="RQB39" s="9"/>
      <c r="RQC39" s="78"/>
      <c r="RQD39" s="9"/>
      <c r="RQE39" s="9"/>
      <c r="RQF39" s="78"/>
      <c r="RQG39" s="9"/>
      <c r="RQH39" s="9"/>
      <c r="RQI39" s="78"/>
      <c r="RQJ39" s="9"/>
      <c r="RQK39" s="9"/>
      <c r="RQL39" s="78"/>
      <c r="RQM39" s="9"/>
      <c r="RQN39" s="9"/>
      <c r="RQO39" s="78"/>
      <c r="RQP39" s="9"/>
      <c r="RQQ39" s="9"/>
      <c r="RQR39" s="78"/>
      <c r="RQS39" s="9"/>
      <c r="RQT39" s="9"/>
      <c r="RQU39" s="78"/>
      <c r="RQV39" s="9"/>
      <c r="RQW39" s="9"/>
      <c r="RQX39" s="78"/>
      <c r="RQY39" s="9"/>
      <c r="RQZ39" s="9"/>
      <c r="RRA39" s="78"/>
      <c r="RRB39" s="9"/>
      <c r="RRC39" s="9"/>
      <c r="RRD39" s="78"/>
      <c r="RRE39" s="9"/>
      <c r="RRF39" s="9"/>
      <c r="RRG39" s="78"/>
      <c r="RRH39" s="10"/>
      <c r="RRI39" s="10"/>
      <c r="RRJ39" s="10"/>
      <c r="RRK39" s="9"/>
      <c r="RRL39" s="9"/>
      <c r="RRM39" s="78"/>
      <c r="RRN39" s="10"/>
      <c r="RRO39" s="10"/>
      <c r="RRP39" s="10"/>
      <c r="RRQ39" s="9"/>
      <c r="RRR39" s="9"/>
      <c r="RRS39" s="78"/>
      <c r="RRT39" s="9"/>
      <c r="RRU39" s="9"/>
      <c r="RRV39" s="78"/>
      <c r="RRW39" s="10"/>
      <c r="RRX39" s="10"/>
      <c r="RRY39" s="10"/>
      <c r="RRZ39" s="10"/>
      <c r="RSA39" s="10"/>
      <c r="RSB39" s="10"/>
      <c r="RSC39" s="57"/>
      <c r="RSD39" s="58"/>
      <c r="RSE39" s="9"/>
      <c r="RSF39" s="9"/>
      <c r="RSG39" s="78"/>
      <c r="RSH39" s="9"/>
      <c r="RSI39" s="9"/>
      <c r="RSJ39" s="78"/>
      <c r="RSK39" s="9"/>
      <c r="RSL39" s="9"/>
      <c r="RSM39" s="78"/>
      <c r="RSN39" s="9"/>
      <c r="RSO39" s="9"/>
      <c r="RSP39" s="78"/>
      <c r="RSQ39" s="9"/>
      <c r="RSR39" s="9"/>
      <c r="RSS39" s="78"/>
      <c r="RST39" s="9"/>
      <c r="RSU39" s="9"/>
      <c r="RSV39" s="78"/>
      <c r="RSW39" s="9"/>
      <c r="RSX39" s="9"/>
      <c r="RSY39" s="78"/>
      <c r="RSZ39" s="9"/>
      <c r="RTA39" s="9"/>
      <c r="RTB39" s="78"/>
      <c r="RTC39" s="9"/>
      <c r="RTD39" s="9"/>
      <c r="RTE39" s="78"/>
      <c r="RTF39" s="9"/>
      <c r="RTG39" s="9"/>
      <c r="RTH39" s="78"/>
      <c r="RTI39" s="9"/>
      <c r="RTJ39" s="9"/>
      <c r="RTK39" s="78"/>
      <c r="RTL39" s="9"/>
      <c r="RTM39" s="9"/>
      <c r="RTN39" s="78"/>
      <c r="RTO39" s="9"/>
      <c r="RTP39" s="9"/>
      <c r="RTQ39" s="78"/>
      <c r="RTR39" s="9"/>
      <c r="RTS39" s="9"/>
      <c r="RTT39" s="78"/>
      <c r="RTU39" s="9"/>
      <c r="RTV39" s="9"/>
      <c r="RTW39" s="78"/>
      <c r="RTX39" s="9"/>
      <c r="RTY39" s="9"/>
      <c r="RTZ39" s="78"/>
      <c r="RUA39" s="9"/>
      <c r="RUB39" s="9"/>
      <c r="RUC39" s="78"/>
      <c r="RUD39" s="9"/>
      <c r="RUE39" s="9"/>
      <c r="RUF39" s="78"/>
      <c r="RUG39" s="9"/>
      <c r="RUH39" s="9"/>
      <c r="RUI39" s="78"/>
      <c r="RUJ39" s="9"/>
      <c r="RUK39" s="9"/>
      <c r="RUL39" s="78"/>
      <c r="RUM39" s="9"/>
      <c r="RUN39" s="9"/>
      <c r="RUO39" s="78"/>
      <c r="RUP39" s="10"/>
      <c r="RUQ39" s="10"/>
      <c r="RUR39" s="10"/>
      <c r="RUS39" s="9"/>
      <c r="RUT39" s="9"/>
      <c r="RUU39" s="78"/>
      <c r="RUV39" s="10"/>
      <c r="RUW39" s="10"/>
      <c r="RUX39" s="10"/>
      <c r="RUY39" s="9"/>
      <c r="RUZ39" s="9"/>
      <c r="RVA39" s="78"/>
      <c r="RVB39" s="9"/>
      <c r="RVC39" s="9"/>
      <c r="RVD39" s="78"/>
      <c r="RVE39" s="10"/>
      <c r="RVF39" s="10"/>
      <c r="RVG39" s="10"/>
      <c r="RVH39" s="10"/>
      <c r="RVI39" s="10"/>
      <c r="RVJ39" s="10"/>
      <c r="RVK39" s="57"/>
      <c r="RVL39" s="58"/>
      <c r="RVM39" s="9"/>
      <c r="RVN39" s="9"/>
      <c r="RVO39" s="78"/>
      <c r="RVP39" s="9"/>
      <c r="RVQ39" s="9"/>
      <c r="RVR39" s="78"/>
      <c r="RVS39" s="9"/>
      <c r="RVT39" s="9"/>
      <c r="RVU39" s="78"/>
      <c r="RVV39" s="9"/>
      <c r="RVW39" s="9"/>
      <c r="RVX39" s="78"/>
      <c r="RVY39" s="9"/>
      <c r="RVZ39" s="9"/>
      <c r="RWA39" s="78"/>
      <c r="RWB39" s="9"/>
      <c r="RWC39" s="9"/>
      <c r="RWD39" s="78"/>
      <c r="RWE39" s="9"/>
      <c r="RWF39" s="9"/>
      <c r="RWG39" s="78"/>
      <c r="RWH39" s="9"/>
      <c r="RWI39" s="9"/>
      <c r="RWJ39" s="78"/>
      <c r="RWK39" s="9"/>
      <c r="RWL39" s="9"/>
      <c r="RWM39" s="78"/>
      <c r="RWN39" s="9"/>
      <c r="RWO39" s="9"/>
      <c r="RWP39" s="78"/>
      <c r="RWQ39" s="9"/>
      <c r="RWR39" s="9"/>
      <c r="RWS39" s="78"/>
      <c r="RWT39" s="9"/>
      <c r="RWU39" s="9"/>
      <c r="RWV39" s="78"/>
      <c r="RWW39" s="9"/>
      <c r="RWX39" s="9"/>
      <c r="RWY39" s="78"/>
      <c r="RWZ39" s="9"/>
      <c r="RXA39" s="9"/>
      <c r="RXB39" s="78"/>
      <c r="RXC39" s="9"/>
      <c r="RXD39" s="9"/>
      <c r="RXE39" s="78"/>
      <c r="RXF39" s="9"/>
      <c r="RXG39" s="9"/>
      <c r="RXH39" s="78"/>
      <c r="RXI39" s="9"/>
      <c r="RXJ39" s="9"/>
      <c r="RXK39" s="78"/>
      <c r="RXL39" s="9"/>
      <c r="RXM39" s="9"/>
      <c r="RXN39" s="78"/>
      <c r="RXO39" s="9"/>
      <c r="RXP39" s="9"/>
      <c r="RXQ39" s="78"/>
      <c r="RXR39" s="9"/>
      <c r="RXS39" s="9"/>
      <c r="RXT39" s="78"/>
      <c r="RXU39" s="9"/>
      <c r="RXV39" s="9"/>
      <c r="RXW39" s="78"/>
      <c r="RXX39" s="10"/>
      <c r="RXY39" s="10"/>
      <c r="RXZ39" s="10"/>
      <c r="RYA39" s="9"/>
      <c r="RYB39" s="9"/>
      <c r="RYC39" s="78"/>
      <c r="RYD39" s="10"/>
      <c r="RYE39" s="10"/>
      <c r="RYF39" s="10"/>
      <c r="RYG39" s="9"/>
      <c r="RYH39" s="9"/>
      <c r="RYI39" s="78"/>
      <c r="RYJ39" s="9"/>
      <c r="RYK39" s="9"/>
      <c r="RYL39" s="78"/>
      <c r="RYM39" s="10"/>
      <c r="RYN39" s="10"/>
      <c r="RYO39" s="10"/>
      <c r="RYP39" s="10"/>
      <c r="RYQ39" s="10"/>
      <c r="RYR39" s="10"/>
      <c r="RYS39" s="57"/>
      <c r="RYT39" s="58"/>
      <c r="RYU39" s="9"/>
      <c r="RYV39" s="9"/>
      <c r="RYW39" s="78"/>
      <c r="RYX39" s="9"/>
      <c r="RYY39" s="9"/>
      <c r="RYZ39" s="78"/>
      <c r="RZA39" s="9"/>
      <c r="RZB39" s="9"/>
      <c r="RZC39" s="78"/>
      <c r="RZD39" s="9"/>
      <c r="RZE39" s="9"/>
      <c r="RZF39" s="78"/>
      <c r="RZG39" s="9"/>
      <c r="RZH39" s="9"/>
      <c r="RZI39" s="78"/>
      <c r="RZJ39" s="9"/>
      <c r="RZK39" s="9"/>
      <c r="RZL39" s="78"/>
      <c r="RZM39" s="9"/>
      <c r="RZN39" s="9"/>
      <c r="RZO39" s="78"/>
      <c r="RZP39" s="9"/>
      <c r="RZQ39" s="9"/>
      <c r="RZR39" s="78"/>
      <c r="RZS39" s="9"/>
      <c r="RZT39" s="9"/>
      <c r="RZU39" s="78"/>
      <c r="RZV39" s="9"/>
      <c r="RZW39" s="9"/>
      <c r="RZX39" s="78"/>
      <c r="RZY39" s="9"/>
      <c r="RZZ39" s="9"/>
      <c r="SAA39" s="78"/>
      <c r="SAB39" s="9"/>
      <c r="SAC39" s="9"/>
      <c r="SAD39" s="78"/>
      <c r="SAE39" s="9"/>
      <c r="SAF39" s="9"/>
      <c r="SAG39" s="78"/>
      <c r="SAH39" s="9"/>
      <c r="SAI39" s="9"/>
      <c r="SAJ39" s="78"/>
      <c r="SAK39" s="9"/>
      <c r="SAL39" s="9"/>
      <c r="SAM39" s="78"/>
      <c r="SAN39" s="9"/>
      <c r="SAO39" s="9"/>
      <c r="SAP39" s="78"/>
      <c r="SAQ39" s="9"/>
      <c r="SAR39" s="9"/>
      <c r="SAS39" s="78"/>
      <c r="SAT39" s="9"/>
      <c r="SAU39" s="9"/>
      <c r="SAV39" s="78"/>
      <c r="SAW39" s="9"/>
      <c r="SAX39" s="9"/>
      <c r="SAY39" s="78"/>
      <c r="SAZ39" s="9"/>
      <c r="SBA39" s="9"/>
      <c r="SBB39" s="78"/>
      <c r="SBC39" s="9"/>
      <c r="SBD39" s="9"/>
      <c r="SBE39" s="78"/>
      <c r="SBF39" s="10"/>
      <c r="SBG39" s="10"/>
      <c r="SBH39" s="10"/>
      <c r="SBI39" s="9"/>
      <c r="SBJ39" s="9"/>
      <c r="SBK39" s="78"/>
      <c r="SBL39" s="10"/>
      <c r="SBM39" s="10"/>
      <c r="SBN39" s="10"/>
      <c r="SBO39" s="9"/>
      <c r="SBP39" s="9"/>
      <c r="SBQ39" s="78"/>
      <c r="SBR39" s="9"/>
      <c r="SBS39" s="9"/>
      <c r="SBT39" s="78"/>
      <c r="SBU39" s="10"/>
      <c r="SBV39" s="10"/>
      <c r="SBW39" s="10"/>
      <c r="SBX39" s="10"/>
      <c r="SBY39" s="10"/>
      <c r="SBZ39" s="10"/>
      <c r="SCA39" s="57"/>
      <c r="SCB39" s="58"/>
      <c r="SCC39" s="9"/>
      <c r="SCD39" s="9"/>
      <c r="SCE39" s="78"/>
      <c r="SCF39" s="9"/>
      <c r="SCG39" s="9"/>
      <c r="SCH39" s="78"/>
      <c r="SCI39" s="9"/>
      <c r="SCJ39" s="9"/>
      <c r="SCK39" s="78"/>
      <c r="SCL39" s="9"/>
      <c r="SCM39" s="9"/>
      <c r="SCN39" s="78"/>
      <c r="SCO39" s="9"/>
      <c r="SCP39" s="9"/>
      <c r="SCQ39" s="78"/>
      <c r="SCR39" s="9"/>
      <c r="SCS39" s="9"/>
      <c r="SCT39" s="78"/>
      <c r="SCU39" s="9"/>
      <c r="SCV39" s="9"/>
      <c r="SCW39" s="78"/>
      <c r="SCX39" s="9"/>
      <c r="SCY39" s="9"/>
      <c r="SCZ39" s="78"/>
      <c r="SDA39" s="9"/>
      <c r="SDB39" s="9"/>
      <c r="SDC39" s="78"/>
      <c r="SDD39" s="9"/>
      <c r="SDE39" s="9"/>
      <c r="SDF39" s="78"/>
      <c r="SDG39" s="9"/>
      <c r="SDH39" s="9"/>
      <c r="SDI39" s="78"/>
      <c r="SDJ39" s="9"/>
      <c r="SDK39" s="9"/>
      <c r="SDL39" s="78"/>
      <c r="SDM39" s="9"/>
      <c r="SDN39" s="9"/>
      <c r="SDO39" s="78"/>
      <c r="SDP39" s="9"/>
      <c r="SDQ39" s="9"/>
      <c r="SDR39" s="78"/>
      <c r="SDS39" s="9"/>
      <c r="SDT39" s="9"/>
      <c r="SDU39" s="78"/>
      <c r="SDV39" s="9"/>
      <c r="SDW39" s="9"/>
      <c r="SDX39" s="78"/>
      <c r="SDY39" s="9"/>
      <c r="SDZ39" s="9"/>
      <c r="SEA39" s="78"/>
      <c r="SEB39" s="9"/>
      <c r="SEC39" s="9"/>
      <c r="SED39" s="78"/>
      <c r="SEE39" s="9"/>
      <c r="SEF39" s="9"/>
      <c r="SEG39" s="78"/>
      <c r="SEH39" s="9"/>
      <c r="SEI39" s="9"/>
      <c r="SEJ39" s="78"/>
      <c r="SEK39" s="9"/>
      <c r="SEL39" s="9"/>
      <c r="SEM39" s="78"/>
      <c r="SEN39" s="10"/>
      <c r="SEO39" s="10"/>
      <c r="SEP39" s="10"/>
      <c r="SEQ39" s="9"/>
      <c r="SER39" s="9"/>
      <c r="SES39" s="78"/>
      <c r="SET39" s="10"/>
      <c r="SEU39" s="10"/>
      <c r="SEV39" s="10"/>
      <c r="SEW39" s="9"/>
      <c r="SEX39" s="9"/>
      <c r="SEY39" s="78"/>
      <c r="SEZ39" s="9"/>
      <c r="SFA39" s="9"/>
      <c r="SFB39" s="78"/>
      <c r="SFC39" s="10"/>
      <c r="SFD39" s="10"/>
      <c r="SFE39" s="10"/>
      <c r="SFF39" s="10"/>
      <c r="SFG39" s="10"/>
      <c r="SFH39" s="10"/>
      <c r="SFI39" s="57"/>
      <c r="SFJ39" s="58"/>
      <c r="SFK39" s="9"/>
      <c r="SFL39" s="9"/>
      <c r="SFM39" s="78"/>
      <c r="SFN39" s="9"/>
      <c r="SFO39" s="9"/>
      <c r="SFP39" s="78"/>
      <c r="SFQ39" s="9"/>
      <c r="SFR39" s="9"/>
      <c r="SFS39" s="78"/>
      <c r="SFT39" s="9"/>
      <c r="SFU39" s="9"/>
      <c r="SFV39" s="78"/>
      <c r="SFW39" s="9"/>
      <c r="SFX39" s="9"/>
      <c r="SFY39" s="78"/>
      <c r="SFZ39" s="9"/>
      <c r="SGA39" s="9"/>
      <c r="SGB39" s="78"/>
      <c r="SGC39" s="9"/>
      <c r="SGD39" s="9"/>
      <c r="SGE39" s="78"/>
      <c r="SGF39" s="9"/>
      <c r="SGG39" s="9"/>
      <c r="SGH39" s="78"/>
      <c r="SGI39" s="9"/>
      <c r="SGJ39" s="9"/>
      <c r="SGK39" s="78"/>
      <c r="SGL39" s="9"/>
      <c r="SGM39" s="9"/>
      <c r="SGN39" s="78"/>
      <c r="SGO39" s="9"/>
      <c r="SGP39" s="9"/>
      <c r="SGQ39" s="78"/>
      <c r="SGR39" s="9"/>
      <c r="SGS39" s="9"/>
      <c r="SGT39" s="78"/>
      <c r="SGU39" s="9"/>
      <c r="SGV39" s="9"/>
      <c r="SGW39" s="78"/>
      <c r="SGX39" s="9"/>
      <c r="SGY39" s="9"/>
      <c r="SGZ39" s="78"/>
      <c r="SHA39" s="9"/>
      <c r="SHB39" s="9"/>
      <c r="SHC39" s="78"/>
      <c r="SHD39" s="9"/>
      <c r="SHE39" s="9"/>
      <c r="SHF39" s="78"/>
      <c r="SHG39" s="9"/>
      <c r="SHH39" s="9"/>
      <c r="SHI39" s="78"/>
      <c r="SHJ39" s="9"/>
      <c r="SHK39" s="9"/>
      <c r="SHL39" s="78"/>
      <c r="SHM39" s="9"/>
      <c r="SHN39" s="9"/>
      <c r="SHO39" s="78"/>
      <c r="SHP39" s="9"/>
      <c r="SHQ39" s="9"/>
      <c r="SHR39" s="78"/>
      <c r="SHS39" s="9"/>
      <c r="SHT39" s="9"/>
      <c r="SHU39" s="78"/>
      <c r="SHV39" s="10"/>
      <c r="SHW39" s="10"/>
      <c r="SHX39" s="10"/>
      <c r="SHY39" s="9"/>
      <c r="SHZ39" s="9"/>
      <c r="SIA39" s="78"/>
      <c r="SIB39" s="10"/>
      <c r="SIC39" s="10"/>
      <c r="SID39" s="10"/>
      <c r="SIE39" s="9"/>
      <c r="SIF39" s="9"/>
      <c r="SIG39" s="78"/>
      <c r="SIH39" s="9"/>
      <c r="SII39" s="9"/>
      <c r="SIJ39" s="78"/>
      <c r="SIK39" s="10"/>
      <c r="SIL39" s="10"/>
      <c r="SIM39" s="10"/>
      <c r="SIN39" s="10"/>
      <c r="SIO39" s="10"/>
      <c r="SIP39" s="10"/>
      <c r="SIQ39" s="57"/>
      <c r="SIR39" s="58"/>
      <c r="SIS39" s="9"/>
      <c r="SIT39" s="9"/>
      <c r="SIU39" s="78"/>
      <c r="SIV39" s="9"/>
      <c r="SIW39" s="9"/>
      <c r="SIX39" s="78"/>
      <c r="SIY39" s="9"/>
      <c r="SIZ39" s="9"/>
      <c r="SJA39" s="78"/>
      <c r="SJB39" s="9"/>
      <c r="SJC39" s="9"/>
      <c r="SJD39" s="78"/>
      <c r="SJE39" s="9"/>
      <c r="SJF39" s="9"/>
      <c r="SJG39" s="78"/>
      <c r="SJH39" s="9"/>
      <c r="SJI39" s="9"/>
      <c r="SJJ39" s="78"/>
      <c r="SJK39" s="9"/>
      <c r="SJL39" s="9"/>
      <c r="SJM39" s="78"/>
      <c r="SJN39" s="9"/>
      <c r="SJO39" s="9"/>
      <c r="SJP39" s="78"/>
      <c r="SJQ39" s="9"/>
      <c r="SJR39" s="9"/>
      <c r="SJS39" s="78"/>
      <c r="SJT39" s="9"/>
      <c r="SJU39" s="9"/>
      <c r="SJV39" s="78"/>
      <c r="SJW39" s="9"/>
      <c r="SJX39" s="9"/>
      <c r="SJY39" s="78"/>
      <c r="SJZ39" s="9"/>
      <c r="SKA39" s="9"/>
      <c r="SKB39" s="78"/>
      <c r="SKC39" s="9"/>
      <c r="SKD39" s="9"/>
      <c r="SKE39" s="78"/>
      <c r="SKF39" s="9"/>
      <c r="SKG39" s="9"/>
      <c r="SKH39" s="78"/>
      <c r="SKI39" s="9"/>
      <c r="SKJ39" s="9"/>
      <c r="SKK39" s="78"/>
      <c r="SKL39" s="9"/>
      <c r="SKM39" s="9"/>
      <c r="SKN39" s="78"/>
      <c r="SKO39" s="9"/>
      <c r="SKP39" s="9"/>
      <c r="SKQ39" s="78"/>
      <c r="SKR39" s="9"/>
      <c r="SKS39" s="9"/>
      <c r="SKT39" s="78"/>
      <c r="SKU39" s="9"/>
      <c r="SKV39" s="9"/>
      <c r="SKW39" s="78"/>
      <c r="SKX39" s="9"/>
      <c r="SKY39" s="9"/>
      <c r="SKZ39" s="78"/>
      <c r="SLA39" s="9"/>
      <c r="SLB39" s="9"/>
      <c r="SLC39" s="78"/>
      <c r="SLD39" s="10"/>
      <c r="SLE39" s="10"/>
      <c r="SLF39" s="10"/>
      <c r="SLG39" s="9"/>
      <c r="SLH39" s="9"/>
      <c r="SLI39" s="78"/>
      <c r="SLJ39" s="10"/>
      <c r="SLK39" s="10"/>
      <c r="SLL39" s="10"/>
      <c r="SLM39" s="9"/>
      <c r="SLN39" s="9"/>
      <c r="SLO39" s="78"/>
      <c r="SLP39" s="9"/>
      <c r="SLQ39" s="9"/>
      <c r="SLR39" s="78"/>
      <c r="SLS39" s="10"/>
      <c r="SLT39" s="10"/>
      <c r="SLU39" s="10"/>
      <c r="SLV39" s="10"/>
      <c r="SLW39" s="10"/>
      <c r="SLX39" s="10"/>
      <c r="SLY39" s="57"/>
      <c r="SLZ39" s="58"/>
      <c r="SMA39" s="9"/>
      <c r="SMB39" s="9"/>
      <c r="SMC39" s="78"/>
      <c r="SMD39" s="9"/>
      <c r="SME39" s="9"/>
      <c r="SMF39" s="78"/>
      <c r="SMG39" s="9"/>
      <c r="SMH39" s="9"/>
      <c r="SMI39" s="78"/>
      <c r="SMJ39" s="9"/>
      <c r="SMK39" s="9"/>
      <c r="SML39" s="78"/>
      <c r="SMM39" s="9"/>
      <c r="SMN39" s="9"/>
      <c r="SMO39" s="78"/>
      <c r="SMP39" s="9"/>
      <c r="SMQ39" s="9"/>
      <c r="SMR39" s="78"/>
      <c r="SMS39" s="9"/>
      <c r="SMT39" s="9"/>
      <c r="SMU39" s="78"/>
      <c r="SMV39" s="9"/>
      <c r="SMW39" s="9"/>
      <c r="SMX39" s="78"/>
      <c r="SMY39" s="9"/>
      <c r="SMZ39" s="9"/>
      <c r="SNA39" s="78"/>
      <c r="SNB39" s="9"/>
      <c r="SNC39" s="9"/>
      <c r="SND39" s="78"/>
      <c r="SNE39" s="9"/>
      <c r="SNF39" s="9"/>
      <c r="SNG39" s="78"/>
      <c r="SNH39" s="9"/>
      <c r="SNI39" s="9"/>
      <c r="SNJ39" s="78"/>
      <c r="SNK39" s="9"/>
      <c r="SNL39" s="9"/>
      <c r="SNM39" s="78"/>
      <c r="SNN39" s="9"/>
      <c r="SNO39" s="9"/>
      <c r="SNP39" s="78"/>
      <c r="SNQ39" s="9"/>
      <c r="SNR39" s="9"/>
      <c r="SNS39" s="78"/>
      <c r="SNT39" s="9"/>
      <c r="SNU39" s="9"/>
      <c r="SNV39" s="78"/>
      <c r="SNW39" s="9"/>
      <c r="SNX39" s="9"/>
      <c r="SNY39" s="78"/>
      <c r="SNZ39" s="9"/>
      <c r="SOA39" s="9"/>
      <c r="SOB39" s="78"/>
      <c r="SOC39" s="9"/>
      <c r="SOD39" s="9"/>
      <c r="SOE39" s="78"/>
      <c r="SOF39" s="9"/>
      <c r="SOG39" s="9"/>
      <c r="SOH39" s="78"/>
      <c r="SOI39" s="9"/>
      <c r="SOJ39" s="9"/>
      <c r="SOK39" s="78"/>
      <c r="SOL39" s="10"/>
      <c r="SOM39" s="10"/>
      <c r="SON39" s="10"/>
      <c r="SOO39" s="9"/>
      <c r="SOP39" s="9"/>
      <c r="SOQ39" s="78"/>
      <c r="SOR39" s="10"/>
      <c r="SOS39" s="10"/>
      <c r="SOT39" s="10"/>
      <c r="SOU39" s="9"/>
      <c r="SOV39" s="9"/>
      <c r="SOW39" s="78"/>
      <c r="SOX39" s="9"/>
      <c r="SOY39" s="9"/>
      <c r="SOZ39" s="78"/>
      <c r="SPA39" s="10"/>
      <c r="SPB39" s="10"/>
      <c r="SPC39" s="10"/>
      <c r="SPD39" s="10"/>
      <c r="SPE39" s="10"/>
      <c r="SPF39" s="10"/>
      <c r="SPG39" s="57"/>
      <c r="SPH39" s="58"/>
      <c r="SPI39" s="9"/>
      <c r="SPJ39" s="9"/>
      <c r="SPK39" s="78"/>
      <c r="SPL39" s="9"/>
      <c r="SPM39" s="9"/>
      <c r="SPN39" s="78"/>
      <c r="SPO39" s="9"/>
      <c r="SPP39" s="9"/>
      <c r="SPQ39" s="78"/>
      <c r="SPR39" s="9"/>
      <c r="SPS39" s="9"/>
      <c r="SPT39" s="78"/>
      <c r="SPU39" s="9"/>
      <c r="SPV39" s="9"/>
      <c r="SPW39" s="78"/>
      <c r="SPX39" s="9"/>
      <c r="SPY39" s="9"/>
      <c r="SPZ39" s="78"/>
      <c r="SQA39" s="9"/>
      <c r="SQB39" s="9"/>
      <c r="SQC39" s="78"/>
      <c r="SQD39" s="9"/>
      <c r="SQE39" s="9"/>
      <c r="SQF39" s="78"/>
      <c r="SQG39" s="9"/>
      <c r="SQH39" s="9"/>
      <c r="SQI39" s="78"/>
      <c r="SQJ39" s="9"/>
      <c r="SQK39" s="9"/>
      <c r="SQL39" s="78"/>
      <c r="SQM39" s="9"/>
      <c r="SQN39" s="9"/>
      <c r="SQO39" s="78"/>
      <c r="SQP39" s="9"/>
      <c r="SQQ39" s="9"/>
      <c r="SQR39" s="78"/>
      <c r="SQS39" s="9"/>
      <c r="SQT39" s="9"/>
      <c r="SQU39" s="78"/>
      <c r="SQV39" s="9"/>
      <c r="SQW39" s="9"/>
      <c r="SQX39" s="78"/>
      <c r="SQY39" s="9"/>
      <c r="SQZ39" s="9"/>
      <c r="SRA39" s="78"/>
      <c r="SRB39" s="9"/>
      <c r="SRC39" s="9"/>
      <c r="SRD39" s="78"/>
      <c r="SRE39" s="9"/>
      <c r="SRF39" s="9"/>
      <c r="SRG39" s="78"/>
      <c r="SRH39" s="9"/>
      <c r="SRI39" s="9"/>
      <c r="SRJ39" s="78"/>
      <c r="SRK39" s="9"/>
      <c r="SRL39" s="9"/>
      <c r="SRM39" s="78"/>
      <c r="SRN39" s="9"/>
      <c r="SRO39" s="9"/>
      <c r="SRP39" s="78"/>
      <c r="SRQ39" s="9"/>
      <c r="SRR39" s="9"/>
      <c r="SRS39" s="78"/>
      <c r="SRT39" s="10"/>
      <c r="SRU39" s="10"/>
      <c r="SRV39" s="10"/>
      <c r="SRW39" s="9"/>
      <c r="SRX39" s="9"/>
      <c r="SRY39" s="78"/>
      <c r="SRZ39" s="10"/>
      <c r="SSA39" s="10"/>
      <c r="SSB39" s="10"/>
      <c r="SSC39" s="9"/>
      <c r="SSD39" s="9"/>
      <c r="SSE39" s="78"/>
      <c r="SSF39" s="9"/>
      <c r="SSG39" s="9"/>
      <c r="SSH39" s="78"/>
      <c r="SSI39" s="10"/>
      <c r="SSJ39" s="10"/>
      <c r="SSK39" s="10"/>
      <c r="SSL39" s="10"/>
      <c r="SSM39" s="10"/>
      <c r="SSN39" s="10"/>
      <c r="SSO39" s="57"/>
      <c r="SSP39" s="58"/>
      <c r="SSQ39" s="9"/>
      <c r="SSR39" s="9"/>
      <c r="SSS39" s="78"/>
      <c r="SST39" s="9"/>
      <c r="SSU39" s="9"/>
      <c r="SSV39" s="78"/>
      <c r="SSW39" s="9"/>
      <c r="SSX39" s="9"/>
      <c r="SSY39" s="78"/>
      <c r="SSZ39" s="9"/>
      <c r="STA39" s="9"/>
      <c r="STB39" s="78"/>
      <c r="STC39" s="9"/>
      <c r="STD39" s="9"/>
      <c r="STE39" s="78"/>
      <c r="STF39" s="9"/>
      <c r="STG39" s="9"/>
      <c r="STH39" s="78"/>
      <c r="STI39" s="9"/>
      <c r="STJ39" s="9"/>
      <c r="STK39" s="78"/>
      <c r="STL39" s="9"/>
      <c r="STM39" s="9"/>
      <c r="STN39" s="78"/>
      <c r="STO39" s="9"/>
      <c r="STP39" s="9"/>
      <c r="STQ39" s="78"/>
      <c r="STR39" s="9"/>
      <c r="STS39" s="9"/>
      <c r="STT39" s="78"/>
      <c r="STU39" s="9"/>
      <c r="STV39" s="9"/>
      <c r="STW39" s="78"/>
      <c r="STX39" s="9"/>
      <c r="STY39" s="9"/>
      <c r="STZ39" s="78"/>
      <c r="SUA39" s="9"/>
      <c r="SUB39" s="9"/>
      <c r="SUC39" s="78"/>
      <c r="SUD39" s="9"/>
      <c r="SUE39" s="9"/>
      <c r="SUF39" s="78"/>
      <c r="SUG39" s="9"/>
      <c r="SUH39" s="9"/>
      <c r="SUI39" s="78"/>
      <c r="SUJ39" s="9"/>
      <c r="SUK39" s="9"/>
      <c r="SUL39" s="78"/>
      <c r="SUM39" s="9"/>
      <c r="SUN39" s="9"/>
      <c r="SUO39" s="78"/>
      <c r="SUP39" s="9"/>
      <c r="SUQ39" s="9"/>
      <c r="SUR39" s="78"/>
      <c r="SUS39" s="9"/>
      <c r="SUT39" s="9"/>
      <c r="SUU39" s="78"/>
      <c r="SUV39" s="9"/>
      <c r="SUW39" s="9"/>
      <c r="SUX39" s="78"/>
      <c r="SUY39" s="9"/>
      <c r="SUZ39" s="9"/>
      <c r="SVA39" s="78"/>
      <c r="SVB39" s="10"/>
      <c r="SVC39" s="10"/>
      <c r="SVD39" s="10"/>
      <c r="SVE39" s="9"/>
      <c r="SVF39" s="9"/>
      <c r="SVG39" s="78"/>
      <c r="SVH39" s="10"/>
      <c r="SVI39" s="10"/>
      <c r="SVJ39" s="10"/>
      <c r="SVK39" s="9"/>
      <c r="SVL39" s="9"/>
      <c r="SVM39" s="78"/>
      <c r="SVN39" s="9"/>
      <c r="SVO39" s="9"/>
      <c r="SVP39" s="78"/>
      <c r="SVQ39" s="10"/>
      <c r="SVR39" s="10"/>
      <c r="SVS39" s="10"/>
      <c r="SVT39" s="10"/>
      <c r="SVU39" s="10"/>
      <c r="SVV39" s="10"/>
      <c r="SVW39" s="57"/>
      <c r="SVX39" s="58"/>
      <c r="SVY39" s="9"/>
      <c r="SVZ39" s="9"/>
      <c r="SWA39" s="78"/>
      <c r="SWB39" s="9"/>
      <c r="SWC39" s="9"/>
      <c r="SWD39" s="78"/>
      <c r="SWE39" s="9"/>
      <c r="SWF39" s="9"/>
      <c r="SWG39" s="78"/>
      <c r="SWH39" s="9"/>
      <c r="SWI39" s="9"/>
      <c r="SWJ39" s="78"/>
      <c r="SWK39" s="9"/>
      <c r="SWL39" s="9"/>
      <c r="SWM39" s="78"/>
      <c r="SWN39" s="9"/>
      <c r="SWO39" s="9"/>
      <c r="SWP39" s="78"/>
      <c r="SWQ39" s="9"/>
      <c r="SWR39" s="9"/>
      <c r="SWS39" s="78"/>
      <c r="SWT39" s="9"/>
      <c r="SWU39" s="9"/>
      <c r="SWV39" s="78"/>
      <c r="SWW39" s="9"/>
      <c r="SWX39" s="9"/>
      <c r="SWY39" s="78"/>
      <c r="SWZ39" s="9"/>
      <c r="SXA39" s="9"/>
      <c r="SXB39" s="78"/>
      <c r="SXC39" s="9"/>
      <c r="SXD39" s="9"/>
      <c r="SXE39" s="78"/>
      <c r="SXF39" s="9"/>
      <c r="SXG39" s="9"/>
      <c r="SXH39" s="78"/>
      <c r="SXI39" s="9"/>
      <c r="SXJ39" s="9"/>
      <c r="SXK39" s="78"/>
      <c r="SXL39" s="9"/>
      <c r="SXM39" s="9"/>
      <c r="SXN39" s="78"/>
      <c r="SXO39" s="9"/>
      <c r="SXP39" s="9"/>
      <c r="SXQ39" s="78"/>
      <c r="SXR39" s="9"/>
      <c r="SXS39" s="9"/>
      <c r="SXT39" s="78"/>
      <c r="SXU39" s="9"/>
      <c r="SXV39" s="9"/>
      <c r="SXW39" s="78"/>
      <c r="SXX39" s="9"/>
      <c r="SXY39" s="9"/>
      <c r="SXZ39" s="78"/>
      <c r="SYA39" s="9"/>
      <c r="SYB39" s="9"/>
      <c r="SYC39" s="78"/>
      <c r="SYD39" s="9"/>
      <c r="SYE39" s="9"/>
      <c r="SYF39" s="78"/>
      <c r="SYG39" s="9"/>
      <c r="SYH39" s="9"/>
      <c r="SYI39" s="78"/>
      <c r="SYJ39" s="10"/>
      <c r="SYK39" s="10"/>
      <c r="SYL39" s="10"/>
      <c r="SYM39" s="9"/>
      <c r="SYN39" s="9"/>
      <c r="SYO39" s="78"/>
      <c r="SYP39" s="10"/>
      <c r="SYQ39" s="10"/>
      <c r="SYR39" s="10"/>
      <c r="SYS39" s="9"/>
      <c r="SYT39" s="9"/>
      <c r="SYU39" s="78"/>
      <c r="SYV39" s="9"/>
      <c r="SYW39" s="9"/>
      <c r="SYX39" s="78"/>
      <c r="SYY39" s="10"/>
      <c r="SYZ39" s="10"/>
      <c r="SZA39" s="10"/>
      <c r="SZB39" s="10"/>
      <c r="SZC39" s="10"/>
      <c r="SZD39" s="10"/>
      <c r="SZE39" s="57"/>
      <c r="SZF39" s="58"/>
      <c r="SZG39" s="9"/>
      <c r="SZH39" s="9"/>
      <c r="SZI39" s="78"/>
      <c r="SZJ39" s="9"/>
      <c r="SZK39" s="9"/>
      <c r="SZL39" s="78"/>
      <c r="SZM39" s="9"/>
      <c r="SZN39" s="9"/>
      <c r="SZO39" s="78"/>
      <c r="SZP39" s="9"/>
      <c r="SZQ39" s="9"/>
      <c r="SZR39" s="78"/>
      <c r="SZS39" s="9"/>
      <c r="SZT39" s="9"/>
      <c r="SZU39" s="78"/>
      <c r="SZV39" s="9"/>
      <c r="SZW39" s="9"/>
      <c r="SZX39" s="78"/>
      <c r="SZY39" s="9"/>
      <c r="SZZ39" s="9"/>
      <c r="TAA39" s="78"/>
      <c r="TAB39" s="9"/>
      <c r="TAC39" s="9"/>
      <c r="TAD39" s="78"/>
      <c r="TAE39" s="9"/>
      <c r="TAF39" s="9"/>
      <c r="TAG39" s="78"/>
      <c r="TAH39" s="9"/>
      <c r="TAI39" s="9"/>
      <c r="TAJ39" s="78"/>
      <c r="TAK39" s="9"/>
      <c r="TAL39" s="9"/>
      <c r="TAM39" s="78"/>
      <c r="TAN39" s="9"/>
      <c r="TAO39" s="9"/>
      <c r="TAP39" s="78"/>
      <c r="TAQ39" s="9"/>
      <c r="TAR39" s="9"/>
      <c r="TAS39" s="78"/>
      <c r="TAT39" s="9"/>
      <c r="TAU39" s="9"/>
      <c r="TAV39" s="78"/>
      <c r="TAW39" s="9"/>
      <c r="TAX39" s="9"/>
      <c r="TAY39" s="78"/>
      <c r="TAZ39" s="9"/>
      <c r="TBA39" s="9"/>
      <c r="TBB39" s="78"/>
      <c r="TBC39" s="9"/>
      <c r="TBD39" s="9"/>
      <c r="TBE39" s="78"/>
      <c r="TBF39" s="9"/>
      <c r="TBG39" s="9"/>
      <c r="TBH39" s="78"/>
      <c r="TBI39" s="9"/>
      <c r="TBJ39" s="9"/>
      <c r="TBK39" s="78"/>
      <c r="TBL39" s="9"/>
      <c r="TBM39" s="9"/>
      <c r="TBN39" s="78"/>
      <c r="TBO39" s="9"/>
      <c r="TBP39" s="9"/>
      <c r="TBQ39" s="78"/>
      <c r="TBR39" s="10"/>
      <c r="TBS39" s="10"/>
      <c r="TBT39" s="10"/>
      <c r="TBU39" s="9"/>
      <c r="TBV39" s="9"/>
      <c r="TBW39" s="78"/>
      <c r="TBX39" s="10"/>
      <c r="TBY39" s="10"/>
      <c r="TBZ39" s="10"/>
      <c r="TCA39" s="9"/>
      <c r="TCB39" s="9"/>
      <c r="TCC39" s="78"/>
      <c r="TCD39" s="9"/>
      <c r="TCE39" s="9"/>
      <c r="TCF39" s="78"/>
      <c r="TCG39" s="10"/>
      <c r="TCH39" s="10"/>
      <c r="TCI39" s="10"/>
      <c r="TCJ39" s="10"/>
      <c r="TCK39" s="10"/>
      <c r="TCL39" s="10"/>
      <c r="TCM39" s="57"/>
      <c r="TCN39" s="58"/>
      <c r="TCO39" s="9"/>
      <c r="TCP39" s="9"/>
      <c r="TCQ39" s="78"/>
      <c r="TCR39" s="9"/>
      <c r="TCS39" s="9"/>
      <c r="TCT39" s="78"/>
      <c r="TCU39" s="9"/>
      <c r="TCV39" s="9"/>
      <c r="TCW39" s="78"/>
      <c r="TCX39" s="9"/>
      <c r="TCY39" s="9"/>
      <c r="TCZ39" s="78"/>
      <c r="TDA39" s="9"/>
      <c r="TDB39" s="9"/>
      <c r="TDC39" s="78"/>
      <c r="TDD39" s="9"/>
      <c r="TDE39" s="9"/>
      <c r="TDF39" s="78"/>
      <c r="TDG39" s="9"/>
      <c r="TDH39" s="9"/>
      <c r="TDI39" s="78"/>
      <c r="TDJ39" s="9"/>
      <c r="TDK39" s="9"/>
      <c r="TDL39" s="78"/>
      <c r="TDM39" s="9"/>
      <c r="TDN39" s="9"/>
      <c r="TDO39" s="78"/>
      <c r="TDP39" s="9"/>
      <c r="TDQ39" s="9"/>
      <c r="TDR39" s="78"/>
      <c r="TDS39" s="9"/>
      <c r="TDT39" s="9"/>
      <c r="TDU39" s="78"/>
      <c r="TDV39" s="9"/>
      <c r="TDW39" s="9"/>
      <c r="TDX39" s="78"/>
      <c r="TDY39" s="9"/>
      <c r="TDZ39" s="9"/>
      <c r="TEA39" s="78"/>
      <c r="TEB39" s="9"/>
      <c r="TEC39" s="9"/>
      <c r="TED39" s="78"/>
      <c r="TEE39" s="9"/>
      <c r="TEF39" s="9"/>
      <c r="TEG39" s="78"/>
      <c r="TEH39" s="9"/>
      <c r="TEI39" s="9"/>
      <c r="TEJ39" s="78"/>
      <c r="TEK39" s="9"/>
      <c r="TEL39" s="9"/>
      <c r="TEM39" s="78"/>
      <c r="TEN39" s="9"/>
      <c r="TEO39" s="9"/>
      <c r="TEP39" s="78"/>
      <c r="TEQ39" s="9"/>
      <c r="TER39" s="9"/>
      <c r="TES39" s="78"/>
      <c r="TET39" s="9"/>
      <c r="TEU39" s="9"/>
      <c r="TEV39" s="78"/>
      <c r="TEW39" s="9"/>
      <c r="TEX39" s="9"/>
      <c r="TEY39" s="78"/>
      <c r="TEZ39" s="10"/>
      <c r="TFA39" s="10"/>
      <c r="TFB39" s="10"/>
      <c r="TFC39" s="9"/>
      <c r="TFD39" s="9"/>
      <c r="TFE39" s="78"/>
      <c r="TFF39" s="10"/>
      <c r="TFG39" s="10"/>
      <c r="TFH39" s="10"/>
      <c r="TFI39" s="9"/>
      <c r="TFJ39" s="9"/>
      <c r="TFK39" s="78"/>
      <c r="TFL39" s="9"/>
      <c r="TFM39" s="9"/>
      <c r="TFN39" s="78"/>
      <c r="TFO39" s="10"/>
      <c r="TFP39" s="10"/>
      <c r="TFQ39" s="10"/>
      <c r="TFR39" s="10"/>
      <c r="TFS39" s="10"/>
      <c r="TFT39" s="10"/>
      <c r="TFU39" s="57"/>
      <c r="TFV39" s="58"/>
      <c r="TFW39" s="9"/>
      <c r="TFX39" s="9"/>
      <c r="TFY39" s="78"/>
      <c r="TFZ39" s="9"/>
      <c r="TGA39" s="9"/>
      <c r="TGB39" s="78"/>
      <c r="TGC39" s="9"/>
      <c r="TGD39" s="9"/>
      <c r="TGE39" s="78"/>
      <c r="TGF39" s="9"/>
      <c r="TGG39" s="9"/>
      <c r="TGH39" s="78"/>
      <c r="TGI39" s="9"/>
      <c r="TGJ39" s="9"/>
      <c r="TGK39" s="78"/>
      <c r="TGL39" s="9"/>
      <c r="TGM39" s="9"/>
      <c r="TGN39" s="78"/>
      <c r="TGO39" s="9"/>
      <c r="TGP39" s="9"/>
      <c r="TGQ39" s="78"/>
      <c r="TGR39" s="9"/>
      <c r="TGS39" s="9"/>
      <c r="TGT39" s="78"/>
      <c r="TGU39" s="9"/>
      <c r="TGV39" s="9"/>
      <c r="TGW39" s="78"/>
      <c r="TGX39" s="9"/>
      <c r="TGY39" s="9"/>
      <c r="TGZ39" s="78"/>
      <c r="THA39" s="9"/>
      <c r="THB39" s="9"/>
      <c r="THC39" s="78"/>
      <c r="THD39" s="9"/>
      <c r="THE39" s="9"/>
      <c r="THF39" s="78"/>
      <c r="THG39" s="9"/>
      <c r="THH39" s="9"/>
      <c r="THI39" s="78"/>
      <c r="THJ39" s="9"/>
      <c r="THK39" s="9"/>
      <c r="THL39" s="78"/>
      <c r="THM39" s="9"/>
      <c r="THN39" s="9"/>
      <c r="THO39" s="78"/>
      <c r="THP39" s="9"/>
      <c r="THQ39" s="9"/>
      <c r="THR39" s="78"/>
      <c r="THS39" s="9"/>
      <c r="THT39" s="9"/>
      <c r="THU39" s="78"/>
      <c r="THV39" s="9"/>
      <c r="THW39" s="9"/>
      <c r="THX39" s="78"/>
      <c r="THY39" s="9"/>
      <c r="THZ39" s="9"/>
      <c r="TIA39" s="78"/>
      <c r="TIB39" s="9"/>
      <c r="TIC39" s="9"/>
      <c r="TID39" s="78"/>
      <c r="TIE39" s="9"/>
      <c r="TIF39" s="9"/>
      <c r="TIG39" s="78"/>
      <c r="TIH39" s="10"/>
      <c r="TII39" s="10"/>
      <c r="TIJ39" s="10"/>
      <c r="TIK39" s="9"/>
      <c r="TIL39" s="9"/>
      <c r="TIM39" s="78"/>
      <c r="TIN39" s="10"/>
      <c r="TIO39" s="10"/>
      <c r="TIP39" s="10"/>
      <c r="TIQ39" s="9"/>
      <c r="TIR39" s="9"/>
      <c r="TIS39" s="78"/>
      <c r="TIT39" s="9"/>
      <c r="TIU39" s="9"/>
      <c r="TIV39" s="78"/>
      <c r="TIW39" s="10"/>
      <c r="TIX39" s="10"/>
      <c r="TIY39" s="10"/>
      <c r="TIZ39" s="10"/>
      <c r="TJA39" s="10"/>
      <c r="TJB39" s="10"/>
      <c r="TJC39" s="57"/>
      <c r="TJD39" s="58"/>
      <c r="TJE39" s="9"/>
      <c r="TJF39" s="9"/>
      <c r="TJG39" s="78"/>
      <c r="TJH39" s="9"/>
      <c r="TJI39" s="9"/>
      <c r="TJJ39" s="78"/>
      <c r="TJK39" s="9"/>
      <c r="TJL39" s="9"/>
      <c r="TJM39" s="78"/>
      <c r="TJN39" s="9"/>
      <c r="TJO39" s="9"/>
      <c r="TJP39" s="78"/>
      <c r="TJQ39" s="9"/>
      <c r="TJR39" s="9"/>
      <c r="TJS39" s="78"/>
      <c r="TJT39" s="9"/>
      <c r="TJU39" s="9"/>
      <c r="TJV39" s="78"/>
      <c r="TJW39" s="9"/>
      <c r="TJX39" s="9"/>
      <c r="TJY39" s="78"/>
      <c r="TJZ39" s="9"/>
      <c r="TKA39" s="9"/>
      <c r="TKB39" s="78"/>
      <c r="TKC39" s="9"/>
      <c r="TKD39" s="9"/>
      <c r="TKE39" s="78"/>
      <c r="TKF39" s="9"/>
      <c r="TKG39" s="9"/>
      <c r="TKH39" s="78"/>
      <c r="TKI39" s="9"/>
      <c r="TKJ39" s="9"/>
      <c r="TKK39" s="78"/>
      <c r="TKL39" s="9"/>
      <c r="TKM39" s="9"/>
      <c r="TKN39" s="78"/>
      <c r="TKO39" s="9"/>
      <c r="TKP39" s="9"/>
      <c r="TKQ39" s="78"/>
      <c r="TKR39" s="9"/>
      <c r="TKS39" s="9"/>
      <c r="TKT39" s="78"/>
      <c r="TKU39" s="9"/>
      <c r="TKV39" s="9"/>
      <c r="TKW39" s="78"/>
      <c r="TKX39" s="9"/>
      <c r="TKY39" s="9"/>
      <c r="TKZ39" s="78"/>
      <c r="TLA39" s="9"/>
      <c r="TLB39" s="9"/>
      <c r="TLC39" s="78"/>
      <c r="TLD39" s="9"/>
      <c r="TLE39" s="9"/>
      <c r="TLF39" s="78"/>
      <c r="TLG39" s="9"/>
      <c r="TLH39" s="9"/>
      <c r="TLI39" s="78"/>
      <c r="TLJ39" s="9"/>
      <c r="TLK39" s="9"/>
      <c r="TLL39" s="78"/>
      <c r="TLM39" s="9"/>
      <c r="TLN39" s="9"/>
      <c r="TLO39" s="78"/>
      <c r="TLP39" s="10"/>
      <c r="TLQ39" s="10"/>
      <c r="TLR39" s="10"/>
      <c r="TLS39" s="9"/>
      <c r="TLT39" s="9"/>
      <c r="TLU39" s="78"/>
      <c r="TLV39" s="10"/>
      <c r="TLW39" s="10"/>
      <c r="TLX39" s="10"/>
      <c r="TLY39" s="9"/>
      <c r="TLZ39" s="9"/>
      <c r="TMA39" s="78"/>
      <c r="TMB39" s="9"/>
      <c r="TMC39" s="9"/>
      <c r="TMD39" s="78"/>
      <c r="TME39" s="10"/>
      <c r="TMF39" s="10"/>
      <c r="TMG39" s="10"/>
      <c r="TMH39" s="10"/>
      <c r="TMI39" s="10"/>
      <c r="TMJ39" s="10"/>
      <c r="TMK39" s="57"/>
      <c r="TML39" s="58"/>
      <c r="TMM39" s="9"/>
      <c r="TMN39" s="9"/>
      <c r="TMO39" s="78"/>
      <c r="TMP39" s="9"/>
      <c r="TMQ39" s="9"/>
      <c r="TMR39" s="78"/>
      <c r="TMS39" s="9"/>
      <c r="TMT39" s="9"/>
      <c r="TMU39" s="78"/>
      <c r="TMV39" s="9"/>
      <c r="TMW39" s="9"/>
      <c r="TMX39" s="78"/>
      <c r="TMY39" s="9"/>
      <c r="TMZ39" s="9"/>
      <c r="TNA39" s="78"/>
      <c r="TNB39" s="9"/>
      <c r="TNC39" s="9"/>
      <c r="TND39" s="78"/>
      <c r="TNE39" s="9"/>
      <c r="TNF39" s="9"/>
      <c r="TNG39" s="78"/>
      <c r="TNH39" s="9"/>
      <c r="TNI39" s="9"/>
      <c r="TNJ39" s="78"/>
      <c r="TNK39" s="9"/>
      <c r="TNL39" s="9"/>
      <c r="TNM39" s="78"/>
      <c r="TNN39" s="9"/>
      <c r="TNO39" s="9"/>
      <c r="TNP39" s="78"/>
      <c r="TNQ39" s="9"/>
      <c r="TNR39" s="9"/>
      <c r="TNS39" s="78"/>
      <c r="TNT39" s="9"/>
      <c r="TNU39" s="9"/>
      <c r="TNV39" s="78"/>
      <c r="TNW39" s="9"/>
      <c r="TNX39" s="9"/>
      <c r="TNY39" s="78"/>
      <c r="TNZ39" s="9"/>
      <c r="TOA39" s="9"/>
      <c r="TOB39" s="78"/>
      <c r="TOC39" s="9"/>
      <c r="TOD39" s="9"/>
      <c r="TOE39" s="78"/>
      <c r="TOF39" s="9"/>
      <c r="TOG39" s="9"/>
      <c r="TOH39" s="78"/>
      <c r="TOI39" s="9"/>
      <c r="TOJ39" s="9"/>
      <c r="TOK39" s="78"/>
      <c r="TOL39" s="9"/>
      <c r="TOM39" s="9"/>
      <c r="TON39" s="78"/>
      <c r="TOO39" s="9"/>
      <c r="TOP39" s="9"/>
      <c r="TOQ39" s="78"/>
      <c r="TOR39" s="9"/>
      <c r="TOS39" s="9"/>
      <c r="TOT39" s="78"/>
      <c r="TOU39" s="9"/>
      <c r="TOV39" s="9"/>
      <c r="TOW39" s="78"/>
      <c r="TOX39" s="10"/>
      <c r="TOY39" s="10"/>
      <c r="TOZ39" s="10"/>
      <c r="TPA39" s="9"/>
      <c r="TPB39" s="9"/>
      <c r="TPC39" s="78"/>
      <c r="TPD39" s="10"/>
      <c r="TPE39" s="10"/>
      <c r="TPF39" s="10"/>
      <c r="TPG39" s="9"/>
      <c r="TPH39" s="9"/>
      <c r="TPI39" s="78"/>
      <c r="TPJ39" s="9"/>
      <c r="TPK39" s="9"/>
      <c r="TPL39" s="78"/>
      <c r="TPM39" s="10"/>
      <c r="TPN39" s="10"/>
      <c r="TPO39" s="10"/>
      <c r="TPP39" s="10"/>
      <c r="TPQ39" s="10"/>
      <c r="TPR39" s="10"/>
      <c r="TPS39" s="57"/>
      <c r="TPT39" s="58"/>
      <c r="TPU39" s="9"/>
      <c r="TPV39" s="9"/>
      <c r="TPW39" s="78"/>
      <c r="TPX39" s="9"/>
      <c r="TPY39" s="9"/>
      <c r="TPZ39" s="78"/>
      <c r="TQA39" s="9"/>
      <c r="TQB39" s="9"/>
      <c r="TQC39" s="78"/>
      <c r="TQD39" s="9"/>
      <c r="TQE39" s="9"/>
      <c r="TQF39" s="78"/>
      <c r="TQG39" s="9"/>
      <c r="TQH39" s="9"/>
      <c r="TQI39" s="78"/>
      <c r="TQJ39" s="9"/>
      <c r="TQK39" s="9"/>
      <c r="TQL39" s="78"/>
      <c r="TQM39" s="9"/>
      <c r="TQN39" s="9"/>
      <c r="TQO39" s="78"/>
      <c r="TQP39" s="9"/>
      <c r="TQQ39" s="9"/>
      <c r="TQR39" s="78"/>
      <c r="TQS39" s="9"/>
      <c r="TQT39" s="9"/>
      <c r="TQU39" s="78"/>
      <c r="TQV39" s="9"/>
      <c r="TQW39" s="9"/>
      <c r="TQX39" s="78"/>
      <c r="TQY39" s="9"/>
      <c r="TQZ39" s="9"/>
      <c r="TRA39" s="78"/>
      <c r="TRB39" s="9"/>
      <c r="TRC39" s="9"/>
      <c r="TRD39" s="78"/>
      <c r="TRE39" s="9"/>
      <c r="TRF39" s="9"/>
      <c r="TRG39" s="78"/>
      <c r="TRH39" s="9"/>
      <c r="TRI39" s="9"/>
      <c r="TRJ39" s="78"/>
      <c r="TRK39" s="9"/>
      <c r="TRL39" s="9"/>
      <c r="TRM39" s="78"/>
      <c r="TRN39" s="9"/>
      <c r="TRO39" s="9"/>
      <c r="TRP39" s="78"/>
      <c r="TRQ39" s="9"/>
      <c r="TRR39" s="9"/>
      <c r="TRS39" s="78"/>
      <c r="TRT39" s="9"/>
      <c r="TRU39" s="9"/>
      <c r="TRV39" s="78"/>
      <c r="TRW39" s="9"/>
      <c r="TRX39" s="9"/>
      <c r="TRY39" s="78"/>
      <c r="TRZ39" s="9"/>
      <c r="TSA39" s="9"/>
      <c r="TSB39" s="78"/>
      <c r="TSC39" s="9"/>
      <c r="TSD39" s="9"/>
      <c r="TSE39" s="78"/>
      <c r="TSF39" s="10"/>
      <c r="TSG39" s="10"/>
      <c r="TSH39" s="10"/>
      <c r="TSI39" s="9"/>
      <c r="TSJ39" s="9"/>
      <c r="TSK39" s="78"/>
      <c r="TSL39" s="10"/>
      <c r="TSM39" s="10"/>
      <c r="TSN39" s="10"/>
      <c r="TSO39" s="9"/>
      <c r="TSP39" s="9"/>
      <c r="TSQ39" s="78"/>
      <c r="TSR39" s="9"/>
      <c r="TSS39" s="9"/>
      <c r="TST39" s="78"/>
      <c r="TSU39" s="10"/>
      <c r="TSV39" s="10"/>
      <c r="TSW39" s="10"/>
      <c r="TSX39" s="10"/>
      <c r="TSY39" s="10"/>
      <c r="TSZ39" s="10"/>
      <c r="TTA39" s="57"/>
      <c r="TTB39" s="58"/>
      <c r="TTC39" s="9"/>
      <c r="TTD39" s="9"/>
      <c r="TTE39" s="78"/>
      <c r="TTF39" s="9"/>
      <c r="TTG39" s="9"/>
      <c r="TTH39" s="78"/>
      <c r="TTI39" s="9"/>
      <c r="TTJ39" s="9"/>
      <c r="TTK39" s="78"/>
      <c r="TTL39" s="9"/>
      <c r="TTM39" s="9"/>
      <c r="TTN39" s="78"/>
      <c r="TTO39" s="9"/>
      <c r="TTP39" s="9"/>
      <c r="TTQ39" s="78"/>
      <c r="TTR39" s="9"/>
      <c r="TTS39" s="9"/>
      <c r="TTT39" s="78"/>
      <c r="TTU39" s="9"/>
      <c r="TTV39" s="9"/>
      <c r="TTW39" s="78"/>
      <c r="TTX39" s="9"/>
      <c r="TTY39" s="9"/>
      <c r="TTZ39" s="78"/>
      <c r="TUA39" s="9"/>
      <c r="TUB39" s="9"/>
      <c r="TUC39" s="78"/>
      <c r="TUD39" s="9"/>
      <c r="TUE39" s="9"/>
      <c r="TUF39" s="78"/>
      <c r="TUG39" s="9"/>
      <c r="TUH39" s="9"/>
      <c r="TUI39" s="78"/>
      <c r="TUJ39" s="9"/>
      <c r="TUK39" s="9"/>
      <c r="TUL39" s="78"/>
      <c r="TUM39" s="9"/>
      <c r="TUN39" s="9"/>
      <c r="TUO39" s="78"/>
      <c r="TUP39" s="9"/>
      <c r="TUQ39" s="9"/>
      <c r="TUR39" s="78"/>
      <c r="TUS39" s="9"/>
      <c r="TUT39" s="9"/>
      <c r="TUU39" s="78"/>
      <c r="TUV39" s="9"/>
      <c r="TUW39" s="9"/>
      <c r="TUX39" s="78"/>
      <c r="TUY39" s="9"/>
      <c r="TUZ39" s="9"/>
      <c r="TVA39" s="78"/>
      <c r="TVB39" s="9"/>
      <c r="TVC39" s="9"/>
      <c r="TVD39" s="78"/>
      <c r="TVE39" s="9"/>
      <c r="TVF39" s="9"/>
      <c r="TVG39" s="78"/>
      <c r="TVH39" s="9"/>
      <c r="TVI39" s="9"/>
      <c r="TVJ39" s="78"/>
      <c r="TVK39" s="9"/>
      <c r="TVL39" s="9"/>
      <c r="TVM39" s="78"/>
      <c r="TVN39" s="10"/>
      <c r="TVO39" s="10"/>
      <c r="TVP39" s="10"/>
      <c r="TVQ39" s="9"/>
      <c r="TVR39" s="9"/>
      <c r="TVS39" s="78"/>
      <c r="TVT39" s="10"/>
      <c r="TVU39" s="10"/>
      <c r="TVV39" s="10"/>
      <c r="TVW39" s="9"/>
      <c r="TVX39" s="9"/>
      <c r="TVY39" s="78"/>
      <c r="TVZ39" s="9"/>
      <c r="TWA39" s="9"/>
      <c r="TWB39" s="78"/>
      <c r="TWC39" s="10"/>
      <c r="TWD39" s="10"/>
      <c r="TWE39" s="10"/>
      <c r="TWF39" s="10"/>
      <c r="TWG39" s="10"/>
      <c r="TWH39" s="10"/>
      <c r="TWI39" s="57"/>
      <c r="TWJ39" s="58"/>
      <c r="TWK39" s="9"/>
      <c r="TWL39" s="9"/>
      <c r="TWM39" s="78"/>
      <c r="TWN39" s="9"/>
      <c r="TWO39" s="9"/>
      <c r="TWP39" s="78"/>
      <c r="TWQ39" s="9"/>
      <c r="TWR39" s="9"/>
      <c r="TWS39" s="78"/>
      <c r="TWT39" s="9"/>
      <c r="TWU39" s="9"/>
      <c r="TWV39" s="78"/>
      <c r="TWW39" s="9"/>
      <c r="TWX39" s="9"/>
      <c r="TWY39" s="78"/>
      <c r="TWZ39" s="9"/>
      <c r="TXA39" s="9"/>
      <c r="TXB39" s="78"/>
      <c r="TXC39" s="9"/>
      <c r="TXD39" s="9"/>
      <c r="TXE39" s="78"/>
      <c r="TXF39" s="9"/>
      <c r="TXG39" s="9"/>
      <c r="TXH39" s="78"/>
      <c r="TXI39" s="9"/>
      <c r="TXJ39" s="9"/>
      <c r="TXK39" s="78"/>
      <c r="TXL39" s="9"/>
      <c r="TXM39" s="9"/>
      <c r="TXN39" s="78"/>
      <c r="TXO39" s="9"/>
      <c r="TXP39" s="9"/>
      <c r="TXQ39" s="78"/>
      <c r="TXR39" s="9"/>
      <c r="TXS39" s="9"/>
      <c r="TXT39" s="78"/>
      <c r="TXU39" s="9"/>
      <c r="TXV39" s="9"/>
      <c r="TXW39" s="78"/>
      <c r="TXX39" s="9"/>
      <c r="TXY39" s="9"/>
      <c r="TXZ39" s="78"/>
      <c r="TYA39" s="9"/>
      <c r="TYB39" s="9"/>
      <c r="TYC39" s="78"/>
      <c r="TYD39" s="9"/>
      <c r="TYE39" s="9"/>
      <c r="TYF39" s="78"/>
      <c r="TYG39" s="9"/>
      <c r="TYH39" s="9"/>
      <c r="TYI39" s="78"/>
      <c r="TYJ39" s="9"/>
      <c r="TYK39" s="9"/>
      <c r="TYL39" s="78"/>
      <c r="TYM39" s="9"/>
      <c r="TYN39" s="9"/>
      <c r="TYO39" s="78"/>
      <c r="TYP39" s="9"/>
      <c r="TYQ39" s="9"/>
      <c r="TYR39" s="78"/>
      <c r="TYS39" s="9"/>
      <c r="TYT39" s="9"/>
      <c r="TYU39" s="78"/>
      <c r="TYV39" s="10"/>
      <c r="TYW39" s="10"/>
      <c r="TYX39" s="10"/>
      <c r="TYY39" s="9"/>
      <c r="TYZ39" s="9"/>
      <c r="TZA39" s="78"/>
      <c r="TZB39" s="10"/>
      <c r="TZC39" s="10"/>
      <c r="TZD39" s="10"/>
      <c r="TZE39" s="9"/>
      <c r="TZF39" s="9"/>
      <c r="TZG39" s="78"/>
      <c r="TZH39" s="9"/>
      <c r="TZI39" s="9"/>
      <c r="TZJ39" s="78"/>
      <c r="TZK39" s="10"/>
      <c r="TZL39" s="10"/>
      <c r="TZM39" s="10"/>
      <c r="TZN39" s="10"/>
      <c r="TZO39" s="10"/>
      <c r="TZP39" s="10"/>
      <c r="TZQ39" s="57"/>
      <c r="TZR39" s="58"/>
      <c r="TZS39" s="9"/>
      <c r="TZT39" s="9"/>
      <c r="TZU39" s="78"/>
      <c r="TZV39" s="9"/>
      <c r="TZW39" s="9"/>
      <c r="TZX39" s="78"/>
      <c r="TZY39" s="9"/>
      <c r="TZZ39" s="9"/>
      <c r="UAA39" s="78"/>
      <c r="UAB39" s="9"/>
      <c r="UAC39" s="9"/>
      <c r="UAD39" s="78"/>
      <c r="UAE39" s="9"/>
      <c r="UAF39" s="9"/>
      <c r="UAG39" s="78"/>
      <c r="UAH39" s="9"/>
      <c r="UAI39" s="9"/>
      <c r="UAJ39" s="78"/>
      <c r="UAK39" s="9"/>
      <c r="UAL39" s="9"/>
      <c r="UAM39" s="78"/>
      <c r="UAN39" s="9"/>
      <c r="UAO39" s="9"/>
      <c r="UAP39" s="78"/>
      <c r="UAQ39" s="9"/>
      <c r="UAR39" s="9"/>
      <c r="UAS39" s="78"/>
      <c r="UAT39" s="9"/>
      <c r="UAU39" s="9"/>
      <c r="UAV39" s="78"/>
      <c r="UAW39" s="9"/>
      <c r="UAX39" s="9"/>
      <c r="UAY39" s="78"/>
      <c r="UAZ39" s="9"/>
      <c r="UBA39" s="9"/>
      <c r="UBB39" s="78"/>
      <c r="UBC39" s="9"/>
      <c r="UBD39" s="9"/>
      <c r="UBE39" s="78"/>
      <c r="UBF39" s="9"/>
      <c r="UBG39" s="9"/>
      <c r="UBH39" s="78"/>
      <c r="UBI39" s="9"/>
      <c r="UBJ39" s="9"/>
      <c r="UBK39" s="78"/>
      <c r="UBL39" s="9"/>
      <c r="UBM39" s="9"/>
      <c r="UBN39" s="78"/>
      <c r="UBO39" s="9"/>
      <c r="UBP39" s="9"/>
      <c r="UBQ39" s="78"/>
      <c r="UBR39" s="9"/>
      <c r="UBS39" s="9"/>
      <c r="UBT39" s="78"/>
      <c r="UBU39" s="9"/>
      <c r="UBV39" s="9"/>
      <c r="UBW39" s="78"/>
      <c r="UBX39" s="9"/>
      <c r="UBY39" s="9"/>
      <c r="UBZ39" s="78"/>
      <c r="UCA39" s="9"/>
      <c r="UCB39" s="9"/>
      <c r="UCC39" s="78"/>
      <c r="UCD39" s="10"/>
      <c r="UCE39" s="10"/>
      <c r="UCF39" s="10"/>
      <c r="UCG39" s="9"/>
      <c r="UCH39" s="9"/>
      <c r="UCI39" s="78"/>
      <c r="UCJ39" s="10"/>
      <c r="UCK39" s="10"/>
      <c r="UCL39" s="10"/>
      <c r="UCM39" s="9"/>
      <c r="UCN39" s="9"/>
      <c r="UCO39" s="78"/>
      <c r="UCP39" s="9"/>
      <c r="UCQ39" s="9"/>
      <c r="UCR39" s="78"/>
      <c r="UCS39" s="10"/>
      <c r="UCT39" s="10"/>
      <c r="UCU39" s="10"/>
      <c r="UCV39" s="10"/>
      <c r="UCW39" s="10"/>
      <c r="UCX39" s="10"/>
      <c r="UCY39" s="57"/>
      <c r="UCZ39" s="58"/>
      <c r="UDA39" s="9"/>
      <c r="UDB39" s="9"/>
      <c r="UDC39" s="78"/>
      <c r="UDD39" s="9"/>
      <c r="UDE39" s="9"/>
      <c r="UDF39" s="78"/>
      <c r="UDG39" s="9"/>
      <c r="UDH39" s="9"/>
      <c r="UDI39" s="78"/>
      <c r="UDJ39" s="9"/>
      <c r="UDK39" s="9"/>
      <c r="UDL39" s="78"/>
      <c r="UDM39" s="9"/>
      <c r="UDN39" s="9"/>
      <c r="UDO39" s="78"/>
      <c r="UDP39" s="9"/>
      <c r="UDQ39" s="9"/>
      <c r="UDR39" s="78"/>
      <c r="UDS39" s="9"/>
      <c r="UDT39" s="9"/>
      <c r="UDU39" s="78"/>
      <c r="UDV39" s="9"/>
      <c r="UDW39" s="9"/>
      <c r="UDX39" s="78"/>
      <c r="UDY39" s="9"/>
      <c r="UDZ39" s="9"/>
      <c r="UEA39" s="78"/>
      <c r="UEB39" s="9"/>
      <c r="UEC39" s="9"/>
      <c r="UED39" s="78"/>
      <c r="UEE39" s="9"/>
      <c r="UEF39" s="9"/>
      <c r="UEG39" s="78"/>
      <c r="UEH39" s="9"/>
      <c r="UEI39" s="9"/>
      <c r="UEJ39" s="78"/>
      <c r="UEK39" s="9"/>
      <c r="UEL39" s="9"/>
      <c r="UEM39" s="78"/>
      <c r="UEN39" s="9"/>
      <c r="UEO39" s="9"/>
      <c r="UEP39" s="78"/>
      <c r="UEQ39" s="9"/>
      <c r="UER39" s="9"/>
      <c r="UES39" s="78"/>
      <c r="UET39" s="9"/>
      <c r="UEU39" s="9"/>
      <c r="UEV39" s="78"/>
      <c r="UEW39" s="9"/>
      <c r="UEX39" s="9"/>
      <c r="UEY39" s="78"/>
      <c r="UEZ39" s="9"/>
      <c r="UFA39" s="9"/>
      <c r="UFB39" s="78"/>
      <c r="UFC39" s="9"/>
      <c r="UFD39" s="9"/>
      <c r="UFE39" s="78"/>
      <c r="UFF39" s="9"/>
      <c r="UFG39" s="9"/>
      <c r="UFH39" s="78"/>
      <c r="UFI39" s="9"/>
      <c r="UFJ39" s="9"/>
      <c r="UFK39" s="78"/>
      <c r="UFL39" s="10"/>
      <c r="UFM39" s="10"/>
      <c r="UFN39" s="10"/>
      <c r="UFO39" s="9"/>
      <c r="UFP39" s="9"/>
      <c r="UFQ39" s="78"/>
      <c r="UFR39" s="10"/>
      <c r="UFS39" s="10"/>
      <c r="UFT39" s="10"/>
      <c r="UFU39" s="9"/>
      <c r="UFV39" s="9"/>
      <c r="UFW39" s="78"/>
      <c r="UFX39" s="9"/>
      <c r="UFY39" s="9"/>
      <c r="UFZ39" s="78"/>
      <c r="UGA39" s="10"/>
      <c r="UGB39" s="10"/>
      <c r="UGC39" s="10"/>
      <c r="UGD39" s="10"/>
      <c r="UGE39" s="10"/>
      <c r="UGF39" s="10"/>
      <c r="UGG39" s="57"/>
      <c r="UGH39" s="58"/>
      <c r="UGI39" s="9"/>
      <c r="UGJ39" s="9"/>
      <c r="UGK39" s="78"/>
      <c r="UGL39" s="9"/>
      <c r="UGM39" s="9"/>
      <c r="UGN39" s="78"/>
      <c r="UGO39" s="9"/>
      <c r="UGP39" s="9"/>
      <c r="UGQ39" s="78"/>
      <c r="UGR39" s="9"/>
      <c r="UGS39" s="9"/>
      <c r="UGT39" s="78"/>
      <c r="UGU39" s="9"/>
      <c r="UGV39" s="9"/>
      <c r="UGW39" s="78"/>
      <c r="UGX39" s="9"/>
      <c r="UGY39" s="9"/>
      <c r="UGZ39" s="78"/>
      <c r="UHA39" s="9"/>
      <c r="UHB39" s="9"/>
      <c r="UHC39" s="78"/>
      <c r="UHD39" s="9"/>
      <c r="UHE39" s="9"/>
      <c r="UHF39" s="78"/>
      <c r="UHG39" s="9"/>
      <c r="UHH39" s="9"/>
      <c r="UHI39" s="78"/>
      <c r="UHJ39" s="9"/>
      <c r="UHK39" s="9"/>
      <c r="UHL39" s="78"/>
      <c r="UHM39" s="9"/>
      <c r="UHN39" s="9"/>
      <c r="UHO39" s="78"/>
      <c r="UHP39" s="9"/>
      <c r="UHQ39" s="9"/>
      <c r="UHR39" s="78"/>
      <c r="UHS39" s="9"/>
      <c r="UHT39" s="9"/>
      <c r="UHU39" s="78"/>
      <c r="UHV39" s="9"/>
      <c r="UHW39" s="9"/>
      <c r="UHX39" s="78"/>
      <c r="UHY39" s="9"/>
      <c r="UHZ39" s="9"/>
      <c r="UIA39" s="78"/>
      <c r="UIB39" s="9"/>
      <c r="UIC39" s="9"/>
      <c r="UID39" s="78"/>
      <c r="UIE39" s="9"/>
      <c r="UIF39" s="9"/>
      <c r="UIG39" s="78"/>
      <c r="UIH39" s="9"/>
      <c r="UII39" s="9"/>
      <c r="UIJ39" s="78"/>
      <c r="UIK39" s="9"/>
      <c r="UIL39" s="9"/>
      <c r="UIM39" s="78"/>
      <c r="UIN39" s="9"/>
      <c r="UIO39" s="9"/>
      <c r="UIP39" s="78"/>
      <c r="UIQ39" s="9"/>
      <c r="UIR39" s="9"/>
      <c r="UIS39" s="78"/>
      <c r="UIT39" s="10"/>
      <c r="UIU39" s="10"/>
      <c r="UIV39" s="10"/>
      <c r="UIW39" s="9"/>
      <c r="UIX39" s="9"/>
      <c r="UIY39" s="78"/>
      <c r="UIZ39" s="10"/>
      <c r="UJA39" s="10"/>
      <c r="UJB39" s="10"/>
      <c r="UJC39" s="9"/>
      <c r="UJD39" s="9"/>
      <c r="UJE39" s="78"/>
      <c r="UJF39" s="9"/>
      <c r="UJG39" s="9"/>
      <c r="UJH39" s="78"/>
      <c r="UJI39" s="10"/>
      <c r="UJJ39" s="10"/>
      <c r="UJK39" s="10"/>
      <c r="UJL39" s="10"/>
      <c r="UJM39" s="10"/>
      <c r="UJN39" s="10"/>
      <c r="UJO39" s="57"/>
      <c r="UJP39" s="58"/>
      <c r="UJQ39" s="9"/>
      <c r="UJR39" s="9"/>
      <c r="UJS39" s="78"/>
      <c r="UJT39" s="9"/>
      <c r="UJU39" s="9"/>
      <c r="UJV39" s="78"/>
      <c r="UJW39" s="9"/>
      <c r="UJX39" s="9"/>
      <c r="UJY39" s="78"/>
      <c r="UJZ39" s="9"/>
      <c r="UKA39" s="9"/>
      <c r="UKB39" s="78"/>
      <c r="UKC39" s="9"/>
      <c r="UKD39" s="9"/>
      <c r="UKE39" s="78"/>
      <c r="UKF39" s="9"/>
      <c r="UKG39" s="9"/>
      <c r="UKH39" s="78"/>
      <c r="UKI39" s="9"/>
      <c r="UKJ39" s="9"/>
      <c r="UKK39" s="78"/>
      <c r="UKL39" s="9"/>
      <c r="UKM39" s="9"/>
      <c r="UKN39" s="78"/>
      <c r="UKO39" s="9"/>
      <c r="UKP39" s="9"/>
      <c r="UKQ39" s="78"/>
      <c r="UKR39" s="9"/>
      <c r="UKS39" s="9"/>
      <c r="UKT39" s="78"/>
      <c r="UKU39" s="9"/>
      <c r="UKV39" s="9"/>
      <c r="UKW39" s="78"/>
      <c r="UKX39" s="9"/>
      <c r="UKY39" s="9"/>
      <c r="UKZ39" s="78"/>
      <c r="ULA39" s="9"/>
      <c r="ULB39" s="9"/>
      <c r="ULC39" s="78"/>
      <c r="ULD39" s="9"/>
      <c r="ULE39" s="9"/>
      <c r="ULF39" s="78"/>
      <c r="ULG39" s="9"/>
      <c r="ULH39" s="9"/>
      <c r="ULI39" s="78"/>
      <c r="ULJ39" s="9"/>
      <c r="ULK39" s="9"/>
      <c r="ULL39" s="78"/>
      <c r="ULM39" s="9"/>
      <c r="ULN39" s="9"/>
      <c r="ULO39" s="78"/>
      <c r="ULP39" s="9"/>
      <c r="ULQ39" s="9"/>
      <c r="ULR39" s="78"/>
      <c r="ULS39" s="9"/>
      <c r="ULT39" s="9"/>
      <c r="ULU39" s="78"/>
      <c r="ULV39" s="9"/>
      <c r="ULW39" s="9"/>
      <c r="ULX39" s="78"/>
      <c r="ULY39" s="9"/>
      <c r="ULZ39" s="9"/>
      <c r="UMA39" s="78"/>
      <c r="UMB39" s="10"/>
      <c r="UMC39" s="10"/>
      <c r="UMD39" s="10"/>
      <c r="UME39" s="9"/>
      <c r="UMF39" s="9"/>
      <c r="UMG39" s="78"/>
      <c r="UMH39" s="10"/>
      <c r="UMI39" s="10"/>
      <c r="UMJ39" s="10"/>
      <c r="UMK39" s="9"/>
      <c r="UML39" s="9"/>
      <c r="UMM39" s="78"/>
      <c r="UMN39" s="9"/>
      <c r="UMO39" s="9"/>
      <c r="UMP39" s="78"/>
      <c r="UMQ39" s="10"/>
      <c r="UMR39" s="10"/>
      <c r="UMS39" s="10"/>
      <c r="UMT39" s="10"/>
      <c r="UMU39" s="10"/>
      <c r="UMV39" s="10"/>
      <c r="UMW39" s="57"/>
      <c r="UMX39" s="58"/>
      <c r="UMY39" s="9"/>
      <c r="UMZ39" s="9"/>
      <c r="UNA39" s="78"/>
      <c r="UNB39" s="9"/>
      <c r="UNC39" s="9"/>
      <c r="UND39" s="78"/>
      <c r="UNE39" s="9"/>
      <c r="UNF39" s="9"/>
      <c r="UNG39" s="78"/>
      <c r="UNH39" s="9"/>
      <c r="UNI39" s="9"/>
      <c r="UNJ39" s="78"/>
      <c r="UNK39" s="9"/>
      <c r="UNL39" s="9"/>
      <c r="UNM39" s="78"/>
      <c r="UNN39" s="9"/>
      <c r="UNO39" s="9"/>
      <c r="UNP39" s="78"/>
      <c r="UNQ39" s="9"/>
      <c r="UNR39" s="9"/>
      <c r="UNS39" s="78"/>
      <c r="UNT39" s="9"/>
      <c r="UNU39" s="9"/>
      <c r="UNV39" s="78"/>
      <c r="UNW39" s="9"/>
      <c r="UNX39" s="9"/>
      <c r="UNY39" s="78"/>
      <c r="UNZ39" s="9"/>
      <c r="UOA39" s="9"/>
      <c r="UOB39" s="78"/>
      <c r="UOC39" s="9"/>
      <c r="UOD39" s="9"/>
      <c r="UOE39" s="78"/>
      <c r="UOF39" s="9"/>
      <c r="UOG39" s="9"/>
      <c r="UOH39" s="78"/>
      <c r="UOI39" s="9"/>
      <c r="UOJ39" s="9"/>
      <c r="UOK39" s="78"/>
      <c r="UOL39" s="9"/>
      <c r="UOM39" s="9"/>
      <c r="UON39" s="78"/>
      <c r="UOO39" s="9"/>
      <c r="UOP39" s="9"/>
      <c r="UOQ39" s="78"/>
      <c r="UOR39" s="9"/>
      <c r="UOS39" s="9"/>
      <c r="UOT39" s="78"/>
      <c r="UOU39" s="9"/>
      <c r="UOV39" s="9"/>
      <c r="UOW39" s="78"/>
      <c r="UOX39" s="9"/>
      <c r="UOY39" s="9"/>
      <c r="UOZ39" s="78"/>
      <c r="UPA39" s="9"/>
      <c r="UPB39" s="9"/>
      <c r="UPC39" s="78"/>
      <c r="UPD39" s="9"/>
      <c r="UPE39" s="9"/>
      <c r="UPF39" s="78"/>
      <c r="UPG39" s="9"/>
      <c r="UPH39" s="9"/>
      <c r="UPI39" s="78"/>
      <c r="UPJ39" s="10"/>
      <c r="UPK39" s="10"/>
      <c r="UPL39" s="10"/>
      <c r="UPM39" s="9"/>
      <c r="UPN39" s="9"/>
      <c r="UPO39" s="78"/>
      <c r="UPP39" s="10"/>
      <c r="UPQ39" s="10"/>
      <c r="UPR39" s="10"/>
      <c r="UPS39" s="9"/>
      <c r="UPT39" s="9"/>
      <c r="UPU39" s="78"/>
      <c r="UPV39" s="9"/>
      <c r="UPW39" s="9"/>
      <c r="UPX39" s="78"/>
      <c r="UPY39" s="10"/>
      <c r="UPZ39" s="10"/>
      <c r="UQA39" s="10"/>
      <c r="UQB39" s="10"/>
      <c r="UQC39" s="10"/>
      <c r="UQD39" s="10"/>
      <c r="UQE39" s="57"/>
      <c r="UQF39" s="58"/>
      <c r="UQG39" s="9"/>
      <c r="UQH39" s="9"/>
      <c r="UQI39" s="78"/>
      <c r="UQJ39" s="9"/>
      <c r="UQK39" s="9"/>
      <c r="UQL39" s="78"/>
      <c r="UQM39" s="9"/>
      <c r="UQN39" s="9"/>
      <c r="UQO39" s="78"/>
      <c r="UQP39" s="9"/>
      <c r="UQQ39" s="9"/>
      <c r="UQR39" s="78"/>
      <c r="UQS39" s="9"/>
      <c r="UQT39" s="9"/>
      <c r="UQU39" s="78"/>
      <c r="UQV39" s="9"/>
      <c r="UQW39" s="9"/>
      <c r="UQX39" s="78"/>
      <c r="UQY39" s="9"/>
      <c r="UQZ39" s="9"/>
      <c r="URA39" s="78"/>
      <c r="URB39" s="9"/>
      <c r="URC39" s="9"/>
      <c r="URD39" s="78"/>
      <c r="URE39" s="9"/>
      <c r="URF39" s="9"/>
      <c r="URG39" s="78"/>
      <c r="URH39" s="9"/>
      <c r="URI39" s="9"/>
      <c r="URJ39" s="78"/>
      <c r="URK39" s="9"/>
      <c r="URL39" s="9"/>
      <c r="URM39" s="78"/>
      <c r="URN39" s="9"/>
      <c r="URO39" s="9"/>
      <c r="URP39" s="78"/>
      <c r="URQ39" s="9"/>
      <c r="URR39" s="9"/>
      <c r="URS39" s="78"/>
      <c r="URT39" s="9"/>
      <c r="URU39" s="9"/>
      <c r="URV39" s="78"/>
      <c r="URW39" s="9"/>
      <c r="URX39" s="9"/>
      <c r="URY39" s="78"/>
      <c r="URZ39" s="9"/>
      <c r="USA39" s="9"/>
      <c r="USB39" s="78"/>
      <c r="USC39" s="9"/>
      <c r="USD39" s="9"/>
      <c r="USE39" s="78"/>
      <c r="USF39" s="9"/>
      <c r="USG39" s="9"/>
      <c r="USH39" s="78"/>
      <c r="USI39" s="9"/>
      <c r="USJ39" s="9"/>
      <c r="USK39" s="78"/>
      <c r="USL39" s="9"/>
      <c r="USM39" s="9"/>
      <c r="USN39" s="78"/>
      <c r="USO39" s="9"/>
      <c r="USP39" s="9"/>
      <c r="USQ39" s="78"/>
      <c r="USR39" s="10"/>
      <c r="USS39" s="10"/>
      <c r="UST39" s="10"/>
      <c r="USU39" s="9"/>
      <c r="USV39" s="9"/>
      <c r="USW39" s="78"/>
      <c r="USX39" s="10"/>
      <c r="USY39" s="10"/>
      <c r="USZ39" s="10"/>
      <c r="UTA39" s="9"/>
      <c r="UTB39" s="9"/>
      <c r="UTC39" s="78"/>
      <c r="UTD39" s="9"/>
      <c r="UTE39" s="9"/>
      <c r="UTF39" s="78"/>
      <c r="UTG39" s="10"/>
      <c r="UTH39" s="10"/>
      <c r="UTI39" s="10"/>
      <c r="UTJ39" s="10"/>
      <c r="UTK39" s="10"/>
      <c r="UTL39" s="10"/>
      <c r="UTM39" s="57"/>
      <c r="UTN39" s="58"/>
      <c r="UTO39" s="9"/>
      <c r="UTP39" s="9"/>
      <c r="UTQ39" s="78"/>
      <c r="UTR39" s="9"/>
      <c r="UTS39" s="9"/>
      <c r="UTT39" s="78"/>
      <c r="UTU39" s="9"/>
      <c r="UTV39" s="9"/>
      <c r="UTW39" s="78"/>
      <c r="UTX39" s="9"/>
      <c r="UTY39" s="9"/>
      <c r="UTZ39" s="78"/>
      <c r="UUA39" s="9"/>
      <c r="UUB39" s="9"/>
      <c r="UUC39" s="78"/>
      <c r="UUD39" s="9"/>
      <c r="UUE39" s="9"/>
      <c r="UUF39" s="78"/>
      <c r="UUG39" s="9"/>
      <c r="UUH39" s="9"/>
      <c r="UUI39" s="78"/>
      <c r="UUJ39" s="9"/>
      <c r="UUK39" s="9"/>
      <c r="UUL39" s="78"/>
      <c r="UUM39" s="9"/>
      <c r="UUN39" s="9"/>
      <c r="UUO39" s="78"/>
      <c r="UUP39" s="9"/>
      <c r="UUQ39" s="9"/>
      <c r="UUR39" s="78"/>
      <c r="UUS39" s="9"/>
      <c r="UUT39" s="9"/>
      <c r="UUU39" s="78"/>
      <c r="UUV39" s="9"/>
      <c r="UUW39" s="9"/>
      <c r="UUX39" s="78"/>
      <c r="UUY39" s="9"/>
      <c r="UUZ39" s="9"/>
      <c r="UVA39" s="78"/>
      <c r="UVB39" s="9"/>
      <c r="UVC39" s="9"/>
      <c r="UVD39" s="78"/>
      <c r="UVE39" s="9"/>
      <c r="UVF39" s="9"/>
      <c r="UVG39" s="78"/>
      <c r="UVH39" s="9"/>
      <c r="UVI39" s="9"/>
      <c r="UVJ39" s="78"/>
      <c r="UVK39" s="9"/>
      <c r="UVL39" s="9"/>
      <c r="UVM39" s="78"/>
      <c r="UVN39" s="9"/>
      <c r="UVO39" s="9"/>
      <c r="UVP39" s="78"/>
      <c r="UVQ39" s="9"/>
      <c r="UVR39" s="9"/>
      <c r="UVS39" s="78"/>
      <c r="UVT39" s="9"/>
      <c r="UVU39" s="9"/>
      <c r="UVV39" s="78"/>
      <c r="UVW39" s="9"/>
      <c r="UVX39" s="9"/>
      <c r="UVY39" s="78"/>
      <c r="UVZ39" s="10"/>
      <c r="UWA39" s="10"/>
      <c r="UWB39" s="10"/>
      <c r="UWC39" s="9"/>
      <c r="UWD39" s="9"/>
      <c r="UWE39" s="78"/>
      <c r="UWF39" s="10"/>
      <c r="UWG39" s="10"/>
      <c r="UWH39" s="10"/>
      <c r="UWI39" s="9"/>
      <c r="UWJ39" s="9"/>
      <c r="UWK39" s="78"/>
      <c r="UWL39" s="9"/>
      <c r="UWM39" s="9"/>
      <c r="UWN39" s="78"/>
      <c r="UWO39" s="10"/>
      <c r="UWP39" s="10"/>
      <c r="UWQ39" s="10"/>
      <c r="UWR39" s="10"/>
      <c r="UWS39" s="10"/>
      <c r="UWT39" s="10"/>
      <c r="UWU39" s="57"/>
      <c r="UWV39" s="58"/>
      <c r="UWW39" s="9"/>
      <c r="UWX39" s="9"/>
      <c r="UWY39" s="78"/>
      <c r="UWZ39" s="9"/>
      <c r="UXA39" s="9"/>
      <c r="UXB39" s="78"/>
      <c r="UXC39" s="9"/>
      <c r="UXD39" s="9"/>
      <c r="UXE39" s="78"/>
      <c r="UXF39" s="9"/>
      <c r="UXG39" s="9"/>
      <c r="UXH39" s="78"/>
      <c r="UXI39" s="9"/>
      <c r="UXJ39" s="9"/>
      <c r="UXK39" s="78"/>
      <c r="UXL39" s="9"/>
      <c r="UXM39" s="9"/>
      <c r="UXN39" s="78"/>
      <c r="UXO39" s="9"/>
      <c r="UXP39" s="9"/>
      <c r="UXQ39" s="78"/>
      <c r="UXR39" s="9"/>
      <c r="UXS39" s="9"/>
      <c r="UXT39" s="78"/>
      <c r="UXU39" s="9"/>
      <c r="UXV39" s="9"/>
      <c r="UXW39" s="78"/>
      <c r="UXX39" s="9"/>
      <c r="UXY39" s="9"/>
      <c r="UXZ39" s="78"/>
      <c r="UYA39" s="9"/>
      <c r="UYB39" s="9"/>
      <c r="UYC39" s="78"/>
      <c r="UYD39" s="9"/>
      <c r="UYE39" s="9"/>
      <c r="UYF39" s="78"/>
      <c r="UYG39" s="9"/>
      <c r="UYH39" s="9"/>
      <c r="UYI39" s="78"/>
      <c r="UYJ39" s="9"/>
      <c r="UYK39" s="9"/>
      <c r="UYL39" s="78"/>
      <c r="UYM39" s="9"/>
      <c r="UYN39" s="9"/>
      <c r="UYO39" s="78"/>
      <c r="UYP39" s="9"/>
      <c r="UYQ39" s="9"/>
      <c r="UYR39" s="78"/>
      <c r="UYS39" s="9"/>
      <c r="UYT39" s="9"/>
      <c r="UYU39" s="78"/>
      <c r="UYV39" s="9"/>
      <c r="UYW39" s="9"/>
      <c r="UYX39" s="78"/>
      <c r="UYY39" s="9"/>
      <c r="UYZ39" s="9"/>
      <c r="UZA39" s="78"/>
      <c r="UZB39" s="9"/>
      <c r="UZC39" s="9"/>
      <c r="UZD39" s="78"/>
      <c r="UZE39" s="9"/>
      <c r="UZF39" s="9"/>
      <c r="UZG39" s="78"/>
      <c r="UZH39" s="10"/>
      <c r="UZI39" s="10"/>
      <c r="UZJ39" s="10"/>
      <c r="UZK39" s="9"/>
      <c r="UZL39" s="9"/>
      <c r="UZM39" s="78"/>
      <c r="UZN39" s="10"/>
      <c r="UZO39" s="10"/>
      <c r="UZP39" s="10"/>
      <c r="UZQ39" s="9"/>
      <c r="UZR39" s="9"/>
      <c r="UZS39" s="78"/>
      <c r="UZT39" s="9"/>
      <c r="UZU39" s="9"/>
      <c r="UZV39" s="78"/>
      <c r="UZW39" s="10"/>
      <c r="UZX39" s="10"/>
      <c r="UZY39" s="10"/>
      <c r="UZZ39" s="10"/>
      <c r="VAA39" s="10"/>
      <c r="VAB39" s="10"/>
      <c r="VAC39" s="57"/>
      <c r="VAD39" s="58"/>
      <c r="VAE39" s="9"/>
      <c r="VAF39" s="9"/>
      <c r="VAG39" s="78"/>
      <c r="VAH39" s="9"/>
      <c r="VAI39" s="9"/>
      <c r="VAJ39" s="78"/>
      <c r="VAK39" s="9"/>
      <c r="VAL39" s="9"/>
      <c r="VAM39" s="78"/>
      <c r="VAN39" s="9"/>
      <c r="VAO39" s="9"/>
      <c r="VAP39" s="78"/>
      <c r="VAQ39" s="9"/>
      <c r="VAR39" s="9"/>
      <c r="VAS39" s="78"/>
      <c r="VAT39" s="9"/>
      <c r="VAU39" s="9"/>
      <c r="VAV39" s="78"/>
      <c r="VAW39" s="9"/>
      <c r="VAX39" s="9"/>
      <c r="VAY39" s="78"/>
      <c r="VAZ39" s="9"/>
      <c r="VBA39" s="9"/>
      <c r="VBB39" s="78"/>
      <c r="VBC39" s="9"/>
      <c r="VBD39" s="9"/>
      <c r="VBE39" s="78"/>
      <c r="VBF39" s="9"/>
      <c r="VBG39" s="9"/>
      <c r="VBH39" s="78"/>
      <c r="VBI39" s="9"/>
      <c r="VBJ39" s="9"/>
      <c r="VBK39" s="78"/>
      <c r="VBL39" s="9"/>
      <c r="VBM39" s="9"/>
      <c r="VBN39" s="78"/>
      <c r="VBO39" s="9"/>
      <c r="VBP39" s="9"/>
      <c r="VBQ39" s="78"/>
      <c r="VBR39" s="9"/>
      <c r="VBS39" s="9"/>
      <c r="VBT39" s="78"/>
      <c r="VBU39" s="9"/>
      <c r="VBV39" s="9"/>
      <c r="VBW39" s="78"/>
      <c r="VBX39" s="9"/>
      <c r="VBY39" s="9"/>
      <c r="VBZ39" s="78"/>
      <c r="VCA39" s="9"/>
      <c r="VCB39" s="9"/>
      <c r="VCC39" s="78"/>
      <c r="VCD39" s="9"/>
      <c r="VCE39" s="9"/>
      <c r="VCF39" s="78"/>
      <c r="VCG39" s="9"/>
      <c r="VCH39" s="9"/>
      <c r="VCI39" s="78"/>
      <c r="VCJ39" s="9"/>
      <c r="VCK39" s="9"/>
      <c r="VCL39" s="78"/>
      <c r="VCM39" s="9"/>
      <c r="VCN39" s="9"/>
      <c r="VCO39" s="78"/>
      <c r="VCP39" s="10"/>
      <c r="VCQ39" s="10"/>
      <c r="VCR39" s="10"/>
      <c r="VCS39" s="9"/>
      <c r="VCT39" s="9"/>
      <c r="VCU39" s="78"/>
      <c r="VCV39" s="10"/>
      <c r="VCW39" s="10"/>
      <c r="VCX39" s="10"/>
      <c r="VCY39" s="9"/>
      <c r="VCZ39" s="9"/>
      <c r="VDA39" s="78"/>
      <c r="VDB39" s="9"/>
      <c r="VDC39" s="9"/>
      <c r="VDD39" s="78"/>
      <c r="VDE39" s="10"/>
      <c r="VDF39" s="10"/>
      <c r="VDG39" s="10"/>
      <c r="VDH39" s="10"/>
      <c r="VDI39" s="10"/>
      <c r="VDJ39" s="10"/>
      <c r="VDK39" s="57"/>
      <c r="VDL39" s="58"/>
      <c r="VDM39" s="9"/>
      <c r="VDN39" s="9"/>
      <c r="VDO39" s="78"/>
      <c r="VDP39" s="9"/>
      <c r="VDQ39" s="9"/>
      <c r="VDR39" s="78"/>
      <c r="VDS39" s="9"/>
      <c r="VDT39" s="9"/>
      <c r="VDU39" s="78"/>
      <c r="VDV39" s="9"/>
      <c r="VDW39" s="9"/>
      <c r="VDX39" s="78"/>
      <c r="VDY39" s="9"/>
      <c r="VDZ39" s="9"/>
      <c r="VEA39" s="78"/>
      <c r="VEB39" s="9"/>
      <c r="VEC39" s="9"/>
      <c r="VED39" s="78"/>
      <c r="VEE39" s="9"/>
      <c r="VEF39" s="9"/>
      <c r="VEG39" s="78"/>
      <c r="VEH39" s="9"/>
      <c r="VEI39" s="9"/>
      <c r="VEJ39" s="78"/>
      <c r="VEK39" s="9"/>
      <c r="VEL39" s="9"/>
      <c r="VEM39" s="78"/>
      <c r="VEN39" s="9"/>
      <c r="VEO39" s="9"/>
      <c r="VEP39" s="78"/>
      <c r="VEQ39" s="9"/>
      <c r="VER39" s="9"/>
      <c r="VES39" s="78"/>
      <c r="VET39" s="9"/>
      <c r="VEU39" s="9"/>
      <c r="VEV39" s="78"/>
      <c r="VEW39" s="9"/>
      <c r="VEX39" s="9"/>
      <c r="VEY39" s="78"/>
      <c r="VEZ39" s="9"/>
      <c r="VFA39" s="9"/>
      <c r="VFB39" s="78"/>
      <c r="VFC39" s="9"/>
      <c r="VFD39" s="9"/>
      <c r="VFE39" s="78"/>
      <c r="VFF39" s="9"/>
      <c r="VFG39" s="9"/>
      <c r="VFH39" s="78"/>
      <c r="VFI39" s="9"/>
      <c r="VFJ39" s="9"/>
      <c r="VFK39" s="78"/>
      <c r="VFL39" s="9"/>
      <c r="VFM39" s="9"/>
      <c r="VFN39" s="78"/>
      <c r="VFO39" s="9"/>
      <c r="VFP39" s="9"/>
      <c r="VFQ39" s="78"/>
      <c r="VFR39" s="9"/>
      <c r="VFS39" s="9"/>
      <c r="VFT39" s="78"/>
      <c r="VFU39" s="9"/>
      <c r="VFV39" s="9"/>
      <c r="VFW39" s="78"/>
      <c r="VFX39" s="10"/>
      <c r="VFY39" s="10"/>
      <c r="VFZ39" s="10"/>
      <c r="VGA39" s="9"/>
      <c r="VGB39" s="9"/>
      <c r="VGC39" s="78"/>
      <c r="VGD39" s="10"/>
      <c r="VGE39" s="10"/>
      <c r="VGF39" s="10"/>
      <c r="VGG39" s="9"/>
      <c r="VGH39" s="9"/>
      <c r="VGI39" s="78"/>
      <c r="VGJ39" s="9"/>
      <c r="VGK39" s="9"/>
      <c r="VGL39" s="78"/>
      <c r="VGM39" s="10"/>
      <c r="VGN39" s="10"/>
      <c r="VGO39" s="10"/>
      <c r="VGP39" s="10"/>
      <c r="VGQ39" s="10"/>
      <c r="VGR39" s="10"/>
      <c r="VGS39" s="57"/>
      <c r="VGT39" s="58"/>
      <c r="VGU39" s="9"/>
      <c r="VGV39" s="9"/>
      <c r="VGW39" s="78"/>
      <c r="VGX39" s="9"/>
      <c r="VGY39" s="9"/>
      <c r="VGZ39" s="78"/>
      <c r="VHA39" s="9"/>
      <c r="VHB39" s="9"/>
      <c r="VHC39" s="78"/>
      <c r="VHD39" s="9"/>
      <c r="VHE39" s="9"/>
      <c r="VHF39" s="78"/>
      <c r="VHG39" s="9"/>
      <c r="VHH39" s="9"/>
      <c r="VHI39" s="78"/>
      <c r="VHJ39" s="9"/>
      <c r="VHK39" s="9"/>
      <c r="VHL39" s="78"/>
      <c r="VHM39" s="9"/>
      <c r="VHN39" s="9"/>
      <c r="VHO39" s="78"/>
      <c r="VHP39" s="9"/>
      <c r="VHQ39" s="9"/>
      <c r="VHR39" s="78"/>
      <c r="VHS39" s="9"/>
      <c r="VHT39" s="9"/>
      <c r="VHU39" s="78"/>
      <c r="VHV39" s="9"/>
      <c r="VHW39" s="9"/>
      <c r="VHX39" s="78"/>
      <c r="VHY39" s="9"/>
      <c r="VHZ39" s="9"/>
      <c r="VIA39" s="78"/>
      <c r="VIB39" s="9"/>
      <c r="VIC39" s="9"/>
      <c r="VID39" s="78"/>
      <c r="VIE39" s="9"/>
      <c r="VIF39" s="9"/>
      <c r="VIG39" s="78"/>
      <c r="VIH39" s="9"/>
      <c r="VII39" s="9"/>
      <c r="VIJ39" s="78"/>
      <c r="VIK39" s="9"/>
      <c r="VIL39" s="9"/>
      <c r="VIM39" s="78"/>
      <c r="VIN39" s="9"/>
      <c r="VIO39" s="9"/>
      <c r="VIP39" s="78"/>
      <c r="VIQ39" s="9"/>
      <c r="VIR39" s="9"/>
      <c r="VIS39" s="78"/>
      <c r="VIT39" s="9"/>
      <c r="VIU39" s="9"/>
      <c r="VIV39" s="78"/>
      <c r="VIW39" s="9"/>
      <c r="VIX39" s="9"/>
      <c r="VIY39" s="78"/>
      <c r="VIZ39" s="9"/>
      <c r="VJA39" s="9"/>
      <c r="VJB39" s="78"/>
      <c r="VJC39" s="9"/>
      <c r="VJD39" s="9"/>
      <c r="VJE39" s="78"/>
      <c r="VJF39" s="10"/>
      <c r="VJG39" s="10"/>
      <c r="VJH39" s="10"/>
      <c r="VJI39" s="9"/>
      <c r="VJJ39" s="9"/>
      <c r="VJK39" s="78"/>
      <c r="VJL39" s="10"/>
      <c r="VJM39" s="10"/>
      <c r="VJN39" s="10"/>
      <c r="VJO39" s="9"/>
      <c r="VJP39" s="9"/>
      <c r="VJQ39" s="78"/>
      <c r="VJR39" s="9"/>
      <c r="VJS39" s="9"/>
      <c r="VJT39" s="78"/>
      <c r="VJU39" s="10"/>
      <c r="VJV39" s="10"/>
      <c r="VJW39" s="10"/>
      <c r="VJX39" s="10"/>
      <c r="VJY39" s="10"/>
      <c r="VJZ39" s="10"/>
      <c r="VKA39" s="57"/>
      <c r="VKB39" s="58"/>
      <c r="VKC39" s="9"/>
      <c r="VKD39" s="9"/>
      <c r="VKE39" s="78"/>
      <c r="VKF39" s="9"/>
      <c r="VKG39" s="9"/>
      <c r="VKH39" s="78"/>
      <c r="VKI39" s="9"/>
      <c r="VKJ39" s="9"/>
      <c r="VKK39" s="78"/>
      <c r="VKL39" s="9"/>
      <c r="VKM39" s="9"/>
      <c r="VKN39" s="78"/>
      <c r="VKO39" s="9"/>
      <c r="VKP39" s="9"/>
      <c r="VKQ39" s="78"/>
      <c r="VKR39" s="9"/>
      <c r="VKS39" s="9"/>
      <c r="VKT39" s="78"/>
      <c r="VKU39" s="9"/>
      <c r="VKV39" s="9"/>
      <c r="VKW39" s="78"/>
      <c r="VKX39" s="9"/>
      <c r="VKY39" s="9"/>
      <c r="VKZ39" s="78"/>
      <c r="VLA39" s="9"/>
      <c r="VLB39" s="9"/>
      <c r="VLC39" s="78"/>
      <c r="VLD39" s="9"/>
      <c r="VLE39" s="9"/>
      <c r="VLF39" s="78"/>
      <c r="VLG39" s="9"/>
      <c r="VLH39" s="9"/>
      <c r="VLI39" s="78"/>
      <c r="VLJ39" s="9"/>
      <c r="VLK39" s="9"/>
      <c r="VLL39" s="78"/>
      <c r="VLM39" s="9"/>
      <c r="VLN39" s="9"/>
      <c r="VLO39" s="78"/>
      <c r="VLP39" s="9"/>
      <c r="VLQ39" s="9"/>
      <c r="VLR39" s="78"/>
      <c r="VLS39" s="9"/>
      <c r="VLT39" s="9"/>
      <c r="VLU39" s="78"/>
      <c r="VLV39" s="9"/>
      <c r="VLW39" s="9"/>
      <c r="VLX39" s="78"/>
      <c r="VLY39" s="9"/>
      <c r="VLZ39" s="9"/>
      <c r="VMA39" s="78"/>
      <c r="VMB39" s="9"/>
      <c r="VMC39" s="9"/>
      <c r="VMD39" s="78"/>
      <c r="VME39" s="9"/>
      <c r="VMF39" s="9"/>
      <c r="VMG39" s="78"/>
      <c r="VMH39" s="9"/>
      <c r="VMI39" s="9"/>
      <c r="VMJ39" s="78"/>
      <c r="VMK39" s="9"/>
      <c r="VML39" s="9"/>
      <c r="VMM39" s="78"/>
      <c r="VMN39" s="10"/>
      <c r="VMO39" s="10"/>
      <c r="VMP39" s="10"/>
      <c r="VMQ39" s="9"/>
      <c r="VMR39" s="9"/>
      <c r="VMS39" s="78"/>
      <c r="VMT39" s="10"/>
      <c r="VMU39" s="10"/>
      <c r="VMV39" s="10"/>
      <c r="VMW39" s="9"/>
      <c r="VMX39" s="9"/>
      <c r="VMY39" s="78"/>
      <c r="VMZ39" s="9"/>
      <c r="VNA39" s="9"/>
      <c r="VNB39" s="78"/>
      <c r="VNC39" s="10"/>
      <c r="VND39" s="10"/>
      <c r="VNE39" s="10"/>
      <c r="VNF39" s="10"/>
      <c r="VNG39" s="10"/>
      <c r="VNH39" s="10"/>
      <c r="VNI39" s="57"/>
      <c r="VNJ39" s="58"/>
      <c r="VNK39" s="9"/>
      <c r="VNL39" s="9"/>
      <c r="VNM39" s="78"/>
      <c r="VNN39" s="9"/>
      <c r="VNO39" s="9"/>
      <c r="VNP39" s="78"/>
      <c r="VNQ39" s="9"/>
      <c r="VNR39" s="9"/>
      <c r="VNS39" s="78"/>
      <c r="VNT39" s="9"/>
      <c r="VNU39" s="9"/>
      <c r="VNV39" s="78"/>
      <c r="VNW39" s="9"/>
      <c r="VNX39" s="9"/>
      <c r="VNY39" s="78"/>
      <c r="VNZ39" s="9"/>
      <c r="VOA39" s="9"/>
      <c r="VOB39" s="78"/>
      <c r="VOC39" s="9"/>
      <c r="VOD39" s="9"/>
      <c r="VOE39" s="78"/>
      <c r="VOF39" s="9"/>
      <c r="VOG39" s="9"/>
      <c r="VOH39" s="78"/>
      <c r="VOI39" s="9"/>
      <c r="VOJ39" s="9"/>
      <c r="VOK39" s="78"/>
      <c r="VOL39" s="9"/>
      <c r="VOM39" s="9"/>
      <c r="VON39" s="78"/>
      <c r="VOO39" s="9"/>
      <c r="VOP39" s="9"/>
      <c r="VOQ39" s="78"/>
      <c r="VOR39" s="9"/>
      <c r="VOS39" s="9"/>
      <c r="VOT39" s="78"/>
      <c r="VOU39" s="9"/>
      <c r="VOV39" s="9"/>
      <c r="VOW39" s="78"/>
      <c r="VOX39" s="9"/>
      <c r="VOY39" s="9"/>
      <c r="VOZ39" s="78"/>
      <c r="VPA39" s="9"/>
      <c r="VPB39" s="9"/>
      <c r="VPC39" s="78"/>
      <c r="VPD39" s="9"/>
      <c r="VPE39" s="9"/>
      <c r="VPF39" s="78"/>
      <c r="VPG39" s="9"/>
      <c r="VPH39" s="9"/>
      <c r="VPI39" s="78"/>
      <c r="VPJ39" s="9"/>
      <c r="VPK39" s="9"/>
      <c r="VPL39" s="78"/>
      <c r="VPM39" s="9"/>
      <c r="VPN39" s="9"/>
      <c r="VPO39" s="78"/>
      <c r="VPP39" s="9"/>
      <c r="VPQ39" s="9"/>
      <c r="VPR39" s="78"/>
      <c r="VPS39" s="9"/>
      <c r="VPT39" s="9"/>
      <c r="VPU39" s="78"/>
      <c r="VPV39" s="10"/>
      <c r="VPW39" s="10"/>
      <c r="VPX39" s="10"/>
      <c r="VPY39" s="9"/>
      <c r="VPZ39" s="9"/>
      <c r="VQA39" s="78"/>
      <c r="VQB39" s="10"/>
      <c r="VQC39" s="10"/>
      <c r="VQD39" s="10"/>
      <c r="VQE39" s="9"/>
      <c r="VQF39" s="9"/>
      <c r="VQG39" s="78"/>
      <c r="VQH39" s="9"/>
      <c r="VQI39" s="9"/>
      <c r="VQJ39" s="78"/>
      <c r="VQK39" s="10"/>
      <c r="VQL39" s="10"/>
      <c r="VQM39" s="10"/>
      <c r="VQN39" s="10"/>
      <c r="VQO39" s="10"/>
      <c r="VQP39" s="10"/>
      <c r="VQQ39" s="57"/>
      <c r="VQR39" s="58"/>
      <c r="VQS39" s="9"/>
      <c r="VQT39" s="9"/>
      <c r="VQU39" s="78"/>
      <c r="VQV39" s="9"/>
      <c r="VQW39" s="9"/>
      <c r="VQX39" s="78"/>
      <c r="VQY39" s="9"/>
      <c r="VQZ39" s="9"/>
      <c r="VRA39" s="78"/>
      <c r="VRB39" s="9"/>
      <c r="VRC39" s="9"/>
      <c r="VRD39" s="78"/>
      <c r="VRE39" s="9"/>
      <c r="VRF39" s="9"/>
      <c r="VRG39" s="78"/>
      <c r="VRH39" s="9"/>
      <c r="VRI39" s="9"/>
      <c r="VRJ39" s="78"/>
      <c r="VRK39" s="9"/>
      <c r="VRL39" s="9"/>
      <c r="VRM39" s="78"/>
      <c r="VRN39" s="9"/>
      <c r="VRO39" s="9"/>
      <c r="VRP39" s="78"/>
      <c r="VRQ39" s="9"/>
      <c r="VRR39" s="9"/>
      <c r="VRS39" s="78"/>
      <c r="VRT39" s="9"/>
      <c r="VRU39" s="9"/>
      <c r="VRV39" s="78"/>
      <c r="VRW39" s="9"/>
      <c r="VRX39" s="9"/>
      <c r="VRY39" s="78"/>
      <c r="VRZ39" s="9"/>
      <c r="VSA39" s="9"/>
      <c r="VSB39" s="78"/>
      <c r="VSC39" s="9"/>
      <c r="VSD39" s="9"/>
      <c r="VSE39" s="78"/>
      <c r="VSF39" s="9"/>
      <c r="VSG39" s="9"/>
      <c r="VSH39" s="78"/>
      <c r="VSI39" s="9"/>
      <c r="VSJ39" s="9"/>
      <c r="VSK39" s="78"/>
      <c r="VSL39" s="9"/>
      <c r="VSM39" s="9"/>
      <c r="VSN39" s="78"/>
      <c r="VSO39" s="9"/>
      <c r="VSP39" s="9"/>
      <c r="VSQ39" s="78"/>
      <c r="VSR39" s="9"/>
      <c r="VSS39" s="9"/>
      <c r="VST39" s="78"/>
      <c r="VSU39" s="9"/>
      <c r="VSV39" s="9"/>
      <c r="VSW39" s="78"/>
      <c r="VSX39" s="9"/>
      <c r="VSY39" s="9"/>
      <c r="VSZ39" s="78"/>
      <c r="VTA39" s="9"/>
      <c r="VTB39" s="9"/>
      <c r="VTC39" s="78"/>
      <c r="VTD39" s="10"/>
      <c r="VTE39" s="10"/>
      <c r="VTF39" s="10"/>
      <c r="VTG39" s="9"/>
      <c r="VTH39" s="9"/>
      <c r="VTI39" s="78"/>
      <c r="VTJ39" s="10"/>
      <c r="VTK39" s="10"/>
      <c r="VTL39" s="10"/>
      <c r="VTM39" s="9"/>
      <c r="VTN39" s="9"/>
      <c r="VTO39" s="78"/>
      <c r="VTP39" s="9"/>
      <c r="VTQ39" s="9"/>
      <c r="VTR39" s="78"/>
      <c r="VTS39" s="10"/>
      <c r="VTT39" s="10"/>
      <c r="VTU39" s="10"/>
      <c r="VTV39" s="10"/>
      <c r="VTW39" s="10"/>
      <c r="VTX39" s="10"/>
      <c r="VTY39" s="57"/>
      <c r="VTZ39" s="58"/>
      <c r="VUA39" s="9"/>
      <c r="VUB39" s="9"/>
      <c r="VUC39" s="78"/>
      <c r="VUD39" s="9"/>
      <c r="VUE39" s="9"/>
      <c r="VUF39" s="78"/>
      <c r="VUG39" s="9"/>
      <c r="VUH39" s="9"/>
      <c r="VUI39" s="78"/>
      <c r="VUJ39" s="9"/>
      <c r="VUK39" s="9"/>
      <c r="VUL39" s="78"/>
      <c r="VUM39" s="9"/>
      <c r="VUN39" s="9"/>
      <c r="VUO39" s="78"/>
      <c r="VUP39" s="9"/>
      <c r="VUQ39" s="9"/>
      <c r="VUR39" s="78"/>
      <c r="VUS39" s="9"/>
      <c r="VUT39" s="9"/>
      <c r="VUU39" s="78"/>
      <c r="VUV39" s="9"/>
      <c r="VUW39" s="9"/>
      <c r="VUX39" s="78"/>
      <c r="VUY39" s="9"/>
      <c r="VUZ39" s="9"/>
      <c r="VVA39" s="78"/>
      <c r="VVB39" s="9"/>
      <c r="VVC39" s="9"/>
      <c r="VVD39" s="78"/>
      <c r="VVE39" s="9"/>
      <c r="VVF39" s="9"/>
      <c r="VVG39" s="78"/>
      <c r="VVH39" s="9"/>
      <c r="VVI39" s="9"/>
      <c r="VVJ39" s="78"/>
      <c r="VVK39" s="9"/>
      <c r="VVL39" s="9"/>
      <c r="VVM39" s="78"/>
      <c r="VVN39" s="9"/>
      <c r="VVO39" s="9"/>
      <c r="VVP39" s="78"/>
      <c r="VVQ39" s="9"/>
      <c r="VVR39" s="9"/>
      <c r="VVS39" s="78"/>
      <c r="VVT39" s="9"/>
      <c r="VVU39" s="9"/>
      <c r="VVV39" s="78"/>
      <c r="VVW39" s="9"/>
      <c r="VVX39" s="9"/>
      <c r="VVY39" s="78"/>
      <c r="VVZ39" s="9"/>
      <c r="VWA39" s="9"/>
      <c r="VWB39" s="78"/>
      <c r="VWC39" s="9"/>
      <c r="VWD39" s="9"/>
      <c r="VWE39" s="78"/>
      <c r="VWF39" s="9"/>
      <c r="VWG39" s="9"/>
      <c r="VWH39" s="78"/>
      <c r="VWI39" s="9"/>
      <c r="VWJ39" s="9"/>
      <c r="VWK39" s="78"/>
      <c r="VWL39" s="10"/>
      <c r="VWM39" s="10"/>
      <c r="VWN39" s="10"/>
      <c r="VWO39" s="9"/>
      <c r="VWP39" s="9"/>
      <c r="VWQ39" s="78"/>
      <c r="VWR39" s="10"/>
      <c r="VWS39" s="10"/>
      <c r="VWT39" s="10"/>
      <c r="VWU39" s="9"/>
      <c r="VWV39" s="9"/>
      <c r="VWW39" s="78"/>
      <c r="VWX39" s="9"/>
      <c r="VWY39" s="9"/>
      <c r="VWZ39" s="78"/>
      <c r="VXA39" s="10"/>
      <c r="VXB39" s="10"/>
      <c r="VXC39" s="10"/>
      <c r="VXD39" s="10"/>
      <c r="VXE39" s="10"/>
      <c r="VXF39" s="10"/>
      <c r="VXG39" s="57"/>
      <c r="VXH39" s="58"/>
      <c r="VXI39" s="9"/>
      <c r="VXJ39" s="9"/>
      <c r="VXK39" s="78"/>
      <c r="VXL39" s="9"/>
      <c r="VXM39" s="9"/>
      <c r="VXN39" s="78"/>
      <c r="VXO39" s="9"/>
      <c r="VXP39" s="9"/>
      <c r="VXQ39" s="78"/>
      <c r="VXR39" s="9"/>
      <c r="VXS39" s="9"/>
      <c r="VXT39" s="78"/>
      <c r="VXU39" s="9"/>
      <c r="VXV39" s="9"/>
      <c r="VXW39" s="78"/>
      <c r="VXX39" s="9"/>
      <c r="VXY39" s="9"/>
      <c r="VXZ39" s="78"/>
      <c r="VYA39" s="9"/>
      <c r="VYB39" s="9"/>
      <c r="VYC39" s="78"/>
      <c r="VYD39" s="9"/>
      <c r="VYE39" s="9"/>
      <c r="VYF39" s="78"/>
      <c r="VYG39" s="9"/>
      <c r="VYH39" s="9"/>
      <c r="VYI39" s="78"/>
      <c r="VYJ39" s="9"/>
      <c r="VYK39" s="9"/>
      <c r="VYL39" s="78"/>
      <c r="VYM39" s="9"/>
      <c r="VYN39" s="9"/>
      <c r="VYO39" s="78"/>
      <c r="VYP39" s="9"/>
      <c r="VYQ39" s="9"/>
      <c r="VYR39" s="78"/>
      <c r="VYS39" s="9"/>
      <c r="VYT39" s="9"/>
      <c r="VYU39" s="78"/>
      <c r="VYV39" s="9"/>
      <c r="VYW39" s="9"/>
      <c r="VYX39" s="78"/>
      <c r="VYY39" s="9"/>
      <c r="VYZ39" s="9"/>
      <c r="VZA39" s="78"/>
      <c r="VZB39" s="9"/>
      <c r="VZC39" s="9"/>
      <c r="VZD39" s="78"/>
      <c r="VZE39" s="9"/>
      <c r="VZF39" s="9"/>
      <c r="VZG39" s="78"/>
      <c r="VZH39" s="9"/>
      <c r="VZI39" s="9"/>
      <c r="VZJ39" s="78"/>
      <c r="VZK39" s="9"/>
      <c r="VZL39" s="9"/>
      <c r="VZM39" s="78"/>
      <c r="VZN39" s="9"/>
      <c r="VZO39" s="9"/>
      <c r="VZP39" s="78"/>
      <c r="VZQ39" s="9"/>
      <c r="VZR39" s="9"/>
      <c r="VZS39" s="78"/>
      <c r="VZT39" s="10"/>
      <c r="VZU39" s="10"/>
      <c r="VZV39" s="10"/>
      <c r="VZW39" s="9"/>
      <c r="VZX39" s="9"/>
      <c r="VZY39" s="78"/>
      <c r="VZZ39" s="10"/>
      <c r="WAA39" s="10"/>
      <c r="WAB39" s="10"/>
      <c r="WAC39" s="9"/>
      <c r="WAD39" s="9"/>
      <c r="WAE39" s="78"/>
      <c r="WAF39" s="9"/>
      <c r="WAG39" s="9"/>
      <c r="WAH39" s="78"/>
      <c r="WAI39" s="10"/>
      <c r="WAJ39" s="10"/>
      <c r="WAK39" s="10"/>
      <c r="WAL39" s="10"/>
      <c r="WAM39" s="10"/>
      <c r="WAN39" s="10"/>
      <c r="WAO39" s="57"/>
      <c r="WAP39" s="58"/>
      <c r="WAQ39" s="9"/>
      <c r="WAR39" s="9"/>
      <c r="WAS39" s="78"/>
      <c r="WAT39" s="9"/>
      <c r="WAU39" s="9"/>
      <c r="WAV39" s="78"/>
      <c r="WAW39" s="9"/>
      <c r="WAX39" s="9"/>
      <c r="WAY39" s="78"/>
      <c r="WAZ39" s="9"/>
      <c r="WBA39" s="9"/>
      <c r="WBB39" s="78"/>
      <c r="WBC39" s="9"/>
      <c r="WBD39" s="9"/>
      <c r="WBE39" s="78"/>
      <c r="WBF39" s="9"/>
      <c r="WBG39" s="9"/>
      <c r="WBH39" s="78"/>
      <c r="WBI39" s="9"/>
      <c r="WBJ39" s="9"/>
      <c r="WBK39" s="78"/>
      <c r="WBL39" s="9"/>
      <c r="WBM39" s="9"/>
      <c r="WBN39" s="78"/>
      <c r="WBO39" s="9"/>
      <c r="WBP39" s="9"/>
      <c r="WBQ39" s="78"/>
      <c r="WBR39" s="9"/>
      <c r="WBS39" s="9"/>
      <c r="WBT39" s="78"/>
      <c r="WBU39" s="9"/>
      <c r="WBV39" s="9"/>
      <c r="WBW39" s="78"/>
      <c r="WBX39" s="9"/>
      <c r="WBY39" s="9"/>
      <c r="WBZ39" s="78"/>
      <c r="WCA39" s="9"/>
      <c r="WCB39" s="9"/>
      <c r="WCC39" s="78"/>
      <c r="WCD39" s="9"/>
      <c r="WCE39" s="9"/>
      <c r="WCF39" s="78"/>
      <c r="WCG39" s="9"/>
      <c r="WCH39" s="9"/>
      <c r="WCI39" s="78"/>
      <c r="WCJ39" s="9"/>
      <c r="WCK39" s="9"/>
      <c r="WCL39" s="78"/>
      <c r="WCM39" s="9"/>
      <c r="WCN39" s="9"/>
      <c r="WCO39" s="78"/>
      <c r="WCP39" s="9"/>
      <c r="WCQ39" s="9"/>
      <c r="WCR39" s="78"/>
      <c r="WCS39" s="9"/>
      <c r="WCT39" s="9"/>
      <c r="WCU39" s="78"/>
      <c r="WCV39" s="9"/>
      <c r="WCW39" s="9"/>
      <c r="WCX39" s="78"/>
      <c r="WCY39" s="9"/>
      <c r="WCZ39" s="9"/>
      <c r="WDA39" s="78"/>
      <c r="WDB39" s="10"/>
      <c r="WDC39" s="10"/>
      <c r="WDD39" s="10"/>
      <c r="WDE39" s="9"/>
      <c r="WDF39" s="9"/>
      <c r="WDG39" s="78"/>
      <c r="WDH39" s="10"/>
      <c r="WDI39" s="10"/>
      <c r="WDJ39" s="10"/>
      <c r="WDK39" s="9"/>
      <c r="WDL39" s="9"/>
      <c r="WDM39" s="78"/>
      <c r="WDN39" s="9"/>
      <c r="WDO39" s="9"/>
      <c r="WDP39" s="78"/>
      <c r="WDQ39" s="10"/>
      <c r="WDR39" s="10"/>
      <c r="WDS39" s="10"/>
      <c r="WDT39" s="10"/>
      <c r="WDU39" s="10"/>
      <c r="WDV39" s="10"/>
      <c r="WDW39" s="57"/>
      <c r="WDX39" s="58"/>
      <c r="WDY39" s="9"/>
      <c r="WDZ39" s="9"/>
      <c r="WEA39" s="78"/>
      <c r="WEB39" s="9"/>
      <c r="WEC39" s="9"/>
      <c r="WED39" s="78"/>
      <c r="WEE39" s="9"/>
      <c r="WEF39" s="9"/>
      <c r="WEG39" s="78"/>
      <c r="WEH39" s="9"/>
      <c r="WEI39" s="9"/>
      <c r="WEJ39" s="78"/>
      <c r="WEK39" s="9"/>
      <c r="WEL39" s="9"/>
      <c r="WEM39" s="78"/>
      <c r="WEN39" s="9"/>
      <c r="WEO39" s="9"/>
      <c r="WEP39" s="78"/>
      <c r="WEQ39" s="9"/>
      <c r="WER39" s="9"/>
      <c r="WES39" s="78"/>
      <c r="WET39" s="9"/>
      <c r="WEU39" s="9"/>
      <c r="WEV39" s="78"/>
      <c r="WEW39" s="9"/>
      <c r="WEX39" s="9"/>
      <c r="WEY39" s="78"/>
      <c r="WEZ39" s="9"/>
      <c r="WFA39" s="9"/>
      <c r="WFB39" s="78"/>
      <c r="WFC39" s="9"/>
      <c r="WFD39" s="9"/>
      <c r="WFE39" s="78"/>
      <c r="WFF39" s="9"/>
      <c r="WFG39" s="9"/>
      <c r="WFH39" s="78"/>
      <c r="WFI39" s="9"/>
      <c r="WFJ39" s="9"/>
      <c r="WFK39" s="78"/>
      <c r="WFL39" s="9"/>
      <c r="WFM39" s="9"/>
      <c r="WFN39" s="78"/>
      <c r="WFO39" s="9"/>
      <c r="WFP39" s="9"/>
      <c r="WFQ39" s="78"/>
      <c r="WFR39" s="9"/>
      <c r="WFS39" s="9"/>
      <c r="WFT39" s="78"/>
      <c r="WFU39" s="9"/>
      <c r="WFV39" s="9"/>
      <c r="WFW39" s="78"/>
      <c r="WFX39" s="9"/>
      <c r="WFY39" s="9"/>
      <c r="WFZ39" s="78"/>
      <c r="WGA39" s="9"/>
      <c r="WGB39" s="9"/>
      <c r="WGC39" s="78"/>
      <c r="WGD39" s="9"/>
      <c r="WGE39" s="9"/>
      <c r="WGF39" s="78"/>
      <c r="WGG39" s="9"/>
      <c r="WGH39" s="9"/>
      <c r="WGI39" s="78"/>
      <c r="WGJ39" s="10"/>
      <c r="WGK39" s="10"/>
      <c r="WGL39" s="10"/>
      <c r="WGM39" s="9"/>
      <c r="WGN39" s="9"/>
      <c r="WGO39" s="78"/>
      <c r="WGP39" s="10"/>
      <c r="WGQ39" s="10"/>
      <c r="WGR39" s="10"/>
      <c r="WGS39" s="9"/>
      <c r="WGT39" s="9"/>
      <c r="WGU39" s="78"/>
      <c r="WGV39" s="9"/>
      <c r="WGW39" s="9"/>
      <c r="WGX39" s="78"/>
      <c r="WGY39" s="10"/>
      <c r="WGZ39" s="10"/>
      <c r="WHA39" s="10"/>
      <c r="WHB39" s="10"/>
      <c r="WHC39" s="10"/>
      <c r="WHD39" s="10"/>
      <c r="WHE39" s="57"/>
      <c r="WHF39" s="58"/>
      <c r="WHG39" s="9"/>
      <c r="WHH39" s="9"/>
      <c r="WHI39" s="78"/>
      <c r="WHJ39" s="9"/>
      <c r="WHK39" s="9"/>
      <c r="WHL39" s="78"/>
      <c r="WHM39" s="9"/>
      <c r="WHN39" s="9"/>
      <c r="WHO39" s="78"/>
      <c r="WHP39" s="9"/>
      <c r="WHQ39" s="9"/>
      <c r="WHR39" s="78"/>
      <c r="WHS39" s="9"/>
      <c r="WHT39" s="9"/>
      <c r="WHU39" s="78"/>
      <c r="WHV39" s="9"/>
      <c r="WHW39" s="9"/>
      <c r="WHX39" s="78"/>
      <c r="WHY39" s="9"/>
      <c r="WHZ39" s="9"/>
      <c r="WIA39" s="78"/>
      <c r="WIB39" s="9"/>
      <c r="WIC39" s="9"/>
      <c r="WID39" s="78"/>
      <c r="WIE39" s="9"/>
      <c r="WIF39" s="9"/>
      <c r="WIG39" s="78"/>
      <c r="WIH39" s="9"/>
      <c r="WII39" s="9"/>
      <c r="WIJ39" s="78"/>
      <c r="WIK39" s="9"/>
      <c r="WIL39" s="9"/>
      <c r="WIM39" s="78"/>
      <c r="WIN39" s="9"/>
      <c r="WIO39" s="9"/>
      <c r="WIP39" s="78"/>
      <c r="WIQ39" s="9"/>
      <c r="WIR39" s="9"/>
      <c r="WIS39" s="78"/>
      <c r="WIT39" s="9"/>
      <c r="WIU39" s="9"/>
      <c r="WIV39" s="78"/>
      <c r="WIW39" s="9"/>
      <c r="WIX39" s="9"/>
      <c r="WIY39" s="78"/>
      <c r="WIZ39" s="9"/>
      <c r="WJA39" s="9"/>
      <c r="WJB39" s="78"/>
      <c r="WJC39" s="9"/>
      <c r="WJD39" s="9"/>
      <c r="WJE39" s="78"/>
      <c r="WJF39" s="9"/>
      <c r="WJG39" s="9"/>
      <c r="WJH39" s="78"/>
      <c r="WJI39" s="9"/>
      <c r="WJJ39" s="9"/>
      <c r="WJK39" s="78"/>
      <c r="WJL39" s="9"/>
      <c r="WJM39" s="9"/>
      <c r="WJN39" s="78"/>
      <c r="WJO39" s="9"/>
      <c r="WJP39" s="9"/>
      <c r="WJQ39" s="78"/>
      <c r="WJR39" s="10"/>
      <c r="WJS39" s="10"/>
      <c r="WJT39" s="10"/>
      <c r="WJU39" s="9"/>
      <c r="WJV39" s="9"/>
      <c r="WJW39" s="78"/>
      <c r="WJX39" s="10"/>
      <c r="WJY39" s="10"/>
      <c r="WJZ39" s="10"/>
      <c r="WKA39" s="9"/>
      <c r="WKB39" s="9"/>
      <c r="WKC39" s="78"/>
      <c r="WKD39" s="9"/>
      <c r="WKE39" s="9"/>
      <c r="WKF39" s="78"/>
      <c r="WKG39" s="10"/>
      <c r="WKH39" s="10"/>
      <c r="WKI39" s="10"/>
      <c r="WKJ39" s="10"/>
      <c r="WKK39" s="10"/>
      <c r="WKL39" s="10"/>
      <c r="WKM39" s="57"/>
      <c r="WKN39" s="58"/>
      <c r="WKO39" s="9"/>
      <c r="WKP39" s="9"/>
      <c r="WKQ39" s="78"/>
      <c r="WKR39" s="9"/>
      <c r="WKS39" s="9"/>
      <c r="WKT39" s="78"/>
      <c r="WKU39" s="9"/>
      <c r="WKV39" s="9"/>
      <c r="WKW39" s="78"/>
      <c r="WKX39" s="9"/>
      <c r="WKY39" s="9"/>
      <c r="WKZ39" s="78"/>
      <c r="WLA39" s="9"/>
      <c r="WLB39" s="9"/>
      <c r="WLC39" s="78"/>
      <c r="WLD39" s="9"/>
      <c r="WLE39" s="9"/>
      <c r="WLF39" s="78"/>
      <c r="WLG39" s="9"/>
      <c r="WLH39" s="9"/>
      <c r="WLI39" s="78"/>
      <c r="WLJ39" s="9"/>
      <c r="WLK39" s="9"/>
      <c r="WLL39" s="78"/>
      <c r="WLM39" s="9"/>
      <c r="WLN39" s="9"/>
      <c r="WLO39" s="78"/>
      <c r="WLP39" s="9"/>
      <c r="WLQ39" s="9"/>
      <c r="WLR39" s="78"/>
      <c r="WLS39" s="9"/>
      <c r="WLT39" s="9"/>
      <c r="WLU39" s="78"/>
      <c r="WLV39" s="9"/>
      <c r="WLW39" s="9"/>
      <c r="WLX39" s="78"/>
      <c r="WLY39" s="9"/>
      <c r="WLZ39" s="9"/>
      <c r="WMA39" s="78"/>
      <c r="WMB39" s="9"/>
      <c r="WMC39" s="9"/>
      <c r="WMD39" s="78"/>
      <c r="WME39" s="9"/>
      <c r="WMF39" s="9"/>
      <c r="WMG39" s="78"/>
      <c r="WMH39" s="9"/>
      <c r="WMI39" s="9"/>
      <c r="WMJ39" s="78"/>
      <c r="WMK39" s="9"/>
      <c r="WML39" s="9"/>
      <c r="WMM39" s="78"/>
      <c r="WMN39" s="9"/>
      <c r="WMO39" s="9"/>
      <c r="WMP39" s="78"/>
      <c r="WMQ39" s="9"/>
      <c r="WMR39" s="9"/>
      <c r="WMS39" s="78"/>
      <c r="WMT39" s="9"/>
      <c r="WMU39" s="9"/>
      <c r="WMV39" s="78"/>
      <c r="WMW39" s="9"/>
      <c r="WMX39" s="9"/>
      <c r="WMY39" s="78"/>
      <c r="WMZ39" s="10"/>
      <c r="WNA39" s="10"/>
      <c r="WNB39" s="10"/>
      <c r="WNC39" s="9"/>
      <c r="WND39" s="9"/>
      <c r="WNE39" s="78"/>
      <c r="WNF39" s="10"/>
      <c r="WNG39" s="10"/>
      <c r="WNH39" s="10"/>
      <c r="WNI39" s="9"/>
      <c r="WNJ39" s="9"/>
      <c r="WNK39" s="78"/>
      <c r="WNL39" s="9"/>
      <c r="WNM39" s="9"/>
      <c r="WNN39" s="78"/>
      <c r="WNO39" s="10"/>
      <c r="WNP39" s="10"/>
      <c r="WNQ39" s="10"/>
      <c r="WNR39" s="10"/>
      <c r="WNS39" s="10"/>
      <c r="WNT39" s="10"/>
      <c r="WNU39" s="57"/>
      <c r="WNV39" s="58"/>
      <c r="WNW39" s="9"/>
      <c r="WNX39" s="9"/>
      <c r="WNY39" s="78"/>
      <c r="WNZ39" s="9"/>
      <c r="WOA39" s="9"/>
      <c r="WOB39" s="78"/>
      <c r="WOC39" s="9"/>
      <c r="WOD39" s="9"/>
      <c r="WOE39" s="78"/>
      <c r="WOF39" s="9"/>
      <c r="WOG39" s="9"/>
      <c r="WOH39" s="78"/>
      <c r="WOI39" s="9"/>
      <c r="WOJ39" s="9"/>
      <c r="WOK39" s="78"/>
      <c r="WOL39" s="9"/>
      <c r="WOM39" s="9"/>
      <c r="WON39" s="78"/>
      <c r="WOO39" s="9"/>
      <c r="WOP39" s="9"/>
      <c r="WOQ39" s="78"/>
      <c r="WOR39" s="9"/>
      <c r="WOS39" s="9"/>
      <c r="WOT39" s="78"/>
      <c r="WOU39" s="9"/>
      <c r="WOV39" s="9"/>
      <c r="WOW39" s="78"/>
      <c r="WOX39" s="9"/>
      <c r="WOY39" s="9"/>
      <c r="WOZ39" s="78"/>
      <c r="WPA39" s="9"/>
      <c r="WPB39" s="9"/>
      <c r="WPC39" s="78"/>
      <c r="WPD39" s="9"/>
      <c r="WPE39" s="9"/>
      <c r="WPF39" s="78"/>
      <c r="WPG39" s="9"/>
      <c r="WPH39" s="9"/>
      <c r="WPI39" s="78"/>
      <c r="WPJ39" s="9"/>
      <c r="WPK39" s="9"/>
      <c r="WPL39" s="78"/>
      <c r="WPM39" s="9"/>
      <c r="WPN39" s="9"/>
      <c r="WPO39" s="78"/>
      <c r="WPP39" s="9"/>
      <c r="WPQ39" s="9"/>
      <c r="WPR39" s="78"/>
      <c r="WPS39" s="9"/>
      <c r="WPT39" s="9"/>
      <c r="WPU39" s="78"/>
      <c r="WPV39" s="9"/>
      <c r="WPW39" s="9"/>
      <c r="WPX39" s="78"/>
      <c r="WPY39" s="9"/>
      <c r="WPZ39" s="9"/>
      <c r="WQA39" s="78"/>
      <c r="WQB39" s="9"/>
      <c r="WQC39" s="9"/>
      <c r="WQD39" s="78"/>
      <c r="WQE39" s="9"/>
      <c r="WQF39" s="9"/>
      <c r="WQG39" s="78"/>
      <c r="WQH39" s="10"/>
      <c r="WQI39" s="10"/>
      <c r="WQJ39" s="10"/>
      <c r="WQK39" s="9"/>
      <c r="WQL39" s="9"/>
      <c r="WQM39" s="78"/>
      <c r="WQN39" s="10"/>
      <c r="WQO39" s="10"/>
      <c r="WQP39" s="10"/>
      <c r="WQQ39" s="9"/>
      <c r="WQR39" s="9"/>
      <c r="WQS39" s="78"/>
      <c r="WQT39" s="9"/>
      <c r="WQU39" s="9"/>
      <c r="WQV39" s="78"/>
      <c r="WQW39" s="10"/>
      <c r="WQX39" s="10"/>
      <c r="WQY39" s="10"/>
      <c r="WQZ39" s="10"/>
      <c r="WRA39" s="10"/>
      <c r="WRB39" s="10"/>
      <c r="WRC39" s="57"/>
      <c r="WRD39" s="58"/>
      <c r="WRE39" s="9"/>
      <c r="WRF39" s="9"/>
      <c r="WRG39" s="78"/>
      <c r="WRH39" s="9"/>
      <c r="WRI39" s="9"/>
      <c r="WRJ39" s="78"/>
      <c r="WRK39" s="9"/>
      <c r="WRL39" s="9"/>
      <c r="WRM39" s="78"/>
      <c r="WRN39" s="9"/>
      <c r="WRO39" s="9"/>
      <c r="WRP39" s="78"/>
      <c r="WRQ39" s="9"/>
      <c r="WRR39" s="9"/>
      <c r="WRS39" s="78"/>
      <c r="WRT39" s="9"/>
      <c r="WRU39" s="9"/>
      <c r="WRV39" s="78"/>
      <c r="WRW39" s="9"/>
      <c r="WRX39" s="9"/>
      <c r="WRY39" s="78"/>
      <c r="WRZ39" s="9"/>
      <c r="WSA39" s="9"/>
      <c r="WSB39" s="78"/>
      <c r="WSC39" s="9"/>
      <c r="WSD39" s="9"/>
      <c r="WSE39" s="78"/>
      <c r="WSF39" s="9"/>
      <c r="WSG39" s="9"/>
      <c r="WSH39" s="78"/>
      <c r="WSI39" s="9"/>
      <c r="WSJ39" s="9"/>
      <c r="WSK39" s="78"/>
      <c r="WSL39" s="9"/>
      <c r="WSM39" s="9"/>
      <c r="WSN39" s="78"/>
      <c r="WSO39" s="9"/>
      <c r="WSP39" s="9"/>
      <c r="WSQ39" s="78"/>
      <c r="WSR39" s="9"/>
      <c r="WSS39" s="9"/>
      <c r="WST39" s="78"/>
      <c r="WSU39" s="9"/>
      <c r="WSV39" s="9"/>
      <c r="WSW39" s="78"/>
      <c r="WSX39" s="9"/>
      <c r="WSY39" s="9"/>
      <c r="WSZ39" s="78"/>
      <c r="WTA39" s="9"/>
      <c r="WTB39" s="9"/>
      <c r="WTC39" s="78"/>
      <c r="WTD39" s="9"/>
      <c r="WTE39" s="9"/>
      <c r="WTF39" s="78"/>
      <c r="WTG39" s="9"/>
      <c r="WTH39" s="9"/>
      <c r="WTI39" s="78"/>
      <c r="WTJ39" s="9"/>
      <c r="WTK39" s="9"/>
      <c r="WTL39" s="78"/>
      <c r="WTM39" s="9"/>
      <c r="WTN39" s="9"/>
      <c r="WTO39" s="78"/>
      <c r="WTP39" s="10"/>
      <c r="WTQ39" s="10"/>
      <c r="WTR39" s="10"/>
      <c r="WTS39" s="9"/>
      <c r="WTT39" s="9"/>
      <c r="WTU39" s="78"/>
      <c r="WTV39" s="10"/>
      <c r="WTW39" s="10"/>
      <c r="WTX39" s="10"/>
      <c r="WTY39" s="9"/>
      <c r="WTZ39" s="9"/>
      <c r="WUA39" s="78"/>
      <c r="WUB39" s="9"/>
      <c r="WUC39" s="9"/>
      <c r="WUD39" s="78"/>
      <c r="WUE39" s="10"/>
      <c r="WUF39" s="10"/>
      <c r="WUG39" s="10"/>
      <c r="WUH39" s="10"/>
      <c r="WUI39" s="10"/>
      <c r="WUJ39" s="10"/>
      <c r="WUK39" s="57"/>
      <c r="WUL39" s="58"/>
      <c r="WUM39" s="9"/>
      <c r="WUN39" s="9"/>
      <c r="WUO39" s="78"/>
      <c r="WUP39" s="9"/>
      <c r="WUQ39" s="9"/>
      <c r="WUR39" s="78"/>
      <c r="WUS39" s="9"/>
      <c r="WUT39" s="9"/>
      <c r="WUU39" s="78"/>
      <c r="WUV39" s="9"/>
      <c r="WUW39" s="9"/>
      <c r="WUX39" s="78"/>
      <c r="WUY39" s="9"/>
      <c r="WUZ39" s="9"/>
      <c r="WVA39" s="78"/>
      <c r="WVB39" s="9"/>
      <c r="WVC39" s="9"/>
      <c r="WVD39" s="78"/>
      <c r="WVE39" s="9"/>
      <c r="WVF39" s="9"/>
      <c r="WVG39" s="78"/>
      <c r="WVH39" s="9"/>
      <c r="WVI39" s="9"/>
      <c r="WVJ39" s="78"/>
      <c r="WVK39" s="9"/>
      <c r="WVL39" s="9"/>
      <c r="WVM39" s="78"/>
      <c r="WVN39" s="9"/>
      <c r="WVO39" s="9"/>
      <c r="WVP39" s="78"/>
      <c r="WVQ39" s="9"/>
      <c r="WVR39" s="9"/>
      <c r="WVS39" s="78"/>
      <c r="WVT39" s="9"/>
      <c r="WVU39" s="9"/>
      <c r="WVV39" s="78"/>
      <c r="WVW39" s="9"/>
      <c r="WVX39" s="9"/>
      <c r="WVY39" s="78"/>
      <c r="WVZ39" s="9"/>
      <c r="WWA39" s="9"/>
      <c r="WWB39" s="78"/>
      <c r="WWC39" s="9"/>
      <c r="WWD39" s="9"/>
      <c r="WWE39" s="78"/>
      <c r="WWF39" s="9"/>
      <c r="WWG39" s="9"/>
      <c r="WWH39" s="78"/>
      <c r="WWI39" s="9"/>
      <c r="WWJ39" s="9"/>
      <c r="WWK39" s="78"/>
      <c r="WWL39" s="9"/>
      <c r="WWM39" s="9"/>
      <c r="WWN39" s="78"/>
      <c r="WWO39" s="9"/>
      <c r="WWP39" s="9"/>
      <c r="WWQ39" s="78"/>
      <c r="WWR39" s="9"/>
      <c r="WWS39" s="9"/>
      <c r="WWT39" s="78"/>
      <c r="WWU39" s="9"/>
      <c r="WWV39" s="9"/>
      <c r="WWW39" s="78"/>
      <c r="WWX39" s="10"/>
      <c r="WWY39" s="10"/>
      <c r="WWZ39" s="10"/>
      <c r="WXA39" s="9"/>
      <c r="WXB39" s="9"/>
      <c r="WXC39" s="78"/>
      <c r="WXD39" s="10"/>
      <c r="WXE39" s="10"/>
      <c r="WXF39" s="10"/>
      <c r="WXG39" s="9"/>
      <c r="WXH39" s="9"/>
      <c r="WXI39" s="78"/>
      <c r="WXJ39" s="9"/>
      <c r="WXK39" s="9"/>
      <c r="WXL39" s="78"/>
      <c r="WXM39" s="10"/>
      <c r="WXN39" s="10"/>
      <c r="WXO39" s="10"/>
      <c r="WXP39" s="10"/>
      <c r="WXQ39" s="10"/>
      <c r="WXR39" s="10"/>
      <c r="WXS39" s="57"/>
      <c r="WXT39" s="58"/>
      <c r="WXU39" s="9"/>
      <c r="WXV39" s="9"/>
      <c r="WXW39" s="78"/>
      <c r="WXX39" s="9"/>
      <c r="WXY39" s="9"/>
      <c r="WXZ39" s="78"/>
      <c r="WYA39" s="9"/>
      <c r="WYB39" s="9"/>
      <c r="WYC39" s="78"/>
      <c r="WYD39" s="9"/>
      <c r="WYE39" s="9"/>
      <c r="WYF39" s="78"/>
      <c r="WYG39" s="9"/>
      <c r="WYH39" s="9"/>
      <c r="WYI39" s="78"/>
      <c r="WYJ39" s="9"/>
      <c r="WYK39" s="9"/>
      <c r="WYL39" s="78"/>
      <c r="WYM39" s="9"/>
      <c r="WYN39" s="9"/>
      <c r="WYO39" s="78"/>
      <c r="WYP39" s="9"/>
      <c r="WYQ39" s="9"/>
      <c r="WYR39" s="78"/>
      <c r="WYS39" s="9"/>
      <c r="WYT39" s="9"/>
      <c r="WYU39" s="78"/>
      <c r="WYV39" s="9"/>
      <c r="WYW39" s="9"/>
      <c r="WYX39" s="78"/>
      <c r="WYY39" s="9"/>
      <c r="WYZ39" s="9"/>
      <c r="WZA39" s="78"/>
      <c r="WZB39" s="9"/>
      <c r="WZC39" s="9"/>
      <c r="WZD39" s="78"/>
      <c r="WZE39" s="9"/>
      <c r="WZF39" s="9"/>
      <c r="WZG39" s="78"/>
      <c r="WZH39" s="9"/>
      <c r="WZI39" s="9"/>
      <c r="WZJ39" s="78"/>
      <c r="WZK39" s="9"/>
      <c r="WZL39" s="9"/>
      <c r="WZM39" s="78"/>
      <c r="WZN39" s="9"/>
      <c r="WZO39" s="9"/>
      <c r="WZP39" s="78"/>
      <c r="WZQ39" s="9"/>
      <c r="WZR39" s="9"/>
      <c r="WZS39" s="78"/>
      <c r="WZT39" s="9"/>
      <c r="WZU39" s="9"/>
      <c r="WZV39" s="78"/>
      <c r="WZW39" s="9"/>
      <c r="WZX39" s="9"/>
      <c r="WZY39" s="78"/>
      <c r="WZZ39" s="9"/>
      <c r="XAA39" s="9"/>
      <c r="XAB39" s="78"/>
      <c r="XAC39" s="9"/>
      <c r="XAD39" s="9"/>
      <c r="XAE39" s="78"/>
      <c r="XAF39" s="10"/>
      <c r="XAG39" s="10"/>
      <c r="XAH39" s="10"/>
      <c r="XAI39" s="9"/>
      <c r="XAJ39" s="9"/>
      <c r="XAK39" s="78"/>
      <c r="XAL39" s="10"/>
      <c r="XAM39" s="10"/>
      <c r="XAN39" s="10"/>
      <c r="XAO39" s="9"/>
      <c r="XAP39" s="9"/>
      <c r="XAQ39" s="78"/>
      <c r="XAR39" s="9"/>
      <c r="XAS39" s="9"/>
      <c r="XAT39" s="78"/>
      <c r="XAU39" s="10"/>
      <c r="XAV39" s="10"/>
      <c r="XAW39" s="10"/>
      <c r="XAX39" s="10"/>
      <c r="XAY39" s="10"/>
      <c r="XAZ39" s="10"/>
      <c r="XBA39" s="57"/>
      <c r="XBB39" s="58"/>
      <c r="XBC39" s="9"/>
      <c r="XBD39" s="9"/>
      <c r="XBE39" s="78"/>
      <c r="XBF39" s="9"/>
      <c r="XBG39" s="9"/>
      <c r="XBH39" s="78"/>
      <c r="XBI39" s="9"/>
      <c r="XBJ39" s="9"/>
      <c r="XBK39" s="78"/>
      <c r="XBL39" s="9"/>
      <c r="XBM39" s="9"/>
      <c r="XBN39" s="78"/>
      <c r="XBO39" s="9"/>
      <c r="XBP39" s="9"/>
      <c r="XBQ39" s="78"/>
      <c r="XBR39" s="9"/>
      <c r="XBS39" s="9"/>
      <c r="XBT39" s="78"/>
      <c r="XBU39" s="9"/>
      <c r="XBV39" s="9"/>
      <c r="XBW39" s="78"/>
      <c r="XBX39" s="9"/>
      <c r="XBY39" s="9"/>
      <c r="XBZ39" s="78"/>
      <c r="XCA39" s="9"/>
      <c r="XCB39" s="9"/>
      <c r="XCC39" s="78"/>
      <c r="XCD39" s="9"/>
      <c r="XCE39" s="9"/>
      <c r="XCF39" s="78"/>
      <c r="XCG39" s="9"/>
      <c r="XCH39" s="9"/>
      <c r="XCI39" s="78"/>
      <c r="XCJ39" s="9"/>
      <c r="XCK39" s="9"/>
      <c r="XCL39" s="78"/>
      <c r="XCM39" s="9"/>
      <c r="XCN39" s="9"/>
      <c r="XCO39" s="78"/>
      <c r="XCP39" s="9"/>
      <c r="XCQ39" s="9"/>
      <c r="XCR39" s="78"/>
    </row>
    <row r="40" spans="1:16320">
      <c r="A40" s="13">
        <v>33</v>
      </c>
      <c r="B40" s="1" t="s">
        <v>31</v>
      </c>
      <c r="C40" s="84">
        <v>3000000</v>
      </c>
      <c r="D40" s="84">
        <v>288850</v>
      </c>
      <c r="E40" s="87"/>
      <c r="F40" s="84">
        <v>20000000</v>
      </c>
      <c r="G40" s="84">
        <v>1500000</v>
      </c>
      <c r="H40" s="87">
        <v>-3800000</v>
      </c>
      <c r="I40" s="84">
        <v>4000000</v>
      </c>
      <c r="J40" s="84">
        <v>1547900</v>
      </c>
      <c r="K40" s="87">
        <v>0</v>
      </c>
      <c r="L40" s="86"/>
      <c r="M40" s="86"/>
      <c r="N40" s="87">
        <v>0</v>
      </c>
      <c r="O40" s="84"/>
      <c r="P40" s="84"/>
      <c r="Q40" s="87">
        <v>0</v>
      </c>
      <c r="R40" s="84">
        <v>3000000</v>
      </c>
      <c r="S40" s="84">
        <v>2300000</v>
      </c>
      <c r="T40" s="87">
        <v>0</v>
      </c>
      <c r="U40" s="84"/>
      <c r="V40" s="84"/>
      <c r="W40" s="87">
        <v>0</v>
      </c>
      <c r="X40" s="84"/>
      <c r="Y40" s="84"/>
      <c r="Z40" s="84">
        <f t="shared" si="122"/>
        <v>0</v>
      </c>
      <c r="AA40" s="84"/>
      <c r="AB40" s="84"/>
      <c r="AC40" s="84">
        <f t="shared" si="114"/>
        <v>0</v>
      </c>
      <c r="AD40" s="84"/>
      <c r="AE40" s="84"/>
      <c r="AF40" s="84">
        <f t="shared" si="115"/>
        <v>0</v>
      </c>
      <c r="AG40" s="84"/>
      <c r="AH40" s="84"/>
      <c r="AI40" s="84">
        <f t="shared" si="116"/>
        <v>0</v>
      </c>
      <c r="AJ40" s="84"/>
      <c r="AK40" s="84"/>
      <c r="AL40" s="84">
        <f t="shared" si="117"/>
        <v>0</v>
      </c>
      <c r="AM40" s="84"/>
      <c r="AN40" s="84"/>
      <c r="AO40" s="84">
        <f t="shared" si="118"/>
        <v>0</v>
      </c>
      <c r="AP40" s="84"/>
      <c r="AQ40" s="84"/>
      <c r="AR40" s="87">
        <v>0</v>
      </c>
      <c r="AS40" s="86"/>
      <c r="AT40" s="86"/>
      <c r="AU40" s="87">
        <v>0</v>
      </c>
      <c r="AV40" s="84"/>
      <c r="AW40" s="84"/>
      <c r="AX40" s="84">
        <f t="shared" si="119"/>
        <v>0</v>
      </c>
      <c r="AY40" s="84"/>
      <c r="AZ40" s="84"/>
      <c r="BA40" s="84">
        <f t="shared" si="120"/>
        <v>0</v>
      </c>
      <c r="BB40" s="84"/>
      <c r="BC40" s="84"/>
      <c r="BD40" s="87">
        <f t="shared" si="40"/>
        <v>0</v>
      </c>
      <c r="BE40" s="86"/>
      <c r="BF40" s="86"/>
      <c r="BG40" s="87">
        <f t="shared" si="42"/>
        <v>0</v>
      </c>
      <c r="BH40" s="86"/>
      <c r="BI40" s="86"/>
      <c r="BJ40" s="87">
        <f t="shared" si="44"/>
        <v>0</v>
      </c>
      <c r="BK40" s="86"/>
      <c r="BL40" s="86"/>
      <c r="BM40" s="87">
        <f t="shared" si="74"/>
        <v>0</v>
      </c>
      <c r="BN40" s="91">
        <f t="shared" si="0"/>
        <v>30000000</v>
      </c>
      <c r="BO40" s="91">
        <f t="shared" si="0"/>
        <v>5636750</v>
      </c>
      <c r="BP40" s="91">
        <f t="shared" si="0"/>
        <v>-3800000</v>
      </c>
      <c r="BQ40" s="86"/>
      <c r="BR40" s="86"/>
      <c r="BS40" s="87">
        <f t="shared" si="47"/>
        <v>0</v>
      </c>
      <c r="BT40" s="91">
        <f t="shared" ref="BT40:BV43" si="140">SUM(BQ40)</f>
        <v>0</v>
      </c>
      <c r="BU40" s="91">
        <f t="shared" si="140"/>
        <v>0</v>
      </c>
      <c r="BV40" s="91">
        <f t="shared" si="140"/>
        <v>0</v>
      </c>
      <c r="BW40" s="86"/>
      <c r="BX40" s="86"/>
      <c r="BY40" s="87">
        <f t="shared" si="49"/>
        <v>0</v>
      </c>
      <c r="BZ40" s="86"/>
      <c r="CA40" s="86"/>
      <c r="CB40" s="87">
        <f t="shared" si="51"/>
        <v>0</v>
      </c>
      <c r="CC40" s="91">
        <f t="shared" si="52"/>
        <v>0</v>
      </c>
      <c r="CD40" s="91">
        <f t="shared" si="52"/>
        <v>0</v>
      </c>
      <c r="CE40" s="91">
        <f t="shared" si="52"/>
        <v>0</v>
      </c>
      <c r="CF40" s="91">
        <f t="shared" si="78"/>
        <v>30000000</v>
      </c>
      <c r="CG40" s="91">
        <f t="shared" si="78"/>
        <v>5636750</v>
      </c>
      <c r="CH40" s="91">
        <f t="shared" si="78"/>
        <v>-3800000</v>
      </c>
    </row>
    <row r="41" spans="1:16320">
      <c r="A41" s="13">
        <v>34</v>
      </c>
      <c r="B41" s="1" t="s">
        <v>32</v>
      </c>
      <c r="C41" s="84">
        <v>1500000</v>
      </c>
      <c r="D41" s="84">
        <v>1500000</v>
      </c>
      <c r="E41" s="87"/>
      <c r="F41" s="84">
        <v>20000000</v>
      </c>
      <c r="G41" s="84">
        <v>0</v>
      </c>
      <c r="H41" s="87">
        <v>0</v>
      </c>
      <c r="I41" s="84">
        <v>3000000</v>
      </c>
      <c r="J41" s="84">
        <v>2100000</v>
      </c>
      <c r="K41" s="87">
        <v>0</v>
      </c>
      <c r="L41" s="86"/>
      <c r="M41" s="86"/>
      <c r="N41" s="87">
        <v>0</v>
      </c>
      <c r="O41" s="84"/>
      <c r="P41" s="84"/>
      <c r="Q41" s="87">
        <v>0</v>
      </c>
      <c r="R41" s="84">
        <v>4000000</v>
      </c>
      <c r="S41" s="84">
        <v>3000000</v>
      </c>
      <c r="T41" s="87">
        <v>0</v>
      </c>
      <c r="U41" s="84"/>
      <c r="V41" s="84"/>
      <c r="W41" s="87">
        <v>0</v>
      </c>
      <c r="X41" s="84"/>
      <c r="Y41" s="84"/>
      <c r="Z41" s="84">
        <f t="shared" si="122"/>
        <v>0</v>
      </c>
      <c r="AA41" s="84"/>
      <c r="AB41" s="84"/>
      <c r="AC41" s="84">
        <f t="shared" si="114"/>
        <v>0</v>
      </c>
      <c r="AD41" s="84"/>
      <c r="AE41" s="84"/>
      <c r="AF41" s="84">
        <f t="shared" si="115"/>
        <v>0</v>
      </c>
      <c r="AG41" s="84"/>
      <c r="AH41" s="84"/>
      <c r="AI41" s="84">
        <f t="shared" si="116"/>
        <v>0</v>
      </c>
      <c r="AJ41" s="84"/>
      <c r="AK41" s="84"/>
      <c r="AL41" s="84">
        <f t="shared" si="117"/>
        <v>0</v>
      </c>
      <c r="AM41" s="84"/>
      <c r="AN41" s="84"/>
      <c r="AO41" s="84">
        <f t="shared" si="118"/>
        <v>0</v>
      </c>
      <c r="AP41" s="84"/>
      <c r="AQ41" s="84"/>
      <c r="AR41" s="87">
        <v>0</v>
      </c>
      <c r="AS41" s="86"/>
      <c r="AT41" s="86"/>
      <c r="AU41" s="87">
        <v>0</v>
      </c>
      <c r="AV41" s="84"/>
      <c r="AW41" s="84"/>
      <c r="AX41" s="84">
        <f t="shared" si="119"/>
        <v>0</v>
      </c>
      <c r="AY41" s="84"/>
      <c r="AZ41" s="84"/>
      <c r="BA41" s="84">
        <f t="shared" si="120"/>
        <v>0</v>
      </c>
      <c r="BB41" s="84"/>
      <c r="BC41" s="84"/>
      <c r="BD41" s="87">
        <f t="shared" si="40"/>
        <v>0</v>
      </c>
      <c r="BE41" s="86"/>
      <c r="BF41" s="86"/>
      <c r="BG41" s="87">
        <f t="shared" si="42"/>
        <v>0</v>
      </c>
      <c r="BH41" s="86"/>
      <c r="BI41" s="86"/>
      <c r="BJ41" s="87">
        <f t="shared" si="44"/>
        <v>0</v>
      </c>
      <c r="BK41" s="86"/>
      <c r="BL41" s="86"/>
      <c r="BM41" s="87">
        <f t="shared" si="74"/>
        <v>0</v>
      </c>
      <c r="BN41" s="91">
        <f t="shared" si="0"/>
        <v>28500000</v>
      </c>
      <c r="BO41" s="91">
        <f t="shared" si="0"/>
        <v>6600000</v>
      </c>
      <c r="BP41" s="91">
        <f t="shared" si="0"/>
        <v>0</v>
      </c>
      <c r="BQ41" s="86"/>
      <c r="BR41" s="86"/>
      <c r="BS41" s="87">
        <f t="shared" si="47"/>
        <v>0</v>
      </c>
      <c r="BT41" s="91">
        <f t="shared" si="140"/>
        <v>0</v>
      </c>
      <c r="BU41" s="91">
        <f t="shared" si="140"/>
        <v>0</v>
      </c>
      <c r="BV41" s="91">
        <f t="shared" si="140"/>
        <v>0</v>
      </c>
      <c r="BW41" s="86"/>
      <c r="BX41" s="86"/>
      <c r="BY41" s="87">
        <f t="shared" si="49"/>
        <v>0</v>
      </c>
      <c r="BZ41" s="86"/>
      <c r="CA41" s="86"/>
      <c r="CB41" s="87">
        <f t="shared" si="51"/>
        <v>0</v>
      </c>
      <c r="CC41" s="91">
        <f t="shared" si="52"/>
        <v>0</v>
      </c>
      <c r="CD41" s="91">
        <f t="shared" si="52"/>
        <v>0</v>
      </c>
      <c r="CE41" s="91">
        <f t="shared" si="52"/>
        <v>0</v>
      </c>
      <c r="CF41" s="91">
        <f t="shared" si="78"/>
        <v>28500000</v>
      </c>
      <c r="CG41" s="91">
        <f t="shared" si="78"/>
        <v>6600000</v>
      </c>
      <c r="CH41" s="91">
        <f t="shared" si="78"/>
        <v>0</v>
      </c>
    </row>
    <row r="42" spans="1:16320">
      <c r="A42" s="13">
        <v>35</v>
      </c>
      <c r="B42" s="1" t="s">
        <v>41</v>
      </c>
      <c r="C42" s="84"/>
      <c r="D42" s="84"/>
      <c r="E42" s="87"/>
      <c r="F42" s="84">
        <v>5000000</v>
      </c>
      <c r="G42" s="84">
        <v>0</v>
      </c>
      <c r="H42" s="87">
        <v>0</v>
      </c>
      <c r="I42" s="84"/>
      <c r="J42" s="84"/>
      <c r="K42" s="87">
        <v>0</v>
      </c>
      <c r="L42" s="86"/>
      <c r="M42" s="86"/>
      <c r="N42" s="87">
        <v>0</v>
      </c>
      <c r="O42" s="84"/>
      <c r="P42" s="84"/>
      <c r="Q42" s="87">
        <v>0</v>
      </c>
      <c r="R42" s="84">
        <v>1800000</v>
      </c>
      <c r="S42" s="84">
        <v>600000</v>
      </c>
      <c r="T42" s="87">
        <v>0</v>
      </c>
      <c r="U42" s="84"/>
      <c r="V42" s="84"/>
      <c r="W42" s="87">
        <v>0</v>
      </c>
      <c r="X42" s="84"/>
      <c r="Y42" s="84"/>
      <c r="Z42" s="84">
        <f t="shared" si="122"/>
        <v>0</v>
      </c>
      <c r="AA42" s="84"/>
      <c r="AB42" s="84"/>
      <c r="AC42" s="84">
        <f t="shared" si="114"/>
        <v>0</v>
      </c>
      <c r="AD42" s="84"/>
      <c r="AE42" s="84"/>
      <c r="AF42" s="84">
        <f t="shared" si="115"/>
        <v>0</v>
      </c>
      <c r="AG42" s="84"/>
      <c r="AH42" s="84"/>
      <c r="AI42" s="84">
        <f t="shared" si="116"/>
        <v>0</v>
      </c>
      <c r="AJ42" s="84"/>
      <c r="AK42" s="84"/>
      <c r="AL42" s="84">
        <f t="shared" si="117"/>
        <v>0</v>
      </c>
      <c r="AM42" s="84"/>
      <c r="AN42" s="84"/>
      <c r="AO42" s="84">
        <f t="shared" si="118"/>
        <v>0</v>
      </c>
      <c r="AP42" s="84"/>
      <c r="AQ42" s="84"/>
      <c r="AR42" s="87">
        <v>0</v>
      </c>
      <c r="AS42" s="86"/>
      <c r="AT42" s="86"/>
      <c r="AU42" s="87">
        <v>0</v>
      </c>
      <c r="AV42" s="84"/>
      <c r="AW42" s="84"/>
      <c r="AX42" s="84">
        <f t="shared" si="119"/>
        <v>0</v>
      </c>
      <c r="AY42" s="84"/>
      <c r="AZ42" s="84"/>
      <c r="BA42" s="84">
        <f t="shared" si="120"/>
        <v>0</v>
      </c>
      <c r="BB42" s="84"/>
      <c r="BC42" s="84"/>
      <c r="BD42" s="87">
        <f t="shared" si="40"/>
        <v>0</v>
      </c>
      <c r="BE42" s="86"/>
      <c r="BF42" s="86"/>
      <c r="BG42" s="87">
        <f t="shared" si="42"/>
        <v>0</v>
      </c>
      <c r="BH42" s="86"/>
      <c r="BI42" s="86"/>
      <c r="BJ42" s="87">
        <f t="shared" si="44"/>
        <v>0</v>
      </c>
      <c r="BK42" s="86"/>
      <c r="BL42" s="86"/>
      <c r="BM42" s="87">
        <f t="shared" si="74"/>
        <v>0</v>
      </c>
      <c r="BN42" s="91">
        <f t="shared" si="0"/>
        <v>6800000</v>
      </c>
      <c r="BO42" s="91">
        <f t="shared" si="0"/>
        <v>600000</v>
      </c>
      <c r="BP42" s="91">
        <f t="shared" si="0"/>
        <v>0</v>
      </c>
      <c r="BQ42" s="86"/>
      <c r="BR42" s="86"/>
      <c r="BS42" s="87">
        <f t="shared" si="47"/>
        <v>0</v>
      </c>
      <c r="BT42" s="91">
        <f t="shared" si="140"/>
        <v>0</v>
      </c>
      <c r="BU42" s="91">
        <f t="shared" si="140"/>
        <v>0</v>
      </c>
      <c r="BV42" s="91">
        <f t="shared" si="140"/>
        <v>0</v>
      </c>
      <c r="BW42" s="86"/>
      <c r="BX42" s="86"/>
      <c r="BY42" s="87">
        <f t="shared" si="49"/>
        <v>0</v>
      </c>
      <c r="BZ42" s="86"/>
      <c r="CA42" s="86"/>
      <c r="CB42" s="87">
        <f t="shared" si="51"/>
        <v>0</v>
      </c>
      <c r="CC42" s="91">
        <f t="shared" si="52"/>
        <v>0</v>
      </c>
      <c r="CD42" s="91">
        <f t="shared" si="52"/>
        <v>0</v>
      </c>
      <c r="CE42" s="91">
        <f t="shared" si="52"/>
        <v>0</v>
      </c>
      <c r="CF42" s="91">
        <f t="shared" si="78"/>
        <v>6800000</v>
      </c>
      <c r="CG42" s="91">
        <f t="shared" si="78"/>
        <v>600000</v>
      </c>
      <c r="CH42" s="91">
        <f t="shared" si="78"/>
        <v>0</v>
      </c>
    </row>
    <row r="43" spans="1:16320">
      <c r="A43" s="13">
        <v>36</v>
      </c>
      <c r="B43" s="15" t="s">
        <v>33</v>
      </c>
      <c r="C43" s="84">
        <v>2750000</v>
      </c>
      <c r="D43" s="84">
        <v>2721000</v>
      </c>
      <c r="E43" s="87"/>
      <c r="F43" s="84">
        <v>17000000</v>
      </c>
      <c r="G43" s="84">
        <v>11095000</v>
      </c>
      <c r="H43" s="87">
        <v>0</v>
      </c>
      <c r="I43" s="84">
        <v>5100000</v>
      </c>
      <c r="J43" s="84">
        <v>1101000</v>
      </c>
      <c r="K43" s="87">
        <v>0</v>
      </c>
      <c r="L43" s="86"/>
      <c r="M43" s="86"/>
      <c r="N43" s="87">
        <v>0</v>
      </c>
      <c r="O43" s="84">
        <v>60000000</v>
      </c>
      <c r="P43" s="84">
        <v>60000000</v>
      </c>
      <c r="Q43" s="87">
        <v>0</v>
      </c>
      <c r="R43" s="84">
        <v>6000000</v>
      </c>
      <c r="S43" s="84">
        <v>5000000</v>
      </c>
      <c r="T43" s="87">
        <v>0</v>
      </c>
      <c r="U43" s="84">
        <v>2000000</v>
      </c>
      <c r="V43" s="84">
        <v>2000000</v>
      </c>
      <c r="W43" s="87">
        <v>0</v>
      </c>
      <c r="X43" s="84">
        <v>3000000</v>
      </c>
      <c r="Y43" s="84">
        <v>0</v>
      </c>
      <c r="Z43" s="84">
        <f t="shared" si="122"/>
        <v>3000000</v>
      </c>
      <c r="AA43" s="84">
        <v>3000000</v>
      </c>
      <c r="AB43" s="84">
        <v>1129900</v>
      </c>
      <c r="AC43" s="84">
        <f t="shared" si="114"/>
        <v>1870100</v>
      </c>
      <c r="AD43" s="84">
        <v>3000000</v>
      </c>
      <c r="AE43" s="84">
        <v>3000000</v>
      </c>
      <c r="AF43" s="84">
        <f t="shared" si="115"/>
        <v>0</v>
      </c>
      <c r="AG43" s="84">
        <v>3000000</v>
      </c>
      <c r="AH43" s="84">
        <v>2115000</v>
      </c>
      <c r="AI43" s="84">
        <f t="shared" si="116"/>
        <v>885000</v>
      </c>
      <c r="AJ43" s="84">
        <v>3000000</v>
      </c>
      <c r="AK43" s="84">
        <v>3000000</v>
      </c>
      <c r="AL43" s="84">
        <f t="shared" si="117"/>
        <v>0</v>
      </c>
      <c r="AM43" s="84">
        <v>3000000</v>
      </c>
      <c r="AN43" s="84">
        <v>3000000</v>
      </c>
      <c r="AO43" s="84">
        <f t="shared" si="118"/>
        <v>0</v>
      </c>
      <c r="AP43" s="84">
        <v>3000000</v>
      </c>
      <c r="AQ43" s="84">
        <v>0</v>
      </c>
      <c r="AR43" s="87">
        <v>0</v>
      </c>
      <c r="AS43" s="86"/>
      <c r="AT43" s="86"/>
      <c r="AU43" s="87">
        <v>0</v>
      </c>
      <c r="AV43" s="84">
        <v>3000000</v>
      </c>
      <c r="AW43" s="84">
        <v>3000000</v>
      </c>
      <c r="AX43" s="84">
        <f t="shared" si="119"/>
        <v>0</v>
      </c>
      <c r="AY43" s="84">
        <v>3000000</v>
      </c>
      <c r="AZ43" s="84">
        <v>3000000</v>
      </c>
      <c r="BA43" s="84">
        <f t="shared" si="120"/>
        <v>0</v>
      </c>
      <c r="BB43" s="84">
        <v>3000000</v>
      </c>
      <c r="BC43" s="84">
        <v>2942700</v>
      </c>
      <c r="BD43" s="87">
        <f t="shared" si="40"/>
        <v>-57300</v>
      </c>
      <c r="BE43" s="86"/>
      <c r="BF43" s="86"/>
      <c r="BG43" s="87">
        <f t="shared" si="42"/>
        <v>0</v>
      </c>
      <c r="BH43" s="86"/>
      <c r="BI43" s="86"/>
      <c r="BJ43" s="87">
        <f t="shared" si="44"/>
        <v>0</v>
      </c>
      <c r="BK43" s="86"/>
      <c r="BL43" s="86"/>
      <c r="BM43" s="87">
        <f t="shared" si="74"/>
        <v>0</v>
      </c>
      <c r="BN43" s="91">
        <f t="shared" si="0"/>
        <v>122850000</v>
      </c>
      <c r="BO43" s="91">
        <f t="shared" si="0"/>
        <v>103104600</v>
      </c>
      <c r="BP43" s="91">
        <f t="shared" si="0"/>
        <v>5697800</v>
      </c>
      <c r="BQ43" s="86"/>
      <c r="BR43" s="86"/>
      <c r="BS43" s="87">
        <f t="shared" si="47"/>
        <v>0</v>
      </c>
      <c r="BT43" s="91">
        <f t="shared" si="140"/>
        <v>0</v>
      </c>
      <c r="BU43" s="91">
        <f t="shared" si="140"/>
        <v>0</v>
      </c>
      <c r="BV43" s="91">
        <f t="shared" si="140"/>
        <v>0</v>
      </c>
      <c r="BW43" s="86"/>
      <c r="BX43" s="86"/>
      <c r="BY43" s="87">
        <f t="shared" si="49"/>
        <v>0</v>
      </c>
      <c r="BZ43" s="86"/>
      <c r="CA43" s="86"/>
      <c r="CB43" s="87">
        <f t="shared" si="51"/>
        <v>0</v>
      </c>
      <c r="CC43" s="91">
        <f t="shared" si="52"/>
        <v>0</v>
      </c>
      <c r="CD43" s="91">
        <f t="shared" si="52"/>
        <v>0</v>
      </c>
      <c r="CE43" s="91">
        <f t="shared" si="52"/>
        <v>0</v>
      </c>
      <c r="CF43" s="91">
        <f t="shared" si="78"/>
        <v>122850000</v>
      </c>
      <c r="CG43" s="91">
        <f t="shared" si="78"/>
        <v>103104600</v>
      </c>
      <c r="CH43" s="91">
        <f t="shared" si="78"/>
        <v>5697800</v>
      </c>
    </row>
    <row r="44" spans="1:16320">
      <c r="A44" s="57">
        <v>37</v>
      </c>
      <c r="B44" s="58" t="s">
        <v>38</v>
      </c>
      <c r="C44" s="106">
        <f>SUM(C45:C47)</f>
        <v>12000000</v>
      </c>
      <c r="D44" s="106">
        <f>SUM(D45:D47)</f>
        <v>5941000</v>
      </c>
      <c r="E44" s="176">
        <v>-100000</v>
      </c>
      <c r="F44" s="106">
        <f>SUM(F45:F47)</f>
        <v>57360000</v>
      </c>
      <c r="G44" s="106">
        <f>SUM(G45:G47)</f>
        <v>11182112</v>
      </c>
      <c r="H44" s="176">
        <v>-1300000</v>
      </c>
      <c r="I44" s="106">
        <f>SUM(I45:I47)</f>
        <v>4500000</v>
      </c>
      <c r="J44" s="106">
        <f>SUM(J45:J47)</f>
        <v>596000</v>
      </c>
      <c r="K44" s="176">
        <v>0</v>
      </c>
      <c r="L44" s="88">
        <v>0</v>
      </c>
      <c r="M44" s="88">
        <v>0</v>
      </c>
      <c r="N44" s="176">
        <v>0</v>
      </c>
      <c r="O44" s="106">
        <f>SUM(O45:O47)</f>
        <v>0</v>
      </c>
      <c r="P44" s="106">
        <f>SUM(P45:P47)</f>
        <v>0</v>
      </c>
      <c r="Q44" s="176">
        <v>0</v>
      </c>
      <c r="R44" s="106">
        <f>SUM(R45:R47)</f>
        <v>3000000</v>
      </c>
      <c r="S44" s="106">
        <f>SUM(S45:S47)</f>
        <v>1500000</v>
      </c>
      <c r="T44" s="176">
        <v>0</v>
      </c>
      <c r="U44" s="106">
        <f>SUM(U45:U47)</f>
        <v>0</v>
      </c>
      <c r="V44" s="106">
        <f>SUM(V45:V47)</f>
        <v>0</v>
      </c>
      <c r="W44" s="176">
        <v>0</v>
      </c>
      <c r="X44" s="106">
        <f>SUM(X45:X47)</f>
        <v>0</v>
      </c>
      <c r="Y44" s="106">
        <f t="shared" ref="Y44:AQ44" si="141">SUM(Y45:Y47)</f>
        <v>0</v>
      </c>
      <c r="Z44" s="106">
        <f t="shared" si="122"/>
        <v>0</v>
      </c>
      <c r="AA44" s="106">
        <f t="shared" si="141"/>
        <v>0</v>
      </c>
      <c r="AB44" s="106">
        <f t="shared" si="141"/>
        <v>0</v>
      </c>
      <c r="AC44" s="106">
        <f t="shared" si="114"/>
        <v>0</v>
      </c>
      <c r="AD44" s="106">
        <f t="shared" si="141"/>
        <v>0</v>
      </c>
      <c r="AE44" s="106">
        <f t="shared" si="141"/>
        <v>0</v>
      </c>
      <c r="AF44" s="106">
        <f t="shared" si="115"/>
        <v>0</v>
      </c>
      <c r="AG44" s="106">
        <f t="shared" si="141"/>
        <v>0</v>
      </c>
      <c r="AH44" s="106">
        <f t="shared" si="141"/>
        <v>0</v>
      </c>
      <c r="AI44" s="106">
        <f t="shared" si="116"/>
        <v>0</v>
      </c>
      <c r="AJ44" s="106">
        <f t="shared" si="141"/>
        <v>0</v>
      </c>
      <c r="AK44" s="106">
        <f t="shared" si="141"/>
        <v>0</v>
      </c>
      <c r="AL44" s="106">
        <f t="shared" si="117"/>
        <v>0</v>
      </c>
      <c r="AM44" s="106">
        <f t="shared" si="141"/>
        <v>0</v>
      </c>
      <c r="AN44" s="106">
        <f t="shared" si="141"/>
        <v>0</v>
      </c>
      <c r="AO44" s="106">
        <f t="shared" si="118"/>
        <v>0</v>
      </c>
      <c r="AP44" s="106">
        <f t="shared" si="141"/>
        <v>0</v>
      </c>
      <c r="AQ44" s="106">
        <f t="shared" si="141"/>
        <v>0</v>
      </c>
      <c r="AR44" s="176">
        <v>0</v>
      </c>
      <c r="AS44" s="88">
        <v>0</v>
      </c>
      <c r="AT44" s="88">
        <v>0</v>
      </c>
      <c r="AU44" s="176">
        <v>0</v>
      </c>
      <c r="AV44" s="106">
        <f t="shared" ref="AV44:BC44" si="142">SUM(AV45:AV47)</f>
        <v>0</v>
      </c>
      <c r="AW44" s="106">
        <f t="shared" si="142"/>
        <v>0</v>
      </c>
      <c r="AX44" s="106">
        <f t="shared" si="119"/>
        <v>0</v>
      </c>
      <c r="AY44" s="106">
        <f t="shared" si="142"/>
        <v>0</v>
      </c>
      <c r="AZ44" s="106">
        <f t="shared" si="142"/>
        <v>0</v>
      </c>
      <c r="BA44" s="106">
        <f t="shared" si="120"/>
        <v>0</v>
      </c>
      <c r="BB44" s="106">
        <f t="shared" si="142"/>
        <v>0</v>
      </c>
      <c r="BC44" s="106">
        <f t="shared" si="142"/>
        <v>0</v>
      </c>
      <c r="BD44" s="176">
        <f t="shared" si="40"/>
        <v>0</v>
      </c>
      <c r="BE44" s="88">
        <f t="shared" ref="BE44:BL44" si="143">SUM(BE45:BE47)</f>
        <v>0</v>
      </c>
      <c r="BF44" s="88">
        <f t="shared" si="143"/>
        <v>0</v>
      </c>
      <c r="BG44" s="176">
        <f t="shared" si="42"/>
        <v>0</v>
      </c>
      <c r="BH44" s="88">
        <f t="shared" si="143"/>
        <v>0</v>
      </c>
      <c r="BI44" s="88">
        <f t="shared" si="143"/>
        <v>0</v>
      </c>
      <c r="BJ44" s="176">
        <f t="shared" si="44"/>
        <v>0</v>
      </c>
      <c r="BK44" s="88">
        <f t="shared" si="143"/>
        <v>0</v>
      </c>
      <c r="BL44" s="88">
        <f t="shared" si="143"/>
        <v>0</v>
      </c>
      <c r="BM44" s="176">
        <f t="shared" si="74"/>
        <v>0</v>
      </c>
      <c r="BN44" s="90">
        <f t="shared" si="0"/>
        <v>76860000</v>
      </c>
      <c r="BO44" s="90">
        <f t="shared" si="0"/>
        <v>19219112</v>
      </c>
      <c r="BP44" s="90">
        <f t="shared" si="0"/>
        <v>-1400000</v>
      </c>
      <c r="BQ44" s="88">
        <f t="shared" ref="BQ44:BR44" si="144">SUM(BQ45:BQ47)</f>
        <v>0</v>
      </c>
      <c r="BR44" s="88">
        <f t="shared" si="144"/>
        <v>0</v>
      </c>
      <c r="BS44" s="176">
        <f t="shared" si="47"/>
        <v>0</v>
      </c>
      <c r="BT44" s="90">
        <f t="shared" si="112"/>
        <v>0</v>
      </c>
      <c r="BU44" s="90">
        <f t="shared" si="112"/>
        <v>0</v>
      </c>
      <c r="BV44" s="90">
        <f t="shared" si="112"/>
        <v>0</v>
      </c>
      <c r="BW44" s="88">
        <f t="shared" ref="BW44:CA44" si="145">SUM(BW45:BW47)</f>
        <v>0</v>
      </c>
      <c r="BX44" s="88">
        <f t="shared" si="145"/>
        <v>0</v>
      </c>
      <c r="BY44" s="176">
        <f t="shared" si="49"/>
        <v>0</v>
      </c>
      <c r="BZ44" s="88">
        <f t="shared" si="145"/>
        <v>0</v>
      </c>
      <c r="CA44" s="88">
        <f t="shared" si="145"/>
        <v>0</v>
      </c>
      <c r="CB44" s="176">
        <f t="shared" si="51"/>
        <v>0</v>
      </c>
      <c r="CC44" s="90">
        <f t="shared" si="52"/>
        <v>0</v>
      </c>
      <c r="CD44" s="90">
        <f t="shared" si="52"/>
        <v>0</v>
      </c>
      <c r="CE44" s="90">
        <f t="shared" si="52"/>
        <v>0</v>
      </c>
      <c r="CF44" s="169">
        <f t="shared" si="78"/>
        <v>76860000</v>
      </c>
      <c r="CG44" s="90">
        <f t="shared" si="78"/>
        <v>19219112</v>
      </c>
      <c r="CH44" s="90">
        <f t="shared" si="78"/>
        <v>-1400000</v>
      </c>
      <c r="CI44" s="78"/>
      <c r="CJ44" s="10"/>
      <c r="CK44" s="10"/>
      <c r="CL44" s="10"/>
      <c r="CM44" s="9"/>
      <c r="CN44" s="9"/>
      <c r="CO44" s="78"/>
      <c r="CP44" s="10"/>
      <c r="CQ44" s="10"/>
      <c r="CR44" s="10"/>
      <c r="CS44" s="9"/>
      <c r="CT44" s="9"/>
      <c r="CU44" s="78"/>
      <c r="CV44" s="9"/>
      <c r="CW44" s="9"/>
      <c r="CX44" s="78"/>
      <c r="CY44" s="10"/>
      <c r="CZ44" s="10"/>
      <c r="DA44" s="10"/>
      <c r="DB44" s="10"/>
      <c r="DC44" s="10"/>
      <c r="DD44" s="10"/>
      <c r="DE44" s="57"/>
      <c r="DF44" s="58"/>
      <c r="DG44" s="9"/>
      <c r="DH44" s="9"/>
      <c r="DI44" s="78"/>
      <c r="DJ44" s="9"/>
      <c r="DK44" s="9"/>
      <c r="DL44" s="78"/>
      <c r="DM44" s="9"/>
      <c r="DN44" s="9"/>
      <c r="DO44" s="78"/>
      <c r="DP44" s="9"/>
      <c r="DQ44" s="9"/>
      <c r="DR44" s="78"/>
      <c r="DS44" s="9"/>
      <c r="DT44" s="9"/>
      <c r="DU44" s="78"/>
      <c r="DV44" s="9"/>
      <c r="DW44" s="9"/>
      <c r="DX44" s="78"/>
      <c r="DY44" s="9"/>
      <c r="DZ44" s="9"/>
      <c r="EA44" s="78"/>
      <c r="EB44" s="9"/>
      <c r="EC44" s="9"/>
      <c r="ED44" s="78"/>
      <c r="EE44" s="9"/>
      <c r="EF44" s="9"/>
      <c r="EG44" s="78"/>
      <c r="EH44" s="9"/>
      <c r="EI44" s="9"/>
      <c r="EJ44" s="78"/>
      <c r="EK44" s="9"/>
      <c r="EL44" s="9"/>
      <c r="EM44" s="78"/>
      <c r="EN44" s="9"/>
      <c r="EO44" s="9"/>
      <c r="EP44" s="78"/>
      <c r="EQ44" s="9"/>
      <c r="ER44" s="9"/>
      <c r="ES44" s="78"/>
      <c r="ET44" s="9"/>
      <c r="EU44" s="9"/>
      <c r="EV44" s="78"/>
      <c r="EW44" s="9"/>
      <c r="EX44" s="9"/>
      <c r="EY44" s="78"/>
      <c r="EZ44" s="9"/>
      <c r="FA44" s="9"/>
      <c r="FB44" s="78"/>
      <c r="FC44" s="9"/>
      <c r="FD44" s="9"/>
      <c r="FE44" s="78"/>
      <c r="FF44" s="9"/>
      <c r="FG44" s="9"/>
      <c r="FH44" s="78"/>
      <c r="FI44" s="9"/>
      <c r="FJ44" s="9"/>
      <c r="FK44" s="78"/>
      <c r="FL44" s="9"/>
      <c r="FM44" s="9"/>
      <c r="FN44" s="78"/>
      <c r="FO44" s="9"/>
      <c r="FP44" s="9"/>
      <c r="FQ44" s="78"/>
      <c r="FR44" s="10"/>
      <c r="FS44" s="10"/>
      <c r="FT44" s="10"/>
      <c r="FU44" s="9"/>
      <c r="FV44" s="9"/>
      <c r="FW44" s="78"/>
      <c r="FX44" s="10"/>
      <c r="FY44" s="10"/>
      <c r="FZ44" s="10"/>
      <c r="GA44" s="9"/>
      <c r="GB44" s="9"/>
      <c r="GC44" s="78"/>
      <c r="GD44" s="9"/>
      <c r="GE44" s="9"/>
      <c r="GF44" s="78"/>
      <c r="GG44" s="10"/>
      <c r="GH44" s="10"/>
      <c r="GI44" s="10"/>
      <c r="GJ44" s="10"/>
      <c r="GK44" s="10"/>
      <c r="GL44" s="10"/>
      <c r="GM44" s="57"/>
      <c r="GN44" s="58"/>
      <c r="GO44" s="9"/>
      <c r="GP44" s="9"/>
      <c r="GQ44" s="78"/>
      <c r="GR44" s="9"/>
      <c r="GS44" s="9"/>
      <c r="GT44" s="78"/>
      <c r="GU44" s="9"/>
      <c r="GV44" s="9"/>
      <c r="GW44" s="78"/>
      <c r="GX44" s="9"/>
      <c r="GY44" s="9"/>
      <c r="GZ44" s="78"/>
      <c r="HA44" s="9"/>
      <c r="HB44" s="9"/>
      <c r="HC44" s="78"/>
      <c r="HD44" s="9"/>
      <c r="HE44" s="9"/>
      <c r="HF44" s="78"/>
      <c r="HG44" s="9"/>
      <c r="HH44" s="9"/>
      <c r="HI44" s="78"/>
      <c r="HJ44" s="9"/>
      <c r="HK44" s="9"/>
      <c r="HL44" s="78"/>
      <c r="HM44" s="9"/>
      <c r="HN44" s="9"/>
      <c r="HO44" s="78"/>
      <c r="HP44" s="9"/>
      <c r="HQ44" s="9"/>
      <c r="HR44" s="78"/>
      <c r="HS44" s="9"/>
      <c r="HT44" s="9"/>
      <c r="HU44" s="78"/>
      <c r="HV44" s="9"/>
      <c r="HW44" s="9"/>
      <c r="HX44" s="78"/>
      <c r="HY44" s="9"/>
      <c r="HZ44" s="9"/>
      <c r="IA44" s="78"/>
      <c r="IB44" s="9"/>
      <c r="IC44" s="9"/>
      <c r="ID44" s="78"/>
      <c r="IE44" s="9"/>
      <c r="IF44" s="9"/>
      <c r="IG44" s="78"/>
      <c r="IH44" s="9"/>
      <c r="II44" s="9"/>
      <c r="IJ44" s="78"/>
      <c r="IK44" s="9"/>
      <c r="IL44" s="9"/>
      <c r="IM44" s="78"/>
      <c r="IN44" s="9"/>
      <c r="IO44" s="9"/>
      <c r="IP44" s="78"/>
      <c r="IQ44" s="9"/>
      <c r="IR44" s="9"/>
      <c r="IS44" s="78"/>
      <c r="IT44" s="9"/>
      <c r="IU44" s="9"/>
      <c r="IV44" s="78"/>
      <c r="IW44" s="9"/>
      <c r="IX44" s="9"/>
      <c r="IY44" s="78"/>
      <c r="IZ44" s="10"/>
      <c r="JA44" s="10"/>
      <c r="JB44" s="10"/>
      <c r="JC44" s="9"/>
      <c r="JD44" s="9"/>
      <c r="JE44" s="78"/>
      <c r="JF44" s="10"/>
      <c r="JG44" s="10"/>
      <c r="JH44" s="10"/>
      <c r="JI44" s="9"/>
      <c r="JJ44" s="9"/>
      <c r="JK44" s="78"/>
      <c r="JL44" s="9"/>
      <c r="JM44" s="9"/>
      <c r="JN44" s="78"/>
      <c r="JO44" s="10"/>
      <c r="JP44" s="10"/>
      <c r="JQ44" s="10"/>
      <c r="JR44" s="10"/>
      <c r="JS44" s="10"/>
      <c r="JT44" s="10"/>
      <c r="JU44" s="57"/>
      <c r="JV44" s="58"/>
      <c r="JW44" s="9"/>
      <c r="JX44" s="9"/>
      <c r="JY44" s="78"/>
      <c r="JZ44" s="9"/>
      <c r="KA44" s="9"/>
      <c r="KB44" s="78"/>
      <c r="KC44" s="9"/>
      <c r="KD44" s="9"/>
      <c r="KE44" s="78"/>
      <c r="KF44" s="9"/>
      <c r="KG44" s="9"/>
      <c r="KH44" s="78"/>
      <c r="KI44" s="9"/>
      <c r="KJ44" s="9"/>
      <c r="KK44" s="78"/>
      <c r="KL44" s="9"/>
      <c r="KM44" s="9"/>
      <c r="KN44" s="78"/>
      <c r="KO44" s="9"/>
      <c r="KP44" s="9"/>
      <c r="KQ44" s="78"/>
      <c r="KR44" s="9"/>
      <c r="KS44" s="9"/>
      <c r="KT44" s="78"/>
      <c r="KU44" s="9"/>
      <c r="KV44" s="9"/>
      <c r="KW44" s="78"/>
      <c r="KX44" s="9"/>
      <c r="KY44" s="9"/>
      <c r="KZ44" s="78"/>
      <c r="LA44" s="9"/>
      <c r="LB44" s="9"/>
      <c r="LC44" s="78"/>
      <c r="LD44" s="9"/>
      <c r="LE44" s="9"/>
      <c r="LF44" s="78"/>
      <c r="LG44" s="9"/>
      <c r="LH44" s="9"/>
      <c r="LI44" s="78"/>
      <c r="LJ44" s="9"/>
      <c r="LK44" s="9"/>
      <c r="LL44" s="78"/>
      <c r="LM44" s="9"/>
      <c r="LN44" s="9"/>
      <c r="LO44" s="78"/>
      <c r="LP44" s="9"/>
      <c r="LQ44" s="9"/>
      <c r="LR44" s="78"/>
      <c r="LS44" s="9"/>
      <c r="LT44" s="9"/>
      <c r="LU44" s="78"/>
      <c r="LV44" s="9"/>
      <c r="LW44" s="9"/>
      <c r="LX44" s="78"/>
      <c r="LY44" s="9"/>
      <c r="LZ44" s="9"/>
      <c r="MA44" s="78"/>
      <c r="MB44" s="9"/>
      <c r="MC44" s="9"/>
      <c r="MD44" s="78"/>
      <c r="ME44" s="9"/>
      <c r="MF44" s="9"/>
      <c r="MG44" s="78"/>
      <c r="MH44" s="10"/>
      <c r="MI44" s="10"/>
      <c r="MJ44" s="10"/>
      <c r="MK44" s="9"/>
      <c r="ML44" s="9"/>
      <c r="MM44" s="78"/>
      <c r="MN44" s="10"/>
      <c r="MO44" s="10"/>
      <c r="MP44" s="10"/>
      <c r="MQ44" s="9"/>
      <c r="MR44" s="9"/>
      <c r="MS44" s="78"/>
      <c r="MT44" s="9"/>
      <c r="MU44" s="9"/>
      <c r="MV44" s="78"/>
      <c r="MW44" s="10"/>
      <c r="MX44" s="10"/>
      <c r="MY44" s="10"/>
      <c r="MZ44" s="10"/>
      <c r="NA44" s="10"/>
      <c r="NB44" s="10"/>
      <c r="NC44" s="57"/>
      <c r="ND44" s="58"/>
      <c r="NE44" s="9"/>
      <c r="NF44" s="9"/>
      <c r="NG44" s="78"/>
      <c r="NH44" s="9"/>
      <c r="NI44" s="9"/>
      <c r="NJ44" s="78"/>
      <c r="NK44" s="9"/>
      <c r="NL44" s="9"/>
      <c r="NM44" s="78"/>
      <c r="NN44" s="9"/>
      <c r="NO44" s="9"/>
      <c r="NP44" s="78"/>
      <c r="NQ44" s="9"/>
      <c r="NR44" s="9"/>
      <c r="NS44" s="78"/>
      <c r="NT44" s="9"/>
      <c r="NU44" s="9"/>
      <c r="NV44" s="78"/>
      <c r="NW44" s="9"/>
      <c r="NX44" s="9"/>
      <c r="NY44" s="78"/>
      <c r="NZ44" s="9"/>
      <c r="OA44" s="9"/>
      <c r="OB44" s="78"/>
      <c r="OC44" s="9"/>
      <c r="OD44" s="9"/>
      <c r="OE44" s="78"/>
      <c r="OF44" s="9"/>
      <c r="OG44" s="9"/>
      <c r="OH44" s="78"/>
      <c r="OI44" s="9"/>
      <c r="OJ44" s="9"/>
      <c r="OK44" s="78"/>
      <c r="OL44" s="9"/>
      <c r="OM44" s="9"/>
      <c r="ON44" s="78"/>
      <c r="OO44" s="9"/>
      <c r="OP44" s="9"/>
      <c r="OQ44" s="78"/>
      <c r="OR44" s="9"/>
      <c r="OS44" s="9"/>
      <c r="OT44" s="78"/>
      <c r="OU44" s="9"/>
      <c r="OV44" s="9"/>
      <c r="OW44" s="78"/>
      <c r="OX44" s="9"/>
      <c r="OY44" s="9"/>
      <c r="OZ44" s="78"/>
      <c r="PA44" s="9"/>
      <c r="PB44" s="9"/>
      <c r="PC44" s="78"/>
      <c r="PD44" s="9"/>
      <c r="PE44" s="9"/>
      <c r="PF44" s="78"/>
      <c r="PG44" s="9"/>
      <c r="PH44" s="9"/>
      <c r="PI44" s="78"/>
      <c r="PJ44" s="9"/>
      <c r="PK44" s="9"/>
      <c r="PL44" s="78"/>
      <c r="PM44" s="9"/>
      <c r="PN44" s="9"/>
      <c r="PO44" s="78"/>
      <c r="PP44" s="10"/>
      <c r="PQ44" s="10"/>
      <c r="PR44" s="10"/>
      <c r="PS44" s="9"/>
      <c r="PT44" s="9"/>
      <c r="PU44" s="78"/>
      <c r="PV44" s="10"/>
      <c r="PW44" s="10"/>
      <c r="PX44" s="10"/>
      <c r="PY44" s="9"/>
      <c r="PZ44" s="9"/>
      <c r="QA44" s="78"/>
      <c r="QB44" s="9"/>
      <c r="QC44" s="9"/>
      <c r="QD44" s="78"/>
      <c r="QE44" s="10"/>
      <c r="QF44" s="10"/>
      <c r="QG44" s="10"/>
      <c r="QH44" s="10"/>
      <c r="QI44" s="10"/>
      <c r="QJ44" s="10"/>
      <c r="QK44" s="57"/>
      <c r="QL44" s="58"/>
      <c r="QM44" s="9"/>
      <c r="QN44" s="9"/>
      <c r="QO44" s="78"/>
      <c r="QP44" s="9"/>
      <c r="QQ44" s="9"/>
      <c r="QR44" s="78"/>
      <c r="QS44" s="9"/>
      <c r="QT44" s="9"/>
      <c r="QU44" s="78"/>
      <c r="QV44" s="9"/>
      <c r="QW44" s="9"/>
      <c r="QX44" s="78"/>
      <c r="QY44" s="9"/>
      <c r="QZ44" s="9"/>
      <c r="RA44" s="78"/>
      <c r="RB44" s="9"/>
      <c r="RC44" s="9"/>
      <c r="RD44" s="78"/>
      <c r="RE44" s="9"/>
      <c r="RF44" s="9"/>
      <c r="RG44" s="78"/>
      <c r="RH44" s="9"/>
      <c r="RI44" s="9"/>
      <c r="RJ44" s="78"/>
      <c r="RK44" s="9"/>
      <c r="RL44" s="9"/>
      <c r="RM44" s="78"/>
      <c r="RN44" s="9"/>
      <c r="RO44" s="9"/>
      <c r="RP44" s="78"/>
      <c r="RQ44" s="9"/>
      <c r="RR44" s="9"/>
      <c r="RS44" s="78"/>
      <c r="RT44" s="9"/>
      <c r="RU44" s="9"/>
      <c r="RV44" s="78"/>
      <c r="RW44" s="9"/>
      <c r="RX44" s="9"/>
      <c r="RY44" s="78"/>
      <c r="RZ44" s="9"/>
      <c r="SA44" s="9"/>
      <c r="SB44" s="78"/>
      <c r="SC44" s="9"/>
      <c r="SD44" s="9"/>
      <c r="SE44" s="78"/>
      <c r="SF44" s="9"/>
      <c r="SG44" s="9"/>
      <c r="SH44" s="78"/>
      <c r="SI44" s="9"/>
      <c r="SJ44" s="9"/>
      <c r="SK44" s="78"/>
      <c r="SL44" s="9"/>
      <c r="SM44" s="9"/>
      <c r="SN44" s="78"/>
      <c r="SO44" s="9"/>
      <c r="SP44" s="9"/>
      <c r="SQ44" s="78"/>
      <c r="SR44" s="9"/>
      <c r="SS44" s="9"/>
      <c r="ST44" s="78"/>
      <c r="SU44" s="9"/>
      <c r="SV44" s="9"/>
      <c r="SW44" s="78"/>
      <c r="SX44" s="10"/>
      <c r="SY44" s="10"/>
      <c r="SZ44" s="10"/>
      <c r="TA44" s="9"/>
      <c r="TB44" s="9"/>
      <c r="TC44" s="78"/>
      <c r="TD44" s="10"/>
      <c r="TE44" s="10"/>
      <c r="TF44" s="10"/>
      <c r="TG44" s="9"/>
      <c r="TH44" s="9"/>
      <c r="TI44" s="78"/>
      <c r="TJ44" s="9"/>
      <c r="TK44" s="9"/>
      <c r="TL44" s="78"/>
      <c r="TM44" s="10"/>
      <c r="TN44" s="10"/>
      <c r="TO44" s="10"/>
      <c r="TP44" s="10"/>
      <c r="TQ44" s="10"/>
      <c r="TR44" s="10"/>
      <c r="TS44" s="57"/>
      <c r="TT44" s="58"/>
      <c r="TU44" s="9"/>
      <c r="TV44" s="9"/>
      <c r="TW44" s="78"/>
      <c r="TX44" s="9"/>
      <c r="TY44" s="9"/>
      <c r="TZ44" s="78"/>
      <c r="UA44" s="9"/>
      <c r="UB44" s="9"/>
      <c r="UC44" s="78"/>
      <c r="UD44" s="9"/>
      <c r="UE44" s="9"/>
      <c r="UF44" s="78"/>
      <c r="UG44" s="9"/>
      <c r="UH44" s="9"/>
      <c r="UI44" s="78"/>
      <c r="UJ44" s="9"/>
      <c r="UK44" s="9"/>
      <c r="UL44" s="78"/>
      <c r="UM44" s="9"/>
      <c r="UN44" s="9"/>
      <c r="UO44" s="78"/>
      <c r="UP44" s="9"/>
      <c r="UQ44" s="9"/>
      <c r="UR44" s="78"/>
      <c r="US44" s="9"/>
      <c r="UT44" s="9"/>
      <c r="UU44" s="78"/>
      <c r="UV44" s="9"/>
      <c r="UW44" s="9"/>
      <c r="UX44" s="78"/>
      <c r="UY44" s="9"/>
      <c r="UZ44" s="9"/>
      <c r="VA44" s="78"/>
      <c r="VB44" s="9"/>
      <c r="VC44" s="9"/>
      <c r="VD44" s="78"/>
      <c r="VE44" s="9"/>
      <c r="VF44" s="9"/>
      <c r="VG44" s="78"/>
      <c r="VH44" s="9"/>
      <c r="VI44" s="9"/>
      <c r="VJ44" s="78"/>
      <c r="VK44" s="9"/>
      <c r="VL44" s="9"/>
      <c r="VM44" s="78"/>
      <c r="VN44" s="9"/>
      <c r="VO44" s="9"/>
      <c r="VP44" s="78"/>
      <c r="VQ44" s="9"/>
      <c r="VR44" s="9"/>
      <c r="VS44" s="78"/>
      <c r="VT44" s="9"/>
      <c r="VU44" s="9"/>
      <c r="VV44" s="78"/>
      <c r="VW44" s="9"/>
      <c r="VX44" s="9"/>
      <c r="VY44" s="78"/>
      <c r="VZ44" s="9"/>
      <c r="WA44" s="9"/>
      <c r="WB44" s="78"/>
      <c r="WC44" s="9"/>
      <c r="WD44" s="9"/>
      <c r="WE44" s="78"/>
      <c r="WF44" s="10"/>
      <c r="WG44" s="10"/>
      <c r="WH44" s="10"/>
      <c r="WI44" s="9"/>
      <c r="WJ44" s="9"/>
      <c r="WK44" s="78"/>
      <c r="WL44" s="10"/>
      <c r="WM44" s="10"/>
      <c r="WN44" s="10"/>
      <c r="WO44" s="9"/>
      <c r="WP44" s="9"/>
      <c r="WQ44" s="78"/>
      <c r="WR44" s="9"/>
      <c r="WS44" s="9"/>
      <c r="WT44" s="78"/>
      <c r="WU44" s="10"/>
      <c r="WV44" s="10"/>
      <c r="WW44" s="10"/>
      <c r="WX44" s="10"/>
      <c r="WY44" s="10"/>
      <c r="WZ44" s="10"/>
      <c r="XA44" s="57"/>
      <c r="XB44" s="58"/>
      <c r="XC44" s="9"/>
      <c r="XD44" s="9"/>
      <c r="XE44" s="78"/>
      <c r="XF44" s="9"/>
      <c r="XG44" s="9"/>
      <c r="XH44" s="78"/>
      <c r="XI44" s="9"/>
      <c r="XJ44" s="9"/>
      <c r="XK44" s="78"/>
      <c r="XL44" s="9"/>
      <c r="XM44" s="9"/>
      <c r="XN44" s="78"/>
      <c r="XO44" s="9"/>
      <c r="XP44" s="9"/>
      <c r="XQ44" s="78"/>
      <c r="XR44" s="9"/>
      <c r="XS44" s="9"/>
      <c r="XT44" s="78"/>
      <c r="XU44" s="9"/>
      <c r="XV44" s="9"/>
      <c r="XW44" s="78"/>
      <c r="XX44" s="9"/>
      <c r="XY44" s="9"/>
      <c r="XZ44" s="78"/>
      <c r="YA44" s="9"/>
      <c r="YB44" s="9"/>
      <c r="YC44" s="78"/>
      <c r="YD44" s="9"/>
      <c r="YE44" s="9"/>
      <c r="YF44" s="78"/>
      <c r="YG44" s="9"/>
      <c r="YH44" s="9"/>
      <c r="YI44" s="78"/>
      <c r="YJ44" s="9"/>
      <c r="YK44" s="9"/>
      <c r="YL44" s="78"/>
      <c r="YM44" s="9"/>
      <c r="YN44" s="9"/>
      <c r="YO44" s="78"/>
      <c r="YP44" s="9"/>
      <c r="YQ44" s="9"/>
      <c r="YR44" s="78"/>
      <c r="YS44" s="9"/>
      <c r="YT44" s="9"/>
      <c r="YU44" s="78"/>
      <c r="YV44" s="9"/>
      <c r="YW44" s="9"/>
      <c r="YX44" s="78"/>
      <c r="YY44" s="9"/>
      <c r="YZ44" s="9"/>
      <c r="ZA44" s="78"/>
      <c r="ZB44" s="9"/>
      <c r="ZC44" s="9"/>
      <c r="ZD44" s="78"/>
      <c r="ZE44" s="9"/>
      <c r="ZF44" s="9"/>
      <c r="ZG44" s="78"/>
      <c r="ZH44" s="9"/>
      <c r="ZI44" s="9"/>
      <c r="ZJ44" s="78"/>
      <c r="ZK44" s="9"/>
      <c r="ZL44" s="9"/>
      <c r="ZM44" s="78"/>
      <c r="ZN44" s="10"/>
      <c r="ZO44" s="10"/>
      <c r="ZP44" s="10"/>
      <c r="ZQ44" s="9"/>
      <c r="ZR44" s="9"/>
      <c r="ZS44" s="78"/>
      <c r="ZT44" s="10"/>
      <c r="ZU44" s="10"/>
      <c r="ZV44" s="10"/>
      <c r="ZW44" s="9"/>
      <c r="ZX44" s="9"/>
      <c r="ZY44" s="78"/>
      <c r="ZZ44" s="9"/>
      <c r="AAA44" s="9"/>
      <c r="AAB44" s="78"/>
      <c r="AAC44" s="10"/>
      <c r="AAD44" s="10"/>
      <c r="AAE44" s="10"/>
      <c r="AAF44" s="10"/>
      <c r="AAG44" s="10"/>
      <c r="AAH44" s="10"/>
      <c r="AAI44" s="57"/>
      <c r="AAJ44" s="58"/>
      <c r="AAK44" s="9"/>
      <c r="AAL44" s="9"/>
      <c r="AAM44" s="78"/>
      <c r="AAN44" s="9"/>
      <c r="AAO44" s="9"/>
      <c r="AAP44" s="78"/>
      <c r="AAQ44" s="9"/>
      <c r="AAR44" s="9"/>
      <c r="AAS44" s="78"/>
      <c r="AAT44" s="9"/>
      <c r="AAU44" s="9"/>
      <c r="AAV44" s="78"/>
      <c r="AAW44" s="9"/>
      <c r="AAX44" s="9"/>
      <c r="AAY44" s="78"/>
      <c r="AAZ44" s="9"/>
      <c r="ABA44" s="9"/>
      <c r="ABB44" s="78"/>
      <c r="ABC44" s="9"/>
      <c r="ABD44" s="9"/>
      <c r="ABE44" s="78"/>
      <c r="ABF44" s="9"/>
      <c r="ABG44" s="9"/>
      <c r="ABH44" s="78"/>
      <c r="ABI44" s="9"/>
      <c r="ABJ44" s="9"/>
      <c r="ABK44" s="78"/>
      <c r="ABL44" s="9"/>
      <c r="ABM44" s="9"/>
      <c r="ABN44" s="78"/>
      <c r="ABO44" s="9"/>
      <c r="ABP44" s="9"/>
      <c r="ABQ44" s="78"/>
      <c r="ABR44" s="9"/>
      <c r="ABS44" s="9"/>
      <c r="ABT44" s="78"/>
      <c r="ABU44" s="9"/>
      <c r="ABV44" s="9"/>
      <c r="ABW44" s="78"/>
      <c r="ABX44" s="9"/>
      <c r="ABY44" s="9"/>
      <c r="ABZ44" s="78"/>
      <c r="ACA44" s="9"/>
      <c r="ACB44" s="9"/>
      <c r="ACC44" s="78"/>
      <c r="ACD44" s="9"/>
      <c r="ACE44" s="9"/>
      <c r="ACF44" s="78"/>
      <c r="ACG44" s="9"/>
      <c r="ACH44" s="9"/>
      <c r="ACI44" s="78"/>
      <c r="ACJ44" s="9"/>
      <c r="ACK44" s="9"/>
      <c r="ACL44" s="78"/>
      <c r="ACM44" s="9"/>
      <c r="ACN44" s="9"/>
      <c r="ACO44" s="78"/>
      <c r="ACP44" s="9"/>
      <c r="ACQ44" s="9"/>
      <c r="ACR44" s="78"/>
      <c r="ACS44" s="9"/>
      <c r="ACT44" s="9"/>
      <c r="ACU44" s="78"/>
      <c r="ACV44" s="10"/>
      <c r="ACW44" s="10"/>
      <c r="ACX44" s="10"/>
      <c r="ACY44" s="9"/>
      <c r="ACZ44" s="9"/>
      <c r="ADA44" s="78"/>
      <c r="ADB44" s="10"/>
      <c r="ADC44" s="10"/>
      <c r="ADD44" s="10"/>
      <c r="ADE44" s="9"/>
      <c r="ADF44" s="9"/>
      <c r="ADG44" s="78"/>
      <c r="ADH44" s="9"/>
      <c r="ADI44" s="9"/>
      <c r="ADJ44" s="78"/>
      <c r="ADK44" s="10"/>
      <c r="ADL44" s="10"/>
      <c r="ADM44" s="10"/>
      <c r="ADN44" s="10"/>
      <c r="ADO44" s="10"/>
      <c r="ADP44" s="10"/>
      <c r="ADQ44" s="57"/>
      <c r="ADR44" s="58"/>
      <c r="ADS44" s="9"/>
      <c r="ADT44" s="9"/>
      <c r="ADU44" s="78"/>
      <c r="ADV44" s="9"/>
      <c r="ADW44" s="9"/>
      <c r="ADX44" s="78"/>
      <c r="ADY44" s="9"/>
      <c r="ADZ44" s="9"/>
      <c r="AEA44" s="78"/>
      <c r="AEB44" s="9"/>
      <c r="AEC44" s="9"/>
      <c r="AED44" s="78"/>
      <c r="AEE44" s="9"/>
      <c r="AEF44" s="9"/>
      <c r="AEG44" s="78"/>
      <c r="AEH44" s="9"/>
      <c r="AEI44" s="9"/>
      <c r="AEJ44" s="78"/>
      <c r="AEK44" s="9"/>
      <c r="AEL44" s="9"/>
      <c r="AEM44" s="78"/>
      <c r="AEN44" s="9"/>
      <c r="AEO44" s="9"/>
      <c r="AEP44" s="78"/>
      <c r="AEQ44" s="9"/>
      <c r="AER44" s="9"/>
      <c r="AES44" s="78"/>
      <c r="AET44" s="9"/>
      <c r="AEU44" s="9"/>
      <c r="AEV44" s="78"/>
      <c r="AEW44" s="9"/>
      <c r="AEX44" s="9"/>
      <c r="AEY44" s="78"/>
      <c r="AEZ44" s="9"/>
      <c r="AFA44" s="9"/>
      <c r="AFB44" s="78"/>
      <c r="AFC44" s="9"/>
      <c r="AFD44" s="9"/>
      <c r="AFE44" s="78"/>
      <c r="AFF44" s="9"/>
      <c r="AFG44" s="9"/>
      <c r="AFH44" s="78"/>
      <c r="AFI44" s="9"/>
      <c r="AFJ44" s="9"/>
      <c r="AFK44" s="78"/>
      <c r="AFL44" s="9"/>
      <c r="AFM44" s="9"/>
      <c r="AFN44" s="78"/>
      <c r="AFO44" s="9"/>
      <c r="AFP44" s="9"/>
      <c r="AFQ44" s="78"/>
      <c r="AFR44" s="9"/>
      <c r="AFS44" s="9"/>
      <c r="AFT44" s="78"/>
      <c r="AFU44" s="9"/>
      <c r="AFV44" s="9"/>
      <c r="AFW44" s="78"/>
      <c r="AFX44" s="9"/>
      <c r="AFY44" s="9"/>
      <c r="AFZ44" s="78"/>
      <c r="AGA44" s="9"/>
      <c r="AGB44" s="9"/>
      <c r="AGC44" s="78"/>
      <c r="AGD44" s="10"/>
      <c r="AGE44" s="10"/>
      <c r="AGF44" s="10"/>
      <c r="AGG44" s="9"/>
      <c r="AGH44" s="9"/>
      <c r="AGI44" s="78"/>
      <c r="AGJ44" s="10"/>
      <c r="AGK44" s="10"/>
      <c r="AGL44" s="10"/>
      <c r="AGM44" s="9"/>
      <c r="AGN44" s="9"/>
      <c r="AGO44" s="78"/>
      <c r="AGP44" s="9"/>
      <c r="AGQ44" s="9"/>
      <c r="AGR44" s="78"/>
      <c r="AGS44" s="10"/>
      <c r="AGT44" s="10"/>
      <c r="AGU44" s="10"/>
      <c r="AGV44" s="10"/>
      <c r="AGW44" s="10"/>
      <c r="AGX44" s="10"/>
      <c r="AGY44" s="57"/>
      <c r="AGZ44" s="58"/>
      <c r="AHA44" s="9"/>
      <c r="AHB44" s="9"/>
      <c r="AHC44" s="78"/>
      <c r="AHD44" s="9"/>
      <c r="AHE44" s="9"/>
      <c r="AHF44" s="78"/>
      <c r="AHG44" s="9"/>
      <c r="AHH44" s="9"/>
      <c r="AHI44" s="78"/>
      <c r="AHJ44" s="9"/>
      <c r="AHK44" s="9"/>
      <c r="AHL44" s="78"/>
      <c r="AHM44" s="9"/>
      <c r="AHN44" s="9"/>
      <c r="AHO44" s="78"/>
      <c r="AHP44" s="9"/>
      <c r="AHQ44" s="9"/>
      <c r="AHR44" s="78"/>
      <c r="AHS44" s="9"/>
      <c r="AHT44" s="9"/>
      <c r="AHU44" s="78"/>
      <c r="AHV44" s="9"/>
      <c r="AHW44" s="9"/>
      <c r="AHX44" s="78"/>
      <c r="AHY44" s="9"/>
      <c r="AHZ44" s="9"/>
      <c r="AIA44" s="78"/>
      <c r="AIB44" s="9"/>
      <c r="AIC44" s="9"/>
      <c r="AID44" s="78"/>
      <c r="AIE44" s="9"/>
      <c r="AIF44" s="9"/>
      <c r="AIG44" s="78"/>
      <c r="AIH44" s="9"/>
      <c r="AII44" s="9"/>
      <c r="AIJ44" s="78"/>
      <c r="AIK44" s="9"/>
      <c r="AIL44" s="9"/>
      <c r="AIM44" s="78"/>
      <c r="AIN44" s="9"/>
      <c r="AIO44" s="9"/>
      <c r="AIP44" s="78"/>
      <c r="AIQ44" s="9"/>
      <c r="AIR44" s="9"/>
      <c r="AIS44" s="78"/>
      <c r="AIT44" s="9"/>
      <c r="AIU44" s="9"/>
      <c r="AIV44" s="78"/>
      <c r="AIW44" s="9"/>
      <c r="AIX44" s="9"/>
      <c r="AIY44" s="78"/>
      <c r="AIZ44" s="9"/>
      <c r="AJA44" s="9"/>
      <c r="AJB44" s="78"/>
      <c r="AJC44" s="9"/>
      <c r="AJD44" s="9"/>
      <c r="AJE44" s="78"/>
      <c r="AJF44" s="9"/>
      <c r="AJG44" s="9"/>
      <c r="AJH44" s="78"/>
      <c r="AJI44" s="9"/>
      <c r="AJJ44" s="9"/>
      <c r="AJK44" s="78"/>
      <c r="AJL44" s="10"/>
      <c r="AJM44" s="10"/>
      <c r="AJN44" s="10"/>
      <c r="AJO44" s="9"/>
      <c r="AJP44" s="9"/>
      <c r="AJQ44" s="78"/>
      <c r="AJR44" s="10"/>
      <c r="AJS44" s="10"/>
      <c r="AJT44" s="10"/>
      <c r="AJU44" s="9"/>
      <c r="AJV44" s="9"/>
      <c r="AJW44" s="78"/>
      <c r="AJX44" s="9"/>
      <c r="AJY44" s="9"/>
      <c r="AJZ44" s="78"/>
      <c r="AKA44" s="10"/>
      <c r="AKB44" s="10"/>
      <c r="AKC44" s="10"/>
      <c r="AKD44" s="10"/>
      <c r="AKE44" s="10"/>
      <c r="AKF44" s="10"/>
      <c r="AKG44" s="57"/>
      <c r="AKH44" s="58"/>
      <c r="AKI44" s="9"/>
      <c r="AKJ44" s="9"/>
      <c r="AKK44" s="78"/>
      <c r="AKL44" s="9"/>
      <c r="AKM44" s="9"/>
      <c r="AKN44" s="78"/>
      <c r="AKO44" s="9"/>
      <c r="AKP44" s="9"/>
      <c r="AKQ44" s="78"/>
      <c r="AKR44" s="9"/>
      <c r="AKS44" s="9"/>
      <c r="AKT44" s="78"/>
      <c r="AKU44" s="9"/>
      <c r="AKV44" s="9"/>
      <c r="AKW44" s="78"/>
      <c r="AKX44" s="9"/>
      <c r="AKY44" s="9"/>
      <c r="AKZ44" s="78"/>
      <c r="ALA44" s="9"/>
      <c r="ALB44" s="9"/>
      <c r="ALC44" s="78"/>
      <c r="ALD44" s="9"/>
      <c r="ALE44" s="9"/>
      <c r="ALF44" s="78"/>
      <c r="ALG44" s="9"/>
      <c r="ALH44" s="9"/>
      <c r="ALI44" s="78"/>
      <c r="ALJ44" s="9"/>
      <c r="ALK44" s="9"/>
      <c r="ALL44" s="78"/>
      <c r="ALM44" s="9"/>
      <c r="ALN44" s="9"/>
      <c r="ALO44" s="78"/>
      <c r="ALP44" s="9"/>
      <c r="ALQ44" s="9"/>
      <c r="ALR44" s="78"/>
      <c r="ALS44" s="9"/>
      <c r="ALT44" s="9"/>
      <c r="ALU44" s="78"/>
      <c r="ALV44" s="9"/>
      <c r="ALW44" s="9"/>
      <c r="ALX44" s="78"/>
      <c r="ALY44" s="9"/>
      <c r="ALZ44" s="9"/>
      <c r="AMA44" s="78"/>
      <c r="AMB44" s="9"/>
      <c r="AMC44" s="9"/>
      <c r="AMD44" s="78"/>
      <c r="AME44" s="9"/>
      <c r="AMF44" s="9"/>
      <c r="AMG44" s="78"/>
      <c r="AMH44" s="9"/>
      <c r="AMI44" s="9"/>
      <c r="AMJ44" s="78"/>
      <c r="AMK44" s="9"/>
      <c r="AML44" s="9"/>
      <c r="AMM44" s="78"/>
      <c r="AMN44" s="9"/>
      <c r="AMO44" s="9"/>
      <c r="AMP44" s="78"/>
      <c r="AMQ44" s="9"/>
      <c r="AMR44" s="9"/>
      <c r="AMS44" s="78"/>
      <c r="AMT44" s="10"/>
      <c r="AMU44" s="10"/>
      <c r="AMV44" s="10"/>
      <c r="AMW44" s="9"/>
      <c r="AMX44" s="9"/>
      <c r="AMY44" s="78"/>
      <c r="AMZ44" s="10"/>
      <c r="ANA44" s="10"/>
      <c r="ANB44" s="10"/>
      <c r="ANC44" s="9"/>
      <c r="AND44" s="9"/>
      <c r="ANE44" s="78"/>
      <c r="ANF44" s="9"/>
      <c r="ANG44" s="9"/>
      <c r="ANH44" s="78"/>
      <c r="ANI44" s="10"/>
      <c r="ANJ44" s="10"/>
      <c r="ANK44" s="10"/>
      <c r="ANL44" s="10"/>
      <c r="ANM44" s="10"/>
      <c r="ANN44" s="10"/>
      <c r="ANO44" s="57"/>
      <c r="ANP44" s="58"/>
      <c r="ANQ44" s="9"/>
      <c r="ANR44" s="9"/>
      <c r="ANS44" s="78"/>
      <c r="ANT44" s="9"/>
      <c r="ANU44" s="9"/>
      <c r="ANV44" s="78"/>
      <c r="ANW44" s="9"/>
      <c r="ANX44" s="9"/>
      <c r="ANY44" s="78"/>
      <c r="ANZ44" s="9"/>
      <c r="AOA44" s="9"/>
      <c r="AOB44" s="78"/>
      <c r="AOC44" s="9"/>
      <c r="AOD44" s="9"/>
      <c r="AOE44" s="78"/>
      <c r="AOF44" s="9"/>
      <c r="AOG44" s="9"/>
      <c r="AOH44" s="78"/>
      <c r="AOI44" s="9"/>
      <c r="AOJ44" s="9"/>
      <c r="AOK44" s="78"/>
      <c r="AOL44" s="9"/>
      <c r="AOM44" s="9"/>
      <c r="AON44" s="78"/>
      <c r="AOO44" s="9"/>
      <c r="AOP44" s="9"/>
      <c r="AOQ44" s="78"/>
      <c r="AOR44" s="9"/>
      <c r="AOS44" s="9"/>
      <c r="AOT44" s="78"/>
      <c r="AOU44" s="9"/>
      <c r="AOV44" s="9"/>
      <c r="AOW44" s="78"/>
      <c r="AOX44" s="9"/>
      <c r="AOY44" s="9"/>
      <c r="AOZ44" s="78"/>
      <c r="APA44" s="9"/>
      <c r="APB44" s="9"/>
      <c r="APC44" s="78"/>
      <c r="APD44" s="9"/>
      <c r="APE44" s="9"/>
      <c r="APF44" s="78"/>
      <c r="APG44" s="9"/>
      <c r="APH44" s="9"/>
      <c r="API44" s="78"/>
      <c r="APJ44" s="9"/>
      <c r="APK44" s="9"/>
      <c r="APL44" s="78"/>
      <c r="APM44" s="9"/>
      <c r="APN44" s="9"/>
      <c r="APO44" s="78"/>
      <c r="APP44" s="9"/>
      <c r="APQ44" s="9"/>
      <c r="APR44" s="78"/>
      <c r="APS44" s="9"/>
      <c r="APT44" s="9"/>
      <c r="APU44" s="78"/>
      <c r="APV44" s="9"/>
      <c r="APW44" s="9"/>
      <c r="APX44" s="78"/>
      <c r="APY44" s="9"/>
      <c r="APZ44" s="9"/>
      <c r="AQA44" s="78"/>
      <c r="AQB44" s="10"/>
      <c r="AQC44" s="10"/>
      <c r="AQD44" s="10"/>
      <c r="AQE44" s="9"/>
      <c r="AQF44" s="9"/>
      <c r="AQG44" s="78"/>
      <c r="AQH44" s="10"/>
      <c r="AQI44" s="10"/>
      <c r="AQJ44" s="10"/>
      <c r="AQK44" s="9"/>
      <c r="AQL44" s="9"/>
      <c r="AQM44" s="78"/>
      <c r="AQN44" s="9"/>
      <c r="AQO44" s="9"/>
      <c r="AQP44" s="78"/>
      <c r="AQQ44" s="10"/>
      <c r="AQR44" s="10"/>
      <c r="AQS44" s="10"/>
      <c r="AQT44" s="10"/>
      <c r="AQU44" s="10"/>
      <c r="AQV44" s="10"/>
      <c r="AQW44" s="57"/>
      <c r="AQX44" s="58"/>
      <c r="AQY44" s="9"/>
      <c r="AQZ44" s="9"/>
      <c r="ARA44" s="78"/>
      <c r="ARB44" s="9"/>
      <c r="ARC44" s="9"/>
      <c r="ARD44" s="78"/>
      <c r="ARE44" s="9"/>
      <c r="ARF44" s="9"/>
      <c r="ARG44" s="78"/>
      <c r="ARH44" s="9"/>
      <c r="ARI44" s="9"/>
      <c r="ARJ44" s="78"/>
      <c r="ARK44" s="9"/>
      <c r="ARL44" s="9"/>
      <c r="ARM44" s="78"/>
      <c r="ARN44" s="9"/>
      <c r="ARO44" s="9"/>
      <c r="ARP44" s="78"/>
      <c r="ARQ44" s="9"/>
      <c r="ARR44" s="9"/>
      <c r="ARS44" s="78"/>
      <c r="ART44" s="9"/>
      <c r="ARU44" s="9"/>
      <c r="ARV44" s="78"/>
      <c r="ARW44" s="9"/>
      <c r="ARX44" s="9"/>
      <c r="ARY44" s="78"/>
      <c r="ARZ44" s="9"/>
      <c r="ASA44" s="9"/>
      <c r="ASB44" s="78"/>
      <c r="ASC44" s="9"/>
      <c r="ASD44" s="9"/>
      <c r="ASE44" s="78"/>
      <c r="ASF44" s="9"/>
      <c r="ASG44" s="9"/>
      <c r="ASH44" s="78"/>
      <c r="ASI44" s="9"/>
      <c r="ASJ44" s="9"/>
      <c r="ASK44" s="78"/>
      <c r="ASL44" s="9"/>
      <c r="ASM44" s="9"/>
      <c r="ASN44" s="78"/>
      <c r="ASO44" s="9"/>
      <c r="ASP44" s="9"/>
      <c r="ASQ44" s="78"/>
      <c r="ASR44" s="9"/>
      <c r="ASS44" s="9"/>
      <c r="AST44" s="78"/>
      <c r="ASU44" s="9"/>
      <c r="ASV44" s="9"/>
      <c r="ASW44" s="78"/>
      <c r="ASX44" s="9"/>
      <c r="ASY44" s="9"/>
      <c r="ASZ44" s="78"/>
      <c r="ATA44" s="9"/>
      <c r="ATB44" s="9"/>
      <c r="ATC44" s="78"/>
      <c r="ATD44" s="9"/>
      <c r="ATE44" s="9"/>
      <c r="ATF44" s="78"/>
      <c r="ATG44" s="9"/>
      <c r="ATH44" s="9"/>
      <c r="ATI44" s="78"/>
      <c r="ATJ44" s="10"/>
      <c r="ATK44" s="10"/>
      <c r="ATL44" s="10"/>
      <c r="ATM44" s="9"/>
      <c r="ATN44" s="9"/>
      <c r="ATO44" s="78"/>
      <c r="ATP44" s="10"/>
      <c r="ATQ44" s="10"/>
      <c r="ATR44" s="10"/>
      <c r="ATS44" s="9"/>
      <c r="ATT44" s="9"/>
      <c r="ATU44" s="78"/>
      <c r="ATV44" s="9"/>
      <c r="ATW44" s="9"/>
      <c r="ATX44" s="78"/>
      <c r="ATY44" s="10"/>
      <c r="ATZ44" s="10"/>
      <c r="AUA44" s="10"/>
      <c r="AUB44" s="10"/>
      <c r="AUC44" s="10"/>
      <c r="AUD44" s="10"/>
      <c r="AUE44" s="57"/>
      <c r="AUF44" s="58"/>
      <c r="AUG44" s="9"/>
      <c r="AUH44" s="9"/>
      <c r="AUI44" s="78"/>
      <c r="AUJ44" s="9"/>
      <c r="AUK44" s="9"/>
      <c r="AUL44" s="78"/>
      <c r="AUM44" s="9"/>
      <c r="AUN44" s="9"/>
      <c r="AUO44" s="78"/>
      <c r="AUP44" s="9"/>
      <c r="AUQ44" s="9"/>
      <c r="AUR44" s="78"/>
      <c r="AUS44" s="9"/>
      <c r="AUT44" s="9"/>
      <c r="AUU44" s="78"/>
      <c r="AUV44" s="9"/>
      <c r="AUW44" s="9"/>
      <c r="AUX44" s="78"/>
      <c r="AUY44" s="9"/>
      <c r="AUZ44" s="9"/>
      <c r="AVA44" s="78"/>
      <c r="AVB44" s="9"/>
      <c r="AVC44" s="9"/>
      <c r="AVD44" s="78"/>
      <c r="AVE44" s="9"/>
      <c r="AVF44" s="9"/>
      <c r="AVG44" s="78"/>
      <c r="AVH44" s="9"/>
      <c r="AVI44" s="9"/>
      <c r="AVJ44" s="78"/>
      <c r="AVK44" s="9"/>
      <c r="AVL44" s="9"/>
      <c r="AVM44" s="78"/>
      <c r="AVN44" s="9"/>
      <c r="AVO44" s="9"/>
      <c r="AVP44" s="78"/>
      <c r="AVQ44" s="9"/>
      <c r="AVR44" s="9"/>
      <c r="AVS44" s="78"/>
      <c r="AVT44" s="9"/>
      <c r="AVU44" s="9"/>
      <c r="AVV44" s="78"/>
      <c r="AVW44" s="9"/>
      <c r="AVX44" s="9"/>
      <c r="AVY44" s="78"/>
      <c r="AVZ44" s="9"/>
      <c r="AWA44" s="9"/>
      <c r="AWB44" s="78"/>
      <c r="AWC44" s="9"/>
      <c r="AWD44" s="9"/>
      <c r="AWE44" s="78"/>
      <c r="AWF44" s="9"/>
      <c r="AWG44" s="9"/>
      <c r="AWH44" s="78"/>
      <c r="AWI44" s="9"/>
      <c r="AWJ44" s="9"/>
      <c r="AWK44" s="78"/>
      <c r="AWL44" s="9"/>
      <c r="AWM44" s="9"/>
      <c r="AWN44" s="78"/>
      <c r="AWO44" s="9"/>
      <c r="AWP44" s="9"/>
      <c r="AWQ44" s="78"/>
      <c r="AWR44" s="10"/>
      <c r="AWS44" s="10"/>
      <c r="AWT44" s="10"/>
      <c r="AWU44" s="9"/>
      <c r="AWV44" s="9"/>
      <c r="AWW44" s="78"/>
      <c r="AWX44" s="10"/>
      <c r="AWY44" s="10"/>
      <c r="AWZ44" s="10"/>
      <c r="AXA44" s="9"/>
      <c r="AXB44" s="9"/>
      <c r="AXC44" s="78"/>
      <c r="AXD44" s="9"/>
      <c r="AXE44" s="9"/>
      <c r="AXF44" s="78"/>
      <c r="AXG44" s="10"/>
      <c r="AXH44" s="10"/>
      <c r="AXI44" s="10"/>
      <c r="AXJ44" s="10"/>
      <c r="AXK44" s="10"/>
      <c r="AXL44" s="10"/>
      <c r="AXM44" s="57"/>
      <c r="AXN44" s="58"/>
      <c r="AXO44" s="9"/>
      <c r="AXP44" s="9"/>
      <c r="AXQ44" s="78"/>
      <c r="AXR44" s="9"/>
      <c r="AXS44" s="9"/>
      <c r="AXT44" s="78"/>
      <c r="AXU44" s="9"/>
      <c r="AXV44" s="9"/>
      <c r="AXW44" s="78"/>
      <c r="AXX44" s="9"/>
      <c r="AXY44" s="9"/>
      <c r="AXZ44" s="78"/>
      <c r="AYA44" s="9"/>
      <c r="AYB44" s="9"/>
      <c r="AYC44" s="78"/>
      <c r="AYD44" s="9"/>
      <c r="AYE44" s="9"/>
      <c r="AYF44" s="78"/>
      <c r="AYG44" s="9"/>
      <c r="AYH44" s="9"/>
      <c r="AYI44" s="78"/>
      <c r="AYJ44" s="9"/>
      <c r="AYK44" s="9"/>
      <c r="AYL44" s="78"/>
      <c r="AYM44" s="9"/>
      <c r="AYN44" s="9"/>
      <c r="AYO44" s="78"/>
      <c r="AYP44" s="9"/>
      <c r="AYQ44" s="9"/>
      <c r="AYR44" s="78"/>
      <c r="AYS44" s="9"/>
      <c r="AYT44" s="9"/>
      <c r="AYU44" s="78"/>
      <c r="AYV44" s="9"/>
      <c r="AYW44" s="9"/>
      <c r="AYX44" s="78"/>
      <c r="AYY44" s="9"/>
      <c r="AYZ44" s="9"/>
      <c r="AZA44" s="78"/>
      <c r="AZB44" s="9"/>
      <c r="AZC44" s="9"/>
      <c r="AZD44" s="78"/>
      <c r="AZE44" s="9"/>
      <c r="AZF44" s="9"/>
      <c r="AZG44" s="78"/>
      <c r="AZH44" s="9"/>
      <c r="AZI44" s="9"/>
      <c r="AZJ44" s="78"/>
      <c r="AZK44" s="9"/>
      <c r="AZL44" s="9"/>
      <c r="AZM44" s="78"/>
      <c r="AZN44" s="9"/>
      <c r="AZO44" s="9"/>
      <c r="AZP44" s="78"/>
      <c r="AZQ44" s="9"/>
      <c r="AZR44" s="9"/>
      <c r="AZS44" s="78"/>
      <c r="AZT44" s="9"/>
      <c r="AZU44" s="9"/>
      <c r="AZV44" s="78"/>
      <c r="AZW44" s="9"/>
      <c r="AZX44" s="9"/>
      <c r="AZY44" s="78"/>
      <c r="AZZ44" s="10"/>
      <c r="BAA44" s="10"/>
      <c r="BAB44" s="10"/>
      <c r="BAC44" s="9"/>
      <c r="BAD44" s="9"/>
      <c r="BAE44" s="78"/>
      <c r="BAF44" s="10"/>
      <c r="BAG44" s="10"/>
      <c r="BAH44" s="10"/>
      <c r="BAI44" s="9"/>
      <c r="BAJ44" s="9"/>
      <c r="BAK44" s="78"/>
      <c r="BAL44" s="9"/>
      <c r="BAM44" s="9"/>
      <c r="BAN44" s="78"/>
      <c r="BAO44" s="10"/>
      <c r="BAP44" s="10"/>
      <c r="BAQ44" s="10"/>
      <c r="BAR44" s="10"/>
      <c r="BAS44" s="10"/>
      <c r="BAT44" s="10"/>
      <c r="BAU44" s="57"/>
      <c r="BAV44" s="58"/>
      <c r="BAW44" s="9"/>
      <c r="BAX44" s="9"/>
      <c r="BAY44" s="78"/>
      <c r="BAZ44" s="9"/>
      <c r="BBA44" s="9"/>
      <c r="BBB44" s="78"/>
      <c r="BBC44" s="9"/>
      <c r="BBD44" s="9"/>
      <c r="BBE44" s="78"/>
      <c r="BBF44" s="9"/>
      <c r="BBG44" s="9"/>
      <c r="BBH44" s="78"/>
      <c r="BBI44" s="9"/>
      <c r="BBJ44" s="9"/>
      <c r="BBK44" s="78"/>
      <c r="BBL44" s="9"/>
      <c r="BBM44" s="9"/>
      <c r="BBN44" s="78"/>
      <c r="BBO44" s="9"/>
      <c r="BBP44" s="9"/>
      <c r="BBQ44" s="78"/>
      <c r="BBR44" s="9"/>
      <c r="BBS44" s="9"/>
      <c r="BBT44" s="78"/>
      <c r="BBU44" s="9"/>
      <c r="BBV44" s="9"/>
      <c r="BBW44" s="78"/>
      <c r="BBX44" s="9"/>
      <c r="BBY44" s="9"/>
      <c r="BBZ44" s="78"/>
      <c r="BCA44" s="9"/>
      <c r="BCB44" s="9"/>
      <c r="BCC44" s="78"/>
      <c r="BCD44" s="9"/>
      <c r="BCE44" s="9"/>
      <c r="BCF44" s="78"/>
      <c r="BCG44" s="9"/>
      <c r="BCH44" s="9"/>
      <c r="BCI44" s="78"/>
      <c r="BCJ44" s="9"/>
      <c r="BCK44" s="9"/>
      <c r="BCL44" s="78"/>
      <c r="BCM44" s="9"/>
      <c r="BCN44" s="9"/>
      <c r="BCO44" s="78"/>
      <c r="BCP44" s="9"/>
      <c r="BCQ44" s="9"/>
      <c r="BCR44" s="78"/>
      <c r="BCS44" s="9"/>
      <c r="BCT44" s="9"/>
      <c r="BCU44" s="78"/>
      <c r="BCV44" s="9"/>
      <c r="BCW44" s="9"/>
      <c r="BCX44" s="78"/>
      <c r="BCY44" s="9"/>
      <c r="BCZ44" s="9"/>
      <c r="BDA44" s="78"/>
      <c r="BDB44" s="9"/>
      <c r="BDC44" s="9"/>
      <c r="BDD44" s="78"/>
      <c r="BDE44" s="9"/>
      <c r="BDF44" s="9"/>
      <c r="BDG44" s="78"/>
      <c r="BDH44" s="10"/>
      <c r="BDI44" s="10"/>
      <c r="BDJ44" s="10"/>
      <c r="BDK44" s="9"/>
      <c r="BDL44" s="9"/>
      <c r="BDM44" s="78"/>
      <c r="BDN44" s="10"/>
      <c r="BDO44" s="10"/>
      <c r="BDP44" s="10"/>
      <c r="BDQ44" s="9"/>
      <c r="BDR44" s="9"/>
      <c r="BDS44" s="78"/>
      <c r="BDT44" s="9"/>
      <c r="BDU44" s="9"/>
      <c r="BDV44" s="78"/>
      <c r="BDW44" s="10"/>
      <c r="BDX44" s="10"/>
      <c r="BDY44" s="10"/>
      <c r="BDZ44" s="10"/>
      <c r="BEA44" s="10"/>
      <c r="BEB44" s="10"/>
      <c r="BEC44" s="57"/>
      <c r="BED44" s="58"/>
      <c r="BEE44" s="9"/>
      <c r="BEF44" s="9"/>
      <c r="BEG44" s="78"/>
      <c r="BEH44" s="9"/>
      <c r="BEI44" s="9"/>
      <c r="BEJ44" s="78"/>
      <c r="BEK44" s="9"/>
      <c r="BEL44" s="9"/>
      <c r="BEM44" s="78"/>
      <c r="BEN44" s="9"/>
      <c r="BEO44" s="9"/>
      <c r="BEP44" s="78"/>
      <c r="BEQ44" s="9"/>
      <c r="BER44" s="9"/>
      <c r="BES44" s="78"/>
      <c r="BET44" s="9"/>
      <c r="BEU44" s="9"/>
      <c r="BEV44" s="78"/>
      <c r="BEW44" s="9"/>
      <c r="BEX44" s="9"/>
      <c r="BEY44" s="78"/>
      <c r="BEZ44" s="9"/>
      <c r="BFA44" s="9"/>
      <c r="BFB44" s="78"/>
      <c r="BFC44" s="9"/>
      <c r="BFD44" s="9"/>
      <c r="BFE44" s="78"/>
      <c r="BFF44" s="9"/>
      <c r="BFG44" s="9"/>
      <c r="BFH44" s="78"/>
      <c r="BFI44" s="9"/>
      <c r="BFJ44" s="9"/>
      <c r="BFK44" s="78"/>
      <c r="BFL44" s="9"/>
      <c r="BFM44" s="9"/>
      <c r="BFN44" s="78"/>
      <c r="BFO44" s="9"/>
      <c r="BFP44" s="9"/>
      <c r="BFQ44" s="78"/>
      <c r="BFR44" s="9"/>
      <c r="BFS44" s="9"/>
      <c r="BFT44" s="78"/>
      <c r="BFU44" s="9"/>
      <c r="BFV44" s="9"/>
      <c r="BFW44" s="78"/>
      <c r="BFX44" s="9"/>
      <c r="BFY44" s="9"/>
      <c r="BFZ44" s="78"/>
      <c r="BGA44" s="9"/>
      <c r="BGB44" s="9"/>
      <c r="BGC44" s="78"/>
      <c r="BGD44" s="9"/>
      <c r="BGE44" s="9"/>
      <c r="BGF44" s="78"/>
      <c r="BGG44" s="9"/>
      <c r="BGH44" s="9"/>
      <c r="BGI44" s="78"/>
      <c r="BGJ44" s="9"/>
      <c r="BGK44" s="9"/>
      <c r="BGL44" s="78"/>
      <c r="BGM44" s="9"/>
      <c r="BGN44" s="9"/>
      <c r="BGO44" s="78"/>
      <c r="BGP44" s="10"/>
      <c r="BGQ44" s="10"/>
      <c r="BGR44" s="10"/>
      <c r="BGS44" s="9"/>
      <c r="BGT44" s="9"/>
      <c r="BGU44" s="78"/>
      <c r="BGV44" s="10"/>
      <c r="BGW44" s="10"/>
      <c r="BGX44" s="10"/>
      <c r="BGY44" s="9"/>
      <c r="BGZ44" s="9"/>
      <c r="BHA44" s="78"/>
      <c r="BHB44" s="9"/>
      <c r="BHC44" s="9"/>
      <c r="BHD44" s="78"/>
      <c r="BHE44" s="10"/>
      <c r="BHF44" s="10"/>
      <c r="BHG44" s="10"/>
      <c r="BHH44" s="10"/>
      <c r="BHI44" s="10"/>
      <c r="BHJ44" s="10"/>
      <c r="BHK44" s="57"/>
      <c r="BHL44" s="58"/>
      <c r="BHM44" s="9"/>
      <c r="BHN44" s="9"/>
      <c r="BHO44" s="78"/>
      <c r="BHP44" s="9"/>
      <c r="BHQ44" s="9"/>
      <c r="BHR44" s="78"/>
      <c r="BHS44" s="9"/>
      <c r="BHT44" s="9"/>
      <c r="BHU44" s="78"/>
      <c r="BHV44" s="9"/>
      <c r="BHW44" s="9"/>
      <c r="BHX44" s="78"/>
      <c r="BHY44" s="9"/>
      <c r="BHZ44" s="9"/>
      <c r="BIA44" s="78"/>
      <c r="BIB44" s="9"/>
      <c r="BIC44" s="9"/>
      <c r="BID44" s="78"/>
      <c r="BIE44" s="9"/>
      <c r="BIF44" s="9"/>
      <c r="BIG44" s="78"/>
      <c r="BIH44" s="9"/>
      <c r="BII44" s="9"/>
      <c r="BIJ44" s="78"/>
      <c r="BIK44" s="9"/>
      <c r="BIL44" s="9"/>
      <c r="BIM44" s="78"/>
      <c r="BIN44" s="9"/>
      <c r="BIO44" s="9"/>
      <c r="BIP44" s="78"/>
      <c r="BIQ44" s="9"/>
      <c r="BIR44" s="9"/>
      <c r="BIS44" s="78"/>
      <c r="BIT44" s="9"/>
      <c r="BIU44" s="9"/>
      <c r="BIV44" s="78"/>
      <c r="BIW44" s="9"/>
      <c r="BIX44" s="9"/>
      <c r="BIY44" s="78"/>
      <c r="BIZ44" s="9"/>
      <c r="BJA44" s="9"/>
      <c r="BJB44" s="78"/>
      <c r="BJC44" s="9"/>
      <c r="BJD44" s="9"/>
      <c r="BJE44" s="78"/>
      <c r="BJF44" s="9"/>
      <c r="BJG44" s="9"/>
      <c r="BJH44" s="78"/>
      <c r="BJI44" s="9"/>
      <c r="BJJ44" s="9"/>
      <c r="BJK44" s="78"/>
      <c r="BJL44" s="9"/>
      <c r="BJM44" s="9"/>
      <c r="BJN44" s="78"/>
      <c r="BJO44" s="9"/>
      <c r="BJP44" s="9"/>
      <c r="BJQ44" s="78"/>
      <c r="BJR44" s="9"/>
      <c r="BJS44" s="9"/>
      <c r="BJT44" s="78"/>
      <c r="BJU44" s="9"/>
      <c r="BJV44" s="9"/>
      <c r="BJW44" s="78"/>
      <c r="BJX44" s="10"/>
      <c r="BJY44" s="10"/>
      <c r="BJZ44" s="10"/>
      <c r="BKA44" s="9"/>
      <c r="BKB44" s="9"/>
      <c r="BKC44" s="78"/>
      <c r="BKD44" s="10"/>
      <c r="BKE44" s="10"/>
      <c r="BKF44" s="10"/>
      <c r="BKG44" s="9"/>
      <c r="BKH44" s="9"/>
      <c r="BKI44" s="78"/>
      <c r="BKJ44" s="9"/>
      <c r="BKK44" s="9"/>
      <c r="BKL44" s="78"/>
      <c r="BKM44" s="10"/>
      <c r="BKN44" s="10"/>
      <c r="BKO44" s="10"/>
      <c r="BKP44" s="10"/>
      <c r="BKQ44" s="10"/>
      <c r="BKR44" s="10"/>
      <c r="BKS44" s="57"/>
      <c r="BKT44" s="58"/>
      <c r="BKU44" s="9"/>
      <c r="BKV44" s="9"/>
      <c r="BKW44" s="78"/>
      <c r="BKX44" s="9"/>
      <c r="BKY44" s="9"/>
      <c r="BKZ44" s="78"/>
      <c r="BLA44" s="9"/>
      <c r="BLB44" s="9"/>
      <c r="BLC44" s="78"/>
      <c r="BLD44" s="9"/>
      <c r="BLE44" s="9"/>
      <c r="BLF44" s="78"/>
      <c r="BLG44" s="9"/>
      <c r="BLH44" s="9"/>
      <c r="BLI44" s="78"/>
      <c r="BLJ44" s="9"/>
      <c r="BLK44" s="9"/>
      <c r="BLL44" s="78"/>
      <c r="BLM44" s="9"/>
      <c r="BLN44" s="9"/>
      <c r="BLO44" s="78"/>
      <c r="BLP44" s="9"/>
      <c r="BLQ44" s="9"/>
      <c r="BLR44" s="78"/>
      <c r="BLS44" s="9"/>
      <c r="BLT44" s="9"/>
      <c r="BLU44" s="78"/>
      <c r="BLV44" s="9"/>
      <c r="BLW44" s="9"/>
      <c r="BLX44" s="78"/>
      <c r="BLY44" s="9"/>
      <c r="BLZ44" s="9"/>
      <c r="BMA44" s="78"/>
      <c r="BMB44" s="9"/>
      <c r="BMC44" s="9"/>
      <c r="BMD44" s="78"/>
      <c r="BME44" s="9"/>
      <c r="BMF44" s="9"/>
      <c r="BMG44" s="78"/>
      <c r="BMH44" s="9"/>
      <c r="BMI44" s="9"/>
      <c r="BMJ44" s="78"/>
      <c r="BMK44" s="9"/>
      <c r="BML44" s="9"/>
      <c r="BMM44" s="78"/>
      <c r="BMN44" s="9"/>
      <c r="BMO44" s="9"/>
      <c r="BMP44" s="78"/>
      <c r="BMQ44" s="9"/>
      <c r="BMR44" s="9"/>
      <c r="BMS44" s="78"/>
      <c r="BMT44" s="9"/>
      <c r="BMU44" s="9"/>
      <c r="BMV44" s="78"/>
      <c r="BMW44" s="9"/>
      <c r="BMX44" s="9"/>
      <c r="BMY44" s="78"/>
      <c r="BMZ44" s="9"/>
      <c r="BNA44" s="9"/>
      <c r="BNB44" s="78"/>
      <c r="BNC44" s="9"/>
      <c r="BND44" s="9"/>
      <c r="BNE44" s="78"/>
      <c r="BNF44" s="10"/>
      <c r="BNG44" s="10"/>
      <c r="BNH44" s="10"/>
      <c r="BNI44" s="9"/>
      <c r="BNJ44" s="9"/>
      <c r="BNK44" s="78"/>
      <c r="BNL44" s="10"/>
      <c r="BNM44" s="10"/>
      <c r="BNN44" s="10"/>
      <c r="BNO44" s="9"/>
      <c r="BNP44" s="9"/>
      <c r="BNQ44" s="78"/>
      <c r="BNR44" s="9"/>
      <c r="BNS44" s="9"/>
      <c r="BNT44" s="78"/>
      <c r="BNU44" s="10"/>
      <c r="BNV44" s="10"/>
      <c r="BNW44" s="10"/>
      <c r="BNX44" s="10"/>
      <c r="BNY44" s="10"/>
      <c r="BNZ44" s="10"/>
      <c r="BOA44" s="57"/>
      <c r="BOB44" s="58"/>
      <c r="BOC44" s="9"/>
      <c r="BOD44" s="9"/>
      <c r="BOE44" s="78"/>
      <c r="BOF44" s="9"/>
      <c r="BOG44" s="9"/>
      <c r="BOH44" s="78"/>
      <c r="BOI44" s="9"/>
      <c r="BOJ44" s="9"/>
      <c r="BOK44" s="78"/>
      <c r="BOL44" s="9"/>
      <c r="BOM44" s="9"/>
      <c r="BON44" s="78"/>
      <c r="BOO44" s="9"/>
      <c r="BOP44" s="9"/>
      <c r="BOQ44" s="78"/>
      <c r="BOR44" s="9"/>
      <c r="BOS44" s="9"/>
      <c r="BOT44" s="78"/>
      <c r="BOU44" s="9"/>
      <c r="BOV44" s="9"/>
      <c r="BOW44" s="78"/>
      <c r="BOX44" s="9"/>
      <c r="BOY44" s="9"/>
      <c r="BOZ44" s="78"/>
      <c r="BPA44" s="9"/>
      <c r="BPB44" s="9"/>
      <c r="BPC44" s="78"/>
      <c r="BPD44" s="9"/>
      <c r="BPE44" s="9"/>
      <c r="BPF44" s="78"/>
      <c r="BPG44" s="9"/>
      <c r="BPH44" s="9"/>
      <c r="BPI44" s="78"/>
      <c r="BPJ44" s="9"/>
      <c r="BPK44" s="9"/>
      <c r="BPL44" s="78"/>
      <c r="BPM44" s="9"/>
      <c r="BPN44" s="9"/>
      <c r="BPO44" s="78"/>
      <c r="BPP44" s="9"/>
      <c r="BPQ44" s="9"/>
      <c r="BPR44" s="78"/>
      <c r="BPS44" s="9"/>
      <c r="BPT44" s="9"/>
      <c r="BPU44" s="78"/>
      <c r="BPV44" s="9"/>
      <c r="BPW44" s="9"/>
      <c r="BPX44" s="78"/>
      <c r="BPY44" s="9"/>
      <c r="BPZ44" s="9"/>
      <c r="BQA44" s="78"/>
      <c r="BQB44" s="9"/>
      <c r="BQC44" s="9"/>
      <c r="BQD44" s="78"/>
      <c r="BQE44" s="9"/>
      <c r="BQF44" s="9"/>
      <c r="BQG44" s="78"/>
      <c r="BQH44" s="9"/>
      <c r="BQI44" s="9"/>
      <c r="BQJ44" s="78"/>
      <c r="BQK44" s="9"/>
      <c r="BQL44" s="9"/>
      <c r="BQM44" s="78"/>
      <c r="BQN44" s="10"/>
      <c r="BQO44" s="10"/>
      <c r="BQP44" s="10"/>
      <c r="BQQ44" s="9"/>
      <c r="BQR44" s="9"/>
      <c r="BQS44" s="78"/>
      <c r="BQT44" s="10"/>
      <c r="BQU44" s="10"/>
      <c r="BQV44" s="10"/>
      <c r="BQW44" s="9"/>
      <c r="BQX44" s="9"/>
      <c r="BQY44" s="78"/>
      <c r="BQZ44" s="9"/>
      <c r="BRA44" s="9"/>
      <c r="BRB44" s="78"/>
      <c r="BRC44" s="10"/>
      <c r="BRD44" s="10"/>
      <c r="BRE44" s="10"/>
      <c r="BRF44" s="10"/>
      <c r="BRG44" s="10"/>
      <c r="BRH44" s="10"/>
      <c r="BRI44" s="57"/>
      <c r="BRJ44" s="58"/>
      <c r="BRK44" s="9"/>
      <c r="BRL44" s="9"/>
      <c r="BRM44" s="78"/>
      <c r="BRN44" s="9"/>
      <c r="BRO44" s="9"/>
      <c r="BRP44" s="78"/>
      <c r="BRQ44" s="9"/>
      <c r="BRR44" s="9"/>
      <c r="BRS44" s="78"/>
      <c r="BRT44" s="9"/>
      <c r="BRU44" s="9"/>
      <c r="BRV44" s="78"/>
      <c r="BRW44" s="9"/>
      <c r="BRX44" s="9"/>
      <c r="BRY44" s="78"/>
      <c r="BRZ44" s="9"/>
      <c r="BSA44" s="9"/>
      <c r="BSB44" s="78"/>
      <c r="BSC44" s="9"/>
      <c r="BSD44" s="9"/>
      <c r="BSE44" s="78"/>
      <c r="BSF44" s="9"/>
      <c r="BSG44" s="9"/>
      <c r="BSH44" s="78"/>
      <c r="BSI44" s="9"/>
      <c r="BSJ44" s="9"/>
      <c r="BSK44" s="78"/>
      <c r="BSL44" s="9"/>
      <c r="BSM44" s="9"/>
      <c r="BSN44" s="78"/>
      <c r="BSO44" s="9"/>
      <c r="BSP44" s="9"/>
      <c r="BSQ44" s="78"/>
      <c r="BSR44" s="9"/>
      <c r="BSS44" s="9"/>
      <c r="BST44" s="78"/>
      <c r="BSU44" s="9"/>
      <c r="BSV44" s="9"/>
      <c r="BSW44" s="78"/>
      <c r="BSX44" s="9"/>
      <c r="BSY44" s="9"/>
      <c r="BSZ44" s="78"/>
      <c r="BTA44" s="9"/>
      <c r="BTB44" s="9"/>
      <c r="BTC44" s="78"/>
      <c r="BTD44" s="9"/>
      <c r="BTE44" s="9"/>
      <c r="BTF44" s="78"/>
      <c r="BTG44" s="9"/>
      <c r="BTH44" s="9"/>
      <c r="BTI44" s="78"/>
      <c r="BTJ44" s="9"/>
      <c r="BTK44" s="9"/>
      <c r="BTL44" s="78"/>
      <c r="BTM44" s="9"/>
      <c r="BTN44" s="9"/>
      <c r="BTO44" s="78"/>
      <c r="BTP44" s="9"/>
      <c r="BTQ44" s="9"/>
      <c r="BTR44" s="78"/>
      <c r="BTS44" s="9"/>
      <c r="BTT44" s="9"/>
      <c r="BTU44" s="78"/>
      <c r="BTV44" s="10"/>
      <c r="BTW44" s="10"/>
      <c r="BTX44" s="10"/>
      <c r="BTY44" s="9"/>
      <c r="BTZ44" s="9"/>
      <c r="BUA44" s="78"/>
      <c r="BUB44" s="10"/>
      <c r="BUC44" s="10"/>
      <c r="BUD44" s="10"/>
      <c r="BUE44" s="9"/>
      <c r="BUF44" s="9"/>
      <c r="BUG44" s="78"/>
      <c r="BUH44" s="9"/>
      <c r="BUI44" s="9"/>
      <c r="BUJ44" s="78"/>
      <c r="BUK44" s="10"/>
      <c r="BUL44" s="10"/>
      <c r="BUM44" s="10"/>
      <c r="BUN44" s="10"/>
      <c r="BUO44" s="10"/>
      <c r="BUP44" s="10"/>
      <c r="BUQ44" s="57"/>
      <c r="BUR44" s="58"/>
      <c r="BUS44" s="9"/>
      <c r="BUT44" s="9"/>
      <c r="BUU44" s="78"/>
      <c r="BUV44" s="9"/>
      <c r="BUW44" s="9"/>
      <c r="BUX44" s="78"/>
      <c r="BUY44" s="9"/>
      <c r="BUZ44" s="9"/>
      <c r="BVA44" s="78"/>
      <c r="BVB44" s="9"/>
      <c r="BVC44" s="9"/>
      <c r="BVD44" s="78"/>
      <c r="BVE44" s="9"/>
      <c r="BVF44" s="9"/>
      <c r="BVG44" s="78"/>
      <c r="BVH44" s="9"/>
      <c r="BVI44" s="9"/>
      <c r="BVJ44" s="78"/>
      <c r="BVK44" s="9"/>
      <c r="BVL44" s="9"/>
      <c r="BVM44" s="78"/>
      <c r="BVN44" s="9"/>
      <c r="BVO44" s="9"/>
      <c r="BVP44" s="78"/>
      <c r="BVQ44" s="9"/>
      <c r="BVR44" s="9"/>
      <c r="BVS44" s="78"/>
      <c r="BVT44" s="9"/>
      <c r="BVU44" s="9"/>
      <c r="BVV44" s="78"/>
      <c r="BVW44" s="9"/>
      <c r="BVX44" s="9"/>
      <c r="BVY44" s="78"/>
      <c r="BVZ44" s="9"/>
      <c r="BWA44" s="9"/>
      <c r="BWB44" s="78"/>
      <c r="BWC44" s="9"/>
      <c r="BWD44" s="9"/>
      <c r="BWE44" s="78"/>
      <c r="BWF44" s="9"/>
      <c r="BWG44" s="9"/>
      <c r="BWH44" s="78"/>
      <c r="BWI44" s="9"/>
      <c r="BWJ44" s="9"/>
      <c r="BWK44" s="78"/>
      <c r="BWL44" s="9"/>
      <c r="BWM44" s="9"/>
      <c r="BWN44" s="78"/>
      <c r="BWO44" s="9"/>
      <c r="BWP44" s="9"/>
      <c r="BWQ44" s="78"/>
      <c r="BWR44" s="9"/>
      <c r="BWS44" s="9"/>
      <c r="BWT44" s="78"/>
      <c r="BWU44" s="9"/>
      <c r="BWV44" s="9"/>
      <c r="BWW44" s="78"/>
      <c r="BWX44" s="9"/>
      <c r="BWY44" s="9"/>
      <c r="BWZ44" s="78"/>
      <c r="BXA44" s="9"/>
      <c r="BXB44" s="9"/>
      <c r="BXC44" s="78"/>
      <c r="BXD44" s="10"/>
      <c r="BXE44" s="10"/>
      <c r="BXF44" s="10"/>
      <c r="BXG44" s="9"/>
      <c r="BXH44" s="9"/>
      <c r="BXI44" s="78"/>
      <c r="BXJ44" s="10"/>
      <c r="BXK44" s="10"/>
      <c r="BXL44" s="10"/>
      <c r="BXM44" s="9"/>
      <c r="BXN44" s="9"/>
      <c r="BXO44" s="78"/>
      <c r="BXP44" s="9"/>
      <c r="BXQ44" s="9"/>
      <c r="BXR44" s="78"/>
      <c r="BXS44" s="10"/>
      <c r="BXT44" s="10"/>
      <c r="BXU44" s="10"/>
      <c r="BXV44" s="10"/>
      <c r="BXW44" s="10"/>
      <c r="BXX44" s="10"/>
      <c r="BXY44" s="57"/>
      <c r="BXZ44" s="58"/>
      <c r="BYA44" s="9"/>
      <c r="BYB44" s="9"/>
      <c r="BYC44" s="78"/>
      <c r="BYD44" s="9"/>
      <c r="BYE44" s="9"/>
      <c r="BYF44" s="78"/>
      <c r="BYG44" s="9"/>
      <c r="BYH44" s="9"/>
      <c r="BYI44" s="78"/>
      <c r="BYJ44" s="9"/>
      <c r="BYK44" s="9"/>
      <c r="BYL44" s="78"/>
      <c r="BYM44" s="9"/>
      <c r="BYN44" s="9"/>
      <c r="BYO44" s="78"/>
      <c r="BYP44" s="9"/>
      <c r="BYQ44" s="9"/>
      <c r="BYR44" s="78"/>
      <c r="BYS44" s="9"/>
      <c r="BYT44" s="9"/>
      <c r="BYU44" s="78"/>
      <c r="BYV44" s="9"/>
      <c r="BYW44" s="9"/>
      <c r="BYX44" s="78"/>
      <c r="BYY44" s="9"/>
      <c r="BYZ44" s="9"/>
      <c r="BZA44" s="78"/>
      <c r="BZB44" s="9"/>
      <c r="BZC44" s="9"/>
      <c r="BZD44" s="78"/>
      <c r="BZE44" s="9"/>
      <c r="BZF44" s="9"/>
      <c r="BZG44" s="78"/>
      <c r="BZH44" s="9"/>
      <c r="BZI44" s="9"/>
      <c r="BZJ44" s="78"/>
      <c r="BZK44" s="9"/>
      <c r="BZL44" s="9"/>
      <c r="BZM44" s="78"/>
      <c r="BZN44" s="9"/>
      <c r="BZO44" s="9"/>
      <c r="BZP44" s="78"/>
      <c r="BZQ44" s="9"/>
      <c r="BZR44" s="9"/>
      <c r="BZS44" s="78"/>
      <c r="BZT44" s="9"/>
      <c r="BZU44" s="9"/>
      <c r="BZV44" s="78"/>
      <c r="BZW44" s="9"/>
      <c r="BZX44" s="9"/>
      <c r="BZY44" s="78"/>
      <c r="BZZ44" s="9"/>
      <c r="CAA44" s="9"/>
      <c r="CAB44" s="78"/>
      <c r="CAC44" s="9"/>
      <c r="CAD44" s="9"/>
      <c r="CAE44" s="78"/>
      <c r="CAF44" s="9"/>
      <c r="CAG44" s="9"/>
      <c r="CAH44" s="78"/>
      <c r="CAI44" s="9"/>
      <c r="CAJ44" s="9"/>
      <c r="CAK44" s="78"/>
      <c r="CAL44" s="10"/>
      <c r="CAM44" s="10"/>
      <c r="CAN44" s="10"/>
      <c r="CAO44" s="9"/>
      <c r="CAP44" s="9"/>
      <c r="CAQ44" s="78"/>
      <c r="CAR44" s="10"/>
      <c r="CAS44" s="10"/>
      <c r="CAT44" s="10"/>
      <c r="CAU44" s="9"/>
      <c r="CAV44" s="9"/>
      <c r="CAW44" s="78"/>
      <c r="CAX44" s="9"/>
      <c r="CAY44" s="9"/>
      <c r="CAZ44" s="78"/>
      <c r="CBA44" s="10"/>
      <c r="CBB44" s="10"/>
      <c r="CBC44" s="10"/>
      <c r="CBD44" s="10"/>
      <c r="CBE44" s="10"/>
      <c r="CBF44" s="10"/>
      <c r="CBG44" s="57"/>
      <c r="CBH44" s="58"/>
      <c r="CBI44" s="9"/>
      <c r="CBJ44" s="9"/>
      <c r="CBK44" s="78"/>
      <c r="CBL44" s="9"/>
      <c r="CBM44" s="9"/>
      <c r="CBN44" s="78"/>
      <c r="CBO44" s="9"/>
      <c r="CBP44" s="9"/>
      <c r="CBQ44" s="78"/>
      <c r="CBR44" s="9"/>
      <c r="CBS44" s="9"/>
      <c r="CBT44" s="78"/>
      <c r="CBU44" s="9"/>
      <c r="CBV44" s="9"/>
      <c r="CBW44" s="78"/>
      <c r="CBX44" s="9"/>
      <c r="CBY44" s="9"/>
      <c r="CBZ44" s="78"/>
      <c r="CCA44" s="9"/>
      <c r="CCB44" s="9"/>
      <c r="CCC44" s="78"/>
      <c r="CCD44" s="9"/>
      <c r="CCE44" s="9"/>
      <c r="CCF44" s="78"/>
      <c r="CCG44" s="9"/>
      <c r="CCH44" s="9"/>
      <c r="CCI44" s="78"/>
      <c r="CCJ44" s="9"/>
      <c r="CCK44" s="9"/>
      <c r="CCL44" s="78"/>
      <c r="CCM44" s="9"/>
      <c r="CCN44" s="9"/>
      <c r="CCO44" s="78"/>
      <c r="CCP44" s="9"/>
      <c r="CCQ44" s="9"/>
      <c r="CCR44" s="78"/>
      <c r="CCS44" s="9"/>
      <c r="CCT44" s="9"/>
      <c r="CCU44" s="78"/>
      <c r="CCV44" s="9"/>
      <c r="CCW44" s="9"/>
      <c r="CCX44" s="78"/>
      <c r="CCY44" s="9"/>
      <c r="CCZ44" s="9"/>
      <c r="CDA44" s="78"/>
      <c r="CDB44" s="9"/>
      <c r="CDC44" s="9"/>
      <c r="CDD44" s="78"/>
      <c r="CDE44" s="9"/>
      <c r="CDF44" s="9"/>
      <c r="CDG44" s="78"/>
      <c r="CDH44" s="9"/>
      <c r="CDI44" s="9"/>
      <c r="CDJ44" s="78"/>
      <c r="CDK44" s="9"/>
      <c r="CDL44" s="9"/>
      <c r="CDM44" s="78"/>
      <c r="CDN44" s="9"/>
      <c r="CDO44" s="9"/>
      <c r="CDP44" s="78"/>
      <c r="CDQ44" s="9"/>
      <c r="CDR44" s="9"/>
      <c r="CDS44" s="78"/>
      <c r="CDT44" s="10"/>
      <c r="CDU44" s="10"/>
      <c r="CDV44" s="10"/>
      <c r="CDW44" s="9"/>
      <c r="CDX44" s="9"/>
      <c r="CDY44" s="78"/>
      <c r="CDZ44" s="10"/>
      <c r="CEA44" s="10"/>
      <c r="CEB44" s="10"/>
      <c r="CEC44" s="9"/>
      <c r="CED44" s="9"/>
      <c r="CEE44" s="78"/>
      <c r="CEF44" s="9"/>
      <c r="CEG44" s="9"/>
      <c r="CEH44" s="78"/>
      <c r="CEI44" s="10"/>
      <c r="CEJ44" s="10"/>
      <c r="CEK44" s="10"/>
      <c r="CEL44" s="10"/>
      <c r="CEM44" s="10"/>
      <c r="CEN44" s="10"/>
      <c r="CEO44" s="57"/>
      <c r="CEP44" s="58"/>
      <c r="CEQ44" s="9"/>
      <c r="CER44" s="9"/>
      <c r="CES44" s="78"/>
      <c r="CET44" s="9"/>
      <c r="CEU44" s="9"/>
      <c r="CEV44" s="78"/>
      <c r="CEW44" s="9"/>
      <c r="CEX44" s="9"/>
      <c r="CEY44" s="78"/>
      <c r="CEZ44" s="9"/>
      <c r="CFA44" s="9"/>
      <c r="CFB44" s="78"/>
      <c r="CFC44" s="9"/>
      <c r="CFD44" s="9"/>
      <c r="CFE44" s="78"/>
      <c r="CFF44" s="9"/>
      <c r="CFG44" s="9"/>
      <c r="CFH44" s="78"/>
      <c r="CFI44" s="9"/>
      <c r="CFJ44" s="9"/>
      <c r="CFK44" s="78"/>
      <c r="CFL44" s="9"/>
      <c r="CFM44" s="9"/>
      <c r="CFN44" s="78"/>
      <c r="CFO44" s="9"/>
      <c r="CFP44" s="9"/>
      <c r="CFQ44" s="78"/>
      <c r="CFR44" s="9"/>
      <c r="CFS44" s="9"/>
      <c r="CFT44" s="78"/>
      <c r="CFU44" s="9"/>
      <c r="CFV44" s="9"/>
      <c r="CFW44" s="78"/>
      <c r="CFX44" s="9"/>
      <c r="CFY44" s="9"/>
      <c r="CFZ44" s="78"/>
      <c r="CGA44" s="9"/>
      <c r="CGB44" s="9"/>
      <c r="CGC44" s="78"/>
      <c r="CGD44" s="9"/>
      <c r="CGE44" s="9"/>
      <c r="CGF44" s="78"/>
      <c r="CGG44" s="9"/>
      <c r="CGH44" s="9"/>
      <c r="CGI44" s="78"/>
      <c r="CGJ44" s="9"/>
      <c r="CGK44" s="9"/>
      <c r="CGL44" s="78"/>
      <c r="CGM44" s="9"/>
      <c r="CGN44" s="9"/>
      <c r="CGO44" s="78"/>
      <c r="CGP44" s="9"/>
      <c r="CGQ44" s="9"/>
      <c r="CGR44" s="78"/>
      <c r="CGS44" s="9"/>
      <c r="CGT44" s="9"/>
      <c r="CGU44" s="78"/>
      <c r="CGV44" s="9"/>
      <c r="CGW44" s="9"/>
      <c r="CGX44" s="78"/>
      <c r="CGY44" s="9"/>
      <c r="CGZ44" s="9"/>
      <c r="CHA44" s="78"/>
      <c r="CHB44" s="10"/>
      <c r="CHC44" s="10"/>
      <c r="CHD44" s="10"/>
      <c r="CHE44" s="9"/>
      <c r="CHF44" s="9"/>
      <c r="CHG44" s="78"/>
      <c r="CHH44" s="10"/>
      <c r="CHI44" s="10"/>
      <c r="CHJ44" s="10"/>
      <c r="CHK44" s="9"/>
      <c r="CHL44" s="9"/>
      <c r="CHM44" s="78"/>
      <c r="CHN44" s="9"/>
      <c r="CHO44" s="9"/>
      <c r="CHP44" s="78"/>
      <c r="CHQ44" s="10"/>
      <c r="CHR44" s="10"/>
      <c r="CHS44" s="10"/>
      <c r="CHT44" s="10"/>
      <c r="CHU44" s="10"/>
      <c r="CHV44" s="10"/>
      <c r="CHW44" s="57"/>
      <c r="CHX44" s="58"/>
      <c r="CHY44" s="9"/>
      <c r="CHZ44" s="9"/>
      <c r="CIA44" s="78"/>
      <c r="CIB44" s="9"/>
      <c r="CIC44" s="9"/>
      <c r="CID44" s="78"/>
      <c r="CIE44" s="9"/>
      <c r="CIF44" s="9"/>
      <c r="CIG44" s="78"/>
      <c r="CIH44" s="9"/>
      <c r="CII44" s="9"/>
      <c r="CIJ44" s="78"/>
      <c r="CIK44" s="9"/>
      <c r="CIL44" s="9"/>
      <c r="CIM44" s="78"/>
      <c r="CIN44" s="9"/>
      <c r="CIO44" s="9"/>
      <c r="CIP44" s="78"/>
      <c r="CIQ44" s="9"/>
      <c r="CIR44" s="9"/>
      <c r="CIS44" s="78"/>
      <c r="CIT44" s="9"/>
      <c r="CIU44" s="9"/>
      <c r="CIV44" s="78"/>
      <c r="CIW44" s="9"/>
      <c r="CIX44" s="9"/>
      <c r="CIY44" s="78"/>
      <c r="CIZ44" s="9"/>
      <c r="CJA44" s="9"/>
      <c r="CJB44" s="78"/>
      <c r="CJC44" s="9"/>
      <c r="CJD44" s="9"/>
      <c r="CJE44" s="78"/>
      <c r="CJF44" s="9"/>
      <c r="CJG44" s="9"/>
      <c r="CJH44" s="78"/>
      <c r="CJI44" s="9"/>
      <c r="CJJ44" s="9"/>
      <c r="CJK44" s="78"/>
      <c r="CJL44" s="9"/>
      <c r="CJM44" s="9"/>
      <c r="CJN44" s="78"/>
      <c r="CJO44" s="9"/>
      <c r="CJP44" s="9"/>
      <c r="CJQ44" s="78"/>
      <c r="CJR44" s="9"/>
      <c r="CJS44" s="9"/>
      <c r="CJT44" s="78"/>
      <c r="CJU44" s="9"/>
      <c r="CJV44" s="9"/>
      <c r="CJW44" s="78"/>
      <c r="CJX44" s="9"/>
      <c r="CJY44" s="9"/>
      <c r="CJZ44" s="78"/>
      <c r="CKA44" s="9"/>
      <c r="CKB44" s="9"/>
      <c r="CKC44" s="78"/>
      <c r="CKD44" s="9"/>
      <c r="CKE44" s="9"/>
      <c r="CKF44" s="78"/>
      <c r="CKG44" s="9"/>
      <c r="CKH44" s="9"/>
      <c r="CKI44" s="78"/>
      <c r="CKJ44" s="10"/>
      <c r="CKK44" s="10"/>
      <c r="CKL44" s="10"/>
      <c r="CKM44" s="9"/>
      <c r="CKN44" s="9"/>
      <c r="CKO44" s="78"/>
      <c r="CKP44" s="10"/>
      <c r="CKQ44" s="10"/>
      <c r="CKR44" s="10"/>
      <c r="CKS44" s="9"/>
      <c r="CKT44" s="9"/>
      <c r="CKU44" s="78"/>
      <c r="CKV44" s="9"/>
      <c r="CKW44" s="9"/>
      <c r="CKX44" s="78"/>
      <c r="CKY44" s="10"/>
      <c r="CKZ44" s="10"/>
      <c r="CLA44" s="10"/>
      <c r="CLB44" s="10"/>
      <c r="CLC44" s="10"/>
      <c r="CLD44" s="10"/>
      <c r="CLE44" s="57"/>
      <c r="CLF44" s="58"/>
      <c r="CLG44" s="9"/>
      <c r="CLH44" s="9"/>
      <c r="CLI44" s="78"/>
      <c r="CLJ44" s="9"/>
      <c r="CLK44" s="9"/>
      <c r="CLL44" s="78"/>
      <c r="CLM44" s="9"/>
      <c r="CLN44" s="9"/>
      <c r="CLO44" s="78"/>
      <c r="CLP44" s="9"/>
      <c r="CLQ44" s="9"/>
      <c r="CLR44" s="78"/>
      <c r="CLS44" s="9"/>
      <c r="CLT44" s="9"/>
      <c r="CLU44" s="78"/>
      <c r="CLV44" s="9"/>
      <c r="CLW44" s="9"/>
      <c r="CLX44" s="78"/>
      <c r="CLY44" s="9"/>
      <c r="CLZ44" s="9"/>
      <c r="CMA44" s="78"/>
      <c r="CMB44" s="9"/>
      <c r="CMC44" s="9"/>
      <c r="CMD44" s="78"/>
      <c r="CME44" s="9"/>
      <c r="CMF44" s="9"/>
      <c r="CMG44" s="78"/>
      <c r="CMH44" s="9"/>
      <c r="CMI44" s="9"/>
      <c r="CMJ44" s="78"/>
      <c r="CMK44" s="9"/>
      <c r="CML44" s="9"/>
      <c r="CMM44" s="78"/>
      <c r="CMN44" s="9"/>
      <c r="CMO44" s="9"/>
      <c r="CMP44" s="78"/>
      <c r="CMQ44" s="9"/>
      <c r="CMR44" s="9"/>
      <c r="CMS44" s="78"/>
      <c r="CMT44" s="9"/>
      <c r="CMU44" s="9"/>
      <c r="CMV44" s="78"/>
      <c r="CMW44" s="9"/>
      <c r="CMX44" s="9"/>
      <c r="CMY44" s="78"/>
      <c r="CMZ44" s="9"/>
      <c r="CNA44" s="9"/>
      <c r="CNB44" s="78"/>
      <c r="CNC44" s="9"/>
      <c r="CND44" s="9"/>
      <c r="CNE44" s="78"/>
      <c r="CNF44" s="9"/>
      <c r="CNG44" s="9"/>
      <c r="CNH44" s="78"/>
      <c r="CNI44" s="9"/>
      <c r="CNJ44" s="9"/>
      <c r="CNK44" s="78"/>
      <c r="CNL44" s="9"/>
      <c r="CNM44" s="9"/>
      <c r="CNN44" s="78"/>
      <c r="CNO44" s="9"/>
      <c r="CNP44" s="9"/>
      <c r="CNQ44" s="78"/>
      <c r="CNR44" s="10"/>
      <c r="CNS44" s="10"/>
      <c r="CNT44" s="10"/>
      <c r="CNU44" s="9"/>
      <c r="CNV44" s="9"/>
      <c r="CNW44" s="78"/>
      <c r="CNX44" s="10"/>
      <c r="CNY44" s="10"/>
      <c r="CNZ44" s="10"/>
      <c r="COA44" s="9"/>
      <c r="COB44" s="9"/>
      <c r="COC44" s="78"/>
      <c r="COD44" s="9"/>
      <c r="COE44" s="9"/>
      <c r="COF44" s="78"/>
      <c r="COG44" s="10"/>
      <c r="COH44" s="10"/>
      <c r="COI44" s="10"/>
      <c r="COJ44" s="10"/>
      <c r="COK44" s="10"/>
      <c r="COL44" s="10"/>
      <c r="COM44" s="57"/>
      <c r="CON44" s="58"/>
      <c r="COO44" s="9"/>
      <c r="COP44" s="9"/>
      <c r="COQ44" s="78"/>
      <c r="COR44" s="9"/>
      <c r="COS44" s="9"/>
      <c r="COT44" s="78"/>
      <c r="COU44" s="9"/>
      <c r="COV44" s="9"/>
      <c r="COW44" s="78"/>
      <c r="COX44" s="9"/>
      <c r="COY44" s="9"/>
      <c r="COZ44" s="78"/>
      <c r="CPA44" s="9"/>
      <c r="CPB44" s="9"/>
      <c r="CPC44" s="78"/>
      <c r="CPD44" s="9"/>
      <c r="CPE44" s="9"/>
      <c r="CPF44" s="78"/>
      <c r="CPG44" s="9"/>
      <c r="CPH44" s="9"/>
      <c r="CPI44" s="78"/>
      <c r="CPJ44" s="9"/>
      <c r="CPK44" s="9"/>
      <c r="CPL44" s="78"/>
      <c r="CPM44" s="9"/>
      <c r="CPN44" s="9"/>
      <c r="CPO44" s="78"/>
      <c r="CPP44" s="9"/>
      <c r="CPQ44" s="9"/>
      <c r="CPR44" s="78"/>
      <c r="CPS44" s="9"/>
      <c r="CPT44" s="9"/>
      <c r="CPU44" s="78"/>
      <c r="CPV44" s="9"/>
      <c r="CPW44" s="9"/>
      <c r="CPX44" s="78"/>
      <c r="CPY44" s="9"/>
      <c r="CPZ44" s="9"/>
      <c r="CQA44" s="78"/>
      <c r="CQB44" s="9"/>
      <c r="CQC44" s="9"/>
      <c r="CQD44" s="78"/>
      <c r="CQE44" s="9"/>
      <c r="CQF44" s="9"/>
      <c r="CQG44" s="78"/>
      <c r="CQH44" s="9"/>
      <c r="CQI44" s="9"/>
      <c r="CQJ44" s="78"/>
      <c r="CQK44" s="9"/>
      <c r="CQL44" s="9"/>
      <c r="CQM44" s="78"/>
      <c r="CQN44" s="9"/>
      <c r="CQO44" s="9"/>
      <c r="CQP44" s="78"/>
      <c r="CQQ44" s="9"/>
      <c r="CQR44" s="9"/>
      <c r="CQS44" s="78"/>
      <c r="CQT44" s="9"/>
      <c r="CQU44" s="9"/>
      <c r="CQV44" s="78"/>
      <c r="CQW44" s="9"/>
      <c r="CQX44" s="9"/>
      <c r="CQY44" s="78"/>
      <c r="CQZ44" s="10"/>
      <c r="CRA44" s="10"/>
      <c r="CRB44" s="10"/>
      <c r="CRC44" s="9"/>
      <c r="CRD44" s="9"/>
      <c r="CRE44" s="78"/>
      <c r="CRF44" s="10"/>
      <c r="CRG44" s="10"/>
      <c r="CRH44" s="10"/>
      <c r="CRI44" s="9"/>
      <c r="CRJ44" s="9"/>
      <c r="CRK44" s="78"/>
      <c r="CRL44" s="9"/>
      <c r="CRM44" s="9"/>
      <c r="CRN44" s="78"/>
      <c r="CRO44" s="10"/>
      <c r="CRP44" s="10"/>
      <c r="CRQ44" s="10"/>
      <c r="CRR44" s="10"/>
      <c r="CRS44" s="10"/>
      <c r="CRT44" s="10"/>
      <c r="CRU44" s="57"/>
      <c r="CRV44" s="58"/>
      <c r="CRW44" s="9"/>
      <c r="CRX44" s="9"/>
      <c r="CRY44" s="78"/>
      <c r="CRZ44" s="9"/>
      <c r="CSA44" s="9"/>
      <c r="CSB44" s="78"/>
      <c r="CSC44" s="9"/>
      <c r="CSD44" s="9"/>
      <c r="CSE44" s="78"/>
      <c r="CSF44" s="9"/>
      <c r="CSG44" s="9"/>
      <c r="CSH44" s="78"/>
      <c r="CSI44" s="9"/>
      <c r="CSJ44" s="9"/>
      <c r="CSK44" s="78"/>
      <c r="CSL44" s="9"/>
      <c r="CSM44" s="9"/>
      <c r="CSN44" s="78"/>
      <c r="CSO44" s="9"/>
      <c r="CSP44" s="9"/>
      <c r="CSQ44" s="78"/>
      <c r="CSR44" s="9"/>
      <c r="CSS44" s="9"/>
      <c r="CST44" s="78"/>
      <c r="CSU44" s="9"/>
      <c r="CSV44" s="9"/>
      <c r="CSW44" s="78"/>
      <c r="CSX44" s="9"/>
      <c r="CSY44" s="9"/>
      <c r="CSZ44" s="78"/>
      <c r="CTA44" s="9"/>
      <c r="CTB44" s="9"/>
      <c r="CTC44" s="78"/>
      <c r="CTD44" s="9"/>
      <c r="CTE44" s="9"/>
      <c r="CTF44" s="78"/>
      <c r="CTG44" s="9"/>
      <c r="CTH44" s="9"/>
      <c r="CTI44" s="78"/>
      <c r="CTJ44" s="9"/>
      <c r="CTK44" s="9"/>
      <c r="CTL44" s="78"/>
      <c r="CTM44" s="9"/>
      <c r="CTN44" s="9"/>
      <c r="CTO44" s="78"/>
      <c r="CTP44" s="9"/>
      <c r="CTQ44" s="9"/>
      <c r="CTR44" s="78"/>
      <c r="CTS44" s="9"/>
      <c r="CTT44" s="9"/>
      <c r="CTU44" s="78"/>
      <c r="CTV44" s="9"/>
      <c r="CTW44" s="9"/>
      <c r="CTX44" s="78"/>
      <c r="CTY44" s="9"/>
      <c r="CTZ44" s="9"/>
      <c r="CUA44" s="78"/>
      <c r="CUB44" s="9"/>
      <c r="CUC44" s="9"/>
      <c r="CUD44" s="78"/>
      <c r="CUE44" s="9"/>
      <c r="CUF44" s="9"/>
      <c r="CUG44" s="78"/>
      <c r="CUH44" s="10"/>
      <c r="CUI44" s="10"/>
      <c r="CUJ44" s="10"/>
      <c r="CUK44" s="9"/>
      <c r="CUL44" s="9"/>
      <c r="CUM44" s="78"/>
      <c r="CUN44" s="10"/>
      <c r="CUO44" s="10"/>
      <c r="CUP44" s="10"/>
      <c r="CUQ44" s="9"/>
      <c r="CUR44" s="9"/>
      <c r="CUS44" s="78"/>
      <c r="CUT44" s="9"/>
      <c r="CUU44" s="9"/>
      <c r="CUV44" s="78"/>
      <c r="CUW44" s="10"/>
      <c r="CUX44" s="10"/>
      <c r="CUY44" s="10"/>
      <c r="CUZ44" s="10"/>
      <c r="CVA44" s="10"/>
      <c r="CVB44" s="10"/>
      <c r="CVC44" s="57"/>
      <c r="CVD44" s="58"/>
      <c r="CVE44" s="9"/>
      <c r="CVF44" s="9"/>
      <c r="CVG44" s="78"/>
      <c r="CVH44" s="9"/>
      <c r="CVI44" s="9"/>
      <c r="CVJ44" s="78"/>
      <c r="CVK44" s="9"/>
      <c r="CVL44" s="9"/>
      <c r="CVM44" s="78"/>
      <c r="CVN44" s="9"/>
      <c r="CVO44" s="9"/>
      <c r="CVP44" s="78"/>
      <c r="CVQ44" s="9"/>
      <c r="CVR44" s="9"/>
      <c r="CVS44" s="78"/>
      <c r="CVT44" s="9"/>
      <c r="CVU44" s="9"/>
      <c r="CVV44" s="78"/>
      <c r="CVW44" s="9"/>
      <c r="CVX44" s="9"/>
      <c r="CVY44" s="78"/>
      <c r="CVZ44" s="9"/>
      <c r="CWA44" s="9"/>
      <c r="CWB44" s="78"/>
      <c r="CWC44" s="9"/>
      <c r="CWD44" s="9"/>
      <c r="CWE44" s="78"/>
      <c r="CWF44" s="9"/>
      <c r="CWG44" s="9"/>
      <c r="CWH44" s="78"/>
      <c r="CWI44" s="9"/>
      <c r="CWJ44" s="9"/>
      <c r="CWK44" s="78"/>
      <c r="CWL44" s="9"/>
      <c r="CWM44" s="9"/>
      <c r="CWN44" s="78"/>
      <c r="CWO44" s="9"/>
      <c r="CWP44" s="9"/>
      <c r="CWQ44" s="78"/>
      <c r="CWR44" s="9"/>
      <c r="CWS44" s="9"/>
      <c r="CWT44" s="78"/>
      <c r="CWU44" s="9"/>
      <c r="CWV44" s="9"/>
      <c r="CWW44" s="78"/>
      <c r="CWX44" s="9"/>
      <c r="CWY44" s="9"/>
      <c r="CWZ44" s="78"/>
      <c r="CXA44" s="9"/>
      <c r="CXB44" s="9"/>
      <c r="CXC44" s="78"/>
      <c r="CXD44" s="9"/>
      <c r="CXE44" s="9"/>
      <c r="CXF44" s="78"/>
      <c r="CXG44" s="9"/>
      <c r="CXH44" s="9"/>
      <c r="CXI44" s="78"/>
      <c r="CXJ44" s="9"/>
      <c r="CXK44" s="9"/>
      <c r="CXL44" s="78"/>
      <c r="CXM44" s="9"/>
      <c r="CXN44" s="9"/>
      <c r="CXO44" s="78"/>
      <c r="CXP44" s="10"/>
      <c r="CXQ44" s="10"/>
      <c r="CXR44" s="10"/>
      <c r="CXS44" s="9"/>
      <c r="CXT44" s="9"/>
      <c r="CXU44" s="78"/>
      <c r="CXV44" s="10"/>
      <c r="CXW44" s="10"/>
      <c r="CXX44" s="10"/>
      <c r="CXY44" s="9"/>
      <c r="CXZ44" s="9"/>
      <c r="CYA44" s="78"/>
      <c r="CYB44" s="9"/>
      <c r="CYC44" s="9"/>
      <c r="CYD44" s="78"/>
      <c r="CYE44" s="10"/>
      <c r="CYF44" s="10"/>
      <c r="CYG44" s="10"/>
      <c r="CYH44" s="10"/>
      <c r="CYI44" s="10"/>
      <c r="CYJ44" s="10"/>
      <c r="CYK44" s="57"/>
      <c r="CYL44" s="58"/>
      <c r="CYM44" s="9"/>
      <c r="CYN44" s="9"/>
      <c r="CYO44" s="78"/>
      <c r="CYP44" s="9"/>
      <c r="CYQ44" s="9"/>
      <c r="CYR44" s="78"/>
      <c r="CYS44" s="9"/>
      <c r="CYT44" s="9"/>
      <c r="CYU44" s="78"/>
      <c r="CYV44" s="9"/>
      <c r="CYW44" s="9"/>
      <c r="CYX44" s="78"/>
      <c r="CYY44" s="9"/>
      <c r="CYZ44" s="9"/>
      <c r="CZA44" s="78"/>
      <c r="CZB44" s="9"/>
      <c r="CZC44" s="9"/>
      <c r="CZD44" s="78"/>
      <c r="CZE44" s="9"/>
      <c r="CZF44" s="9"/>
      <c r="CZG44" s="78"/>
      <c r="CZH44" s="9"/>
      <c r="CZI44" s="9"/>
      <c r="CZJ44" s="78"/>
      <c r="CZK44" s="9"/>
      <c r="CZL44" s="9"/>
      <c r="CZM44" s="78"/>
      <c r="CZN44" s="9"/>
      <c r="CZO44" s="9"/>
      <c r="CZP44" s="78"/>
      <c r="CZQ44" s="9"/>
      <c r="CZR44" s="9"/>
      <c r="CZS44" s="78"/>
      <c r="CZT44" s="9"/>
      <c r="CZU44" s="9"/>
      <c r="CZV44" s="78"/>
      <c r="CZW44" s="9"/>
      <c r="CZX44" s="9"/>
      <c r="CZY44" s="78"/>
      <c r="CZZ44" s="9"/>
      <c r="DAA44" s="9"/>
      <c r="DAB44" s="78"/>
      <c r="DAC44" s="9"/>
      <c r="DAD44" s="9"/>
      <c r="DAE44" s="78"/>
      <c r="DAF44" s="9"/>
      <c r="DAG44" s="9"/>
      <c r="DAH44" s="78"/>
      <c r="DAI44" s="9"/>
      <c r="DAJ44" s="9"/>
      <c r="DAK44" s="78"/>
      <c r="DAL44" s="9"/>
      <c r="DAM44" s="9"/>
      <c r="DAN44" s="78"/>
      <c r="DAO44" s="9"/>
      <c r="DAP44" s="9"/>
      <c r="DAQ44" s="78"/>
      <c r="DAR44" s="9"/>
      <c r="DAS44" s="9"/>
      <c r="DAT44" s="78"/>
      <c r="DAU44" s="9"/>
      <c r="DAV44" s="9"/>
      <c r="DAW44" s="78"/>
      <c r="DAX44" s="10"/>
      <c r="DAY44" s="10"/>
      <c r="DAZ44" s="10"/>
      <c r="DBA44" s="9"/>
      <c r="DBB44" s="9"/>
      <c r="DBC44" s="78"/>
      <c r="DBD44" s="10"/>
      <c r="DBE44" s="10"/>
      <c r="DBF44" s="10"/>
      <c r="DBG44" s="9"/>
      <c r="DBH44" s="9"/>
      <c r="DBI44" s="78"/>
      <c r="DBJ44" s="9"/>
      <c r="DBK44" s="9"/>
      <c r="DBL44" s="78"/>
      <c r="DBM44" s="10"/>
      <c r="DBN44" s="10"/>
      <c r="DBO44" s="10"/>
      <c r="DBP44" s="10"/>
      <c r="DBQ44" s="10"/>
      <c r="DBR44" s="10"/>
      <c r="DBS44" s="57"/>
      <c r="DBT44" s="58"/>
      <c r="DBU44" s="9"/>
      <c r="DBV44" s="9"/>
      <c r="DBW44" s="78"/>
      <c r="DBX44" s="9"/>
      <c r="DBY44" s="9"/>
      <c r="DBZ44" s="78"/>
      <c r="DCA44" s="9"/>
      <c r="DCB44" s="9"/>
      <c r="DCC44" s="78"/>
      <c r="DCD44" s="9"/>
      <c r="DCE44" s="9"/>
      <c r="DCF44" s="78"/>
      <c r="DCG44" s="9"/>
      <c r="DCH44" s="9"/>
      <c r="DCI44" s="78"/>
      <c r="DCJ44" s="9"/>
      <c r="DCK44" s="9"/>
      <c r="DCL44" s="78"/>
      <c r="DCM44" s="9"/>
      <c r="DCN44" s="9"/>
      <c r="DCO44" s="78"/>
      <c r="DCP44" s="9"/>
      <c r="DCQ44" s="9"/>
      <c r="DCR44" s="78"/>
      <c r="DCS44" s="9"/>
      <c r="DCT44" s="9"/>
      <c r="DCU44" s="78"/>
      <c r="DCV44" s="9"/>
      <c r="DCW44" s="9"/>
      <c r="DCX44" s="78"/>
      <c r="DCY44" s="9"/>
      <c r="DCZ44" s="9"/>
      <c r="DDA44" s="78"/>
      <c r="DDB44" s="9"/>
      <c r="DDC44" s="9"/>
      <c r="DDD44" s="78"/>
      <c r="DDE44" s="9"/>
      <c r="DDF44" s="9"/>
      <c r="DDG44" s="78"/>
      <c r="DDH44" s="9"/>
      <c r="DDI44" s="9"/>
      <c r="DDJ44" s="78"/>
      <c r="DDK44" s="9"/>
      <c r="DDL44" s="9"/>
      <c r="DDM44" s="78"/>
      <c r="DDN44" s="9"/>
      <c r="DDO44" s="9"/>
      <c r="DDP44" s="78"/>
      <c r="DDQ44" s="9"/>
      <c r="DDR44" s="9"/>
      <c r="DDS44" s="78"/>
      <c r="DDT44" s="9"/>
      <c r="DDU44" s="9"/>
      <c r="DDV44" s="78"/>
      <c r="DDW44" s="9"/>
      <c r="DDX44" s="9"/>
      <c r="DDY44" s="78"/>
      <c r="DDZ44" s="9"/>
      <c r="DEA44" s="9"/>
      <c r="DEB44" s="78"/>
      <c r="DEC44" s="9"/>
      <c r="DED44" s="9"/>
      <c r="DEE44" s="78"/>
      <c r="DEF44" s="10"/>
      <c r="DEG44" s="10"/>
      <c r="DEH44" s="10"/>
      <c r="DEI44" s="9"/>
      <c r="DEJ44" s="9"/>
      <c r="DEK44" s="78"/>
      <c r="DEL44" s="10"/>
      <c r="DEM44" s="10"/>
      <c r="DEN44" s="10"/>
      <c r="DEO44" s="9"/>
      <c r="DEP44" s="9"/>
      <c r="DEQ44" s="78"/>
      <c r="DER44" s="9"/>
      <c r="DES44" s="9"/>
      <c r="DET44" s="78"/>
      <c r="DEU44" s="10"/>
      <c r="DEV44" s="10"/>
      <c r="DEW44" s="10"/>
      <c r="DEX44" s="10"/>
      <c r="DEY44" s="10"/>
      <c r="DEZ44" s="10"/>
      <c r="DFA44" s="57"/>
      <c r="DFB44" s="58"/>
      <c r="DFC44" s="9"/>
      <c r="DFD44" s="9"/>
      <c r="DFE44" s="78"/>
      <c r="DFF44" s="9"/>
      <c r="DFG44" s="9"/>
      <c r="DFH44" s="78"/>
      <c r="DFI44" s="9"/>
      <c r="DFJ44" s="9"/>
      <c r="DFK44" s="78"/>
      <c r="DFL44" s="9"/>
      <c r="DFM44" s="9"/>
      <c r="DFN44" s="78"/>
      <c r="DFO44" s="9"/>
      <c r="DFP44" s="9"/>
      <c r="DFQ44" s="78"/>
      <c r="DFR44" s="9"/>
      <c r="DFS44" s="9"/>
      <c r="DFT44" s="78"/>
      <c r="DFU44" s="9"/>
      <c r="DFV44" s="9"/>
      <c r="DFW44" s="78"/>
      <c r="DFX44" s="9"/>
      <c r="DFY44" s="9"/>
      <c r="DFZ44" s="78"/>
      <c r="DGA44" s="9"/>
      <c r="DGB44" s="9"/>
      <c r="DGC44" s="78"/>
      <c r="DGD44" s="9"/>
      <c r="DGE44" s="9"/>
      <c r="DGF44" s="78"/>
      <c r="DGG44" s="9"/>
      <c r="DGH44" s="9"/>
      <c r="DGI44" s="78"/>
      <c r="DGJ44" s="9"/>
      <c r="DGK44" s="9"/>
      <c r="DGL44" s="78"/>
      <c r="DGM44" s="9"/>
      <c r="DGN44" s="9"/>
      <c r="DGO44" s="78"/>
      <c r="DGP44" s="9"/>
      <c r="DGQ44" s="9"/>
      <c r="DGR44" s="78"/>
      <c r="DGS44" s="9"/>
      <c r="DGT44" s="9"/>
      <c r="DGU44" s="78"/>
      <c r="DGV44" s="9"/>
      <c r="DGW44" s="9"/>
      <c r="DGX44" s="78"/>
      <c r="DGY44" s="9"/>
      <c r="DGZ44" s="9"/>
      <c r="DHA44" s="78"/>
      <c r="DHB44" s="9"/>
      <c r="DHC44" s="9"/>
      <c r="DHD44" s="78"/>
      <c r="DHE44" s="9"/>
      <c r="DHF44" s="9"/>
      <c r="DHG44" s="78"/>
      <c r="DHH44" s="9"/>
      <c r="DHI44" s="9"/>
      <c r="DHJ44" s="78"/>
      <c r="DHK44" s="9"/>
      <c r="DHL44" s="9"/>
      <c r="DHM44" s="78"/>
      <c r="DHN44" s="10"/>
      <c r="DHO44" s="10"/>
      <c r="DHP44" s="10"/>
      <c r="DHQ44" s="9"/>
      <c r="DHR44" s="9"/>
      <c r="DHS44" s="78"/>
      <c r="DHT44" s="10"/>
      <c r="DHU44" s="10"/>
      <c r="DHV44" s="10"/>
      <c r="DHW44" s="9"/>
      <c r="DHX44" s="9"/>
      <c r="DHY44" s="78"/>
      <c r="DHZ44" s="9"/>
      <c r="DIA44" s="9"/>
      <c r="DIB44" s="78"/>
      <c r="DIC44" s="10"/>
      <c r="DID44" s="10"/>
      <c r="DIE44" s="10"/>
      <c r="DIF44" s="10"/>
      <c r="DIG44" s="10"/>
      <c r="DIH44" s="10"/>
      <c r="DII44" s="57"/>
      <c r="DIJ44" s="58"/>
      <c r="DIK44" s="9"/>
      <c r="DIL44" s="9"/>
      <c r="DIM44" s="78"/>
      <c r="DIN44" s="9"/>
      <c r="DIO44" s="9"/>
      <c r="DIP44" s="78"/>
      <c r="DIQ44" s="9"/>
      <c r="DIR44" s="9"/>
      <c r="DIS44" s="78"/>
      <c r="DIT44" s="9"/>
      <c r="DIU44" s="9"/>
      <c r="DIV44" s="78"/>
      <c r="DIW44" s="9"/>
      <c r="DIX44" s="9"/>
      <c r="DIY44" s="78"/>
      <c r="DIZ44" s="9"/>
      <c r="DJA44" s="9"/>
      <c r="DJB44" s="78"/>
      <c r="DJC44" s="9"/>
      <c r="DJD44" s="9"/>
      <c r="DJE44" s="78"/>
      <c r="DJF44" s="9"/>
      <c r="DJG44" s="9"/>
      <c r="DJH44" s="78"/>
      <c r="DJI44" s="9"/>
      <c r="DJJ44" s="9"/>
      <c r="DJK44" s="78"/>
      <c r="DJL44" s="9"/>
      <c r="DJM44" s="9"/>
      <c r="DJN44" s="78"/>
      <c r="DJO44" s="9"/>
      <c r="DJP44" s="9"/>
      <c r="DJQ44" s="78"/>
      <c r="DJR44" s="9"/>
      <c r="DJS44" s="9"/>
      <c r="DJT44" s="78"/>
      <c r="DJU44" s="9"/>
      <c r="DJV44" s="9"/>
      <c r="DJW44" s="78"/>
      <c r="DJX44" s="9"/>
      <c r="DJY44" s="9"/>
      <c r="DJZ44" s="78"/>
      <c r="DKA44" s="9"/>
      <c r="DKB44" s="9"/>
      <c r="DKC44" s="78"/>
      <c r="DKD44" s="9"/>
      <c r="DKE44" s="9"/>
      <c r="DKF44" s="78"/>
      <c r="DKG44" s="9"/>
      <c r="DKH44" s="9"/>
      <c r="DKI44" s="78"/>
      <c r="DKJ44" s="9"/>
      <c r="DKK44" s="9"/>
      <c r="DKL44" s="78"/>
      <c r="DKM44" s="9"/>
      <c r="DKN44" s="9"/>
      <c r="DKO44" s="78"/>
      <c r="DKP44" s="9"/>
      <c r="DKQ44" s="9"/>
      <c r="DKR44" s="78"/>
      <c r="DKS44" s="9"/>
      <c r="DKT44" s="9"/>
      <c r="DKU44" s="78"/>
      <c r="DKV44" s="10"/>
      <c r="DKW44" s="10"/>
      <c r="DKX44" s="10"/>
      <c r="DKY44" s="9"/>
      <c r="DKZ44" s="9"/>
      <c r="DLA44" s="78"/>
      <c r="DLB44" s="10"/>
      <c r="DLC44" s="10"/>
      <c r="DLD44" s="10"/>
      <c r="DLE44" s="9"/>
      <c r="DLF44" s="9"/>
      <c r="DLG44" s="78"/>
      <c r="DLH44" s="9"/>
      <c r="DLI44" s="9"/>
      <c r="DLJ44" s="78"/>
      <c r="DLK44" s="10"/>
      <c r="DLL44" s="10"/>
      <c r="DLM44" s="10"/>
      <c r="DLN44" s="10"/>
      <c r="DLO44" s="10"/>
      <c r="DLP44" s="10"/>
      <c r="DLQ44" s="57"/>
      <c r="DLR44" s="58"/>
      <c r="DLS44" s="9"/>
      <c r="DLT44" s="9"/>
      <c r="DLU44" s="78"/>
      <c r="DLV44" s="9"/>
      <c r="DLW44" s="9"/>
      <c r="DLX44" s="78"/>
      <c r="DLY44" s="9"/>
      <c r="DLZ44" s="9"/>
      <c r="DMA44" s="78"/>
      <c r="DMB44" s="9"/>
      <c r="DMC44" s="9"/>
      <c r="DMD44" s="78"/>
      <c r="DME44" s="9"/>
      <c r="DMF44" s="9"/>
      <c r="DMG44" s="78"/>
      <c r="DMH44" s="9"/>
      <c r="DMI44" s="9"/>
      <c r="DMJ44" s="78"/>
      <c r="DMK44" s="9"/>
      <c r="DML44" s="9"/>
      <c r="DMM44" s="78"/>
      <c r="DMN44" s="9"/>
      <c r="DMO44" s="9"/>
      <c r="DMP44" s="78"/>
      <c r="DMQ44" s="9"/>
      <c r="DMR44" s="9"/>
      <c r="DMS44" s="78"/>
      <c r="DMT44" s="9"/>
      <c r="DMU44" s="9"/>
      <c r="DMV44" s="78"/>
      <c r="DMW44" s="9"/>
      <c r="DMX44" s="9"/>
      <c r="DMY44" s="78"/>
      <c r="DMZ44" s="9"/>
      <c r="DNA44" s="9"/>
      <c r="DNB44" s="78"/>
      <c r="DNC44" s="9"/>
      <c r="DND44" s="9"/>
      <c r="DNE44" s="78"/>
      <c r="DNF44" s="9"/>
      <c r="DNG44" s="9"/>
      <c r="DNH44" s="78"/>
      <c r="DNI44" s="9"/>
      <c r="DNJ44" s="9"/>
      <c r="DNK44" s="78"/>
      <c r="DNL44" s="9"/>
      <c r="DNM44" s="9"/>
      <c r="DNN44" s="78"/>
      <c r="DNO44" s="9"/>
      <c r="DNP44" s="9"/>
      <c r="DNQ44" s="78"/>
      <c r="DNR44" s="9"/>
      <c r="DNS44" s="9"/>
      <c r="DNT44" s="78"/>
      <c r="DNU44" s="9"/>
      <c r="DNV44" s="9"/>
      <c r="DNW44" s="78"/>
      <c r="DNX44" s="9"/>
      <c r="DNY44" s="9"/>
      <c r="DNZ44" s="78"/>
      <c r="DOA44" s="9"/>
      <c r="DOB44" s="9"/>
      <c r="DOC44" s="78"/>
      <c r="DOD44" s="10"/>
      <c r="DOE44" s="10"/>
      <c r="DOF44" s="10"/>
      <c r="DOG44" s="9"/>
      <c r="DOH44" s="9"/>
      <c r="DOI44" s="78"/>
      <c r="DOJ44" s="10"/>
      <c r="DOK44" s="10"/>
      <c r="DOL44" s="10"/>
      <c r="DOM44" s="9"/>
      <c r="DON44" s="9"/>
      <c r="DOO44" s="78"/>
      <c r="DOP44" s="9"/>
      <c r="DOQ44" s="9"/>
      <c r="DOR44" s="78"/>
      <c r="DOS44" s="10"/>
      <c r="DOT44" s="10"/>
      <c r="DOU44" s="10"/>
      <c r="DOV44" s="10"/>
      <c r="DOW44" s="10"/>
      <c r="DOX44" s="10"/>
      <c r="DOY44" s="57"/>
      <c r="DOZ44" s="58"/>
      <c r="DPA44" s="9"/>
      <c r="DPB44" s="9"/>
      <c r="DPC44" s="78"/>
      <c r="DPD44" s="9"/>
      <c r="DPE44" s="9"/>
      <c r="DPF44" s="78"/>
      <c r="DPG44" s="9"/>
      <c r="DPH44" s="9"/>
      <c r="DPI44" s="78"/>
      <c r="DPJ44" s="9"/>
      <c r="DPK44" s="9"/>
      <c r="DPL44" s="78"/>
      <c r="DPM44" s="9"/>
      <c r="DPN44" s="9"/>
      <c r="DPO44" s="78"/>
      <c r="DPP44" s="9"/>
      <c r="DPQ44" s="9"/>
      <c r="DPR44" s="78"/>
      <c r="DPS44" s="9"/>
      <c r="DPT44" s="9"/>
      <c r="DPU44" s="78"/>
      <c r="DPV44" s="9"/>
      <c r="DPW44" s="9"/>
      <c r="DPX44" s="78"/>
      <c r="DPY44" s="9"/>
      <c r="DPZ44" s="9"/>
      <c r="DQA44" s="78"/>
      <c r="DQB44" s="9"/>
      <c r="DQC44" s="9"/>
      <c r="DQD44" s="78"/>
      <c r="DQE44" s="9"/>
      <c r="DQF44" s="9"/>
      <c r="DQG44" s="78"/>
      <c r="DQH44" s="9"/>
      <c r="DQI44" s="9"/>
      <c r="DQJ44" s="78"/>
      <c r="DQK44" s="9"/>
      <c r="DQL44" s="9"/>
      <c r="DQM44" s="78"/>
      <c r="DQN44" s="9"/>
      <c r="DQO44" s="9"/>
      <c r="DQP44" s="78"/>
      <c r="DQQ44" s="9"/>
      <c r="DQR44" s="9"/>
      <c r="DQS44" s="78"/>
      <c r="DQT44" s="9"/>
      <c r="DQU44" s="9"/>
      <c r="DQV44" s="78"/>
      <c r="DQW44" s="9"/>
      <c r="DQX44" s="9"/>
      <c r="DQY44" s="78"/>
      <c r="DQZ44" s="9"/>
      <c r="DRA44" s="9"/>
      <c r="DRB44" s="78"/>
      <c r="DRC44" s="9"/>
      <c r="DRD44" s="9"/>
      <c r="DRE44" s="78"/>
      <c r="DRF44" s="9"/>
      <c r="DRG44" s="9"/>
      <c r="DRH44" s="78"/>
      <c r="DRI44" s="9"/>
      <c r="DRJ44" s="9"/>
      <c r="DRK44" s="78"/>
      <c r="DRL44" s="10"/>
      <c r="DRM44" s="10"/>
      <c r="DRN44" s="10"/>
      <c r="DRO44" s="9"/>
      <c r="DRP44" s="9"/>
      <c r="DRQ44" s="78"/>
      <c r="DRR44" s="10"/>
      <c r="DRS44" s="10"/>
      <c r="DRT44" s="10"/>
      <c r="DRU44" s="9"/>
      <c r="DRV44" s="9"/>
      <c r="DRW44" s="78"/>
      <c r="DRX44" s="9"/>
      <c r="DRY44" s="9"/>
      <c r="DRZ44" s="78"/>
      <c r="DSA44" s="10"/>
      <c r="DSB44" s="10"/>
      <c r="DSC44" s="10"/>
      <c r="DSD44" s="10"/>
      <c r="DSE44" s="10"/>
      <c r="DSF44" s="10"/>
      <c r="DSG44" s="57"/>
      <c r="DSH44" s="58"/>
      <c r="DSI44" s="9"/>
      <c r="DSJ44" s="9"/>
      <c r="DSK44" s="78"/>
      <c r="DSL44" s="9"/>
      <c r="DSM44" s="9"/>
      <c r="DSN44" s="78"/>
      <c r="DSO44" s="9"/>
      <c r="DSP44" s="9"/>
      <c r="DSQ44" s="78"/>
      <c r="DSR44" s="9"/>
      <c r="DSS44" s="9"/>
      <c r="DST44" s="78"/>
      <c r="DSU44" s="9"/>
      <c r="DSV44" s="9"/>
      <c r="DSW44" s="78"/>
      <c r="DSX44" s="9"/>
      <c r="DSY44" s="9"/>
      <c r="DSZ44" s="78"/>
      <c r="DTA44" s="9"/>
      <c r="DTB44" s="9"/>
      <c r="DTC44" s="78"/>
      <c r="DTD44" s="9"/>
      <c r="DTE44" s="9"/>
      <c r="DTF44" s="78"/>
      <c r="DTG44" s="9"/>
      <c r="DTH44" s="9"/>
      <c r="DTI44" s="78"/>
      <c r="DTJ44" s="9"/>
      <c r="DTK44" s="9"/>
      <c r="DTL44" s="78"/>
      <c r="DTM44" s="9"/>
      <c r="DTN44" s="9"/>
      <c r="DTO44" s="78"/>
      <c r="DTP44" s="9"/>
      <c r="DTQ44" s="9"/>
      <c r="DTR44" s="78"/>
      <c r="DTS44" s="9"/>
      <c r="DTT44" s="9"/>
      <c r="DTU44" s="78"/>
      <c r="DTV44" s="9"/>
      <c r="DTW44" s="9"/>
      <c r="DTX44" s="78"/>
      <c r="DTY44" s="9"/>
      <c r="DTZ44" s="9"/>
      <c r="DUA44" s="78"/>
      <c r="DUB44" s="9"/>
      <c r="DUC44" s="9"/>
      <c r="DUD44" s="78"/>
      <c r="DUE44" s="9"/>
      <c r="DUF44" s="9"/>
      <c r="DUG44" s="78"/>
      <c r="DUH44" s="9"/>
      <c r="DUI44" s="9"/>
      <c r="DUJ44" s="78"/>
      <c r="DUK44" s="9"/>
      <c r="DUL44" s="9"/>
      <c r="DUM44" s="78"/>
      <c r="DUN44" s="9"/>
      <c r="DUO44" s="9"/>
      <c r="DUP44" s="78"/>
      <c r="DUQ44" s="9"/>
      <c r="DUR44" s="9"/>
      <c r="DUS44" s="78"/>
      <c r="DUT44" s="10"/>
      <c r="DUU44" s="10"/>
      <c r="DUV44" s="10"/>
      <c r="DUW44" s="9"/>
      <c r="DUX44" s="9"/>
      <c r="DUY44" s="78"/>
      <c r="DUZ44" s="10"/>
      <c r="DVA44" s="10"/>
      <c r="DVB44" s="10"/>
      <c r="DVC44" s="9"/>
      <c r="DVD44" s="9"/>
      <c r="DVE44" s="78"/>
      <c r="DVF44" s="9"/>
      <c r="DVG44" s="9"/>
      <c r="DVH44" s="78"/>
      <c r="DVI44" s="10"/>
      <c r="DVJ44" s="10"/>
      <c r="DVK44" s="10"/>
      <c r="DVL44" s="10"/>
      <c r="DVM44" s="10"/>
      <c r="DVN44" s="10"/>
      <c r="DVO44" s="57"/>
      <c r="DVP44" s="58"/>
      <c r="DVQ44" s="9"/>
      <c r="DVR44" s="9"/>
      <c r="DVS44" s="78"/>
      <c r="DVT44" s="9"/>
      <c r="DVU44" s="9"/>
      <c r="DVV44" s="78"/>
      <c r="DVW44" s="9"/>
      <c r="DVX44" s="9"/>
      <c r="DVY44" s="78"/>
      <c r="DVZ44" s="9"/>
      <c r="DWA44" s="9"/>
      <c r="DWB44" s="78"/>
      <c r="DWC44" s="9"/>
      <c r="DWD44" s="9"/>
      <c r="DWE44" s="78"/>
      <c r="DWF44" s="9"/>
      <c r="DWG44" s="9"/>
      <c r="DWH44" s="78"/>
      <c r="DWI44" s="9"/>
      <c r="DWJ44" s="9"/>
      <c r="DWK44" s="78"/>
      <c r="DWL44" s="9"/>
      <c r="DWM44" s="9"/>
      <c r="DWN44" s="78"/>
      <c r="DWO44" s="9"/>
      <c r="DWP44" s="9"/>
      <c r="DWQ44" s="78"/>
      <c r="DWR44" s="9"/>
      <c r="DWS44" s="9"/>
      <c r="DWT44" s="78"/>
      <c r="DWU44" s="9"/>
      <c r="DWV44" s="9"/>
      <c r="DWW44" s="78"/>
      <c r="DWX44" s="9"/>
      <c r="DWY44" s="9"/>
      <c r="DWZ44" s="78"/>
      <c r="DXA44" s="9"/>
      <c r="DXB44" s="9"/>
      <c r="DXC44" s="78"/>
      <c r="DXD44" s="9"/>
      <c r="DXE44" s="9"/>
      <c r="DXF44" s="78"/>
      <c r="DXG44" s="9"/>
      <c r="DXH44" s="9"/>
      <c r="DXI44" s="78"/>
      <c r="DXJ44" s="9"/>
      <c r="DXK44" s="9"/>
      <c r="DXL44" s="78"/>
      <c r="DXM44" s="9"/>
      <c r="DXN44" s="9"/>
      <c r="DXO44" s="78"/>
      <c r="DXP44" s="9"/>
      <c r="DXQ44" s="9"/>
      <c r="DXR44" s="78"/>
      <c r="DXS44" s="9"/>
      <c r="DXT44" s="9"/>
      <c r="DXU44" s="78"/>
      <c r="DXV44" s="9"/>
      <c r="DXW44" s="9"/>
      <c r="DXX44" s="78"/>
      <c r="DXY44" s="9"/>
      <c r="DXZ44" s="9"/>
      <c r="DYA44" s="78"/>
      <c r="DYB44" s="10"/>
      <c r="DYC44" s="10"/>
      <c r="DYD44" s="10"/>
      <c r="DYE44" s="9"/>
      <c r="DYF44" s="9"/>
      <c r="DYG44" s="78"/>
      <c r="DYH44" s="10"/>
      <c r="DYI44" s="10"/>
      <c r="DYJ44" s="10"/>
      <c r="DYK44" s="9"/>
      <c r="DYL44" s="9"/>
      <c r="DYM44" s="78"/>
      <c r="DYN44" s="9"/>
      <c r="DYO44" s="9"/>
      <c r="DYP44" s="78"/>
      <c r="DYQ44" s="10"/>
      <c r="DYR44" s="10"/>
      <c r="DYS44" s="10"/>
      <c r="DYT44" s="10"/>
      <c r="DYU44" s="10"/>
      <c r="DYV44" s="10"/>
      <c r="DYW44" s="57"/>
      <c r="DYX44" s="58"/>
      <c r="DYY44" s="9"/>
      <c r="DYZ44" s="9"/>
      <c r="DZA44" s="78"/>
      <c r="DZB44" s="9"/>
      <c r="DZC44" s="9"/>
      <c r="DZD44" s="78"/>
      <c r="DZE44" s="9"/>
      <c r="DZF44" s="9"/>
      <c r="DZG44" s="78"/>
      <c r="DZH44" s="9"/>
      <c r="DZI44" s="9"/>
      <c r="DZJ44" s="78"/>
      <c r="DZK44" s="9"/>
      <c r="DZL44" s="9"/>
      <c r="DZM44" s="78"/>
      <c r="DZN44" s="9"/>
      <c r="DZO44" s="9"/>
      <c r="DZP44" s="78"/>
      <c r="DZQ44" s="9"/>
      <c r="DZR44" s="9"/>
      <c r="DZS44" s="78"/>
      <c r="DZT44" s="9"/>
      <c r="DZU44" s="9"/>
      <c r="DZV44" s="78"/>
      <c r="DZW44" s="9"/>
      <c r="DZX44" s="9"/>
      <c r="DZY44" s="78"/>
      <c r="DZZ44" s="9"/>
      <c r="EAA44" s="9"/>
      <c r="EAB44" s="78"/>
      <c r="EAC44" s="9"/>
      <c r="EAD44" s="9"/>
      <c r="EAE44" s="78"/>
      <c r="EAF44" s="9"/>
      <c r="EAG44" s="9"/>
      <c r="EAH44" s="78"/>
      <c r="EAI44" s="9"/>
      <c r="EAJ44" s="9"/>
      <c r="EAK44" s="78"/>
      <c r="EAL44" s="9"/>
      <c r="EAM44" s="9"/>
      <c r="EAN44" s="78"/>
      <c r="EAO44" s="9"/>
      <c r="EAP44" s="9"/>
      <c r="EAQ44" s="78"/>
      <c r="EAR44" s="9"/>
      <c r="EAS44" s="9"/>
      <c r="EAT44" s="78"/>
      <c r="EAU44" s="9"/>
      <c r="EAV44" s="9"/>
      <c r="EAW44" s="78"/>
      <c r="EAX44" s="9"/>
      <c r="EAY44" s="9"/>
      <c r="EAZ44" s="78"/>
      <c r="EBA44" s="9"/>
      <c r="EBB44" s="9"/>
      <c r="EBC44" s="78"/>
      <c r="EBD44" s="9"/>
      <c r="EBE44" s="9"/>
      <c r="EBF44" s="78"/>
      <c r="EBG44" s="9"/>
      <c r="EBH44" s="9"/>
      <c r="EBI44" s="78"/>
      <c r="EBJ44" s="10"/>
      <c r="EBK44" s="10"/>
      <c r="EBL44" s="10"/>
      <c r="EBM44" s="9"/>
      <c r="EBN44" s="9"/>
      <c r="EBO44" s="78"/>
      <c r="EBP44" s="10"/>
      <c r="EBQ44" s="10"/>
      <c r="EBR44" s="10"/>
      <c r="EBS44" s="9"/>
      <c r="EBT44" s="9"/>
      <c r="EBU44" s="78"/>
      <c r="EBV44" s="9"/>
      <c r="EBW44" s="9"/>
      <c r="EBX44" s="78"/>
      <c r="EBY44" s="10"/>
      <c r="EBZ44" s="10"/>
      <c r="ECA44" s="10"/>
      <c r="ECB44" s="10"/>
      <c r="ECC44" s="10"/>
      <c r="ECD44" s="10"/>
      <c r="ECE44" s="57"/>
      <c r="ECF44" s="58"/>
      <c r="ECG44" s="9"/>
      <c r="ECH44" s="9"/>
      <c r="ECI44" s="78"/>
      <c r="ECJ44" s="9"/>
      <c r="ECK44" s="9"/>
      <c r="ECL44" s="78"/>
      <c r="ECM44" s="9"/>
      <c r="ECN44" s="9"/>
      <c r="ECO44" s="78"/>
      <c r="ECP44" s="9"/>
      <c r="ECQ44" s="9"/>
      <c r="ECR44" s="78"/>
      <c r="ECS44" s="9"/>
      <c r="ECT44" s="9"/>
      <c r="ECU44" s="78"/>
      <c r="ECV44" s="9"/>
      <c r="ECW44" s="9"/>
      <c r="ECX44" s="78"/>
      <c r="ECY44" s="9"/>
      <c r="ECZ44" s="9"/>
      <c r="EDA44" s="78"/>
      <c r="EDB44" s="9"/>
      <c r="EDC44" s="9"/>
      <c r="EDD44" s="78"/>
      <c r="EDE44" s="9"/>
      <c r="EDF44" s="9"/>
      <c r="EDG44" s="78"/>
      <c r="EDH44" s="9"/>
      <c r="EDI44" s="9"/>
      <c r="EDJ44" s="78"/>
      <c r="EDK44" s="9"/>
      <c r="EDL44" s="9"/>
      <c r="EDM44" s="78"/>
      <c r="EDN44" s="9"/>
      <c r="EDO44" s="9"/>
      <c r="EDP44" s="78"/>
      <c r="EDQ44" s="9"/>
      <c r="EDR44" s="9"/>
      <c r="EDS44" s="78"/>
      <c r="EDT44" s="9"/>
      <c r="EDU44" s="9"/>
      <c r="EDV44" s="78"/>
      <c r="EDW44" s="9"/>
      <c r="EDX44" s="9"/>
      <c r="EDY44" s="78"/>
      <c r="EDZ44" s="9"/>
      <c r="EEA44" s="9"/>
      <c r="EEB44" s="78"/>
      <c r="EEC44" s="9"/>
      <c r="EED44" s="9"/>
      <c r="EEE44" s="78"/>
      <c r="EEF44" s="9"/>
      <c r="EEG44" s="9"/>
      <c r="EEH44" s="78"/>
      <c r="EEI44" s="9"/>
      <c r="EEJ44" s="9"/>
      <c r="EEK44" s="78"/>
      <c r="EEL44" s="9"/>
      <c r="EEM44" s="9"/>
      <c r="EEN44" s="78"/>
      <c r="EEO44" s="9"/>
      <c r="EEP44" s="9"/>
      <c r="EEQ44" s="78"/>
      <c r="EER44" s="10"/>
      <c r="EES44" s="10"/>
      <c r="EET44" s="10"/>
      <c r="EEU44" s="9"/>
      <c r="EEV44" s="9"/>
      <c r="EEW44" s="78"/>
      <c r="EEX44" s="10"/>
      <c r="EEY44" s="10"/>
      <c r="EEZ44" s="10"/>
      <c r="EFA44" s="9"/>
      <c r="EFB44" s="9"/>
      <c r="EFC44" s="78"/>
      <c r="EFD44" s="9"/>
      <c r="EFE44" s="9"/>
      <c r="EFF44" s="78"/>
      <c r="EFG44" s="10"/>
      <c r="EFH44" s="10"/>
      <c r="EFI44" s="10"/>
      <c r="EFJ44" s="10"/>
      <c r="EFK44" s="10"/>
      <c r="EFL44" s="10"/>
      <c r="EFM44" s="57"/>
      <c r="EFN44" s="58"/>
      <c r="EFO44" s="9"/>
      <c r="EFP44" s="9"/>
      <c r="EFQ44" s="78"/>
      <c r="EFR44" s="9"/>
      <c r="EFS44" s="9"/>
      <c r="EFT44" s="78"/>
      <c r="EFU44" s="9"/>
      <c r="EFV44" s="9"/>
      <c r="EFW44" s="78"/>
      <c r="EFX44" s="9"/>
      <c r="EFY44" s="9"/>
      <c r="EFZ44" s="78"/>
      <c r="EGA44" s="9"/>
      <c r="EGB44" s="9"/>
      <c r="EGC44" s="78"/>
      <c r="EGD44" s="9"/>
      <c r="EGE44" s="9"/>
      <c r="EGF44" s="78"/>
      <c r="EGG44" s="9"/>
      <c r="EGH44" s="9"/>
      <c r="EGI44" s="78"/>
      <c r="EGJ44" s="9"/>
      <c r="EGK44" s="9"/>
      <c r="EGL44" s="78"/>
      <c r="EGM44" s="9"/>
      <c r="EGN44" s="9"/>
      <c r="EGO44" s="78"/>
      <c r="EGP44" s="9"/>
      <c r="EGQ44" s="9"/>
      <c r="EGR44" s="78"/>
      <c r="EGS44" s="9"/>
      <c r="EGT44" s="9"/>
      <c r="EGU44" s="78"/>
      <c r="EGV44" s="9"/>
      <c r="EGW44" s="9"/>
      <c r="EGX44" s="78"/>
      <c r="EGY44" s="9"/>
      <c r="EGZ44" s="9"/>
      <c r="EHA44" s="78"/>
      <c r="EHB44" s="9"/>
      <c r="EHC44" s="9"/>
      <c r="EHD44" s="78"/>
      <c r="EHE44" s="9"/>
      <c r="EHF44" s="9"/>
      <c r="EHG44" s="78"/>
      <c r="EHH44" s="9"/>
      <c r="EHI44" s="9"/>
      <c r="EHJ44" s="78"/>
      <c r="EHK44" s="9"/>
      <c r="EHL44" s="9"/>
      <c r="EHM44" s="78"/>
      <c r="EHN44" s="9"/>
      <c r="EHO44" s="9"/>
      <c r="EHP44" s="78"/>
      <c r="EHQ44" s="9"/>
      <c r="EHR44" s="9"/>
      <c r="EHS44" s="78"/>
      <c r="EHT44" s="9"/>
      <c r="EHU44" s="9"/>
      <c r="EHV44" s="78"/>
      <c r="EHW44" s="9"/>
      <c r="EHX44" s="9"/>
      <c r="EHY44" s="78"/>
      <c r="EHZ44" s="10"/>
      <c r="EIA44" s="10"/>
      <c r="EIB44" s="10"/>
      <c r="EIC44" s="9"/>
      <c r="EID44" s="9"/>
      <c r="EIE44" s="78"/>
      <c r="EIF44" s="10"/>
      <c r="EIG44" s="10"/>
      <c r="EIH44" s="10"/>
      <c r="EII44" s="9"/>
      <c r="EIJ44" s="9"/>
      <c r="EIK44" s="78"/>
      <c r="EIL44" s="9"/>
      <c r="EIM44" s="9"/>
      <c r="EIN44" s="78"/>
      <c r="EIO44" s="10"/>
      <c r="EIP44" s="10"/>
      <c r="EIQ44" s="10"/>
      <c r="EIR44" s="10"/>
      <c r="EIS44" s="10"/>
      <c r="EIT44" s="10"/>
      <c r="EIU44" s="57"/>
      <c r="EIV44" s="58"/>
      <c r="EIW44" s="9"/>
      <c r="EIX44" s="9"/>
      <c r="EIY44" s="78"/>
      <c r="EIZ44" s="9"/>
      <c r="EJA44" s="9"/>
      <c r="EJB44" s="78"/>
      <c r="EJC44" s="9"/>
      <c r="EJD44" s="9"/>
      <c r="EJE44" s="78"/>
      <c r="EJF44" s="9"/>
      <c r="EJG44" s="9"/>
      <c r="EJH44" s="78"/>
      <c r="EJI44" s="9"/>
      <c r="EJJ44" s="9"/>
      <c r="EJK44" s="78"/>
      <c r="EJL44" s="9"/>
      <c r="EJM44" s="9"/>
      <c r="EJN44" s="78"/>
      <c r="EJO44" s="9"/>
      <c r="EJP44" s="9"/>
      <c r="EJQ44" s="78"/>
      <c r="EJR44" s="9"/>
      <c r="EJS44" s="9"/>
      <c r="EJT44" s="78"/>
      <c r="EJU44" s="9"/>
      <c r="EJV44" s="9"/>
      <c r="EJW44" s="78"/>
      <c r="EJX44" s="9"/>
      <c r="EJY44" s="9"/>
      <c r="EJZ44" s="78"/>
      <c r="EKA44" s="9"/>
      <c r="EKB44" s="9"/>
      <c r="EKC44" s="78"/>
      <c r="EKD44" s="9"/>
      <c r="EKE44" s="9"/>
      <c r="EKF44" s="78"/>
      <c r="EKG44" s="9"/>
      <c r="EKH44" s="9"/>
      <c r="EKI44" s="78"/>
      <c r="EKJ44" s="9"/>
      <c r="EKK44" s="9"/>
      <c r="EKL44" s="78"/>
      <c r="EKM44" s="9"/>
      <c r="EKN44" s="9"/>
      <c r="EKO44" s="78"/>
      <c r="EKP44" s="9"/>
      <c r="EKQ44" s="9"/>
      <c r="EKR44" s="78"/>
      <c r="EKS44" s="9"/>
      <c r="EKT44" s="9"/>
      <c r="EKU44" s="78"/>
      <c r="EKV44" s="9"/>
      <c r="EKW44" s="9"/>
      <c r="EKX44" s="78"/>
      <c r="EKY44" s="9"/>
      <c r="EKZ44" s="9"/>
      <c r="ELA44" s="78"/>
      <c r="ELB44" s="9"/>
      <c r="ELC44" s="9"/>
      <c r="ELD44" s="78"/>
      <c r="ELE44" s="9"/>
      <c r="ELF44" s="9"/>
      <c r="ELG44" s="78"/>
      <c r="ELH44" s="10"/>
      <c r="ELI44" s="10"/>
      <c r="ELJ44" s="10"/>
      <c r="ELK44" s="9"/>
      <c r="ELL44" s="9"/>
      <c r="ELM44" s="78"/>
      <c r="ELN44" s="10"/>
      <c r="ELO44" s="10"/>
      <c r="ELP44" s="10"/>
      <c r="ELQ44" s="9"/>
      <c r="ELR44" s="9"/>
      <c r="ELS44" s="78"/>
      <c r="ELT44" s="9"/>
      <c r="ELU44" s="9"/>
      <c r="ELV44" s="78"/>
      <c r="ELW44" s="10"/>
      <c r="ELX44" s="10"/>
      <c r="ELY44" s="10"/>
      <c r="ELZ44" s="10"/>
      <c r="EMA44" s="10"/>
      <c r="EMB44" s="10"/>
      <c r="EMC44" s="57"/>
      <c r="EMD44" s="58"/>
      <c r="EME44" s="9"/>
      <c r="EMF44" s="9"/>
      <c r="EMG44" s="78"/>
      <c r="EMH44" s="9"/>
      <c r="EMI44" s="9"/>
      <c r="EMJ44" s="78"/>
      <c r="EMK44" s="9"/>
      <c r="EML44" s="9"/>
      <c r="EMM44" s="78"/>
      <c r="EMN44" s="9"/>
      <c r="EMO44" s="9"/>
      <c r="EMP44" s="78"/>
      <c r="EMQ44" s="9"/>
      <c r="EMR44" s="9"/>
      <c r="EMS44" s="78"/>
      <c r="EMT44" s="9"/>
      <c r="EMU44" s="9"/>
      <c r="EMV44" s="78"/>
      <c r="EMW44" s="9"/>
      <c r="EMX44" s="9"/>
      <c r="EMY44" s="78"/>
      <c r="EMZ44" s="9"/>
      <c r="ENA44" s="9"/>
      <c r="ENB44" s="78"/>
      <c r="ENC44" s="9"/>
      <c r="END44" s="9"/>
      <c r="ENE44" s="78"/>
      <c r="ENF44" s="9"/>
      <c r="ENG44" s="9"/>
      <c r="ENH44" s="78"/>
      <c r="ENI44" s="9"/>
      <c r="ENJ44" s="9"/>
      <c r="ENK44" s="78"/>
      <c r="ENL44" s="9"/>
      <c r="ENM44" s="9"/>
      <c r="ENN44" s="78"/>
      <c r="ENO44" s="9"/>
      <c r="ENP44" s="9"/>
      <c r="ENQ44" s="78"/>
      <c r="ENR44" s="9"/>
      <c r="ENS44" s="9"/>
      <c r="ENT44" s="78"/>
      <c r="ENU44" s="9"/>
      <c r="ENV44" s="9"/>
      <c r="ENW44" s="78"/>
      <c r="ENX44" s="9"/>
      <c r="ENY44" s="9"/>
      <c r="ENZ44" s="78"/>
      <c r="EOA44" s="9"/>
      <c r="EOB44" s="9"/>
      <c r="EOC44" s="78"/>
      <c r="EOD44" s="9"/>
      <c r="EOE44" s="9"/>
      <c r="EOF44" s="78"/>
      <c r="EOG44" s="9"/>
      <c r="EOH44" s="9"/>
      <c r="EOI44" s="78"/>
      <c r="EOJ44" s="9"/>
      <c r="EOK44" s="9"/>
      <c r="EOL44" s="78"/>
      <c r="EOM44" s="9"/>
      <c r="EON44" s="9"/>
      <c r="EOO44" s="78"/>
      <c r="EOP44" s="10"/>
      <c r="EOQ44" s="10"/>
      <c r="EOR44" s="10"/>
      <c r="EOS44" s="9"/>
      <c r="EOT44" s="9"/>
      <c r="EOU44" s="78"/>
      <c r="EOV44" s="10"/>
      <c r="EOW44" s="10"/>
      <c r="EOX44" s="10"/>
      <c r="EOY44" s="9"/>
      <c r="EOZ44" s="9"/>
      <c r="EPA44" s="78"/>
      <c r="EPB44" s="9"/>
      <c r="EPC44" s="9"/>
      <c r="EPD44" s="78"/>
      <c r="EPE44" s="10"/>
      <c r="EPF44" s="10"/>
      <c r="EPG44" s="10"/>
      <c r="EPH44" s="10"/>
      <c r="EPI44" s="10"/>
      <c r="EPJ44" s="10"/>
      <c r="EPK44" s="57"/>
      <c r="EPL44" s="58"/>
      <c r="EPM44" s="9"/>
      <c r="EPN44" s="9"/>
      <c r="EPO44" s="78"/>
      <c r="EPP44" s="9"/>
      <c r="EPQ44" s="9"/>
      <c r="EPR44" s="78"/>
      <c r="EPS44" s="9"/>
      <c r="EPT44" s="9"/>
      <c r="EPU44" s="78"/>
      <c r="EPV44" s="9"/>
      <c r="EPW44" s="9"/>
      <c r="EPX44" s="78"/>
      <c r="EPY44" s="9"/>
      <c r="EPZ44" s="9"/>
      <c r="EQA44" s="78"/>
      <c r="EQB44" s="9"/>
      <c r="EQC44" s="9"/>
      <c r="EQD44" s="78"/>
      <c r="EQE44" s="9"/>
      <c r="EQF44" s="9"/>
      <c r="EQG44" s="78"/>
      <c r="EQH44" s="9"/>
      <c r="EQI44" s="9"/>
      <c r="EQJ44" s="78"/>
      <c r="EQK44" s="9"/>
      <c r="EQL44" s="9"/>
      <c r="EQM44" s="78"/>
      <c r="EQN44" s="9"/>
      <c r="EQO44" s="9"/>
      <c r="EQP44" s="78"/>
      <c r="EQQ44" s="9"/>
      <c r="EQR44" s="9"/>
      <c r="EQS44" s="78"/>
      <c r="EQT44" s="9"/>
      <c r="EQU44" s="9"/>
      <c r="EQV44" s="78"/>
      <c r="EQW44" s="9"/>
      <c r="EQX44" s="9"/>
      <c r="EQY44" s="78"/>
      <c r="EQZ44" s="9"/>
      <c r="ERA44" s="9"/>
      <c r="ERB44" s="78"/>
      <c r="ERC44" s="9"/>
      <c r="ERD44" s="9"/>
      <c r="ERE44" s="78"/>
      <c r="ERF44" s="9"/>
      <c r="ERG44" s="9"/>
      <c r="ERH44" s="78"/>
      <c r="ERI44" s="9"/>
      <c r="ERJ44" s="9"/>
      <c r="ERK44" s="78"/>
      <c r="ERL44" s="9"/>
      <c r="ERM44" s="9"/>
      <c r="ERN44" s="78"/>
      <c r="ERO44" s="9"/>
      <c r="ERP44" s="9"/>
      <c r="ERQ44" s="78"/>
      <c r="ERR44" s="9"/>
      <c r="ERS44" s="9"/>
      <c r="ERT44" s="78"/>
      <c r="ERU44" s="9"/>
      <c r="ERV44" s="9"/>
      <c r="ERW44" s="78"/>
      <c r="ERX44" s="10"/>
      <c r="ERY44" s="10"/>
      <c r="ERZ44" s="10"/>
      <c r="ESA44" s="9"/>
      <c r="ESB44" s="9"/>
      <c r="ESC44" s="78"/>
      <c r="ESD44" s="10"/>
      <c r="ESE44" s="10"/>
      <c r="ESF44" s="10"/>
      <c r="ESG44" s="9"/>
      <c r="ESH44" s="9"/>
      <c r="ESI44" s="78"/>
      <c r="ESJ44" s="9"/>
      <c r="ESK44" s="9"/>
      <c r="ESL44" s="78"/>
      <c r="ESM44" s="10"/>
      <c r="ESN44" s="10"/>
      <c r="ESO44" s="10"/>
      <c r="ESP44" s="10"/>
      <c r="ESQ44" s="10"/>
      <c r="ESR44" s="10"/>
      <c r="ESS44" s="57"/>
      <c r="EST44" s="58"/>
      <c r="ESU44" s="9"/>
      <c r="ESV44" s="9"/>
      <c r="ESW44" s="78"/>
      <c r="ESX44" s="9"/>
      <c r="ESY44" s="9"/>
      <c r="ESZ44" s="78"/>
      <c r="ETA44" s="9"/>
      <c r="ETB44" s="9"/>
      <c r="ETC44" s="78"/>
      <c r="ETD44" s="9"/>
      <c r="ETE44" s="9"/>
      <c r="ETF44" s="78"/>
      <c r="ETG44" s="9"/>
      <c r="ETH44" s="9"/>
      <c r="ETI44" s="78"/>
      <c r="ETJ44" s="9"/>
      <c r="ETK44" s="9"/>
      <c r="ETL44" s="78"/>
      <c r="ETM44" s="9"/>
      <c r="ETN44" s="9"/>
      <c r="ETO44" s="78"/>
      <c r="ETP44" s="9"/>
      <c r="ETQ44" s="9"/>
      <c r="ETR44" s="78"/>
      <c r="ETS44" s="9"/>
      <c r="ETT44" s="9"/>
      <c r="ETU44" s="78"/>
      <c r="ETV44" s="9"/>
      <c r="ETW44" s="9"/>
      <c r="ETX44" s="78"/>
      <c r="ETY44" s="9"/>
      <c r="ETZ44" s="9"/>
      <c r="EUA44" s="78"/>
      <c r="EUB44" s="9"/>
      <c r="EUC44" s="9"/>
      <c r="EUD44" s="78"/>
      <c r="EUE44" s="9"/>
      <c r="EUF44" s="9"/>
      <c r="EUG44" s="78"/>
      <c r="EUH44" s="9"/>
      <c r="EUI44" s="9"/>
      <c r="EUJ44" s="78"/>
      <c r="EUK44" s="9"/>
      <c r="EUL44" s="9"/>
      <c r="EUM44" s="78"/>
      <c r="EUN44" s="9"/>
      <c r="EUO44" s="9"/>
      <c r="EUP44" s="78"/>
      <c r="EUQ44" s="9"/>
      <c r="EUR44" s="9"/>
      <c r="EUS44" s="78"/>
      <c r="EUT44" s="9"/>
      <c r="EUU44" s="9"/>
      <c r="EUV44" s="78"/>
      <c r="EUW44" s="9"/>
      <c r="EUX44" s="9"/>
      <c r="EUY44" s="78"/>
      <c r="EUZ44" s="9"/>
      <c r="EVA44" s="9"/>
      <c r="EVB44" s="78"/>
      <c r="EVC44" s="9"/>
      <c r="EVD44" s="9"/>
      <c r="EVE44" s="78"/>
      <c r="EVF44" s="10"/>
      <c r="EVG44" s="10"/>
      <c r="EVH44" s="10"/>
      <c r="EVI44" s="9"/>
      <c r="EVJ44" s="9"/>
      <c r="EVK44" s="78"/>
      <c r="EVL44" s="10"/>
      <c r="EVM44" s="10"/>
      <c r="EVN44" s="10"/>
      <c r="EVO44" s="9"/>
      <c r="EVP44" s="9"/>
      <c r="EVQ44" s="78"/>
      <c r="EVR44" s="9"/>
      <c r="EVS44" s="9"/>
      <c r="EVT44" s="78"/>
      <c r="EVU44" s="10"/>
      <c r="EVV44" s="10"/>
      <c r="EVW44" s="10"/>
      <c r="EVX44" s="10"/>
      <c r="EVY44" s="10"/>
      <c r="EVZ44" s="10"/>
      <c r="EWA44" s="57"/>
      <c r="EWB44" s="58"/>
      <c r="EWC44" s="9"/>
      <c r="EWD44" s="9"/>
      <c r="EWE44" s="78"/>
      <c r="EWF44" s="9"/>
      <c r="EWG44" s="9"/>
      <c r="EWH44" s="78"/>
      <c r="EWI44" s="9"/>
      <c r="EWJ44" s="9"/>
      <c r="EWK44" s="78"/>
      <c r="EWL44" s="9"/>
      <c r="EWM44" s="9"/>
      <c r="EWN44" s="78"/>
      <c r="EWO44" s="9"/>
      <c r="EWP44" s="9"/>
      <c r="EWQ44" s="78"/>
      <c r="EWR44" s="9"/>
      <c r="EWS44" s="9"/>
      <c r="EWT44" s="78"/>
      <c r="EWU44" s="9"/>
      <c r="EWV44" s="9"/>
      <c r="EWW44" s="78"/>
      <c r="EWX44" s="9"/>
      <c r="EWY44" s="9"/>
      <c r="EWZ44" s="78"/>
      <c r="EXA44" s="9"/>
      <c r="EXB44" s="9"/>
      <c r="EXC44" s="78"/>
      <c r="EXD44" s="9"/>
      <c r="EXE44" s="9"/>
      <c r="EXF44" s="78"/>
      <c r="EXG44" s="9"/>
      <c r="EXH44" s="9"/>
      <c r="EXI44" s="78"/>
      <c r="EXJ44" s="9"/>
      <c r="EXK44" s="9"/>
      <c r="EXL44" s="78"/>
      <c r="EXM44" s="9"/>
      <c r="EXN44" s="9"/>
      <c r="EXO44" s="78"/>
      <c r="EXP44" s="9"/>
      <c r="EXQ44" s="9"/>
      <c r="EXR44" s="78"/>
      <c r="EXS44" s="9"/>
      <c r="EXT44" s="9"/>
      <c r="EXU44" s="78"/>
      <c r="EXV44" s="9"/>
      <c r="EXW44" s="9"/>
      <c r="EXX44" s="78"/>
      <c r="EXY44" s="9"/>
      <c r="EXZ44" s="9"/>
      <c r="EYA44" s="78"/>
      <c r="EYB44" s="9"/>
      <c r="EYC44" s="9"/>
      <c r="EYD44" s="78"/>
      <c r="EYE44" s="9"/>
      <c r="EYF44" s="9"/>
      <c r="EYG44" s="78"/>
      <c r="EYH44" s="9"/>
      <c r="EYI44" s="9"/>
      <c r="EYJ44" s="78"/>
      <c r="EYK44" s="9"/>
      <c r="EYL44" s="9"/>
      <c r="EYM44" s="78"/>
      <c r="EYN44" s="10"/>
      <c r="EYO44" s="10"/>
      <c r="EYP44" s="10"/>
      <c r="EYQ44" s="9"/>
      <c r="EYR44" s="9"/>
      <c r="EYS44" s="78"/>
      <c r="EYT44" s="10"/>
      <c r="EYU44" s="10"/>
      <c r="EYV44" s="10"/>
      <c r="EYW44" s="9"/>
      <c r="EYX44" s="9"/>
      <c r="EYY44" s="78"/>
      <c r="EYZ44" s="9"/>
      <c r="EZA44" s="9"/>
      <c r="EZB44" s="78"/>
      <c r="EZC44" s="10"/>
      <c r="EZD44" s="10"/>
      <c r="EZE44" s="10"/>
      <c r="EZF44" s="10"/>
      <c r="EZG44" s="10"/>
      <c r="EZH44" s="10"/>
      <c r="EZI44" s="57"/>
      <c r="EZJ44" s="58"/>
      <c r="EZK44" s="9"/>
      <c r="EZL44" s="9"/>
      <c r="EZM44" s="78"/>
      <c r="EZN44" s="9"/>
      <c r="EZO44" s="9"/>
      <c r="EZP44" s="78"/>
      <c r="EZQ44" s="9"/>
      <c r="EZR44" s="9"/>
      <c r="EZS44" s="78"/>
      <c r="EZT44" s="9"/>
      <c r="EZU44" s="9"/>
      <c r="EZV44" s="78"/>
      <c r="EZW44" s="9"/>
      <c r="EZX44" s="9"/>
      <c r="EZY44" s="78"/>
      <c r="EZZ44" s="9"/>
      <c r="FAA44" s="9"/>
      <c r="FAB44" s="78"/>
      <c r="FAC44" s="9"/>
      <c r="FAD44" s="9"/>
      <c r="FAE44" s="78"/>
      <c r="FAF44" s="9"/>
      <c r="FAG44" s="9"/>
      <c r="FAH44" s="78"/>
      <c r="FAI44" s="9"/>
      <c r="FAJ44" s="9"/>
      <c r="FAK44" s="78"/>
      <c r="FAL44" s="9"/>
      <c r="FAM44" s="9"/>
      <c r="FAN44" s="78"/>
      <c r="FAO44" s="9"/>
      <c r="FAP44" s="9"/>
      <c r="FAQ44" s="78"/>
      <c r="FAR44" s="9"/>
      <c r="FAS44" s="9"/>
      <c r="FAT44" s="78"/>
      <c r="FAU44" s="9"/>
      <c r="FAV44" s="9"/>
      <c r="FAW44" s="78"/>
      <c r="FAX44" s="9"/>
      <c r="FAY44" s="9"/>
      <c r="FAZ44" s="78"/>
      <c r="FBA44" s="9"/>
      <c r="FBB44" s="9"/>
      <c r="FBC44" s="78"/>
      <c r="FBD44" s="9"/>
      <c r="FBE44" s="9"/>
      <c r="FBF44" s="78"/>
      <c r="FBG44" s="9"/>
      <c r="FBH44" s="9"/>
      <c r="FBI44" s="78"/>
      <c r="FBJ44" s="9"/>
      <c r="FBK44" s="9"/>
      <c r="FBL44" s="78"/>
      <c r="FBM44" s="9"/>
      <c r="FBN44" s="9"/>
      <c r="FBO44" s="78"/>
      <c r="FBP44" s="9"/>
      <c r="FBQ44" s="9"/>
      <c r="FBR44" s="78"/>
      <c r="FBS44" s="9"/>
      <c r="FBT44" s="9"/>
      <c r="FBU44" s="78"/>
      <c r="FBV44" s="10"/>
      <c r="FBW44" s="10"/>
      <c r="FBX44" s="10"/>
      <c r="FBY44" s="9"/>
      <c r="FBZ44" s="9"/>
      <c r="FCA44" s="78"/>
      <c r="FCB44" s="10"/>
      <c r="FCC44" s="10"/>
      <c r="FCD44" s="10"/>
      <c r="FCE44" s="9"/>
      <c r="FCF44" s="9"/>
      <c r="FCG44" s="78"/>
      <c r="FCH44" s="9"/>
      <c r="FCI44" s="9"/>
      <c r="FCJ44" s="78"/>
      <c r="FCK44" s="10"/>
      <c r="FCL44" s="10"/>
      <c r="FCM44" s="10"/>
      <c r="FCN44" s="10"/>
      <c r="FCO44" s="10"/>
      <c r="FCP44" s="10"/>
      <c r="FCQ44" s="57"/>
      <c r="FCR44" s="58"/>
      <c r="FCS44" s="9"/>
      <c r="FCT44" s="9"/>
      <c r="FCU44" s="78"/>
      <c r="FCV44" s="9"/>
      <c r="FCW44" s="9"/>
      <c r="FCX44" s="78"/>
      <c r="FCY44" s="9"/>
      <c r="FCZ44" s="9"/>
      <c r="FDA44" s="78"/>
      <c r="FDB44" s="9"/>
      <c r="FDC44" s="9"/>
      <c r="FDD44" s="78"/>
      <c r="FDE44" s="9"/>
      <c r="FDF44" s="9"/>
      <c r="FDG44" s="78"/>
      <c r="FDH44" s="9"/>
      <c r="FDI44" s="9"/>
      <c r="FDJ44" s="78"/>
      <c r="FDK44" s="9"/>
      <c r="FDL44" s="9"/>
      <c r="FDM44" s="78"/>
      <c r="FDN44" s="9"/>
      <c r="FDO44" s="9"/>
      <c r="FDP44" s="78"/>
      <c r="FDQ44" s="9"/>
      <c r="FDR44" s="9"/>
      <c r="FDS44" s="78"/>
      <c r="FDT44" s="9"/>
      <c r="FDU44" s="9"/>
      <c r="FDV44" s="78"/>
      <c r="FDW44" s="9"/>
      <c r="FDX44" s="9"/>
      <c r="FDY44" s="78"/>
      <c r="FDZ44" s="9"/>
      <c r="FEA44" s="9"/>
      <c r="FEB44" s="78"/>
      <c r="FEC44" s="9"/>
      <c r="FED44" s="9"/>
      <c r="FEE44" s="78"/>
      <c r="FEF44" s="9"/>
      <c r="FEG44" s="9"/>
      <c r="FEH44" s="78"/>
      <c r="FEI44" s="9"/>
      <c r="FEJ44" s="9"/>
      <c r="FEK44" s="78"/>
      <c r="FEL44" s="9"/>
      <c r="FEM44" s="9"/>
      <c r="FEN44" s="78"/>
      <c r="FEO44" s="9"/>
      <c r="FEP44" s="9"/>
      <c r="FEQ44" s="78"/>
      <c r="FER44" s="9"/>
      <c r="FES44" s="9"/>
      <c r="FET44" s="78"/>
      <c r="FEU44" s="9"/>
      <c r="FEV44" s="9"/>
      <c r="FEW44" s="78"/>
      <c r="FEX44" s="9"/>
      <c r="FEY44" s="9"/>
      <c r="FEZ44" s="78"/>
      <c r="FFA44" s="9"/>
      <c r="FFB44" s="9"/>
      <c r="FFC44" s="78"/>
      <c r="FFD44" s="10"/>
      <c r="FFE44" s="10"/>
      <c r="FFF44" s="10"/>
      <c r="FFG44" s="9"/>
      <c r="FFH44" s="9"/>
      <c r="FFI44" s="78"/>
      <c r="FFJ44" s="10"/>
      <c r="FFK44" s="10"/>
      <c r="FFL44" s="10"/>
      <c r="FFM44" s="9"/>
      <c r="FFN44" s="9"/>
      <c r="FFO44" s="78"/>
      <c r="FFP44" s="9"/>
      <c r="FFQ44" s="9"/>
      <c r="FFR44" s="78"/>
      <c r="FFS44" s="10"/>
      <c r="FFT44" s="10"/>
      <c r="FFU44" s="10"/>
      <c r="FFV44" s="10"/>
      <c r="FFW44" s="10"/>
      <c r="FFX44" s="10"/>
      <c r="FFY44" s="57"/>
      <c r="FFZ44" s="58"/>
      <c r="FGA44" s="9"/>
      <c r="FGB44" s="9"/>
      <c r="FGC44" s="78"/>
      <c r="FGD44" s="9"/>
      <c r="FGE44" s="9"/>
      <c r="FGF44" s="78"/>
      <c r="FGG44" s="9"/>
      <c r="FGH44" s="9"/>
      <c r="FGI44" s="78"/>
      <c r="FGJ44" s="9"/>
      <c r="FGK44" s="9"/>
      <c r="FGL44" s="78"/>
      <c r="FGM44" s="9"/>
      <c r="FGN44" s="9"/>
      <c r="FGO44" s="78"/>
      <c r="FGP44" s="9"/>
      <c r="FGQ44" s="9"/>
      <c r="FGR44" s="78"/>
      <c r="FGS44" s="9"/>
      <c r="FGT44" s="9"/>
      <c r="FGU44" s="78"/>
      <c r="FGV44" s="9"/>
      <c r="FGW44" s="9"/>
      <c r="FGX44" s="78"/>
      <c r="FGY44" s="9"/>
      <c r="FGZ44" s="9"/>
      <c r="FHA44" s="78"/>
      <c r="FHB44" s="9"/>
      <c r="FHC44" s="9"/>
      <c r="FHD44" s="78"/>
      <c r="FHE44" s="9"/>
      <c r="FHF44" s="9"/>
      <c r="FHG44" s="78"/>
      <c r="FHH44" s="9"/>
      <c r="FHI44" s="9"/>
      <c r="FHJ44" s="78"/>
      <c r="FHK44" s="9"/>
      <c r="FHL44" s="9"/>
      <c r="FHM44" s="78"/>
      <c r="FHN44" s="9"/>
      <c r="FHO44" s="9"/>
      <c r="FHP44" s="78"/>
      <c r="FHQ44" s="9"/>
      <c r="FHR44" s="9"/>
      <c r="FHS44" s="78"/>
      <c r="FHT44" s="9"/>
      <c r="FHU44" s="9"/>
      <c r="FHV44" s="78"/>
      <c r="FHW44" s="9"/>
      <c r="FHX44" s="9"/>
      <c r="FHY44" s="78"/>
      <c r="FHZ44" s="9"/>
      <c r="FIA44" s="9"/>
      <c r="FIB44" s="78"/>
      <c r="FIC44" s="9"/>
      <c r="FID44" s="9"/>
      <c r="FIE44" s="78"/>
      <c r="FIF44" s="9"/>
      <c r="FIG44" s="9"/>
      <c r="FIH44" s="78"/>
      <c r="FII44" s="9"/>
      <c r="FIJ44" s="9"/>
      <c r="FIK44" s="78"/>
      <c r="FIL44" s="10"/>
      <c r="FIM44" s="10"/>
      <c r="FIN44" s="10"/>
      <c r="FIO44" s="9"/>
      <c r="FIP44" s="9"/>
      <c r="FIQ44" s="78"/>
      <c r="FIR44" s="10"/>
      <c r="FIS44" s="10"/>
      <c r="FIT44" s="10"/>
      <c r="FIU44" s="9"/>
      <c r="FIV44" s="9"/>
      <c r="FIW44" s="78"/>
      <c r="FIX44" s="9"/>
      <c r="FIY44" s="9"/>
      <c r="FIZ44" s="78"/>
      <c r="FJA44" s="10"/>
      <c r="FJB44" s="10"/>
      <c r="FJC44" s="10"/>
      <c r="FJD44" s="10"/>
      <c r="FJE44" s="10"/>
      <c r="FJF44" s="10"/>
      <c r="FJG44" s="57"/>
      <c r="FJH44" s="58"/>
      <c r="FJI44" s="9"/>
      <c r="FJJ44" s="9"/>
      <c r="FJK44" s="78"/>
      <c r="FJL44" s="9"/>
      <c r="FJM44" s="9"/>
      <c r="FJN44" s="78"/>
      <c r="FJO44" s="9"/>
      <c r="FJP44" s="9"/>
      <c r="FJQ44" s="78"/>
      <c r="FJR44" s="9"/>
      <c r="FJS44" s="9"/>
      <c r="FJT44" s="78"/>
      <c r="FJU44" s="9"/>
      <c r="FJV44" s="9"/>
      <c r="FJW44" s="78"/>
      <c r="FJX44" s="9"/>
      <c r="FJY44" s="9"/>
      <c r="FJZ44" s="78"/>
      <c r="FKA44" s="9"/>
      <c r="FKB44" s="9"/>
      <c r="FKC44" s="78"/>
      <c r="FKD44" s="9"/>
      <c r="FKE44" s="9"/>
      <c r="FKF44" s="78"/>
      <c r="FKG44" s="9"/>
      <c r="FKH44" s="9"/>
      <c r="FKI44" s="78"/>
      <c r="FKJ44" s="9"/>
      <c r="FKK44" s="9"/>
      <c r="FKL44" s="78"/>
      <c r="FKM44" s="9"/>
      <c r="FKN44" s="9"/>
      <c r="FKO44" s="78"/>
      <c r="FKP44" s="9"/>
      <c r="FKQ44" s="9"/>
      <c r="FKR44" s="78"/>
      <c r="FKS44" s="9"/>
      <c r="FKT44" s="9"/>
      <c r="FKU44" s="78"/>
      <c r="FKV44" s="9"/>
      <c r="FKW44" s="9"/>
      <c r="FKX44" s="78"/>
      <c r="FKY44" s="9"/>
      <c r="FKZ44" s="9"/>
      <c r="FLA44" s="78"/>
      <c r="FLB44" s="9"/>
      <c r="FLC44" s="9"/>
      <c r="FLD44" s="78"/>
      <c r="FLE44" s="9"/>
      <c r="FLF44" s="9"/>
      <c r="FLG44" s="78"/>
      <c r="FLH44" s="9"/>
      <c r="FLI44" s="9"/>
      <c r="FLJ44" s="78"/>
      <c r="FLK44" s="9"/>
      <c r="FLL44" s="9"/>
      <c r="FLM44" s="78"/>
      <c r="FLN44" s="9"/>
      <c r="FLO44" s="9"/>
      <c r="FLP44" s="78"/>
      <c r="FLQ44" s="9"/>
      <c r="FLR44" s="9"/>
      <c r="FLS44" s="78"/>
      <c r="FLT44" s="10"/>
      <c r="FLU44" s="10"/>
      <c r="FLV44" s="10"/>
      <c r="FLW44" s="9"/>
      <c r="FLX44" s="9"/>
      <c r="FLY44" s="78"/>
      <c r="FLZ44" s="10"/>
      <c r="FMA44" s="10"/>
      <c r="FMB44" s="10"/>
      <c r="FMC44" s="9"/>
      <c r="FMD44" s="9"/>
      <c r="FME44" s="78"/>
      <c r="FMF44" s="9"/>
      <c r="FMG44" s="9"/>
      <c r="FMH44" s="78"/>
      <c r="FMI44" s="10"/>
      <c r="FMJ44" s="10"/>
      <c r="FMK44" s="10"/>
      <c r="FML44" s="10"/>
      <c r="FMM44" s="10"/>
      <c r="FMN44" s="10"/>
      <c r="FMO44" s="57"/>
      <c r="FMP44" s="58"/>
      <c r="FMQ44" s="9"/>
      <c r="FMR44" s="9"/>
      <c r="FMS44" s="78"/>
      <c r="FMT44" s="9"/>
      <c r="FMU44" s="9"/>
      <c r="FMV44" s="78"/>
      <c r="FMW44" s="9"/>
      <c r="FMX44" s="9"/>
      <c r="FMY44" s="78"/>
      <c r="FMZ44" s="9"/>
      <c r="FNA44" s="9"/>
      <c r="FNB44" s="78"/>
      <c r="FNC44" s="9"/>
      <c r="FND44" s="9"/>
      <c r="FNE44" s="78"/>
      <c r="FNF44" s="9"/>
      <c r="FNG44" s="9"/>
      <c r="FNH44" s="78"/>
      <c r="FNI44" s="9"/>
      <c r="FNJ44" s="9"/>
      <c r="FNK44" s="78"/>
      <c r="FNL44" s="9"/>
      <c r="FNM44" s="9"/>
      <c r="FNN44" s="78"/>
      <c r="FNO44" s="9"/>
      <c r="FNP44" s="9"/>
      <c r="FNQ44" s="78"/>
      <c r="FNR44" s="9"/>
      <c r="FNS44" s="9"/>
      <c r="FNT44" s="78"/>
      <c r="FNU44" s="9"/>
      <c r="FNV44" s="9"/>
      <c r="FNW44" s="78"/>
      <c r="FNX44" s="9"/>
      <c r="FNY44" s="9"/>
      <c r="FNZ44" s="78"/>
      <c r="FOA44" s="9"/>
      <c r="FOB44" s="9"/>
      <c r="FOC44" s="78"/>
      <c r="FOD44" s="9"/>
      <c r="FOE44" s="9"/>
      <c r="FOF44" s="78"/>
      <c r="FOG44" s="9"/>
      <c r="FOH44" s="9"/>
      <c r="FOI44" s="78"/>
      <c r="FOJ44" s="9"/>
      <c r="FOK44" s="9"/>
      <c r="FOL44" s="78"/>
      <c r="FOM44" s="9"/>
      <c r="FON44" s="9"/>
      <c r="FOO44" s="78"/>
      <c r="FOP44" s="9"/>
      <c r="FOQ44" s="9"/>
      <c r="FOR44" s="78"/>
      <c r="FOS44" s="9"/>
      <c r="FOT44" s="9"/>
      <c r="FOU44" s="78"/>
      <c r="FOV44" s="9"/>
      <c r="FOW44" s="9"/>
      <c r="FOX44" s="78"/>
      <c r="FOY44" s="9"/>
      <c r="FOZ44" s="9"/>
      <c r="FPA44" s="78"/>
      <c r="FPB44" s="10"/>
      <c r="FPC44" s="10"/>
      <c r="FPD44" s="10"/>
      <c r="FPE44" s="9"/>
      <c r="FPF44" s="9"/>
      <c r="FPG44" s="78"/>
      <c r="FPH44" s="10"/>
      <c r="FPI44" s="10"/>
      <c r="FPJ44" s="10"/>
      <c r="FPK44" s="9"/>
      <c r="FPL44" s="9"/>
      <c r="FPM44" s="78"/>
      <c r="FPN44" s="9"/>
      <c r="FPO44" s="9"/>
      <c r="FPP44" s="78"/>
      <c r="FPQ44" s="10"/>
      <c r="FPR44" s="10"/>
      <c r="FPS44" s="10"/>
      <c r="FPT44" s="10"/>
      <c r="FPU44" s="10"/>
      <c r="FPV44" s="10"/>
      <c r="FPW44" s="57"/>
      <c r="FPX44" s="58"/>
      <c r="FPY44" s="9"/>
      <c r="FPZ44" s="9"/>
      <c r="FQA44" s="78"/>
      <c r="FQB44" s="9"/>
      <c r="FQC44" s="9"/>
      <c r="FQD44" s="78"/>
      <c r="FQE44" s="9"/>
      <c r="FQF44" s="9"/>
      <c r="FQG44" s="78"/>
      <c r="FQH44" s="9"/>
      <c r="FQI44" s="9"/>
      <c r="FQJ44" s="78"/>
      <c r="FQK44" s="9"/>
      <c r="FQL44" s="9"/>
      <c r="FQM44" s="78"/>
      <c r="FQN44" s="9"/>
      <c r="FQO44" s="9"/>
      <c r="FQP44" s="78"/>
      <c r="FQQ44" s="9"/>
      <c r="FQR44" s="9"/>
      <c r="FQS44" s="78"/>
      <c r="FQT44" s="9"/>
      <c r="FQU44" s="9"/>
      <c r="FQV44" s="78"/>
      <c r="FQW44" s="9"/>
      <c r="FQX44" s="9"/>
      <c r="FQY44" s="78"/>
      <c r="FQZ44" s="9"/>
      <c r="FRA44" s="9"/>
      <c r="FRB44" s="78"/>
      <c r="FRC44" s="9"/>
      <c r="FRD44" s="9"/>
      <c r="FRE44" s="78"/>
      <c r="FRF44" s="9"/>
      <c r="FRG44" s="9"/>
      <c r="FRH44" s="78"/>
      <c r="FRI44" s="9"/>
      <c r="FRJ44" s="9"/>
      <c r="FRK44" s="78"/>
      <c r="FRL44" s="9"/>
      <c r="FRM44" s="9"/>
      <c r="FRN44" s="78"/>
      <c r="FRO44" s="9"/>
      <c r="FRP44" s="9"/>
      <c r="FRQ44" s="78"/>
      <c r="FRR44" s="9"/>
      <c r="FRS44" s="9"/>
      <c r="FRT44" s="78"/>
      <c r="FRU44" s="9"/>
      <c r="FRV44" s="9"/>
      <c r="FRW44" s="78"/>
      <c r="FRX44" s="9"/>
      <c r="FRY44" s="9"/>
      <c r="FRZ44" s="78"/>
      <c r="FSA44" s="9"/>
      <c r="FSB44" s="9"/>
      <c r="FSC44" s="78"/>
      <c r="FSD44" s="9"/>
      <c r="FSE44" s="9"/>
      <c r="FSF44" s="78"/>
      <c r="FSG44" s="9"/>
      <c r="FSH44" s="9"/>
      <c r="FSI44" s="78"/>
      <c r="FSJ44" s="10"/>
      <c r="FSK44" s="10"/>
      <c r="FSL44" s="10"/>
      <c r="FSM44" s="9"/>
      <c r="FSN44" s="9"/>
      <c r="FSO44" s="78"/>
      <c r="FSP44" s="10"/>
      <c r="FSQ44" s="10"/>
      <c r="FSR44" s="10"/>
      <c r="FSS44" s="9"/>
      <c r="FST44" s="9"/>
      <c r="FSU44" s="78"/>
      <c r="FSV44" s="9"/>
      <c r="FSW44" s="9"/>
      <c r="FSX44" s="78"/>
      <c r="FSY44" s="10"/>
      <c r="FSZ44" s="10"/>
      <c r="FTA44" s="10"/>
      <c r="FTB44" s="10"/>
      <c r="FTC44" s="10"/>
      <c r="FTD44" s="10"/>
      <c r="FTE44" s="57"/>
      <c r="FTF44" s="58"/>
      <c r="FTG44" s="9"/>
      <c r="FTH44" s="9"/>
      <c r="FTI44" s="78"/>
      <c r="FTJ44" s="9"/>
      <c r="FTK44" s="9"/>
      <c r="FTL44" s="78"/>
      <c r="FTM44" s="9"/>
      <c r="FTN44" s="9"/>
      <c r="FTO44" s="78"/>
      <c r="FTP44" s="9"/>
      <c r="FTQ44" s="9"/>
      <c r="FTR44" s="78"/>
      <c r="FTS44" s="9"/>
      <c r="FTT44" s="9"/>
      <c r="FTU44" s="78"/>
      <c r="FTV44" s="9"/>
      <c r="FTW44" s="9"/>
      <c r="FTX44" s="78"/>
      <c r="FTY44" s="9"/>
      <c r="FTZ44" s="9"/>
      <c r="FUA44" s="78"/>
      <c r="FUB44" s="9"/>
      <c r="FUC44" s="9"/>
      <c r="FUD44" s="78"/>
      <c r="FUE44" s="9"/>
      <c r="FUF44" s="9"/>
      <c r="FUG44" s="78"/>
      <c r="FUH44" s="9"/>
      <c r="FUI44" s="9"/>
      <c r="FUJ44" s="78"/>
      <c r="FUK44" s="9"/>
      <c r="FUL44" s="9"/>
      <c r="FUM44" s="78"/>
      <c r="FUN44" s="9"/>
      <c r="FUO44" s="9"/>
      <c r="FUP44" s="78"/>
      <c r="FUQ44" s="9"/>
      <c r="FUR44" s="9"/>
      <c r="FUS44" s="78"/>
      <c r="FUT44" s="9"/>
      <c r="FUU44" s="9"/>
      <c r="FUV44" s="78"/>
      <c r="FUW44" s="9"/>
      <c r="FUX44" s="9"/>
      <c r="FUY44" s="78"/>
      <c r="FUZ44" s="9"/>
      <c r="FVA44" s="9"/>
      <c r="FVB44" s="78"/>
      <c r="FVC44" s="9"/>
      <c r="FVD44" s="9"/>
      <c r="FVE44" s="78"/>
      <c r="FVF44" s="9"/>
      <c r="FVG44" s="9"/>
      <c r="FVH44" s="78"/>
      <c r="FVI44" s="9"/>
      <c r="FVJ44" s="9"/>
      <c r="FVK44" s="78"/>
      <c r="FVL44" s="9"/>
      <c r="FVM44" s="9"/>
      <c r="FVN44" s="78"/>
      <c r="FVO44" s="9"/>
      <c r="FVP44" s="9"/>
      <c r="FVQ44" s="78"/>
      <c r="FVR44" s="10"/>
      <c r="FVS44" s="10"/>
      <c r="FVT44" s="10"/>
      <c r="FVU44" s="9"/>
      <c r="FVV44" s="9"/>
      <c r="FVW44" s="78"/>
      <c r="FVX44" s="10"/>
      <c r="FVY44" s="10"/>
      <c r="FVZ44" s="10"/>
      <c r="FWA44" s="9"/>
      <c r="FWB44" s="9"/>
      <c r="FWC44" s="78"/>
      <c r="FWD44" s="9"/>
      <c r="FWE44" s="9"/>
      <c r="FWF44" s="78"/>
      <c r="FWG44" s="10"/>
      <c r="FWH44" s="10"/>
      <c r="FWI44" s="10"/>
      <c r="FWJ44" s="10"/>
      <c r="FWK44" s="10"/>
      <c r="FWL44" s="10"/>
      <c r="FWM44" s="57"/>
      <c r="FWN44" s="58"/>
      <c r="FWO44" s="9"/>
      <c r="FWP44" s="9"/>
      <c r="FWQ44" s="78"/>
      <c r="FWR44" s="9"/>
      <c r="FWS44" s="9"/>
      <c r="FWT44" s="78"/>
      <c r="FWU44" s="9"/>
      <c r="FWV44" s="9"/>
      <c r="FWW44" s="78"/>
      <c r="FWX44" s="9"/>
      <c r="FWY44" s="9"/>
      <c r="FWZ44" s="78"/>
      <c r="FXA44" s="9"/>
      <c r="FXB44" s="9"/>
      <c r="FXC44" s="78"/>
      <c r="FXD44" s="9"/>
      <c r="FXE44" s="9"/>
      <c r="FXF44" s="78"/>
      <c r="FXG44" s="9"/>
      <c r="FXH44" s="9"/>
      <c r="FXI44" s="78"/>
      <c r="FXJ44" s="9"/>
      <c r="FXK44" s="9"/>
      <c r="FXL44" s="78"/>
      <c r="FXM44" s="9"/>
      <c r="FXN44" s="9"/>
      <c r="FXO44" s="78"/>
      <c r="FXP44" s="9"/>
      <c r="FXQ44" s="9"/>
      <c r="FXR44" s="78"/>
      <c r="FXS44" s="9"/>
      <c r="FXT44" s="9"/>
      <c r="FXU44" s="78"/>
      <c r="FXV44" s="9"/>
      <c r="FXW44" s="9"/>
      <c r="FXX44" s="78"/>
      <c r="FXY44" s="9"/>
      <c r="FXZ44" s="9"/>
      <c r="FYA44" s="78"/>
      <c r="FYB44" s="9"/>
      <c r="FYC44" s="9"/>
      <c r="FYD44" s="78"/>
      <c r="FYE44" s="9"/>
      <c r="FYF44" s="9"/>
      <c r="FYG44" s="78"/>
      <c r="FYH44" s="9"/>
      <c r="FYI44" s="9"/>
      <c r="FYJ44" s="78"/>
      <c r="FYK44" s="9"/>
      <c r="FYL44" s="9"/>
      <c r="FYM44" s="78"/>
      <c r="FYN44" s="9"/>
      <c r="FYO44" s="9"/>
      <c r="FYP44" s="78"/>
      <c r="FYQ44" s="9"/>
      <c r="FYR44" s="9"/>
      <c r="FYS44" s="78"/>
      <c r="FYT44" s="9"/>
      <c r="FYU44" s="9"/>
      <c r="FYV44" s="78"/>
      <c r="FYW44" s="9"/>
      <c r="FYX44" s="9"/>
      <c r="FYY44" s="78"/>
      <c r="FYZ44" s="10"/>
      <c r="FZA44" s="10"/>
      <c r="FZB44" s="10"/>
      <c r="FZC44" s="9"/>
      <c r="FZD44" s="9"/>
      <c r="FZE44" s="78"/>
      <c r="FZF44" s="10"/>
      <c r="FZG44" s="10"/>
      <c r="FZH44" s="10"/>
      <c r="FZI44" s="9"/>
      <c r="FZJ44" s="9"/>
      <c r="FZK44" s="78"/>
      <c r="FZL44" s="9"/>
      <c r="FZM44" s="9"/>
      <c r="FZN44" s="78"/>
      <c r="FZO44" s="10"/>
      <c r="FZP44" s="10"/>
      <c r="FZQ44" s="10"/>
      <c r="FZR44" s="10"/>
      <c r="FZS44" s="10"/>
      <c r="FZT44" s="10"/>
      <c r="FZU44" s="57"/>
      <c r="FZV44" s="58"/>
      <c r="FZW44" s="9"/>
      <c r="FZX44" s="9"/>
      <c r="FZY44" s="78"/>
      <c r="FZZ44" s="9"/>
      <c r="GAA44" s="9"/>
      <c r="GAB44" s="78"/>
      <c r="GAC44" s="9"/>
      <c r="GAD44" s="9"/>
      <c r="GAE44" s="78"/>
      <c r="GAF44" s="9"/>
      <c r="GAG44" s="9"/>
      <c r="GAH44" s="78"/>
      <c r="GAI44" s="9"/>
      <c r="GAJ44" s="9"/>
      <c r="GAK44" s="78"/>
      <c r="GAL44" s="9"/>
      <c r="GAM44" s="9"/>
      <c r="GAN44" s="78"/>
      <c r="GAO44" s="9"/>
      <c r="GAP44" s="9"/>
      <c r="GAQ44" s="78"/>
      <c r="GAR44" s="9"/>
      <c r="GAS44" s="9"/>
      <c r="GAT44" s="78"/>
      <c r="GAU44" s="9"/>
      <c r="GAV44" s="9"/>
      <c r="GAW44" s="78"/>
      <c r="GAX44" s="9"/>
      <c r="GAY44" s="9"/>
      <c r="GAZ44" s="78"/>
      <c r="GBA44" s="9"/>
      <c r="GBB44" s="9"/>
      <c r="GBC44" s="78"/>
      <c r="GBD44" s="9"/>
      <c r="GBE44" s="9"/>
      <c r="GBF44" s="78"/>
      <c r="GBG44" s="9"/>
      <c r="GBH44" s="9"/>
      <c r="GBI44" s="78"/>
      <c r="GBJ44" s="9"/>
      <c r="GBK44" s="9"/>
      <c r="GBL44" s="78"/>
      <c r="GBM44" s="9"/>
      <c r="GBN44" s="9"/>
      <c r="GBO44" s="78"/>
      <c r="GBP44" s="9"/>
      <c r="GBQ44" s="9"/>
      <c r="GBR44" s="78"/>
      <c r="GBS44" s="9"/>
      <c r="GBT44" s="9"/>
      <c r="GBU44" s="78"/>
      <c r="GBV44" s="9"/>
      <c r="GBW44" s="9"/>
      <c r="GBX44" s="78"/>
      <c r="GBY44" s="9"/>
      <c r="GBZ44" s="9"/>
      <c r="GCA44" s="78"/>
      <c r="GCB44" s="9"/>
      <c r="GCC44" s="9"/>
      <c r="GCD44" s="78"/>
      <c r="GCE44" s="9"/>
      <c r="GCF44" s="9"/>
      <c r="GCG44" s="78"/>
      <c r="GCH44" s="10"/>
      <c r="GCI44" s="10"/>
      <c r="GCJ44" s="10"/>
      <c r="GCK44" s="9"/>
      <c r="GCL44" s="9"/>
      <c r="GCM44" s="78"/>
      <c r="GCN44" s="10"/>
      <c r="GCO44" s="10"/>
      <c r="GCP44" s="10"/>
      <c r="GCQ44" s="9"/>
      <c r="GCR44" s="9"/>
      <c r="GCS44" s="78"/>
      <c r="GCT44" s="9"/>
      <c r="GCU44" s="9"/>
      <c r="GCV44" s="78"/>
      <c r="GCW44" s="10"/>
      <c r="GCX44" s="10"/>
      <c r="GCY44" s="10"/>
      <c r="GCZ44" s="10"/>
      <c r="GDA44" s="10"/>
      <c r="GDB44" s="10"/>
      <c r="GDC44" s="57"/>
      <c r="GDD44" s="58"/>
      <c r="GDE44" s="9"/>
      <c r="GDF44" s="9"/>
      <c r="GDG44" s="78"/>
      <c r="GDH44" s="9"/>
      <c r="GDI44" s="9"/>
      <c r="GDJ44" s="78"/>
      <c r="GDK44" s="9"/>
      <c r="GDL44" s="9"/>
      <c r="GDM44" s="78"/>
      <c r="GDN44" s="9"/>
      <c r="GDO44" s="9"/>
      <c r="GDP44" s="78"/>
      <c r="GDQ44" s="9"/>
      <c r="GDR44" s="9"/>
      <c r="GDS44" s="78"/>
      <c r="GDT44" s="9"/>
      <c r="GDU44" s="9"/>
      <c r="GDV44" s="78"/>
      <c r="GDW44" s="9"/>
      <c r="GDX44" s="9"/>
      <c r="GDY44" s="78"/>
      <c r="GDZ44" s="9"/>
      <c r="GEA44" s="9"/>
      <c r="GEB44" s="78"/>
      <c r="GEC44" s="9"/>
      <c r="GED44" s="9"/>
      <c r="GEE44" s="78"/>
      <c r="GEF44" s="9"/>
      <c r="GEG44" s="9"/>
      <c r="GEH44" s="78"/>
      <c r="GEI44" s="9"/>
      <c r="GEJ44" s="9"/>
      <c r="GEK44" s="78"/>
      <c r="GEL44" s="9"/>
      <c r="GEM44" s="9"/>
      <c r="GEN44" s="78"/>
      <c r="GEO44" s="9"/>
      <c r="GEP44" s="9"/>
      <c r="GEQ44" s="78"/>
      <c r="GER44" s="9"/>
      <c r="GES44" s="9"/>
      <c r="GET44" s="78"/>
      <c r="GEU44" s="9"/>
      <c r="GEV44" s="9"/>
      <c r="GEW44" s="78"/>
      <c r="GEX44" s="9"/>
      <c r="GEY44" s="9"/>
      <c r="GEZ44" s="78"/>
      <c r="GFA44" s="9"/>
      <c r="GFB44" s="9"/>
      <c r="GFC44" s="78"/>
      <c r="GFD44" s="9"/>
      <c r="GFE44" s="9"/>
      <c r="GFF44" s="78"/>
      <c r="GFG44" s="9"/>
      <c r="GFH44" s="9"/>
      <c r="GFI44" s="78"/>
      <c r="GFJ44" s="9"/>
      <c r="GFK44" s="9"/>
      <c r="GFL44" s="78"/>
      <c r="GFM44" s="9"/>
      <c r="GFN44" s="9"/>
      <c r="GFO44" s="78"/>
      <c r="GFP44" s="10"/>
      <c r="GFQ44" s="10"/>
      <c r="GFR44" s="10"/>
      <c r="GFS44" s="9"/>
      <c r="GFT44" s="9"/>
      <c r="GFU44" s="78"/>
      <c r="GFV44" s="10"/>
      <c r="GFW44" s="10"/>
      <c r="GFX44" s="10"/>
      <c r="GFY44" s="9"/>
      <c r="GFZ44" s="9"/>
      <c r="GGA44" s="78"/>
      <c r="GGB44" s="9"/>
      <c r="GGC44" s="9"/>
      <c r="GGD44" s="78"/>
      <c r="GGE44" s="10"/>
      <c r="GGF44" s="10"/>
      <c r="GGG44" s="10"/>
      <c r="GGH44" s="10"/>
      <c r="GGI44" s="10"/>
      <c r="GGJ44" s="10"/>
      <c r="GGK44" s="57"/>
      <c r="GGL44" s="58"/>
      <c r="GGM44" s="9"/>
      <c r="GGN44" s="9"/>
      <c r="GGO44" s="78"/>
      <c r="GGP44" s="9"/>
      <c r="GGQ44" s="9"/>
      <c r="GGR44" s="78"/>
      <c r="GGS44" s="9"/>
      <c r="GGT44" s="9"/>
      <c r="GGU44" s="78"/>
      <c r="GGV44" s="9"/>
      <c r="GGW44" s="9"/>
      <c r="GGX44" s="78"/>
      <c r="GGY44" s="9"/>
      <c r="GGZ44" s="9"/>
      <c r="GHA44" s="78"/>
      <c r="GHB44" s="9"/>
      <c r="GHC44" s="9"/>
      <c r="GHD44" s="78"/>
      <c r="GHE44" s="9"/>
      <c r="GHF44" s="9"/>
      <c r="GHG44" s="78"/>
      <c r="GHH44" s="9"/>
      <c r="GHI44" s="9"/>
      <c r="GHJ44" s="78"/>
      <c r="GHK44" s="9"/>
      <c r="GHL44" s="9"/>
      <c r="GHM44" s="78"/>
      <c r="GHN44" s="9"/>
      <c r="GHO44" s="9"/>
      <c r="GHP44" s="78"/>
      <c r="GHQ44" s="9"/>
      <c r="GHR44" s="9"/>
      <c r="GHS44" s="78"/>
      <c r="GHT44" s="9"/>
      <c r="GHU44" s="9"/>
      <c r="GHV44" s="78"/>
      <c r="GHW44" s="9"/>
      <c r="GHX44" s="9"/>
      <c r="GHY44" s="78"/>
      <c r="GHZ44" s="9"/>
      <c r="GIA44" s="9"/>
      <c r="GIB44" s="78"/>
      <c r="GIC44" s="9"/>
      <c r="GID44" s="9"/>
      <c r="GIE44" s="78"/>
      <c r="GIF44" s="9"/>
      <c r="GIG44" s="9"/>
      <c r="GIH44" s="78"/>
      <c r="GII44" s="9"/>
      <c r="GIJ44" s="9"/>
      <c r="GIK44" s="78"/>
      <c r="GIL44" s="9"/>
      <c r="GIM44" s="9"/>
      <c r="GIN44" s="78"/>
      <c r="GIO44" s="9"/>
      <c r="GIP44" s="9"/>
      <c r="GIQ44" s="78"/>
      <c r="GIR44" s="9"/>
      <c r="GIS44" s="9"/>
      <c r="GIT44" s="78"/>
      <c r="GIU44" s="9"/>
      <c r="GIV44" s="9"/>
      <c r="GIW44" s="78"/>
      <c r="GIX44" s="10"/>
      <c r="GIY44" s="10"/>
      <c r="GIZ44" s="10"/>
      <c r="GJA44" s="9"/>
      <c r="GJB44" s="9"/>
      <c r="GJC44" s="78"/>
      <c r="GJD44" s="10"/>
      <c r="GJE44" s="10"/>
      <c r="GJF44" s="10"/>
      <c r="GJG44" s="9"/>
      <c r="GJH44" s="9"/>
      <c r="GJI44" s="78"/>
      <c r="GJJ44" s="9"/>
      <c r="GJK44" s="9"/>
      <c r="GJL44" s="78"/>
      <c r="GJM44" s="10"/>
      <c r="GJN44" s="10"/>
      <c r="GJO44" s="10"/>
      <c r="GJP44" s="10"/>
      <c r="GJQ44" s="10"/>
      <c r="GJR44" s="10"/>
      <c r="GJS44" s="57"/>
      <c r="GJT44" s="58"/>
      <c r="GJU44" s="9"/>
      <c r="GJV44" s="9"/>
      <c r="GJW44" s="78"/>
      <c r="GJX44" s="9"/>
      <c r="GJY44" s="9"/>
      <c r="GJZ44" s="78"/>
      <c r="GKA44" s="9"/>
      <c r="GKB44" s="9"/>
      <c r="GKC44" s="78"/>
      <c r="GKD44" s="9"/>
      <c r="GKE44" s="9"/>
      <c r="GKF44" s="78"/>
      <c r="GKG44" s="9"/>
      <c r="GKH44" s="9"/>
      <c r="GKI44" s="78"/>
      <c r="GKJ44" s="9"/>
      <c r="GKK44" s="9"/>
      <c r="GKL44" s="78"/>
      <c r="GKM44" s="9"/>
      <c r="GKN44" s="9"/>
      <c r="GKO44" s="78"/>
      <c r="GKP44" s="9"/>
      <c r="GKQ44" s="9"/>
      <c r="GKR44" s="78"/>
      <c r="GKS44" s="9"/>
      <c r="GKT44" s="9"/>
      <c r="GKU44" s="78"/>
      <c r="GKV44" s="9"/>
      <c r="GKW44" s="9"/>
      <c r="GKX44" s="78"/>
      <c r="GKY44" s="9"/>
      <c r="GKZ44" s="9"/>
      <c r="GLA44" s="78"/>
      <c r="GLB44" s="9"/>
      <c r="GLC44" s="9"/>
      <c r="GLD44" s="78"/>
      <c r="GLE44" s="9"/>
      <c r="GLF44" s="9"/>
      <c r="GLG44" s="78"/>
      <c r="GLH44" s="9"/>
      <c r="GLI44" s="9"/>
      <c r="GLJ44" s="78"/>
      <c r="GLK44" s="9"/>
      <c r="GLL44" s="9"/>
      <c r="GLM44" s="78"/>
      <c r="GLN44" s="9"/>
      <c r="GLO44" s="9"/>
      <c r="GLP44" s="78"/>
      <c r="GLQ44" s="9"/>
      <c r="GLR44" s="9"/>
      <c r="GLS44" s="78"/>
      <c r="GLT44" s="9"/>
      <c r="GLU44" s="9"/>
      <c r="GLV44" s="78"/>
      <c r="GLW44" s="9"/>
      <c r="GLX44" s="9"/>
      <c r="GLY44" s="78"/>
      <c r="GLZ44" s="9"/>
      <c r="GMA44" s="9"/>
      <c r="GMB44" s="78"/>
      <c r="GMC44" s="9"/>
      <c r="GMD44" s="9"/>
      <c r="GME44" s="78"/>
      <c r="GMF44" s="10"/>
      <c r="GMG44" s="10"/>
      <c r="GMH44" s="10"/>
      <c r="GMI44" s="9"/>
      <c r="GMJ44" s="9"/>
      <c r="GMK44" s="78"/>
      <c r="GML44" s="10"/>
      <c r="GMM44" s="10"/>
      <c r="GMN44" s="10"/>
      <c r="GMO44" s="9"/>
      <c r="GMP44" s="9"/>
      <c r="GMQ44" s="78"/>
      <c r="GMR44" s="9"/>
      <c r="GMS44" s="9"/>
      <c r="GMT44" s="78"/>
      <c r="GMU44" s="10"/>
      <c r="GMV44" s="10"/>
      <c r="GMW44" s="10"/>
      <c r="GMX44" s="10"/>
      <c r="GMY44" s="10"/>
      <c r="GMZ44" s="10"/>
      <c r="GNA44" s="57"/>
      <c r="GNB44" s="58"/>
      <c r="GNC44" s="9"/>
      <c r="GND44" s="9"/>
      <c r="GNE44" s="78"/>
      <c r="GNF44" s="9"/>
      <c r="GNG44" s="9"/>
      <c r="GNH44" s="78"/>
      <c r="GNI44" s="9"/>
      <c r="GNJ44" s="9"/>
      <c r="GNK44" s="78"/>
      <c r="GNL44" s="9"/>
      <c r="GNM44" s="9"/>
      <c r="GNN44" s="78"/>
      <c r="GNO44" s="9"/>
      <c r="GNP44" s="9"/>
      <c r="GNQ44" s="78"/>
      <c r="GNR44" s="9"/>
      <c r="GNS44" s="9"/>
      <c r="GNT44" s="78"/>
      <c r="GNU44" s="9"/>
      <c r="GNV44" s="9"/>
      <c r="GNW44" s="78"/>
      <c r="GNX44" s="9"/>
      <c r="GNY44" s="9"/>
      <c r="GNZ44" s="78"/>
      <c r="GOA44" s="9"/>
      <c r="GOB44" s="9"/>
      <c r="GOC44" s="78"/>
      <c r="GOD44" s="9"/>
      <c r="GOE44" s="9"/>
      <c r="GOF44" s="78"/>
      <c r="GOG44" s="9"/>
      <c r="GOH44" s="9"/>
      <c r="GOI44" s="78"/>
      <c r="GOJ44" s="9"/>
      <c r="GOK44" s="9"/>
      <c r="GOL44" s="78"/>
      <c r="GOM44" s="9"/>
      <c r="GON44" s="9"/>
      <c r="GOO44" s="78"/>
      <c r="GOP44" s="9"/>
      <c r="GOQ44" s="9"/>
      <c r="GOR44" s="78"/>
      <c r="GOS44" s="9"/>
      <c r="GOT44" s="9"/>
      <c r="GOU44" s="78"/>
      <c r="GOV44" s="9"/>
      <c r="GOW44" s="9"/>
      <c r="GOX44" s="78"/>
      <c r="GOY44" s="9"/>
      <c r="GOZ44" s="9"/>
      <c r="GPA44" s="78"/>
      <c r="GPB44" s="9"/>
      <c r="GPC44" s="9"/>
      <c r="GPD44" s="78"/>
      <c r="GPE44" s="9"/>
      <c r="GPF44" s="9"/>
      <c r="GPG44" s="78"/>
      <c r="GPH44" s="9"/>
      <c r="GPI44" s="9"/>
      <c r="GPJ44" s="78"/>
      <c r="GPK44" s="9"/>
      <c r="GPL44" s="9"/>
      <c r="GPM44" s="78"/>
      <c r="GPN44" s="10"/>
      <c r="GPO44" s="10"/>
      <c r="GPP44" s="10"/>
      <c r="GPQ44" s="9"/>
      <c r="GPR44" s="9"/>
      <c r="GPS44" s="78"/>
      <c r="GPT44" s="10"/>
      <c r="GPU44" s="10"/>
      <c r="GPV44" s="10"/>
      <c r="GPW44" s="9"/>
      <c r="GPX44" s="9"/>
      <c r="GPY44" s="78"/>
      <c r="GPZ44" s="9"/>
      <c r="GQA44" s="9"/>
      <c r="GQB44" s="78"/>
      <c r="GQC44" s="10"/>
      <c r="GQD44" s="10"/>
      <c r="GQE44" s="10"/>
      <c r="GQF44" s="10"/>
      <c r="GQG44" s="10"/>
      <c r="GQH44" s="10"/>
      <c r="GQI44" s="57"/>
      <c r="GQJ44" s="58"/>
      <c r="GQK44" s="9"/>
      <c r="GQL44" s="9"/>
      <c r="GQM44" s="78"/>
      <c r="GQN44" s="9"/>
      <c r="GQO44" s="9"/>
      <c r="GQP44" s="78"/>
      <c r="GQQ44" s="9"/>
      <c r="GQR44" s="9"/>
      <c r="GQS44" s="78"/>
      <c r="GQT44" s="9"/>
      <c r="GQU44" s="9"/>
      <c r="GQV44" s="78"/>
      <c r="GQW44" s="9"/>
      <c r="GQX44" s="9"/>
      <c r="GQY44" s="78"/>
      <c r="GQZ44" s="9"/>
      <c r="GRA44" s="9"/>
      <c r="GRB44" s="78"/>
      <c r="GRC44" s="9"/>
      <c r="GRD44" s="9"/>
      <c r="GRE44" s="78"/>
      <c r="GRF44" s="9"/>
      <c r="GRG44" s="9"/>
      <c r="GRH44" s="78"/>
      <c r="GRI44" s="9"/>
      <c r="GRJ44" s="9"/>
      <c r="GRK44" s="78"/>
      <c r="GRL44" s="9"/>
      <c r="GRM44" s="9"/>
      <c r="GRN44" s="78"/>
      <c r="GRO44" s="9"/>
      <c r="GRP44" s="9"/>
      <c r="GRQ44" s="78"/>
      <c r="GRR44" s="9"/>
      <c r="GRS44" s="9"/>
      <c r="GRT44" s="78"/>
      <c r="GRU44" s="9"/>
      <c r="GRV44" s="9"/>
      <c r="GRW44" s="78"/>
      <c r="GRX44" s="9"/>
      <c r="GRY44" s="9"/>
      <c r="GRZ44" s="78"/>
      <c r="GSA44" s="9"/>
      <c r="GSB44" s="9"/>
      <c r="GSC44" s="78"/>
      <c r="GSD44" s="9"/>
      <c r="GSE44" s="9"/>
      <c r="GSF44" s="78"/>
      <c r="GSG44" s="9"/>
      <c r="GSH44" s="9"/>
      <c r="GSI44" s="78"/>
      <c r="GSJ44" s="9"/>
      <c r="GSK44" s="9"/>
      <c r="GSL44" s="78"/>
      <c r="GSM44" s="9"/>
      <c r="GSN44" s="9"/>
      <c r="GSO44" s="78"/>
      <c r="GSP44" s="9"/>
      <c r="GSQ44" s="9"/>
      <c r="GSR44" s="78"/>
      <c r="GSS44" s="9"/>
      <c r="GST44" s="9"/>
      <c r="GSU44" s="78"/>
      <c r="GSV44" s="10"/>
      <c r="GSW44" s="10"/>
      <c r="GSX44" s="10"/>
      <c r="GSY44" s="9"/>
      <c r="GSZ44" s="9"/>
      <c r="GTA44" s="78"/>
      <c r="GTB44" s="10"/>
      <c r="GTC44" s="10"/>
      <c r="GTD44" s="10"/>
      <c r="GTE44" s="9"/>
      <c r="GTF44" s="9"/>
      <c r="GTG44" s="78"/>
      <c r="GTH44" s="9"/>
      <c r="GTI44" s="9"/>
      <c r="GTJ44" s="78"/>
      <c r="GTK44" s="10"/>
      <c r="GTL44" s="10"/>
      <c r="GTM44" s="10"/>
      <c r="GTN44" s="10"/>
      <c r="GTO44" s="10"/>
      <c r="GTP44" s="10"/>
      <c r="GTQ44" s="57"/>
      <c r="GTR44" s="58"/>
      <c r="GTS44" s="9"/>
      <c r="GTT44" s="9"/>
      <c r="GTU44" s="78"/>
      <c r="GTV44" s="9"/>
      <c r="GTW44" s="9"/>
      <c r="GTX44" s="78"/>
      <c r="GTY44" s="9"/>
      <c r="GTZ44" s="9"/>
      <c r="GUA44" s="78"/>
      <c r="GUB44" s="9"/>
      <c r="GUC44" s="9"/>
      <c r="GUD44" s="78"/>
      <c r="GUE44" s="9"/>
      <c r="GUF44" s="9"/>
      <c r="GUG44" s="78"/>
      <c r="GUH44" s="9"/>
      <c r="GUI44" s="9"/>
      <c r="GUJ44" s="78"/>
      <c r="GUK44" s="9"/>
      <c r="GUL44" s="9"/>
      <c r="GUM44" s="78"/>
      <c r="GUN44" s="9"/>
      <c r="GUO44" s="9"/>
      <c r="GUP44" s="78"/>
      <c r="GUQ44" s="9"/>
      <c r="GUR44" s="9"/>
      <c r="GUS44" s="78"/>
      <c r="GUT44" s="9"/>
      <c r="GUU44" s="9"/>
      <c r="GUV44" s="78"/>
      <c r="GUW44" s="9"/>
      <c r="GUX44" s="9"/>
      <c r="GUY44" s="78"/>
      <c r="GUZ44" s="9"/>
      <c r="GVA44" s="9"/>
      <c r="GVB44" s="78"/>
      <c r="GVC44" s="9"/>
      <c r="GVD44" s="9"/>
      <c r="GVE44" s="78"/>
      <c r="GVF44" s="9"/>
      <c r="GVG44" s="9"/>
      <c r="GVH44" s="78"/>
      <c r="GVI44" s="9"/>
      <c r="GVJ44" s="9"/>
      <c r="GVK44" s="78"/>
      <c r="GVL44" s="9"/>
      <c r="GVM44" s="9"/>
      <c r="GVN44" s="78"/>
      <c r="GVO44" s="9"/>
      <c r="GVP44" s="9"/>
      <c r="GVQ44" s="78"/>
      <c r="GVR44" s="9"/>
      <c r="GVS44" s="9"/>
      <c r="GVT44" s="78"/>
      <c r="GVU44" s="9"/>
      <c r="GVV44" s="9"/>
      <c r="GVW44" s="78"/>
      <c r="GVX44" s="9"/>
      <c r="GVY44" s="9"/>
      <c r="GVZ44" s="78"/>
      <c r="GWA44" s="9"/>
      <c r="GWB44" s="9"/>
      <c r="GWC44" s="78"/>
      <c r="GWD44" s="10"/>
      <c r="GWE44" s="10"/>
      <c r="GWF44" s="10"/>
      <c r="GWG44" s="9"/>
      <c r="GWH44" s="9"/>
      <c r="GWI44" s="78"/>
      <c r="GWJ44" s="10"/>
      <c r="GWK44" s="10"/>
      <c r="GWL44" s="10"/>
      <c r="GWM44" s="9"/>
      <c r="GWN44" s="9"/>
      <c r="GWO44" s="78"/>
      <c r="GWP44" s="9"/>
      <c r="GWQ44" s="9"/>
      <c r="GWR44" s="78"/>
      <c r="GWS44" s="10"/>
      <c r="GWT44" s="10"/>
      <c r="GWU44" s="10"/>
      <c r="GWV44" s="10"/>
      <c r="GWW44" s="10"/>
      <c r="GWX44" s="10"/>
      <c r="GWY44" s="57"/>
      <c r="GWZ44" s="58"/>
      <c r="GXA44" s="9"/>
      <c r="GXB44" s="9"/>
      <c r="GXC44" s="78"/>
      <c r="GXD44" s="9"/>
      <c r="GXE44" s="9"/>
      <c r="GXF44" s="78"/>
      <c r="GXG44" s="9"/>
      <c r="GXH44" s="9"/>
      <c r="GXI44" s="78"/>
      <c r="GXJ44" s="9"/>
      <c r="GXK44" s="9"/>
      <c r="GXL44" s="78"/>
      <c r="GXM44" s="9"/>
      <c r="GXN44" s="9"/>
      <c r="GXO44" s="78"/>
      <c r="GXP44" s="9"/>
      <c r="GXQ44" s="9"/>
      <c r="GXR44" s="78"/>
      <c r="GXS44" s="9"/>
      <c r="GXT44" s="9"/>
      <c r="GXU44" s="78"/>
      <c r="GXV44" s="9"/>
      <c r="GXW44" s="9"/>
      <c r="GXX44" s="78"/>
      <c r="GXY44" s="9"/>
      <c r="GXZ44" s="9"/>
      <c r="GYA44" s="78"/>
      <c r="GYB44" s="9"/>
      <c r="GYC44" s="9"/>
      <c r="GYD44" s="78"/>
      <c r="GYE44" s="9"/>
      <c r="GYF44" s="9"/>
      <c r="GYG44" s="78"/>
      <c r="GYH44" s="9"/>
      <c r="GYI44" s="9"/>
      <c r="GYJ44" s="78"/>
      <c r="GYK44" s="9"/>
      <c r="GYL44" s="9"/>
      <c r="GYM44" s="78"/>
      <c r="GYN44" s="9"/>
      <c r="GYO44" s="9"/>
      <c r="GYP44" s="78"/>
      <c r="GYQ44" s="9"/>
      <c r="GYR44" s="9"/>
      <c r="GYS44" s="78"/>
      <c r="GYT44" s="9"/>
      <c r="GYU44" s="9"/>
      <c r="GYV44" s="78"/>
      <c r="GYW44" s="9"/>
      <c r="GYX44" s="9"/>
      <c r="GYY44" s="78"/>
      <c r="GYZ44" s="9"/>
      <c r="GZA44" s="9"/>
      <c r="GZB44" s="78"/>
      <c r="GZC44" s="9"/>
      <c r="GZD44" s="9"/>
      <c r="GZE44" s="78"/>
      <c r="GZF44" s="9"/>
      <c r="GZG44" s="9"/>
      <c r="GZH44" s="78"/>
      <c r="GZI44" s="9"/>
      <c r="GZJ44" s="9"/>
      <c r="GZK44" s="78"/>
      <c r="GZL44" s="10"/>
      <c r="GZM44" s="10"/>
      <c r="GZN44" s="10"/>
      <c r="GZO44" s="9"/>
      <c r="GZP44" s="9"/>
      <c r="GZQ44" s="78"/>
      <c r="GZR44" s="10"/>
      <c r="GZS44" s="10"/>
      <c r="GZT44" s="10"/>
      <c r="GZU44" s="9"/>
      <c r="GZV44" s="9"/>
      <c r="GZW44" s="78"/>
      <c r="GZX44" s="9"/>
      <c r="GZY44" s="9"/>
      <c r="GZZ44" s="78"/>
      <c r="HAA44" s="10"/>
      <c r="HAB44" s="10"/>
      <c r="HAC44" s="10"/>
      <c r="HAD44" s="10"/>
      <c r="HAE44" s="10"/>
      <c r="HAF44" s="10"/>
      <c r="HAG44" s="57"/>
      <c r="HAH44" s="58"/>
      <c r="HAI44" s="9"/>
      <c r="HAJ44" s="9"/>
      <c r="HAK44" s="78"/>
      <c r="HAL44" s="9"/>
      <c r="HAM44" s="9"/>
      <c r="HAN44" s="78"/>
      <c r="HAO44" s="9"/>
      <c r="HAP44" s="9"/>
      <c r="HAQ44" s="78"/>
      <c r="HAR44" s="9"/>
      <c r="HAS44" s="9"/>
      <c r="HAT44" s="78"/>
      <c r="HAU44" s="9"/>
      <c r="HAV44" s="9"/>
      <c r="HAW44" s="78"/>
      <c r="HAX44" s="9"/>
      <c r="HAY44" s="9"/>
      <c r="HAZ44" s="78"/>
      <c r="HBA44" s="9"/>
      <c r="HBB44" s="9"/>
      <c r="HBC44" s="78"/>
      <c r="HBD44" s="9"/>
      <c r="HBE44" s="9"/>
      <c r="HBF44" s="78"/>
      <c r="HBG44" s="9"/>
      <c r="HBH44" s="9"/>
      <c r="HBI44" s="78"/>
      <c r="HBJ44" s="9"/>
      <c r="HBK44" s="9"/>
      <c r="HBL44" s="78"/>
      <c r="HBM44" s="9"/>
      <c r="HBN44" s="9"/>
      <c r="HBO44" s="78"/>
      <c r="HBP44" s="9"/>
      <c r="HBQ44" s="9"/>
      <c r="HBR44" s="78"/>
      <c r="HBS44" s="9"/>
      <c r="HBT44" s="9"/>
      <c r="HBU44" s="78"/>
      <c r="HBV44" s="9"/>
      <c r="HBW44" s="9"/>
      <c r="HBX44" s="78"/>
      <c r="HBY44" s="9"/>
      <c r="HBZ44" s="9"/>
      <c r="HCA44" s="78"/>
      <c r="HCB44" s="9"/>
      <c r="HCC44" s="9"/>
      <c r="HCD44" s="78"/>
      <c r="HCE44" s="9"/>
      <c r="HCF44" s="9"/>
      <c r="HCG44" s="78"/>
      <c r="HCH44" s="9"/>
      <c r="HCI44" s="9"/>
      <c r="HCJ44" s="78"/>
      <c r="HCK44" s="9"/>
      <c r="HCL44" s="9"/>
      <c r="HCM44" s="78"/>
      <c r="HCN44" s="9"/>
      <c r="HCO44" s="9"/>
      <c r="HCP44" s="78"/>
      <c r="HCQ44" s="9"/>
      <c r="HCR44" s="9"/>
      <c r="HCS44" s="78"/>
      <c r="HCT44" s="10"/>
      <c r="HCU44" s="10"/>
      <c r="HCV44" s="10"/>
      <c r="HCW44" s="9"/>
      <c r="HCX44" s="9"/>
      <c r="HCY44" s="78"/>
      <c r="HCZ44" s="10"/>
      <c r="HDA44" s="10"/>
      <c r="HDB44" s="10"/>
      <c r="HDC44" s="9"/>
      <c r="HDD44" s="9"/>
      <c r="HDE44" s="78"/>
      <c r="HDF44" s="9"/>
      <c r="HDG44" s="9"/>
      <c r="HDH44" s="78"/>
      <c r="HDI44" s="10"/>
      <c r="HDJ44" s="10"/>
      <c r="HDK44" s="10"/>
      <c r="HDL44" s="10"/>
      <c r="HDM44" s="10"/>
      <c r="HDN44" s="10"/>
      <c r="HDO44" s="57"/>
      <c r="HDP44" s="58"/>
      <c r="HDQ44" s="9"/>
      <c r="HDR44" s="9"/>
      <c r="HDS44" s="78"/>
      <c r="HDT44" s="9"/>
      <c r="HDU44" s="9"/>
      <c r="HDV44" s="78"/>
      <c r="HDW44" s="9"/>
      <c r="HDX44" s="9"/>
      <c r="HDY44" s="78"/>
      <c r="HDZ44" s="9"/>
      <c r="HEA44" s="9"/>
      <c r="HEB44" s="78"/>
      <c r="HEC44" s="9"/>
      <c r="HED44" s="9"/>
      <c r="HEE44" s="78"/>
      <c r="HEF44" s="9"/>
      <c r="HEG44" s="9"/>
      <c r="HEH44" s="78"/>
      <c r="HEI44" s="9"/>
      <c r="HEJ44" s="9"/>
      <c r="HEK44" s="78"/>
      <c r="HEL44" s="9"/>
      <c r="HEM44" s="9"/>
      <c r="HEN44" s="78"/>
      <c r="HEO44" s="9"/>
      <c r="HEP44" s="9"/>
      <c r="HEQ44" s="78"/>
      <c r="HER44" s="9"/>
      <c r="HES44" s="9"/>
      <c r="HET44" s="78"/>
      <c r="HEU44" s="9"/>
      <c r="HEV44" s="9"/>
      <c r="HEW44" s="78"/>
      <c r="HEX44" s="9"/>
      <c r="HEY44" s="9"/>
      <c r="HEZ44" s="78"/>
      <c r="HFA44" s="9"/>
      <c r="HFB44" s="9"/>
      <c r="HFC44" s="78"/>
      <c r="HFD44" s="9"/>
      <c r="HFE44" s="9"/>
      <c r="HFF44" s="78"/>
      <c r="HFG44" s="9"/>
      <c r="HFH44" s="9"/>
      <c r="HFI44" s="78"/>
      <c r="HFJ44" s="9"/>
      <c r="HFK44" s="9"/>
      <c r="HFL44" s="78"/>
      <c r="HFM44" s="9"/>
      <c r="HFN44" s="9"/>
      <c r="HFO44" s="78"/>
      <c r="HFP44" s="9"/>
      <c r="HFQ44" s="9"/>
      <c r="HFR44" s="78"/>
      <c r="HFS44" s="9"/>
      <c r="HFT44" s="9"/>
      <c r="HFU44" s="78"/>
      <c r="HFV44" s="9"/>
      <c r="HFW44" s="9"/>
      <c r="HFX44" s="78"/>
      <c r="HFY44" s="9"/>
      <c r="HFZ44" s="9"/>
      <c r="HGA44" s="78"/>
      <c r="HGB44" s="10"/>
      <c r="HGC44" s="10"/>
      <c r="HGD44" s="10"/>
      <c r="HGE44" s="9"/>
      <c r="HGF44" s="9"/>
      <c r="HGG44" s="78"/>
      <c r="HGH44" s="10"/>
      <c r="HGI44" s="10"/>
      <c r="HGJ44" s="10"/>
      <c r="HGK44" s="9"/>
      <c r="HGL44" s="9"/>
      <c r="HGM44" s="78"/>
      <c r="HGN44" s="9"/>
      <c r="HGO44" s="9"/>
      <c r="HGP44" s="78"/>
      <c r="HGQ44" s="10"/>
      <c r="HGR44" s="10"/>
      <c r="HGS44" s="10"/>
      <c r="HGT44" s="10"/>
      <c r="HGU44" s="10"/>
      <c r="HGV44" s="10"/>
      <c r="HGW44" s="57"/>
      <c r="HGX44" s="58"/>
      <c r="HGY44" s="9"/>
      <c r="HGZ44" s="9"/>
      <c r="HHA44" s="78"/>
      <c r="HHB44" s="9"/>
      <c r="HHC44" s="9"/>
      <c r="HHD44" s="78"/>
      <c r="HHE44" s="9"/>
      <c r="HHF44" s="9"/>
      <c r="HHG44" s="78"/>
      <c r="HHH44" s="9"/>
      <c r="HHI44" s="9"/>
      <c r="HHJ44" s="78"/>
      <c r="HHK44" s="9"/>
      <c r="HHL44" s="9"/>
      <c r="HHM44" s="78"/>
      <c r="HHN44" s="9"/>
      <c r="HHO44" s="9"/>
      <c r="HHP44" s="78"/>
      <c r="HHQ44" s="9"/>
      <c r="HHR44" s="9"/>
      <c r="HHS44" s="78"/>
      <c r="HHT44" s="9"/>
      <c r="HHU44" s="9"/>
      <c r="HHV44" s="78"/>
      <c r="HHW44" s="9"/>
      <c r="HHX44" s="9"/>
      <c r="HHY44" s="78"/>
      <c r="HHZ44" s="9"/>
      <c r="HIA44" s="9"/>
      <c r="HIB44" s="78"/>
      <c r="HIC44" s="9"/>
      <c r="HID44" s="9"/>
      <c r="HIE44" s="78"/>
      <c r="HIF44" s="9"/>
      <c r="HIG44" s="9"/>
      <c r="HIH44" s="78"/>
      <c r="HII44" s="9"/>
      <c r="HIJ44" s="9"/>
      <c r="HIK44" s="78"/>
      <c r="HIL44" s="9"/>
      <c r="HIM44" s="9"/>
      <c r="HIN44" s="78"/>
      <c r="HIO44" s="9"/>
      <c r="HIP44" s="9"/>
      <c r="HIQ44" s="78"/>
      <c r="HIR44" s="9"/>
      <c r="HIS44" s="9"/>
      <c r="HIT44" s="78"/>
      <c r="HIU44" s="9"/>
      <c r="HIV44" s="9"/>
      <c r="HIW44" s="78"/>
      <c r="HIX44" s="9"/>
      <c r="HIY44" s="9"/>
      <c r="HIZ44" s="78"/>
      <c r="HJA44" s="9"/>
      <c r="HJB44" s="9"/>
      <c r="HJC44" s="78"/>
      <c r="HJD44" s="9"/>
      <c r="HJE44" s="9"/>
      <c r="HJF44" s="78"/>
      <c r="HJG44" s="9"/>
      <c r="HJH44" s="9"/>
      <c r="HJI44" s="78"/>
      <c r="HJJ44" s="10"/>
      <c r="HJK44" s="10"/>
      <c r="HJL44" s="10"/>
      <c r="HJM44" s="9"/>
      <c r="HJN44" s="9"/>
      <c r="HJO44" s="78"/>
      <c r="HJP44" s="10"/>
      <c r="HJQ44" s="10"/>
      <c r="HJR44" s="10"/>
      <c r="HJS44" s="9"/>
      <c r="HJT44" s="9"/>
      <c r="HJU44" s="78"/>
      <c r="HJV44" s="9"/>
      <c r="HJW44" s="9"/>
      <c r="HJX44" s="78"/>
      <c r="HJY44" s="10"/>
      <c r="HJZ44" s="10"/>
      <c r="HKA44" s="10"/>
      <c r="HKB44" s="10"/>
      <c r="HKC44" s="10"/>
      <c r="HKD44" s="10"/>
      <c r="HKE44" s="57"/>
      <c r="HKF44" s="58"/>
      <c r="HKG44" s="9"/>
      <c r="HKH44" s="9"/>
      <c r="HKI44" s="78"/>
      <c r="HKJ44" s="9"/>
      <c r="HKK44" s="9"/>
      <c r="HKL44" s="78"/>
      <c r="HKM44" s="9"/>
      <c r="HKN44" s="9"/>
      <c r="HKO44" s="78"/>
      <c r="HKP44" s="9"/>
      <c r="HKQ44" s="9"/>
      <c r="HKR44" s="78"/>
      <c r="HKS44" s="9"/>
      <c r="HKT44" s="9"/>
      <c r="HKU44" s="78"/>
      <c r="HKV44" s="9"/>
      <c r="HKW44" s="9"/>
      <c r="HKX44" s="78"/>
      <c r="HKY44" s="9"/>
      <c r="HKZ44" s="9"/>
      <c r="HLA44" s="78"/>
      <c r="HLB44" s="9"/>
      <c r="HLC44" s="9"/>
      <c r="HLD44" s="78"/>
      <c r="HLE44" s="9"/>
      <c r="HLF44" s="9"/>
      <c r="HLG44" s="78"/>
      <c r="HLH44" s="9"/>
      <c r="HLI44" s="9"/>
      <c r="HLJ44" s="78"/>
      <c r="HLK44" s="9"/>
      <c r="HLL44" s="9"/>
      <c r="HLM44" s="78"/>
      <c r="HLN44" s="9"/>
      <c r="HLO44" s="9"/>
      <c r="HLP44" s="78"/>
      <c r="HLQ44" s="9"/>
      <c r="HLR44" s="9"/>
      <c r="HLS44" s="78"/>
      <c r="HLT44" s="9"/>
      <c r="HLU44" s="9"/>
      <c r="HLV44" s="78"/>
      <c r="HLW44" s="9"/>
      <c r="HLX44" s="9"/>
      <c r="HLY44" s="78"/>
      <c r="HLZ44" s="9"/>
      <c r="HMA44" s="9"/>
      <c r="HMB44" s="78"/>
      <c r="HMC44" s="9"/>
      <c r="HMD44" s="9"/>
      <c r="HME44" s="78"/>
      <c r="HMF44" s="9"/>
      <c r="HMG44" s="9"/>
      <c r="HMH44" s="78"/>
      <c r="HMI44" s="9"/>
      <c r="HMJ44" s="9"/>
      <c r="HMK44" s="78"/>
      <c r="HML44" s="9"/>
      <c r="HMM44" s="9"/>
      <c r="HMN44" s="78"/>
      <c r="HMO44" s="9"/>
      <c r="HMP44" s="9"/>
      <c r="HMQ44" s="78"/>
      <c r="HMR44" s="10"/>
      <c r="HMS44" s="10"/>
      <c r="HMT44" s="10"/>
      <c r="HMU44" s="9"/>
      <c r="HMV44" s="9"/>
      <c r="HMW44" s="78"/>
      <c r="HMX44" s="10"/>
      <c r="HMY44" s="10"/>
      <c r="HMZ44" s="10"/>
      <c r="HNA44" s="9"/>
      <c r="HNB44" s="9"/>
      <c r="HNC44" s="78"/>
      <c r="HND44" s="9"/>
      <c r="HNE44" s="9"/>
      <c r="HNF44" s="78"/>
      <c r="HNG44" s="10"/>
      <c r="HNH44" s="10"/>
      <c r="HNI44" s="10"/>
      <c r="HNJ44" s="10"/>
      <c r="HNK44" s="10"/>
      <c r="HNL44" s="10"/>
      <c r="HNM44" s="57"/>
      <c r="HNN44" s="58"/>
      <c r="HNO44" s="9"/>
      <c r="HNP44" s="9"/>
      <c r="HNQ44" s="78"/>
      <c r="HNR44" s="9"/>
      <c r="HNS44" s="9"/>
      <c r="HNT44" s="78"/>
      <c r="HNU44" s="9"/>
      <c r="HNV44" s="9"/>
      <c r="HNW44" s="78"/>
      <c r="HNX44" s="9"/>
      <c r="HNY44" s="9"/>
      <c r="HNZ44" s="78"/>
      <c r="HOA44" s="9"/>
      <c r="HOB44" s="9"/>
      <c r="HOC44" s="78"/>
      <c r="HOD44" s="9"/>
      <c r="HOE44" s="9"/>
      <c r="HOF44" s="78"/>
      <c r="HOG44" s="9"/>
      <c r="HOH44" s="9"/>
      <c r="HOI44" s="78"/>
      <c r="HOJ44" s="9"/>
      <c r="HOK44" s="9"/>
      <c r="HOL44" s="78"/>
      <c r="HOM44" s="9"/>
      <c r="HON44" s="9"/>
      <c r="HOO44" s="78"/>
      <c r="HOP44" s="9"/>
      <c r="HOQ44" s="9"/>
      <c r="HOR44" s="78"/>
      <c r="HOS44" s="9"/>
      <c r="HOT44" s="9"/>
      <c r="HOU44" s="78"/>
      <c r="HOV44" s="9"/>
      <c r="HOW44" s="9"/>
      <c r="HOX44" s="78"/>
      <c r="HOY44" s="9"/>
      <c r="HOZ44" s="9"/>
      <c r="HPA44" s="78"/>
      <c r="HPB44" s="9"/>
      <c r="HPC44" s="9"/>
      <c r="HPD44" s="78"/>
      <c r="HPE44" s="9"/>
      <c r="HPF44" s="9"/>
      <c r="HPG44" s="78"/>
      <c r="HPH44" s="9"/>
      <c r="HPI44" s="9"/>
      <c r="HPJ44" s="78"/>
      <c r="HPK44" s="9"/>
      <c r="HPL44" s="9"/>
      <c r="HPM44" s="78"/>
      <c r="HPN44" s="9"/>
      <c r="HPO44" s="9"/>
      <c r="HPP44" s="78"/>
      <c r="HPQ44" s="9"/>
      <c r="HPR44" s="9"/>
      <c r="HPS44" s="78"/>
      <c r="HPT44" s="9"/>
      <c r="HPU44" s="9"/>
      <c r="HPV44" s="78"/>
      <c r="HPW44" s="9"/>
      <c r="HPX44" s="9"/>
      <c r="HPY44" s="78"/>
      <c r="HPZ44" s="10"/>
      <c r="HQA44" s="10"/>
      <c r="HQB44" s="10"/>
      <c r="HQC44" s="9"/>
      <c r="HQD44" s="9"/>
      <c r="HQE44" s="78"/>
      <c r="HQF44" s="10"/>
      <c r="HQG44" s="10"/>
      <c r="HQH44" s="10"/>
      <c r="HQI44" s="9"/>
      <c r="HQJ44" s="9"/>
      <c r="HQK44" s="78"/>
      <c r="HQL44" s="9"/>
      <c r="HQM44" s="9"/>
      <c r="HQN44" s="78"/>
      <c r="HQO44" s="10"/>
      <c r="HQP44" s="10"/>
      <c r="HQQ44" s="10"/>
      <c r="HQR44" s="10"/>
      <c r="HQS44" s="10"/>
      <c r="HQT44" s="10"/>
      <c r="HQU44" s="57"/>
      <c r="HQV44" s="58"/>
      <c r="HQW44" s="9"/>
      <c r="HQX44" s="9"/>
      <c r="HQY44" s="78"/>
      <c r="HQZ44" s="9"/>
      <c r="HRA44" s="9"/>
      <c r="HRB44" s="78"/>
      <c r="HRC44" s="9"/>
      <c r="HRD44" s="9"/>
      <c r="HRE44" s="78"/>
      <c r="HRF44" s="9"/>
      <c r="HRG44" s="9"/>
      <c r="HRH44" s="78"/>
      <c r="HRI44" s="9"/>
      <c r="HRJ44" s="9"/>
      <c r="HRK44" s="78"/>
      <c r="HRL44" s="9"/>
      <c r="HRM44" s="9"/>
      <c r="HRN44" s="78"/>
      <c r="HRO44" s="9"/>
      <c r="HRP44" s="9"/>
      <c r="HRQ44" s="78"/>
      <c r="HRR44" s="9"/>
      <c r="HRS44" s="9"/>
      <c r="HRT44" s="78"/>
      <c r="HRU44" s="9"/>
      <c r="HRV44" s="9"/>
      <c r="HRW44" s="78"/>
      <c r="HRX44" s="9"/>
      <c r="HRY44" s="9"/>
      <c r="HRZ44" s="78"/>
      <c r="HSA44" s="9"/>
      <c r="HSB44" s="9"/>
      <c r="HSC44" s="78"/>
      <c r="HSD44" s="9"/>
      <c r="HSE44" s="9"/>
      <c r="HSF44" s="78"/>
      <c r="HSG44" s="9"/>
      <c r="HSH44" s="9"/>
      <c r="HSI44" s="78"/>
      <c r="HSJ44" s="9"/>
      <c r="HSK44" s="9"/>
      <c r="HSL44" s="78"/>
      <c r="HSM44" s="9"/>
      <c r="HSN44" s="9"/>
      <c r="HSO44" s="78"/>
      <c r="HSP44" s="9"/>
      <c r="HSQ44" s="9"/>
      <c r="HSR44" s="78"/>
      <c r="HSS44" s="9"/>
      <c r="HST44" s="9"/>
      <c r="HSU44" s="78"/>
      <c r="HSV44" s="9"/>
      <c r="HSW44" s="9"/>
      <c r="HSX44" s="78"/>
      <c r="HSY44" s="9"/>
      <c r="HSZ44" s="9"/>
      <c r="HTA44" s="78"/>
      <c r="HTB44" s="9"/>
      <c r="HTC44" s="9"/>
      <c r="HTD44" s="78"/>
      <c r="HTE44" s="9"/>
      <c r="HTF44" s="9"/>
      <c r="HTG44" s="78"/>
      <c r="HTH44" s="10"/>
      <c r="HTI44" s="10"/>
      <c r="HTJ44" s="10"/>
      <c r="HTK44" s="9"/>
      <c r="HTL44" s="9"/>
      <c r="HTM44" s="78"/>
      <c r="HTN44" s="10"/>
      <c r="HTO44" s="10"/>
      <c r="HTP44" s="10"/>
      <c r="HTQ44" s="9"/>
      <c r="HTR44" s="9"/>
      <c r="HTS44" s="78"/>
      <c r="HTT44" s="9"/>
      <c r="HTU44" s="9"/>
      <c r="HTV44" s="78"/>
      <c r="HTW44" s="10"/>
      <c r="HTX44" s="10"/>
      <c r="HTY44" s="10"/>
      <c r="HTZ44" s="10"/>
      <c r="HUA44" s="10"/>
      <c r="HUB44" s="10"/>
      <c r="HUC44" s="57"/>
      <c r="HUD44" s="58"/>
      <c r="HUE44" s="9"/>
      <c r="HUF44" s="9"/>
      <c r="HUG44" s="78"/>
      <c r="HUH44" s="9"/>
      <c r="HUI44" s="9"/>
      <c r="HUJ44" s="78"/>
      <c r="HUK44" s="9"/>
      <c r="HUL44" s="9"/>
      <c r="HUM44" s="78"/>
      <c r="HUN44" s="9"/>
      <c r="HUO44" s="9"/>
      <c r="HUP44" s="78"/>
      <c r="HUQ44" s="9"/>
      <c r="HUR44" s="9"/>
      <c r="HUS44" s="78"/>
      <c r="HUT44" s="9"/>
      <c r="HUU44" s="9"/>
      <c r="HUV44" s="78"/>
      <c r="HUW44" s="9"/>
      <c r="HUX44" s="9"/>
      <c r="HUY44" s="78"/>
      <c r="HUZ44" s="9"/>
      <c r="HVA44" s="9"/>
      <c r="HVB44" s="78"/>
      <c r="HVC44" s="9"/>
      <c r="HVD44" s="9"/>
      <c r="HVE44" s="78"/>
      <c r="HVF44" s="9"/>
      <c r="HVG44" s="9"/>
      <c r="HVH44" s="78"/>
      <c r="HVI44" s="9"/>
      <c r="HVJ44" s="9"/>
      <c r="HVK44" s="78"/>
      <c r="HVL44" s="9"/>
      <c r="HVM44" s="9"/>
      <c r="HVN44" s="78"/>
      <c r="HVO44" s="9"/>
      <c r="HVP44" s="9"/>
      <c r="HVQ44" s="78"/>
      <c r="HVR44" s="9"/>
      <c r="HVS44" s="9"/>
      <c r="HVT44" s="78"/>
      <c r="HVU44" s="9"/>
      <c r="HVV44" s="9"/>
      <c r="HVW44" s="78"/>
      <c r="HVX44" s="9"/>
      <c r="HVY44" s="9"/>
      <c r="HVZ44" s="78"/>
      <c r="HWA44" s="9"/>
      <c r="HWB44" s="9"/>
      <c r="HWC44" s="78"/>
      <c r="HWD44" s="9"/>
      <c r="HWE44" s="9"/>
      <c r="HWF44" s="78"/>
      <c r="HWG44" s="9"/>
      <c r="HWH44" s="9"/>
      <c r="HWI44" s="78"/>
      <c r="HWJ44" s="9"/>
      <c r="HWK44" s="9"/>
      <c r="HWL44" s="78"/>
      <c r="HWM44" s="9"/>
      <c r="HWN44" s="9"/>
      <c r="HWO44" s="78"/>
      <c r="HWP44" s="10"/>
      <c r="HWQ44" s="10"/>
      <c r="HWR44" s="10"/>
      <c r="HWS44" s="9"/>
      <c r="HWT44" s="9"/>
      <c r="HWU44" s="78"/>
      <c r="HWV44" s="10"/>
      <c r="HWW44" s="10"/>
      <c r="HWX44" s="10"/>
      <c r="HWY44" s="9"/>
      <c r="HWZ44" s="9"/>
      <c r="HXA44" s="78"/>
      <c r="HXB44" s="9"/>
      <c r="HXC44" s="9"/>
      <c r="HXD44" s="78"/>
      <c r="HXE44" s="10"/>
      <c r="HXF44" s="10"/>
      <c r="HXG44" s="10"/>
      <c r="HXH44" s="10"/>
      <c r="HXI44" s="10"/>
      <c r="HXJ44" s="10"/>
      <c r="HXK44" s="57"/>
      <c r="HXL44" s="58"/>
      <c r="HXM44" s="9"/>
      <c r="HXN44" s="9"/>
      <c r="HXO44" s="78"/>
      <c r="HXP44" s="9"/>
      <c r="HXQ44" s="9"/>
      <c r="HXR44" s="78"/>
      <c r="HXS44" s="9"/>
      <c r="HXT44" s="9"/>
      <c r="HXU44" s="78"/>
      <c r="HXV44" s="9"/>
      <c r="HXW44" s="9"/>
      <c r="HXX44" s="78"/>
      <c r="HXY44" s="9"/>
      <c r="HXZ44" s="9"/>
      <c r="HYA44" s="78"/>
      <c r="HYB44" s="9"/>
      <c r="HYC44" s="9"/>
      <c r="HYD44" s="78"/>
      <c r="HYE44" s="9"/>
      <c r="HYF44" s="9"/>
      <c r="HYG44" s="78"/>
      <c r="HYH44" s="9"/>
      <c r="HYI44" s="9"/>
      <c r="HYJ44" s="78"/>
      <c r="HYK44" s="9"/>
      <c r="HYL44" s="9"/>
      <c r="HYM44" s="78"/>
      <c r="HYN44" s="9"/>
      <c r="HYO44" s="9"/>
      <c r="HYP44" s="78"/>
      <c r="HYQ44" s="9"/>
      <c r="HYR44" s="9"/>
      <c r="HYS44" s="78"/>
      <c r="HYT44" s="9"/>
      <c r="HYU44" s="9"/>
      <c r="HYV44" s="78"/>
      <c r="HYW44" s="9"/>
      <c r="HYX44" s="9"/>
      <c r="HYY44" s="78"/>
      <c r="HYZ44" s="9"/>
      <c r="HZA44" s="9"/>
      <c r="HZB44" s="78"/>
      <c r="HZC44" s="9"/>
      <c r="HZD44" s="9"/>
      <c r="HZE44" s="78"/>
      <c r="HZF44" s="9"/>
      <c r="HZG44" s="9"/>
      <c r="HZH44" s="78"/>
      <c r="HZI44" s="9"/>
      <c r="HZJ44" s="9"/>
      <c r="HZK44" s="78"/>
      <c r="HZL44" s="9"/>
      <c r="HZM44" s="9"/>
      <c r="HZN44" s="78"/>
      <c r="HZO44" s="9"/>
      <c r="HZP44" s="9"/>
      <c r="HZQ44" s="78"/>
      <c r="HZR44" s="9"/>
      <c r="HZS44" s="9"/>
      <c r="HZT44" s="78"/>
      <c r="HZU44" s="9"/>
      <c r="HZV44" s="9"/>
      <c r="HZW44" s="78"/>
      <c r="HZX44" s="10"/>
      <c r="HZY44" s="10"/>
      <c r="HZZ44" s="10"/>
      <c r="IAA44" s="9"/>
      <c r="IAB44" s="9"/>
      <c r="IAC44" s="78"/>
      <c r="IAD44" s="10"/>
      <c r="IAE44" s="10"/>
      <c r="IAF44" s="10"/>
      <c r="IAG44" s="9"/>
      <c r="IAH44" s="9"/>
      <c r="IAI44" s="78"/>
      <c r="IAJ44" s="9"/>
      <c r="IAK44" s="9"/>
      <c r="IAL44" s="78"/>
      <c r="IAM44" s="10"/>
      <c r="IAN44" s="10"/>
      <c r="IAO44" s="10"/>
      <c r="IAP44" s="10"/>
      <c r="IAQ44" s="10"/>
      <c r="IAR44" s="10"/>
      <c r="IAS44" s="57"/>
      <c r="IAT44" s="58"/>
      <c r="IAU44" s="9"/>
      <c r="IAV44" s="9"/>
      <c r="IAW44" s="78"/>
      <c r="IAX44" s="9"/>
      <c r="IAY44" s="9"/>
      <c r="IAZ44" s="78"/>
      <c r="IBA44" s="9"/>
      <c r="IBB44" s="9"/>
      <c r="IBC44" s="78"/>
      <c r="IBD44" s="9"/>
      <c r="IBE44" s="9"/>
      <c r="IBF44" s="78"/>
      <c r="IBG44" s="9"/>
      <c r="IBH44" s="9"/>
      <c r="IBI44" s="78"/>
      <c r="IBJ44" s="9"/>
      <c r="IBK44" s="9"/>
      <c r="IBL44" s="78"/>
      <c r="IBM44" s="9"/>
      <c r="IBN44" s="9"/>
      <c r="IBO44" s="78"/>
      <c r="IBP44" s="9"/>
      <c r="IBQ44" s="9"/>
      <c r="IBR44" s="78"/>
      <c r="IBS44" s="9"/>
      <c r="IBT44" s="9"/>
      <c r="IBU44" s="78"/>
      <c r="IBV44" s="9"/>
      <c r="IBW44" s="9"/>
      <c r="IBX44" s="78"/>
      <c r="IBY44" s="9"/>
      <c r="IBZ44" s="9"/>
      <c r="ICA44" s="78"/>
      <c r="ICB44" s="9"/>
      <c r="ICC44" s="9"/>
      <c r="ICD44" s="78"/>
      <c r="ICE44" s="9"/>
      <c r="ICF44" s="9"/>
      <c r="ICG44" s="78"/>
      <c r="ICH44" s="9"/>
      <c r="ICI44" s="9"/>
      <c r="ICJ44" s="78"/>
      <c r="ICK44" s="9"/>
      <c r="ICL44" s="9"/>
      <c r="ICM44" s="78"/>
      <c r="ICN44" s="9"/>
      <c r="ICO44" s="9"/>
      <c r="ICP44" s="78"/>
      <c r="ICQ44" s="9"/>
      <c r="ICR44" s="9"/>
      <c r="ICS44" s="78"/>
      <c r="ICT44" s="9"/>
      <c r="ICU44" s="9"/>
      <c r="ICV44" s="78"/>
      <c r="ICW44" s="9"/>
      <c r="ICX44" s="9"/>
      <c r="ICY44" s="78"/>
      <c r="ICZ44" s="9"/>
      <c r="IDA44" s="9"/>
      <c r="IDB44" s="78"/>
      <c r="IDC44" s="9"/>
      <c r="IDD44" s="9"/>
      <c r="IDE44" s="78"/>
      <c r="IDF44" s="10"/>
      <c r="IDG44" s="10"/>
      <c r="IDH44" s="10"/>
      <c r="IDI44" s="9"/>
      <c r="IDJ44" s="9"/>
      <c r="IDK44" s="78"/>
      <c r="IDL44" s="10"/>
      <c r="IDM44" s="10"/>
      <c r="IDN44" s="10"/>
      <c r="IDO44" s="9"/>
      <c r="IDP44" s="9"/>
      <c r="IDQ44" s="78"/>
      <c r="IDR44" s="9"/>
      <c r="IDS44" s="9"/>
      <c r="IDT44" s="78"/>
      <c r="IDU44" s="10"/>
      <c r="IDV44" s="10"/>
      <c r="IDW44" s="10"/>
      <c r="IDX44" s="10"/>
      <c r="IDY44" s="10"/>
      <c r="IDZ44" s="10"/>
      <c r="IEA44" s="57"/>
      <c r="IEB44" s="58"/>
      <c r="IEC44" s="9"/>
      <c r="IED44" s="9"/>
      <c r="IEE44" s="78"/>
      <c r="IEF44" s="9"/>
      <c r="IEG44" s="9"/>
      <c r="IEH44" s="78"/>
      <c r="IEI44" s="9"/>
      <c r="IEJ44" s="9"/>
      <c r="IEK44" s="78"/>
      <c r="IEL44" s="9"/>
      <c r="IEM44" s="9"/>
      <c r="IEN44" s="78"/>
      <c r="IEO44" s="9"/>
      <c r="IEP44" s="9"/>
      <c r="IEQ44" s="78"/>
      <c r="IER44" s="9"/>
      <c r="IES44" s="9"/>
      <c r="IET44" s="78"/>
      <c r="IEU44" s="9"/>
      <c r="IEV44" s="9"/>
      <c r="IEW44" s="78"/>
      <c r="IEX44" s="9"/>
      <c r="IEY44" s="9"/>
      <c r="IEZ44" s="78"/>
      <c r="IFA44" s="9"/>
      <c r="IFB44" s="9"/>
      <c r="IFC44" s="78"/>
      <c r="IFD44" s="9"/>
      <c r="IFE44" s="9"/>
      <c r="IFF44" s="78"/>
      <c r="IFG44" s="9"/>
      <c r="IFH44" s="9"/>
      <c r="IFI44" s="78"/>
      <c r="IFJ44" s="9"/>
      <c r="IFK44" s="9"/>
      <c r="IFL44" s="78"/>
      <c r="IFM44" s="9"/>
      <c r="IFN44" s="9"/>
      <c r="IFO44" s="78"/>
      <c r="IFP44" s="9"/>
      <c r="IFQ44" s="9"/>
      <c r="IFR44" s="78"/>
      <c r="IFS44" s="9"/>
      <c r="IFT44" s="9"/>
      <c r="IFU44" s="78"/>
      <c r="IFV44" s="9"/>
      <c r="IFW44" s="9"/>
      <c r="IFX44" s="78"/>
      <c r="IFY44" s="9"/>
      <c r="IFZ44" s="9"/>
      <c r="IGA44" s="78"/>
      <c r="IGB44" s="9"/>
      <c r="IGC44" s="9"/>
      <c r="IGD44" s="78"/>
      <c r="IGE44" s="9"/>
      <c r="IGF44" s="9"/>
      <c r="IGG44" s="78"/>
      <c r="IGH44" s="9"/>
      <c r="IGI44" s="9"/>
      <c r="IGJ44" s="78"/>
      <c r="IGK44" s="9"/>
      <c r="IGL44" s="9"/>
      <c r="IGM44" s="78"/>
      <c r="IGN44" s="10"/>
      <c r="IGO44" s="10"/>
      <c r="IGP44" s="10"/>
      <c r="IGQ44" s="9"/>
      <c r="IGR44" s="9"/>
      <c r="IGS44" s="78"/>
      <c r="IGT44" s="10"/>
      <c r="IGU44" s="10"/>
      <c r="IGV44" s="10"/>
      <c r="IGW44" s="9"/>
      <c r="IGX44" s="9"/>
      <c r="IGY44" s="78"/>
      <c r="IGZ44" s="9"/>
      <c r="IHA44" s="9"/>
      <c r="IHB44" s="78"/>
      <c r="IHC44" s="10"/>
      <c r="IHD44" s="10"/>
      <c r="IHE44" s="10"/>
      <c r="IHF44" s="10"/>
      <c r="IHG44" s="10"/>
      <c r="IHH44" s="10"/>
      <c r="IHI44" s="57"/>
      <c r="IHJ44" s="58"/>
      <c r="IHK44" s="9"/>
      <c r="IHL44" s="9"/>
      <c r="IHM44" s="78"/>
      <c r="IHN44" s="9"/>
      <c r="IHO44" s="9"/>
      <c r="IHP44" s="78"/>
      <c r="IHQ44" s="9"/>
      <c r="IHR44" s="9"/>
      <c r="IHS44" s="78"/>
      <c r="IHT44" s="9"/>
      <c r="IHU44" s="9"/>
      <c r="IHV44" s="78"/>
      <c r="IHW44" s="9"/>
      <c r="IHX44" s="9"/>
      <c r="IHY44" s="78"/>
      <c r="IHZ44" s="9"/>
      <c r="IIA44" s="9"/>
      <c r="IIB44" s="78"/>
      <c r="IIC44" s="9"/>
      <c r="IID44" s="9"/>
      <c r="IIE44" s="78"/>
      <c r="IIF44" s="9"/>
      <c r="IIG44" s="9"/>
      <c r="IIH44" s="78"/>
      <c r="III44" s="9"/>
      <c r="IIJ44" s="9"/>
      <c r="IIK44" s="78"/>
      <c r="IIL44" s="9"/>
      <c r="IIM44" s="9"/>
      <c r="IIN44" s="78"/>
      <c r="IIO44" s="9"/>
      <c r="IIP44" s="9"/>
      <c r="IIQ44" s="78"/>
      <c r="IIR44" s="9"/>
      <c r="IIS44" s="9"/>
      <c r="IIT44" s="78"/>
      <c r="IIU44" s="9"/>
      <c r="IIV44" s="9"/>
      <c r="IIW44" s="78"/>
      <c r="IIX44" s="9"/>
      <c r="IIY44" s="9"/>
      <c r="IIZ44" s="78"/>
      <c r="IJA44" s="9"/>
      <c r="IJB44" s="9"/>
      <c r="IJC44" s="78"/>
      <c r="IJD44" s="9"/>
      <c r="IJE44" s="9"/>
      <c r="IJF44" s="78"/>
      <c r="IJG44" s="9"/>
      <c r="IJH44" s="9"/>
      <c r="IJI44" s="78"/>
      <c r="IJJ44" s="9"/>
      <c r="IJK44" s="9"/>
      <c r="IJL44" s="78"/>
      <c r="IJM44" s="9"/>
      <c r="IJN44" s="9"/>
      <c r="IJO44" s="78"/>
      <c r="IJP44" s="9"/>
      <c r="IJQ44" s="9"/>
      <c r="IJR44" s="78"/>
      <c r="IJS44" s="9"/>
      <c r="IJT44" s="9"/>
      <c r="IJU44" s="78"/>
      <c r="IJV44" s="10"/>
      <c r="IJW44" s="10"/>
      <c r="IJX44" s="10"/>
      <c r="IJY44" s="9"/>
      <c r="IJZ44" s="9"/>
      <c r="IKA44" s="78"/>
      <c r="IKB44" s="10"/>
      <c r="IKC44" s="10"/>
      <c r="IKD44" s="10"/>
      <c r="IKE44" s="9"/>
      <c r="IKF44" s="9"/>
      <c r="IKG44" s="78"/>
      <c r="IKH44" s="9"/>
      <c r="IKI44" s="9"/>
      <c r="IKJ44" s="78"/>
      <c r="IKK44" s="10"/>
      <c r="IKL44" s="10"/>
      <c r="IKM44" s="10"/>
      <c r="IKN44" s="10"/>
      <c r="IKO44" s="10"/>
      <c r="IKP44" s="10"/>
      <c r="IKQ44" s="57"/>
      <c r="IKR44" s="58"/>
      <c r="IKS44" s="9"/>
      <c r="IKT44" s="9"/>
      <c r="IKU44" s="78"/>
      <c r="IKV44" s="9"/>
      <c r="IKW44" s="9"/>
      <c r="IKX44" s="78"/>
      <c r="IKY44" s="9"/>
      <c r="IKZ44" s="9"/>
      <c r="ILA44" s="78"/>
      <c r="ILB44" s="9"/>
      <c r="ILC44" s="9"/>
      <c r="ILD44" s="78"/>
      <c r="ILE44" s="9"/>
      <c r="ILF44" s="9"/>
      <c r="ILG44" s="78"/>
      <c r="ILH44" s="9"/>
      <c r="ILI44" s="9"/>
      <c r="ILJ44" s="78"/>
      <c r="ILK44" s="9"/>
      <c r="ILL44" s="9"/>
      <c r="ILM44" s="78"/>
      <c r="ILN44" s="9"/>
      <c r="ILO44" s="9"/>
      <c r="ILP44" s="78"/>
      <c r="ILQ44" s="9"/>
      <c r="ILR44" s="9"/>
      <c r="ILS44" s="78"/>
      <c r="ILT44" s="9"/>
      <c r="ILU44" s="9"/>
      <c r="ILV44" s="78"/>
      <c r="ILW44" s="9"/>
      <c r="ILX44" s="9"/>
      <c r="ILY44" s="78"/>
      <c r="ILZ44" s="9"/>
      <c r="IMA44" s="9"/>
      <c r="IMB44" s="78"/>
      <c r="IMC44" s="9"/>
      <c r="IMD44" s="9"/>
      <c r="IME44" s="78"/>
      <c r="IMF44" s="9"/>
      <c r="IMG44" s="9"/>
      <c r="IMH44" s="78"/>
      <c r="IMI44" s="9"/>
      <c r="IMJ44" s="9"/>
      <c r="IMK44" s="78"/>
      <c r="IML44" s="9"/>
      <c r="IMM44" s="9"/>
      <c r="IMN44" s="78"/>
      <c r="IMO44" s="9"/>
      <c r="IMP44" s="9"/>
      <c r="IMQ44" s="78"/>
      <c r="IMR44" s="9"/>
      <c r="IMS44" s="9"/>
      <c r="IMT44" s="78"/>
      <c r="IMU44" s="9"/>
      <c r="IMV44" s="9"/>
      <c r="IMW44" s="78"/>
      <c r="IMX44" s="9"/>
      <c r="IMY44" s="9"/>
      <c r="IMZ44" s="78"/>
      <c r="INA44" s="9"/>
      <c r="INB44" s="9"/>
      <c r="INC44" s="78"/>
      <c r="IND44" s="10"/>
      <c r="INE44" s="10"/>
      <c r="INF44" s="10"/>
      <c r="ING44" s="9"/>
      <c r="INH44" s="9"/>
      <c r="INI44" s="78"/>
      <c r="INJ44" s="10"/>
      <c r="INK44" s="10"/>
      <c r="INL44" s="10"/>
      <c r="INM44" s="9"/>
      <c r="INN44" s="9"/>
      <c r="INO44" s="78"/>
      <c r="INP44" s="9"/>
      <c r="INQ44" s="9"/>
      <c r="INR44" s="78"/>
      <c r="INS44" s="10"/>
      <c r="INT44" s="10"/>
      <c r="INU44" s="10"/>
      <c r="INV44" s="10"/>
      <c r="INW44" s="10"/>
      <c r="INX44" s="10"/>
      <c r="INY44" s="57"/>
      <c r="INZ44" s="58"/>
      <c r="IOA44" s="9"/>
      <c r="IOB44" s="9"/>
      <c r="IOC44" s="78"/>
      <c r="IOD44" s="9"/>
      <c r="IOE44" s="9"/>
      <c r="IOF44" s="78"/>
      <c r="IOG44" s="9"/>
      <c r="IOH44" s="9"/>
      <c r="IOI44" s="78"/>
      <c r="IOJ44" s="9"/>
      <c r="IOK44" s="9"/>
      <c r="IOL44" s="78"/>
      <c r="IOM44" s="9"/>
      <c r="ION44" s="9"/>
      <c r="IOO44" s="78"/>
      <c r="IOP44" s="9"/>
      <c r="IOQ44" s="9"/>
      <c r="IOR44" s="78"/>
      <c r="IOS44" s="9"/>
      <c r="IOT44" s="9"/>
      <c r="IOU44" s="78"/>
      <c r="IOV44" s="9"/>
      <c r="IOW44" s="9"/>
      <c r="IOX44" s="78"/>
      <c r="IOY44" s="9"/>
      <c r="IOZ44" s="9"/>
      <c r="IPA44" s="78"/>
      <c r="IPB44" s="9"/>
      <c r="IPC44" s="9"/>
      <c r="IPD44" s="78"/>
      <c r="IPE44" s="9"/>
      <c r="IPF44" s="9"/>
      <c r="IPG44" s="78"/>
      <c r="IPH44" s="9"/>
      <c r="IPI44" s="9"/>
      <c r="IPJ44" s="78"/>
      <c r="IPK44" s="9"/>
      <c r="IPL44" s="9"/>
      <c r="IPM44" s="78"/>
      <c r="IPN44" s="9"/>
      <c r="IPO44" s="9"/>
      <c r="IPP44" s="78"/>
      <c r="IPQ44" s="9"/>
      <c r="IPR44" s="9"/>
      <c r="IPS44" s="78"/>
      <c r="IPT44" s="9"/>
      <c r="IPU44" s="9"/>
      <c r="IPV44" s="78"/>
      <c r="IPW44" s="9"/>
      <c r="IPX44" s="9"/>
      <c r="IPY44" s="78"/>
      <c r="IPZ44" s="9"/>
      <c r="IQA44" s="9"/>
      <c r="IQB44" s="78"/>
      <c r="IQC44" s="9"/>
      <c r="IQD44" s="9"/>
      <c r="IQE44" s="78"/>
      <c r="IQF44" s="9"/>
      <c r="IQG44" s="9"/>
      <c r="IQH44" s="78"/>
      <c r="IQI44" s="9"/>
      <c r="IQJ44" s="9"/>
      <c r="IQK44" s="78"/>
      <c r="IQL44" s="10"/>
      <c r="IQM44" s="10"/>
      <c r="IQN44" s="10"/>
      <c r="IQO44" s="9"/>
      <c r="IQP44" s="9"/>
      <c r="IQQ44" s="78"/>
      <c r="IQR44" s="10"/>
      <c r="IQS44" s="10"/>
      <c r="IQT44" s="10"/>
      <c r="IQU44" s="9"/>
      <c r="IQV44" s="9"/>
      <c r="IQW44" s="78"/>
      <c r="IQX44" s="9"/>
      <c r="IQY44" s="9"/>
      <c r="IQZ44" s="78"/>
      <c r="IRA44" s="10"/>
      <c r="IRB44" s="10"/>
      <c r="IRC44" s="10"/>
      <c r="IRD44" s="10"/>
      <c r="IRE44" s="10"/>
      <c r="IRF44" s="10"/>
      <c r="IRG44" s="57"/>
      <c r="IRH44" s="58"/>
      <c r="IRI44" s="9"/>
      <c r="IRJ44" s="9"/>
      <c r="IRK44" s="78"/>
      <c r="IRL44" s="9"/>
      <c r="IRM44" s="9"/>
      <c r="IRN44" s="78"/>
      <c r="IRO44" s="9"/>
      <c r="IRP44" s="9"/>
      <c r="IRQ44" s="78"/>
      <c r="IRR44" s="9"/>
      <c r="IRS44" s="9"/>
      <c r="IRT44" s="78"/>
      <c r="IRU44" s="9"/>
      <c r="IRV44" s="9"/>
      <c r="IRW44" s="78"/>
      <c r="IRX44" s="9"/>
      <c r="IRY44" s="9"/>
      <c r="IRZ44" s="78"/>
      <c r="ISA44" s="9"/>
      <c r="ISB44" s="9"/>
      <c r="ISC44" s="78"/>
      <c r="ISD44" s="9"/>
      <c r="ISE44" s="9"/>
      <c r="ISF44" s="78"/>
      <c r="ISG44" s="9"/>
      <c r="ISH44" s="9"/>
      <c r="ISI44" s="78"/>
      <c r="ISJ44" s="9"/>
      <c r="ISK44" s="9"/>
      <c r="ISL44" s="78"/>
      <c r="ISM44" s="9"/>
      <c r="ISN44" s="9"/>
      <c r="ISO44" s="78"/>
      <c r="ISP44" s="9"/>
      <c r="ISQ44" s="9"/>
      <c r="ISR44" s="78"/>
      <c r="ISS44" s="9"/>
      <c r="IST44" s="9"/>
      <c r="ISU44" s="78"/>
      <c r="ISV44" s="9"/>
      <c r="ISW44" s="9"/>
      <c r="ISX44" s="78"/>
      <c r="ISY44" s="9"/>
      <c r="ISZ44" s="9"/>
      <c r="ITA44" s="78"/>
      <c r="ITB44" s="9"/>
      <c r="ITC44" s="9"/>
      <c r="ITD44" s="78"/>
      <c r="ITE44" s="9"/>
      <c r="ITF44" s="9"/>
      <c r="ITG44" s="78"/>
      <c r="ITH44" s="9"/>
      <c r="ITI44" s="9"/>
      <c r="ITJ44" s="78"/>
      <c r="ITK44" s="9"/>
      <c r="ITL44" s="9"/>
      <c r="ITM44" s="78"/>
      <c r="ITN44" s="9"/>
      <c r="ITO44" s="9"/>
      <c r="ITP44" s="78"/>
      <c r="ITQ44" s="9"/>
      <c r="ITR44" s="9"/>
      <c r="ITS44" s="78"/>
      <c r="ITT44" s="10"/>
      <c r="ITU44" s="10"/>
      <c r="ITV44" s="10"/>
      <c r="ITW44" s="9"/>
      <c r="ITX44" s="9"/>
      <c r="ITY44" s="78"/>
      <c r="ITZ44" s="10"/>
      <c r="IUA44" s="10"/>
      <c r="IUB44" s="10"/>
      <c r="IUC44" s="9"/>
      <c r="IUD44" s="9"/>
      <c r="IUE44" s="78"/>
      <c r="IUF44" s="9"/>
      <c r="IUG44" s="9"/>
      <c r="IUH44" s="78"/>
      <c r="IUI44" s="10"/>
      <c r="IUJ44" s="10"/>
      <c r="IUK44" s="10"/>
      <c r="IUL44" s="10"/>
      <c r="IUM44" s="10"/>
      <c r="IUN44" s="10"/>
      <c r="IUO44" s="57"/>
      <c r="IUP44" s="58"/>
      <c r="IUQ44" s="9"/>
      <c r="IUR44" s="9"/>
      <c r="IUS44" s="78"/>
      <c r="IUT44" s="9"/>
      <c r="IUU44" s="9"/>
      <c r="IUV44" s="78"/>
      <c r="IUW44" s="9"/>
      <c r="IUX44" s="9"/>
      <c r="IUY44" s="78"/>
      <c r="IUZ44" s="9"/>
      <c r="IVA44" s="9"/>
      <c r="IVB44" s="78"/>
      <c r="IVC44" s="9"/>
      <c r="IVD44" s="9"/>
      <c r="IVE44" s="78"/>
      <c r="IVF44" s="9"/>
      <c r="IVG44" s="9"/>
      <c r="IVH44" s="78"/>
      <c r="IVI44" s="9"/>
      <c r="IVJ44" s="9"/>
      <c r="IVK44" s="78"/>
      <c r="IVL44" s="9"/>
      <c r="IVM44" s="9"/>
      <c r="IVN44" s="78"/>
      <c r="IVO44" s="9"/>
      <c r="IVP44" s="9"/>
      <c r="IVQ44" s="78"/>
      <c r="IVR44" s="9"/>
      <c r="IVS44" s="9"/>
      <c r="IVT44" s="78"/>
      <c r="IVU44" s="9"/>
      <c r="IVV44" s="9"/>
      <c r="IVW44" s="78"/>
      <c r="IVX44" s="9"/>
      <c r="IVY44" s="9"/>
      <c r="IVZ44" s="78"/>
      <c r="IWA44" s="9"/>
      <c r="IWB44" s="9"/>
      <c r="IWC44" s="78"/>
      <c r="IWD44" s="9"/>
      <c r="IWE44" s="9"/>
      <c r="IWF44" s="78"/>
      <c r="IWG44" s="9"/>
      <c r="IWH44" s="9"/>
      <c r="IWI44" s="78"/>
      <c r="IWJ44" s="9"/>
      <c r="IWK44" s="9"/>
      <c r="IWL44" s="78"/>
      <c r="IWM44" s="9"/>
      <c r="IWN44" s="9"/>
      <c r="IWO44" s="78"/>
      <c r="IWP44" s="9"/>
      <c r="IWQ44" s="9"/>
      <c r="IWR44" s="78"/>
      <c r="IWS44" s="9"/>
      <c r="IWT44" s="9"/>
      <c r="IWU44" s="78"/>
      <c r="IWV44" s="9"/>
      <c r="IWW44" s="9"/>
      <c r="IWX44" s="78"/>
      <c r="IWY44" s="9"/>
      <c r="IWZ44" s="9"/>
      <c r="IXA44" s="78"/>
      <c r="IXB44" s="10"/>
      <c r="IXC44" s="10"/>
      <c r="IXD44" s="10"/>
      <c r="IXE44" s="9"/>
      <c r="IXF44" s="9"/>
      <c r="IXG44" s="78"/>
      <c r="IXH44" s="10"/>
      <c r="IXI44" s="10"/>
      <c r="IXJ44" s="10"/>
      <c r="IXK44" s="9"/>
      <c r="IXL44" s="9"/>
      <c r="IXM44" s="78"/>
      <c r="IXN44" s="9"/>
      <c r="IXO44" s="9"/>
      <c r="IXP44" s="78"/>
      <c r="IXQ44" s="10"/>
      <c r="IXR44" s="10"/>
      <c r="IXS44" s="10"/>
      <c r="IXT44" s="10"/>
      <c r="IXU44" s="10"/>
      <c r="IXV44" s="10"/>
      <c r="IXW44" s="57"/>
      <c r="IXX44" s="58"/>
      <c r="IXY44" s="9"/>
      <c r="IXZ44" s="9"/>
      <c r="IYA44" s="78"/>
      <c r="IYB44" s="9"/>
      <c r="IYC44" s="9"/>
      <c r="IYD44" s="78"/>
      <c r="IYE44" s="9"/>
      <c r="IYF44" s="9"/>
      <c r="IYG44" s="78"/>
      <c r="IYH44" s="9"/>
      <c r="IYI44" s="9"/>
      <c r="IYJ44" s="78"/>
      <c r="IYK44" s="9"/>
      <c r="IYL44" s="9"/>
      <c r="IYM44" s="78"/>
      <c r="IYN44" s="9"/>
      <c r="IYO44" s="9"/>
      <c r="IYP44" s="78"/>
      <c r="IYQ44" s="9"/>
      <c r="IYR44" s="9"/>
      <c r="IYS44" s="78"/>
      <c r="IYT44" s="9"/>
      <c r="IYU44" s="9"/>
      <c r="IYV44" s="78"/>
      <c r="IYW44" s="9"/>
      <c r="IYX44" s="9"/>
      <c r="IYY44" s="78"/>
      <c r="IYZ44" s="9"/>
      <c r="IZA44" s="9"/>
      <c r="IZB44" s="78"/>
      <c r="IZC44" s="9"/>
      <c r="IZD44" s="9"/>
      <c r="IZE44" s="78"/>
      <c r="IZF44" s="9"/>
      <c r="IZG44" s="9"/>
      <c r="IZH44" s="78"/>
      <c r="IZI44" s="9"/>
      <c r="IZJ44" s="9"/>
      <c r="IZK44" s="78"/>
      <c r="IZL44" s="9"/>
      <c r="IZM44" s="9"/>
      <c r="IZN44" s="78"/>
      <c r="IZO44" s="9"/>
      <c r="IZP44" s="9"/>
      <c r="IZQ44" s="78"/>
      <c r="IZR44" s="9"/>
      <c r="IZS44" s="9"/>
      <c r="IZT44" s="78"/>
      <c r="IZU44" s="9"/>
      <c r="IZV44" s="9"/>
      <c r="IZW44" s="78"/>
      <c r="IZX44" s="9"/>
      <c r="IZY44" s="9"/>
      <c r="IZZ44" s="78"/>
      <c r="JAA44" s="9"/>
      <c r="JAB44" s="9"/>
      <c r="JAC44" s="78"/>
      <c r="JAD44" s="9"/>
      <c r="JAE44" s="9"/>
      <c r="JAF44" s="78"/>
      <c r="JAG44" s="9"/>
      <c r="JAH44" s="9"/>
      <c r="JAI44" s="78"/>
      <c r="JAJ44" s="10"/>
      <c r="JAK44" s="10"/>
      <c r="JAL44" s="10"/>
      <c r="JAM44" s="9"/>
      <c r="JAN44" s="9"/>
      <c r="JAO44" s="78"/>
      <c r="JAP44" s="10"/>
      <c r="JAQ44" s="10"/>
      <c r="JAR44" s="10"/>
      <c r="JAS44" s="9"/>
      <c r="JAT44" s="9"/>
      <c r="JAU44" s="78"/>
      <c r="JAV44" s="9"/>
      <c r="JAW44" s="9"/>
      <c r="JAX44" s="78"/>
      <c r="JAY44" s="10"/>
      <c r="JAZ44" s="10"/>
      <c r="JBA44" s="10"/>
      <c r="JBB44" s="10"/>
      <c r="JBC44" s="10"/>
      <c r="JBD44" s="10"/>
      <c r="JBE44" s="57"/>
      <c r="JBF44" s="58"/>
      <c r="JBG44" s="9"/>
      <c r="JBH44" s="9"/>
      <c r="JBI44" s="78"/>
      <c r="JBJ44" s="9"/>
      <c r="JBK44" s="9"/>
      <c r="JBL44" s="78"/>
      <c r="JBM44" s="9"/>
      <c r="JBN44" s="9"/>
      <c r="JBO44" s="78"/>
      <c r="JBP44" s="9"/>
      <c r="JBQ44" s="9"/>
      <c r="JBR44" s="78"/>
      <c r="JBS44" s="9"/>
      <c r="JBT44" s="9"/>
      <c r="JBU44" s="78"/>
      <c r="JBV44" s="9"/>
      <c r="JBW44" s="9"/>
      <c r="JBX44" s="78"/>
      <c r="JBY44" s="9"/>
      <c r="JBZ44" s="9"/>
      <c r="JCA44" s="78"/>
      <c r="JCB44" s="9"/>
      <c r="JCC44" s="9"/>
      <c r="JCD44" s="78"/>
      <c r="JCE44" s="9"/>
      <c r="JCF44" s="9"/>
      <c r="JCG44" s="78"/>
      <c r="JCH44" s="9"/>
      <c r="JCI44" s="9"/>
      <c r="JCJ44" s="78"/>
      <c r="JCK44" s="9"/>
      <c r="JCL44" s="9"/>
      <c r="JCM44" s="78"/>
      <c r="JCN44" s="9"/>
      <c r="JCO44" s="9"/>
      <c r="JCP44" s="78"/>
      <c r="JCQ44" s="9"/>
      <c r="JCR44" s="9"/>
      <c r="JCS44" s="78"/>
      <c r="JCT44" s="9"/>
      <c r="JCU44" s="9"/>
      <c r="JCV44" s="78"/>
      <c r="JCW44" s="9"/>
      <c r="JCX44" s="9"/>
      <c r="JCY44" s="78"/>
      <c r="JCZ44" s="9"/>
      <c r="JDA44" s="9"/>
      <c r="JDB44" s="78"/>
      <c r="JDC44" s="9"/>
      <c r="JDD44" s="9"/>
      <c r="JDE44" s="78"/>
      <c r="JDF44" s="9"/>
      <c r="JDG44" s="9"/>
      <c r="JDH44" s="78"/>
      <c r="JDI44" s="9"/>
      <c r="JDJ44" s="9"/>
      <c r="JDK44" s="78"/>
      <c r="JDL44" s="9"/>
      <c r="JDM44" s="9"/>
      <c r="JDN44" s="78"/>
      <c r="JDO44" s="9"/>
      <c r="JDP44" s="9"/>
      <c r="JDQ44" s="78"/>
      <c r="JDR44" s="10"/>
      <c r="JDS44" s="10"/>
      <c r="JDT44" s="10"/>
      <c r="JDU44" s="9"/>
      <c r="JDV44" s="9"/>
      <c r="JDW44" s="78"/>
      <c r="JDX44" s="10"/>
      <c r="JDY44" s="10"/>
      <c r="JDZ44" s="10"/>
      <c r="JEA44" s="9"/>
      <c r="JEB44" s="9"/>
      <c r="JEC44" s="78"/>
      <c r="JED44" s="9"/>
      <c r="JEE44" s="9"/>
      <c r="JEF44" s="78"/>
      <c r="JEG44" s="10"/>
      <c r="JEH44" s="10"/>
      <c r="JEI44" s="10"/>
      <c r="JEJ44" s="10"/>
      <c r="JEK44" s="10"/>
      <c r="JEL44" s="10"/>
      <c r="JEM44" s="57"/>
      <c r="JEN44" s="58"/>
      <c r="JEO44" s="9"/>
      <c r="JEP44" s="9"/>
      <c r="JEQ44" s="78"/>
      <c r="JER44" s="9"/>
      <c r="JES44" s="9"/>
      <c r="JET44" s="78"/>
      <c r="JEU44" s="9"/>
      <c r="JEV44" s="9"/>
      <c r="JEW44" s="78"/>
      <c r="JEX44" s="9"/>
      <c r="JEY44" s="9"/>
      <c r="JEZ44" s="78"/>
      <c r="JFA44" s="9"/>
      <c r="JFB44" s="9"/>
      <c r="JFC44" s="78"/>
      <c r="JFD44" s="9"/>
      <c r="JFE44" s="9"/>
      <c r="JFF44" s="78"/>
      <c r="JFG44" s="9"/>
      <c r="JFH44" s="9"/>
      <c r="JFI44" s="78"/>
      <c r="JFJ44" s="9"/>
      <c r="JFK44" s="9"/>
      <c r="JFL44" s="78"/>
      <c r="JFM44" s="9"/>
      <c r="JFN44" s="9"/>
      <c r="JFO44" s="78"/>
      <c r="JFP44" s="9"/>
      <c r="JFQ44" s="9"/>
      <c r="JFR44" s="78"/>
      <c r="JFS44" s="9"/>
      <c r="JFT44" s="9"/>
      <c r="JFU44" s="78"/>
      <c r="JFV44" s="9"/>
      <c r="JFW44" s="9"/>
      <c r="JFX44" s="78"/>
      <c r="JFY44" s="9"/>
      <c r="JFZ44" s="9"/>
      <c r="JGA44" s="78"/>
      <c r="JGB44" s="9"/>
      <c r="JGC44" s="9"/>
      <c r="JGD44" s="78"/>
      <c r="JGE44" s="9"/>
      <c r="JGF44" s="9"/>
      <c r="JGG44" s="78"/>
      <c r="JGH44" s="9"/>
      <c r="JGI44" s="9"/>
      <c r="JGJ44" s="78"/>
      <c r="JGK44" s="9"/>
      <c r="JGL44" s="9"/>
      <c r="JGM44" s="78"/>
      <c r="JGN44" s="9"/>
      <c r="JGO44" s="9"/>
      <c r="JGP44" s="78"/>
      <c r="JGQ44" s="9"/>
      <c r="JGR44" s="9"/>
      <c r="JGS44" s="78"/>
      <c r="JGT44" s="9"/>
      <c r="JGU44" s="9"/>
      <c r="JGV44" s="78"/>
      <c r="JGW44" s="9"/>
      <c r="JGX44" s="9"/>
      <c r="JGY44" s="78"/>
      <c r="JGZ44" s="10"/>
      <c r="JHA44" s="10"/>
      <c r="JHB44" s="10"/>
      <c r="JHC44" s="9"/>
      <c r="JHD44" s="9"/>
      <c r="JHE44" s="78"/>
      <c r="JHF44" s="10"/>
      <c r="JHG44" s="10"/>
      <c r="JHH44" s="10"/>
      <c r="JHI44" s="9"/>
      <c r="JHJ44" s="9"/>
      <c r="JHK44" s="78"/>
      <c r="JHL44" s="9"/>
      <c r="JHM44" s="9"/>
      <c r="JHN44" s="78"/>
      <c r="JHO44" s="10"/>
      <c r="JHP44" s="10"/>
      <c r="JHQ44" s="10"/>
      <c r="JHR44" s="10"/>
      <c r="JHS44" s="10"/>
      <c r="JHT44" s="10"/>
      <c r="JHU44" s="57"/>
      <c r="JHV44" s="58"/>
      <c r="JHW44" s="9"/>
      <c r="JHX44" s="9"/>
      <c r="JHY44" s="78"/>
      <c r="JHZ44" s="9"/>
      <c r="JIA44" s="9"/>
      <c r="JIB44" s="78"/>
      <c r="JIC44" s="9"/>
      <c r="JID44" s="9"/>
      <c r="JIE44" s="78"/>
      <c r="JIF44" s="9"/>
      <c r="JIG44" s="9"/>
      <c r="JIH44" s="78"/>
      <c r="JII44" s="9"/>
      <c r="JIJ44" s="9"/>
      <c r="JIK44" s="78"/>
      <c r="JIL44" s="9"/>
      <c r="JIM44" s="9"/>
      <c r="JIN44" s="78"/>
      <c r="JIO44" s="9"/>
      <c r="JIP44" s="9"/>
      <c r="JIQ44" s="78"/>
      <c r="JIR44" s="9"/>
      <c r="JIS44" s="9"/>
      <c r="JIT44" s="78"/>
      <c r="JIU44" s="9"/>
      <c r="JIV44" s="9"/>
      <c r="JIW44" s="78"/>
      <c r="JIX44" s="9"/>
      <c r="JIY44" s="9"/>
      <c r="JIZ44" s="78"/>
      <c r="JJA44" s="9"/>
      <c r="JJB44" s="9"/>
      <c r="JJC44" s="78"/>
      <c r="JJD44" s="9"/>
      <c r="JJE44" s="9"/>
      <c r="JJF44" s="78"/>
      <c r="JJG44" s="9"/>
      <c r="JJH44" s="9"/>
      <c r="JJI44" s="78"/>
      <c r="JJJ44" s="9"/>
      <c r="JJK44" s="9"/>
      <c r="JJL44" s="78"/>
      <c r="JJM44" s="9"/>
      <c r="JJN44" s="9"/>
      <c r="JJO44" s="78"/>
      <c r="JJP44" s="9"/>
      <c r="JJQ44" s="9"/>
      <c r="JJR44" s="78"/>
      <c r="JJS44" s="9"/>
      <c r="JJT44" s="9"/>
      <c r="JJU44" s="78"/>
      <c r="JJV44" s="9"/>
      <c r="JJW44" s="9"/>
      <c r="JJX44" s="78"/>
      <c r="JJY44" s="9"/>
      <c r="JJZ44" s="9"/>
      <c r="JKA44" s="78"/>
      <c r="JKB44" s="9"/>
      <c r="JKC44" s="9"/>
      <c r="JKD44" s="78"/>
      <c r="JKE44" s="9"/>
      <c r="JKF44" s="9"/>
      <c r="JKG44" s="78"/>
      <c r="JKH44" s="10"/>
      <c r="JKI44" s="10"/>
      <c r="JKJ44" s="10"/>
      <c r="JKK44" s="9"/>
      <c r="JKL44" s="9"/>
      <c r="JKM44" s="78"/>
      <c r="JKN44" s="10"/>
      <c r="JKO44" s="10"/>
      <c r="JKP44" s="10"/>
      <c r="JKQ44" s="9"/>
      <c r="JKR44" s="9"/>
      <c r="JKS44" s="78"/>
      <c r="JKT44" s="9"/>
      <c r="JKU44" s="9"/>
      <c r="JKV44" s="78"/>
      <c r="JKW44" s="10"/>
      <c r="JKX44" s="10"/>
      <c r="JKY44" s="10"/>
      <c r="JKZ44" s="10"/>
      <c r="JLA44" s="10"/>
      <c r="JLB44" s="10"/>
      <c r="JLC44" s="57"/>
      <c r="JLD44" s="58"/>
      <c r="JLE44" s="9"/>
      <c r="JLF44" s="9"/>
      <c r="JLG44" s="78"/>
      <c r="JLH44" s="9"/>
      <c r="JLI44" s="9"/>
      <c r="JLJ44" s="78"/>
      <c r="JLK44" s="9"/>
      <c r="JLL44" s="9"/>
      <c r="JLM44" s="78"/>
      <c r="JLN44" s="9"/>
      <c r="JLO44" s="9"/>
      <c r="JLP44" s="78"/>
      <c r="JLQ44" s="9"/>
      <c r="JLR44" s="9"/>
      <c r="JLS44" s="78"/>
      <c r="JLT44" s="9"/>
      <c r="JLU44" s="9"/>
      <c r="JLV44" s="78"/>
      <c r="JLW44" s="9"/>
      <c r="JLX44" s="9"/>
      <c r="JLY44" s="78"/>
      <c r="JLZ44" s="9"/>
      <c r="JMA44" s="9"/>
      <c r="JMB44" s="78"/>
      <c r="JMC44" s="9"/>
      <c r="JMD44" s="9"/>
      <c r="JME44" s="78"/>
      <c r="JMF44" s="9"/>
      <c r="JMG44" s="9"/>
      <c r="JMH44" s="78"/>
      <c r="JMI44" s="9"/>
      <c r="JMJ44" s="9"/>
      <c r="JMK44" s="78"/>
      <c r="JML44" s="9"/>
      <c r="JMM44" s="9"/>
      <c r="JMN44" s="78"/>
      <c r="JMO44" s="9"/>
      <c r="JMP44" s="9"/>
      <c r="JMQ44" s="78"/>
      <c r="JMR44" s="9"/>
      <c r="JMS44" s="9"/>
      <c r="JMT44" s="78"/>
      <c r="JMU44" s="9"/>
      <c r="JMV44" s="9"/>
      <c r="JMW44" s="78"/>
      <c r="JMX44" s="9"/>
      <c r="JMY44" s="9"/>
      <c r="JMZ44" s="78"/>
      <c r="JNA44" s="9"/>
      <c r="JNB44" s="9"/>
      <c r="JNC44" s="78"/>
      <c r="JND44" s="9"/>
      <c r="JNE44" s="9"/>
      <c r="JNF44" s="78"/>
      <c r="JNG44" s="9"/>
      <c r="JNH44" s="9"/>
      <c r="JNI44" s="78"/>
      <c r="JNJ44" s="9"/>
      <c r="JNK44" s="9"/>
      <c r="JNL44" s="78"/>
      <c r="JNM44" s="9"/>
      <c r="JNN44" s="9"/>
      <c r="JNO44" s="78"/>
      <c r="JNP44" s="10"/>
      <c r="JNQ44" s="10"/>
      <c r="JNR44" s="10"/>
      <c r="JNS44" s="9"/>
      <c r="JNT44" s="9"/>
      <c r="JNU44" s="78"/>
      <c r="JNV44" s="10"/>
      <c r="JNW44" s="10"/>
      <c r="JNX44" s="10"/>
      <c r="JNY44" s="9"/>
      <c r="JNZ44" s="9"/>
      <c r="JOA44" s="78"/>
      <c r="JOB44" s="9"/>
      <c r="JOC44" s="9"/>
      <c r="JOD44" s="78"/>
      <c r="JOE44" s="10"/>
      <c r="JOF44" s="10"/>
      <c r="JOG44" s="10"/>
      <c r="JOH44" s="10"/>
      <c r="JOI44" s="10"/>
      <c r="JOJ44" s="10"/>
      <c r="JOK44" s="57"/>
      <c r="JOL44" s="58"/>
      <c r="JOM44" s="9"/>
      <c r="JON44" s="9"/>
      <c r="JOO44" s="78"/>
      <c r="JOP44" s="9"/>
      <c r="JOQ44" s="9"/>
      <c r="JOR44" s="78"/>
      <c r="JOS44" s="9"/>
      <c r="JOT44" s="9"/>
      <c r="JOU44" s="78"/>
      <c r="JOV44" s="9"/>
      <c r="JOW44" s="9"/>
      <c r="JOX44" s="78"/>
      <c r="JOY44" s="9"/>
      <c r="JOZ44" s="9"/>
      <c r="JPA44" s="78"/>
      <c r="JPB44" s="9"/>
      <c r="JPC44" s="9"/>
      <c r="JPD44" s="78"/>
      <c r="JPE44" s="9"/>
      <c r="JPF44" s="9"/>
      <c r="JPG44" s="78"/>
      <c r="JPH44" s="9"/>
      <c r="JPI44" s="9"/>
      <c r="JPJ44" s="78"/>
      <c r="JPK44" s="9"/>
      <c r="JPL44" s="9"/>
      <c r="JPM44" s="78"/>
      <c r="JPN44" s="9"/>
      <c r="JPO44" s="9"/>
      <c r="JPP44" s="78"/>
      <c r="JPQ44" s="9"/>
      <c r="JPR44" s="9"/>
      <c r="JPS44" s="78"/>
      <c r="JPT44" s="9"/>
      <c r="JPU44" s="9"/>
      <c r="JPV44" s="78"/>
      <c r="JPW44" s="9"/>
      <c r="JPX44" s="9"/>
      <c r="JPY44" s="78"/>
      <c r="JPZ44" s="9"/>
      <c r="JQA44" s="9"/>
      <c r="JQB44" s="78"/>
      <c r="JQC44" s="9"/>
      <c r="JQD44" s="9"/>
      <c r="JQE44" s="78"/>
      <c r="JQF44" s="9"/>
      <c r="JQG44" s="9"/>
      <c r="JQH44" s="78"/>
      <c r="JQI44" s="9"/>
      <c r="JQJ44" s="9"/>
      <c r="JQK44" s="78"/>
      <c r="JQL44" s="9"/>
      <c r="JQM44" s="9"/>
      <c r="JQN44" s="78"/>
      <c r="JQO44" s="9"/>
      <c r="JQP44" s="9"/>
      <c r="JQQ44" s="78"/>
      <c r="JQR44" s="9"/>
      <c r="JQS44" s="9"/>
      <c r="JQT44" s="78"/>
      <c r="JQU44" s="9"/>
      <c r="JQV44" s="9"/>
      <c r="JQW44" s="78"/>
      <c r="JQX44" s="10"/>
      <c r="JQY44" s="10"/>
      <c r="JQZ44" s="10"/>
      <c r="JRA44" s="9"/>
      <c r="JRB44" s="9"/>
      <c r="JRC44" s="78"/>
      <c r="JRD44" s="10"/>
      <c r="JRE44" s="10"/>
      <c r="JRF44" s="10"/>
      <c r="JRG44" s="9"/>
      <c r="JRH44" s="9"/>
      <c r="JRI44" s="78"/>
      <c r="JRJ44" s="9"/>
      <c r="JRK44" s="9"/>
      <c r="JRL44" s="78"/>
      <c r="JRM44" s="10"/>
      <c r="JRN44" s="10"/>
      <c r="JRO44" s="10"/>
      <c r="JRP44" s="10"/>
      <c r="JRQ44" s="10"/>
      <c r="JRR44" s="10"/>
      <c r="JRS44" s="57"/>
      <c r="JRT44" s="58"/>
      <c r="JRU44" s="9"/>
      <c r="JRV44" s="9"/>
      <c r="JRW44" s="78"/>
      <c r="JRX44" s="9"/>
      <c r="JRY44" s="9"/>
      <c r="JRZ44" s="78"/>
      <c r="JSA44" s="9"/>
      <c r="JSB44" s="9"/>
      <c r="JSC44" s="78"/>
      <c r="JSD44" s="9"/>
      <c r="JSE44" s="9"/>
      <c r="JSF44" s="78"/>
      <c r="JSG44" s="9"/>
      <c r="JSH44" s="9"/>
      <c r="JSI44" s="78"/>
      <c r="JSJ44" s="9"/>
      <c r="JSK44" s="9"/>
      <c r="JSL44" s="78"/>
      <c r="JSM44" s="9"/>
      <c r="JSN44" s="9"/>
      <c r="JSO44" s="78"/>
      <c r="JSP44" s="9"/>
      <c r="JSQ44" s="9"/>
      <c r="JSR44" s="78"/>
      <c r="JSS44" s="9"/>
      <c r="JST44" s="9"/>
      <c r="JSU44" s="78"/>
      <c r="JSV44" s="9"/>
      <c r="JSW44" s="9"/>
      <c r="JSX44" s="78"/>
      <c r="JSY44" s="9"/>
      <c r="JSZ44" s="9"/>
      <c r="JTA44" s="78"/>
      <c r="JTB44" s="9"/>
      <c r="JTC44" s="9"/>
      <c r="JTD44" s="78"/>
      <c r="JTE44" s="9"/>
      <c r="JTF44" s="9"/>
      <c r="JTG44" s="78"/>
      <c r="JTH44" s="9"/>
      <c r="JTI44" s="9"/>
      <c r="JTJ44" s="78"/>
      <c r="JTK44" s="9"/>
      <c r="JTL44" s="9"/>
      <c r="JTM44" s="78"/>
      <c r="JTN44" s="9"/>
      <c r="JTO44" s="9"/>
      <c r="JTP44" s="78"/>
      <c r="JTQ44" s="9"/>
      <c r="JTR44" s="9"/>
      <c r="JTS44" s="78"/>
      <c r="JTT44" s="9"/>
      <c r="JTU44" s="9"/>
      <c r="JTV44" s="78"/>
      <c r="JTW44" s="9"/>
      <c r="JTX44" s="9"/>
      <c r="JTY44" s="78"/>
      <c r="JTZ44" s="9"/>
      <c r="JUA44" s="9"/>
      <c r="JUB44" s="78"/>
      <c r="JUC44" s="9"/>
      <c r="JUD44" s="9"/>
      <c r="JUE44" s="78"/>
      <c r="JUF44" s="10"/>
      <c r="JUG44" s="10"/>
      <c r="JUH44" s="10"/>
      <c r="JUI44" s="9"/>
      <c r="JUJ44" s="9"/>
      <c r="JUK44" s="78"/>
      <c r="JUL44" s="10"/>
      <c r="JUM44" s="10"/>
      <c r="JUN44" s="10"/>
      <c r="JUO44" s="9"/>
      <c r="JUP44" s="9"/>
      <c r="JUQ44" s="78"/>
      <c r="JUR44" s="9"/>
      <c r="JUS44" s="9"/>
      <c r="JUT44" s="78"/>
      <c r="JUU44" s="10"/>
      <c r="JUV44" s="10"/>
      <c r="JUW44" s="10"/>
      <c r="JUX44" s="10"/>
      <c r="JUY44" s="10"/>
      <c r="JUZ44" s="10"/>
      <c r="JVA44" s="57"/>
      <c r="JVB44" s="58"/>
      <c r="JVC44" s="9"/>
      <c r="JVD44" s="9"/>
      <c r="JVE44" s="78"/>
      <c r="JVF44" s="9"/>
      <c r="JVG44" s="9"/>
      <c r="JVH44" s="78"/>
      <c r="JVI44" s="9"/>
      <c r="JVJ44" s="9"/>
      <c r="JVK44" s="78"/>
      <c r="JVL44" s="9"/>
      <c r="JVM44" s="9"/>
      <c r="JVN44" s="78"/>
      <c r="JVO44" s="9"/>
      <c r="JVP44" s="9"/>
      <c r="JVQ44" s="78"/>
      <c r="JVR44" s="9"/>
      <c r="JVS44" s="9"/>
      <c r="JVT44" s="78"/>
      <c r="JVU44" s="9"/>
      <c r="JVV44" s="9"/>
      <c r="JVW44" s="78"/>
      <c r="JVX44" s="9"/>
      <c r="JVY44" s="9"/>
      <c r="JVZ44" s="78"/>
      <c r="JWA44" s="9"/>
      <c r="JWB44" s="9"/>
      <c r="JWC44" s="78"/>
      <c r="JWD44" s="9"/>
      <c r="JWE44" s="9"/>
      <c r="JWF44" s="78"/>
      <c r="JWG44" s="9"/>
      <c r="JWH44" s="9"/>
      <c r="JWI44" s="78"/>
      <c r="JWJ44" s="9"/>
      <c r="JWK44" s="9"/>
      <c r="JWL44" s="78"/>
      <c r="JWM44" s="9"/>
      <c r="JWN44" s="9"/>
      <c r="JWO44" s="78"/>
      <c r="JWP44" s="9"/>
      <c r="JWQ44" s="9"/>
      <c r="JWR44" s="78"/>
      <c r="JWS44" s="9"/>
      <c r="JWT44" s="9"/>
      <c r="JWU44" s="78"/>
      <c r="JWV44" s="9"/>
      <c r="JWW44" s="9"/>
      <c r="JWX44" s="78"/>
      <c r="JWY44" s="9"/>
      <c r="JWZ44" s="9"/>
      <c r="JXA44" s="78"/>
      <c r="JXB44" s="9"/>
      <c r="JXC44" s="9"/>
      <c r="JXD44" s="78"/>
      <c r="JXE44" s="9"/>
      <c r="JXF44" s="9"/>
      <c r="JXG44" s="78"/>
      <c r="JXH44" s="9"/>
      <c r="JXI44" s="9"/>
      <c r="JXJ44" s="78"/>
      <c r="JXK44" s="9"/>
      <c r="JXL44" s="9"/>
      <c r="JXM44" s="78"/>
      <c r="JXN44" s="10"/>
      <c r="JXO44" s="10"/>
      <c r="JXP44" s="10"/>
      <c r="JXQ44" s="9"/>
      <c r="JXR44" s="9"/>
      <c r="JXS44" s="78"/>
      <c r="JXT44" s="10"/>
      <c r="JXU44" s="10"/>
      <c r="JXV44" s="10"/>
      <c r="JXW44" s="9"/>
      <c r="JXX44" s="9"/>
      <c r="JXY44" s="78"/>
      <c r="JXZ44" s="9"/>
      <c r="JYA44" s="9"/>
      <c r="JYB44" s="78"/>
      <c r="JYC44" s="10"/>
      <c r="JYD44" s="10"/>
      <c r="JYE44" s="10"/>
      <c r="JYF44" s="10"/>
      <c r="JYG44" s="10"/>
      <c r="JYH44" s="10"/>
      <c r="JYI44" s="57"/>
      <c r="JYJ44" s="58"/>
      <c r="JYK44" s="9"/>
      <c r="JYL44" s="9"/>
      <c r="JYM44" s="78"/>
      <c r="JYN44" s="9"/>
      <c r="JYO44" s="9"/>
      <c r="JYP44" s="78"/>
      <c r="JYQ44" s="9"/>
      <c r="JYR44" s="9"/>
      <c r="JYS44" s="78"/>
      <c r="JYT44" s="9"/>
      <c r="JYU44" s="9"/>
      <c r="JYV44" s="78"/>
      <c r="JYW44" s="9"/>
      <c r="JYX44" s="9"/>
      <c r="JYY44" s="78"/>
      <c r="JYZ44" s="9"/>
      <c r="JZA44" s="9"/>
      <c r="JZB44" s="78"/>
      <c r="JZC44" s="9"/>
      <c r="JZD44" s="9"/>
      <c r="JZE44" s="78"/>
      <c r="JZF44" s="9"/>
      <c r="JZG44" s="9"/>
      <c r="JZH44" s="78"/>
      <c r="JZI44" s="9"/>
      <c r="JZJ44" s="9"/>
      <c r="JZK44" s="78"/>
      <c r="JZL44" s="9"/>
      <c r="JZM44" s="9"/>
      <c r="JZN44" s="78"/>
      <c r="JZO44" s="9"/>
      <c r="JZP44" s="9"/>
      <c r="JZQ44" s="78"/>
      <c r="JZR44" s="9"/>
      <c r="JZS44" s="9"/>
      <c r="JZT44" s="78"/>
      <c r="JZU44" s="9"/>
      <c r="JZV44" s="9"/>
      <c r="JZW44" s="78"/>
      <c r="JZX44" s="9"/>
      <c r="JZY44" s="9"/>
      <c r="JZZ44" s="78"/>
      <c r="KAA44" s="9"/>
      <c r="KAB44" s="9"/>
      <c r="KAC44" s="78"/>
      <c r="KAD44" s="9"/>
      <c r="KAE44" s="9"/>
      <c r="KAF44" s="78"/>
      <c r="KAG44" s="9"/>
      <c r="KAH44" s="9"/>
      <c r="KAI44" s="78"/>
      <c r="KAJ44" s="9"/>
      <c r="KAK44" s="9"/>
      <c r="KAL44" s="78"/>
      <c r="KAM44" s="9"/>
      <c r="KAN44" s="9"/>
      <c r="KAO44" s="78"/>
      <c r="KAP44" s="9"/>
      <c r="KAQ44" s="9"/>
      <c r="KAR44" s="78"/>
      <c r="KAS44" s="9"/>
      <c r="KAT44" s="9"/>
      <c r="KAU44" s="78"/>
      <c r="KAV44" s="10"/>
      <c r="KAW44" s="10"/>
      <c r="KAX44" s="10"/>
      <c r="KAY44" s="9"/>
      <c r="KAZ44" s="9"/>
      <c r="KBA44" s="78"/>
      <c r="KBB44" s="10"/>
      <c r="KBC44" s="10"/>
      <c r="KBD44" s="10"/>
      <c r="KBE44" s="9"/>
      <c r="KBF44" s="9"/>
      <c r="KBG44" s="78"/>
      <c r="KBH44" s="9"/>
      <c r="KBI44" s="9"/>
      <c r="KBJ44" s="78"/>
      <c r="KBK44" s="10"/>
      <c r="KBL44" s="10"/>
      <c r="KBM44" s="10"/>
      <c r="KBN44" s="10"/>
      <c r="KBO44" s="10"/>
      <c r="KBP44" s="10"/>
      <c r="KBQ44" s="57"/>
      <c r="KBR44" s="58"/>
      <c r="KBS44" s="9"/>
      <c r="KBT44" s="9"/>
      <c r="KBU44" s="78"/>
      <c r="KBV44" s="9"/>
      <c r="KBW44" s="9"/>
      <c r="KBX44" s="78"/>
      <c r="KBY44" s="9"/>
      <c r="KBZ44" s="9"/>
      <c r="KCA44" s="78"/>
      <c r="KCB44" s="9"/>
      <c r="KCC44" s="9"/>
      <c r="KCD44" s="78"/>
      <c r="KCE44" s="9"/>
      <c r="KCF44" s="9"/>
      <c r="KCG44" s="78"/>
      <c r="KCH44" s="9"/>
      <c r="KCI44" s="9"/>
      <c r="KCJ44" s="78"/>
      <c r="KCK44" s="9"/>
      <c r="KCL44" s="9"/>
      <c r="KCM44" s="78"/>
      <c r="KCN44" s="9"/>
      <c r="KCO44" s="9"/>
      <c r="KCP44" s="78"/>
      <c r="KCQ44" s="9"/>
      <c r="KCR44" s="9"/>
      <c r="KCS44" s="78"/>
      <c r="KCT44" s="9"/>
      <c r="KCU44" s="9"/>
      <c r="KCV44" s="78"/>
      <c r="KCW44" s="9"/>
      <c r="KCX44" s="9"/>
      <c r="KCY44" s="78"/>
      <c r="KCZ44" s="9"/>
      <c r="KDA44" s="9"/>
      <c r="KDB44" s="78"/>
      <c r="KDC44" s="9"/>
      <c r="KDD44" s="9"/>
      <c r="KDE44" s="78"/>
      <c r="KDF44" s="9"/>
      <c r="KDG44" s="9"/>
      <c r="KDH44" s="78"/>
      <c r="KDI44" s="9"/>
      <c r="KDJ44" s="9"/>
      <c r="KDK44" s="78"/>
      <c r="KDL44" s="9"/>
      <c r="KDM44" s="9"/>
      <c r="KDN44" s="78"/>
      <c r="KDO44" s="9"/>
      <c r="KDP44" s="9"/>
      <c r="KDQ44" s="78"/>
      <c r="KDR44" s="9"/>
      <c r="KDS44" s="9"/>
      <c r="KDT44" s="78"/>
      <c r="KDU44" s="9"/>
      <c r="KDV44" s="9"/>
      <c r="KDW44" s="78"/>
      <c r="KDX44" s="9"/>
      <c r="KDY44" s="9"/>
      <c r="KDZ44" s="78"/>
      <c r="KEA44" s="9"/>
      <c r="KEB44" s="9"/>
      <c r="KEC44" s="78"/>
      <c r="KED44" s="10"/>
      <c r="KEE44" s="10"/>
      <c r="KEF44" s="10"/>
      <c r="KEG44" s="9"/>
      <c r="KEH44" s="9"/>
      <c r="KEI44" s="78"/>
      <c r="KEJ44" s="10"/>
      <c r="KEK44" s="10"/>
      <c r="KEL44" s="10"/>
      <c r="KEM44" s="9"/>
      <c r="KEN44" s="9"/>
      <c r="KEO44" s="78"/>
      <c r="KEP44" s="9"/>
      <c r="KEQ44" s="9"/>
      <c r="KER44" s="78"/>
      <c r="KES44" s="10"/>
      <c r="KET44" s="10"/>
      <c r="KEU44" s="10"/>
      <c r="KEV44" s="10"/>
      <c r="KEW44" s="10"/>
      <c r="KEX44" s="10"/>
      <c r="KEY44" s="57"/>
      <c r="KEZ44" s="58"/>
      <c r="KFA44" s="9"/>
      <c r="KFB44" s="9"/>
      <c r="KFC44" s="78"/>
      <c r="KFD44" s="9"/>
      <c r="KFE44" s="9"/>
      <c r="KFF44" s="78"/>
      <c r="KFG44" s="9"/>
      <c r="KFH44" s="9"/>
      <c r="KFI44" s="78"/>
      <c r="KFJ44" s="9"/>
      <c r="KFK44" s="9"/>
      <c r="KFL44" s="78"/>
      <c r="KFM44" s="9"/>
      <c r="KFN44" s="9"/>
      <c r="KFO44" s="78"/>
      <c r="KFP44" s="9"/>
      <c r="KFQ44" s="9"/>
      <c r="KFR44" s="78"/>
      <c r="KFS44" s="9"/>
      <c r="KFT44" s="9"/>
      <c r="KFU44" s="78"/>
      <c r="KFV44" s="9"/>
      <c r="KFW44" s="9"/>
      <c r="KFX44" s="78"/>
      <c r="KFY44" s="9"/>
      <c r="KFZ44" s="9"/>
      <c r="KGA44" s="78"/>
      <c r="KGB44" s="9"/>
      <c r="KGC44" s="9"/>
      <c r="KGD44" s="78"/>
      <c r="KGE44" s="9"/>
      <c r="KGF44" s="9"/>
      <c r="KGG44" s="78"/>
      <c r="KGH44" s="9"/>
      <c r="KGI44" s="9"/>
      <c r="KGJ44" s="78"/>
      <c r="KGK44" s="9"/>
      <c r="KGL44" s="9"/>
      <c r="KGM44" s="78"/>
      <c r="KGN44" s="9"/>
      <c r="KGO44" s="9"/>
      <c r="KGP44" s="78"/>
      <c r="KGQ44" s="9"/>
      <c r="KGR44" s="9"/>
      <c r="KGS44" s="78"/>
      <c r="KGT44" s="9"/>
      <c r="KGU44" s="9"/>
      <c r="KGV44" s="78"/>
      <c r="KGW44" s="9"/>
      <c r="KGX44" s="9"/>
      <c r="KGY44" s="78"/>
      <c r="KGZ44" s="9"/>
      <c r="KHA44" s="9"/>
      <c r="KHB44" s="78"/>
      <c r="KHC44" s="9"/>
      <c r="KHD44" s="9"/>
      <c r="KHE44" s="78"/>
      <c r="KHF44" s="9"/>
      <c r="KHG44" s="9"/>
      <c r="KHH44" s="78"/>
      <c r="KHI44" s="9"/>
      <c r="KHJ44" s="9"/>
      <c r="KHK44" s="78"/>
      <c r="KHL44" s="10"/>
      <c r="KHM44" s="10"/>
      <c r="KHN44" s="10"/>
      <c r="KHO44" s="9"/>
      <c r="KHP44" s="9"/>
      <c r="KHQ44" s="78"/>
      <c r="KHR44" s="10"/>
      <c r="KHS44" s="10"/>
      <c r="KHT44" s="10"/>
      <c r="KHU44" s="9"/>
      <c r="KHV44" s="9"/>
      <c r="KHW44" s="78"/>
      <c r="KHX44" s="9"/>
      <c r="KHY44" s="9"/>
      <c r="KHZ44" s="78"/>
      <c r="KIA44" s="10"/>
      <c r="KIB44" s="10"/>
      <c r="KIC44" s="10"/>
      <c r="KID44" s="10"/>
      <c r="KIE44" s="10"/>
      <c r="KIF44" s="10"/>
      <c r="KIG44" s="57"/>
      <c r="KIH44" s="58"/>
      <c r="KII44" s="9"/>
      <c r="KIJ44" s="9"/>
      <c r="KIK44" s="78"/>
      <c r="KIL44" s="9"/>
      <c r="KIM44" s="9"/>
      <c r="KIN44" s="78"/>
      <c r="KIO44" s="9"/>
      <c r="KIP44" s="9"/>
      <c r="KIQ44" s="78"/>
      <c r="KIR44" s="9"/>
      <c r="KIS44" s="9"/>
      <c r="KIT44" s="78"/>
      <c r="KIU44" s="9"/>
      <c r="KIV44" s="9"/>
      <c r="KIW44" s="78"/>
      <c r="KIX44" s="9"/>
      <c r="KIY44" s="9"/>
      <c r="KIZ44" s="78"/>
      <c r="KJA44" s="9"/>
      <c r="KJB44" s="9"/>
      <c r="KJC44" s="78"/>
      <c r="KJD44" s="9"/>
      <c r="KJE44" s="9"/>
      <c r="KJF44" s="78"/>
      <c r="KJG44" s="9"/>
      <c r="KJH44" s="9"/>
      <c r="KJI44" s="78"/>
      <c r="KJJ44" s="9"/>
      <c r="KJK44" s="9"/>
      <c r="KJL44" s="78"/>
      <c r="KJM44" s="9"/>
      <c r="KJN44" s="9"/>
      <c r="KJO44" s="78"/>
      <c r="KJP44" s="9"/>
      <c r="KJQ44" s="9"/>
      <c r="KJR44" s="78"/>
      <c r="KJS44" s="9"/>
      <c r="KJT44" s="9"/>
      <c r="KJU44" s="78"/>
      <c r="KJV44" s="9"/>
      <c r="KJW44" s="9"/>
      <c r="KJX44" s="78"/>
      <c r="KJY44" s="9"/>
      <c r="KJZ44" s="9"/>
      <c r="KKA44" s="78"/>
      <c r="KKB44" s="9"/>
      <c r="KKC44" s="9"/>
      <c r="KKD44" s="78"/>
      <c r="KKE44" s="9"/>
      <c r="KKF44" s="9"/>
      <c r="KKG44" s="78"/>
      <c r="KKH44" s="9"/>
      <c r="KKI44" s="9"/>
      <c r="KKJ44" s="78"/>
      <c r="KKK44" s="9"/>
      <c r="KKL44" s="9"/>
      <c r="KKM44" s="78"/>
      <c r="KKN44" s="9"/>
      <c r="KKO44" s="9"/>
      <c r="KKP44" s="78"/>
      <c r="KKQ44" s="9"/>
      <c r="KKR44" s="9"/>
      <c r="KKS44" s="78"/>
      <c r="KKT44" s="10"/>
      <c r="KKU44" s="10"/>
      <c r="KKV44" s="10"/>
      <c r="KKW44" s="9"/>
      <c r="KKX44" s="9"/>
      <c r="KKY44" s="78"/>
      <c r="KKZ44" s="10"/>
      <c r="KLA44" s="10"/>
      <c r="KLB44" s="10"/>
      <c r="KLC44" s="9"/>
      <c r="KLD44" s="9"/>
      <c r="KLE44" s="78"/>
      <c r="KLF44" s="9"/>
      <c r="KLG44" s="9"/>
      <c r="KLH44" s="78"/>
      <c r="KLI44" s="10"/>
      <c r="KLJ44" s="10"/>
      <c r="KLK44" s="10"/>
      <c r="KLL44" s="10"/>
      <c r="KLM44" s="10"/>
      <c r="KLN44" s="10"/>
      <c r="KLO44" s="57"/>
      <c r="KLP44" s="58"/>
      <c r="KLQ44" s="9"/>
      <c r="KLR44" s="9"/>
      <c r="KLS44" s="78"/>
      <c r="KLT44" s="9"/>
      <c r="KLU44" s="9"/>
      <c r="KLV44" s="78"/>
      <c r="KLW44" s="9"/>
      <c r="KLX44" s="9"/>
      <c r="KLY44" s="78"/>
      <c r="KLZ44" s="9"/>
      <c r="KMA44" s="9"/>
      <c r="KMB44" s="78"/>
      <c r="KMC44" s="9"/>
      <c r="KMD44" s="9"/>
      <c r="KME44" s="78"/>
      <c r="KMF44" s="9"/>
      <c r="KMG44" s="9"/>
      <c r="KMH44" s="78"/>
      <c r="KMI44" s="9"/>
      <c r="KMJ44" s="9"/>
      <c r="KMK44" s="78"/>
      <c r="KML44" s="9"/>
      <c r="KMM44" s="9"/>
      <c r="KMN44" s="78"/>
      <c r="KMO44" s="9"/>
      <c r="KMP44" s="9"/>
      <c r="KMQ44" s="78"/>
      <c r="KMR44" s="9"/>
      <c r="KMS44" s="9"/>
      <c r="KMT44" s="78"/>
      <c r="KMU44" s="9"/>
      <c r="KMV44" s="9"/>
      <c r="KMW44" s="78"/>
      <c r="KMX44" s="9"/>
      <c r="KMY44" s="9"/>
      <c r="KMZ44" s="78"/>
      <c r="KNA44" s="9"/>
      <c r="KNB44" s="9"/>
      <c r="KNC44" s="78"/>
      <c r="KND44" s="9"/>
      <c r="KNE44" s="9"/>
      <c r="KNF44" s="78"/>
      <c r="KNG44" s="9"/>
      <c r="KNH44" s="9"/>
      <c r="KNI44" s="78"/>
      <c r="KNJ44" s="9"/>
      <c r="KNK44" s="9"/>
      <c r="KNL44" s="78"/>
      <c r="KNM44" s="9"/>
      <c r="KNN44" s="9"/>
      <c r="KNO44" s="78"/>
      <c r="KNP44" s="9"/>
      <c r="KNQ44" s="9"/>
      <c r="KNR44" s="78"/>
      <c r="KNS44" s="9"/>
      <c r="KNT44" s="9"/>
      <c r="KNU44" s="78"/>
      <c r="KNV44" s="9"/>
      <c r="KNW44" s="9"/>
      <c r="KNX44" s="78"/>
      <c r="KNY44" s="9"/>
      <c r="KNZ44" s="9"/>
      <c r="KOA44" s="78"/>
      <c r="KOB44" s="10"/>
      <c r="KOC44" s="10"/>
      <c r="KOD44" s="10"/>
      <c r="KOE44" s="9"/>
      <c r="KOF44" s="9"/>
      <c r="KOG44" s="78"/>
      <c r="KOH44" s="10"/>
      <c r="KOI44" s="10"/>
      <c r="KOJ44" s="10"/>
      <c r="KOK44" s="9"/>
      <c r="KOL44" s="9"/>
      <c r="KOM44" s="78"/>
      <c r="KON44" s="9"/>
      <c r="KOO44" s="9"/>
      <c r="KOP44" s="78"/>
      <c r="KOQ44" s="10"/>
      <c r="KOR44" s="10"/>
      <c r="KOS44" s="10"/>
      <c r="KOT44" s="10"/>
      <c r="KOU44" s="10"/>
      <c r="KOV44" s="10"/>
      <c r="KOW44" s="57"/>
      <c r="KOX44" s="58"/>
      <c r="KOY44" s="9"/>
      <c r="KOZ44" s="9"/>
      <c r="KPA44" s="78"/>
      <c r="KPB44" s="9"/>
      <c r="KPC44" s="9"/>
      <c r="KPD44" s="78"/>
      <c r="KPE44" s="9"/>
      <c r="KPF44" s="9"/>
      <c r="KPG44" s="78"/>
      <c r="KPH44" s="9"/>
      <c r="KPI44" s="9"/>
      <c r="KPJ44" s="78"/>
      <c r="KPK44" s="9"/>
      <c r="KPL44" s="9"/>
      <c r="KPM44" s="78"/>
      <c r="KPN44" s="9"/>
      <c r="KPO44" s="9"/>
      <c r="KPP44" s="78"/>
      <c r="KPQ44" s="9"/>
      <c r="KPR44" s="9"/>
      <c r="KPS44" s="78"/>
      <c r="KPT44" s="9"/>
      <c r="KPU44" s="9"/>
      <c r="KPV44" s="78"/>
      <c r="KPW44" s="9"/>
      <c r="KPX44" s="9"/>
      <c r="KPY44" s="78"/>
      <c r="KPZ44" s="9"/>
      <c r="KQA44" s="9"/>
      <c r="KQB44" s="78"/>
      <c r="KQC44" s="9"/>
      <c r="KQD44" s="9"/>
      <c r="KQE44" s="78"/>
      <c r="KQF44" s="9"/>
      <c r="KQG44" s="9"/>
      <c r="KQH44" s="78"/>
      <c r="KQI44" s="9"/>
      <c r="KQJ44" s="9"/>
      <c r="KQK44" s="78"/>
      <c r="KQL44" s="9"/>
      <c r="KQM44" s="9"/>
      <c r="KQN44" s="78"/>
      <c r="KQO44" s="9"/>
      <c r="KQP44" s="9"/>
      <c r="KQQ44" s="78"/>
      <c r="KQR44" s="9"/>
      <c r="KQS44" s="9"/>
      <c r="KQT44" s="78"/>
      <c r="KQU44" s="9"/>
      <c r="KQV44" s="9"/>
      <c r="KQW44" s="78"/>
      <c r="KQX44" s="9"/>
      <c r="KQY44" s="9"/>
      <c r="KQZ44" s="78"/>
      <c r="KRA44" s="9"/>
      <c r="KRB44" s="9"/>
      <c r="KRC44" s="78"/>
      <c r="KRD44" s="9"/>
      <c r="KRE44" s="9"/>
      <c r="KRF44" s="78"/>
      <c r="KRG44" s="9"/>
      <c r="KRH44" s="9"/>
      <c r="KRI44" s="78"/>
      <c r="KRJ44" s="10"/>
      <c r="KRK44" s="10"/>
      <c r="KRL44" s="10"/>
      <c r="KRM44" s="9"/>
      <c r="KRN44" s="9"/>
      <c r="KRO44" s="78"/>
      <c r="KRP44" s="10"/>
      <c r="KRQ44" s="10"/>
      <c r="KRR44" s="10"/>
      <c r="KRS44" s="9"/>
      <c r="KRT44" s="9"/>
      <c r="KRU44" s="78"/>
      <c r="KRV44" s="9"/>
      <c r="KRW44" s="9"/>
      <c r="KRX44" s="78"/>
      <c r="KRY44" s="10"/>
      <c r="KRZ44" s="10"/>
      <c r="KSA44" s="10"/>
      <c r="KSB44" s="10"/>
      <c r="KSC44" s="10"/>
      <c r="KSD44" s="10"/>
      <c r="KSE44" s="57"/>
      <c r="KSF44" s="58"/>
      <c r="KSG44" s="9"/>
      <c r="KSH44" s="9"/>
      <c r="KSI44" s="78"/>
      <c r="KSJ44" s="9"/>
      <c r="KSK44" s="9"/>
      <c r="KSL44" s="78"/>
      <c r="KSM44" s="9"/>
      <c r="KSN44" s="9"/>
      <c r="KSO44" s="78"/>
      <c r="KSP44" s="9"/>
      <c r="KSQ44" s="9"/>
      <c r="KSR44" s="78"/>
      <c r="KSS44" s="9"/>
      <c r="KST44" s="9"/>
      <c r="KSU44" s="78"/>
      <c r="KSV44" s="9"/>
      <c r="KSW44" s="9"/>
      <c r="KSX44" s="78"/>
      <c r="KSY44" s="9"/>
      <c r="KSZ44" s="9"/>
      <c r="KTA44" s="78"/>
      <c r="KTB44" s="9"/>
      <c r="KTC44" s="9"/>
      <c r="KTD44" s="78"/>
      <c r="KTE44" s="9"/>
      <c r="KTF44" s="9"/>
      <c r="KTG44" s="78"/>
      <c r="KTH44" s="9"/>
      <c r="KTI44" s="9"/>
      <c r="KTJ44" s="78"/>
      <c r="KTK44" s="9"/>
      <c r="KTL44" s="9"/>
      <c r="KTM44" s="78"/>
      <c r="KTN44" s="9"/>
      <c r="KTO44" s="9"/>
      <c r="KTP44" s="78"/>
      <c r="KTQ44" s="9"/>
      <c r="KTR44" s="9"/>
      <c r="KTS44" s="78"/>
      <c r="KTT44" s="9"/>
      <c r="KTU44" s="9"/>
      <c r="KTV44" s="78"/>
      <c r="KTW44" s="9"/>
      <c r="KTX44" s="9"/>
      <c r="KTY44" s="78"/>
      <c r="KTZ44" s="9"/>
      <c r="KUA44" s="9"/>
      <c r="KUB44" s="78"/>
      <c r="KUC44" s="9"/>
      <c r="KUD44" s="9"/>
      <c r="KUE44" s="78"/>
      <c r="KUF44" s="9"/>
      <c r="KUG44" s="9"/>
      <c r="KUH44" s="78"/>
      <c r="KUI44" s="9"/>
      <c r="KUJ44" s="9"/>
      <c r="KUK44" s="78"/>
      <c r="KUL44" s="9"/>
      <c r="KUM44" s="9"/>
      <c r="KUN44" s="78"/>
      <c r="KUO44" s="9"/>
      <c r="KUP44" s="9"/>
      <c r="KUQ44" s="78"/>
      <c r="KUR44" s="10"/>
      <c r="KUS44" s="10"/>
      <c r="KUT44" s="10"/>
      <c r="KUU44" s="9"/>
      <c r="KUV44" s="9"/>
      <c r="KUW44" s="78"/>
      <c r="KUX44" s="10"/>
      <c r="KUY44" s="10"/>
      <c r="KUZ44" s="10"/>
      <c r="KVA44" s="9"/>
      <c r="KVB44" s="9"/>
      <c r="KVC44" s="78"/>
      <c r="KVD44" s="9"/>
      <c r="KVE44" s="9"/>
      <c r="KVF44" s="78"/>
      <c r="KVG44" s="10"/>
      <c r="KVH44" s="10"/>
      <c r="KVI44" s="10"/>
      <c r="KVJ44" s="10"/>
      <c r="KVK44" s="10"/>
      <c r="KVL44" s="10"/>
      <c r="KVM44" s="57"/>
      <c r="KVN44" s="58"/>
      <c r="KVO44" s="9"/>
      <c r="KVP44" s="9"/>
      <c r="KVQ44" s="78"/>
      <c r="KVR44" s="9"/>
      <c r="KVS44" s="9"/>
      <c r="KVT44" s="78"/>
      <c r="KVU44" s="9"/>
      <c r="KVV44" s="9"/>
      <c r="KVW44" s="78"/>
      <c r="KVX44" s="9"/>
      <c r="KVY44" s="9"/>
      <c r="KVZ44" s="78"/>
      <c r="KWA44" s="9"/>
      <c r="KWB44" s="9"/>
      <c r="KWC44" s="78"/>
      <c r="KWD44" s="9"/>
      <c r="KWE44" s="9"/>
      <c r="KWF44" s="78"/>
      <c r="KWG44" s="9"/>
      <c r="KWH44" s="9"/>
      <c r="KWI44" s="78"/>
      <c r="KWJ44" s="9"/>
      <c r="KWK44" s="9"/>
      <c r="KWL44" s="78"/>
      <c r="KWM44" s="9"/>
      <c r="KWN44" s="9"/>
      <c r="KWO44" s="78"/>
      <c r="KWP44" s="9"/>
      <c r="KWQ44" s="9"/>
      <c r="KWR44" s="78"/>
      <c r="KWS44" s="9"/>
      <c r="KWT44" s="9"/>
      <c r="KWU44" s="78"/>
      <c r="KWV44" s="9"/>
      <c r="KWW44" s="9"/>
      <c r="KWX44" s="78"/>
      <c r="KWY44" s="9"/>
      <c r="KWZ44" s="9"/>
      <c r="KXA44" s="78"/>
      <c r="KXB44" s="9"/>
      <c r="KXC44" s="9"/>
      <c r="KXD44" s="78"/>
      <c r="KXE44" s="9"/>
      <c r="KXF44" s="9"/>
      <c r="KXG44" s="78"/>
      <c r="KXH44" s="9"/>
      <c r="KXI44" s="9"/>
      <c r="KXJ44" s="78"/>
      <c r="KXK44" s="9"/>
      <c r="KXL44" s="9"/>
      <c r="KXM44" s="78"/>
      <c r="KXN44" s="9"/>
      <c r="KXO44" s="9"/>
      <c r="KXP44" s="78"/>
      <c r="KXQ44" s="9"/>
      <c r="KXR44" s="9"/>
      <c r="KXS44" s="78"/>
      <c r="KXT44" s="9"/>
      <c r="KXU44" s="9"/>
      <c r="KXV44" s="78"/>
      <c r="KXW44" s="9"/>
      <c r="KXX44" s="9"/>
      <c r="KXY44" s="78"/>
      <c r="KXZ44" s="10"/>
      <c r="KYA44" s="10"/>
      <c r="KYB44" s="10"/>
      <c r="KYC44" s="9"/>
      <c r="KYD44" s="9"/>
      <c r="KYE44" s="78"/>
      <c r="KYF44" s="10"/>
      <c r="KYG44" s="10"/>
      <c r="KYH44" s="10"/>
      <c r="KYI44" s="9"/>
      <c r="KYJ44" s="9"/>
      <c r="KYK44" s="78"/>
      <c r="KYL44" s="9"/>
      <c r="KYM44" s="9"/>
      <c r="KYN44" s="78"/>
      <c r="KYO44" s="10"/>
      <c r="KYP44" s="10"/>
      <c r="KYQ44" s="10"/>
      <c r="KYR44" s="10"/>
      <c r="KYS44" s="10"/>
      <c r="KYT44" s="10"/>
      <c r="KYU44" s="57"/>
      <c r="KYV44" s="58"/>
      <c r="KYW44" s="9"/>
      <c r="KYX44" s="9"/>
      <c r="KYY44" s="78"/>
      <c r="KYZ44" s="9"/>
      <c r="KZA44" s="9"/>
      <c r="KZB44" s="78"/>
      <c r="KZC44" s="9"/>
      <c r="KZD44" s="9"/>
      <c r="KZE44" s="78"/>
      <c r="KZF44" s="9"/>
      <c r="KZG44" s="9"/>
      <c r="KZH44" s="78"/>
      <c r="KZI44" s="9"/>
      <c r="KZJ44" s="9"/>
      <c r="KZK44" s="78"/>
      <c r="KZL44" s="9"/>
      <c r="KZM44" s="9"/>
      <c r="KZN44" s="78"/>
      <c r="KZO44" s="9"/>
      <c r="KZP44" s="9"/>
      <c r="KZQ44" s="78"/>
      <c r="KZR44" s="9"/>
      <c r="KZS44" s="9"/>
      <c r="KZT44" s="78"/>
      <c r="KZU44" s="9"/>
      <c r="KZV44" s="9"/>
      <c r="KZW44" s="78"/>
      <c r="KZX44" s="9"/>
      <c r="KZY44" s="9"/>
      <c r="KZZ44" s="78"/>
      <c r="LAA44" s="9"/>
      <c r="LAB44" s="9"/>
      <c r="LAC44" s="78"/>
      <c r="LAD44" s="9"/>
      <c r="LAE44" s="9"/>
      <c r="LAF44" s="78"/>
      <c r="LAG44" s="9"/>
      <c r="LAH44" s="9"/>
      <c r="LAI44" s="78"/>
      <c r="LAJ44" s="9"/>
      <c r="LAK44" s="9"/>
      <c r="LAL44" s="78"/>
      <c r="LAM44" s="9"/>
      <c r="LAN44" s="9"/>
      <c r="LAO44" s="78"/>
      <c r="LAP44" s="9"/>
      <c r="LAQ44" s="9"/>
      <c r="LAR44" s="78"/>
      <c r="LAS44" s="9"/>
      <c r="LAT44" s="9"/>
      <c r="LAU44" s="78"/>
      <c r="LAV44" s="9"/>
      <c r="LAW44" s="9"/>
      <c r="LAX44" s="78"/>
      <c r="LAY44" s="9"/>
      <c r="LAZ44" s="9"/>
      <c r="LBA44" s="78"/>
      <c r="LBB44" s="9"/>
      <c r="LBC44" s="9"/>
      <c r="LBD44" s="78"/>
      <c r="LBE44" s="9"/>
      <c r="LBF44" s="9"/>
      <c r="LBG44" s="78"/>
      <c r="LBH44" s="10"/>
      <c r="LBI44" s="10"/>
      <c r="LBJ44" s="10"/>
      <c r="LBK44" s="9"/>
      <c r="LBL44" s="9"/>
      <c r="LBM44" s="78"/>
      <c r="LBN44" s="10"/>
      <c r="LBO44" s="10"/>
      <c r="LBP44" s="10"/>
      <c r="LBQ44" s="9"/>
      <c r="LBR44" s="9"/>
      <c r="LBS44" s="78"/>
      <c r="LBT44" s="9"/>
      <c r="LBU44" s="9"/>
      <c r="LBV44" s="78"/>
      <c r="LBW44" s="10"/>
      <c r="LBX44" s="10"/>
      <c r="LBY44" s="10"/>
      <c r="LBZ44" s="10"/>
      <c r="LCA44" s="10"/>
      <c r="LCB44" s="10"/>
      <c r="LCC44" s="57"/>
      <c r="LCD44" s="58"/>
      <c r="LCE44" s="9"/>
      <c r="LCF44" s="9"/>
      <c r="LCG44" s="78"/>
      <c r="LCH44" s="9"/>
      <c r="LCI44" s="9"/>
      <c r="LCJ44" s="78"/>
      <c r="LCK44" s="9"/>
      <c r="LCL44" s="9"/>
      <c r="LCM44" s="78"/>
      <c r="LCN44" s="9"/>
      <c r="LCO44" s="9"/>
      <c r="LCP44" s="78"/>
      <c r="LCQ44" s="9"/>
      <c r="LCR44" s="9"/>
      <c r="LCS44" s="78"/>
      <c r="LCT44" s="9"/>
      <c r="LCU44" s="9"/>
      <c r="LCV44" s="78"/>
      <c r="LCW44" s="9"/>
      <c r="LCX44" s="9"/>
      <c r="LCY44" s="78"/>
      <c r="LCZ44" s="9"/>
      <c r="LDA44" s="9"/>
      <c r="LDB44" s="78"/>
      <c r="LDC44" s="9"/>
      <c r="LDD44" s="9"/>
      <c r="LDE44" s="78"/>
      <c r="LDF44" s="9"/>
      <c r="LDG44" s="9"/>
      <c r="LDH44" s="78"/>
      <c r="LDI44" s="9"/>
      <c r="LDJ44" s="9"/>
      <c r="LDK44" s="78"/>
      <c r="LDL44" s="9"/>
      <c r="LDM44" s="9"/>
      <c r="LDN44" s="78"/>
      <c r="LDO44" s="9"/>
      <c r="LDP44" s="9"/>
      <c r="LDQ44" s="78"/>
      <c r="LDR44" s="9"/>
      <c r="LDS44" s="9"/>
      <c r="LDT44" s="78"/>
      <c r="LDU44" s="9"/>
      <c r="LDV44" s="9"/>
      <c r="LDW44" s="78"/>
      <c r="LDX44" s="9"/>
      <c r="LDY44" s="9"/>
      <c r="LDZ44" s="78"/>
      <c r="LEA44" s="9"/>
      <c r="LEB44" s="9"/>
      <c r="LEC44" s="78"/>
      <c r="LED44" s="9"/>
      <c r="LEE44" s="9"/>
      <c r="LEF44" s="78"/>
      <c r="LEG44" s="9"/>
      <c r="LEH44" s="9"/>
      <c r="LEI44" s="78"/>
      <c r="LEJ44" s="9"/>
      <c r="LEK44" s="9"/>
      <c r="LEL44" s="78"/>
      <c r="LEM44" s="9"/>
      <c r="LEN44" s="9"/>
      <c r="LEO44" s="78"/>
      <c r="LEP44" s="10"/>
      <c r="LEQ44" s="10"/>
      <c r="LER44" s="10"/>
      <c r="LES44" s="9"/>
      <c r="LET44" s="9"/>
      <c r="LEU44" s="78"/>
      <c r="LEV44" s="10"/>
      <c r="LEW44" s="10"/>
      <c r="LEX44" s="10"/>
      <c r="LEY44" s="9"/>
      <c r="LEZ44" s="9"/>
      <c r="LFA44" s="78"/>
      <c r="LFB44" s="9"/>
      <c r="LFC44" s="9"/>
      <c r="LFD44" s="78"/>
      <c r="LFE44" s="10"/>
      <c r="LFF44" s="10"/>
      <c r="LFG44" s="10"/>
      <c r="LFH44" s="10"/>
      <c r="LFI44" s="10"/>
      <c r="LFJ44" s="10"/>
      <c r="LFK44" s="57"/>
      <c r="LFL44" s="58"/>
      <c r="LFM44" s="9"/>
      <c r="LFN44" s="9"/>
      <c r="LFO44" s="78"/>
      <c r="LFP44" s="9"/>
      <c r="LFQ44" s="9"/>
      <c r="LFR44" s="78"/>
      <c r="LFS44" s="9"/>
      <c r="LFT44" s="9"/>
      <c r="LFU44" s="78"/>
      <c r="LFV44" s="9"/>
      <c r="LFW44" s="9"/>
      <c r="LFX44" s="78"/>
      <c r="LFY44" s="9"/>
      <c r="LFZ44" s="9"/>
      <c r="LGA44" s="78"/>
      <c r="LGB44" s="9"/>
      <c r="LGC44" s="9"/>
      <c r="LGD44" s="78"/>
      <c r="LGE44" s="9"/>
      <c r="LGF44" s="9"/>
      <c r="LGG44" s="78"/>
      <c r="LGH44" s="9"/>
      <c r="LGI44" s="9"/>
      <c r="LGJ44" s="78"/>
      <c r="LGK44" s="9"/>
      <c r="LGL44" s="9"/>
      <c r="LGM44" s="78"/>
      <c r="LGN44" s="9"/>
      <c r="LGO44" s="9"/>
      <c r="LGP44" s="78"/>
      <c r="LGQ44" s="9"/>
      <c r="LGR44" s="9"/>
      <c r="LGS44" s="78"/>
      <c r="LGT44" s="9"/>
      <c r="LGU44" s="9"/>
      <c r="LGV44" s="78"/>
      <c r="LGW44" s="9"/>
      <c r="LGX44" s="9"/>
      <c r="LGY44" s="78"/>
      <c r="LGZ44" s="9"/>
      <c r="LHA44" s="9"/>
      <c r="LHB44" s="78"/>
      <c r="LHC44" s="9"/>
      <c r="LHD44" s="9"/>
      <c r="LHE44" s="78"/>
      <c r="LHF44" s="9"/>
      <c r="LHG44" s="9"/>
      <c r="LHH44" s="78"/>
      <c r="LHI44" s="9"/>
      <c r="LHJ44" s="9"/>
      <c r="LHK44" s="78"/>
      <c r="LHL44" s="9"/>
      <c r="LHM44" s="9"/>
      <c r="LHN44" s="78"/>
      <c r="LHO44" s="9"/>
      <c r="LHP44" s="9"/>
      <c r="LHQ44" s="78"/>
      <c r="LHR44" s="9"/>
      <c r="LHS44" s="9"/>
      <c r="LHT44" s="78"/>
      <c r="LHU44" s="9"/>
      <c r="LHV44" s="9"/>
      <c r="LHW44" s="78"/>
      <c r="LHX44" s="10"/>
      <c r="LHY44" s="10"/>
      <c r="LHZ44" s="10"/>
      <c r="LIA44" s="9"/>
      <c r="LIB44" s="9"/>
      <c r="LIC44" s="78"/>
      <c r="LID44" s="10"/>
      <c r="LIE44" s="10"/>
      <c r="LIF44" s="10"/>
      <c r="LIG44" s="9"/>
      <c r="LIH44" s="9"/>
      <c r="LII44" s="78"/>
      <c r="LIJ44" s="9"/>
      <c r="LIK44" s="9"/>
      <c r="LIL44" s="78"/>
      <c r="LIM44" s="10"/>
      <c r="LIN44" s="10"/>
      <c r="LIO44" s="10"/>
      <c r="LIP44" s="10"/>
      <c r="LIQ44" s="10"/>
      <c r="LIR44" s="10"/>
      <c r="LIS44" s="57"/>
      <c r="LIT44" s="58"/>
      <c r="LIU44" s="9"/>
      <c r="LIV44" s="9"/>
      <c r="LIW44" s="78"/>
      <c r="LIX44" s="9"/>
      <c r="LIY44" s="9"/>
      <c r="LIZ44" s="78"/>
      <c r="LJA44" s="9"/>
      <c r="LJB44" s="9"/>
      <c r="LJC44" s="78"/>
      <c r="LJD44" s="9"/>
      <c r="LJE44" s="9"/>
      <c r="LJF44" s="78"/>
      <c r="LJG44" s="9"/>
      <c r="LJH44" s="9"/>
      <c r="LJI44" s="78"/>
      <c r="LJJ44" s="9"/>
      <c r="LJK44" s="9"/>
      <c r="LJL44" s="78"/>
      <c r="LJM44" s="9"/>
      <c r="LJN44" s="9"/>
      <c r="LJO44" s="78"/>
      <c r="LJP44" s="9"/>
      <c r="LJQ44" s="9"/>
      <c r="LJR44" s="78"/>
      <c r="LJS44" s="9"/>
      <c r="LJT44" s="9"/>
      <c r="LJU44" s="78"/>
      <c r="LJV44" s="9"/>
      <c r="LJW44" s="9"/>
      <c r="LJX44" s="78"/>
      <c r="LJY44" s="9"/>
      <c r="LJZ44" s="9"/>
      <c r="LKA44" s="78"/>
      <c r="LKB44" s="9"/>
      <c r="LKC44" s="9"/>
      <c r="LKD44" s="78"/>
      <c r="LKE44" s="9"/>
      <c r="LKF44" s="9"/>
      <c r="LKG44" s="78"/>
      <c r="LKH44" s="9"/>
      <c r="LKI44" s="9"/>
      <c r="LKJ44" s="78"/>
      <c r="LKK44" s="9"/>
      <c r="LKL44" s="9"/>
      <c r="LKM44" s="78"/>
      <c r="LKN44" s="9"/>
      <c r="LKO44" s="9"/>
      <c r="LKP44" s="78"/>
      <c r="LKQ44" s="9"/>
      <c r="LKR44" s="9"/>
      <c r="LKS44" s="78"/>
      <c r="LKT44" s="9"/>
      <c r="LKU44" s="9"/>
      <c r="LKV44" s="78"/>
      <c r="LKW44" s="9"/>
      <c r="LKX44" s="9"/>
      <c r="LKY44" s="78"/>
      <c r="LKZ44" s="9"/>
      <c r="LLA44" s="9"/>
      <c r="LLB44" s="78"/>
      <c r="LLC44" s="9"/>
      <c r="LLD44" s="9"/>
      <c r="LLE44" s="78"/>
      <c r="LLF44" s="10"/>
      <c r="LLG44" s="10"/>
      <c r="LLH44" s="10"/>
      <c r="LLI44" s="9"/>
      <c r="LLJ44" s="9"/>
      <c r="LLK44" s="78"/>
      <c r="LLL44" s="10"/>
      <c r="LLM44" s="10"/>
      <c r="LLN44" s="10"/>
      <c r="LLO44" s="9"/>
      <c r="LLP44" s="9"/>
      <c r="LLQ44" s="78"/>
      <c r="LLR44" s="9"/>
      <c r="LLS44" s="9"/>
      <c r="LLT44" s="78"/>
      <c r="LLU44" s="10"/>
      <c r="LLV44" s="10"/>
      <c r="LLW44" s="10"/>
      <c r="LLX44" s="10"/>
      <c r="LLY44" s="10"/>
      <c r="LLZ44" s="10"/>
      <c r="LMA44" s="57"/>
      <c r="LMB44" s="58"/>
      <c r="LMC44" s="9"/>
      <c r="LMD44" s="9"/>
      <c r="LME44" s="78"/>
      <c r="LMF44" s="9"/>
      <c r="LMG44" s="9"/>
      <c r="LMH44" s="78"/>
      <c r="LMI44" s="9"/>
      <c r="LMJ44" s="9"/>
      <c r="LMK44" s="78"/>
      <c r="LML44" s="9"/>
      <c r="LMM44" s="9"/>
      <c r="LMN44" s="78"/>
      <c r="LMO44" s="9"/>
      <c r="LMP44" s="9"/>
      <c r="LMQ44" s="78"/>
      <c r="LMR44" s="9"/>
      <c r="LMS44" s="9"/>
      <c r="LMT44" s="78"/>
      <c r="LMU44" s="9"/>
      <c r="LMV44" s="9"/>
      <c r="LMW44" s="78"/>
      <c r="LMX44" s="9"/>
      <c r="LMY44" s="9"/>
      <c r="LMZ44" s="78"/>
      <c r="LNA44" s="9"/>
      <c r="LNB44" s="9"/>
      <c r="LNC44" s="78"/>
      <c r="LND44" s="9"/>
      <c r="LNE44" s="9"/>
      <c r="LNF44" s="78"/>
      <c r="LNG44" s="9"/>
      <c r="LNH44" s="9"/>
      <c r="LNI44" s="78"/>
      <c r="LNJ44" s="9"/>
      <c r="LNK44" s="9"/>
      <c r="LNL44" s="78"/>
      <c r="LNM44" s="9"/>
      <c r="LNN44" s="9"/>
      <c r="LNO44" s="78"/>
      <c r="LNP44" s="9"/>
      <c r="LNQ44" s="9"/>
      <c r="LNR44" s="78"/>
      <c r="LNS44" s="9"/>
      <c r="LNT44" s="9"/>
      <c r="LNU44" s="78"/>
      <c r="LNV44" s="9"/>
      <c r="LNW44" s="9"/>
      <c r="LNX44" s="78"/>
      <c r="LNY44" s="9"/>
      <c r="LNZ44" s="9"/>
      <c r="LOA44" s="78"/>
      <c r="LOB44" s="9"/>
      <c r="LOC44" s="9"/>
      <c r="LOD44" s="78"/>
      <c r="LOE44" s="9"/>
      <c r="LOF44" s="9"/>
      <c r="LOG44" s="78"/>
      <c r="LOH44" s="9"/>
      <c r="LOI44" s="9"/>
      <c r="LOJ44" s="78"/>
      <c r="LOK44" s="9"/>
      <c r="LOL44" s="9"/>
      <c r="LOM44" s="78"/>
      <c r="LON44" s="10"/>
      <c r="LOO44" s="10"/>
      <c r="LOP44" s="10"/>
      <c r="LOQ44" s="9"/>
      <c r="LOR44" s="9"/>
      <c r="LOS44" s="78"/>
      <c r="LOT44" s="10"/>
      <c r="LOU44" s="10"/>
      <c r="LOV44" s="10"/>
      <c r="LOW44" s="9"/>
      <c r="LOX44" s="9"/>
      <c r="LOY44" s="78"/>
      <c r="LOZ44" s="9"/>
      <c r="LPA44" s="9"/>
      <c r="LPB44" s="78"/>
      <c r="LPC44" s="10"/>
      <c r="LPD44" s="10"/>
      <c r="LPE44" s="10"/>
      <c r="LPF44" s="10"/>
      <c r="LPG44" s="10"/>
      <c r="LPH44" s="10"/>
      <c r="LPI44" s="57"/>
      <c r="LPJ44" s="58"/>
      <c r="LPK44" s="9"/>
      <c r="LPL44" s="9"/>
      <c r="LPM44" s="78"/>
      <c r="LPN44" s="9"/>
      <c r="LPO44" s="9"/>
      <c r="LPP44" s="78"/>
      <c r="LPQ44" s="9"/>
      <c r="LPR44" s="9"/>
      <c r="LPS44" s="78"/>
      <c r="LPT44" s="9"/>
      <c r="LPU44" s="9"/>
      <c r="LPV44" s="78"/>
      <c r="LPW44" s="9"/>
      <c r="LPX44" s="9"/>
      <c r="LPY44" s="78"/>
      <c r="LPZ44" s="9"/>
      <c r="LQA44" s="9"/>
      <c r="LQB44" s="78"/>
      <c r="LQC44" s="9"/>
      <c r="LQD44" s="9"/>
      <c r="LQE44" s="78"/>
      <c r="LQF44" s="9"/>
      <c r="LQG44" s="9"/>
      <c r="LQH44" s="78"/>
      <c r="LQI44" s="9"/>
      <c r="LQJ44" s="9"/>
      <c r="LQK44" s="78"/>
      <c r="LQL44" s="9"/>
      <c r="LQM44" s="9"/>
      <c r="LQN44" s="78"/>
      <c r="LQO44" s="9"/>
      <c r="LQP44" s="9"/>
      <c r="LQQ44" s="78"/>
      <c r="LQR44" s="9"/>
      <c r="LQS44" s="9"/>
      <c r="LQT44" s="78"/>
      <c r="LQU44" s="9"/>
      <c r="LQV44" s="9"/>
      <c r="LQW44" s="78"/>
      <c r="LQX44" s="9"/>
      <c r="LQY44" s="9"/>
      <c r="LQZ44" s="78"/>
      <c r="LRA44" s="9"/>
      <c r="LRB44" s="9"/>
      <c r="LRC44" s="78"/>
      <c r="LRD44" s="9"/>
      <c r="LRE44" s="9"/>
      <c r="LRF44" s="78"/>
      <c r="LRG44" s="9"/>
      <c r="LRH44" s="9"/>
      <c r="LRI44" s="78"/>
      <c r="LRJ44" s="9"/>
      <c r="LRK44" s="9"/>
      <c r="LRL44" s="78"/>
      <c r="LRM44" s="9"/>
      <c r="LRN44" s="9"/>
      <c r="LRO44" s="78"/>
      <c r="LRP44" s="9"/>
      <c r="LRQ44" s="9"/>
      <c r="LRR44" s="78"/>
      <c r="LRS44" s="9"/>
      <c r="LRT44" s="9"/>
      <c r="LRU44" s="78"/>
      <c r="LRV44" s="10"/>
      <c r="LRW44" s="10"/>
      <c r="LRX44" s="10"/>
      <c r="LRY44" s="9"/>
      <c r="LRZ44" s="9"/>
      <c r="LSA44" s="78"/>
      <c r="LSB44" s="10"/>
      <c r="LSC44" s="10"/>
      <c r="LSD44" s="10"/>
      <c r="LSE44" s="9"/>
      <c r="LSF44" s="9"/>
      <c r="LSG44" s="78"/>
      <c r="LSH44" s="9"/>
      <c r="LSI44" s="9"/>
      <c r="LSJ44" s="78"/>
      <c r="LSK44" s="10"/>
      <c r="LSL44" s="10"/>
      <c r="LSM44" s="10"/>
      <c r="LSN44" s="10"/>
      <c r="LSO44" s="10"/>
      <c r="LSP44" s="10"/>
      <c r="LSQ44" s="57"/>
      <c r="LSR44" s="58"/>
      <c r="LSS44" s="9"/>
      <c r="LST44" s="9"/>
      <c r="LSU44" s="78"/>
      <c r="LSV44" s="9"/>
      <c r="LSW44" s="9"/>
      <c r="LSX44" s="78"/>
      <c r="LSY44" s="9"/>
      <c r="LSZ44" s="9"/>
      <c r="LTA44" s="78"/>
      <c r="LTB44" s="9"/>
      <c r="LTC44" s="9"/>
      <c r="LTD44" s="78"/>
      <c r="LTE44" s="9"/>
      <c r="LTF44" s="9"/>
      <c r="LTG44" s="78"/>
      <c r="LTH44" s="9"/>
      <c r="LTI44" s="9"/>
      <c r="LTJ44" s="78"/>
      <c r="LTK44" s="9"/>
      <c r="LTL44" s="9"/>
      <c r="LTM44" s="78"/>
      <c r="LTN44" s="9"/>
      <c r="LTO44" s="9"/>
      <c r="LTP44" s="78"/>
      <c r="LTQ44" s="9"/>
      <c r="LTR44" s="9"/>
      <c r="LTS44" s="78"/>
      <c r="LTT44" s="9"/>
      <c r="LTU44" s="9"/>
      <c r="LTV44" s="78"/>
      <c r="LTW44" s="9"/>
      <c r="LTX44" s="9"/>
      <c r="LTY44" s="78"/>
      <c r="LTZ44" s="9"/>
      <c r="LUA44" s="9"/>
      <c r="LUB44" s="78"/>
      <c r="LUC44" s="9"/>
      <c r="LUD44" s="9"/>
      <c r="LUE44" s="78"/>
      <c r="LUF44" s="9"/>
      <c r="LUG44" s="9"/>
      <c r="LUH44" s="78"/>
      <c r="LUI44" s="9"/>
      <c r="LUJ44" s="9"/>
      <c r="LUK44" s="78"/>
      <c r="LUL44" s="9"/>
      <c r="LUM44" s="9"/>
      <c r="LUN44" s="78"/>
      <c r="LUO44" s="9"/>
      <c r="LUP44" s="9"/>
      <c r="LUQ44" s="78"/>
      <c r="LUR44" s="9"/>
      <c r="LUS44" s="9"/>
      <c r="LUT44" s="78"/>
      <c r="LUU44" s="9"/>
      <c r="LUV44" s="9"/>
      <c r="LUW44" s="78"/>
      <c r="LUX44" s="9"/>
      <c r="LUY44" s="9"/>
      <c r="LUZ44" s="78"/>
      <c r="LVA44" s="9"/>
      <c r="LVB44" s="9"/>
      <c r="LVC44" s="78"/>
      <c r="LVD44" s="10"/>
      <c r="LVE44" s="10"/>
      <c r="LVF44" s="10"/>
      <c r="LVG44" s="9"/>
      <c r="LVH44" s="9"/>
      <c r="LVI44" s="78"/>
      <c r="LVJ44" s="10"/>
      <c r="LVK44" s="10"/>
      <c r="LVL44" s="10"/>
      <c r="LVM44" s="9"/>
      <c r="LVN44" s="9"/>
      <c r="LVO44" s="78"/>
      <c r="LVP44" s="9"/>
      <c r="LVQ44" s="9"/>
      <c r="LVR44" s="78"/>
      <c r="LVS44" s="10"/>
      <c r="LVT44" s="10"/>
      <c r="LVU44" s="10"/>
      <c r="LVV44" s="10"/>
      <c r="LVW44" s="10"/>
      <c r="LVX44" s="10"/>
      <c r="LVY44" s="57"/>
      <c r="LVZ44" s="58"/>
      <c r="LWA44" s="9"/>
      <c r="LWB44" s="9"/>
      <c r="LWC44" s="78"/>
      <c r="LWD44" s="9"/>
      <c r="LWE44" s="9"/>
      <c r="LWF44" s="78"/>
      <c r="LWG44" s="9"/>
      <c r="LWH44" s="9"/>
      <c r="LWI44" s="78"/>
      <c r="LWJ44" s="9"/>
      <c r="LWK44" s="9"/>
      <c r="LWL44" s="78"/>
      <c r="LWM44" s="9"/>
      <c r="LWN44" s="9"/>
      <c r="LWO44" s="78"/>
      <c r="LWP44" s="9"/>
      <c r="LWQ44" s="9"/>
      <c r="LWR44" s="78"/>
      <c r="LWS44" s="9"/>
      <c r="LWT44" s="9"/>
      <c r="LWU44" s="78"/>
      <c r="LWV44" s="9"/>
      <c r="LWW44" s="9"/>
      <c r="LWX44" s="78"/>
      <c r="LWY44" s="9"/>
      <c r="LWZ44" s="9"/>
      <c r="LXA44" s="78"/>
      <c r="LXB44" s="9"/>
      <c r="LXC44" s="9"/>
      <c r="LXD44" s="78"/>
      <c r="LXE44" s="9"/>
      <c r="LXF44" s="9"/>
      <c r="LXG44" s="78"/>
      <c r="LXH44" s="9"/>
      <c r="LXI44" s="9"/>
      <c r="LXJ44" s="78"/>
      <c r="LXK44" s="9"/>
      <c r="LXL44" s="9"/>
      <c r="LXM44" s="78"/>
      <c r="LXN44" s="9"/>
      <c r="LXO44" s="9"/>
      <c r="LXP44" s="78"/>
      <c r="LXQ44" s="9"/>
      <c r="LXR44" s="9"/>
      <c r="LXS44" s="78"/>
      <c r="LXT44" s="9"/>
      <c r="LXU44" s="9"/>
      <c r="LXV44" s="78"/>
      <c r="LXW44" s="9"/>
      <c r="LXX44" s="9"/>
      <c r="LXY44" s="78"/>
      <c r="LXZ44" s="9"/>
      <c r="LYA44" s="9"/>
      <c r="LYB44" s="78"/>
      <c r="LYC44" s="9"/>
      <c r="LYD44" s="9"/>
      <c r="LYE44" s="78"/>
      <c r="LYF44" s="9"/>
      <c r="LYG44" s="9"/>
      <c r="LYH44" s="78"/>
      <c r="LYI44" s="9"/>
      <c r="LYJ44" s="9"/>
      <c r="LYK44" s="78"/>
      <c r="LYL44" s="10"/>
      <c r="LYM44" s="10"/>
      <c r="LYN44" s="10"/>
      <c r="LYO44" s="9"/>
      <c r="LYP44" s="9"/>
      <c r="LYQ44" s="78"/>
      <c r="LYR44" s="10"/>
      <c r="LYS44" s="10"/>
      <c r="LYT44" s="10"/>
      <c r="LYU44" s="9"/>
      <c r="LYV44" s="9"/>
      <c r="LYW44" s="78"/>
      <c r="LYX44" s="9"/>
      <c r="LYY44" s="9"/>
      <c r="LYZ44" s="78"/>
      <c r="LZA44" s="10"/>
      <c r="LZB44" s="10"/>
      <c r="LZC44" s="10"/>
      <c r="LZD44" s="10"/>
      <c r="LZE44" s="10"/>
      <c r="LZF44" s="10"/>
      <c r="LZG44" s="57"/>
      <c r="LZH44" s="58"/>
      <c r="LZI44" s="9"/>
      <c r="LZJ44" s="9"/>
      <c r="LZK44" s="78"/>
      <c r="LZL44" s="9"/>
      <c r="LZM44" s="9"/>
      <c r="LZN44" s="78"/>
      <c r="LZO44" s="9"/>
      <c r="LZP44" s="9"/>
      <c r="LZQ44" s="78"/>
      <c r="LZR44" s="9"/>
      <c r="LZS44" s="9"/>
      <c r="LZT44" s="78"/>
      <c r="LZU44" s="9"/>
      <c r="LZV44" s="9"/>
      <c r="LZW44" s="78"/>
      <c r="LZX44" s="9"/>
      <c r="LZY44" s="9"/>
      <c r="LZZ44" s="78"/>
      <c r="MAA44" s="9"/>
      <c r="MAB44" s="9"/>
      <c r="MAC44" s="78"/>
      <c r="MAD44" s="9"/>
      <c r="MAE44" s="9"/>
      <c r="MAF44" s="78"/>
      <c r="MAG44" s="9"/>
      <c r="MAH44" s="9"/>
      <c r="MAI44" s="78"/>
      <c r="MAJ44" s="9"/>
      <c r="MAK44" s="9"/>
      <c r="MAL44" s="78"/>
      <c r="MAM44" s="9"/>
      <c r="MAN44" s="9"/>
      <c r="MAO44" s="78"/>
      <c r="MAP44" s="9"/>
      <c r="MAQ44" s="9"/>
      <c r="MAR44" s="78"/>
      <c r="MAS44" s="9"/>
      <c r="MAT44" s="9"/>
      <c r="MAU44" s="78"/>
      <c r="MAV44" s="9"/>
      <c r="MAW44" s="9"/>
      <c r="MAX44" s="78"/>
      <c r="MAY44" s="9"/>
      <c r="MAZ44" s="9"/>
      <c r="MBA44" s="78"/>
      <c r="MBB44" s="9"/>
      <c r="MBC44" s="9"/>
      <c r="MBD44" s="78"/>
      <c r="MBE44" s="9"/>
      <c r="MBF44" s="9"/>
      <c r="MBG44" s="78"/>
      <c r="MBH44" s="9"/>
      <c r="MBI44" s="9"/>
      <c r="MBJ44" s="78"/>
      <c r="MBK44" s="9"/>
      <c r="MBL44" s="9"/>
      <c r="MBM44" s="78"/>
      <c r="MBN44" s="9"/>
      <c r="MBO44" s="9"/>
      <c r="MBP44" s="78"/>
      <c r="MBQ44" s="9"/>
      <c r="MBR44" s="9"/>
      <c r="MBS44" s="78"/>
      <c r="MBT44" s="10"/>
      <c r="MBU44" s="10"/>
      <c r="MBV44" s="10"/>
      <c r="MBW44" s="9"/>
      <c r="MBX44" s="9"/>
      <c r="MBY44" s="78"/>
      <c r="MBZ44" s="10"/>
      <c r="MCA44" s="10"/>
      <c r="MCB44" s="10"/>
      <c r="MCC44" s="9"/>
      <c r="MCD44" s="9"/>
      <c r="MCE44" s="78"/>
      <c r="MCF44" s="9"/>
      <c r="MCG44" s="9"/>
      <c r="MCH44" s="78"/>
      <c r="MCI44" s="10"/>
      <c r="MCJ44" s="10"/>
      <c r="MCK44" s="10"/>
      <c r="MCL44" s="10"/>
      <c r="MCM44" s="10"/>
      <c r="MCN44" s="10"/>
      <c r="MCO44" s="57"/>
      <c r="MCP44" s="58"/>
      <c r="MCQ44" s="9"/>
      <c r="MCR44" s="9"/>
      <c r="MCS44" s="78"/>
      <c r="MCT44" s="9"/>
      <c r="MCU44" s="9"/>
      <c r="MCV44" s="78"/>
      <c r="MCW44" s="9"/>
      <c r="MCX44" s="9"/>
      <c r="MCY44" s="78"/>
      <c r="MCZ44" s="9"/>
      <c r="MDA44" s="9"/>
      <c r="MDB44" s="78"/>
      <c r="MDC44" s="9"/>
      <c r="MDD44" s="9"/>
      <c r="MDE44" s="78"/>
      <c r="MDF44" s="9"/>
      <c r="MDG44" s="9"/>
      <c r="MDH44" s="78"/>
      <c r="MDI44" s="9"/>
      <c r="MDJ44" s="9"/>
      <c r="MDK44" s="78"/>
      <c r="MDL44" s="9"/>
      <c r="MDM44" s="9"/>
      <c r="MDN44" s="78"/>
      <c r="MDO44" s="9"/>
      <c r="MDP44" s="9"/>
      <c r="MDQ44" s="78"/>
      <c r="MDR44" s="9"/>
      <c r="MDS44" s="9"/>
      <c r="MDT44" s="78"/>
      <c r="MDU44" s="9"/>
      <c r="MDV44" s="9"/>
      <c r="MDW44" s="78"/>
      <c r="MDX44" s="9"/>
      <c r="MDY44" s="9"/>
      <c r="MDZ44" s="78"/>
      <c r="MEA44" s="9"/>
      <c r="MEB44" s="9"/>
      <c r="MEC44" s="78"/>
      <c r="MED44" s="9"/>
      <c r="MEE44" s="9"/>
      <c r="MEF44" s="78"/>
      <c r="MEG44" s="9"/>
      <c r="MEH44" s="9"/>
      <c r="MEI44" s="78"/>
      <c r="MEJ44" s="9"/>
      <c r="MEK44" s="9"/>
      <c r="MEL44" s="78"/>
      <c r="MEM44" s="9"/>
      <c r="MEN44" s="9"/>
      <c r="MEO44" s="78"/>
      <c r="MEP44" s="9"/>
      <c r="MEQ44" s="9"/>
      <c r="MER44" s="78"/>
      <c r="MES44" s="9"/>
      <c r="MET44" s="9"/>
      <c r="MEU44" s="78"/>
      <c r="MEV44" s="9"/>
      <c r="MEW44" s="9"/>
      <c r="MEX44" s="78"/>
      <c r="MEY44" s="9"/>
      <c r="MEZ44" s="9"/>
      <c r="MFA44" s="78"/>
      <c r="MFB44" s="10"/>
      <c r="MFC44" s="10"/>
      <c r="MFD44" s="10"/>
      <c r="MFE44" s="9"/>
      <c r="MFF44" s="9"/>
      <c r="MFG44" s="78"/>
      <c r="MFH44" s="10"/>
      <c r="MFI44" s="10"/>
      <c r="MFJ44" s="10"/>
      <c r="MFK44" s="9"/>
      <c r="MFL44" s="9"/>
      <c r="MFM44" s="78"/>
      <c r="MFN44" s="9"/>
      <c r="MFO44" s="9"/>
      <c r="MFP44" s="78"/>
      <c r="MFQ44" s="10"/>
      <c r="MFR44" s="10"/>
      <c r="MFS44" s="10"/>
      <c r="MFT44" s="10"/>
      <c r="MFU44" s="10"/>
      <c r="MFV44" s="10"/>
      <c r="MFW44" s="57"/>
      <c r="MFX44" s="58"/>
      <c r="MFY44" s="9"/>
      <c r="MFZ44" s="9"/>
      <c r="MGA44" s="78"/>
      <c r="MGB44" s="9"/>
      <c r="MGC44" s="9"/>
      <c r="MGD44" s="78"/>
      <c r="MGE44" s="9"/>
      <c r="MGF44" s="9"/>
      <c r="MGG44" s="78"/>
      <c r="MGH44" s="9"/>
      <c r="MGI44" s="9"/>
      <c r="MGJ44" s="78"/>
      <c r="MGK44" s="9"/>
      <c r="MGL44" s="9"/>
      <c r="MGM44" s="78"/>
      <c r="MGN44" s="9"/>
      <c r="MGO44" s="9"/>
      <c r="MGP44" s="78"/>
      <c r="MGQ44" s="9"/>
      <c r="MGR44" s="9"/>
      <c r="MGS44" s="78"/>
      <c r="MGT44" s="9"/>
      <c r="MGU44" s="9"/>
      <c r="MGV44" s="78"/>
      <c r="MGW44" s="9"/>
      <c r="MGX44" s="9"/>
      <c r="MGY44" s="78"/>
      <c r="MGZ44" s="9"/>
      <c r="MHA44" s="9"/>
      <c r="MHB44" s="78"/>
      <c r="MHC44" s="9"/>
      <c r="MHD44" s="9"/>
      <c r="MHE44" s="78"/>
      <c r="MHF44" s="9"/>
      <c r="MHG44" s="9"/>
      <c r="MHH44" s="78"/>
      <c r="MHI44" s="9"/>
      <c r="MHJ44" s="9"/>
      <c r="MHK44" s="78"/>
      <c r="MHL44" s="9"/>
      <c r="MHM44" s="9"/>
      <c r="MHN44" s="78"/>
      <c r="MHO44" s="9"/>
      <c r="MHP44" s="9"/>
      <c r="MHQ44" s="78"/>
      <c r="MHR44" s="9"/>
      <c r="MHS44" s="9"/>
      <c r="MHT44" s="78"/>
      <c r="MHU44" s="9"/>
      <c r="MHV44" s="9"/>
      <c r="MHW44" s="78"/>
      <c r="MHX44" s="9"/>
      <c r="MHY44" s="9"/>
      <c r="MHZ44" s="78"/>
      <c r="MIA44" s="9"/>
      <c r="MIB44" s="9"/>
      <c r="MIC44" s="78"/>
      <c r="MID44" s="9"/>
      <c r="MIE44" s="9"/>
      <c r="MIF44" s="78"/>
      <c r="MIG44" s="9"/>
      <c r="MIH44" s="9"/>
      <c r="MII44" s="78"/>
      <c r="MIJ44" s="10"/>
      <c r="MIK44" s="10"/>
      <c r="MIL44" s="10"/>
      <c r="MIM44" s="9"/>
      <c r="MIN44" s="9"/>
      <c r="MIO44" s="78"/>
      <c r="MIP44" s="10"/>
      <c r="MIQ44" s="10"/>
      <c r="MIR44" s="10"/>
      <c r="MIS44" s="9"/>
      <c r="MIT44" s="9"/>
      <c r="MIU44" s="78"/>
      <c r="MIV44" s="9"/>
      <c r="MIW44" s="9"/>
      <c r="MIX44" s="78"/>
      <c r="MIY44" s="10"/>
      <c r="MIZ44" s="10"/>
      <c r="MJA44" s="10"/>
      <c r="MJB44" s="10"/>
      <c r="MJC44" s="10"/>
      <c r="MJD44" s="10"/>
      <c r="MJE44" s="57"/>
      <c r="MJF44" s="58"/>
      <c r="MJG44" s="9"/>
      <c r="MJH44" s="9"/>
      <c r="MJI44" s="78"/>
      <c r="MJJ44" s="9"/>
      <c r="MJK44" s="9"/>
      <c r="MJL44" s="78"/>
      <c r="MJM44" s="9"/>
      <c r="MJN44" s="9"/>
      <c r="MJO44" s="78"/>
      <c r="MJP44" s="9"/>
      <c r="MJQ44" s="9"/>
      <c r="MJR44" s="78"/>
      <c r="MJS44" s="9"/>
      <c r="MJT44" s="9"/>
      <c r="MJU44" s="78"/>
      <c r="MJV44" s="9"/>
      <c r="MJW44" s="9"/>
      <c r="MJX44" s="78"/>
      <c r="MJY44" s="9"/>
      <c r="MJZ44" s="9"/>
      <c r="MKA44" s="78"/>
      <c r="MKB44" s="9"/>
      <c r="MKC44" s="9"/>
      <c r="MKD44" s="78"/>
      <c r="MKE44" s="9"/>
      <c r="MKF44" s="9"/>
      <c r="MKG44" s="78"/>
      <c r="MKH44" s="9"/>
      <c r="MKI44" s="9"/>
      <c r="MKJ44" s="78"/>
      <c r="MKK44" s="9"/>
      <c r="MKL44" s="9"/>
      <c r="MKM44" s="78"/>
      <c r="MKN44" s="9"/>
      <c r="MKO44" s="9"/>
      <c r="MKP44" s="78"/>
      <c r="MKQ44" s="9"/>
      <c r="MKR44" s="9"/>
      <c r="MKS44" s="78"/>
      <c r="MKT44" s="9"/>
      <c r="MKU44" s="9"/>
      <c r="MKV44" s="78"/>
      <c r="MKW44" s="9"/>
      <c r="MKX44" s="9"/>
      <c r="MKY44" s="78"/>
      <c r="MKZ44" s="9"/>
      <c r="MLA44" s="9"/>
      <c r="MLB44" s="78"/>
      <c r="MLC44" s="9"/>
      <c r="MLD44" s="9"/>
      <c r="MLE44" s="78"/>
      <c r="MLF44" s="9"/>
      <c r="MLG44" s="9"/>
      <c r="MLH44" s="78"/>
      <c r="MLI44" s="9"/>
      <c r="MLJ44" s="9"/>
      <c r="MLK44" s="78"/>
      <c r="MLL44" s="9"/>
      <c r="MLM44" s="9"/>
      <c r="MLN44" s="78"/>
      <c r="MLO44" s="9"/>
      <c r="MLP44" s="9"/>
      <c r="MLQ44" s="78"/>
      <c r="MLR44" s="10"/>
      <c r="MLS44" s="10"/>
      <c r="MLT44" s="10"/>
      <c r="MLU44" s="9"/>
      <c r="MLV44" s="9"/>
      <c r="MLW44" s="78"/>
      <c r="MLX44" s="10"/>
      <c r="MLY44" s="10"/>
      <c r="MLZ44" s="10"/>
      <c r="MMA44" s="9"/>
      <c r="MMB44" s="9"/>
      <c r="MMC44" s="78"/>
      <c r="MMD44" s="9"/>
      <c r="MME44" s="9"/>
      <c r="MMF44" s="78"/>
      <c r="MMG44" s="10"/>
      <c r="MMH44" s="10"/>
      <c r="MMI44" s="10"/>
      <c r="MMJ44" s="10"/>
      <c r="MMK44" s="10"/>
      <c r="MML44" s="10"/>
      <c r="MMM44" s="57"/>
      <c r="MMN44" s="58"/>
      <c r="MMO44" s="9"/>
      <c r="MMP44" s="9"/>
      <c r="MMQ44" s="78"/>
      <c r="MMR44" s="9"/>
      <c r="MMS44" s="9"/>
      <c r="MMT44" s="78"/>
      <c r="MMU44" s="9"/>
      <c r="MMV44" s="9"/>
      <c r="MMW44" s="78"/>
      <c r="MMX44" s="9"/>
      <c r="MMY44" s="9"/>
      <c r="MMZ44" s="78"/>
      <c r="MNA44" s="9"/>
      <c r="MNB44" s="9"/>
      <c r="MNC44" s="78"/>
      <c r="MND44" s="9"/>
      <c r="MNE44" s="9"/>
      <c r="MNF44" s="78"/>
      <c r="MNG44" s="9"/>
      <c r="MNH44" s="9"/>
      <c r="MNI44" s="78"/>
      <c r="MNJ44" s="9"/>
      <c r="MNK44" s="9"/>
      <c r="MNL44" s="78"/>
      <c r="MNM44" s="9"/>
      <c r="MNN44" s="9"/>
      <c r="MNO44" s="78"/>
      <c r="MNP44" s="9"/>
      <c r="MNQ44" s="9"/>
      <c r="MNR44" s="78"/>
      <c r="MNS44" s="9"/>
      <c r="MNT44" s="9"/>
      <c r="MNU44" s="78"/>
      <c r="MNV44" s="9"/>
      <c r="MNW44" s="9"/>
      <c r="MNX44" s="78"/>
      <c r="MNY44" s="9"/>
      <c r="MNZ44" s="9"/>
      <c r="MOA44" s="78"/>
      <c r="MOB44" s="9"/>
      <c r="MOC44" s="9"/>
      <c r="MOD44" s="78"/>
      <c r="MOE44" s="9"/>
      <c r="MOF44" s="9"/>
      <c r="MOG44" s="78"/>
      <c r="MOH44" s="9"/>
      <c r="MOI44" s="9"/>
      <c r="MOJ44" s="78"/>
      <c r="MOK44" s="9"/>
      <c r="MOL44" s="9"/>
      <c r="MOM44" s="78"/>
      <c r="MON44" s="9"/>
      <c r="MOO44" s="9"/>
      <c r="MOP44" s="78"/>
      <c r="MOQ44" s="9"/>
      <c r="MOR44" s="9"/>
      <c r="MOS44" s="78"/>
      <c r="MOT44" s="9"/>
      <c r="MOU44" s="9"/>
      <c r="MOV44" s="78"/>
      <c r="MOW44" s="9"/>
      <c r="MOX44" s="9"/>
      <c r="MOY44" s="78"/>
      <c r="MOZ44" s="10"/>
      <c r="MPA44" s="10"/>
      <c r="MPB44" s="10"/>
      <c r="MPC44" s="9"/>
      <c r="MPD44" s="9"/>
      <c r="MPE44" s="78"/>
      <c r="MPF44" s="10"/>
      <c r="MPG44" s="10"/>
      <c r="MPH44" s="10"/>
      <c r="MPI44" s="9"/>
      <c r="MPJ44" s="9"/>
      <c r="MPK44" s="78"/>
      <c r="MPL44" s="9"/>
      <c r="MPM44" s="9"/>
      <c r="MPN44" s="78"/>
      <c r="MPO44" s="10"/>
      <c r="MPP44" s="10"/>
      <c r="MPQ44" s="10"/>
      <c r="MPR44" s="10"/>
      <c r="MPS44" s="10"/>
      <c r="MPT44" s="10"/>
      <c r="MPU44" s="57"/>
      <c r="MPV44" s="58"/>
      <c r="MPW44" s="9"/>
      <c r="MPX44" s="9"/>
      <c r="MPY44" s="78"/>
      <c r="MPZ44" s="9"/>
      <c r="MQA44" s="9"/>
      <c r="MQB44" s="78"/>
      <c r="MQC44" s="9"/>
      <c r="MQD44" s="9"/>
      <c r="MQE44" s="78"/>
      <c r="MQF44" s="9"/>
      <c r="MQG44" s="9"/>
      <c r="MQH44" s="78"/>
      <c r="MQI44" s="9"/>
      <c r="MQJ44" s="9"/>
      <c r="MQK44" s="78"/>
      <c r="MQL44" s="9"/>
      <c r="MQM44" s="9"/>
      <c r="MQN44" s="78"/>
      <c r="MQO44" s="9"/>
      <c r="MQP44" s="9"/>
      <c r="MQQ44" s="78"/>
      <c r="MQR44" s="9"/>
      <c r="MQS44" s="9"/>
      <c r="MQT44" s="78"/>
      <c r="MQU44" s="9"/>
      <c r="MQV44" s="9"/>
      <c r="MQW44" s="78"/>
      <c r="MQX44" s="9"/>
      <c r="MQY44" s="9"/>
      <c r="MQZ44" s="78"/>
      <c r="MRA44" s="9"/>
      <c r="MRB44" s="9"/>
      <c r="MRC44" s="78"/>
      <c r="MRD44" s="9"/>
      <c r="MRE44" s="9"/>
      <c r="MRF44" s="78"/>
      <c r="MRG44" s="9"/>
      <c r="MRH44" s="9"/>
      <c r="MRI44" s="78"/>
      <c r="MRJ44" s="9"/>
      <c r="MRK44" s="9"/>
      <c r="MRL44" s="78"/>
      <c r="MRM44" s="9"/>
      <c r="MRN44" s="9"/>
      <c r="MRO44" s="78"/>
      <c r="MRP44" s="9"/>
      <c r="MRQ44" s="9"/>
      <c r="MRR44" s="78"/>
      <c r="MRS44" s="9"/>
      <c r="MRT44" s="9"/>
      <c r="MRU44" s="78"/>
      <c r="MRV44" s="9"/>
      <c r="MRW44" s="9"/>
      <c r="MRX44" s="78"/>
      <c r="MRY44" s="9"/>
      <c r="MRZ44" s="9"/>
      <c r="MSA44" s="78"/>
      <c r="MSB44" s="9"/>
      <c r="MSC44" s="9"/>
      <c r="MSD44" s="78"/>
      <c r="MSE44" s="9"/>
      <c r="MSF44" s="9"/>
      <c r="MSG44" s="78"/>
      <c r="MSH44" s="10"/>
      <c r="MSI44" s="10"/>
      <c r="MSJ44" s="10"/>
      <c r="MSK44" s="9"/>
      <c r="MSL44" s="9"/>
      <c r="MSM44" s="78"/>
      <c r="MSN44" s="10"/>
      <c r="MSO44" s="10"/>
      <c r="MSP44" s="10"/>
      <c r="MSQ44" s="9"/>
      <c r="MSR44" s="9"/>
      <c r="MSS44" s="78"/>
      <c r="MST44" s="9"/>
      <c r="MSU44" s="9"/>
      <c r="MSV44" s="78"/>
      <c r="MSW44" s="10"/>
      <c r="MSX44" s="10"/>
      <c r="MSY44" s="10"/>
      <c r="MSZ44" s="10"/>
      <c r="MTA44" s="10"/>
      <c r="MTB44" s="10"/>
      <c r="MTC44" s="57"/>
      <c r="MTD44" s="58"/>
      <c r="MTE44" s="9"/>
      <c r="MTF44" s="9"/>
      <c r="MTG44" s="78"/>
      <c r="MTH44" s="9"/>
      <c r="MTI44" s="9"/>
      <c r="MTJ44" s="78"/>
      <c r="MTK44" s="9"/>
      <c r="MTL44" s="9"/>
      <c r="MTM44" s="78"/>
      <c r="MTN44" s="9"/>
      <c r="MTO44" s="9"/>
      <c r="MTP44" s="78"/>
      <c r="MTQ44" s="9"/>
      <c r="MTR44" s="9"/>
      <c r="MTS44" s="78"/>
      <c r="MTT44" s="9"/>
      <c r="MTU44" s="9"/>
      <c r="MTV44" s="78"/>
      <c r="MTW44" s="9"/>
      <c r="MTX44" s="9"/>
      <c r="MTY44" s="78"/>
      <c r="MTZ44" s="9"/>
      <c r="MUA44" s="9"/>
      <c r="MUB44" s="78"/>
      <c r="MUC44" s="9"/>
      <c r="MUD44" s="9"/>
      <c r="MUE44" s="78"/>
      <c r="MUF44" s="9"/>
      <c r="MUG44" s="9"/>
      <c r="MUH44" s="78"/>
      <c r="MUI44" s="9"/>
      <c r="MUJ44" s="9"/>
      <c r="MUK44" s="78"/>
      <c r="MUL44" s="9"/>
      <c r="MUM44" s="9"/>
      <c r="MUN44" s="78"/>
      <c r="MUO44" s="9"/>
      <c r="MUP44" s="9"/>
      <c r="MUQ44" s="78"/>
      <c r="MUR44" s="9"/>
      <c r="MUS44" s="9"/>
      <c r="MUT44" s="78"/>
      <c r="MUU44" s="9"/>
      <c r="MUV44" s="9"/>
      <c r="MUW44" s="78"/>
      <c r="MUX44" s="9"/>
      <c r="MUY44" s="9"/>
      <c r="MUZ44" s="78"/>
      <c r="MVA44" s="9"/>
      <c r="MVB44" s="9"/>
      <c r="MVC44" s="78"/>
      <c r="MVD44" s="9"/>
      <c r="MVE44" s="9"/>
      <c r="MVF44" s="78"/>
      <c r="MVG44" s="9"/>
      <c r="MVH44" s="9"/>
      <c r="MVI44" s="78"/>
      <c r="MVJ44" s="9"/>
      <c r="MVK44" s="9"/>
      <c r="MVL44" s="78"/>
      <c r="MVM44" s="9"/>
      <c r="MVN44" s="9"/>
      <c r="MVO44" s="78"/>
      <c r="MVP44" s="10"/>
      <c r="MVQ44" s="10"/>
      <c r="MVR44" s="10"/>
      <c r="MVS44" s="9"/>
      <c r="MVT44" s="9"/>
      <c r="MVU44" s="78"/>
      <c r="MVV44" s="10"/>
      <c r="MVW44" s="10"/>
      <c r="MVX44" s="10"/>
      <c r="MVY44" s="9"/>
      <c r="MVZ44" s="9"/>
      <c r="MWA44" s="78"/>
      <c r="MWB44" s="9"/>
      <c r="MWC44" s="9"/>
      <c r="MWD44" s="78"/>
      <c r="MWE44" s="10"/>
      <c r="MWF44" s="10"/>
      <c r="MWG44" s="10"/>
      <c r="MWH44" s="10"/>
      <c r="MWI44" s="10"/>
      <c r="MWJ44" s="10"/>
      <c r="MWK44" s="57"/>
      <c r="MWL44" s="58"/>
      <c r="MWM44" s="9"/>
      <c r="MWN44" s="9"/>
      <c r="MWO44" s="78"/>
      <c r="MWP44" s="9"/>
      <c r="MWQ44" s="9"/>
      <c r="MWR44" s="78"/>
      <c r="MWS44" s="9"/>
      <c r="MWT44" s="9"/>
      <c r="MWU44" s="78"/>
      <c r="MWV44" s="9"/>
      <c r="MWW44" s="9"/>
      <c r="MWX44" s="78"/>
      <c r="MWY44" s="9"/>
      <c r="MWZ44" s="9"/>
      <c r="MXA44" s="78"/>
      <c r="MXB44" s="9"/>
      <c r="MXC44" s="9"/>
      <c r="MXD44" s="78"/>
      <c r="MXE44" s="9"/>
      <c r="MXF44" s="9"/>
      <c r="MXG44" s="78"/>
      <c r="MXH44" s="9"/>
      <c r="MXI44" s="9"/>
      <c r="MXJ44" s="78"/>
      <c r="MXK44" s="9"/>
      <c r="MXL44" s="9"/>
      <c r="MXM44" s="78"/>
      <c r="MXN44" s="9"/>
      <c r="MXO44" s="9"/>
      <c r="MXP44" s="78"/>
      <c r="MXQ44" s="9"/>
      <c r="MXR44" s="9"/>
      <c r="MXS44" s="78"/>
      <c r="MXT44" s="9"/>
      <c r="MXU44" s="9"/>
      <c r="MXV44" s="78"/>
      <c r="MXW44" s="9"/>
      <c r="MXX44" s="9"/>
      <c r="MXY44" s="78"/>
      <c r="MXZ44" s="9"/>
      <c r="MYA44" s="9"/>
      <c r="MYB44" s="78"/>
      <c r="MYC44" s="9"/>
      <c r="MYD44" s="9"/>
      <c r="MYE44" s="78"/>
      <c r="MYF44" s="9"/>
      <c r="MYG44" s="9"/>
      <c r="MYH44" s="78"/>
      <c r="MYI44" s="9"/>
      <c r="MYJ44" s="9"/>
      <c r="MYK44" s="78"/>
      <c r="MYL44" s="9"/>
      <c r="MYM44" s="9"/>
      <c r="MYN44" s="78"/>
      <c r="MYO44" s="9"/>
      <c r="MYP44" s="9"/>
      <c r="MYQ44" s="78"/>
      <c r="MYR44" s="9"/>
      <c r="MYS44" s="9"/>
      <c r="MYT44" s="78"/>
      <c r="MYU44" s="9"/>
      <c r="MYV44" s="9"/>
      <c r="MYW44" s="78"/>
      <c r="MYX44" s="10"/>
      <c r="MYY44" s="10"/>
      <c r="MYZ44" s="10"/>
      <c r="MZA44" s="9"/>
      <c r="MZB44" s="9"/>
      <c r="MZC44" s="78"/>
      <c r="MZD44" s="10"/>
      <c r="MZE44" s="10"/>
      <c r="MZF44" s="10"/>
      <c r="MZG44" s="9"/>
      <c r="MZH44" s="9"/>
      <c r="MZI44" s="78"/>
      <c r="MZJ44" s="9"/>
      <c r="MZK44" s="9"/>
      <c r="MZL44" s="78"/>
      <c r="MZM44" s="10"/>
      <c r="MZN44" s="10"/>
      <c r="MZO44" s="10"/>
      <c r="MZP44" s="10"/>
      <c r="MZQ44" s="10"/>
      <c r="MZR44" s="10"/>
      <c r="MZS44" s="57"/>
      <c r="MZT44" s="58"/>
      <c r="MZU44" s="9"/>
      <c r="MZV44" s="9"/>
      <c r="MZW44" s="78"/>
      <c r="MZX44" s="9"/>
      <c r="MZY44" s="9"/>
      <c r="MZZ44" s="78"/>
      <c r="NAA44" s="9"/>
      <c r="NAB44" s="9"/>
      <c r="NAC44" s="78"/>
      <c r="NAD44" s="9"/>
      <c r="NAE44" s="9"/>
      <c r="NAF44" s="78"/>
      <c r="NAG44" s="9"/>
      <c r="NAH44" s="9"/>
      <c r="NAI44" s="78"/>
      <c r="NAJ44" s="9"/>
      <c r="NAK44" s="9"/>
      <c r="NAL44" s="78"/>
      <c r="NAM44" s="9"/>
      <c r="NAN44" s="9"/>
      <c r="NAO44" s="78"/>
      <c r="NAP44" s="9"/>
      <c r="NAQ44" s="9"/>
      <c r="NAR44" s="78"/>
      <c r="NAS44" s="9"/>
      <c r="NAT44" s="9"/>
      <c r="NAU44" s="78"/>
      <c r="NAV44" s="9"/>
      <c r="NAW44" s="9"/>
      <c r="NAX44" s="78"/>
      <c r="NAY44" s="9"/>
      <c r="NAZ44" s="9"/>
      <c r="NBA44" s="78"/>
      <c r="NBB44" s="9"/>
      <c r="NBC44" s="9"/>
      <c r="NBD44" s="78"/>
      <c r="NBE44" s="9"/>
      <c r="NBF44" s="9"/>
      <c r="NBG44" s="78"/>
      <c r="NBH44" s="9"/>
      <c r="NBI44" s="9"/>
      <c r="NBJ44" s="78"/>
      <c r="NBK44" s="9"/>
      <c r="NBL44" s="9"/>
      <c r="NBM44" s="78"/>
      <c r="NBN44" s="9"/>
      <c r="NBO44" s="9"/>
      <c r="NBP44" s="78"/>
      <c r="NBQ44" s="9"/>
      <c r="NBR44" s="9"/>
      <c r="NBS44" s="78"/>
      <c r="NBT44" s="9"/>
      <c r="NBU44" s="9"/>
      <c r="NBV44" s="78"/>
      <c r="NBW44" s="9"/>
      <c r="NBX44" s="9"/>
      <c r="NBY44" s="78"/>
      <c r="NBZ44" s="9"/>
      <c r="NCA44" s="9"/>
      <c r="NCB44" s="78"/>
      <c r="NCC44" s="9"/>
      <c r="NCD44" s="9"/>
      <c r="NCE44" s="78"/>
      <c r="NCF44" s="10"/>
      <c r="NCG44" s="10"/>
      <c r="NCH44" s="10"/>
      <c r="NCI44" s="9"/>
      <c r="NCJ44" s="9"/>
      <c r="NCK44" s="78"/>
      <c r="NCL44" s="10"/>
      <c r="NCM44" s="10"/>
      <c r="NCN44" s="10"/>
      <c r="NCO44" s="9"/>
      <c r="NCP44" s="9"/>
      <c r="NCQ44" s="78"/>
      <c r="NCR44" s="9"/>
      <c r="NCS44" s="9"/>
      <c r="NCT44" s="78"/>
      <c r="NCU44" s="10"/>
      <c r="NCV44" s="10"/>
      <c r="NCW44" s="10"/>
      <c r="NCX44" s="10"/>
      <c r="NCY44" s="10"/>
      <c r="NCZ44" s="10"/>
      <c r="NDA44" s="57"/>
      <c r="NDB44" s="58"/>
      <c r="NDC44" s="9"/>
      <c r="NDD44" s="9"/>
      <c r="NDE44" s="78"/>
      <c r="NDF44" s="9"/>
      <c r="NDG44" s="9"/>
      <c r="NDH44" s="78"/>
      <c r="NDI44" s="9"/>
      <c r="NDJ44" s="9"/>
      <c r="NDK44" s="78"/>
      <c r="NDL44" s="9"/>
      <c r="NDM44" s="9"/>
      <c r="NDN44" s="78"/>
      <c r="NDO44" s="9"/>
      <c r="NDP44" s="9"/>
      <c r="NDQ44" s="78"/>
      <c r="NDR44" s="9"/>
      <c r="NDS44" s="9"/>
      <c r="NDT44" s="78"/>
      <c r="NDU44" s="9"/>
      <c r="NDV44" s="9"/>
      <c r="NDW44" s="78"/>
      <c r="NDX44" s="9"/>
      <c r="NDY44" s="9"/>
      <c r="NDZ44" s="78"/>
      <c r="NEA44" s="9"/>
      <c r="NEB44" s="9"/>
      <c r="NEC44" s="78"/>
      <c r="NED44" s="9"/>
      <c r="NEE44" s="9"/>
      <c r="NEF44" s="78"/>
      <c r="NEG44" s="9"/>
      <c r="NEH44" s="9"/>
      <c r="NEI44" s="78"/>
      <c r="NEJ44" s="9"/>
      <c r="NEK44" s="9"/>
      <c r="NEL44" s="78"/>
      <c r="NEM44" s="9"/>
      <c r="NEN44" s="9"/>
      <c r="NEO44" s="78"/>
      <c r="NEP44" s="9"/>
      <c r="NEQ44" s="9"/>
      <c r="NER44" s="78"/>
      <c r="NES44" s="9"/>
      <c r="NET44" s="9"/>
      <c r="NEU44" s="78"/>
      <c r="NEV44" s="9"/>
      <c r="NEW44" s="9"/>
      <c r="NEX44" s="78"/>
      <c r="NEY44" s="9"/>
      <c r="NEZ44" s="9"/>
      <c r="NFA44" s="78"/>
      <c r="NFB44" s="9"/>
      <c r="NFC44" s="9"/>
      <c r="NFD44" s="78"/>
      <c r="NFE44" s="9"/>
      <c r="NFF44" s="9"/>
      <c r="NFG44" s="78"/>
      <c r="NFH44" s="9"/>
      <c r="NFI44" s="9"/>
      <c r="NFJ44" s="78"/>
      <c r="NFK44" s="9"/>
      <c r="NFL44" s="9"/>
      <c r="NFM44" s="78"/>
      <c r="NFN44" s="10"/>
      <c r="NFO44" s="10"/>
      <c r="NFP44" s="10"/>
      <c r="NFQ44" s="9"/>
      <c r="NFR44" s="9"/>
      <c r="NFS44" s="78"/>
      <c r="NFT44" s="10"/>
      <c r="NFU44" s="10"/>
      <c r="NFV44" s="10"/>
      <c r="NFW44" s="9"/>
      <c r="NFX44" s="9"/>
      <c r="NFY44" s="78"/>
      <c r="NFZ44" s="9"/>
      <c r="NGA44" s="9"/>
      <c r="NGB44" s="78"/>
      <c r="NGC44" s="10"/>
      <c r="NGD44" s="10"/>
      <c r="NGE44" s="10"/>
      <c r="NGF44" s="10"/>
      <c r="NGG44" s="10"/>
      <c r="NGH44" s="10"/>
      <c r="NGI44" s="57"/>
      <c r="NGJ44" s="58"/>
      <c r="NGK44" s="9"/>
      <c r="NGL44" s="9"/>
      <c r="NGM44" s="78"/>
      <c r="NGN44" s="9"/>
      <c r="NGO44" s="9"/>
      <c r="NGP44" s="78"/>
      <c r="NGQ44" s="9"/>
      <c r="NGR44" s="9"/>
      <c r="NGS44" s="78"/>
      <c r="NGT44" s="9"/>
      <c r="NGU44" s="9"/>
      <c r="NGV44" s="78"/>
      <c r="NGW44" s="9"/>
      <c r="NGX44" s="9"/>
      <c r="NGY44" s="78"/>
      <c r="NGZ44" s="9"/>
      <c r="NHA44" s="9"/>
      <c r="NHB44" s="78"/>
      <c r="NHC44" s="9"/>
      <c r="NHD44" s="9"/>
      <c r="NHE44" s="78"/>
      <c r="NHF44" s="9"/>
      <c r="NHG44" s="9"/>
      <c r="NHH44" s="78"/>
      <c r="NHI44" s="9"/>
      <c r="NHJ44" s="9"/>
      <c r="NHK44" s="78"/>
      <c r="NHL44" s="9"/>
      <c r="NHM44" s="9"/>
      <c r="NHN44" s="78"/>
      <c r="NHO44" s="9"/>
      <c r="NHP44" s="9"/>
      <c r="NHQ44" s="78"/>
      <c r="NHR44" s="9"/>
      <c r="NHS44" s="9"/>
      <c r="NHT44" s="78"/>
      <c r="NHU44" s="9"/>
      <c r="NHV44" s="9"/>
      <c r="NHW44" s="78"/>
      <c r="NHX44" s="9"/>
      <c r="NHY44" s="9"/>
      <c r="NHZ44" s="78"/>
      <c r="NIA44" s="9"/>
      <c r="NIB44" s="9"/>
      <c r="NIC44" s="78"/>
      <c r="NID44" s="9"/>
      <c r="NIE44" s="9"/>
      <c r="NIF44" s="78"/>
      <c r="NIG44" s="9"/>
      <c r="NIH44" s="9"/>
      <c r="NII44" s="78"/>
      <c r="NIJ44" s="9"/>
      <c r="NIK44" s="9"/>
      <c r="NIL44" s="78"/>
      <c r="NIM44" s="9"/>
      <c r="NIN44" s="9"/>
      <c r="NIO44" s="78"/>
      <c r="NIP44" s="9"/>
      <c r="NIQ44" s="9"/>
      <c r="NIR44" s="78"/>
      <c r="NIS44" s="9"/>
      <c r="NIT44" s="9"/>
      <c r="NIU44" s="78"/>
      <c r="NIV44" s="10"/>
      <c r="NIW44" s="10"/>
      <c r="NIX44" s="10"/>
      <c r="NIY44" s="9"/>
      <c r="NIZ44" s="9"/>
      <c r="NJA44" s="78"/>
      <c r="NJB44" s="10"/>
      <c r="NJC44" s="10"/>
      <c r="NJD44" s="10"/>
      <c r="NJE44" s="9"/>
      <c r="NJF44" s="9"/>
      <c r="NJG44" s="78"/>
      <c r="NJH44" s="9"/>
      <c r="NJI44" s="9"/>
      <c r="NJJ44" s="78"/>
      <c r="NJK44" s="10"/>
      <c r="NJL44" s="10"/>
      <c r="NJM44" s="10"/>
      <c r="NJN44" s="10"/>
      <c r="NJO44" s="10"/>
      <c r="NJP44" s="10"/>
      <c r="NJQ44" s="57"/>
      <c r="NJR44" s="58"/>
      <c r="NJS44" s="9"/>
      <c r="NJT44" s="9"/>
      <c r="NJU44" s="78"/>
      <c r="NJV44" s="9"/>
      <c r="NJW44" s="9"/>
      <c r="NJX44" s="78"/>
      <c r="NJY44" s="9"/>
      <c r="NJZ44" s="9"/>
      <c r="NKA44" s="78"/>
      <c r="NKB44" s="9"/>
      <c r="NKC44" s="9"/>
      <c r="NKD44" s="78"/>
      <c r="NKE44" s="9"/>
      <c r="NKF44" s="9"/>
      <c r="NKG44" s="78"/>
      <c r="NKH44" s="9"/>
      <c r="NKI44" s="9"/>
      <c r="NKJ44" s="78"/>
      <c r="NKK44" s="9"/>
      <c r="NKL44" s="9"/>
      <c r="NKM44" s="78"/>
      <c r="NKN44" s="9"/>
      <c r="NKO44" s="9"/>
      <c r="NKP44" s="78"/>
      <c r="NKQ44" s="9"/>
      <c r="NKR44" s="9"/>
      <c r="NKS44" s="78"/>
      <c r="NKT44" s="9"/>
      <c r="NKU44" s="9"/>
      <c r="NKV44" s="78"/>
      <c r="NKW44" s="9"/>
      <c r="NKX44" s="9"/>
      <c r="NKY44" s="78"/>
      <c r="NKZ44" s="9"/>
      <c r="NLA44" s="9"/>
      <c r="NLB44" s="78"/>
      <c r="NLC44" s="9"/>
      <c r="NLD44" s="9"/>
      <c r="NLE44" s="78"/>
      <c r="NLF44" s="9"/>
      <c r="NLG44" s="9"/>
      <c r="NLH44" s="78"/>
      <c r="NLI44" s="9"/>
      <c r="NLJ44" s="9"/>
      <c r="NLK44" s="78"/>
      <c r="NLL44" s="9"/>
      <c r="NLM44" s="9"/>
      <c r="NLN44" s="78"/>
      <c r="NLO44" s="9"/>
      <c r="NLP44" s="9"/>
      <c r="NLQ44" s="78"/>
      <c r="NLR44" s="9"/>
      <c r="NLS44" s="9"/>
      <c r="NLT44" s="78"/>
      <c r="NLU44" s="9"/>
      <c r="NLV44" s="9"/>
      <c r="NLW44" s="78"/>
      <c r="NLX44" s="9"/>
      <c r="NLY44" s="9"/>
      <c r="NLZ44" s="78"/>
      <c r="NMA44" s="9"/>
      <c r="NMB44" s="9"/>
      <c r="NMC44" s="78"/>
      <c r="NMD44" s="10"/>
      <c r="NME44" s="10"/>
      <c r="NMF44" s="10"/>
      <c r="NMG44" s="9"/>
      <c r="NMH44" s="9"/>
      <c r="NMI44" s="78"/>
      <c r="NMJ44" s="10"/>
      <c r="NMK44" s="10"/>
      <c r="NML44" s="10"/>
      <c r="NMM44" s="9"/>
      <c r="NMN44" s="9"/>
      <c r="NMO44" s="78"/>
      <c r="NMP44" s="9"/>
      <c r="NMQ44" s="9"/>
      <c r="NMR44" s="78"/>
      <c r="NMS44" s="10"/>
      <c r="NMT44" s="10"/>
      <c r="NMU44" s="10"/>
      <c r="NMV44" s="10"/>
      <c r="NMW44" s="10"/>
      <c r="NMX44" s="10"/>
      <c r="NMY44" s="57"/>
      <c r="NMZ44" s="58"/>
      <c r="NNA44" s="9"/>
      <c r="NNB44" s="9"/>
      <c r="NNC44" s="78"/>
      <c r="NND44" s="9"/>
      <c r="NNE44" s="9"/>
      <c r="NNF44" s="78"/>
      <c r="NNG44" s="9"/>
      <c r="NNH44" s="9"/>
      <c r="NNI44" s="78"/>
      <c r="NNJ44" s="9"/>
      <c r="NNK44" s="9"/>
      <c r="NNL44" s="78"/>
      <c r="NNM44" s="9"/>
      <c r="NNN44" s="9"/>
      <c r="NNO44" s="78"/>
      <c r="NNP44" s="9"/>
      <c r="NNQ44" s="9"/>
      <c r="NNR44" s="78"/>
      <c r="NNS44" s="9"/>
      <c r="NNT44" s="9"/>
      <c r="NNU44" s="78"/>
      <c r="NNV44" s="9"/>
      <c r="NNW44" s="9"/>
      <c r="NNX44" s="78"/>
      <c r="NNY44" s="9"/>
      <c r="NNZ44" s="9"/>
      <c r="NOA44" s="78"/>
      <c r="NOB44" s="9"/>
      <c r="NOC44" s="9"/>
      <c r="NOD44" s="78"/>
      <c r="NOE44" s="9"/>
      <c r="NOF44" s="9"/>
      <c r="NOG44" s="78"/>
      <c r="NOH44" s="9"/>
      <c r="NOI44" s="9"/>
      <c r="NOJ44" s="78"/>
      <c r="NOK44" s="9"/>
      <c r="NOL44" s="9"/>
      <c r="NOM44" s="78"/>
      <c r="NON44" s="9"/>
      <c r="NOO44" s="9"/>
      <c r="NOP44" s="78"/>
      <c r="NOQ44" s="9"/>
      <c r="NOR44" s="9"/>
      <c r="NOS44" s="78"/>
      <c r="NOT44" s="9"/>
      <c r="NOU44" s="9"/>
      <c r="NOV44" s="78"/>
      <c r="NOW44" s="9"/>
      <c r="NOX44" s="9"/>
      <c r="NOY44" s="78"/>
      <c r="NOZ44" s="9"/>
      <c r="NPA44" s="9"/>
      <c r="NPB44" s="78"/>
      <c r="NPC44" s="9"/>
      <c r="NPD44" s="9"/>
      <c r="NPE44" s="78"/>
      <c r="NPF44" s="9"/>
      <c r="NPG44" s="9"/>
      <c r="NPH44" s="78"/>
      <c r="NPI44" s="9"/>
      <c r="NPJ44" s="9"/>
      <c r="NPK44" s="78"/>
      <c r="NPL44" s="10"/>
      <c r="NPM44" s="10"/>
      <c r="NPN44" s="10"/>
      <c r="NPO44" s="9"/>
      <c r="NPP44" s="9"/>
      <c r="NPQ44" s="78"/>
      <c r="NPR44" s="10"/>
      <c r="NPS44" s="10"/>
      <c r="NPT44" s="10"/>
      <c r="NPU44" s="9"/>
      <c r="NPV44" s="9"/>
      <c r="NPW44" s="78"/>
      <c r="NPX44" s="9"/>
      <c r="NPY44" s="9"/>
      <c r="NPZ44" s="78"/>
      <c r="NQA44" s="10"/>
      <c r="NQB44" s="10"/>
      <c r="NQC44" s="10"/>
      <c r="NQD44" s="10"/>
      <c r="NQE44" s="10"/>
      <c r="NQF44" s="10"/>
      <c r="NQG44" s="57"/>
      <c r="NQH44" s="58"/>
      <c r="NQI44" s="9"/>
      <c r="NQJ44" s="9"/>
      <c r="NQK44" s="78"/>
      <c r="NQL44" s="9"/>
      <c r="NQM44" s="9"/>
      <c r="NQN44" s="78"/>
      <c r="NQO44" s="9"/>
      <c r="NQP44" s="9"/>
      <c r="NQQ44" s="78"/>
      <c r="NQR44" s="9"/>
      <c r="NQS44" s="9"/>
      <c r="NQT44" s="78"/>
      <c r="NQU44" s="9"/>
      <c r="NQV44" s="9"/>
      <c r="NQW44" s="78"/>
      <c r="NQX44" s="9"/>
      <c r="NQY44" s="9"/>
      <c r="NQZ44" s="78"/>
      <c r="NRA44" s="9"/>
      <c r="NRB44" s="9"/>
      <c r="NRC44" s="78"/>
      <c r="NRD44" s="9"/>
      <c r="NRE44" s="9"/>
      <c r="NRF44" s="78"/>
      <c r="NRG44" s="9"/>
      <c r="NRH44" s="9"/>
      <c r="NRI44" s="78"/>
      <c r="NRJ44" s="9"/>
      <c r="NRK44" s="9"/>
      <c r="NRL44" s="78"/>
      <c r="NRM44" s="9"/>
      <c r="NRN44" s="9"/>
      <c r="NRO44" s="78"/>
      <c r="NRP44" s="9"/>
      <c r="NRQ44" s="9"/>
      <c r="NRR44" s="78"/>
      <c r="NRS44" s="9"/>
      <c r="NRT44" s="9"/>
      <c r="NRU44" s="78"/>
      <c r="NRV44" s="9"/>
      <c r="NRW44" s="9"/>
      <c r="NRX44" s="78"/>
      <c r="NRY44" s="9"/>
      <c r="NRZ44" s="9"/>
      <c r="NSA44" s="78"/>
      <c r="NSB44" s="9"/>
      <c r="NSC44" s="9"/>
      <c r="NSD44" s="78"/>
      <c r="NSE44" s="9"/>
      <c r="NSF44" s="9"/>
      <c r="NSG44" s="78"/>
      <c r="NSH44" s="9"/>
      <c r="NSI44" s="9"/>
      <c r="NSJ44" s="78"/>
      <c r="NSK44" s="9"/>
      <c r="NSL44" s="9"/>
      <c r="NSM44" s="78"/>
      <c r="NSN44" s="9"/>
      <c r="NSO44" s="9"/>
      <c r="NSP44" s="78"/>
      <c r="NSQ44" s="9"/>
      <c r="NSR44" s="9"/>
      <c r="NSS44" s="78"/>
      <c r="NST44" s="10"/>
      <c r="NSU44" s="10"/>
      <c r="NSV44" s="10"/>
      <c r="NSW44" s="9"/>
      <c r="NSX44" s="9"/>
      <c r="NSY44" s="78"/>
      <c r="NSZ44" s="10"/>
      <c r="NTA44" s="10"/>
      <c r="NTB44" s="10"/>
      <c r="NTC44" s="9"/>
      <c r="NTD44" s="9"/>
      <c r="NTE44" s="78"/>
      <c r="NTF44" s="9"/>
      <c r="NTG44" s="9"/>
      <c r="NTH44" s="78"/>
      <c r="NTI44" s="10"/>
      <c r="NTJ44" s="10"/>
      <c r="NTK44" s="10"/>
      <c r="NTL44" s="10"/>
      <c r="NTM44" s="10"/>
      <c r="NTN44" s="10"/>
      <c r="NTO44" s="57"/>
      <c r="NTP44" s="58"/>
      <c r="NTQ44" s="9"/>
      <c r="NTR44" s="9"/>
      <c r="NTS44" s="78"/>
      <c r="NTT44" s="9"/>
      <c r="NTU44" s="9"/>
      <c r="NTV44" s="78"/>
      <c r="NTW44" s="9"/>
      <c r="NTX44" s="9"/>
      <c r="NTY44" s="78"/>
      <c r="NTZ44" s="9"/>
      <c r="NUA44" s="9"/>
      <c r="NUB44" s="78"/>
      <c r="NUC44" s="9"/>
      <c r="NUD44" s="9"/>
      <c r="NUE44" s="78"/>
      <c r="NUF44" s="9"/>
      <c r="NUG44" s="9"/>
      <c r="NUH44" s="78"/>
      <c r="NUI44" s="9"/>
      <c r="NUJ44" s="9"/>
      <c r="NUK44" s="78"/>
      <c r="NUL44" s="9"/>
      <c r="NUM44" s="9"/>
      <c r="NUN44" s="78"/>
      <c r="NUO44" s="9"/>
      <c r="NUP44" s="9"/>
      <c r="NUQ44" s="78"/>
      <c r="NUR44" s="9"/>
      <c r="NUS44" s="9"/>
      <c r="NUT44" s="78"/>
      <c r="NUU44" s="9"/>
      <c r="NUV44" s="9"/>
      <c r="NUW44" s="78"/>
      <c r="NUX44" s="9"/>
      <c r="NUY44" s="9"/>
      <c r="NUZ44" s="78"/>
      <c r="NVA44" s="9"/>
      <c r="NVB44" s="9"/>
      <c r="NVC44" s="78"/>
      <c r="NVD44" s="9"/>
      <c r="NVE44" s="9"/>
      <c r="NVF44" s="78"/>
      <c r="NVG44" s="9"/>
      <c r="NVH44" s="9"/>
      <c r="NVI44" s="78"/>
      <c r="NVJ44" s="9"/>
      <c r="NVK44" s="9"/>
      <c r="NVL44" s="78"/>
      <c r="NVM44" s="9"/>
      <c r="NVN44" s="9"/>
      <c r="NVO44" s="78"/>
      <c r="NVP44" s="9"/>
      <c r="NVQ44" s="9"/>
      <c r="NVR44" s="78"/>
      <c r="NVS44" s="9"/>
      <c r="NVT44" s="9"/>
      <c r="NVU44" s="78"/>
      <c r="NVV44" s="9"/>
      <c r="NVW44" s="9"/>
      <c r="NVX44" s="78"/>
      <c r="NVY44" s="9"/>
      <c r="NVZ44" s="9"/>
      <c r="NWA44" s="78"/>
      <c r="NWB44" s="10"/>
      <c r="NWC44" s="10"/>
      <c r="NWD44" s="10"/>
      <c r="NWE44" s="9"/>
      <c r="NWF44" s="9"/>
      <c r="NWG44" s="78"/>
      <c r="NWH44" s="10"/>
      <c r="NWI44" s="10"/>
      <c r="NWJ44" s="10"/>
      <c r="NWK44" s="9"/>
      <c r="NWL44" s="9"/>
      <c r="NWM44" s="78"/>
      <c r="NWN44" s="9"/>
      <c r="NWO44" s="9"/>
      <c r="NWP44" s="78"/>
      <c r="NWQ44" s="10"/>
      <c r="NWR44" s="10"/>
      <c r="NWS44" s="10"/>
      <c r="NWT44" s="10"/>
      <c r="NWU44" s="10"/>
      <c r="NWV44" s="10"/>
      <c r="NWW44" s="57"/>
      <c r="NWX44" s="58"/>
      <c r="NWY44" s="9"/>
      <c r="NWZ44" s="9"/>
      <c r="NXA44" s="78"/>
      <c r="NXB44" s="9"/>
      <c r="NXC44" s="9"/>
      <c r="NXD44" s="78"/>
      <c r="NXE44" s="9"/>
      <c r="NXF44" s="9"/>
      <c r="NXG44" s="78"/>
      <c r="NXH44" s="9"/>
      <c r="NXI44" s="9"/>
      <c r="NXJ44" s="78"/>
      <c r="NXK44" s="9"/>
      <c r="NXL44" s="9"/>
      <c r="NXM44" s="78"/>
      <c r="NXN44" s="9"/>
      <c r="NXO44" s="9"/>
      <c r="NXP44" s="78"/>
      <c r="NXQ44" s="9"/>
      <c r="NXR44" s="9"/>
      <c r="NXS44" s="78"/>
      <c r="NXT44" s="9"/>
      <c r="NXU44" s="9"/>
      <c r="NXV44" s="78"/>
      <c r="NXW44" s="9"/>
      <c r="NXX44" s="9"/>
      <c r="NXY44" s="78"/>
      <c r="NXZ44" s="9"/>
      <c r="NYA44" s="9"/>
      <c r="NYB44" s="78"/>
      <c r="NYC44" s="9"/>
      <c r="NYD44" s="9"/>
      <c r="NYE44" s="78"/>
      <c r="NYF44" s="9"/>
      <c r="NYG44" s="9"/>
      <c r="NYH44" s="78"/>
      <c r="NYI44" s="9"/>
      <c r="NYJ44" s="9"/>
      <c r="NYK44" s="78"/>
      <c r="NYL44" s="9"/>
      <c r="NYM44" s="9"/>
      <c r="NYN44" s="78"/>
      <c r="NYO44" s="9"/>
      <c r="NYP44" s="9"/>
      <c r="NYQ44" s="78"/>
      <c r="NYR44" s="9"/>
      <c r="NYS44" s="9"/>
      <c r="NYT44" s="78"/>
      <c r="NYU44" s="9"/>
      <c r="NYV44" s="9"/>
      <c r="NYW44" s="78"/>
      <c r="NYX44" s="9"/>
      <c r="NYY44" s="9"/>
      <c r="NYZ44" s="78"/>
      <c r="NZA44" s="9"/>
      <c r="NZB44" s="9"/>
      <c r="NZC44" s="78"/>
      <c r="NZD44" s="9"/>
      <c r="NZE44" s="9"/>
      <c r="NZF44" s="78"/>
      <c r="NZG44" s="9"/>
      <c r="NZH44" s="9"/>
      <c r="NZI44" s="78"/>
      <c r="NZJ44" s="10"/>
      <c r="NZK44" s="10"/>
      <c r="NZL44" s="10"/>
      <c r="NZM44" s="9"/>
      <c r="NZN44" s="9"/>
      <c r="NZO44" s="78"/>
      <c r="NZP44" s="10"/>
      <c r="NZQ44" s="10"/>
      <c r="NZR44" s="10"/>
      <c r="NZS44" s="9"/>
      <c r="NZT44" s="9"/>
      <c r="NZU44" s="78"/>
      <c r="NZV44" s="9"/>
      <c r="NZW44" s="9"/>
      <c r="NZX44" s="78"/>
      <c r="NZY44" s="10"/>
      <c r="NZZ44" s="10"/>
      <c r="OAA44" s="10"/>
      <c r="OAB44" s="10"/>
      <c r="OAC44" s="10"/>
      <c r="OAD44" s="10"/>
      <c r="OAE44" s="57"/>
      <c r="OAF44" s="58"/>
      <c r="OAG44" s="9"/>
      <c r="OAH44" s="9"/>
      <c r="OAI44" s="78"/>
      <c r="OAJ44" s="9"/>
      <c r="OAK44" s="9"/>
      <c r="OAL44" s="78"/>
      <c r="OAM44" s="9"/>
      <c r="OAN44" s="9"/>
      <c r="OAO44" s="78"/>
      <c r="OAP44" s="9"/>
      <c r="OAQ44" s="9"/>
      <c r="OAR44" s="78"/>
      <c r="OAS44" s="9"/>
      <c r="OAT44" s="9"/>
      <c r="OAU44" s="78"/>
      <c r="OAV44" s="9"/>
      <c r="OAW44" s="9"/>
      <c r="OAX44" s="78"/>
      <c r="OAY44" s="9"/>
      <c r="OAZ44" s="9"/>
      <c r="OBA44" s="78"/>
      <c r="OBB44" s="9"/>
      <c r="OBC44" s="9"/>
      <c r="OBD44" s="78"/>
      <c r="OBE44" s="9"/>
      <c r="OBF44" s="9"/>
      <c r="OBG44" s="78"/>
      <c r="OBH44" s="9"/>
      <c r="OBI44" s="9"/>
      <c r="OBJ44" s="78"/>
      <c r="OBK44" s="9"/>
      <c r="OBL44" s="9"/>
      <c r="OBM44" s="78"/>
      <c r="OBN44" s="9"/>
      <c r="OBO44" s="9"/>
      <c r="OBP44" s="78"/>
      <c r="OBQ44" s="9"/>
      <c r="OBR44" s="9"/>
      <c r="OBS44" s="78"/>
      <c r="OBT44" s="9"/>
      <c r="OBU44" s="9"/>
      <c r="OBV44" s="78"/>
      <c r="OBW44" s="9"/>
      <c r="OBX44" s="9"/>
      <c r="OBY44" s="78"/>
      <c r="OBZ44" s="9"/>
      <c r="OCA44" s="9"/>
      <c r="OCB44" s="78"/>
      <c r="OCC44" s="9"/>
      <c r="OCD44" s="9"/>
      <c r="OCE44" s="78"/>
      <c r="OCF44" s="9"/>
      <c r="OCG44" s="9"/>
      <c r="OCH44" s="78"/>
      <c r="OCI44" s="9"/>
      <c r="OCJ44" s="9"/>
      <c r="OCK44" s="78"/>
      <c r="OCL44" s="9"/>
      <c r="OCM44" s="9"/>
      <c r="OCN44" s="78"/>
      <c r="OCO44" s="9"/>
      <c r="OCP44" s="9"/>
      <c r="OCQ44" s="78"/>
      <c r="OCR44" s="10"/>
      <c r="OCS44" s="10"/>
      <c r="OCT44" s="10"/>
      <c r="OCU44" s="9"/>
      <c r="OCV44" s="9"/>
      <c r="OCW44" s="78"/>
      <c r="OCX44" s="10"/>
      <c r="OCY44" s="10"/>
      <c r="OCZ44" s="10"/>
      <c r="ODA44" s="9"/>
      <c r="ODB44" s="9"/>
      <c r="ODC44" s="78"/>
      <c r="ODD44" s="9"/>
      <c r="ODE44" s="9"/>
      <c r="ODF44" s="78"/>
      <c r="ODG44" s="10"/>
      <c r="ODH44" s="10"/>
      <c r="ODI44" s="10"/>
      <c r="ODJ44" s="10"/>
      <c r="ODK44" s="10"/>
      <c r="ODL44" s="10"/>
      <c r="ODM44" s="57"/>
      <c r="ODN44" s="58"/>
      <c r="ODO44" s="9"/>
      <c r="ODP44" s="9"/>
      <c r="ODQ44" s="78"/>
      <c r="ODR44" s="9"/>
      <c r="ODS44" s="9"/>
      <c r="ODT44" s="78"/>
      <c r="ODU44" s="9"/>
      <c r="ODV44" s="9"/>
      <c r="ODW44" s="78"/>
      <c r="ODX44" s="9"/>
      <c r="ODY44" s="9"/>
      <c r="ODZ44" s="78"/>
      <c r="OEA44" s="9"/>
      <c r="OEB44" s="9"/>
      <c r="OEC44" s="78"/>
      <c r="OED44" s="9"/>
      <c r="OEE44" s="9"/>
      <c r="OEF44" s="78"/>
      <c r="OEG44" s="9"/>
      <c r="OEH44" s="9"/>
      <c r="OEI44" s="78"/>
      <c r="OEJ44" s="9"/>
      <c r="OEK44" s="9"/>
      <c r="OEL44" s="78"/>
      <c r="OEM44" s="9"/>
      <c r="OEN44" s="9"/>
      <c r="OEO44" s="78"/>
      <c r="OEP44" s="9"/>
      <c r="OEQ44" s="9"/>
      <c r="OER44" s="78"/>
      <c r="OES44" s="9"/>
      <c r="OET44" s="9"/>
      <c r="OEU44" s="78"/>
      <c r="OEV44" s="9"/>
      <c r="OEW44" s="9"/>
      <c r="OEX44" s="78"/>
      <c r="OEY44" s="9"/>
      <c r="OEZ44" s="9"/>
      <c r="OFA44" s="78"/>
      <c r="OFB44" s="9"/>
      <c r="OFC44" s="9"/>
      <c r="OFD44" s="78"/>
      <c r="OFE44" s="9"/>
      <c r="OFF44" s="9"/>
      <c r="OFG44" s="78"/>
      <c r="OFH44" s="9"/>
      <c r="OFI44" s="9"/>
      <c r="OFJ44" s="78"/>
      <c r="OFK44" s="9"/>
      <c r="OFL44" s="9"/>
      <c r="OFM44" s="78"/>
      <c r="OFN44" s="9"/>
      <c r="OFO44" s="9"/>
      <c r="OFP44" s="78"/>
      <c r="OFQ44" s="9"/>
      <c r="OFR44" s="9"/>
      <c r="OFS44" s="78"/>
      <c r="OFT44" s="9"/>
      <c r="OFU44" s="9"/>
      <c r="OFV44" s="78"/>
      <c r="OFW44" s="9"/>
      <c r="OFX44" s="9"/>
      <c r="OFY44" s="78"/>
      <c r="OFZ44" s="10"/>
      <c r="OGA44" s="10"/>
      <c r="OGB44" s="10"/>
      <c r="OGC44" s="9"/>
      <c r="OGD44" s="9"/>
      <c r="OGE44" s="78"/>
      <c r="OGF44" s="10"/>
      <c r="OGG44" s="10"/>
      <c r="OGH44" s="10"/>
      <c r="OGI44" s="9"/>
      <c r="OGJ44" s="9"/>
      <c r="OGK44" s="78"/>
      <c r="OGL44" s="9"/>
      <c r="OGM44" s="9"/>
      <c r="OGN44" s="78"/>
      <c r="OGO44" s="10"/>
      <c r="OGP44" s="10"/>
      <c r="OGQ44" s="10"/>
      <c r="OGR44" s="10"/>
      <c r="OGS44" s="10"/>
      <c r="OGT44" s="10"/>
      <c r="OGU44" s="57"/>
      <c r="OGV44" s="58"/>
      <c r="OGW44" s="9"/>
      <c r="OGX44" s="9"/>
      <c r="OGY44" s="78"/>
      <c r="OGZ44" s="9"/>
      <c r="OHA44" s="9"/>
      <c r="OHB44" s="78"/>
      <c r="OHC44" s="9"/>
      <c r="OHD44" s="9"/>
      <c r="OHE44" s="78"/>
      <c r="OHF44" s="9"/>
      <c r="OHG44" s="9"/>
      <c r="OHH44" s="78"/>
      <c r="OHI44" s="9"/>
      <c r="OHJ44" s="9"/>
      <c r="OHK44" s="78"/>
      <c r="OHL44" s="9"/>
      <c r="OHM44" s="9"/>
      <c r="OHN44" s="78"/>
      <c r="OHO44" s="9"/>
      <c r="OHP44" s="9"/>
      <c r="OHQ44" s="78"/>
      <c r="OHR44" s="9"/>
      <c r="OHS44" s="9"/>
      <c r="OHT44" s="78"/>
      <c r="OHU44" s="9"/>
      <c r="OHV44" s="9"/>
      <c r="OHW44" s="78"/>
      <c r="OHX44" s="9"/>
      <c r="OHY44" s="9"/>
      <c r="OHZ44" s="78"/>
      <c r="OIA44" s="9"/>
      <c r="OIB44" s="9"/>
      <c r="OIC44" s="78"/>
      <c r="OID44" s="9"/>
      <c r="OIE44" s="9"/>
      <c r="OIF44" s="78"/>
      <c r="OIG44" s="9"/>
      <c r="OIH44" s="9"/>
      <c r="OII44" s="78"/>
      <c r="OIJ44" s="9"/>
      <c r="OIK44" s="9"/>
      <c r="OIL44" s="78"/>
      <c r="OIM44" s="9"/>
      <c r="OIN44" s="9"/>
      <c r="OIO44" s="78"/>
      <c r="OIP44" s="9"/>
      <c r="OIQ44" s="9"/>
      <c r="OIR44" s="78"/>
      <c r="OIS44" s="9"/>
      <c r="OIT44" s="9"/>
      <c r="OIU44" s="78"/>
      <c r="OIV44" s="9"/>
      <c r="OIW44" s="9"/>
      <c r="OIX44" s="78"/>
      <c r="OIY44" s="9"/>
      <c r="OIZ44" s="9"/>
      <c r="OJA44" s="78"/>
      <c r="OJB44" s="9"/>
      <c r="OJC44" s="9"/>
      <c r="OJD44" s="78"/>
      <c r="OJE44" s="9"/>
      <c r="OJF44" s="9"/>
      <c r="OJG44" s="78"/>
      <c r="OJH44" s="10"/>
      <c r="OJI44" s="10"/>
      <c r="OJJ44" s="10"/>
      <c r="OJK44" s="9"/>
      <c r="OJL44" s="9"/>
      <c r="OJM44" s="78"/>
      <c r="OJN44" s="10"/>
      <c r="OJO44" s="10"/>
      <c r="OJP44" s="10"/>
      <c r="OJQ44" s="9"/>
      <c r="OJR44" s="9"/>
      <c r="OJS44" s="78"/>
      <c r="OJT44" s="9"/>
      <c r="OJU44" s="9"/>
      <c r="OJV44" s="78"/>
      <c r="OJW44" s="10"/>
      <c r="OJX44" s="10"/>
      <c r="OJY44" s="10"/>
      <c r="OJZ44" s="10"/>
      <c r="OKA44" s="10"/>
      <c r="OKB44" s="10"/>
      <c r="OKC44" s="57"/>
      <c r="OKD44" s="58"/>
      <c r="OKE44" s="9"/>
      <c r="OKF44" s="9"/>
      <c r="OKG44" s="78"/>
      <c r="OKH44" s="9"/>
      <c r="OKI44" s="9"/>
      <c r="OKJ44" s="78"/>
      <c r="OKK44" s="9"/>
      <c r="OKL44" s="9"/>
      <c r="OKM44" s="78"/>
      <c r="OKN44" s="9"/>
      <c r="OKO44" s="9"/>
      <c r="OKP44" s="78"/>
      <c r="OKQ44" s="9"/>
      <c r="OKR44" s="9"/>
      <c r="OKS44" s="78"/>
      <c r="OKT44" s="9"/>
      <c r="OKU44" s="9"/>
      <c r="OKV44" s="78"/>
      <c r="OKW44" s="9"/>
      <c r="OKX44" s="9"/>
      <c r="OKY44" s="78"/>
      <c r="OKZ44" s="9"/>
      <c r="OLA44" s="9"/>
      <c r="OLB44" s="78"/>
      <c r="OLC44" s="9"/>
      <c r="OLD44" s="9"/>
      <c r="OLE44" s="78"/>
      <c r="OLF44" s="9"/>
      <c r="OLG44" s="9"/>
      <c r="OLH44" s="78"/>
      <c r="OLI44" s="9"/>
      <c r="OLJ44" s="9"/>
      <c r="OLK44" s="78"/>
      <c r="OLL44" s="9"/>
      <c r="OLM44" s="9"/>
      <c r="OLN44" s="78"/>
      <c r="OLO44" s="9"/>
      <c r="OLP44" s="9"/>
      <c r="OLQ44" s="78"/>
      <c r="OLR44" s="9"/>
      <c r="OLS44" s="9"/>
      <c r="OLT44" s="78"/>
      <c r="OLU44" s="9"/>
      <c r="OLV44" s="9"/>
      <c r="OLW44" s="78"/>
      <c r="OLX44" s="9"/>
      <c r="OLY44" s="9"/>
      <c r="OLZ44" s="78"/>
      <c r="OMA44" s="9"/>
      <c r="OMB44" s="9"/>
      <c r="OMC44" s="78"/>
      <c r="OMD44" s="9"/>
      <c r="OME44" s="9"/>
      <c r="OMF44" s="78"/>
      <c r="OMG44" s="9"/>
      <c r="OMH44" s="9"/>
      <c r="OMI44" s="78"/>
      <c r="OMJ44" s="9"/>
      <c r="OMK44" s="9"/>
      <c r="OML44" s="78"/>
      <c r="OMM44" s="9"/>
      <c r="OMN44" s="9"/>
      <c r="OMO44" s="78"/>
      <c r="OMP44" s="10"/>
      <c r="OMQ44" s="10"/>
      <c r="OMR44" s="10"/>
      <c r="OMS44" s="9"/>
      <c r="OMT44" s="9"/>
      <c r="OMU44" s="78"/>
      <c r="OMV44" s="10"/>
      <c r="OMW44" s="10"/>
      <c r="OMX44" s="10"/>
      <c r="OMY44" s="9"/>
      <c r="OMZ44" s="9"/>
      <c r="ONA44" s="78"/>
      <c r="ONB44" s="9"/>
      <c r="ONC44" s="9"/>
      <c r="OND44" s="78"/>
      <c r="ONE44" s="10"/>
      <c r="ONF44" s="10"/>
      <c r="ONG44" s="10"/>
      <c r="ONH44" s="10"/>
      <c r="ONI44" s="10"/>
      <c r="ONJ44" s="10"/>
      <c r="ONK44" s="57"/>
      <c r="ONL44" s="58"/>
      <c r="ONM44" s="9"/>
      <c r="ONN44" s="9"/>
      <c r="ONO44" s="78"/>
      <c r="ONP44" s="9"/>
      <c r="ONQ44" s="9"/>
      <c r="ONR44" s="78"/>
      <c r="ONS44" s="9"/>
      <c r="ONT44" s="9"/>
      <c r="ONU44" s="78"/>
      <c r="ONV44" s="9"/>
      <c r="ONW44" s="9"/>
      <c r="ONX44" s="78"/>
      <c r="ONY44" s="9"/>
      <c r="ONZ44" s="9"/>
      <c r="OOA44" s="78"/>
      <c r="OOB44" s="9"/>
      <c r="OOC44" s="9"/>
      <c r="OOD44" s="78"/>
      <c r="OOE44" s="9"/>
      <c r="OOF44" s="9"/>
      <c r="OOG44" s="78"/>
      <c r="OOH44" s="9"/>
      <c r="OOI44" s="9"/>
      <c r="OOJ44" s="78"/>
      <c r="OOK44" s="9"/>
      <c r="OOL44" s="9"/>
      <c r="OOM44" s="78"/>
      <c r="OON44" s="9"/>
      <c r="OOO44" s="9"/>
      <c r="OOP44" s="78"/>
      <c r="OOQ44" s="9"/>
      <c r="OOR44" s="9"/>
      <c r="OOS44" s="78"/>
      <c r="OOT44" s="9"/>
      <c r="OOU44" s="9"/>
      <c r="OOV44" s="78"/>
      <c r="OOW44" s="9"/>
      <c r="OOX44" s="9"/>
      <c r="OOY44" s="78"/>
      <c r="OOZ44" s="9"/>
      <c r="OPA44" s="9"/>
      <c r="OPB44" s="78"/>
      <c r="OPC44" s="9"/>
      <c r="OPD44" s="9"/>
      <c r="OPE44" s="78"/>
      <c r="OPF44" s="9"/>
      <c r="OPG44" s="9"/>
      <c r="OPH44" s="78"/>
      <c r="OPI44" s="9"/>
      <c r="OPJ44" s="9"/>
      <c r="OPK44" s="78"/>
      <c r="OPL44" s="9"/>
      <c r="OPM44" s="9"/>
      <c r="OPN44" s="78"/>
      <c r="OPO44" s="9"/>
      <c r="OPP44" s="9"/>
      <c r="OPQ44" s="78"/>
      <c r="OPR44" s="9"/>
      <c r="OPS44" s="9"/>
      <c r="OPT44" s="78"/>
      <c r="OPU44" s="9"/>
      <c r="OPV44" s="9"/>
      <c r="OPW44" s="78"/>
      <c r="OPX44" s="10"/>
      <c r="OPY44" s="10"/>
      <c r="OPZ44" s="10"/>
      <c r="OQA44" s="9"/>
      <c r="OQB44" s="9"/>
      <c r="OQC44" s="78"/>
      <c r="OQD44" s="10"/>
      <c r="OQE44" s="10"/>
      <c r="OQF44" s="10"/>
      <c r="OQG44" s="9"/>
      <c r="OQH44" s="9"/>
      <c r="OQI44" s="78"/>
      <c r="OQJ44" s="9"/>
      <c r="OQK44" s="9"/>
      <c r="OQL44" s="78"/>
      <c r="OQM44" s="10"/>
      <c r="OQN44" s="10"/>
      <c r="OQO44" s="10"/>
      <c r="OQP44" s="10"/>
      <c r="OQQ44" s="10"/>
      <c r="OQR44" s="10"/>
      <c r="OQS44" s="57"/>
      <c r="OQT44" s="58"/>
      <c r="OQU44" s="9"/>
      <c r="OQV44" s="9"/>
      <c r="OQW44" s="78"/>
      <c r="OQX44" s="9"/>
      <c r="OQY44" s="9"/>
      <c r="OQZ44" s="78"/>
      <c r="ORA44" s="9"/>
      <c r="ORB44" s="9"/>
      <c r="ORC44" s="78"/>
      <c r="ORD44" s="9"/>
      <c r="ORE44" s="9"/>
      <c r="ORF44" s="78"/>
      <c r="ORG44" s="9"/>
      <c r="ORH44" s="9"/>
      <c r="ORI44" s="78"/>
      <c r="ORJ44" s="9"/>
      <c r="ORK44" s="9"/>
      <c r="ORL44" s="78"/>
      <c r="ORM44" s="9"/>
      <c r="ORN44" s="9"/>
      <c r="ORO44" s="78"/>
      <c r="ORP44" s="9"/>
      <c r="ORQ44" s="9"/>
      <c r="ORR44" s="78"/>
      <c r="ORS44" s="9"/>
      <c r="ORT44" s="9"/>
      <c r="ORU44" s="78"/>
      <c r="ORV44" s="9"/>
      <c r="ORW44" s="9"/>
      <c r="ORX44" s="78"/>
      <c r="ORY44" s="9"/>
      <c r="ORZ44" s="9"/>
      <c r="OSA44" s="78"/>
      <c r="OSB44" s="9"/>
      <c r="OSC44" s="9"/>
      <c r="OSD44" s="78"/>
      <c r="OSE44" s="9"/>
      <c r="OSF44" s="9"/>
      <c r="OSG44" s="78"/>
      <c r="OSH44" s="9"/>
      <c r="OSI44" s="9"/>
      <c r="OSJ44" s="78"/>
      <c r="OSK44" s="9"/>
      <c r="OSL44" s="9"/>
      <c r="OSM44" s="78"/>
      <c r="OSN44" s="9"/>
      <c r="OSO44" s="9"/>
      <c r="OSP44" s="78"/>
      <c r="OSQ44" s="9"/>
      <c r="OSR44" s="9"/>
      <c r="OSS44" s="78"/>
      <c r="OST44" s="9"/>
      <c r="OSU44" s="9"/>
      <c r="OSV44" s="78"/>
      <c r="OSW44" s="9"/>
      <c r="OSX44" s="9"/>
      <c r="OSY44" s="78"/>
      <c r="OSZ44" s="9"/>
      <c r="OTA44" s="9"/>
      <c r="OTB44" s="78"/>
      <c r="OTC44" s="9"/>
      <c r="OTD44" s="9"/>
      <c r="OTE44" s="78"/>
      <c r="OTF44" s="10"/>
      <c r="OTG44" s="10"/>
      <c r="OTH44" s="10"/>
      <c r="OTI44" s="9"/>
      <c r="OTJ44" s="9"/>
      <c r="OTK44" s="78"/>
      <c r="OTL44" s="10"/>
      <c r="OTM44" s="10"/>
      <c r="OTN44" s="10"/>
      <c r="OTO44" s="9"/>
      <c r="OTP44" s="9"/>
      <c r="OTQ44" s="78"/>
      <c r="OTR44" s="9"/>
      <c r="OTS44" s="9"/>
      <c r="OTT44" s="78"/>
      <c r="OTU44" s="10"/>
      <c r="OTV44" s="10"/>
      <c r="OTW44" s="10"/>
      <c r="OTX44" s="10"/>
      <c r="OTY44" s="10"/>
      <c r="OTZ44" s="10"/>
      <c r="OUA44" s="57"/>
      <c r="OUB44" s="58"/>
      <c r="OUC44" s="9"/>
      <c r="OUD44" s="9"/>
      <c r="OUE44" s="78"/>
      <c r="OUF44" s="9"/>
      <c r="OUG44" s="9"/>
      <c r="OUH44" s="78"/>
      <c r="OUI44" s="9"/>
      <c r="OUJ44" s="9"/>
      <c r="OUK44" s="78"/>
      <c r="OUL44" s="9"/>
      <c r="OUM44" s="9"/>
      <c r="OUN44" s="78"/>
      <c r="OUO44" s="9"/>
      <c r="OUP44" s="9"/>
      <c r="OUQ44" s="78"/>
      <c r="OUR44" s="9"/>
      <c r="OUS44" s="9"/>
      <c r="OUT44" s="78"/>
      <c r="OUU44" s="9"/>
      <c r="OUV44" s="9"/>
      <c r="OUW44" s="78"/>
      <c r="OUX44" s="9"/>
      <c r="OUY44" s="9"/>
      <c r="OUZ44" s="78"/>
      <c r="OVA44" s="9"/>
      <c r="OVB44" s="9"/>
      <c r="OVC44" s="78"/>
      <c r="OVD44" s="9"/>
      <c r="OVE44" s="9"/>
      <c r="OVF44" s="78"/>
      <c r="OVG44" s="9"/>
      <c r="OVH44" s="9"/>
      <c r="OVI44" s="78"/>
      <c r="OVJ44" s="9"/>
      <c r="OVK44" s="9"/>
      <c r="OVL44" s="78"/>
      <c r="OVM44" s="9"/>
      <c r="OVN44" s="9"/>
      <c r="OVO44" s="78"/>
      <c r="OVP44" s="9"/>
      <c r="OVQ44" s="9"/>
      <c r="OVR44" s="78"/>
      <c r="OVS44" s="9"/>
      <c r="OVT44" s="9"/>
      <c r="OVU44" s="78"/>
      <c r="OVV44" s="9"/>
      <c r="OVW44" s="9"/>
      <c r="OVX44" s="78"/>
      <c r="OVY44" s="9"/>
      <c r="OVZ44" s="9"/>
      <c r="OWA44" s="78"/>
      <c r="OWB44" s="9"/>
      <c r="OWC44" s="9"/>
      <c r="OWD44" s="78"/>
      <c r="OWE44" s="9"/>
      <c r="OWF44" s="9"/>
      <c r="OWG44" s="78"/>
      <c r="OWH44" s="9"/>
      <c r="OWI44" s="9"/>
      <c r="OWJ44" s="78"/>
      <c r="OWK44" s="9"/>
      <c r="OWL44" s="9"/>
      <c r="OWM44" s="78"/>
      <c r="OWN44" s="10"/>
      <c r="OWO44" s="10"/>
      <c r="OWP44" s="10"/>
      <c r="OWQ44" s="9"/>
      <c r="OWR44" s="9"/>
      <c r="OWS44" s="78"/>
      <c r="OWT44" s="10"/>
      <c r="OWU44" s="10"/>
      <c r="OWV44" s="10"/>
      <c r="OWW44" s="9"/>
      <c r="OWX44" s="9"/>
      <c r="OWY44" s="78"/>
      <c r="OWZ44" s="9"/>
      <c r="OXA44" s="9"/>
      <c r="OXB44" s="78"/>
      <c r="OXC44" s="10"/>
      <c r="OXD44" s="10"/>
      <c r="OXE44" s="10"/>
      <c r="OXF44" s="10"/>
      <c r="OXG44" s="10"/>
      <c r="OXH44" s="10"/>
      <c r="OXI44" s="57"/>
      <c r="OXJ44" s="58"/>
      <c r="OXK44" s="9"/>
      <c r="OXL44" s="9"/>
      <c r="OXM44" s="78"/>
      <c r="OXN44" s="9"/>
      <c r="OXO44" s="9"/>
      <c r="OXP44" s="78"/>
      <c r="OXQ44" s="9"/>
      <c r="OXR44" s="9"/>
      <c r="OXS44" s="78"/>
      <c r="OXT44" s="9"/>
      <c r="OXU44" s="9"/>
      <c r="OXV44" s="78"/>
      <c r="OXW44" s="9"/>
      <c r="OXX44" s="9"/>
      <c r="OXY44" s="78"/>
      <c r="OXZ44" s="9"/>
      <c r="OYA44" s="9"/>
      <c r="OYB44" s="78"/>
      <c r="OYC44" s="9"/>
      <c r="OYD44" s="9"/>
      <c r="OYE44" s="78"/>
      <c r="OYF44" s="9"/>
      <c r="OYG44" s="9"/>
      <c r="OYH44" s="78"/>
      <c r="OYI44" s="9"/>
      <c r="OYJ44" s="9"/>
      <c r="OYK44" s="78"/>
      <c r="OYL44" s="9"/>
      <c r="OYM44" s="9"/>
      <c r="OYN44" s="78"/>
      <c r="OYO44" s="9"/>
      <c r="OYP44" s="9"/>
      <c r="OYQ44" s="78"/>
      <c r="OYR44" s="9"/>
      <c r="OYS44" s="9"/>
      <c r="OYT44" s="78"/>
      <c r="OYU44" s="9"/>
      <c r="OYV44" s="9"/>
      <c r="OYW44" s="78"/>
      <c r="OYX44" s="9"/>
      <c r="OYY44" s="9"/>
      <c r="OYZ44" s="78"/>
      <c r="OZA44" s="9"/>
      <c r="OZB44" s="9"/>
      <c r="OZC44" s="78"/>
      <c r="OZD44" s="9"/>
      <c r="OZE44" s="9"/>
      <c r="OZF44" s="78"/>
      <c r="OZG44" s="9"/>
      <c r="OZH44" s="9"/>
      <c r="OZI44" s="78"/>
      <c r="OZJ44" s="9"/>
      <c r="OZK44" s="9"/>
      <c r="OZL44" s="78"/>
      <c r="OZM44" s="9"/>
      <c r="OZN44" s="9"/>
      <c r="OZO44" s="78"/>
      <c r="OZP44" s="9"/>
      <c r="OZQ44" s="9"/>
      <c r="OZR44" s="78"/>
      <c r="OZS44" s="9"/>
      <c r="OZT44" s="9"/>
      <c r="OZU44" s="78"/>
      <c r="OZV44" s="10"/>
      <c r="OZW44" s="10"/>
      <c r="OZX44" s="10"/>
      <c r="OZY44" s="9"/>
      <c r="OZZ44" s="9"/>
      <c r="PAA44" s="78"/>
      <c r="PAB44" s="10"/>
      <c r="PAC44" s="10"/>
      <c r="PAD44" s="10"/>
      <c r="PAE44" s="9"/>
      <c r="PAF44" s="9"/>
      <c r="PAG44" s="78"/>
      <c r="PAH44" s="9"/>
      <c r="PAI44" s="9"/>
      <c r="PAJ44" s="78"/>
      <c r="PAK44" s="10"/>
      <c r="PAL44" s="10"/>
      <c r="PAM44" s="10"/>
      <c r="PAN44" s="10"/>
      <c r="PAO44" s="10"/>
      <c r="PAP44" s="10"/>
      <c r="PAQ44" s="57"/>
      <c r="PAR44" s="58"/>
      <c r="PAS44" s="9"/>
      <c r="PAT44" s="9"/>
      <c r="PAU44" s="78"/>
      <c r="PAV44" s="9"/>
      <c r="PAW44" s="9"/>
      <c r="PAX44" s="78"/>
      <c r="PAY44" s="9"/>
      <c r="PAZ44" s="9"/>
      <c r="PBA44" s="78"/>
      <c r="PBB44" s="9"/>
      <c r="PBC44" s="9"/>
      <c r="PBD44" s="78"/>
      <c r="PBE44" s="9"/>
      <c r="PBF44" s="9"/>
      <c r="PBG44" s="78"/>
      <c r="PBH44" s="9"/>
      <c r="PBI44" s="9"/>
      <c r="PBJ44" s="78"/>
      <c r="PBK44" s="9"/>
      <c r="PBL44" s="9"/>
      <c r="PBM44" s="78"/>
      <c r="PBN44" s="9"/>
      <c r="PBO44" s="9"/>
      <c r="PBP44" s="78"/>
      <c r="PBQ44" s="9"/>
      <c r="PBR44" s="9"/>
      <c r="PBS44" s="78"/>
      <c r="PBT44" s="9"/>
      <c r="PBU44" s="9"/>
      <c r="PBV44" s="78"/>
      <c r="PBW44" s="9"/>
      <c r="PBX44" s="9"/>
      <c r="PBY44" s="78"/>
      <c r="PBZ44" s="9"/>
      <c r="PCA44" s="9"/>
      <c r="PCB44" s="78"/>
      <c r="PCC44" s="9"/>
      <c r="PCD44" s="9"/>
      <c r="PCE44" s="78"/>
      <c r="PCF44" s="9"/>
      <c r="PCG44" s="9"/>
      <c r="PCH44" s="78"/>
      <c r="PCI44" s="9"/>
      <c r="PCJ44" s="9"/>
      <c r="PCK44" s="78"/>
      <c r="PCL44" s="9"/>
      <c r="PCM44" s="9"/>
      <c r="PCN44" s="78"/>
      <c r="PCO44" s="9"/>
      <c r="PCP44" s="9"/>
      <c r="PCQ44" s="78"/>
      <c r="PCR44" s="9"/>
      <c r="PCS44" s="9"/>
      <c r="PCT44" s="78"/>
      <c r="PCU44" s="9"/>
      <c r="PCV44" s="9"/>
      <c r="PCW44" s="78"/>
      <c r="PCX44" s="9"/>
      <c r="PCY44" s="9"/>
      <c r="PCZ44" s="78"/>
      <c r="PDA44" s="9"/>
      <c r="PDB44" s="9"/>
      <c r="PDC44" s="78"/>
      <c r="PDD44" s="10"/>
      <c r="PDE44" s="10"/>
      <c r="PDF44" s="10"/>
      <c r="PDG44" s="9"/>
      <c r="PDH44" s="9"/>
      <c r="PDI44" s="78"/>
      <c r="PDJ44" s="10"/>
      <c r="PDK44" s="10"/>
      <c r="PDL44" s="10"/>
      <c r="PDM44" s="9"/>
      <c r="PDN44" s="9"/>
      <c r="PDO44" s="78"/>
      <c r="PDP44" s="9"/>
      <c r="PDQ44" s="9"/>
      <c r="PDR44" s="78"/>
      <c r="PDS44" s="10"/>
      <c r="PDT44" s="10"/>
      <c r="PDU44" s="10"/>
      <c r="PDV44" s="10"/>
      <c r="PDW44" s="10"/>
      <c r="PDX44" s="10"/>
      <c r="PDY44" s="57"/>
      <c r="PDZ44" s="58"/>
      <c r="PEA44" s="9"/>
      <c r="PEB44" s="9"/>
      <c r="PEC44" s="78"/>
      <c r="PED44" s="9"/>
      <c r="PEE44" s="9"/>
      <c r="PEF44" s="78"/>
      <c r="PEG44" s="9"/>
      <c r="PEH44" s="9"/>
      <c r="PEI44" s="78"/>
      <c r="PEJ44" s="9"/>
      <c r="PEK44" s="9"/>
      <c r="PEL44" s="78"/>
      <c r="PEM44" s="9"/>
      <c r="PEN44" s="9"/>
      <c r="PEO44" s="78"/>
      <c r="PEP44" s="9"/>
      <c r="PEQ44" s="9"/>
      <c r="PER44" s="78"/>
      <c r="PES44" s="9"/>
      <c r="PET44" s="9"/>
      <c r="PEU44" s="78"/>
      <c r="PEV44" s="9"/>
      <c r="PEW44" s="9"/>
      <c r="PEX44" s="78"/>
      <c r="PEY44" s="9"/>
      <c r="PEZ44" s="9"/>
      <c r="PFA44" s="78"/>
      <c r="PFB44" s="9"/>
      <c r="PFC44" s="9"/>
      <c r="PFD44" s="78"/>
      <c r="PFE44" s="9"/>
      <c r="PFF44" s="9"/>
      <c r="PFG44" s="78"/>
      <c r="PFH44" s="9"/>
      <c r="PFI44" s="9"/>
      <c r="PFJ44" s="78"/>
      <c r="PFK44" s="9"/>
      <c r="PFL44" s="9"/>
      <c r="PFM44" s="78"/>
      <c r="PFN44" s="9"/>
      <c r="PFO44" s="9"/>
      <c r="PFP44" s="78"/>
      <c r="PFQ44" s="9"/>
      <c r="PFR44" s="9"/>
      <c r="PFS44" s="78"/>
      <c r="PFT44" s="9"/>
      <c r="PFU44" s="9"/>
      <c r="PFV44" s="78"/>
      <c r="PFW44" s="9"/>
      <c r="PFX44" s="9"/>
      <c r="PFY44" s="78"/>
      <c r="PFZ44" s="9"/>
      <c r="PGA44" s="9"/>
      <c r="PGB44" s="78"/>
      <c r="PGC44" s="9"/>
      <c r="PGD44" s="9"/>
      <c r="PGE44" s="78"/>
      <c r="PGF44" s="9"/>
      <c r="PGG44" s="9"/>
      <c r="PGH44" s="78"/>
      <c r="PGI44" s="9"/>
      <c r="PGJ44" s="9"/>
      <c r="PGK44" s="78"/>
      <c r="PGL44" s="10"/>
      <c r="PGM44" s="10"/>
      <c r="PGN44" s="10"/>
      <c r="PGO44" s="9"/>
      <c r="PGP44" s="9"/>
      <c r="PGQ44" s="78"/>
      <c r="PGR44" s="10"/>
      <c r="PGS44" s="10"/>
      <c r="PGT44" s="10"/>
      <c r="PGU44" s="9"/>
      <c r="PGV44" s="9"/>
      <c r="PGW44" s="78"/>
      <c r="PGX44" s="9"/>
      <c r="PGY44" s="9"/>
      <c r="PGZ44" s="78"/>
      <c r="PHA44" s="10"/>
      <c r="PHB44" s="10"/>
      <c r="PHC44" s="10"/>
      <c r="PHD44" s="10"/>
      <c r="PHE44" s="10"/>
      <c r="PHF44" s="10"/>
      <c r="PHG44" s="57"/>
      <c r="PHH44" s="58"/>
      <c r="PHI44" s="9"/>
      <c r="PHJ44" s="9"/>
      <c r="PHK44" s="78"/>
      <c r="PHL44" s="9"/>
      <c r="PHM44" s="9"/>
      <c r="PHN44" s="78"/>
      <c r="PHO44" s="9"/>
      <c r="PHP44" s="9"/>
      <c r="PHQ44" s="78"/>
      <c r="PHR44" s="9"/>
      <c r="PHS44" s="9"/>
      <c r="PHT44" s="78"/>
      <c r="PHU44" s="9"/>
      <c r="PHV44" s="9"/>
      <c r="PHW44" s="78"/>
      <c r="PHX44" s="9"/>
      <c r="PHY44" s="9"/>
      <c r="PHZ44" s="78"/>
      <c r="PIA44" s="9"/>
      <c r="PIB44" s="9"/>
      <c r="PIC44" s="78"/>
      <c r="PID44" s="9"/>
      <c r="PIE44" s="9"/>
      <c r="PIF44" s="78"/>
      <c r="PIG44" s="9"/>
      <c r="PIH44" s="9"/>
      <c r="PII44" s="78"/>
      <c r="PIJ44" s="9"/>
      <c r="PIK44" s="9"/>
      <c r="PIL44" s="78"/>
      <c r="PIM44" s="9"/>
      <c r="PIN44" s="9"/>
      <c r="PIO44" s="78"/>
      <c r="PIP44" s="9"/>
      <c r="PIQ44" s="9"/>
      <c r="PIR44" s="78"/>
      <c r="PIS44" s="9"/>
      <c r="PIT44" s="9"/>
      <c r="PIU44" s="78"/>
      <c r="PIV44" s="9"/>
      <c r="PIW44" s="9"/>
      <c r="PIX44" s="78"/>
      <c r="PIY44" s="9"/>
      <c r="PIZ44" s="9"/>
      <c r="PJA44" s="78"/>
      <c r="PJB44" s="9"/>
      <c r="PJC44" s="9"/>
      <c r="PJD44" s="78"/>
      <c r="PJE44" s="9"/>
      <c r="PJF44" s="9"/>
      <c r="PJG44" s="78"/>
      <c r="PJH44" s="9"/>
      <c r="PJI44" s="9"/>
      <c r="PJJ44" s="78"/>
      <c r="PJK44" s="9"/>
      <c r="PJL44" s="9"/>
      <c r="PJM44" s="78"/>
      <c r="PJN44" s="9"/>
      <c r="PJO44" s="9"/>
      <c r="PJP44" s="78"/>
      <c r="PJQ44" s="9"/>
      <c r="PJR44" s="9"/>
      <c r="PJS44" s="78"/>
      <c r="PJT44" s="10"/>
      <c r="PJU44" s="10"/>
      <c r="PJV44" s="10"/>
      <c r="PJW44" s="9"/>
      <c r="PJX44" s="9"/>
      <c r="PJY44" s="78"/>
      <c r="PJZ44" s="10"/>
      <c r="PKA44" s="10"/>
      <c r="PKB44" s="10"/>
      <c r="PKC44" s="9"/>
      <c r="PKD44" s="9"/>
      <c r="PKE44" s="78"/>
      <c r="PKF44" s="9"/>
      <c r="PKG44" s="9"/>
      <c r="PKH44" s="78"/>
      <c r="PKI44" s="10"/>
      <c r="PKJ44" s="10"/>
      <c r="PKK44" s="10"/>
      <c r="PKL44" s="10"/>
      <c r="PKM44" s="10"/>
      <c r="PKN44" s="10"/>
      <c r="PKO44" s="57"/>
      <c r="PKP44" s="58"/>
      <c r="PKQ44" s="9"/>
      <c r="PKR44" s="9"/>
      <c r="PKS44" s="78"/>
      <c r="PKT44" s="9"/>
      <c r="PKU44" s="9"/>
      <c r="PKV44" s="78"/>
      <c r="PKW44" s="9"/>
      <c r="PKX44" s="9"/>
      <c r="PKY44" s="78"/>
      <c r="PKZ44" s="9"/>
      <c r="PLA44" s="9"/>
      <c r="PLB44" s="78"/>
      <c r="PLC44" s="9"/>
      <c r="PLD44" s="9"/>
      <c r="PLE44" s="78"/>
      <c r="PLF44" s="9"/>
      <c r="PLG44" s="9"/>
      <c r="PLH44" s="78"/>
      <c r="PLI44" s="9"/>
      <c r="PLJ44" s="9"/>
      <c r="PLK44" s="78"/>
      <c r="PLL44" s="9"/>
      <c r="PLM44" s="9"/>
      <c r="PLN44" s="78"/>
      <c r="PLO44" s="9"/>
      <c r="PLP44" s="9"/>
      <c r="PLQ44" s="78"/>
      <c r="PLR44" s="9"/>
      <c r="PLS44" s="9"/>
      <c r="PLT44" s="78"/>
      <c r="PLU44" s="9"/>
      <c r="PLV44" s="9"/>
      <c r="PLW44" s="78"/>
      <c r="PLX44" s="9"/>
      <c r="PLY44" s="9"/>
      <c r="PLZ44" s="78"/>
      <c r="PMA44" s="9"/>
      <c r="PMB44" s="9"/>
      <c r="PMC44" s="78"/>
      <c r="PMD44" s="9"/>
      <c r="PME44" s="9"/>
      <c r="PMF44" s="78"/>
      <c r="PMG44" s="9"/>
      <c r="PMH44" s="9"/>
      <c r="PMI44" s="78"/>
      <c r="PMJ44" s="9"/>
      <c r="PMK44" s="9"/>
      <c r="PML44" s="78"/>
      <c r="PMM44" s="9"/>
      <c r="PMN44" s="9"/>
      <c r="PMO44" s="78"/>
      <c r="PMP44" s="9"/>
      <c r="PMQ44" s="9"/>
      <c r="PMR44" s="78"/>
      <c r="PMS44" s="9"/>
      <c r="PMT44" s="9"/>
      <c r="PMU44" s="78"/>
      <c r="PMV44" s="9"/>
      <c r="PMW44" s="9"/>
      <c r="PMX44" s="78"/>
      <c r="PMY44" s="9"/>
      <c r="PMZ44" s="9"/>
      <c r="PNA44" s="78"/>
      <c r="PNB44" s="10"/>
      <c r="PNC44" s="10"/>
      <c r="PND44" s="10"/>
      <c r="PNE44" s="9"/>
      <c r="PNF44" s="9"/>
      <c r="PNG44" s="78"/>
      <c r="PNH44" s="10"/>
      <c r="PNI44" s="10"/>
      <c r="PNJ44" s="10"/>
      <c r="PNK44" s="9"/>
      <c r="PNL44" s="9"/>
      <c r="PNM44" s="78"/>
      <c r="PNN44" s="9"/>
      <c r="PNO44" s="9"/>
      <c r="PNP44" s="78"/>
      <c r="PNQ44" s="10"/>
      <c r="PNR44" s="10"/>
      <c r="PNS44" s="10"/>
      <c r="PNT44" s="10"/>
      <c r="PNU44" s="10"/>
      <c r="PNV44" s="10"/>
      <c r="PNW44" s="57"/>
      <c r="PNX44" s="58"/>
      <c r="PNY44" s="9"/>
      <c r="PNZ44" s="9"/>
      <c r="POA44" s="78"/>
      <c r="POB44" s="9"/>
      <c r="POC44" s="9"/>
      <c r="POD44" s="78"/>
      <c r="POE44" s="9"/>
      <c r="POF44" s="9"/>
      <c r="POG44" s="78"/>
      <c r="POH44" s="9"/>
      <c r="POI44" s="9"/>
      <c r="POJ44" s="78"/>
      <c r="POK44" s="9"/>
      <c r="POL44" s="9"/>
      <c r="POM44" s="78"/>
      <c r="PON44" s="9"/>
      <c r="POO44" s="9"/>
      <c r="POP44" s="78"/>
      <c r="POQ44" s="9"/>
      <c r="POR44" s="9"/>
      <c r="POS44" s="78"/>
      <c r="POT44" s="9"/>
      <c r="POU44" s="9"/>
      <c r="POV44" s="78"/>
      <c r="POW44" s="9"/>
      <c r="POX44" s="9"/>
      <c r="POY44" s="78"/>
      <c r="POZ44" s="9"/>
      <c r="PPA44" s="9"/>
      <c r="PPB44" s="78"/>
      <c r="PPC44" s="9"/>
      <c r="PPD44" s="9"/>
      <c r="PPE44" s="78"/>
      <c r="PPF44" s="9"/>
      <c r="PPG44" s="9"/>
      <c r="PPH44" s="78"/>
      <c r="PPI44" s="9"/>
      <c r="PPJ44" s="9"/>
      <c r="PPK44" s="78"/>
      <c r="PPL44" s="9"/>
      <c r="PPM44" s="9"/>
      <c r="PPN44" s="78"/>
      <c r="PPO44" s="9"/>
      <c r="PPP44" s="9"/>
      <c r="PPQ44" s="78"/>
      <c r="PPR44" s="9"/>
      <c r="PPS44" s="9"/>
      <c r="PPT44" s="78"/>
      <c r="PPU44" s="9"/>
      <c r="PPV44" s="9"/>
      <c r="PPW44" s="78"/>
      <c r="PPX44" s="9"/>
      <c r="PPY44" s="9"/>
      <c r="PPZ44" s="78"/>
      <c r="PQA44" s="9"/>
      <c r="PQB44" s="9"/>
      <c r="PQC44" s="78"/>
      <c r="PQD44" s="9"/>
      <c r="PQE44" s="9"/>
      <c r="PQF44" s="78"/>
      <c r="PQG44" s="9"/>
      <c r="PQH44" s="9"/>
      <c r="PQI44" s="78"/>
      <c r="PQJ44" s="10"/>
      <c r="PQK44" s="10"/>
      <c r="PQL44" s="10"/>
      <c r="PQM44" s="9"/>
      <c r="PQN44" s="9"/>
      <c r="PQO44" s="78"/>
      <c r="PQP44" s="10"/>
      <c r="PQQ44" s="10"/>
      <c r="PQR44" s="10"/>
      <c r="PQS44" s="9"/>
      <c r="PQT44" s="9"/>
      <c r="PQU44" s="78"/>
      <c r="PQV44" s="9"/>
      <c r="PQW44" s="9"/>
      <c r="PQX44" s="78"/>
      <c r="PQY44" s="10"/>
      <c r="PQZ44" s="10"/>
      <c r="PRA44" s="10"/>
      <c r="PRB44" s="10"/>
      <c r="PRC44" s="10"/>
      <c r="PRD44" s="10"/>
      <c r="PRE44" s="57"/>
      <c r="PRF44" s="58"/>
      <c r="PRG44" s="9"/>
      <c r="PRH44" s="9"/>
      <c r="PRI44" s="78"/>
      <c r="PRJ44" s="9"/>
      <c r="PRK44" s="9"/>
      <c r="PRL44" s="78"/>
      <c r="PRM44" s="9"/>
      <c r="PRN44" s="9"/>
      <c r="PRO44" s="78"/>
      <c r="PRP44" s="9"/>
      <c r="PRQ44" s="9"/>
      <c r="PRR44" s="78"/>
      <c r="PRS44" s="9"/>
      <c r="PRT44" s="9"/>
      <c r="PRU44" s="78"/>
      <c r="PRV44" s="9"/>
      <c r="PRW44" s="9"/>
      <c r="PRX44" s="78"/>
      <c r="PRY44" s="9"/>
      <c r="PRZ44" s="9"/>
      <c r="PSA44" s="78"/>
      <c r="PSB44" s="9"/>
      <c r="PSC44" s="9"/>
      <c r="PSD44" s="78"/>
      <c r="PSE44" s="9"/>
      <c r="PSF44" s="9"/>
      <c r="PSG44" s="78"/>
      <c r="PSH44" s="9"/>
      <c r="PSI44" s="9"/>
      <c r="PSJ44" s="78"/>
      <c r="PSK44" s="9"/>
      <c r="PSL44" s="9"/>
      <c r="PSM44" s="78"/>
      <c r="PSN44" s="9"/>
      <c r="PSO44" s="9"/>
      <c r="PSP44" s="78"/>
      <c r="PSQ44" s="9"/>
      <c r="PSR44" s="9"/>
      <c r="PSS44" s="78"/>
      <c r="PST44" s="9"/>
      <c r="PSU44" s="9"/>
      <c r="PSV44" s="78"/>
      <c r="PSW44" s="9"/>
      <c r="PSX44" s="9"/>
      <c r="PSY44" s="78"/>
      <c r="PSZ44" s="9"/>
      <c r="PTA44" s="9"/>
      <c r="PTB44" s="78"/>
      <c r="PTC44" s="9"/>
      <c r="PTD44" s="9"/>
      <c r="PTE44" s="78"/>
      <c r="PTF44" s="9"/>
      <c r="PTG44" s="9"/>
      <c r="PTH44" s="78"/>
      <c r="PTI44" s="9"/>
      <c r="PTJ44" s="9"/>
      <c r="PTK44" s="78"/>
      <c r="PTL44" s="9"/>
      <c r="PTM44" s="9"/>
      <c r="PTN44" s="78"/>
      <c r="PTO44" s="9"/>
      <c r="PTP44" s="9"/>
      <c r="PTQ44" s="78"/>
      <c r="PTR44" s="10"/>
      <c r="PTS44" s="10"/>
      <c r="PTT44" s="10"/>
      <c r="PTU44" s="9"/>
      <c r="PTV44" s="9"/>
      <c r="PTW44" s="78"/>
      <c r="PTX44" s="10"/>
      <c r="PTY44" s="10"/>
      <c r="PTZ44" s="10"/>
      <c r="PUA44" s="9"/>
      <c r="PUB44" s="9"/>
      <c r="PUC44" s="78"/>
      <c r="PUD44" s="9"/>
      <c r="PUE44" s="9"/>
      <c r="PUF44" s="78"/>
      <c r="PUG44" s="10"/>
      <c r="PUH44" s="10"/>
      <c r="PUI44" s="10"/>
      <c r="PUJ44" s="10"/>
      <c r="PUK44" s="10"/>
      <c r="PUL44" s="10"/>
      <c r="PUM44" s="57"/>
      <c r="PUN44" s="58"/>
      <c r="PUO44" s="9"/>
      <c r="PUP44" s="9"/>
      <c r="PUQ44" s="78"/>
      <c r="PUR44" s="9"/>
      <c r="PUS44" s="9"/>
      <c r="PUT44" s="78"/>
      <c r="PUU44" s="9"/>
      <c r="PUV44" s="9"/>
      <c r="PUW44" s="78"/>
      <c r="PUX44" s="9"/>
      <c r="PUY44" s="9"/>
      <c r="PUZ44" s="78"/>
      <c r="PVA44" s="9"/>
      <c r="PVB44" s="9"/>
      <c r="PVC44" s="78"/>
      <c r="PVD44" s="9"/>
      <c r="PVE44" s="9"/>
      <c r="PVF44" s="78"/>
      <c r="PVG44" s="9"/>
      <c r="PVH44" s="9"/>
      <c r="PVI44" s="78"/>
      <c r="PVJ44" s="9"/>
      <c r="PVK44" s="9"/>
      <c r="PVL44" s="78"/>
      <c r="PVM44" s="9"/>
      <c r="PVN44" s="9"/>
      <c r="PVO44" s="78"/>
      <c r="PVP44" s="9"/>
      <c r="PVQ44" s="9"/>
      <c r="PVR44" s="78"/>
      <c r="PVS44" s="9"/>
      <c r="PVT44" s="9"/>
      <c r="PVU44" s="78"/>
      <c r="PVV44" s="9"/>
      <c r="PVW44" s="9"/>
      <c r="PVX44" s="78"/>
      <c r="PVY44" s="9"/>
      <c r="PVZ44" s="9"/>
      <c r="PWA44" s="78"/>
      <c r="PWB44" s="9"/>
      <c r="PWC44" s="9"/>
      <c r="PWD44" s="78"/>
      <c r="PWE44" s="9"/>
      <c r="PWF44" s="9"/>
      <c r="PWG44" s="78"/>
      <c r="PWH44" s="9"/>
      <c r="PWI44" s="9"/>
      <c r="PWJ44" s="78"/>
      <c r="PWK44" s="9"/>
      <c r="PWL44" s="9"/>
      <c r="PWM44" s="78"/>
      <c r="PWN44" s="9"/>
      <c r="PWO44" s="9"/>
      <c r="PWP44" s="78"/>
      <c r="PWQ44" s="9"/>
      <c r="PWR44" s="9"/>
      <c r="PWS44" s="78"/>
      <c r="PWT44" s="9"/>
      <c r="PWU44" s="9"/>
      <c r="PWV44" s="78"/>
      <c r="PWW44" s="9"/>
      <c r="PWX44" s="9"/>
      <c r="PWY44" s="78"/>
      <c r="PWZ44" s="10"/>
      <c r="PXA44" s="10"/>
      <c r="PXB44" s="10"/>
      <c r="PXC44" s="9"/>
      <c r="PXD44" s="9"/>
      <c r="PXE44" s="78"/>
      <c r="PXF44" s="10"/>
      <c r="PXG44" s="10"/>
      <c r="PXH44" s="10"/>
      <c r="PXI44" s="9"/>
      <c r="PXJ44" s="9"/>
      <c r="PXK44" s="78"/>
      <c r="PXL44" s="9"/>
      <c r="PXM44" s="9"/>
      <c r="PXN44" s="78"/>
      <c r="PXO44" s="10"/>
      <c r="PXP44" s="10"/>
      <c r="PXQ44" s="10"/>
      <c r="PXR44" s="10"/>
      <c r="PXS44" s="10"/>
      <c r="PXT44" s="10"/>
      <c r="PXU44" s="57"/>
      <c r="PXV44" s="58"/>
      <c r="PXW44" s="9"/>
      <c r="PXX44" s="9"/>
      <c r="PXY44" s="78"/>
      <c r="PXZ44" s="9"/>
      <c r="PYA44" s="9"/>
      <c r="PYB44" s="78"/>
      <c r="PYC44" s="9"/>
      <c r="PYD44" s="9"/>
      <c r="PYE44" s="78"/>
      <c r="PYF44" s="9"/>
      <c r="PYG44" s="9"/>
      <c r="PYH44" s="78"/>
      <c r="PYI44" s="9"/>
      <c r="PYJ44" s="9"/>
      <c r="PYK44" s="78"/>
      <c r="PYL44" s="9"/>
      <c r="PYM44" s="9"/>
      <c r="PYN44" s="78"/>
      <c r="PYO44" s="9"/>
      <c r="PYP44" s="9"/>
      <c r="PYQ44" s="78"/>
      <c r="PYR44" s="9"/>
      <c r="PYS44" s="9"/>
      <c r="PYT44" s="78"/>
      <c r="PYU44" s="9"/>
      <c r="PYV44" s="9"/>
      <c r="PYW44" s="78"/>
      <c r="PYX44" s="9"/>
      <c r="PYY44" s="9"/>
      <c r="PYZ44" s="78"/>
      <c r="PZA44" s="9"/>
      <c r="PZB44" s="9"/>
      <c r="PZC44" s="78"/>
      <c r="PZD44" s="9"/>
      <c r="PZE44" s="9"/>
      <c r="PZF44" s="78"/>
      <c r="PZG44" s="9"/>
      <c r="PZH44" s="9"/>
      <c r="PZI44" s="78"/>
      <c r="PZJ44" s="9"/>
      <c r="PZK44" s="9"/>
      <c r="PZL44" s="78"/>
      <c r="PZM44" s="9"/>
      <c r="PZN44" s="9"/>
      <c r="PZO44" s="78"/>
      <c r="PZP44" s="9"/>
      <c r="PZQ44" s="9"/>
      <c r="PZR44" s="78"/>
      <c r="PZS44" s="9"/>
      <c r="PZT44" s="9"/>
      <c r="PZU44" s="78"/>
      <c r="PZV44" s="9"/>
      <c r="PZW44" s="9"/>
      <c r="PZX44" s="78"/>
      <c r="PZY44" s="9"/>
      <c r="PZZ44" s="9"/>
      <c r="QAA44" s="78"/>
      <c r="QAB44" s="9"/>
      <c r="QAC44" s="9"/>
      <c r="QAD44" s="78"/>
      <c r="QAE44" s="9"/>
      <c r="QAF44" s="9"/>
      <c r="QAG44" s="78"/>
      <c r="QAH44" s="10"/>
      <c r="QAI44" s="10"/>
      <c r="QAJ44" s="10"/>
      <c r="QAK44" s="9"/>
      <c r="QAL44" s="9"/>
      <c r="QAM44" s="78"/>
      <c r="QAN44" s="10"/>
      <c r="QAO44" s="10"/>
      <c r="QAP44" s="10"/>
      <c r="QAQ44" s="9"/>
      <c r="QAR44" s="9"/>
      <c r="QAS44" s="78"/>
      <c r="QAT44" s="9"/>
      <c r="QAU44" s="9"/>
      <c r="QAV44" s="78"/>
      <c r="QAW44" s="10"/>
      <c r="QAX44" s="10"/>
      <c r="QAY44" s="10"/>
      <c r="QAZ44" s="10"/>
      <c r="QBA44" s="10"/>
      <c r="QBB44" s="10"/>
      <c r="QBC44" s="57"/>
      <c r="QBD44" s="58"/>
      <c r="QBE44" s="9"/>
      <c r="QBF44" s="9"/>
      <c r="QBG44" s="78"/>
      <c r="QBH44" s="9"/>
      <c r="QBI44" s="9"/>
      <c r="QBJ44" s="78"/>
      <c r="QBK44" s="9"/>
      <c r="QBL44" s="9"/>
      <c r="QBM44" s="78"/>
      <c r="QBN44" s="9"/>
      <c r="QBO44" s="9"/>
      <c r="QBP44" s="78"/>
      <c r="QBQ44" s="9"/>
      <c r="QBR44" s="9"/>
      <c r="QBS44" s="78"/>
      <c r="QBT44" s="9"/>
      <c r="QBU44" s="9"/>
      <c r="QBV44" s="78"/>
      <c r="QBW44" s="9"/>
      <c r="QBX44" s="9"/>
      <c r="QBY44" s="78"/>
      <c r="QBZ44" s="9"/>
      <c r="QCA44" s="9"/>
      <c r="QCB44" s="78"/>
      <c r="QCC44" s="9"/>
      <c r="QCD44" s="9"/>
      <c r="QCE44" s="78"/>
      <c r="QCF44" s="9"/>
      <c r="QCG44" s="9"/>
      <c r="QCH44" s="78"/>
      <c r="QCI44" s="9"/>
      <c r="QCJ44" s="9"/>
      <c r="QCK44" s="78"/>
      <c r="QCL44" s="9"/>
      <c r="QCM44" s="9"/>
      <c r="QCN44" s="78"/>
      <c r="QCO44" s="9"/>
      <c r="QCP44" s="9"/>
      <c r="QCQ44" s="78"/>
      <c r="QCR44" s="9"/>
      <c r="QCS44" s="9"/>
      <c r="QCT44" s="78"/>
      <c r="QCU44" s="9"/>
      <c r="QCV44" s="9"/>
      <c r="QCW44" s="78"/>
      <c r="QCX44" s="9"/>
      <c r="QCY44" s="9"/>
      <c r="QCZ44" s="78"/>
      <c r="QDA44" s="9"/>
      <c r="QDB44" s="9"/>
      <c r="QDC44" s="78"/>
      <c r="QDD44" s="9"/>
      <c r="QDE44" s="9"/>
      <c r="QDF44" s="78"/>
      <c r="QDG44" s="9"/>
      <c r="QDH44" s="9"/>
      <c r="QDI44" s="78"/>
      <c r="QDJ44" s="9"/>
      <c r="QDK44" s="9"/>
      <c r="QDL44" s="78"/>
      <c r="QDM44" s="9"/>
      <c r="QDN44" s="9"/>
      <c r="QDO44" s="78"/>
      <c r="QDP44" s="10"/>
      <c r="QDQ44" s="10"/>
      <c r="QDR44" s="10"/>
      <c r="QDS44" s="9"/>
      <c r="QDT44" s="9"/>
      <c r="QDU44" s="78"/>
      <c r="QDV44" s="10"/>
      <c r="QDW44" s="10"/>
      <c r="QDX44" s="10"/>
      <c r="QDY44" s="9"/>
      <c r="QDZ44" s="9"/>
      <c r="QEA44" s="78"/>
      <c r="QEB44" s="9"/>
      <c r="QEC44" s="9"/>
      <c r="QED44" s="78"/>
      <c r="QEE44" s="10"/>
      <c r="QEF44" s="10"/>
      <c r="QEG44" s="10"/>
      <c r="QEH44" s="10"/>
      <c r="QEI44" s="10"/>
      <c r="QEJ44" s="10"/>
      <c r="QEK44" s="57"/>
      <c r="QEL44" s="58"/>
      <c r="QEM44" s="9"/>
      <c r="QEN44" s="9"/>
      <c r="QEO44" s="78"/>
      <c r="QEP44" s="9"/>
      <c r="QEQ44" s="9"/>
      <c r="QER44" s="78"/>
      <c r="QES44" s="9"/>
      <c r="QET44" s="9"/>
      <c r="QEU44" s="78"/>
      <c r="QEV44" s="9"/>
      <c r="QEW44" s="9"/>
      <c r="QEX44" s="78"/>
      <c r="QEY44" s="9"/>
      <c r="QEZ44" s="9"/>
      <c r="QFA44" s="78"/>
      <c r="QFB44" s="9"/>
      <c r="QFC44" s="9"/>
      <c r="QFD44" s="78"/>
      <c r="QFE44" s="9"/>
      <c r="QFF44" s="9"/>
      <c r="QFG44" s="78"/>
      <c r="QFH44" s="9"/>
      <c r="QFI44" s="9"/>
      <c r="QFJ44" s="78"/>
      <c r="QFK44" s="9"/>
      <c r="QFL44" s="9"/>
      <c r="QFM44" s="78"/>
      <c r="QFN44" s="9"/>
      <c r="QFO44" s="9"/>
      <c r="QFP44" s="78"/>
      <c r="QFQ44" s="9"/>
      <c r="QFR44" s="9"/>
      <c r="QFS44" s="78"/>
      <c r="QFT44" s="9"/>
      <c r="QFU44" s="9"/>
      <c r="QFV44" s="78"/>
      <c r="QFW44" s="9"/>
      <c r="QFX44" s="9"/>
      <c r="QFY44" s="78"/>
      <c r="QFZ44" s="9"/>
      <c r="QGA44" s="9"/>
      <c r="QGB44" s="78"/>
      <c r="QGC44" s="9"/>
      <c r="QGD44" s="9"/>
      <c r="QGE44" s="78"/>
      <c r="QGF44" s="9"/>
      <c r="QGG44" s="9"/>
      <c r="QGH44" s="78"/>
      <c r="QGI44" s="9"/>
      <c r="QGJ44" s="9"/>
      <c r="QGK44" s="78"/>
      <c r="QGL44" s="9"/>
      <c r="QGM44" s="9"/>
      <c r="QGN44" s="78"/>
      <c r="QGO44" s="9"/>
      <c r="QGP44" s="9"/>
      <c r="QGQ44" s="78"/>
      <c r="QGR44" s="9"/>
      <c r="QGS44" s="9"/>
      <c r="QGT44" s="78"/>
      <c r="QGU44" s="9"/>
      <c r="QGV44" s="9"/>
      <c r="QGW44" s="78"/>
      <c r="QGX44" s="10"/>
      <c r="QGY44" s="10"/>
      <c r="QGZ44" s="10"/>
      <c r="QHA44" s="9"/>
      <c r="QHB44" s="9"/>
      <c r="QHC44" s="78"/>
      <c r="QHD44" s="10"/>
      <c r="QHE44" s="10"/>
      <c r="QHF44" s="10"/>
      <c r="QHG44" s="9"/>
      <c r="QHH44" s="9"/>
      <c r="QHI44" s="78"/>
      <c r="QHJ44" s="9"/>
      <c r="QHK44" s="9"/>
      <c r="QHL44" s="78"/>
      <c r="QHM44" s="10"/>
      <c r="QHN44" s="10"/>
      <c r="QHO44" s="10"/>
      <c r="QHP44" s="10"/>
      <c r="QHQ44" s="10"/>
      <c r="QHR44" s="10"/>
      <c r="QHS44" s="57"/>
      <c r="QHT44" s="58"/>
      <c r="QHU44" s="9"/>
      <c r="QHV44" s="9"/>
      <c r="QHW44" s="78"/>
      <c r="QHX44" s="9"/>
      <c r="QHY44" s="9"/>
      <c r="QHZ44" s="78"/>
      <c r="QIA44" s="9"/>
      <c r="QIB44" s="9"/>
      <c r="QIC44" s="78"/>
      <c r="QID44" s="9"/>
      <c r="QIE44" s="9"/>
      <c r="QIF44" s="78"/>
      <c r="QIG44" s="9"/>
      <c r="QIH44" s="9"/>
      <c r="QII44" s="78"/>
      <c r="QIJ44" s="9"/>
      <c r="QIK44" s="9"/>
      <c r="QIL44" s="78"/>
      <c r="QIM44" s="9"/>
      <c r="QIN44" s="9"/>
      <c r="QIO44" s="78"/>
      <c r="QIP44" s="9"/>
      <c r="QIQ44" s="9"/>
      <c r="QIR44" s="78"/>
      <c r="QIS44" s="9"/>
      <c r="QIT44" s="9"/>
      <c r="QIU44" s="78"/>
      <c r="QIV44" s="9"/>
      <c r="QIW44" s="9"/>
      <c r="QIX44" s="78"/>
      <c r="QIY44" s="9"/>
      <c r="QIZ44" s="9"/>
      <c r="QJA44" s="78"/>
      <c r="QJB44" s="9"/>
      <c r="QJC44" s="9"/>
      <c r="QJD44" s="78"/>
      <c r="QJE44" s="9"/>
      <c r="QJF44" s="9"/>
      <c r="QJG44" s="78"/>
      <c r="QJH44" s="9"/>
      <c r="QJI44" s="9"/>
      <c r="QJJ44" s="78"/>
      <c r="QJK44" s="9"/>
      <c r="QJL44" s="9"/>
      <c r="QJM44" s="78"/>
      <c r="QJN44" s="9"/>
      <c r="QJO44" s="9"/>
      <c r="QJP44" s="78"/>
      <c r="QJQ44" s="9"/>
      <c r="QJR44" s="9"/>
      <c r="QJS44" s="78"/>
      <c r="QJT44" s="9"/>
      <c r="QJU44" s="9"/>
      <c r="QJV44" s="78"/>
      <c r="QJW44" s="9"/>
      <c r="QJX44" s="9"/>
      <c r="QJY44" s="78"/>
      <c r="QJZ44" s="9"/>
      <c r="QKA44" s="9"/>
      <c r="QKB44" s="78"/>
      <c r="QKC44" s="9"/>
      <c r="QKD44" s="9"/>
      <c r="QKE44" s="78"/>
      <c r="QKF44" s="10"/>
      <c r="QKG44" s="10"/>
      <c r="QKH44" s="10"/>
      <c r="QKI44" s="9"/>
      <c r="QKJ44" s="9"/>
      <c r="QKK44" s="78"/>
      <c r="QKL44" s="10"/>
      <c r="QKM44" s="10"/>
      <c r="QKN44" s="10"/>
      <c r="QKO44" s="9"/>
      <c r="QKP44" s="9"/>
      <c r="QKQ44" s="78"/>
      <c r="QKR44" s="9"/>
      <c r="QKS44" s="9"/>
      <c r="QKT44" s="78"/>
      <c r="QKU44" s="10"/>
      <c r="QKV44" s="10"/>
      <c r="QKW44" s="10"/>
      <c r="QKX44" s="10"/>
      <c r="QKY44" s="10"/>
      <c r="QKZ44" s="10"/>
      <c r="QLA44" s="57"/>
      <c r="QLB44" s="58"/>
      <c r="QLC44" s="9"/>
      <c r="QLD44" s="9"/>
      <c r="QLE44" s="78"/>
      <c r="QLF44" s="9"/>
      <c r="QLG44" s="9"/>
      <c r="QLH44" s="78"/>
      <c r="QLI44" s="9"/>
      <c r="QLJ44" s="9"/>
      <c r="QLK44" s="78"/>
      <c r="QLL44" s="9"/>
      <c r="QLM44" s="9"/>
      <c r="QLN44" s="78"/>
      <c r="QLO44" s="9"/>
      <c r="QLP44" s="9"/>
      <c r="QLQ44" s="78"/>
      <c r="QLR44" s="9"/>
      <c r="QLS44" s="9"/>
      <c r="QLT44" s="78"/>
      <c r="QLU44" s="9"/>
      <c r="QLV44" s="9"/>
      <c r="QLW44" s="78"/>
      <c r="QLX44" s="9"/>
      <c r="QLY44" s="9"/>
      <c r="QLZ44" s="78"/>
      <c r="QMA44" s="9"/>
      <c r="QMB44" s="9"/>
      <c r="QMC44" s="78"/>
      <c r="QMD44" s="9"/>
      <c r="QME44" s="9"/>
      <c r="QMF44" s="78"/>
      <c r="QMG44" s="9"/>
      <c r="QMH44" s="9"/>
      <c r="QMI44" s="78"/>
      <c r="QMJ44" s="9"/>
      <c r="QMK44" s="9"/>
      <c r="QML44" s="78"/>
      <c r="QMM44" s="9"/>
      <c r="QMN44" s="9"/>
      <c r="QMO44" s="78"/>
      <c r="QMP44" s="9"/>
      <c r="QMQ44" s="9"/>
      <c r="QMR44" s="78"/>
      <c r="QMS44" s="9"/>
      <c r="QMT44" s="9"/>
      <c r="QMU44" s="78"/>
      <c r="QMV44" s="9"/>
      <c r="QMW44" s="9"/>
      <c r="QMX44" s="78"/>
      <c r="QMY44" s="9"/>
      <c r="QMZ44" s="9"/>
      <c r="QNA44" s="78"/>
      <c r="QNB44" s="9"/>
      <c r="QNC44" s="9"/>
      <c r="QND44" s="78"/>
      <c r="QNE44" s="9"/>
      <c r="QNF44" s="9"/>
      <c r="QNG44" s="78"/>
      <c r="QNH44" s="9"/>
      <c r="QNI44" s="9"/>
      <c r="QNJ44" s="78"/>
      <c r="QNK44" s="9"/>
      <c r="QNL44" s="9"/>
      <c r="QNM44" s="78"/>
      <c r="QNN44" s="10"/>
      <c r="QNO44" s="10"/>
      <c r="QNP44" s="10"/>
      <c r="QNQ44" s="9"/>
      <c r="QNR44" s="9"/>
      <c r="QNS44" s="78"/>
      <c r="QNT44" s="10"/>
      <c r="QNU44" s="10"/>
      <c r="QNV44" s="10"/>
      <c r="QNW44" s="9"/>
      <c r="QNX44" s="9"/>
      <c r="QNY44" s="78"/>
      <c r="QNZ44" s="9"/>
      <c r="QOA44" s="9"/>
      <c r="QOB44" s="78"/>
      <c r="QOC44" s="10"/>
      <c r="QOD44" s="10"/>
      <c r="QOE44" s="10"/>
      <c r="QOF44" s="10"/>
      <c r="QOG44" s="10"/>
      <c r="QOH44" s="10"/>
      <c r="QOI44" s="57"/>
      <c r="QOJ44" s="58"/>
      <c r="QOK44" s="9"/>
      <c r="QOL44" s="9"/>
      <c r="QOM44" s="78"/>
      <c r="QON44" s="9"/>
      <c r="QOO44" s="9"/>
      <c r="QOP44" s="78"/>
      <c r="QOQ44" s="9"/>
      <c r="QOR44" s="9"/>
      <c r="QOS44" s="78"/>
      <c r="QOT44" s="9"/>
      <c r="QOU44" s="9"/>
      <c r="QOV44" s="78"/>
      <c r="QOW44" s="9"/>
      <c r="QOX44" s="9"/>
      <c r="QOY44" s="78"/>
      <c r="QOZ44" s="9"/>
      <c r="QPA44" s="9"/>
      <c r="QPB44" s="78"/>
      <c r="QPC44" s="9"/>
      <c r="QPD44" s="9"/>
      <c r="QPE44" s="78"/>
      <c r="QPF44" s="9"/>
      <c r="QPG44" s="9"/>
      <c r="QPH44" s="78"/>
      <c r="QPI44" s="9"/>
      <c r="QPJ44" s="9"/>
      <c r="QPK44" s="78"/>
      <c r="QPL44" s="9"/>
      <c r="QPM44" s="9"/>
      <c r="QPN44" s="78"/>
      <c r="QPO44" s="9"/>
      <c r="QPP44" s="9"/>
      <c r="QPQ44" s="78"/>
      <c r="QPR44" s="9"/>
      <c r="QPS44" s="9"/>
      <c r="QPT44" s="78"/>
      <c r="QPU44" s="9"/>
      <c r="QPV44" s="9"/>
      <c r="QPW44" s="78"/>
      <c r="QPX44" s="9"/>
      <c r="QPY44" s="9"/>
      <c r="QPZ44" s="78"/>
      <c r="QQA44" s="9"/>
      <c r="QQB44" s="9"/>
      <c r="QQC44" s="78"/>
      <c r="QQD44" s="9"/>
      <c r="QQE44" s="9"/>
      <c r="QQF44" s="78"/>
      <c r="QQG44" s="9"/>
      <c r="QQH44" s="9"/>
      <c r="QQI44" s="78"/>
      <c r="QQJ44" s="9"/>
      <c r="QQK44" s="9"/>
      <c r="QQL44" s="78"/>
      <c r="QQM44" s="9"/>
      <c r="QQN44" s="9"/>
      <c r="QQO44" s="78"/>
      <c r="QQP44" s="9"/>
      <c r="QQQ44" s="9"/>
      <c r="QQR44" s="78"/>
      <c r="QQS44" s="9"/>
      <c r="QQT44" s="9"/>
      <c r="QQU44" s="78"/>
      <c r="QQV44" s="10"/>
      <c r="QQW44" s="10"/>
      <c r="QQX44" s="10"/>
      <c r="QQY44" s="9"/>
      <c r="QQZ44" s="9"/>
      <c r="QRA44" s="78"/>
      <c r="QRB44" s="10"/>
      <c r="QRC44" s="10"/>
      <c r="QRD44" s="10"/>
      <c r="QRE44" s="9"/>
      <c r="QRF44" s="9"/>
      <c r="QRG44" s="78"/>
      <c r="QRH44" s="9"/>
      <c r="QRI44" s="9"/>
      <c r="QRJ44" s="78"/>
      <c r="QRK44" s="10"/>
      <c r="QRL44" s="10"/>
      <c r="QRM44" s="10"/>
      <c r="QRN44" s="10"/>
      <c r="QRO44" s="10"/>
      <c r="QRP44" s="10"/>
      <c r="QRQ44" s="57"/>
      <c r="QRR44" s="58"/>
      <c r="QRS44" s="9"/>
      <c r="QRT44" s="9"/>
      <c r="QRU44" s="78"/>
      <c r="QRV44" s="9"/>
      <c r="QRW44" s="9"/>
      <c r="QRX44" s="78"/>
      <c r="QRY44" s="9"/>
      <c r="QRZ44" s="9"/>
      <c r="QSA44" s="78"/>
      <c r="QSB44" s="9"/>
      <c r="QSC44" s="9"/>
      <c r="QSD44" s="78"/>
      <c r="QSE44" s="9"/>
      <c r="QSF44" s="9"/>
      <c r="QSG44" s="78"/>
      <c r="QSH44" s="9"/>
      <c r="QSI44" s="9"/>
      <c r="QSJ44" s="78"/>
      <c r="QSK44" s="9"/>
      <c r="QSL44" s="9"/>
      <c r="QSM44" s="78"/>
      <c r="QSN44" s="9"/>
      <c r="QSO44" s="9"/>
      <c r="QSP44" s="78"/>
      <c r="QSQ44" s="9"/>
      <c r="QSR44" s="9"/>
      <c r="QSS44" s="78"/>
      <c r="QST44" s="9"/>
      <c r="QSU44" s="9"/>
      <c r="QSV44" s="78"/>
      <c r="QSW44" s="9"/>
      <c r="QSX44" s="9"/>
      <c r="QSY44" s="78"/>
      <c r="QSZ44" s="9"/>
      <c r="QTA44" s="9"/>
      <c r="QTB44" s="78"/>
      <c r="QTC44" s="9"/>
      <c r="QTD44" s="9"/>
      <c r="QTE44" s="78"/>
      <c r="QTF44" s="9"/>
      <c r="QTG44" s="9"/>
      <c r="QTH44" s="78"/>
      <c r="QTI44" s="9"/>
      <c r="QTJ44" s="9"/>
      <c r="QTK44" s="78"/>
      <c r="QTL44" s="9"/>
      <c r="QTM44" s="9"/>
      <c r="QTN44" s="78"/>
      <c r="QTO44" s="9"/>
      <c r="QTP44" s="9"/>
      <c r="QTQ44" s="78"/>
      <c r="QTR44" s="9"/>
      <c r="QTS44" s="9"/>
      <c r="QTT44" s="78"/>
      <c r="QTU44" s="9"/>
      <c r="QTV44" s="9"/>
      <c r="QTW44" s="78"/>
      <c r="QTX44" s="9"/>
      <c r="QTY44" s="9"/>
      <c r="QTZ44" s="78"/>
      <c r="QUA44" s="9"/>
      <c r="QUB44" s="9"/>
      <c r="QUC44" s="78"/>
      <c r="QUD44" s="10"/>
      <c r="QUE44" s="10"/>
      <c r="QUF44" s="10"/>
      <c r="QUG44" s="9"/>
      <c r="QUH44" s="9"/>
      <c r="QUI44" s="78"/>
      <c r="QUJ44" s="10"/>
      <c r="QUK44" s="10"/>
      <c r="QUL44" s="10"/>
      <c r="QUM44" s="9"/>
      <c r="QUN44" s="9"/>
      <c r="QUO44" s="78"/>
      <c r="QUP44" s="9"/>
      <c r="QUQ44" s="9"/>
      <c r="QUR44" s="78"/>
      <c r="QUS44" s="10"/>
      <c r="QUT44" s="10"/>
      <c r="QUU44" s="10"/>
      <c r="QUV44" s="10"/>
      <c r="QUW44" s="10"/>
      <c r="QUX44" s="10"/>
      <c r="QUY44" s="57"/>
      <c r="QUZ44" s="58"/>
      <c r="QVA44" s="9"/>
      <c r="QVB44" s="9"/>
      <c r="QVC44" s="78"/>
      <c r="QVD44" s="9"/>
      <c r="QVE44" s="9"/>
      <c r="QVF44" s="78"/>
      <c r="QVG44" s="9"/>
      <c r="QVH44" s="9"/>
      <c r="QVI44" s="78"/>
      <c r="QVJ44" s="9"/>
      <c r="QVK44" s="9"/>
      <c r="QVL44" s="78"/>
      <c r="QVM44" s="9"/>
      <c r="QVN44" s="9"/>
      <c r="QVO44" s="78"/>
      <c r="QVP44" s="9"/>
      <c r="QVQ44" s="9"/>
      <c r="QVR44" s="78"/>
      <c r="QVS44" s="9"/>
      <c r="QVT44" s="9"/>
      <c r="QVU44" s="78"/>
      <c r="QVV44" s="9"/>
      <c r="QVW44" s="9"/>
      <c r="QVX44" s="78"/>
      <c r="QVY44" s="9"/>
      <c r="QVZ44" s="9"/>
      <c r="QWA44" s="78"/>
      <c r="QWB44" s="9"/>
      <c r="QWC44" s="9"/>
      <c r="QWD44" s="78"/>
      <c r="QWE44" s="9"/>
      <c r="QWF44" s="9"/>
      <c r="QWG44" s="78"/>
      <c r="QWH44" s="9"/>
      <c r="QWI44" s="9"/>
      <c r="QWJ44" s="78"/>
      <c r="QWK44" s="9"/>
      <c r="QWL44" s="9"/>
      <c r="QWM44" s="78"/>
      <c r="QWN44" s="9"/>
      <c r="QWO44" s="9"/>
      <c r="QWP44" s="78"/>
      <c r="QWQ44" s="9"/>
      <c r="QWR44" s="9"/>
      <c r="QWS44" s="78"/>
      <c r="QWT44" s="9"/>
      <c r="QWU44" s="9"/>
      <c r="QWV44" s="78"/>
      <c r="QWW44" s="9"/>
      <c r="QWX44" s="9"/>
      <c r="QWY44" s="78"/>
      <c r="QWZ44" s="9"/>
      <c r="QXA44" s="9"/>
      <c r="QXB44" s="78"/>
      <c r="QXC44" s="9"/>
      <c r="QXD44" s="9"/>
      <c r="QXE44" s="78"/>
      <c r="QXF44" s="9"/>
      <c r="QXG44" s="9"/>
      <c r="QXH44" s="78"/>
      <c r="QXI44" s="9"/>
      <c r="QXJ44" s="9"/>
      <c r="QXK44" s="78"/>
      <c r="QXL44" s="10"/>
      <c r="QXM44" s="10"/>
      <c r="QXN44" s="10"/>
      <c r="QXO44" s="9"/>
      <c r="QXP44" s="9"/>
      <c r="QXQ44" s="78"/>
      <c r="QXR44" s="10"/>
      <c r="QXS44" s="10"/>
      <c r="QXT44" s="10"/>
      <c r="QXU44" s="9"/>
      <c r="QXV44" s="9"/>
      <c r="QXW44" s="78"/>
      <c r="QXX44" s="9"/>
      <c r="QXY44" s="9"/>
      <c r="QXZ44" s="78"/>
      <c r="QYA44" s="10"/>
      <c r="QYB44" s="10"/>
      <c r="QYC44" s="10"/>
      <c r="QYD44" s="10"/>
      <c r="QYE44" s="10"/>
      <c r="QYF44" s="10"/>
      <c r="QYG44" s="57"/>
      <c r="QYH44" s="58"/>
      <c r="QYI44" s="9"/>
      <c r="QYJ44" s="9"/>
      <c r="QYK44" s="78"/>
      <c r="QYL44" s="9"/>
      <c r="QYM44" s="9"/>
      <c r="QYN44" s="78"/>
      <c r="QYO44" s="9"/>
      <c r="QYP44" s="9"/>
      <c r="QYQ44" s="78"/>
      <c r="QYR44" s="9"/>
      <c r="QYS44" s="9"/>
      <c r="QYT44" s="78"/>
      <c r="QYU44" s="9"/>
      <c r="QYV44" s="9"/>
      <c r="QYW44" s="78"/>
      <c r="QYX44" s="9"/>
      <c r="QYY44" s="9"/>
      <c r="QYZ44" s="78"/>
      <c r="QZA44" s="9"/>
      <c r="QZB44" s="9"/>
      <c r="QZC44" s="78"/>
      <c r="QZD44" s="9"/>
      <c r="QZE44" s="9"/>
      <c r="QZF44" s="78"/>
      <c r="QZG44" s="9"/>
      <c r="QZH44" s="9"/>
      <c r="QZI44" s="78"/>
      <c r="QZJ44" s="9"/>
      <c r="QZK44" s="9"/>
      <c r="QZL44" s="78"/>
      <c r="QZM44" s="9"/>
      <c r="QZN44" s="9"/>
      <c r="QZO44" s="78"/>
      <c r="QZP44" s="9"/>
      <c r="QZQ44" s="9"/>
      <c r="QZR44" s="78"/>
      <c r="QZS44" s="9"/>
      <c r="QZT44" s="9"/>
      <c r="QZU44" s="78"/>
      <c r="QZV44" s="9"/>
      <c r="QZW44" s="9"/>
      <c r="QZX44" s="78"/>
      <c r="QZY44" s="9"/>
      <c r="QZZ44" s="9"/>
      <c r="RAA44" s="78"/>
      <c r="RAB44" s="9"/>
      <c r="RAC44" s="9"/>
      <c r="RAD44" s="78"/>
      <c r="RAE44" s="9"/>
      <c r="RAF44" s="9"/>
      <c r="RAG44" s="78"/>
      <c r="RAH44" s="9"/>
      <c r="RAI44" s="9"/>
      <c r="RAJ44" s="78"/>
      <c r="RAK44" s="9"/>
      <c r="RAL44" s="9"/>
      <c r="RAM44" s="78"/>
      <c r="RAN44" s="9"/>
      <c r="RAO44" s="9"/>
      <c r="RAP44" s="78"/>
      <c r="RAQ44" s="9"/>
      <c r="RAR44" s="9"/>
      <c r="RAS44" s="78"/>
      <c r="RAT44" s="10"/>
      <c r="RAU44" s="10"/>
      <c r="RAV44" s="10"/>
      <c r="RAW44" s="9"/>
      <c r="RAX44" s="9"/>
      <c r="RAY44" s="78"/>
      <c r="RAZ44" s="10"/>
      <c r="RBA44" s="10"/>
      <c r="RBB44" s="10"/>
      <c r="RBC44" s="9"/>
      <c r="RBD44" s="9"/>
      <c r="RBE44" s="78"/>
      <c r="RBF44" s="9"/>
      <c r="RBG44" s="9"/>
      <c r="RBH44" s="78"/>
      <c r="RBI44" s="10"/>
      <c r="RBJ44" s="10"/>
      <c r="RBK44" s="10"/>
      <c r="RBL44" s="10"/>
      <c r="RBM44" s="10"/>
      <c r="RBN44" s="10"/>
      <c r="RBO44" s="57"/>
      <c r="RBP44" s="58"/>
      <c r="RBQ44" s="9"/>
      <c r="RBR44" s="9"/>
      <c r="RBS44" s="78"/>
      <c r="RBT44" s="9"/>
      <c r="RBU44" s="9"/>
      <c r="RBV44" s="78"/>
      <c r="RBW44" s="9"/>
      <c r="RBX44" s="9"/>
      <c r="RBY44" s="78"/>
      <c r="RBZ44" s="9"/>
      <c r="RCA44" s="9"/>
      <c r="RCB44" s="78"/>
      <c r="RCC44" s="9"/>
      <c r="RCD44" s="9"/>
      <c r="RCE44" s="78"/>
      <c r="RCF44" s="9"/>
      <c r="RCG44" s="9"/>
      <c r="RCH44" s="78"/>
      <c r="RCI44" s="9"/>
      <c r="RCJ44" s="9"/>
      <c r="RCK44" s="78"/>
      <c r="RCL44" s="9"/>
      <c r="RCM44" s="9"/>
      <c r="RCN44" s="78"/>
      <c r="RCO44" s="9"/>
      <c r="RCP44" s="9"/>
      <c r="RCQ44" s="78"/>
      <c r="RCR44" s="9"/>
      <c r="RCS44" s="9"/>
      <c r="RCT44" s="78"/>
      <c r="RCU44" s="9"/>
      <c r="RCV44" s="9"/>
      <c r="RCW44" s="78"/>
      <c r="RCX44" s="9"/>
      <c r="RCY44" s="9"/>
      <c r="RCZ44" s="78"/>
      <c r="RDA44" s="9"/>
      <c r="RDB44" s="9"/>
      <c r="RDC44" s="78"/>
      <c r="RDD44" s="9"/>
      <c r="RDE44" s="9"/>
      <c r="RDF44" s="78"/>
      <c r="RDG44" s="9"/>
      <c r="RDH44" s="9"/>
      <c r="RDI44" s="78"/>
      <c r="RDJ44" s="9"/>
      <c r="RDK44" s="9"/>
      <c r="RDL44" s="78"/>
      <c r="RDM44" s="9"/>
      <c r="RDN44" s="9"/>
      <c r="RDO44" s="78"/>
      <c r="RDP44" s="9"/>
      <c r="RDQ44" s="9"/>
      <c r="RDR44" s="78"/>
      <c r="RDS44" s="9"/>
      <c r="RDT44" s="9"/>
      <c r="RDU44" s="78"/>
      <c r="RDV44" s="9"/>
      <c r="RDW44" s="9"/>
      <c r="RDX44" s="78"/>
      <c r="RDY44" s="9"/>
      <c r="RDZ44" s="9"/>
      <c r="REA44" s="78"/>
      <c r="REB44" s="10"/>
      <c r="REC44" s="10"/>
      <c r="RED44" s="10"/>
      <c r="REE44" s="9"/>
      <c r="REF44" s="9"/>
      <c r="REG44" s="78"/>
      <c r="REH44" s="10"/>
      <c r="REI44" s="10"/>
      <c r="REJ44" s="10"/>
      <c r="REK44" s="9"/>
      <c r="REL44" s="9"/>
      <c r="REM44" s="78"/>
      <c r="REN44" s="9"/>
      <c r="REO44" s="9"/>
      <c r="REP44" s="78"/>
      <c r="REQ44" s="10"/>
      <c r="RER44" s="10"/>
      <c r="RES44" s="10"/>
      <c r="RET44" s="10"/>
      <c r="REU44" s="10"/>
      <c r="REV44" s="10"/>
      <c r="REW44" s="57"/>
      <c r="REX44" s="58"/>
      <c r="REY44" s="9"/>
      <c r="REZ44" s="9"/>
      <c r="RFA44" s="78"/>
      <c r="RFB44" s="9"/>
      <c r="RFC44" s="9"/>
      <c r="RFD44" s="78"/>
      <c r="RFE44" s="9"/>
      <c r="RFF44" s="9"/>
      <c r="RFG44" s="78"/>
      <c r="RFH44" s="9"/>
      <c r="RFI44" s="9"/>
      <c r="RFJ44" s="78"/>
      <c r="RFK44" s="9"/>
      <c r="RFL44" s="9"/>
      <c r="RFM44" s="78"/>
      <c r="RFN44" s="9"/>
      <c r="RFO44" s="9"/>
      <c r="RFP44" s="78"/>
      <c r="RFQ44" s="9"/>
      <c r="RFR44" s="9"/>
      <c r="RFS44" s="78"/>
      <c r="RFT44" s="9"/>
      <c r="RFU44" s="9"/>
      <c r="RFV44" s="78"/>
      <c r="RFW44" s="9"/>
      <c r="RFX44" s="9"/>
      <c r="RFY44" s="78"/>
      <c r="RFZ44" s="9"/>
      <c r="RGA44" s="9"/>
      <c r="RGB44" s="78"/>
      <c r="RGC44" s="9"/>
      <c r="RGD44" s="9"/>
      <c r="RGE44" s="78"/>
      <c r="RGF44" s="9"/>
      <c r="RGG44" s="9"/>
      <c r="RGH44" s="78"/>
      <c r="RGI44" s="9"/>
      <c r="RGJ44" s="9"/>
      <c r="RGK44" s="78"/>
      <c r="RGL44" s="9"/>
      <c r="RGM44" s="9"/>
      <c r="RGN44" s="78"/>
      <c r="RGO44" s="9"/>
      <c r="RGP44" s="9"/>
      <c r="RGQ44" s="78"/>
      <c r="RGR44" s="9"/>
      <c r="RGS44" s="9"/>
      <c r="RGT44" s="78"/>
      <c r="RGU44" s="9"/>
      <c r="RGV44" s="9"/>
      <c r="RGW44" s="78"/>
      <c r="RGX44" s="9"/>
      <c r="RGY44" s="9"/>
      <c r="RGZ44" s="78"/>
      <c r="RHA44" s="9"/>
      <c r="RHB44" s="9"/>
      <c r="RHC44" s="78"/>
      <c r="RHD44" s="9"/>
      <c r="RHE44" s="9"/>
      <c r="RHF44" s="78"/>
      <c r="RHG44" s="9"/>
      <c r="RHH44" s="9"/>
      <c r="RHI44" s="78"/>
      <c r="RHJ44" s="10"/>
      <c r="RHK44" s="10"/>
      <c r="RHL44" s="10"/>
      <c r="RHM44" s="9"/>
      <c r="RHN44" s="9"/>
      <c r="RHO44" s="78"/>
      <c r="RHP44" s="10"/>
      <c r="RHQ44" s="10"/>
      <c r="RHR44" s="10"/>
      <c r="RHS44" s="9"/>
      <c r="RHT44" s="9"/>
      <c r="RHU44" s="78"/>
      <c r="RHV44" s="9"/>
      <c r="RHW44" s="9"/>
      <c r="RHX44" s="78"/>
      <c r="RHY44" s="10"/>
      <c r="RHZ44" s="10"/>
      <c r="RIA44" s="10"/>
      <c r="RIB44" s="10"/>
      <c r="RIC44" s="10"/>
      <c r="RID44" s="10"/>
      <c r="RIE44" s="57"/>
      <c r="RIF44" s="58"/>
      <c r="RIG44" s="9"/>
      <c r="RIH44" s="9"/>
      <c r="RII44" s="78"/>
      <c r="RIJ44" s="9"/>
      <c r="RIK44" s="9"/>
      <c r="RIL44" s="78"/>
      <c r="RIM44" s="9"/>
      <c r="RIN44" s="9"/>
      <c r="RIO44" s="78"/>
      <c r="RIP44" s="9"/>
      <c r="RIQ44" s="9"/>
      <c r="RIR44" s="78"/>
      <c r="RIS44" s="9"/>
      <c r="RIT44" s="9"/>
      <c r="RIU44" s="78"/>
      <c r="RIV44" s="9"/>
      <c r="RIW44" s="9"/>
      <c r="RIX44" s="78"/>
      <c r="RIY44" s="9"/>
      <c r="RIZ44" s="9"/>
      <c r="RJA44" s="78"/>
      <c r="RJB44" s="9"/>
      <c r="RJC44" s="9"/>
      <c r="RJD44" s="78"/>
      <c r="RJE44" s="9"/>
      <c r="RJF44" s="9"/>
      <c r="RJG44" s="78"/>
      <c r="RJH44" s="9"/>
      <c r="RJI44" s="9"/>
      <c r="RJJ44" s="78"/>
      <c r="RJK44" s="9"/>
      <c r="RJL44" s="9"/>
      <c r="RJM44" s="78"/>
      <c r="RJN44" s="9"/>
      <c r="RJO44" s="9"/>
      <c r="RJP44" s="78"/>
      <c r="RJQ44" s="9"/>
      <c r="RJR44" s="9"/>
      <c r="RJS44" s="78"/>
      <c r="RJT44" s="9"/>
      <c r="RJU44" s="9"/>
      <c r="RJV44" s="78"/>
      <c r="RJW44" s="9"/>
      <c r="RJX44" s="9"/>
      <c r="RJY44" s="78"/>
      <c r="RJZ44" s="9"/>
      <c r="RKA44" s="9"/>
      <c r="RKB44" s="78"/>
      <c r="RKC44" s="9"/>
      <c r="RKD44" s="9"/>
      <c r="RKE44" s="78"/>
      <c r="RKF44" s="9"/>
      <c r="RKG44" s="9"/>
      <c r="RKH44" s="78"/>
      <c r="RKI44" s="9"/>
      <c r="RKJ44" s="9"/>
      <c r="RKK44" s="78"/>
      <c r="RKL44" s="9"/>
      <c r="RKM44" s="9"/>
      <c r="RKN44" s="78"/>
      <c r="RKO44" s="9"/>
      <c r="RKP44" s="9"/>
      <c r="RKQ44" s="78"/>
      <c r="RKR44" s="10"/>
      <c r="RKS44" s="10"/>
      <c r="RKT44" s="10"/>
      <c r="RKU44" s="9"/>
      <c r="RKV44" s="9"/>
      <c r="RKW44" s="78"/>
      <c r="RKX44" s="10"/>
      <c r="RKY44" s="10"/>
      <c r="RKZ44" s="10"/>
      <c r="RLA44" s="9"/>
      <c r="RLB44" s="9"/>
      <c r="RLC44" s="78"/>
      <c r="RLD44" s="9"/>
      <c r="RLE44" s="9"/>
      <c r="RLF44" s="78"/>
      <c r="RLG44" s="10"/>
      <c r="RLH44" s="10"/>
      <c r="RLI44" s="10"/>
      <c r="RLJ44" s="10"/>
      <c r="RLK44" s="10"/>
      <c r="RLL44" s="10"/>
      <c r="RLM44" s="57"/>
      <c r="RLN44" s="58"/>
      <c r="RLO44" s="9"/>
      <c r="RLP44" s="9"/>
      <c r="RLQ44" s="78"/>
      <c r="RLR44" s="9"/>
      <c r="RLS44" s="9"/>
      <c r="RLT44" s="78"/>
      <c r="RLU44" s="9"/>
      <c r="RLV44" s="9"/>
      <c r="RLW44" s="78"/>
      <c r="RLX44" s="9"/>
      <c r="RLY44" s="9"/>
      <c r="RLZ44" s="78"/>
      <c r="RMA44" s="9"/>
      <c r="RMB44" s="9"/>
      <c r="RMC44" s="78"/>
      <c r="RMD44" s="9"/>
      <c r="RME44" s="9"/>
      <c r="RMF44" s="78"/>
      <c r="RMG44" s="9"/>
      <c r="RMH44" s="9"/>
      <c r="RMI44" s="78"/>
      <c r="RMJ44" s="9"/>
      <c r="RMK44" s="9"/>
      <c r="RML44" s="78"/>
      <c r="RMM44" s="9"/>
      <c r="RMN44" s="9"/>
      <c r="RMO44" s="78"/>
      <c r="RMP44" s="9"/>
      <c r="RMQ44" s="9"/>
      <c r="RMR44" s="78"/>
      <c r="RMS44" s="9"/>
      <c r="RMT44" s="9"/>
      <c r="RMU44" s="78"/>
      <c r="RMV44" s="9"/>
      <c r="RMW44" s="9"/>
      <c r="RMX44" s="78"/>
      <c r="RMY44" s="9"/>
      <c r="RMZ44" s="9"/>
      <c r="RNA44" s="78"/>
      <c r="RNB44" s="9"/>
      <c r="RNC44" s="9"/>
      <c r="RND44" s="78"/>
      <c r="RNE44" s="9"/>
      <c r="RNF44" s="9"/>
      <c r="RNG44" s="78"/>
      <c r="RNH44" s="9"/>
      <c r="RNI44" s="9"/>
      <c r="RNJ44" s="78"/>
      <c r="RNK44" s="9"/>
      <c r="RNL44" s="9"/>
      <c r="RNM44" s="78"/>
      <c r="RNN44" s="9"/>
      <c r="RNO44" s="9"/>
      <c r="RNP44" s="78"/>
      <c r="RNQ44" s="9"/>
      <c r="RNR44" s="9"/>
      <c r="RNS44" s="78"/>
      <c r="RNT44" s="9"/>
      <c r="RNU44" s="9"/>
      <c r="RNV44" s="78"/>
      <c r="RNW44" s="9"/>
      <c r="RNX44" s="9"/>
      <c r="RNY44" s="78"/>
      <c r="RNZ44" s="10"/>
      <c r="ROA44" s="10"/>
      <c r="ROB44" s="10"/>
      <c r="ROC44" s="9"/>
      <c r="ROD44" s="9"/>
      <c r="ROE44" s="78"/>
      <c r="ROF44" s="10"/>
      <c r="ROG44" s="10"/>
      <c r="ROH44" s="10"/>
      <c r="ROI44" s="9"/>
      <c r="ROJ44" s="9"/>
      <c r="ROK44" s="78"/>
      <c r="ROL44" s="9"/>
      <c r="ROM44" s="9"/>
      <c r="RON44" s="78"/>
      <c r="ROO44" s="10"/>
      <c r="ROP44" s="10"/>
      <c r="ROQ44" s="10"/>
      <c r="ROR44" s="10"/>
      <c r="ROS44" s="10"/>
      <c r="ROT44" s="10"/>
      <c r="ROU44" s="57"/>
      <c r="ROV44" s="58"/>
      <c r="ROW44" s="9"/>
      <c r="ROX44" s="9"/>
      <c r="ROY44" s="78"/>
      <c r="ROZ44" s="9"/>
      <c r="RPA44" s="9"/>
      <c r="RPB44" s="78"/>
      <c r="RPC44" s="9"/>
      <c r="RPD44" s="9"/>
      <c r="RPE44" s="78"/>
      <c r="RPF44" s="9"/>
      <c r="RPG44" s="9"/>
      <c r="RPH44" s="78"/>
      <c r="RPI44" s="9"/>
      <c r="RPJ44" s="9"/>
      <c r="RPK44" s="78"/>
      <c r="RPL44" s="9"/>
      <c r="RPM44" s="9"/>
      <c r="RPN44" s="78"/>
      <c r="RPO44" s="9"/>
      <c r="RPP44" s="9"/>
      <c r="RPQ44" s="78"/>
      <c r="RPR44" s="9"/>
      <c r="RPS44" s="9"/>
      <c r="RPT44" s="78"/>
      <c r="RPU44" s="9"/>
      <c r="RPV44" s="9"/>
      <c r="RPW44" s="78"/>
      <c r="RPX44" s="9"/>
      <c r="RPY44" s="9"/>
      <c r="RPZ44" s="78"/>
      <c r="RQA44" s="9"/>
      <c r="RQB44" s="9"/>
      <c r="RQC44" s="78"/>
      <c r="RQD44" s="9"/>
      <c r="RQE44" s="9"/>
      <c r="RQF44" s="78"/>
      <c r="RQG44" s="9"/>
      <c r="RQH44" s="9"/>
      <c r="RQI44" s="78"/>
      <c r="RQJ44" s="9"/>
      <c r="RQK44" s="9"/>
      <c r="RQL44" s="78"/>
      <c r="RQM44" s="9"/>
      <c r="RQN44" s="9"/>
      <c r="RQO44" s="78"/>
      <c r="RQP44" s="9"/>
      <c r="RQQ44" s="9"/>
      <c r="RQR44" s="78"/>
      <c r="RQS44" s="9"/>
      <c r="RQT44" s="9"/>
      <c r="RQU44" s="78"/>
      <c r="RQV44" s="9"/>
      <c r="RQW44" s="9"/>
      <c r="RQX44" s="78"/>
      <c r="RQY44" s="9"/>
      <c r="RQZ44" s="9"/>
      <c r="RRA44" s="78"/>
      <c r="RRB44" s="9"/>
      <c r="RRC44" s="9"/>
      <c r="RRD44" s="78"/>
      <c r="RRE44" s="9"/>
      <c r="RRF44" s="9"/>
      <c r="RRG44" s="78"/>
      <c r="RRH44" s="10"/>
      <c r="RRI44" s="10"/>
      <c r="RRJ44" s="10"/>
      <c r="RRK44" s="9"/>
      <c r="RRL44" s="9"/>
      <c r="RRM44" s="78"/>
      <c r="RRN44" s="10"/>
      <c r="RRO44" s="10"/>
      <c r="RRP44" s="10"/>
      <c r="RRQ44" s="9"/>
      <c r="RRR44" s="9"/>
      <c r="RRS44" s="78"/>
      <c r="RRT44" s="9"/>
      <c r="RRU44" s="9"/>
      <c r="RRV44" s="78"/>
      <c r="RRW44" s="10"/>
      <c r="RRX44" s="10"/>
      <c r="RRY44" s="10"/>
      <c r="RRZ44" s="10"/>
      <c r="RSA44" s="10"/>
      <c r="RSB44" s="10"/>
      <c r="RSC44" s="57"/>
      <c r="RSD44" s="58"/>
      <c r="RSE44" s="9"/>
      <c r="RSF44" s="9"/>
      <c r="RSG44" s="78"/>
      <c r="RSH44" s="9"/>
      <c r="RSI44" s="9"/>
      <c r="RSJ44" s="78"/>
      <c r="RSK44" s="9"/>
      <c r="RSL44" s="9"/>
      <c r="RSM44" s="78"/>
      <c r="RSN44" s="9"/>
      <c r="RSO44" s="9"/>
      <c r="RSP44" s="78"/>
      <c r="RSQ44" s="9"/>
      <c r="RSR44" s="9"/>
      <c r="RSS44" s="78"/>
      <c r="RST44" s="9"/>
      <c r="RSU44" s="9"/>
      <c r="RSV44" s="78"/>
      <c r="RSW44" s="9"/>
      <c r="RSX44" s="9"/>
      <c r="RSY44" s="78"/>
      <c r="RSZ44" s="9"/>
      <c r="RTA44" s="9"/>
      <c r="RTB44" s="78"/>
      <c r="RTC44" s="9"/>
      <c r="RTD44" s="9"/>
      <c r="RTE44" s="78"/>
      <c r="RTF44" s="9"/>
      <c r="RTG44" s="9"/>
      <c r="RTH44" s="78"/>
      <c r="RTI44" s="9"/>
      <c r="RTJ44" s="9"/>
      <c r="RTK44" s="78"/>
      <c r="RTL44" s="9"/>
      <c r="RTM44" s="9"/>
      <c r="RTN44" s="78"/>
      <c r="RTO44" s="9"/>
      <c r="RTP44" s="9"/>
      <c r="RTQ44" s="78"/>
      <c r="RTR44" s="9"/>
      <c r="RTS44" s="9"/>
      <c r="RTT44" s="78"/>
      <c r="RTU44" s="9"/>
      <c r="RTV44" s="9"/>
      <c r="RTW44" s="78"/>
      <c r="RTX44" s="9"/>
      <c r="RTY44" s="9"/>
      <c r="RTZ44" s="78"/>
      <c r="RUA44" s="9"/>
      <c r="RUB44" s="9"/>
      <c r="RUC44" s="78"/>
      <c r="RUD44" s="9"/>
      <c r="RUE44" s="9"/>
      <c r="RUF44" s="78"/>
      <c r="RUG44" s="9"/>
      <c r="RUH44" s="9"/>
      <c r="RUI44" s="78"/>
      <c r="RUJ44" s="9"/>
      <c r="RUK44" s="9"/>
      <c r="RUL44" s="78"/>
      <c r="RUM44" s="9"/>
      <c r="RUN44" s="9"/>
      <c r="RUO44" s="78"/>
      <c r="RUP44" s="10"/>
      <c r="RUQ44" s="10"/>
      <c r="RUR44" s="10"/>
      <c r="RUS44" s="9"/>
      <c r="RUT44" s="9"/>
      <c r="RUU44" s="78"/>
      <c r="RUV44" s="10"/>
      <c r="RUW44" s="10"/>
      <c r="RUX44" s="10"/>
      <c r="RUY44" s="9"/>
      <c r="RUZ44" s="9"/>
      <c r="RVA44" s="78"/>
      <c r="RVB44" s="9"/>
      <c r="RVC44" s="9"/>
      <c r="RVD44" s="78"/>
      <c r="RVE44" s="10"/>
      <c r="RVF44" s="10"/>
      <c r="RVG44" s="10"/>
      <c r="RVH44" s="10"/>
      <c r="RVI44" s="10"/>
      <c r="RVJ44" s="10"/>
      <c r="RVK44" s="57"/>
      <c r="RVL44" s="58"/>
      <c r="RVM44" s="9"/>
      <c r="RVN44" s="9"/>
      <c r="RVO44" s="78"/>
      <c r="RVP44" s="9"/>
      <c r="RVQ44" s="9"/>
      <c r="RVR44" s="78"/>
      <c r="RVS44" s="9"/>
      <c r="RVT44" s="9"/>
      <c r="RVU44" s="78"/>
      <c r="RVV44" s="9"/>
      <c r="RVW44" s="9"/>
      <c r="RVX44" s="78"/>
      <c r="RVY44" s="9"/>
      <c r="RVZ44" s="9"/>
      <c r="RWA44" s="78"/>
      <c r="RWB44" s="9"/>
      <c r="RWC44" s="9"/>
      <c r="RWD44" s="78"/>
      <c r="RWE44" s="9"/>
      <c r="RWF44" s="9"/>
      <c r="RWG44" s="78"/>
      <c r="RWH44" s="9"/>
      <c r="RWI44" s="9"/>
      <c r="RWJ44" s="78"/>
      <c r="RWK44" s="9"/>
      <c r="RWL44" s="9"/>
      <c r="RWM44" s="78"/>
      <c r="RWN44" s="9"/>
      <c r="RWO44" s="9"/>
      <c r="RWP44" s="78"/>
      <c r="RWQ44" s="9"/>
      <c r="RWR44" s="9"/>
      <c r="RWS44" s="78"/>
      <c r="RWT44" s="9"/>
      <c r="RWU44" s="9"/>
      <c r="RWV44" s="78"/>
      <c r="RWW44" s="9"/>
      <c r="RWX44" s="9"/>
      <c r="RWY44" s="78"/>
      <c r="RWZ44" s="9"/>
      <c r="RXA44" s="9"/>
      <c r="RXB44" s="78"/>
      <c r="RXC44" s="9"/>
      <c r="RXD44" s="9"/>
      <c r="RXE44" s="78"/>
      <c r="RXF44" s="9"/>
      <c r="RXG44" s="9"/>
      <c r="RXH44" s="78"/>
      <c r="RXI44" s="9"/>
      <c r="RXJ44" s="9"/>
      <c r="RXK44" s="78"/>
      <c r="RXL44" s="9"/>
      <c r="RXM44" s="9"/>
      <c r="RXN44" s="78"/>
      <c r="RXO44" s="9"/>
      <c r="RXP44" s="9"/>
      <c r="RXQ44" s="78"/>
      <c r="RXR44" s="9"/>
      <c r="RXS44" s="9"/>
      <c r="RXT44" s="78"/>
      <c r="RXU44" s="9"/>
      <c r="RXV44" s="9"/>
      <c r="RXW44" s="78"/>
      <c r="RXX44" s="10"/>
      <c r="RXY44" s="10"/>
      <c r="RXZ44" s="10"/>
      <c r="RYA44" s="9"/>
      <c r="RYB44" s="9"/>
      <c r="RYC44" s="78"/>
      <c r="RYD44" s="10"/>
      <c r="RYE44" s="10"/>
      <c r="RYF44" s="10"/>
      <c r="RYG44" s="9"/>
      <c r="RYH44" s="9"/>
      <c r="RYI44" s="78"/>
      <c r="RYJ44" s="9"/>
      <c r="RYK44" s="9"/>
      <c r="RYL44" s="78"/>
      <c r="RYM44" s="10"/>
      <c r="RYN44" s="10"/>
      <c r="RYO44" s="10"/>
      <c r="RYP44" s="10"/>
      <c r="RYQ44" s="10"/>
      <c r="RYR44" s="10"/>
      <c r="RYS44" s="57"/>
      <c r="RYT44" s="58"/>
      <c r="RYU44" s="9"/>
      <c r="RYV44" s="9"/>
      <c r="RYW44" s="78"/>
      <c r="RYX44" s="9"/>
      <c r="RYY44" s="9"/>
      <c r="RYZ44" s="78"/>
      <c r="RZA44" s="9"/>
      <c r="RZB44" s="9"/>
      <c r="RZC44" s="78"/>
      <c r="RZD44" s="9"/>
      <c r="RZE44" s="9"/>
      <c r="RZF44" s="78"/>
      <c r="RZG44" s="9"/>
      <c r="RZH44" s="9"/>
      <c r="RZI44" s="78"/>
      <c r="RZJ44" s="9"/>
      <c r="RZK44" s="9"/>
      <c r="RZL44" s="78"/>
      <c r="RZM44" s="9"/>
      <c r="RZN44" s="9"/>
      <c r="RZO44" s="78"/>
      <c r="RZP44" s="9"/>
      <c r="RZQ44" s="9"/>
      <c r="RZR44" s="78"/>
      <c r="RZS44" s="9"/>
      <c r="RZT44" s="9"/>
      <c r="RZU44" s="78"/>
      <c r="RZV44" s="9"/>
      <c r="RZW44" s="9"/>
      <c r="RZX44" s="78"/>
      <c r="RZY44" s="9"/>
      <c r="RZZ44" s="9"/>
      <c r="SAA44" s="78"/>
      <c r="SAB44" s="9"/>
      <c r="SAC44" s="9"/>
      <c r="SAD44" s="78"/>
      <c r="SAE44" s="9"/>
      <c r="SAF44" s="9"/>
      <c r="SAG44" s="78"/>
      <c r="SAH44" s="9"/>
      <c r="SAI44" s="9"/>
      <c r="SAJ44" s="78"/>
      <c r="SAK44" s="9"/>
      <c r="SAL44" s="9"/>
      <c r="SAM44" s="78"/>
      <c r="SAN44" s="9"/>
      <c r="SAO44" s="9"/>
      <c r="SAP44" s="78"/>
      <c r="SAQ44" s="9"/>
      <c r="SAR44" s="9"/>
      <c r="SAS44" s="78"/>
      <c r="SAT44" s="9"/>
      <c r="SAU44" s="9"/>
      <c r="SAV44" s="78"/>
      <c r="SAW44" s="9"/>
      <c r="SAX44" s="9"/>
      <c r="SAY44" s="78"/>
      <c r="SAZ44" s="9"/>
      <c r="SBA44" s="9"/>
      <c r="SBB44" s="78"/>
      <c r="SBC44" s="9"/>
      <c r="SBD44" s="9"/>
      <c r="SBE44" s="78"/>
      <c r="SBF44" s="10"/>
      <c r="SBG44" s="10"/>
      <c r="SBH44" s="10"/>
      <c r="SBI44" s="9"/>
      <c r="SBJ44" s="9"/>
      <c r="SBK44" s="78"/>
      <c r="SBL44" s="10"/>
      <c r="SBM44" s="10"/>
      <c r="SBN44" s="10"/>
      <c r="SBO44" s="9"/>
      <c r="SBP44" s="9"/>
      <c r="SBQ44" s="78"/>
      <c r="SBR44" s="9"/>
      <c r="SBS44" s="9"/>
      <c r="SBT44" s="78"/>
      <c r="SBU44" s="10"/>
      <c r="SBV44" s="10"/>
      <c r="SBW44" s="10"/>
      <c r="SBX44" s="10"/>
      <c r="SBY44" s="10"/>
      <c r="SBZ44" s="10"/>
      <c r="SCA44" s="57"/>
      <c r="SCB44" s="58"/>
      <c r="SCC44" s="9"/>
      <c r="SCD44" s="9"/>
      <c r="SCE44" s="78"/>
      <c r="SCF44" s="9"/>
      <c r="SCG44" s="9"/>
      <c r="SCH44" s="78"/>
      <c r="SCI44" s="9"/>
      <c r="SCJ44" s="9"/>
      <c r="SCK44" s="78"/>
      <c r="SCL44" s="9"/>
      <c r="SCM44" s="9"/>
      <c r="SCN44" s="78"/>
      <c r="SCO44" s="9"/>
      <c r="SCP44" s="9"/>
      <c r="SCQ44" s="78"/>
      <c r="SCR44" s="9"/>
      <c r="SCS44" s="9"/>
      <c r="SCT44" s="78"/>
      <c r="SCU44" s="9"/>
      <c r="SCV44" s="9"/>
      <c r="SCW44" s="78"/>
      <c r="SCX44" s="9"/>
      <c r="SCY44" s="9"/>
      <c r="SCZ44" s="78"/>
      <c r="SDA44" s="9"/>
      <c r="SDB44" s="9"/>
      <c r="SDC44" s="78"/>
      <c r="SDD44" s="9"/>
      <c r="SDE44" s="9"/>
      <c r="SDF44" s="78"/>
      <c r="SDG44" s="9"/>
      <c r="SDH44" s="9"/>
      <c r="SDI44" s="78"/>
      <c r="SDJ44" s="9"/>
      <c r="SDK44" s="9"/>
      <c r="SDL44" s="78"/>
      <c r="SDM44" s="9"/>
      <c r="SDN44" s="9"/>
      <c r="SDO44" s="78"/>
      <c r="SDP44" s="9"/>
      <c r="SDQ44" s="9"/>
      <c r="SDR44" s="78"/>
      <c r="SDS44" s="9"/>
      <c r="SDT44" s="9"/>
      <c r="SDU44" s="78"/>
      <c r="SDV44" s="9"/>
      <c r="SDW44" s="9"/>
      <c r="SDX44" s="78"/>
      <c r="SDY44" s="9"/>
      <c r="SDZ44" s="9"/>
      <c r="SEA44" s="78"/>
      <c r="SEB44" s="9"/>
      <c r="SEC44" s="9"/>
      <c r="SED44" s="78"/>
      <c r="SEE44" s="9"/>
      <c r="SEF44" s="9"/>
      <c r="SEG44" s="78"/>
      <c r="SEH44" s="9"/>
      <c r="SEI44" s="9"/>
      <c r="SEJ44" s="78"/>
      <c r="SEK44" s="9"/>
      <c r="SEL44" s="9"/>
      <c r="SEM44" s="78"/>
      <c r="SEN44" s="10"/>
      <c r="SEO44" s="10"/>
      <c r="SEP44" s="10"/>
      <c r="SEQ44" s="9"/>
      <c r="SER44" s="9"/>
      <c r="SES44" s="78"/>
      <c r="SET44" s="10"/>
      <c r="SEU44" s="10"/>
      <c r="SEV44" s="10"/>
      <c r="SEW44" s="9"/>
      <c r="SEX44" s="9"/>
      <c r="SEY44" s="78"/>
      <c r="SEZ44" s="9"/>
      <c r="SFA44" s="9"/>
      <c r="SFB44" s="78"/>
      <c r="SFC44" s="10"/>
      <c r="SFD44" s="10"/>
      <c r="SFE44" s="10"/>
      <c r="SFF44" s="10"/>
      <c r="SFG44" s="10"/>
      <c r="SFH44" s="10"/>
      <c r="SFI44" s="57"/>
      <c r="SFJ44" s="58"/>
      <c r="SFK44" s="9"/>
      <c r="SFL44" s="9"/>
      <c r="SFM44" s="78"/>
      <c r="SFN44" s="9"/>
      <c r="SFO44" s="9"/>
      <c r="SFP44" s="78"/>
      <c r="SFQ44" s="9"/>
      <c r="SFR44" s="9"/>
      <c r="SFS44" s="78"/>
      <c r="SFT44" s="9"/>
      <c r="SFU44" s="9"/>
      <c r="SFV44" s="78"/>
      <c r="SFW44" s="9"/>
      <c r="SFX44" s="9"/>
      <c r="SFY44" s="78"/>
      <c r="SFZ44" s="9"/>
      <c r="SGA44" s="9"/>
      <c r="SGB44" s="78"/>
      <c r="SGC44" s="9"/>
      <c r="SGD44" s="9"/>
      <c r="SGE44" s="78"/>
      <c r="SGF44" s="9"/>
      <c r="SGG44" s="9"/>
      <c r="SGH44" s="78"/>
      <c r="SGI44" s="9"/>
      <c r="SGJ44" s="9"/>
      <c r="SGK44" s="78"/>
      <c r="SGL44" s="9"/>
      <c r="SGM44" s="9"/>
      <c r="SGN44" s="78"/>
      <c r="SGO44" s="9"/>
      <c r="SGP44" s="9"/>
      <c r="SGQ44" s="78"/>
      <c r="SGR44" s="9"/>
      <c r="SGS44" s="9"/>
      <c r="SGT44" s="78"/>
      <c r="SGU44" s="9"/>
      <c r="SGV44" s="9"/>
      <c r="SGW44" s="78"/>
      <c r="SGX44" s="9"/>
      <c r="SGY44" s="9"/>
      <c r="SGZ44" s="78"/>
      <c r="SHA44" s="9"/>
      <c r="SHB44" s="9"/>
      <c r="SHC44" s="78"/>
      <c r="SHD44" s="9"/>
      <c r="SHE44" s="9"/>
      <c r="SHF44" s="78"/>
      <c r="SHG44" s="9"/>
      <c r="SHH44" s="9"/>
      <c r="SHI44" s="78"/>
      <c r="SHJ44" s="9"/>
      <c r="SHK44" s="9"/>
      <c r="SHL44" s="78"/>
      <c r="SHM44" s="9"/>
      <c r="SHN44" s="9"/>
      <c r="SHO44" s="78"/>
      <c r="SHP44" s="9"/>
      <c r="SHQ44" s="9"/>
      <c r="SHR44" s="78"/>
      <c r="SHS44" s="9"/>
      <c r="SHT44" s="9"/>
      <c r="SHU44" s="78"/>
      <c r="SHV44" s="10"/>
      <c r="SHW44" s="10"/>
      <c r="SHX44" s="10"/>
      <c r="SHY44" s="9"/>
      <c r="SHZ44" s="9"/>
      <c r="SIA44" s="78"/>
      <c r="SIB44" s="10"/>
      <c r="SIC44" s="10"/>
      <c r="SID44" s="10"/>
      <c r="SIE44" s="9"/>
      <c r="SIF44" s="9"/>
      <c r="SIG44" s="78"/>
      <c r="SIH44" s="9"/>
      <c r="SII44" s="9"/>
      <c r="SIJ44" s="78"/>
      <c r="SIK44" s="10"/>
      <c r="SIL44" s="10"/>
      <c r="SIM44" s="10"/>
      <c r="SIN44" s="10"/>
      <c r="SIO44" s="10"/>
      <c r="SIP44" s="10"/>
      <c r="SIQ44" s="57"/>
      <c r="SIR44" s="58"/>
      <c r="SIS44" s="9"/>
      <c r="SIT44" s="9"/>
      <c r="SIU44" s="78"/>
      <c r="SIV44" s="9"/>
      <c r="SIW44" s="9"/>
      <c r="SIX44" s="78"/>
      <c r="SIY44" s="9"/>
      <c r="SIZ44" s="9"/>
      <c r="SJA44" s="78"/>
      <c r="SJB44" s="9"/>
      <c r="SJC44" s="9"/>
      <c r="SJD44" s="78"/>
      <c r="SJE44" s="9"/>
      <c r="SJF44" s="9"/>
      <c r="SJG44" s="78"/>
      <c r="SJH44" s="9"/>
      <c r="SJI44" s="9"/>
      <c r="SJJ44" s="78"/>
      <c r="SJK44" s="9"/>
      <c r="SJL44" s="9"/>
      <c r="SJM44" s="78"/>
      <c r="SJN44" s="9"/>
      <c r="SJO44" s="9"/>
      <c r="SJP44" s="78"/>
      <c r="SJQ44" s="9"/>
      <c r="SJR44" s="9"/>
      <c r="SJS44" s="78"/>
      <c r="SJT44" s="9"/>
      <c r="SJU44" s="9"/>
      <c r="SJV44" s="78"/>
      <c r="SJW44" s="9"/>
      <c r="SJX44" s="9"/>
      <c r="SJY44" s="78"/>
      <c r="SJZ44" s="9"/>
      <c r="SKA44" s="9"/>
      <c r="SKB44" s="78"/>
      <c r="SKC44" s="9"/>
      <c r="SKD44" s="9"/>
      <c r="SKE44" s="78"/>
      <c r="SKF44" s="9"/>
      <c r="SKG44" s="9"/>
      <c r="SKH44" s="78"/>
      <c r="SKI44" s="9"/>
      <c r="SKJ44" s="9"/>
      <c r="SKK44" s="78"/>
      <c r="SKL44" s="9"/>
      <c r="SKM44" s="9"/>
      <c r="SKN44" s="78"/>
      <c r="SKO44" s="9"/>
      <c r="SKP44" s="9"/>
      <c r="SKQ44" s="78"/>
      <c r="SKR44" s="9"/>
      <c r="SKS44" s="9"/>
      <c r="SKT44" s="78"/>
      <c r="SKU44" s="9"/>
      <c r="SKV44" s="9"/>
      <c r="SKW44" s="78"/>
      <c r="SKX44" s="9"/>
      <c r="SKY44" s="9"/>
      <c r="SKZ44" s="78"/>
      <c r="SLA44" s="9"/>
      <c r="SLB44" s="9"/>
      <c r="SLC44" s="78"/>
      <c r="SLD44" s="10"/>
      <c r="SLE44" s="10"/>
      <c r="SLF44" s="10"/>
      <c r="SLG44" s="9"/>
      <c r="SLH44" s="9"/>
      <c r="SLI44" s="78"/>
      <c r="SLJ44" s="10"/>
      <c r="SLK44" s="10"/>
      <c r="SLL44" s="10"/>
      <c r="SLM44" s="9"/>
      <c r="SLN44" s="9"/>
      <c r="SLO44" s="78"/>
      <c r="SLP44" s="9"/>
      <c r="SLQ44" s="9"/>
      <c r="SLR44" s="78"/>
      <c r="SLS44" s="10"/>
      <c r="SLT44" s="10"/>
      <c r="SLU44" s="10"/>
      <c r="SLV44" s="10"/>
      <c r="SLW44" s="10"/>
      <c r="SLX44" s="10"/>
      <c r="SLY44" s="57"/>
      <c r="SLZ44" s="58"/>
      <c r="SMA44" s="9"/>
      <c r="SMB44" s="9"/>
      <c r="SMC44" s="78"/>
      <c r="SMD44" s="9"/>
      <c r="SME44" s="9"/>
      <c r="SMF44" s="78"/>
      <c r="SMG44" s="9"/>
      <c r="SMH44" s="9"/>
      <c r="SMI44" s="78"/>
      <c r="SMJ44" s="9"/>
      <c r="SMK44" s="9"/>
      <c r="SML44" s="78"/>
      <c r="SMM44" s="9"/>
      <c r="SMN44" s="9"/>
      <c r="SMO44" s="78"/>
      <c r="SMP44" s="9"/>
      <c r="SMQ44" s="9"/>
      <c r="SMR44" s="78"/>
      <c r="SMS44" s="9"/>
      <c r="SMT44" s="9"/>
      <c r="SMU44" s="78"/>
      <c r="SMV44" s="9"/>
      <c r="SMW44" s="9"/>
      <c r="SMX44" s="78"/>
      <c r="SMY44" s="9"/>
      <c r="SMZ44" s="9"/>
      <c r="SNA44" s="78"/>
      <c r="SNB44" s="9"/>
      <c r="SNC44" s="9"/>
      <c r="SND44" s="78"/>
      <c r="SNE44" s="9"/>
      <c r="SNF44" s="9"/>
      <c r="SNG44" s="78"/>
      <c r="SNH44" s="9"/>
      <c r="SNI44" s="9"/>
      <c r="SNJ44" s="78"/>
      <c r="SNK44" s="9"/>
      <c r="SNL44" s="9"/>
      <c r="SNM44" s="78"/>
      <c r="SNN44" s="9"/>
      <c r="SNO44" s="9"/>
      <c r="SNP44" s="78"/>
      <c r="SNQ44" s="9"/>
      <c r="SNR44" s="9"/>
      <c r="SNS44" s="78"/>
      <c r="SNT44" s="9"/>
      <c r="SNU44" s="9"/>
      <c r="SNV44" s="78"/>
      <c r="SNW44" s="9"/>
      <c r="SNX44" s="9"/>
      <c r="SNY44" s="78"/>
      <c r="SNZ44" s="9"/>
      <c r="SOA44" s="9"/>
      <c r="SOB44" s="78"/>
      <c r="SOC44" s="9"/>
      <c r="SOD44" s="9"/>
      <c r="SOE44" s="78"/>
      <c r="SOF44" s="9"/>
      <c r="SOG44" s="9"/>
      <c r="SOH44" s="78"/>
      <c r="SOI44" s="9"/>
      <c r="SOJ44" s="9"/>
      <c r="SOK44" s="78"/>
      <c r="SOL44" s="10"/>
      <c r="SOM44" s="10"/>
      <c r="SON44" s="10"/>
      <c r="SOO44" s="9"/>
      <c r="SOP44" s="9"/>
      <c r="SOQ44" s="78"/>
      <c r="SOR44" s="10"/>
      <c r="SOS44" s="10"/>
      <c r="SOT44" s="10"/>
      <c r="SOU44" s="9"/>
      <c r="SOV44" s="9"/>
      <c r="SOW44" s="78"/>
      <c r="SOX44" s="9"/>
      <c r="SOY44" s="9"/>
      <c r="SOZ44" s="78"/>
      <c r="SPA44" s="10"/>
      <c r="SPB44" s="10"/>
      <c r="SPC44" s="10"/>
      <c r="SPD44" s="10"/>
      <c r="SPE44" s="10"/>
      <c r="SPF44" s="10"/>
      <c r="SPG44" s="57"/>
      <c r="SPH44" s="58"/>
      <c r="SPI44" s="9"/>
      <c r="SPJ44" s="9"/>
      <c r="SPK44" s="78"/>
      <c r="SPL44" s="9"/>
      <c r="SPM44" s="9"/>
      <c r="SPN44" s="78"/>
      <c r="SPO44" s="9"/>
      <c r="SPP44" s="9"/>
      <c r="SPQ44" s="78"/>
      <c r="SPR44" s="9"/>
      <c r="SPS44" s="9"/>
      <c r="SPT44" s="78"/>
      <c r="SPU44" s="9"/>
      <c r="SPV44" s="9"/>
      <c r="SPW44" s="78"/>
      <c r="SPX44" s="9"/>
      <c r="SPY44" s="9"/>
      <c r="SPZ44" s="78"/>
      <c r="SQA44" s="9"/>
      <c r="SQB44" s="9"/>
      <c r="SQC44" s="78"/>
      <c r="SQD44" s="9"/>
      <c r="SQE44" s="9"/>
      <c r="SQF44" s="78"/>
      <c r="SQG44" s="9"/>
      <c r="SQH44" s="9"/>
      <c r="SQI44" s="78"/>
      <c r="SQJ44" s="9"/>
      <c r="SQK44" s="9"/>
      <c r="SQL44" s="78"/>
      <c r="SQM44" s="9"/>
      <c r="SQN44" s="9"/>
      <c r="SQO44" s="78"/>
      <c r="SQP44" s="9"/>
      <c r="SQQ44" s="9"/>
      <c r="SQR44" s="78"/>
      <c r="SQS44" s="9"/>
      <c r="SQT44" s="9"/>
      <c r="SQU44" s="78"/>
      <c r="SQV44" s="9"/>
      <c r="SQW44" s="9"/>
      <c r="SQX44" s="78"/>
      <c r="SQY44" s="9"/>
      <c r="SQZ44" s="9"/>
      <c r="SRA44" s="78"/>
      <c r="SRB44" s="9"/>
      <c r="SRC44" s="9"/>
      <c r="SRD44" s="78"/>
      <c r="SRE44" s="9"/>
      <c r="SRF44" s="9"/>
      <c r="SRG44" s="78"/>
      <c r="SRH44" s="9"/>
      <c r="SRI44" s="9"/>
      <c r="SRJ44" s="78"/>
      <c r="SRK44" s="9"/>
      <c r="SRL44" s="9"/>
      <c r="SRM44" s="78"/>
      <c r="SRN44" s="9"/>
      <c r="SRO44" s="9"/>
      <c r="SRP44" s="78"/>
      <c r="SRQ44" s="9"/>
      <c r="SRR44" s="9"/>
      <c r="SRS44" s="78"/>
      <c r="SRT44" s="10"/>
      <c r="SRU44" s="10"/>
      <c r="SRV44" s="10"/>
      <c r="SRW44" s="9"/>
      <c r="SRX44" s="9"/>
      <c r="SRY44" s="78"/>
      <c r="SRZ44" s="10"/>
      <c r="SSA44" s="10"/>
      <c r="SSB44" s="10"/>
      <c r="SSC44" s="9"/>
      <c r="SSD44" s="9"/>
      <c r="SSE44" s="78"/>
      <c r="SSF44" s="9"/>
      <c r="SSG44" s="9"/>
      <c r="SSH44" s="78"/>
      <c r="SSI44" s="10"/>
      <c r="SSJ44" s="10"/>
      <c r="SSK44" s="10"/>
      <c r="SSL44" s="10"/>
      <c r="SSM44" s="10"/>
      <c r="SSN44" s="10"/>
      <c r="SSO44" s="57"/>
      <c r="SSP44" s="58"/>
      <c r="SSQ44" s="9"/>
      <c r="SSR44" s="9"/>
      <c r="SSS44" s="78"/>
      <c r="SST44" s="9"/>
      <c r="SSU44" s="9"/>
      <c r="SSV44" s="78"/>
      <c r="SSW44" s="9"/>
      <c r="SSX44" s="9"/>
      <c r="SSY44" s="78"/>
      <c r="SSZ44" s="9"/>
      <c r="STA44" s="9"/>
      <c r="STB44" s="78"/>
      <c r="STC44" s="9"/>
      <c r="STD44" s="9"/>
      <c r="STE44" s="78"/>
      <c r="STF44" s="9"/>
      <c r="STG44" s="9"/>
      <c r="STH44" s="78"/>
      <c r="STI44" s="9"/>
      <c r="STJ44" s="9"/>
      <c r="STK44" s="78"/>
      <c r="STL44" s="9"/>
      <c r="STM44" s="9"/>
      <c r="STN44" s="78"/>
      <c r="STO44" s="9"/>
      <c r="STP44" s="9"/>
      <c r="STQ44" s="78"/>
      <c r="STR44" s="9"/>
      <c r="STS44" s="9"/>
      <c r="STT44" s="78"/>
      <c r="STU44" s="9"/>
      <c r="STV44" s="9"/>
      <c r="STW44" s="78"/>
      <c r="STX44" s="9"/>
      <c r="STY44" s="9"/>
      <c r="STZ44" s="78"/>
      <c r="SUA44" s="9"/>
      <c r="SUB44" s="9"/>
      <c r="SUC44" s="78"/>
      <c r="SUD44" s="9"/>
      <c r="SUE44" s="9"/>
      <c r="SUF44" s="78"/>
      <c r="SUG44" s="9"/>
      <c r="SUH44" s="9"/>
      <c r="SUI44" s="78"/>
      <c r="SUJ44" s="9"/>
      <c r="SUK44" s="9"/>
      <c r="SUL44" s="78"/>
      <c r="SUM44" s="9"/>
      <c r="SUN44" s="9"/>
      <c r="SUO44" s="78"/>
      <c r="SUP44" s="9"/>
      <c r="SUQ44" s="9"/>
      <c r="SUR44" s="78"/>
      <c r="SUS44" s="9"/>
      <c r="SUT44" s="9"/>
      <c r="SUU44" s="78"/>
      <c r="SUV44" s="9"/>
      <c r="SUW44" s="9"/>
      <c r="SUX44" s="78"/>
      <c r="SUY44" s="9"/>
      <c r="SUZ44" s="9"/>
      <c r="SVA44" s="78"/>
      <c r="SVB44" s="10"/>
      <c r="SVC44" s="10"/>
      <c r="SVD44" s="10"/>
      <c r="SVE44" s="9"/>
      <c r="SVF44" s="9"/>
      <c r="SVG44" s="78"/>
      <c r="SVH44" s="10"/>
      <c r="SVI44" s="10"/>
      <c r="SVJ44" s="10"/>
      <c r="SVK44" s="9"/>
      <c r="SVL44" s="9"/>
      <c r="SVM44" s="78"/>
      <c r="SVN44" s="9"/>
      <c r="SVO44" s="9"/>
      <c r="SVP44" s="78"/>
      <c r="SVQ44" s="10"/>
      <c r="SVR44" s="10"/>
      <c r="SVS44" s="10"/>
      <c r="SVT44" s="10"/>
      <c r="SVU44" s="10"/>
      <c r="SVV44" s="10"/>
      <c r="SVW44" s="57"/>
      <c r="SVX44" s="58"/>
      <c r="SVY44" s="9"/>
      <c r="SVZ44" s="9"/>
      <c r="SWA44" s="78"/>
      <c r="SWB44" s="9"/>
      <c r="SWC44" s="9"/>
      <c r="SWD44" s="78"/>
      <c r="SWE44" s="9"/>
      <c r="SWF44" s="9"/>
      <c r="SWG44" s="78"/>
      <c r="SWH44" s="9"/>
      <c r="SWI44" s="9"/>
      <c r="SWJ44" s="78"/>
      <c r="SWK44" s="9"/>
      <c r="SWL44" s="9"/>
      <c r="SWM44" s="78"/>
      <c r="SWN44" s="9"/>
      <c r="SWO44" s="9"/>
      <c r="SWP44" s="78"/>
      <c r="SWQ44" s="9"/>
      <c r="SWR44" s="9"/>
      <c r="SWS44" s="78"/>
      <c r="SWT44" s="9"/>
      <c r="SWU44" s="9"/>
      <c r="SWV44" s="78"/>
      <c r="SWW44" s="9"/>
      <c r="SWX44" s="9"/>
      <c r="SWY44" s="78"/>
      <c r="SWZ44" s="9"/>
      <c r="SXA44" s="9"/>
      <c r="SXB44" s="78"/>
      <c r="SXC44" s="9"/>
      <c r="SXD44" s="9"/>
      <c r="SXE44" s="78"/>
      <c r="SXF44" s="9"/>
      <c r="SXG44" s="9"/>
      <c r="SXH44" s="78"/>
      <c r="SXI44" s="9"/>
      <c r="SXJ44" s="9"/>
      <c r="SXK44" s="78"/>
      <c r="SXL44" s="9"/>
      <c r="SXM44" s="9"/>
      <c r="SXN44" s="78"/>
      <c r="SXO44" s="9"/>
      <c r="SXP44" s="9"/>
      <c r="SXQ44" s="78"/>
      <c r="SXR44" s="9"/>
      <c r="SXS44" s="9"/>
      <c r="SXT44" s="78"/>
      <c r="SXU44" s="9"/>
      <c r="SXV44" s="9"/>
      <c r="SXW44" s="78"/>
      <c r="SXX44" s="9"/>
      <c r="SXY44" s="9"/>
      <c r="SXZ44" s="78"/>
      <c r="SYA44" s="9"/>
      <c r="SYB44" s="9"/>
      <c r="SYC44" s="78"/>
      <c r="SYD44" s="9"/>
      <c r="SYE44" s="9"/>
      <c r="SYF44" s="78"/>
      <c r="SYG44" s="9"/>
      <c r="SYH44" s="9"/>
      <c r="SYI44" s="78"/>
      <c r="SYJ44" s="10"/>
      <c r="SYK44" s="10"/>
      <c r="SYL44" s="10"/>
      <c r="SYM44" s="9"/>
      <c r="SYN44" s="9"/>
      <c r="SYO44" s="78"/>
      <c r="SYP44" s="10"/>
      <c r="SYQ44" s="10"/>
      <c r="SYR44" s="10"/>
      <c r="SYS44" s="9"/>
      <c r="SYT44" s="9"/>
      <c r="SYU44" s="78"/>
      <c r="SYV44" s="9"/>
      <c r="SYW44" s="9"/>
      <c r="SYX44" s="78"/>
      <c r="SYY44" s="10"/>
      <c r="SYZ44" s="10"/>
      <c r="SZA44" s="10"/>
      <c r="SZB44" s="10"/>
      <c r="SZC44" s="10"/>
      <c r="SZD44" s="10"/>
      <c r="SZE44" s="57"/>
      <c r="SZF44" s="58"/>
      <c r="SZG44" s="9"/>
      <c r="SZH44" s="9"/>
      <c r="SZI44" s="78"/>
      <c r="SZJ44" s="9"/>
      <c r="SZK44" s="9"/>
      <c r="SZL44" s="78"/>
      <c r="SZM44" s="9"/>
      <c r="SZN44" s="9"/>
      <c r="SZO44" s="78"/>
      <c r="SZP44" s="9"/>
      <c r="SZQ44" s="9"/>
      <c r="SZR44" s="78"/>
      <c r="SZS44" s="9"/>
      <c r="SZT44" s="9"/>
      <c r="SZU44" s="78"/>
      <c r="SZV44" s="9"/>
      <c r="SZW44" s="9"/>
      <c r="SZX44" s="78"/>
      <c r="SZY44" s="9"/>
      <c r="SZZ44" s="9"/>
      <c r="TAA44" s="78"/>
      <c r="TAB44" s="9"/>
      <c r="TAC44" s="9"/>
      <c r="TAD44" s="78"/>
      <c r="TAE44" s="9"/>
      <c r="TAF44" s="9"/>
      <c r="TAG44" s="78"/>
      <c r="TAH44" s="9"/>
      <c r="TAI44" s="9"/>
      <c r="TAJ44" s="78"/>
      <c r="TAK44" s="9"/>
      <c r="TAL44" s="9"/>
      <c r="TAM44" s="78"/>
      <c r="TAN44" s="9"/>
      <c r="TAO44" s="9"/>
      <c r="TAP44" s="78"/>
      <c r="TAQ44" s="9"/>
      <c r="TAR44" s="9"/>
      <c r="TAS44" s="78"/>
      <c r="TAT44" s="9"/>
      <c r="TAU44" s="9"/>
      <c r="TAV44" s="78"/>
      <c r="TAW44" s="9"/>
      <c r="TAX44" s="9"/>
      <c r="TAY44" s="78"/>
      <c r="TAZ44" s="9"/>
      <c r="TBA44" s="9"/>
      <c r="TBB44" s="78"/>
      <c r="TBC44" s="9"/>
      <c r="TBD44" s="9"/>
      <c r="TBE44" s="78"/>
      <c r="TBF44" s="9"/>
      <c r="TBG44" s="9"/>
      <c r="TBH44" s="78"/>
      <c r="TBI44" s="9"/>
      <c r="TBJ44" s="9"/>
      <c r="TBK44" s="78"/>
      <c r="TBL44" s="9"/>
      <c r="TBM44" s="9"/>
      <c r="TBN44" s="78"/>
      <c r="TBO44" s="9"/>
      <c r="TBP44" s="9"/>
      <c r="TBQ44" s="78"/>
      <c r="TBR44" s="10"/>
      <c r="TBS44" s="10"/>
      <c r="TBT44" s="10"/>
      <c r="TBU44" s="9"/>
      <c r="TBV44" s="9"/>
      <c r="TBW44" s="78"/>
      <c r="TBX44" s="10"/>
      <c r="TBY44" s="10"/>
      <c r="TBZ44" s="10"/>
      <c r="TCA44" s="9"/>
      <c r="TCB44" s="9"/>
      <c r="TCC44" s="78"/>
      <c r="TCD44" s="9"/>
      <c r="TCE44" s="9"/>
      <c r="TCF44" s="78"/>
      <c r="TCG44" s="10"/>
      <c r="TCH44" s="10"/>
      <c r="TCI44" s="10"/>
      <c r="TCJ44" s="10"/>
      <c r="TCK44" s="10"/>
      <c r="TCL44" s="10"/>
      <c r="TCM44" s="57"/>
      <c r="TCN44" s="58"/>
      <c r="TCO44" s="9"/>
      <c r="TCP44" s="9"/>
      <c r="TCQ44" s="78"/>
      <c r="TCR44" s="9"/>
      <c r="TCS44" s="9"/>
      <c r="TCT44" s="78"/>
      <c r="TCU44" s="9"/>
      <c r="TCV44" s="9"/>
      <c r="TCW44" s="78"/>
      <c r="TCX44" s="9"/>
      <c r="TCY44" s="9"/>
      <c r="TCZ44" s="78"/>
      <c r="TDA44" s="9"/>
      <c r="TDB44" s="9"/>
      <c r="TDC44" s="78"/>
      <c r="TDD44" s="9"/>
      <c r="TDE44" s="9"/>
      <c r="TDF44" s="78"/>
      <c r="TDG44" s="9"/>
      <c r="TDH44" s="9"/>
      <c r="TDI44" s="78"/>
      <c r="TDJ44" s="9"/>
      <c r="TDK44" s="9"/>
      <c r="TDL44" s="78"/>
      <c r="TDM44" s="9"/>
      <c r="TDN44" s="9"/>
      <c r="TDO44" s="78"/>
      <c r="TDP44" s="9"/>
      <c r="TDQ44" s="9"/>
      <c r="TDR44" s="78"/>
      <c r="TDS44" s="9"/>
      <c r="TDT44" s="9"/>
      <c r="TDU44" s="78"/>
      <c r="TDV44" s="9"/>
      <c r="TDW44" s="9"/>
      <c r="TDX44" s="78"/>
      <c r="TDY44" s="9"/>
      <c r="TDZ44" s="9"/>
      <c r="TEA44" s="78"/>
      <c r="TEB44" s="9"/>
      <c r="TEC44" s="9"/>
      <c r="TED44" s="78"/>
      <c r="TEE44" s="9"/>
      <c r="TEF44" s="9"/>
      <c r="TEG44" s="78"/>
      <c r="TEH44" s="9"/>
      <c r="TEI44" s="9"/>
      <c r="TEJ44" s="78"/>
      <c r="TEK44" s="9"/>
      <c r="TEL44" s="9"/>
      <c r="TEM44" s="78"/>
      <c r="TEN44" s="9"/>
      <c r="TEO44" s="9"/>
      <c r="TEP44" s="78"/>
      <c r="TEQ44" s="9"/>
      <c r="TER44" s="9"/>
      <c r="TES44" s="78"/>
      <c r="TET44" s="9"/>
      <c r="TEU44" s="9"/>
      <c r="TEV44" s="78"/>
      <c r="TEW44" s="9"/>
      <c r="TEX44" s="9"/>
      <c r="TEY44" s="78"/>
      <c r="TEZ44" s="10"/>
      <c r="TFA44" s="10"/>
      <c r="TFB44" s="10"/>
      <c r="TFC44" s="9"/>
      <c r="TFD44" s="9"/>
      <c r="TFE44" s="78"/>
      <c r="TFF44" s="10"/>
      <c r="TFG44" s="10"/>
      <c r="TFH44" s="10"/>
      <c r="TFI44" s="9"/>
      <c r="TFJ44" s="9"/>
      <c r="TFK44" s="78"/>
      <c r="TFL44" s="9"/>
      <c r="TFM44" s="9"/>
      <c r="TFN44" s="78"/>
      <c r="TFO44" s="10"/>
      <c r="TFP44" s="10"/>
      <c r="TFQ44" s="10"/>
      <c r="TFR44" s="10"/>
      <c r="TFS44" s="10"/>
      <c r="TFT44" s="10"/>
      <c r="TFU44" s="57"/>
      <c r="TFV44" s="58"/>
      <c r="TFW44" s="9"/>
      <c r="TFX44" s="9"/>
      <c r="TFY44" s="78"/>
      <c r="TFZ44" s="9"/>
      <c r="TGA44" s="9"/>
      <c r="TGB44" s="78"/>
      <c r="TGC44" s="9"/>
      <c r="TGD44" s="9"/>
      <c r="TGE44" s="78"/>
      <c r="TGF44" s="9"/>
      <c r="TGG44" s="9"/>
      <c r="TGH44" s="78"/>
      <c r="TGI44" s="9"/>
      <c r="TGJ44" s="9"/>
      <c r="TGK44" s="78"/>
      <c r="TGL44" s="9"/>
      <c r="TGM44" s="9"/>
      <c r="TGN44" s="78"/>
      <c r="TGO44" s="9"/>
      <c r="TGP44" s="9"/>
      <c r="TGQ44" s="78"/>
      <c r="TGR44" s="9"/>
      <c r="TGS44" s="9"/>
      <c r="TGT44" s="78"/>
      <c r="TGU44" s="9"/>
      <c r="TGV44" s="9"/>
      <c r="TGW44" s="78"/>
      <c r="TGX44" s="9"/>
      <c r="TGY44" s="9"/>
      <c r="TGZ44" s="78"/>
      <c r="THA44" s="9"/>
      <c r="THB44" s="9"/>
      <c r="THC44" s="78"/>
      <c r="THD44" s="9"/>
      <c r="THE44" s="9"/>
      <c r="THF44" s="78"/>
      <c r="THG44" s="9"/>
      <c r="THH44" s="9"/>
      <c r="THI44" s="78"/>
      <c r="THJ44" s="9"/>
      <c r="THK44" s="9"/>
      <c r="THL44" s="78"/>
      <c r="THM44" s="9"/>
      <c r="THN44" s="9"/>
      <c r="THO44" s="78"/>
      <c r="THP44" s="9"/>
      <c r="THQ44" s="9"/>
      <c r="THR44" s="78"/>
      <c r="THS44" s="9"/>
      <c r="THT44" s="9"/>
      <c r="THU44" s="78"/>
      <c r="THV44" s="9"/>
      <c r="THW44" s="9"/>
      <c r="THX44" s="78"/>
      <c r="THY44" s="9"/>
      <c r="THZ44" s="9"/>
      <c r="TIA44" s="78"/>
      <c r="TIB44" s="9"/>
      <c r="TIC44" s="9"/>
      <c r="TID44" s="78"/>
      <c r="TIE44" s="9"/>
      <c r="TIF44" s="9"/>
      <c r="TIG44" s="78"/>
      <c r="TIH44" s="10"/>
      <c r="TII44" s="10"/>
      <c r="TIJ44" s="10"/>
      <c r="TIK44" s="9"/>
      <c r="TIL44" s="9"/>
      <c r="TIM44" s="78"/>
      <c r="TIN44" s="10"/>
      <c r="TIO44" s="10"/>
      <c r="TIP44" s="10"/>
      <c r="TIQ44" s="9"/>
      <c r="TIR44" s="9"/>
      <c r="TIS44" s="78"/>
      <c r="TIT44" s="9"/>
      <c r="TIU44" s="9"/>
      <c r="TIV44" s="78"/>
      <c r="TIW44" s="10"/>
      <c r="TIX44" s="10"/>
      <c r="TIY44" s="10"/>
      <c r="TIZ44" s="10"/>
      <c r="TJA44" s="10"/>
      <c r="TJB44" s="10"/>
      <c r="TJC44" s="57"/>
      <c r="TJD44" s="58"/>
      <c r="TJE44" s="9"/>
      <c r="TJF44" s="9"/>
      <c r="TJG44" s="78"/>
      <c r="TJH44" s="9"/>
      <c r="TJI44" s="9"/>
      <c r="TJJ44" s="78"/>
      <c r="TJK44" s="9"/>
      <c r="TJL44" s="9"/>
      <c r="TJM44" s="78"/>
      <c r="TJN44" s="9"/>
      <c r="TJO44" s="9"/>
      <c r="TJP44" s="78"/>
      <c r="TJQ44" s="9"/>
      <c r="TJR44" s="9"/>
      <c r="TJS44" s="78"/>
      <c r="TJT44" s="9"/>
      <c r="TJU44" s="9"/>
      <c r="TJV44" s="78"/>
      <c r="TJW44" s="9"/>
      <c r="TJX44" s="9"/>
      <c r="TJY44" s="78"/>
      <c r="TJZ44" s="9"/>
      <c r="TKA44" s="9"/>
      <c r="TKB44" s="78"/>
      <c r="TKC44" s="9"/>
      <c r="TKD44" s="9"/>
      <c r="TKE44" s="78"/>
      <c r="TKF44" s="9"/>
      <c r="TKG44" s="9"/>
      <c r="TKH44" s="78"/>
      <c r="TKI44" s="9"/>
      <c r="TKJ44" s="9"/>
      <c r="TKK44" s="78"/>
      <c r="TKL44" s="9"/>
      <c r="TKM44" s="9"/>
      <c r="TKN44" s="78"/>
      <c r="TKO44" s="9"/>
      <c r="TKP44" s="9"/>
      <c r="TKQ44" s="78"/>
      <c r="TKR44" s="9"/>
      <c r="TKS44" s="9"/>
      <c r="TKT44" s="78"/>
      <c r="TKU44" s="9"/>
      <c r="TKV44" s="9"/>
      <c r="TKW44" s="78"/>
      <c r="TKX44" s="9"/>
      <c r="TKY44" s="9"/>
      <c r="TKZ44" s="78"/>
      <c r="TLA44" s="9"/>
      <c r="TLB44" s="9"/>
      <c r="TLC44" s="78"/>
      <c r="TLD44" s="9"/>
      <c r="TLE44" s="9"/>
      <c r="TLF44" s="78"/>
      <c r="TLG44" s="9"/>
      <c r="TLH44" s="9"/>
      <c r="TLI44" s="78"/>
      <c r="TLJ44" s="9"/>
      <c r="TLK44" s="9"/>
      <c r="TLL44" s="78"/>
      <c r="TLM44" s="9"/>
      <c r="TLN44" s="9"/>
      <c r="TLO44" s="78"/>
      <c r="TLP44" s="10"/>
      <c r="TLQ44" s="10"/>
      <c r="TLR44" s="10"/>
      <c r="TLS44" s="9"/>
      <c r="TLT44" s="9"/>
      <c r="TLU44" s="78"/>
      <c r="TLV44" s="10"/>
      <c r="TLW44" s="10"/>
      <c r="TLX44" s="10"/>
      <c r="TLY44" s="9"/>
      <c r="TLZ44" s="9"/>
      <c r="TMA44" s="78"/>
      <c r="TMB44" s="9"/>
      <c r="TMC44" s="9"/>
      <c r="TMD44" s="78"/>
      <c r="TME44" s="10"/>
      <c r="TMF44" s="10"/>
      <c r="TMG44" s="10"/>
      <c r="TMH44" s="10"/>
      <c r="TMI44" s="10"/>
      <c r="TMJ44" s="10"/>
      <c r="TMK44" s="57"/>
      <c r="TML44" s="58"/>
      <c r="TMM44" s="9"/>
      <c r="TMN44" s="9"/>
      <c r="TMO44" s="78"/>
      <c r="TMP44" s="9"/>
      <c r="TMQ44" s="9"/>
      <c r="TMR44" s="78"/>
      <c r="TMS44" s="9"/>
      <c r="TMT44" s="9"/>
      <c r="TMU44" s="78"/>
      <c r="TMV44" s="9"/>
      <c r="TMW44" s="9"/>
      <c r="TMX44" s="78"/>
      <c r="TMY44" s="9"/>
      <c r="TMZ44" s="9"/>
      <c r="TNA44" s="78"/>
      <c r="TNB44" s="9"/>
      <c r="TNC44" s="9"/>
      <c r="TND44" s="78"/>
      <c r="TNE44" s="9"/>
      <c r="TNF44" s="9"/>
      <c r="TNG44" s="78"/>
      <c r="TNH44" s="9"/>
      <c r="TNI44" s="9"/>
      <c r="TNJ44" s="78"/>
      <c r="TNK44" s="9"/>
      <c r="TNL44" s="9"/>
      <c r="TNM44" s="78"/>
      <c r="TNN44" s="9"/>
      <c r="TNO44" s="9"/>
      <c r="TNP44" s="78"/>
      <c r="TNQ44" s="9"/>
      <c r="TNR44" s="9"/>
      <c r="TNS44" s="78"/>
      <c r="TNT44" s="9"/>
      <c r="TNU44" s="9"/>
      <c r="TNV44" s="78"/>
      <c r="TNW44" s="9"/>
      <c r="TNX44" s="9"/>
      <c r="TNY44" s="78"/>
      <c r="TNZ44" s="9"/>
      <c r="TOA44" s="9"/>
      <c r="TOB44" s="78"/>
      <c r="TOC44" s="9"/>
      <c r="TOD44" s="9"/>
      <c r="TOE44" s="78"/>
      <c r="TOF44" s="9"/>
      <c r="TOG44" s="9"/>
      <c r="TOH44" s="78"/>
      <c r="TOI44" s="9"/>
      <c r="TOJ44" s="9"/>
      <c r="TOK44" s="78"/>
      <c r="TOL44" s="9"/>
      <c r="TOM44" s="9"/>
      <c r="TON44" s="78"/>
      <c r="TOO44" s="9"/>
      <c r="TOP44" s="9"/>
      <c r="TOQ44" s="78"/>
      <c r="TOR44" s="9"/>
      <c r="TOS44" s="9"/>
      <c r="TOT44" s="78"/>
      <c r="TOU44" s="9"/>
      <c r="TOV44" s="9"/>
      <c r="TOW44" s="78"/>
      <c r="TOX44" s="10"/>
      <c r="TOY44" s="10"/>
      <c r="TOZ44" s="10"/>
      <c r="TPA44" s="9"/>
      <c r="TPB44" s="9"/>
      <c r="TPC44" s="78"/>
      <c r="TPD44" s="10"/>
      <c r="TPE44" s="10"/>
      <c r="TPF44" s="10"/>
      <c r="TPG44" s="9"/>
      <c r="TPH44" s="9"/>
      <c r="TPI44" s="78"/>
      <c r="TPJ44" s="9"/>
      <c r="TPK44" s="9"/>
      <c r="TPL44" s="78"/>
      <c r="TPM44" s="10"/>
      <c r="TPN44" s="10"/>
      <c r="TPO44" s="10"/>
      <c r="TPP44" s="10"/>
      <c r="TPQ44" s="10"/>
      <c r="TPR44" s="10"/>
      <c r="TPS44" s="57"/>
      <c r="TPT44" s="58"/>
      <c r="TPU44" s="9"/>
      <c r="TPV44" s="9"/>
      <c r="TPW44" s="78"/>
      <c r="TPX44" s="9"/>
      <c r="TPY44" s="9"/>
      <c r="TPZ44" s="78"/>
      <c r="TQA44" s="9"/>
      <c r="TQB44" s="9"/>
      <c r="TQC44" s="78"/>
      <c r="TQD44" s="9"/>
      <c r="TQE44" s="9"/>
      <c r="TQF44" s="78"/>
      <c r="TQG44" s="9"/>
      <c r="TQH44" s="9"/>
      <c r="TQI44" s="78"/>
      <c r="TQJ44" s="9"/>
      <c r="TQK44" s="9"/>
      <c r="TQL44" s="78"/>
      <c r="TQM44" s="9"/>
      <c r="TQN44" s="9"/>
      <c r="TQO44" s="78"/>
      <c r="TQP44" s="9"/>
      <c r="TQQ44" s="9"/>
      <c r="TQR44" s="78"/>
      <c r="TQS44" s="9"/>
      <c r="TQT44" s="9"/>
      <c r="TQU44" s="78"/>
      <c r="TQV44" s="9"/>
      <c r="TQW44" s="9"/>
      <c r="TQX44" s="78"/>
      <c r="TQY44" s="9"/>
      <c r="TQZ44" s="9"/>
      <c r="TRA44" s="78"/>
      <c r="TRB44" s="9"/>
      <c r="TRC44" s="9"/>
      <c r="TRD44" s="78"/>
      <c r="TRE44" s="9"/>
      <c r="TRF44" s="9"/>
      <c r="TRG44" s="78"/>
      <c r="TRH44" s="9"/>
      <c r="TRI44" s="9"/>
      <c r="TRJ44" s="78"/>
      <c r="TRK44" s="9"/>
      <c r="TRL44" s="9"/>
      <c r="TRM44" s="78"/>
      <c r="TRN44" s="9"/>
      <c r="TRO44" s="9"/>
      <c r="TRP44" s="78"/>
      <c r="TRQ44" s="9"/>
      <c r="TRR44" s="9"/>
      <c r="TRS44" s="78"/>
      <c r="TRT44" s="9"/>
      <c r="TRU44" s="9"/>
      <c r="TRV44" s="78"/>
      <c r="TRW44" s="9"/>
      <c r="TRX44" s="9"/>
      <c r="TRY44" s="78"/>
      <c r="TRZ44" s="9"/>
      <c r="TSA44" s="9"/>
      <c r="TSB44" s="78"/>
      <c r="TSC44" s="9"/>
      <c r="TSD44" s="9"/>
      <c r="TSE44" s="78"/>
      <c r="TSF44" s="10"/>
      <c r="TSG44" s="10"/>
      <c r="TSH44" s="10"/>
      <c r="TSI44" s="9"/>
      <c r="TSJ44" s="9"/>
      <c r="TSK44" s="78"/>
      <c r="TSL44" s="10"/>
      <c r="TSM44" s="10"/>
      <c r="TSN44" s="10"/>
      <c r="TSO44" s="9"/>
      <c r="TSP44" s="9"/>
      <c r="TSQ44" s="78"/>
      <c r="TSR44" s="9"/>
      <c r="TSS44" s="9"/>
      <c r="TST44" s="78"/>
      <c r="TSU44" s="10"/>
      <c r="TSV44" s="10"/>
      <c r="TSW44" s="10"/>
      <c r="TSX44" s="10"/>
      <c r="TSY44" s="10"/>
      <c r="TSZ44" s="10"/>
      <c r="TTA44" s="57"/>
      <c r="TTB44" s="58"/>
      <c r="TTC44" s="9"/>
      <c r="TTD44" s="9"/>
      <c r="TTE44" s="78"/>
      <c r="TTF44" s="9"/>
      <c r="TTG44" s="9"/>
      <c r="TTH44" s="78"/>
      <c r="TTI44" s="9"/>
      <c r="TTJ44" s="9"/>
      <c r="TTK44" s="78"/>
      <c r="TTL44" s="9"/>
      <c r="TTM44" s="9"/>
      <c r="TTN44" s="78"/>
      <c r="TTO44" s="9"/>
      <c r="TTP44" s="9"/>
      <c r="TTQ44" s="78"/>
      <c r="TTR44" s="9"/>
      <c r="TTS44" s="9"/>
      <c r="TTT44" s="78"/>
      <c r="TTU44" s="9"/>
      <c r="TTV44" s="9"/>
      <c r="TTW44" s="78"/>
      <c r="TTX44" s="9"/>
      <c r="TTY44" s="9"/>
      <c r="TTZ44" s="78"/>
      <c r="TUA44" s="9"/>
      <c r="TUB44" s="9"/>
      <c r="TUC44" s="78"/>
      <c r="TUD44" s="9"/>
      <c r="TUE44" s="9"/>
      <c r="TUF44" s="78"/>
      <c r="TUG44" s="9"/>
      <c r="TUH44" s="9"/>
      <c r="TUI44" s="78"/>
      <c r="TUJ44" s="9"/>
      <c r="TUK44" s="9"/>
      <c r="TUL44" s="78"/>
      <c r="TUM44" s="9"/>
      <c r="TUN44" s="9"/>
      <c r="TUO44" s="78"/>
      <c r="TUP44" s="9"/>
      <c r="TUQ44" s="9"/>
      <c r="TUR44" s="78"/>
      <c r="TUS44" s="9"/>
      <c r="TUT44" s="9"/>
      <c r="TUU44" s="78"/>
      <c r="TUV44" s="9"/>
      <c r="TUW44" s="9"/>
      <c r="TUX44" s="78"/>
      <c r="TUY44" s="9"/>
      <c r="TUZ44" s="9"/>
      <c r="TVA44" s="78"/>
      <c r="TVB44" s="9"/>
      <c r="TVC44" s="9"/>
      <c r="TVD44" s="78"/>
      <c r="TVE44" s="9"/>
      <c r="TVF44" s="9"/>
      <c r="TVG44" s="78"/>
      <c r="TVH44" s="9"/>
      <c r="TVI44" s="9"/>
      <c r="TVJ44" s="78"/>
      <c r="TVK44" s="9"/>
      <c r="TVL44" s="9"/>
      <c r="TVM44" s="78"/>
      <c r="TVN44" s="10"/>
      <c r="TVO44" s="10"/>
      <c r="TVP44" s="10"/>
      <c r="TVQ44" s="9"/>
      <c r="TVR44" s="9"/>
      <c r="TVS44" s="78"/>
      <c r="TVT44" s="10"/>
      <c r="TVU44" s="10"/>
      <c r="TVV44" s="10"/>
      <c r="TVW44" s="9"/>
      <c r="TVX44" s="9"/>
      <c r="TVY44" s="78"/>
      <c r="TVZ44" s="9"/>
      <c r="TWA44" s="9"/>
      <c r="TWB44" s="78"/>
      <c r="TWC44" s="10"/>
      <c r="TWD44" s="10"/>
      <c r="TWE44" s="10"/>
      <c r="TWF44" s="10"/>
      <c r="TWG44" s="10"/>
      <c r="TWH44" s="10"/>
      <c r="TWI44" s="57"/>
      <c r="TWJ44" s="58"/>
      <c r="TWK44" s="9"/>
      <c r="TWL44" s="9"/>
      <c r="TWM44" s="78"/>
      <c r="TWN44" s="9"/>
      <c r="TWO44" s="9"/>
      <c r="TWP44" s="78"/>
      <c r="TWQ44" s="9"/>
      <c r="TWR44" s="9"/>
      <c r="TWS44" s="78"/>
      <c r="TWT44" s="9"/>
      <c r="TWU44" s="9"/>
      <c r="TWV44" s="78"/>
      <c r="TWW44" s="9"/>
      <c r="TWX44" s="9"/>
      <c r="TWY44" s="78"/>
      <c r="TWZ44" s="9"/>
      <c r="TXA44" s="9"/>
      <c r="TXB44" s="78"/>
      <c r="TXC44" s="9"/>
      <c r="TXD44" s="9"/>
      <c r="TXE44" s="78"/>
      <c r="TXF44" s="9"/>
      <c r="TXG44" s="9"/>
      <c r="TXH44" s="78"/>
      <c r="TXI44" s="9"/>
      <c r="TXJ44" s="9"/>
      <c r="TXK44" s="78"/>
      <c r="TXL44" s="9"/>
      <c r="TXM44" s="9"/>
      <c r="TXN44" s="78"/>
      <c r="TXO44" s="9"/>
      <c r="TXP44" s="9"/>
      <c r="TXQ44" s="78"/>
      <c r="TXR44" s="9"/>
      <c r="TXS44" s="9"/>
      <c r="TXT44" s="78"/>
      <c r="TXU44" s="9"/>
      <c r="TXV44" s="9"/>
      <c r="TXW44" s="78"/>
      <c r="TXX44" s="9"/>
      <c r="TXY44" s="9"/>
      <c r="TXZ44" s="78"/>
      <c r="TYA44" s="9"/>
      <c r="TYB44" s="9"/>
      <c r="TYC44" s="78"/>
      <c r="TYD44" s="9"/>
      <c r="TYE44" s="9"/>
      <c r="TYF44" s="78"/>
      <c r="TYG44" s="9"/>
      <c r="TYH44" s="9"/>
      <c r="TYI44" s="78"/>
      <c r="TYJ44" s="9"/>
      <c r="TYK44" s="9"/>
      <c r="TYL44" s="78"/>
      <c r="TYM44" s="9"/>
      <c r="TYN44" s="9"/>
      <c r="TYO44" s="78"/>
      <c r="TYP44" s="9"/>
      <c r="TYQ44" s="9"/>
      <c r="TYR44" s="78"/>
      <c r="TYS44" s="9"/>
      <c r="TYT44" s="9"/>
      <c r="TYU44" s="78"/>
      <c r="TYV44" s="10"/>
      <c r="TYW44" s="10"/>
      <c r="TYX44" s="10"/>
      <c r="TYY44" s="9"/>
      <c r="TYZ44" s="9"/>
      <c r="TZA44" s="78"/>
      <c r="TZB44" s="10"/>
      <c r="TZC44" s="10"/>
      <c r="TZD44" s="10"/>
      <c r="TZE44" s="9"/>
      <c r="TZF44" s="9"/>
      <c r="TZG44" s="78"/>
      <c r="TZH44" s="9"/>
      <c r="TZI44" s="9"/>
      <c r="TZJ44" s="78"/>
      <c r="TZK44" s="10"/>
      <c r="TZL44" s="10"/>
      <c r="TZM44" s="10"/>
      <c r="TZN44" s="10"/>
      <c r="TZO44" s="10"/>
      <c r="TZP44" s="10"/>
      <c r="TZQ44" s="57"/>
      <c r="TZR44" s="58"/>
      <c r="TZS44" s="9"/>
      <c r="TZT44" s="9"/>
      <c r="TZU44" s="78"/>
      <c r="TZV44" s="9"/>
      <c r="TZW44" s="9"/>
      <c r="TZX44" s="78"/>
      <c r="TZY44" s="9"/>
      <c r="TZZ44" s="9"/>
      <c r="UAA44" s="78"/>
      <c r="UAB44" s="9"/>
      <c r="UAC44" s="9"/>
      <c r="UAD44" s="78"/>
      <c r="UAE44" s="9"/>
      <c r="UAF44" s="9"/>
      <c r="UAG44" s="78"/>
      <c r="UAH44" s="9"/>
      <c r="UAI44" s="9"/>
      <c r="UAJ44" s="78"/>
      <c r="UAK44" s="9"/>
      <c r="UAL44" s="9"/>
      <c r="UAM44" s="78"/>
      <c r="UAN44" s="9"/>
      <c r="UAO44" s="9"/>
      <c r="UAP44" s="78"/>
      <c r="UAQ44" s="9"/>
      <c r="UAR44" s="9"/>
      <c r="UAS44" s="78"/>
      <c r="UAT44" s="9"/>
      <c r="UAU44" s="9"/>
      <c r="UAV44" s="78"/>
      <c r="UAW44" s="9"/>
      <c r="UAX44" s="9"/>
      <c r="UAY44" s="78"/>
      <c r="UAZ44" s="9"/>
      <c r="UBA44" s="9"/>
      <c r="UBB44" s="78"/>
      <c r="UBC44" s="9"/>
      <c r="UBD44" s="9"/>
      <c r="UBE44" s="78"/>
      <c r="UBF44" s="9"/>
      <c r="UBG44" s="9"/>
      <c r="UBH44" s="78"/>
      <c r="UBI44" s="9"/>
      <c r="UBJ44" s="9"/>
      <c r="UBK44" s="78"/>
      <c r="UBL44" s="9"/>
      <c r="UBM44" s="9"/>
      <c r="UBN44" s="78"/>
      <c r="UBO44" s="9"/>
      <c r="UBP44" s="9"/>
      <c r="UBQ44" s="78"/>
      <c r="UBR44" s="9"/>
      <c r="UBS44" s="9"/>
      <c r="UBT44" s="78"/>
      <c r="UBU44" s="9"/>
      <c r="UBV44" s="9"/>
      <c r="UBW44" s="78"/>
      <c r="UBX44" s="9"/>
      <c r="UBY44" s="9"/>
      <c r="UBZ44" s="78"/>
      <c r="UCA44" s="9"/>
      <c r="UCB44" s="9"/>
      <c r="UCC44" s="78"/>
      <c r="UCD44" s="10"/>
      <c r="UCE44" s="10"/>
      <c r="UCF44" s="10"/>
      <c r="UCG44" s="9"/>
      <c r="UCH44" s="9"/>
      <c r="UCI44" s="78"/>
      <c r="UCJ44" s="10"/>
      <c r="UCK44" s="10"/>
      <c r="UCL44" s="10"/>
      <c r="UCM44" s="9"/>
      <c r="UCN44" s="9"/>
      <c r="UCO44" s="78"/>
      <c r="UCP44" s="9"/>
      <c r="UCQ44" s="9"/>
      <c r="UCR44" s="78"/>
      <c r="UCS44" s="10"/>
      <c r="UCT44" s="10"/>
      <c r="UCU44" s="10"/>
      <c r="UCV44" s="10"/>
      <c r="UCW44" s="10"/>
      <c r="UCX44" s="10"/>
      <c r="UCY44" s="57"/>
      <c r="UCZ44" s="58"/>
      <c r="UDA44" s="9"/>
      <c r="UDB44" s="9"/>
      <c r="UDC44" s="78"/>
      <c r="UDD44" s="9"/>
      <c r="UDE44" s="9"/>
      <c r="UDF44" s="78"/>
      <c r="UDG44" s="9"/>
      <c r="UDH44" s="9"/>
      <c r="UDI44" s="78"/>
      <c r="UDJ44" s="9"/>
      <c r="UDK44" s="9"/>
      <c r="UDL44" s="78"/>
      <c r="UDM44" s="9"/>
      <c r="UDN44" s="9"/>
      <c r="UDO44" s="78"/>
      <c r="UDP44" s="9"/>
      <c r="UDQ44" s="9"/>
      <c r="UDR44" s="78"/>
      <c r="UDS44" s="9"/>
      <c r="UDT44" s="9"/>
      <c r="UDU44" s="78"/>
      <c r="UDV44" s="9"/>
      <c r="UDW44" s="9"/>
      <c r="UDX44" s="78"/>
      <c r="UDY44" s="9"/>
      <c r="UDZ44" s="9"/>
      <c r="UEA44" s="78"/>
      <c r="UEB44" s="9"/>
      <c r="UEC44" s="9"/>
      <c r="UED44" s="78"/>
      <c r="UEE44" s="9"/>
      <c r="UEF44" s="9"/>
      <c r="UEG44" s="78"/>
      <c r="UEH44" s="9"/>
      <c r="UEI44" s="9"/>
      <c r="UEJ44" s="78"/>
      <c r="UEK44" s="9"/>
      <c r="UEL44" s="9"/>
      <c r="UEM44" s="78"/>
      <c r="UEN44" s="9"/>
      <c r="UEO44" s="9"/>
      <c r="UEP44" s="78"/>
      <c r="UEQ44" s="9"/>
      <c r="UER44" s="9"/>
      <c r="UES44" s="78"/>
      <c r="UET44" s="9"/>
      <c r="UEU44" s="9"/>
      <c r="UEV44" s="78"/>
      <c r="UEW44" s="9"/>
      <c r="UEX44" s="9"/>
      <c r="UEY44" s="78"/>
      <c r="UEZ44" s="9"/>
      <c r="UFA44" s="9"/>
      <c r="UFB44" s="78"/>
      <c r="UFC44" s="9"/>
      <c r="UFD44" s="9"/>
      <c r="UFE44" s="78"/>
      <c r="UFF44" s="9"/>
      <c r="UFG44" s="9"/>
      <c r="UFH44" s="78"/>
      <c r="UFI44" s="9"/>
      <c r="UFJ44" s="9"/>
      <c r="UFK44" s="78"/>
      <c r="UFL44" s="10"/>
      <c r="UFM44" s="10"/>
      <c r="UFN44" s="10"/>
      <c r="UFO44" s="9"/>
      <c r="UFP44" s="9"/>
      <c r="UFQ44" s="78"/>
      <c r="UFR44" s="10"/>
      <c r="UFS44" s="10"/>
      <c r="UFT44" s="10"/>
      <c r="UFU44" s="9"/>
      <c r="UFV44" s="9"/>
      <c r="UFW44" s="78"/>
      <c r="UFX44" s="9"/>
      <c r="UFY44" s="9"/>
      <c r="UFZ44" s="78"/>
      <c r="UGA44" s="10"/>
      <c r="UGB44" s="10"/>
      <c r="UGC44" s="10"/>
      <c r="UGD44" s="10"/>
      <c r="UGE44" s="10"/>
      <c r="UGF44" s="10"/>
      <c r="UGG44" s="57"/>
      <c r="UGH44" s="58"/>
      <c r="UGI44" s="9"/>
      <c r="UGJ44" s="9"/>
      <c r="UGK44" s="78"/>
      <c r="UGL44" s="9"/>
      <c r="UGM44" s="9"/>
      <c r="UGN44" s="78"/>
      <c r="UGO44" s="9"/>
      <c r="UGP44" s="9"/>
      <c r="UGQ44" s="78"/>
      <c r="UGR44" s="9"/>
      <c r="UGS44" s="9"/>
      <c r="UGT44" s="78"/>
      <c r="UGU44" s="9"/>
      <c r="UGV44" s="9"/>
      <c r="UGW44" s="78"/>
      <c r="UGX44" s="9"/>
      <c r="UGY44" s="9"/>
      <c r="UGZ44" s="78"/>
      <c r="UHA44" s="9"/>
      <c r="UHB44" s="9"/>
      <c r="UHC44" s="78"/>
      <c r="UHD44" s="9"/>
      <c r="UHE44" s="9"/>
      <c r="UHF44" s="78"/>
      <c r="UHG44" s="9"/>
      <c r="UHH44" s="9"/>
      <c r="UHI44" s="78"/>
      <c r="UHJ44" s="9"/>
      <c r="UHK44" s="9"/>
      <c r="UHL44" s="78"/>
      <c r="UHM44" s="9"/>
      <c r="UHN44" s="9"/>
      <c r="UHO44" s="78"/>
      <c r="UHP44" s="9"/>
      <c r="UHQ44" s="9"/>
      <c r="UHR44" s="78"/>
      <c r="UHS44" s="9"/>
      <c r="UHT44" s="9"/>
      <c r="UHU44" s="78"/>
      <c r="UHV44" s="9"/>
      <c r="UHW44" s="9"/>
      <c r="UHX44" s="78"/>
      <c r="UHY44" s="9"/>
      <c r="UHZ44" s="9"/>
      <c r="UIA44" s="78"/>
      <c r="UIB44" s="9"/>
      <c r="UIC44" s="9"/>
      <c r="UID44" s="78"/>
      <c r="UIE44" s="9"/>
      <c r="UIF44" s="9"/>
      <c r="UIG44" s="78"/>
      <c r="UIH44" s="9"/>
      <c r="UII44" s="9"/>
      <c r="UIJ44" s="78"/>
      <c r="UIK44" s="9"/>
      <c r="UIL44" s="9"/>
      <c r="UIM44" s="78"/>
      <c r="UIN44" s="9"/>
      <c r="UIO44" s="9"/>
      <c r="UIP44" s="78"/>
      <c r="UIQ44" s="9"/>
      <c r="UIR44" s="9"/>
      <c r="UIS44" s="78"/>
      <c r="UIT44" s="10"/>
      <c r="UIU44" s="10"/>
      <c r="UIV44" s="10"/>
      <c r="UIW44" s="9"/>
      <c r="UIX44" s="9"/>
      <c r="UIY44" s="78"/>
      <c r="UIZ44" s="10"/>
      <c r="UJA44" s="10"/>
      <c r="UJB44" s="10"/>
      <c r="UJC44" s="9"/>
      <c r="UJD44" s="9"/>
      <c r="UJE44" s="78"/>
      <c r="UJF44" s="9"/>
      <c r="UJG44" s="9"/>
      <c r="UJH44" s="78"/>
      <c r="UJI44" s="10"/>
      <c r="UJJ44" s="10"/>
      <c r="UJK44" s="10"/>
      <c r="UJL44" s="10"/>
      <c r="UJM44" s="10"/>
      <c r="UJN44" s="10"/>
      <c r="UJO44" s="57"/>
      <c r="UJP44" s="58"/>
      <c r="UJQ44" s="9"/>
      <c r="UJR44" s="9"/>
      <c r="UJS44" s="78"/>
      <c r="UJT44" s="9"/>
      <c r="UJU44" s="9"/>
      <c r="UJV44" s="78"/>
      <c r="UJW44" s="9"/>
      <c r="UJX44" s="9"/>
      <c r="UJY44" s="78"/>
      <c r="UJZ44" s="9"/>
      <c r="UKA44" s="9"/>
      <c r="UKB44" s="78"/>
      <c r="UKC44" s="9"/>
      <c r="UKD44" s="9"/>
      <c r="UKE44" s="78"/>
      <c r="UKF44" s="9"/>
      <c r="UKG44" s="9"/>
      <c r="UKH44" s="78"/>
      <c r="UKI44" s="9"/>
      <c r="UKJ44" s="9"/>
      <c r="UKK44" s="78"/>
      <c r="UKL44" s="9"/>
      <c r="UKM44" s="9"/>
      <c r="UKN44" s="78"/>
      <c r="UKO44" s="9"/>
      <c r="UKP44" s="9"/>
      <c r="UKQ44" s="78"/>
      <c r="UKR44" s="9"/>
      <c r="UKS44" s="9"/>
      <c r="UKT44" s="78"/>
      <c r="UKU44" s="9"/>
      <c r="UKV44" s="9"/>
      <c r="UKW44" s="78"/>
      <c r="UKX44" s="9"/>
      <c r="UKY44" s="9"/>
      <c r="UKZ44" s="78"/>
      <c r="ULA44" s="9"/>
      <c r="ULB44" s="9"/>
      <c r="ULC44" s="78"/>
      <c r="ULD44" s="9"/>
      <c r="ULE44" s="9"/>
      <c r="ULF44" s="78"/>
      <c r="ULG44" s="9"/>
      <c r="ULH44" s="9"/>
      <c r="ULI44" s="78"/>
      <c r="ULJ44" s="9"/>
      <c r="ULK44" s="9"/>
      <c r="ULL44" s="78"/>
      <c r="ULM44" s="9"/>
      <c r="ULN44" s="9"/>
      <c r="ULO44" s="78"/>
      <c r="ULP44" s="9"/>
      <c r="ULQ44" s="9"/>
      <c r="ULR44" s="78"/>
      <c r="ULS44" s="9"/>
      <c r="ULT44" s="9"/>
      <c r="ULU44" s="78"/>
      <c r="ULV44" s="9"/>
      <c r="ULW44" s="9"/>
      <c r="ULX44" s="78"/>
      <c r="ULY44" s="9"/>
      <c r="ULZ44" s="9"/>
      <c r="UMA44" s="78"/>
      <c r="UMB44" s="10"/>
      <c r="UMC44" s="10"/>
      <c r="UMD44" s="10"/>
      <c r="UME44" s="9"/>
      <c r="UMF44" s="9"/>
      <c r="UMG44" s="78"/>
      <c r="UMH44" s="10"/>
      <c r="UMI44" s="10"/>
      <c r="UMJ44" s="10"/>
      <c r="UMK44" s="9"/>
      <c r="UML44" s="9"/>
      <c r="UMM44" s="78"/>
      <c r="UMN44" s="9"/>
      <c r="UMO44" s="9"/>
      <c r="UMP44" s="78"/>
      <c r="UMQ44" s="10"/>
      <c r="UMR44" s="10"/>
      <c r="UMS44" s="10"/>
      <c r="UMT44" s="10"/>
      <c r="UMU44" s="10"/>
      <c r="UMV44" s="10"/>
      <c r="UMW44" s="57"/>
      <c r="UMX44" s="58"/>
      <c r="UMY44" s="9"/>
      <c r="UMZ44" s="9"/>
      <c r="UNA44" s="78"/>
      <c r="UNB44" s="9"/>
      <c r="UNC44" s="9"/>
      <c r="UND44" s="78"/>
      <c r="UNE44" s="9"/>
      <c r="UNF44" s="9"/>
      <c r="UNG44" s="78"/>
      <c r="UNH44" s="9"/>
      <c r="UNI44" s="9"/>
      <c r="UNJ44" s="78"/>
      <c r="UNK44" s="9"/>
      <c r="UNL44" s="9"/>
      <c r="UNM44" s="78"/>
      <c r="UNN44" s="9"/>
      <c r="UNO44" s="9"/>
      <c r="UNP44" s="78"/>
      <c r="UNQ44" s="9"/>
      <c r="UNR44" s="9"/>
      <c r="UNS44" s="78"/>
      <c r="UNT44" s="9"/>
      <c r="UNU44" s="9"/>
      <c r="UNV44" s="78"/>
      <c r="UNW44" s="9"/>
      <c r="UNX44" s="9"/>
      <c r="UNY44" s="78"/>
      <c r="UNZ44" s="9"/>
      <c r="UOA44" s="9"/>
      <c r="UOB44" s="78"/>
      <c r="UOC44" s="9"/>
      <c r="UOD44" s="9"/>
      <c r="UOE44" s="78"/>
      <c r="UOF44" s="9"/>
      <c r="UOG44" s="9"/>
      <c r="UOH44" s="78"/>
      <c r="UOI44" s="9"/>
      <c r="UOJ44" s="9"/>
      <c r="UOK44" s="78"/>
      <c r="UOL44" s="9"/>
      <c r="UOM44" s="9"/>
      <c r="UON44" s="78"/>
      <c r="UOO44" s="9"/>
      <c r="UOP44" s="9"/>
      <c r="UOQ44" s="78"/>
      <c r="UOR44" s="9"/>
      <c r="UOS44" s="9"/>
      <c r="UOT44" s="78"/>
      <c r="UOU44" s="9"/>
      <c r="UOV44" s="9"/>
      <c r="UOW44" s="78"/>
      <c r="UOX44" s="9"/>
      <c r="UOY44" s="9"/>
      <c r="UOZ44" s="78"/>
      <c r="UPA44" s="9"/>
      <c r="UPB44" s="9"/>
      <c r="UPC44" s="78"/>
      <c r="UPD44" s="9"/>
      <c r="UPE44" s="9"/>
      <c r="UPF44" s="78"/>
      <c r="UPG44" s="9"/>
      <c r="UPH44" s="9"/>
      <c r="UPI44" s="78"/>
      <c r="UPJ44" s="10"/>
      <c r="UPK44" s="10"/>
      <c r="UPL44" s="10"/>
      <c r="UPM44" s="9"/>
      <c r="UPN44" s="9"/>
      <c r="UPO44" s="78"/>
      <c r="UPP44" s="10"/>
      <c r="UPQ44" s="10"/>
      <c r="UPR44" s="10"/>
      <c r="UPS44" s="9"/>
      <c r="UPT44" s="9"/>
      <c r="UPU44" s="78"/>
      <c r="UPV44" s="9"/>
      <c r="UPW44" s="9"/>
      <c r="UPX44" s="78"/>
      <c r="UPY44" s="10"/>
      <c r="UPZ44" s="10"/>
      <c r="UQA44" s="10"/>
      <c r="UQB44" s="10"/>
      <c r="UQC44" s="10"/>
      <c r="UQD44" s="10"/>
      <c r="UQE44" s="57"/>
      <c r="UQF44" s="58"/>
      <c r="UQG44" s="9"/>
      <c r="UQH44" s="9"/>
      <c r="UQI44" s="78"/>
      <c r="UQJ44" s="9"/>
      <c r="UQK44" s="9"/>
      <c r="UQL44" s="78"/>
      <c r="UQM44" s="9"/>
      <c r="UQN44" s="9"/>
      <c r="UQO44" s="78"/>
      <c r="UQP44" s="9"/>
      <c r="UQQ44" s="9"/>
      <c r="UQR44" s="78"/>
      <c r="UQS44" s="9"/>
      <c r="UQT44" s="9"/>
      <c r="UQU44" s="78"/>
      <c r="UQV44" s="9"/>
      <c r="UQW44" s="9"/>
      <c r="UQX44" s="78"/>
      <c r="UQY44" s="9"/>
      <c r="UQZ44" s="9"/>
      <c r="URA44" s="78"/>
      <c r="URB44" s="9"/>
      <c r="URC44" s="9"/>
      <c r="URD44" s="78"/>
      <c r="URE44" s="9"/>
      <c r="URF44" s="9"/>
      <c r="URG44" s="78"/>
      <c r="URH44" s="9"/>
      <c r="URI44" s="9"/>
      <c r="URJ44" s="78"/>
      <c r="URK44" s="9"/>
      <c r="URL44" s="9"/>
      <c r="URM44" s="78"/>
      <c r="URN44" s="9"/>
      <c r="URO44" s="9"/>
      <c r="URP44" s="78"/>
      <c r="URQ44" s="9"/>
      <c r="URR44" s="9"/>
      <c r="URS44" s="78"/>
      <c r="URT44" s="9"/>
      <c r="URU44" s="9"/>
      <c r="URV44" s="78"/>
      <c r="URW44" s="9"/>
      <c r="URX44" s="9"/>
      <c r="URY44" s="78"/>
      <c r="URZ44" s="9"/>
      <c r="USA44" s="9"/>
      <c r="USB44" s="78"/>
      <c r="USC44" s="9"/>
      <c r="USD44" s="9"/>
      <c r="USE44" s="78"/>
      <c r="USF44" s="9"/>
      <c r="USG44" s="9"/>
      <c r="USH44" s="78"/>
      <c r="USI44" s="9"/>
      <c r="USJ44" s="9"/>
      <c r="USK44" s="78"/>
      <c r="USL44" s="9"/>
      <c r="USM44" s="9"/>
      <c r="USN44" s="78"/>
      <c r="USO44" s="9"/>
      <c r="USP44" s="9"/>
      <c r="USQ44" s="78"/>
      <c r="USR44" s="10"/>
      <c r="USS44" s="10"/>
      <c r="UST44" s="10"/>
      <c r="USU44" s="9"/>
      <c r="USV44" s="9"/>
      <c r="USW44" s="78"/>
      <c r="USX44" s="10"/>
      <c r="USY44" s="10"/>
      <c r="USZ44" s="10"/>
      <c r="UTA44" s="9"/>
      <c r="UTB44" s="9"/>
      <c r="UTC44" s="78"/>
      <c r="UTD44" s="9"/>
      <c r="UTE44" s="9"/>
      <c r="UTF44" s="78"/>
      <c r="UTG44" s="10"/>
      <c r="UTH44" s="10"/>
      <c r="UTI44" s="10"/>
      <c r="UTJ44" s="10"/>
      <c r="UTK44" s="10"/>
      <c r="UTL44" s="10"/>
      <c r="UTM44" s="57"/>
      <c r="UTN44" s="58"/>
      <c r="UTO44" s="9"/>
      <c r="UTP44" s="9"/>
      <c r="UTQ44" s="78"/>
      <c r="UTR44" s="9"/>
      <c r="UTS44" s="9"/>
      <c r="UTT44" s="78"/>
      <c r="UTU44" s="9"/>
      <c r="UTV44" s="9"/>
      <c r="UTW44" s="78"/>
      <c r="UTX44" s="9"/>
      <c r="UTY44" s="9"/>
      <c r="UTZ44" s="78"/>
      <c r="UUA44" s="9"/>
      <c r="UUB44" s="9"/>
      <c r="UUC44" s="78"/>
      <c r="UUD44" s="9"/>
      <c r="UUE44" s="9"/>
      <c r="UUF44" s="78"/>
      <c r="UUG44" s="9"/>
      <c r="UUH44" s="9"/>
      <c r="UUI44" s="78"/>
      <c r="UUJ44" s="9"/>
      <c r="UUK44" s="9"/>
      <c r="UUL44" s="78"/>
      <c r="UUM44" s="9"/>
      <c r="UUN44" s="9"/>
      <c r="UUO44" s="78"/>
      <c r="UUP44" s="9"/>
      <c r="UUQ44" s="9"/>
      <c r="UUR44" s="78"/>
      <c r="UUS44" s="9"/>
      <c r="UUT44" s="9"/>
      <c r="UUU44" s="78"/>
      <c r="UUV44" s="9"/>
      <c r="UUW44" s="9"/>
      <c r="UUX44" s="78"/>
      <c r="UUY44" s="9"/>
      <c r="UUZ44" s="9"/>
      <c r="UVA44" s="78"/>
      <c r="UVB44" s="9"/>
      <c r="UVC44" s="9"/>
      <c r="UVD44" s="78"/>
      <c r="UVE44" s="9"/>
      <c r="UVF44" s="9"/>
      <c r="UVG44" s="78"/>
      <c r="UVH44" s="9"/>
      <c r="UVI44" s="9"/>
      <c r="UVJ44" s="78"/>
      <c r="UVK44" s="9"/>
      <c r="UVL44" s="9"/>
      <c r="UVM44" s="78"/>
      <c r="UVN44" s="9"/>
      <c r="UVO44" s="9"/>
      <c r="UVP44" s="78"/>
      <c r="UVQ44" s="9"/>
      <c r="UVR44" s="9"/>
      <c r="UVS44" s="78"/>
      <c r="UVT44" s="9"/>
      <c r="UVU44" s="9"/>
      <c r="UVV44" s="78"/>
      <c r="UVW44" s="9"/>
      <c r="UVX44" s="9"/>
      <c r="UVY44" s="78"/>
      <c r="UVZ44" s="10"/>
      <c r="UWA44" s="10"/>
      <c r="UWB44" s="10"/>
      <c r="UWC44" s="9"/>
      <c r="UWD44" s="9"/>
      <c r="UWE44" s="78"/>
      <c r="UWF44" s="10"/>
      <c r="UWG44" s="10"/>
      <c r="UWH44" s="10"/>
      <c r="UWI44" s="9"/>
      <c r="UWJ44" s="9"/>
      <c r="UWK44" s="78"/>
      <c r="UWL44" s="9"/>
      <c r="UWM44" s="9"/>
      <c r="UWN44" s="78"/>
      <c r="UWO44" s="10"/>
      <c r="UWP44" s="10"/>
      <c r="UWQ44" s="10"/>
      <c r="UWR44" s="10"/>
      <c r="UWS44" s="10"/>
      <c r="UWT44" s="10"/>
      <c r="UWU44" s="57"/>
      <c r="UWV44" s="58"/>
      <c r="UWW44" s="9"/>
      <c r="UWX44" s="9"/>
      <c r="UWY44" s="78"/>
      <c r="UWZ44" s="9"/>
      <c r="UXA44" s="9"/>
      <c r="UXB44" s="78"/>
      <c r="UXC44" s="9"/>
      <c r="UXD44" s="9"/>
      <c r="UXE44" s="78"/>
      <c r="UXF44" s="9"/>
      <c r="UXG44" s="9"/>
      <c r="UXH44" s="78"/>
      <c r="UXI44" s="9"/>
      <c r="UXJ44" s="9"/>
      <c r="UXK44" s="78"/>
      <c r="UXL44" s="9"/>
      <c r="UXM44" s="9"/>
      <c r="UXN44" s="78"/>
      <c r="UXO44" s="9"/>
      <c r="UXP44" s="9"/>
      <c r="UXQ44" s="78"/>
      <c r="UXR44" s="9"/>
      <c r="UXS44" s="9"/>
      <c r="UXT44" s="78"/>
      <c r="UXU44" s="9"/>
      <c r="UXV44" s="9"/>
      <c r="UXW44" s="78"/>
      <c r="UXX44" s="9"/>
      <c r="UXY44" s="9"/>
      <c r="UXZ44" s="78"/>
      <c r="UYA44" s="9"/>
      <c r="UYB44" s="9"/>
      <c r="UYC44" s="78"/>
      <c r="UYD44" s="9"/>
      <c r="UYE44" s="9"/>
      <c r="UYF44" s="78"/>
      <c r="UYG44" s="9"/>
      <c r="UYH44" s="9"/>
      <c r="UYI44" s="78"/>
      <c r="UYJ44" s="9"/>
      <c r="UYK44" s="9"/>
      <c r="UYL44" s="78"/>
      <c r="UYM44" s="9"/>
      <c r="UYN44" s="9"/>
      <c r="UYO44" s="78"/>
      <c r="UYP44" s="9"/>
      <c r="UYQ44" s="9"/>
      <c r="UYR44" s="78"/>
      <c r="UYS44" s="9"/>
      <c r="UYT44" s="9"/>
      <c r="UYU44" s="78"/>
      <c r="UYV44" s="9"/>
      <c r="UYW44" s="9"/>
      <c r="UYX44" s="78"/>
      <c r="UYY44" s="9"/>
      <c r="UYZ44" s="9"/>
      <c r="UZA44" s="78"/>
      <c r="UZB44" s="9"/>
      <c r="UZC44" s="9"/>
      <c r="UZD44" s="78"/>
      <c r="UZE44" s="9"/>
      <c r="UZF44" s="9"/>
      <c r="UZG44" s="78"/>
      <c r="UZH44" s="10"/>
      <c r="UZI44" s="10"/>
      <c r="UZJ44" s="10"/>
      <c r="UZK44" s="9"/>
      <c r="UZL44" s="9"/>
      <c r="UZM44" s="78"/>
      <c r="UZN44" s="10"/>
      <c r="UZO44" s="10"/>
      <c r="UZP44" s="10"/>
      <c r="UZQ44" s="9"/>
      <c r="UZR44" s="9"/>
      <c r="UZS44" s="78"/>
      <c r="UZT44" s="9"/>
      <c r="UZU44" s="9"/>
      <c r="UZV44" s="78"/>
      <c r="UZW44" s="10"/>
      <c r="UZX44" s="10"/>
      <c r="UZY44" s="10"/>
      <c r="UZZ44" s="10"/>
      <c r="VAA44" s="10"/>
      <c r="VAB44" s="10"/>
      <c r="VAC44" s="57"/>
      <c r="VAD44" s="58"/>
      <c r="VAE44" s="9"/>
      <c r="VAF44" s="9"/>
      <c r="VAG44" s="78"/>
      <c r="VAH44" s="9"/>
      <c r="VAI44" s="9"/>
      <c r="VAJ44" s="78"/>
      <c r="VAK44" s="9"/>
      <c r="VAL44" s="9"/>
      <c r="VAM44" s="78"/>
      <c r="VAN44" s="9"/>
      <c r="VAO44" s="9"/>
      <c r="VAP44" s="78"/>
      <c r="VAQ44" s="9"/>
      <c r="VAR44" s="9"/>
      <c r="VAS44" s="78"/>
      <c r="VAT44" s="9"/>
      <c r="VAU44" s="9"/>
      <c r="VAV44" s="78"/>
      <c r="VAW44" s="9"/>
      <c r="VAX44" s="9"/>
      <c r="VAY44" s="78"/>
      <c r="VAZ44" s="9"/>
      <c r="VBA44" s="9"/>
      <c r="VBB44" s="78"/>
      <c r="VBC44" s="9"/>
      <c r="VBD44" s="9"/>
      <c r="VBE44" s="78"/>
      <c r="VBF44" s="9"/>
      <c r="VBG44" s="9"/>
      <c r="VBH44" s="78"/>
      <c r="VBI44" s="9"/>
      <c r="VBJ44" s="9"/>
      <c r="VBK44" s="78"/>
      <c r="VBL44" s="9"/>
      <c r="VBM44" s="9"/>
      <c r="VBN44" s="78"/>
      <c r="VBO44" s="9"/>
      <c r="VBP44" s="9"/>
      <c r="VBQ44" s="78"/>
      <c r="VBR44" s="9"/>
      <c r="VBS44" s="9"/>
      <c r="VBT44" s="78"/>
      <c r="VBU44" s="9"/>
      <c r="VBV44" s="9"/>
      <c r="VBW44" s="78"/>
      <c r="VBX44" s="9"/>
      <c r="VBY44" s="9"/>
      <c r="VBZ44" s="78"/>
      <c r="VCA44" s="9"/>
      <c r="VCB44" s="9"/>
      <c r="VCC44" s="78"/>
      <c r="VCD44" s="9"/>
      <c r="VCE44" s="9"/>
      <c r="VCF44" s="78"/>
      <c r="VCG44" s="9"/>
      <c r="VCH44" s="9"/>
      <c r="VCI44" s="78"/>
      <c r="VCJ44" s="9"/>
      <c r="VCK44" s="9"/>
      <c r="VCL44" s="78"/>
      <c r="VCM44" s="9"/>
      <c r="VCN44" s="9"/>
      <c r="VCO44" s="78"/>
      <c r="VCP44" s="10"/>
      <c r="VCQ44" s="10"/>
      <c r="VCR44" s="10"/>
      <c r="VCS44" s="9"/>
      <c r="VCT44" s="9"/>
      <c r="VCU44" s="78"/>
      <c r="VCV44" s="10"/>
      <c r="VCW44" s="10"/>
      <c r="VCX44" s="10"/>
      <c r="VCY44" s="9"/>
      <c r="VCZ44" s="9"/>
      <c r="VDA44" s="78"/>
      <c r="VDB44" s="9"/>
      <c r="VDC44" s="9"/>
      <c r="VDD44" s="78"/>
      <c r="VDE44" s="10"/>
      <c r="VDF44" s="10"/>
      <c r="VDG44" s="10"/>
      <c r="VDH44" s="10"/>
      <c r="VDI44" s="10"/>
      <c r="VDJ44" s="10"/>
      <c r="VDK44" s="57"/>
      <c r="VDL44" s="58"/>
      <c r="VDM44" s="9"/>
      <c r="VDN44" s="9"/>
      <c r="VDO44" s="78"/>
      <c r="VDP44" s="9"/>
      <c r="VDQ44" s="9"/>
      <c r="VDR44" s="78"/>
      <c r="VDS44" s="9"/>
      <c r="VDT44" s="9"/>
      <c r="VDU44" s="78"/>
      <c r="VDV44" s="9"/>
      <c r="VDW44" s="9"/>
      <c r="VDX44" s="78"/>
      <c r="VDY44" s="9"/>
      <c r="VDZ44" s="9"/>
      <c r="VEA44" s="78"/>
      <c r="VEB44" s="9"/>
      <c r="VEC44" s="9"/>
      <c r="VED44" s="78"/>
      <c r="VEE44" s="9"/>
      <c r="VEF44" s="9"/>
      <c r="VEG44" s="78"/>
      <c r="VEH44" s="9"/>
      <c r="VEI44" s="9"/>
      <c r="VEJ44" s="78"/>
      <c r="VEK44" s="9"/>
      <c r="VEL44" s="9"/>
      <c r="VEM44" s="78"/>
      <c r="VEN44" s="9"/>
      <c r="VEO44" s="9"/>
      <c r="VEP44" s="78"/>
      <c r="VEQ44" s="9"/>
      <c r="VER44" s="9"/>
      <c r="VES44" s="78"/>
      <c r="VET44" s="9"/>
      <c r="VEU44" s="9"/>
      <c r="VEV44" s="78"/>
      <c r="VEW44" s="9"/>
      <c r="VEX44" s="9"/>
      <c r="VEY44" s="78"/>
      <c r="VEZ44" s="9"/>
      <c r="VFA44" s="9"/>
      <c r="VFB44" s="78"/>
      <c r="VFC44" s="9"/>
      <c r="VFD44" s="9"/>
      <c r="VFE44" s="78"/>
      <c r="VFF44" s="9"/>
      <c r="VFG44" s="9"/>
      <c r="VFH44" s="78"/>
      <c r="VFI44" s="9"/>
      <c r="VFJ44" s="9"/>
      <c r="VFK44" s="78"/>
      <c r="VFL44" s="9"/>
      <c r="VFM44" s="9"/>
      <c r="VFN44" s="78"/>
      <c r="VFO44" s="9"/>
      <c r="VFP44" s="9"/>
      <c r="VFQ44" s="78"/>
      <c r="VFR44" s="9"/>
      <c r="VFS44" s="9"/>
      <c r="VFT44" s="78"/>
      <c r="VFU44" s="9"/>
      <c r="VFV44" s="9"/>
      <c r="VFW44" s="78"/>
      <c r="VFX44" s="10"/>
      <c r="VFY44" s="10"/>
      <c r="VFZ44" s="10"/>
      <c r="VGA44" s="9"/>
      <c r="VGB44" s="9"/>
      <c r="VGC44" s="78"/>
      <c r="VGD44" s="10"/>
      <c r="VGE44" s="10"/>
      <c r="VGF44" s="10"/>
      <c r="VGG44" s="9"/>
      <c r="VGH44" s="9"/>
      <c r="VGI44" s="78"/>
      <c r="VGJ44" s="9"/>
      <c r="VGK44" s="9"/>
      <c r="VGL44" s="78"/>
      <c r="VGM44" s="10"/>
      <c r="VGN44" s="10"/>
      <c r="VGO44" s="10"/>
      <c r="VGP44" s="10"/>
      <c r="VGQ44" s="10"/>
      <c r="VGR44" s="10"/>
      <c r="VGS44" s="57"/>
      <c r="VGT44" s="58"/>
      <c r="VGU44" s="9"/>
      <c r="VGV44" s="9"/>
      <c r="VGW44" s="78"/>
      <c r="VGX44" s="9"/>
      <c r="VGY44" s="9"/>
      <c r="VGZ44" s="78"/>
      <c r="VHA44" s="9"/>
      <c r="VHB44" s="9"/>
      <c r="VHC44" s="78"/>
      <c r="VHD44" s="9"/>
      <c r="VHE44" s="9"/>
      <c r="VHF44" s="78"/>
      <c r="VHG44" s="9"/>
      <c r="VHH44" s="9"/>
      <c r="VHI44" s="78"/>
      <c r="VHJ44" s="9"/>
      <c r="VHK44" s="9"/>
      <c r="VHL44" s="78"/>
      <c r="VHM44" s="9"/>
      <c r="VHN44" s="9"/>
      <c r="VHO44" s="78"/>
      <c r="VHP44" s="9"/>
      <c r="VHQ44" s="9"/>
      <c r="VHR44" s="78"/>
      <c r="VHS44" s="9"/>
      <c r="VHT44" s="9"/>
      <c r="VHU44" s="78"/>
      <c r="VHV44" s="9"/>
      <c r="VHW44" s="9"/>
      <c r="VHX44" s="78"/>
      <c r="VHY44" s="9"/>
      <c r="VHZ44" s="9"/>
      <c r="VIA44" s="78"/>
      <c r="VIB44" s="9"/>
      <c r="VIC44" s="9"/>
      <c r="VID44" s="78"/>
      <c r="VIE44" s="9"/>
      <c r="VIF44" s="9"/>
      <c r="VIG44" s="78"/>
      <c r="VIH44" s="9"/>
      <c r="VII44" s="9"/>
      <c r="VIJ44" s="78"/>
      <c r="VIK44" s="9"/>
      <c r="VIL44" s="9"/>
      <c r="VIM44" s="78"/>
      <c r="VIN44" s="9"/>
      <c r="VIO44" s="9"/>
      <c r="VIP44" s="78"/>
      <c r="VIQ44" s="9"/>
      <c r="VIR44" s="9"/>
      <c r="VIS44" s="78"/>
      <c r="VIT44" s="9"/>
      <c r="VIU44" s="9"/>
      <c r="VIV44" s="78"/>
      <c r="VIW44" s="9"/>
      <c r="VIX44" s="9"/>
      <c r="VIY44" s="78"/>
      <c r="VIZ44" s="9"/>
      <c r="VJA44" s="9"/>
      <c r="VJB44" s="78"/>
      <c r="VJC44" s="9"/>
      <c r="VJD44" s="9"/>
      <c r="VJE44" s="78"/>
      <c r="VJF44" s="10"/>
      <c r="VJG44" s="10"/>
      <c r="VJH44" s="10"/>
      <c r="VJI44" s="9"/>
      <c r="VJJ44" s="9"/>
      <c r="VJK44" s="78"/>
      <c r="VJL44" s="10"/>
      <c r="VJM44" s="10"/>
      <c r="VJN44" s="10"/>
      <c r="VJO44" s="9"/>
      <c r="VJP44" s="9"/>
      <c r="VJQ44" s="78"/>
      <c r="VJR44" s="9"/>
      <c r="VJS44" s="9"/>
      <c r="VJT44" s="78"/>
      <c r="VJU44" s="10"/>
      <c r="VJV44" s="10"/>
      <c r="VJW44" s="10"/>
      <c r="VJX44" s="10"/>
      <c r="VJY44" s="10"/>
      <c r="VJZ44" s="10"/>
      <c r="VKA44" s="57"/>
      <c r="VKB44" s="58"/>
      <c r="VKC44" s="9"/>
      <c r="VKD44" s="9"/>
      <c r="VKE44" s="78"/>
      <c r="VKF44" s="9"/>
      <c r="VKG44" s="9"/>
      <c r="VKH44" s="78"/>
      <c r="VKI44" s="9"/>
      <c r="VKJ44" s="9"/>
      <c r="VKK44" s="78"/>
      <c r="VKL44" s="9"/>
      <c r="VKM44" s="9"/>
      <c r="VKN44" s="78"/>
      <c r="VKO44" s="9"/>
      <c r="VKP44" s="9"/>
      <c r="VKQ44" s="78"/>
      <c r="VKR44" s="9"/>
      <c r="VKS44" s="9"/>
      <c r="VKT44" s="78"/>
      <c r="VKU44" s="9"/>
      <c r="VKV44" s="9"/>
      <c r="VKW44" s="78"/>
      <c r="VKX44" s="9"/>
      <c r="VKY44" s="9"/>
      <c r="VKZ44" s="78"/>
      <c r="VLA44" s="9"/>
      <c r="VLB44" s="9"/>
      <c r="VLC44" s="78"/>
      <c r="VLD44" s="9"/>
      <c r="VLE44" s="9"/>
      <c r="VLF44" s="78"/>
      <c r="VLG44" s="9"/>
      <c r="VLH44" s="9"/>
      <c r="VLI44" s="78"/>
      <c r="VLJ44" s="9"/>
      <c r="VLK44" s="9"/>
      <c r="VLL44" s="78"/>
      <c r="VLM44" s="9"/>
      <c r="VLN44" s="9"/>
      <c r="VLO44" s="78"/>
      <c r="VLP44" s="9"/>
      <c r="VLQ44" s="9"/>
      <c r="VLR44" s="78"/>
      <c r="VLS44" s="9"/>
      <c r="VLT44" s="9"/>
      <c r="VLU44" s="78"/>
      <c r="VLV44" s="9"/>
      <c r="VLW44" s="9"/>
      <c r="VLX44" s="78"/>
      <c r="VLY44" s="9"/>
      <c r="VLZ44" s="9"/>
      <c r="VMA44" s="78"/>
      <c r="VMB44" s="9"/>
      <c r="VMC44" s="9"/>
      <c r="VMD44" s="78"/>
      <c r="VME44" s="9"/>
      <c r="VMF44" s="9"/>
      <c r="VMG44" s="78"/>
      <c r="VMH44" s="9"/>
      <c r="VMI44" s="9"/>
      <c r="VMJ44" s="78"/>
      <c r="VMK44" s="9"/>
      <c r="VML44" s="9"/>
      <c r="VMM44" s="78"/>
      <c r="VMN44" s="10"/>
      <c r="VMO44" s="10"/>
      <c r="VMP44" s="10"/>
      <c r="VMQ44" s="9"/>
      <c r="VMR44" s="9"/>
      <c r="VMS44" s="78"/>
      <c r="VMT44" s="10"/>
      <c r="VMU44" s="10"/>
      <c r="VMV44" s="10"/>
      <c r="VMW44" s="9"/>
      <c r="VMX44" s="9"/>
      <c r="VMY44" s="78"/>
      <c r="VMZ44" s="9"/>
      <c r="VNA44" s="9"/>
      <c r="VNB44" s="78"/>
      <c r="VNC44" s="10"/>
      <c r="VND44" s="10"/>
      <c r="VNE44" s="10"/>
      <c r="VNF44" s="10"/>
      <c r="VNG44" s="10"/>
      <c r="VNH44" s="10"/>
      <c r="VNI44" s="57"/>
      <c r="VNJ44" s="58"/>
      <c r="VNK44" s="9"/>
      <c r="VNL44" s="9"/>
      <c r="VNM44" s="78"/>
      <c r="VNN44" s="9"/>
      <c r="VNO44" s="9"/>
      <c r="VNP44" s="78"/>
      <c r="VNQ44" s="9"/>
      <c r="VNR44" s="9"/>
      <c r="VNS44" s="78"/>
      <c r="VNT44" s="9"/>
      <c r="VNU44" s="9"/>
      <c r="VNV44" s="78"/>
      <c r="VNW44" s="9"/>
      <c r="VNX44" s="9"/>
      <c r="VNY44" s="78"/>
      <c r="VNZ44" s="9"/>
      <c r="VOA44" s="9"/>
      <c r="VOB44" s="78"/>
      <c r="VOC44" s="9"/>
      <c r="VOD44" s="9"/>
      <c r="VOE44" s="78"/>
      <c r="VOF44" s="9"/>
      <c r="VOG44" s="9"/>
      <c r="VOH44" s="78"/>
      <c r="VOI44" s="9"/>
      <c r="VOJ44" s="9"/>
      <c r="VOK44" s="78"/>
      <c r="VOL44" s="9"/>
      <c r="VOM44" s="9"/>
      <c r="VON44" s="78"/>
      <c r="VOO44" s="9"/>
      <c r="VOP44" s="9"/>
      <c r="VOQ44" s="78"/>
      <c r="VOR44" s="9"/>
      <c r="VOS44" s="9"/>
      <c r="VOT44" s="78"/>
      <c r="VOU44" s="9"/>
      <c r="VOV44" s="9"/>
      <c r="VOW44" s="78"/>
      <c r="VOX44" s="9"/>
      <c r="VOY44" s="9"/>
      <c r="VOZ44" s="78"/>
      <c r="VPA44" s="9"/>
      <c r="VPB44" s="9"/>
      <c r="VPC44" s="78"/>
      <c r="VPD44" s="9"/>
      <c r="VPE44" s="9"/>
      <c r="VPF44" s="78"/>
      <c r="VPG44" s="9"/>
      <c r="VPH44" s="9"/>
      <c r="VPI44" s="78"/>
      <c r="VPJ44" s="9"/>
      <c r="VPK44" s="9"/>
      <c r="VPL44" s="78"/>
      <c r="VPM44" s="9"/>
      <c r="VPN44" s="9"/>
      <c r="VPO44" s="78"/>
      <c r="VPP44" s="9"/>
      <c r="VPQ44" s="9"/>
      <c r="VPR44" s="78"/>
      <c r="VPS44" s="9"/>
      <c r="VPT44" s="9"/>
      <c r="VPU44" s="78"/>
      <c r="VPV44" s="10"/>
      <c r="VPW44" s="10"/>
      <c r="VPX44" s="10"/>
      <c r="VPY44" s="9"/>
      <c r="VPZ44" s="9"/>
      <c r="VQA44" s="78"/>
      <c r="VQB44" s="10"/>
      <c r="VQC44" s="10"/>
      <c r="VQD44" s="10"/>
      <c r="VQE44" s="9"/>
      <c r="VQF44" s="9"/>
      <c r="VQG44" s="78"/>
      <c r="VQH44" s="9"/>
      <c r="VQI44" s="9"/>
      <c r="VQJ44" s="78"/>
      <c r="VQK44" s="10"/>
      <c r="VQL44" s="10"/>
      <c r="VQM44" s="10"/>
      <c r="VQN44" s="10"/>
      <c r="VQO44" s="10"/>
      <c r="VQP44" s="10"/>
      <c r="VQQ44" s="57"/>
      <c r="VQR44" s="58"/>
      <c r="VQS44" s="9"/>
      <c r="VQT44" s="9"/>
      <c r="VQU44" s="78"/>
      <c r="VQV44" s="9"/>
      <c r="VQW44" s="9"/>
      <c r="VQX44" s="78"/>
      <c r="VQY44" s="9"/>
      <c r="VQZ44" s="9"/>
      <c r="VRA44" s="78"/>
      <c r="VRB44" s="9"/>
      <c r="VRC44" s="9"/>
      <c r="VRD44" s="78"/>
      <c r="VRE44" s="9"/>
      <c r="VRF44" s="9"/>
      <c r="VRG44" s="78"/>
      <c r="VRH44" s="9"/>
      <c r="VRI44" s="9"/>
      <c r="VRJ44" s="78"/>
      <c r="VRK44" s="9"/>
      <c r="VRL44" s="9"/>
      <c r="VRM44" s="78"/>
      <c r="VRN44" s="9"/>
      <c r="VRO44" s="9"/>
      <c r="VRP44" s="78"/>
      <c r="VRQ44" s="9"/>
      <c r="VRR44" s="9"/>
      <c r="VRS44" s="78"/>
      <c r="VRT44" s="9"/>
      <c r="VRU44" s="9"/>
      <c r="VRV44" s="78"/>
      <c r="VRW44" s="9"/>
      <c r="VRX44" s="9"/>
      <c r="VRY44" s="78"/>
      <c r="VRZ44" s="9"/>
      <c r="VSA44" s="9"/>
      <c r="VSB44" s="78"/>
      <c r="VSC44" s="9"/>
      <c r="VSD44" s="9"/>
      <c r="VSE44" s="78"/>
      <c r="VSF44" s="9"/>
      <c r="VSG44" s="9"/>
      <c r="VSH44" s="78"/>
      <c r="VSI44" s="9"/>
      <c r="VSJ44" s="9"/>
      <c r="VSK44" s="78"/>
      <c r="VSL44" s="9"/>
      <c r="VSM44" s="9"/>
      <c r="VSN44" s="78"/>
      <c r="VSO44" s="9"/>
      <c r="VSP44" s="9"/>
      <c r="VSQ44" s="78"/>
      <c r="VSR44" s="9"/>
      <c r="VSS44" s="9"/>
      <c r="VST44" s="78"/>
      <c r="VSU44" s="9"/>
      <c r="VSV44" s="9"/>
      <c r="VSW44" s="78"/>
      <c r="VSX44" s="9"/>
      <c r="VSY44" s="9"/>
      <c r="VSZ44" s="78"/>
      <c r="VTA44" s="9"/>
      <c r="VTB44" s="9"/>
      <c r="VTC44" s="78"/>
      <c r="VTD44" s="10"/>
      <c r="VTE44" s="10"/>
      <c r="VTF44" s="10"/>
      <c r="VTG44" s="9"/>
      <c r="VTH44" s="9"/>
      <c r="VTI44" s="78"/>
      <c r="VTJ44" s="10"/>
      <c r="VTK44" s="10"/>
      <c r="VTL44" s="10"/>
      <c r="VTM44" s="9"/>
      <c r="VTN44" s="9"/>
      <c r="VTO44" s="78"/>
      <c r="VTP44" s="9"/>
      <c r="VTQ44" s="9"/>
      <c r="VTR44" s="78"/>
      <c r="VTS44" s="10"/>
      <c r="VTT44" s="10"/>
      <c r="VTU44" s="10"/>
      <c r="VTV44" s="10"/>
      <c r="VTW44" s="10"/>
      <c r="VTX44" s="10"/>
      <c r="VTY44" s="57"/>
      <c r="VTZ44" s="58"/>
      <c r="VUA44" s="9"/>
      <c r="VUB44" s="9"/>
      <c r="VUC44" s="78"/>
      <c r="VUD44" s="9"/>
      <c r="VUE44" s="9"/>
      <c r="VUF44" s="78"/>
      <c r="VUG44" s="9"/>
      <c r="VUH44" s="9"/>
      <c r="VUI44" s="78"/>
      <c r="VUJ44" s="9"/>
      <c r="VUK44" s="9"/>
      <c r="VUL44" s="78"/>
      <c r="VUM44" s="9"/>
      <c r="VUN44" s="9"/>
      <c r="VUO44" s="78"/>
      <c r="VUP44" s="9"/>
      <c r="VUQ44" s="9"/>
      <c r="VUR44" s="78"/>
      <c r="VUS44" s="9"/>
      <c r="VUT44" s="9"/>
      <c r="VUU44" s="78"/>
      <c r="VUV44" s="9"/>
      <c r="VUW44" s="9"/>
      <c r="VUX44" s="78"/>
      <c r="VUY44" s="9"/>
      <c r="VUZ44" s="9"/>
      <c r="VVA44" s="78"/>
      <c r="VVB44" s="9"/>
      <c r="VVC44" s="9"/>
      <c r="VVD44" s="78"/>
      <c r="VVE44" s="9"/>
      <c r="VVF44" s="9"/>
      <c r="VVG44" s="78"/>
      <c r="VVH44" s="9"/>
      <c r="VVI44" s="9"/>
      <c r="VVJ44" s="78"/>
      <c r="VVK44" s="9"/>
      <c r="VVL44" s="9"/>
      <c r="VVM44" s="78"/>
      <c r="VVN44" s="9"/>
      <c r="VVO44" s="9"/>
      <c r="VVP44" s="78"/>
      <c r="VVQ44" s="9"/>
      <c r="VVR44" s="9"/>
      <c r="VVS44" s="78"/>
      <c r="VVT44" s="9"/>
      <c r="VVU44" s="9"/>
      <c r="VVV44" s="78"/>
      <c r="VVW44" s="9"/>
      <c r="VVX44" s="9"/>
      <c r="VVY44" s="78"/>
      <c r="VVZ44" s="9"/>
      <c r="VWA44" s="9"/>
      <c r="VWB44" s="78"/>
      <c r="VWC44" s="9"/>
      <c r="VWD44" s="9"/>
      <c r="VWE44" s="78"/>
      <c r="VWF44" s="9"/>
      <c r="VWG44" s="9"/>
      <c r="VWH44" s="78"/>
      <c r="VWI44" s="9"/>
      <c r="VWJ44" s="9"/>
      <c r="VWK44" s="78"/>
      <c r="VWL44" s="10"/>
      <c r="VWM44" s="10"/>
      <c r="VWN44" s="10"/>
      <c r="VWO44" s="9"/>
      <c r="VWP44" s="9"/>
      <c r="VWQ44" s="78"/>
      <c r="VWR44" s="10"/>
      <c r="VWS44" s="10"/>
      <c r="VWT44" s="10"/>
      <c r="VWU44" s="9"/>
      <c r="VWV44" s="9"/>
      <c r="VWW44" s="78"/>
      <c r="VWX44" s="9"/>
      <c r="VWY44" s="9"/>
      <c r="VWZ44" s="78"/>
      <c r="VXA44" s="10"/>
      <c r="VXB44" s="10"/>
      <c r="VXC44" s="10"/>
      <c r="VXD44" s="10"/>
      <c r="VXE44" s="10"/>
      <c r="VXF44" s="10"/>
      <c r="VXG44" s="57"/>
      <c r="VXH44" s="58"/>
      <c r="VXI44" s="9"/>
      <c r="VXJ44" s="9"/>
      <c r="VXK44" s="78"/>
      <c r="VXL44" s="9"/>
      <c r="VXM44" s="9"/>
      <c r="VXN44" s="78"/>
      <c r="VXO44" s="9"/>
      <c r="VXP44" s="9"/>
      <c r="VXQ44" s="78"/>
      <c r="VXR44" s="9"/>
      <c r="VXS44" s="9"/>
      <c r="VXT44" s="78"/>
      <c r="VXU44" s="9"/>
      <c r="VXV44" s="9"/>
      <c r="VXW44" s="78"/>
      <c r="VXX44" s="9"/>
      <c r="VXY44" s="9"/>
      <c r="VXZ44" s="78"/>
      <c r="VYA44" s="9"/>
      <c r="VYB44" s="9"/>
      <c r="VYC44" s="78"/>
      <c r="VYD44" s="9"/>
      <c r="VYE44" s="9"/>
      <c r="VYF44" s="78"/>
      <c r="VYG44" s="9"/>
      <c r="VYH44" s="9"/>
      <c r="VYI44" s="78"/>
      <c r="VYJ44" s="9"/>
      <c r="VYK44" s="9"/>
      <c r="VYL44" s="78"/>
      <c r="VYM44" s="9"/>
      <c r="VYN44" s="9"/>
      <c r="VYO44" s="78"/>
      <c r="VYP44" s="9"/>
      <c r="VYQ44" s="9"/>
      <c r="VYR44" s="78"/>
      <c r="VYS44" s="9"/>
      <c r="VYT44" s="9"/>
      <c r="VYU44" s="78"/>
      <c r="VYV44" s="9"/>
      <c r="VYW44" s="9"/>
      <c r="VYX44" s="78"/>
      <c r="VYY44" s="9"/>
      <c r="VYZ44" s="9"/>
      <c r="VZA44" s="78"/>
      <c r="VZB44" s="9"/>
      <c r="VZC44" s="9"/>
      <c r="VZD44" s="78"/>
      <c r="VZE44" s="9"/>
      <c r="VZF44" s="9"/>
      <c r="VZG44" s="78"/>
      <c r="VZH44" s="9"/>
      <c r="VZI44" s="9"/>
      <c r="VZJ44" s="78"/>
      <c r="VZK44" s="9"/>
      <c r="VZL44" s="9"/>
      <c r="VZM44" s="78"/>
      <c r="VZN44" s="9"/>
      <c r="VZO44" s="9"/>
      <c r="VZP44" s="78"/>
      <c r="VZQ44" s="9"/>
      <c r="VZR44" s="9"/>
      <c r="VZS44" s="78"/>
      <c r="VZT44" s="10"/>
      <c r="VZU44" s="10"/>
      <c r="VZV44" s="10"/>
      <c r="VZW44" s="9"/>
      <c r="VZX44" s="9"/>
      <c r="VZY44" s="78"/>
      <c r="VZZ44" s="10"/>
      <c r="WAA44" s="10"/>
      <c r="WAB44" s="10"/>
      <c r="WAC44" s="9"/>
      <c r="WAD44" s="9"/>
      <c r="WAE44" s="78"/>
      <c r="WAF44" s="9"/>
      <c r="WAG44" s="9"/>
      <c r="WAH44" s="78"/>
      <c r="WAI44" s="10"/>
      <c r="WAJ44" s="10"/>
      <c r="WAK44" s="10"/>
      <c r="WAL44" s="10"/>
      <c r="WAM44" s="10"/>
      <c r="WAN44" s="10"/>
      <c r="WAO44" s="57"/>
      <c r="WAP44" s="58"/>
      <c r="WAQ44" s="9"/>
      <c r="WAR44" s="9"/>
      <c r="WAS44" s="78"/>
      <c r="WAT44" s="9"/>
      <c r="WAU44" s="9"/>
      <c r="WAV44" s="78"/>
      <c r="WAW44" s="9"/>
      <c r="WAX44" s="9"/>
      <c r="WAY44" s="78"/>
      <c r="WAZ44" s="9"/>
      <c r="WBA44" s="9"/>
      <c r="WBB44" s="78"/>
      <c r="WBC44" s="9"/>
      <c r="WBD44" s="9"/>
      <c r="WBE44" s="78"/>
      <c r="WBF44" s="9"/>
      <c r="WBG44" s="9"/>
      <c r="WBH44" s="78"/>
      <c r="WBI44" s="9"/>
      <c r="WBJ44" s="9"/>
      <c r="WBK44" s="78"/>
      <c r="WBL44" s="9"/>
      <c r="WBM44" s="9"/>
      <c r="WBN44" s="78"/>
      <c r="WBO44" s="9"/>
      <c r="WBP44" s="9"/>
      <c r="WBQ44" s="78"/>
      <c r="WBR44" s="9"/>
      <c r="WBS44" s="9"/>
      <c r="WBT44" s="78"/>
      <c r="WBU44" s="9"/>
      <c r="WBV44" s="9"/>
      <c r="WBW44" s="78"/>
      <c r="WBX44" s="9"/>
      <c r="WBY44" s="9"/>
      <c r="WBZ44" s="78"/>
      <c r="WCA44" s="9"/>
      <c r="WCB44" s="9"/>
      <c r="WCC44" s="78"/>
      <c r="WCD44" s="9"/>
      <c r="WCE44" s="9"/>
      <c r="WCF44" s="78"/>
      <c r="WCG44" s="9"/>
      <c r="WCH44" s="9"/>
      <c r="WCI44" s="78"/>
      <c r="WCJ44" s="9"/>
      <c r="WCK44" s="9"/>
      <c r="WCL44" s="78"/>
      <c r="WCM44" s="9"/>
      <c r="WCN44" s="9"/>
      <c r="WCO44" s="78"/>
      <c r="WCP44" s="9"/>
      <c r="WCQ44" s="9"/>
      <c r="WCR44" s="78"/>
      <c r="WCS44" s="9"/>
      <c r="WCT44" s="9"/>
      <c r="WCU44" s="78"/>
      <c r="WCV44" s="9"/>
      <c r="WCW44" s="9"/>
      <c r="WCX44" s="78"/>
      <c r="WCY44" s="9"/>
      <c r="WCZ44" s="9"/>
      <c r="WDA44" s="78"/>
      <c r="WDB44" s="10"/>
      <c r="WDC44" s="10"/>
      <c r="WDD44" s="10"/>
      <c r="WDE44" s="9"/>
      <c r="WDF44" s="9"/>
      <c r="WDG44" s="78"/>
      <c r="WDH44" s="10"/>
      <c r="WDI44" s="10"/>
      <c r="WDJ44" s="10"/>
      <c r="WDK44" s="9"/>
      <c r="WDL44" s="9"/>
      <c r="WDM44" s="78"/>
      <c r="WDN44" s="9"/>
      <c r="WDO44" s="9"/>
      <c r="WDP44" s="78"/>
      <c r="WDQ44" s="10"/>
      <c r="WDR44" s="10"/>
      <c r="WDS44" s="10"/>
      <c r="WDT44" s="10"/>
      <c r="WDU44" s="10"/>
      <c r="WDV44" s="10"/>
      <c r="WDW44" s="57"/>
      <c r="WDX44" s="58"/>
      <c r="WDY44" s="9"/>
      <c r="WDZ44" s="9"/>
      <c r="WEA44" s="78"/>
      <c r="WEB44" s="9"/>
      <c r="WEC44" s="9"/>
      <c r="WED44" s="78"/>
      <c r="WEE44" s="9"/>
      <c r="WEF44" s="9"/>
      <c r="WEG44" s="78"/>
      <c r="WEH44" s="9"/>
      <c r="WEI44" s="9"/>
      <c r="WEJ44" s="78"/>
      <c r="WEK44" s="9"/>
      <c r="WEL44" s="9"/>
      <c r="WEM44" s="78"/>
      <c r="WEN44" s="9"/>
      <c r="WEO44" s="9"/>
      <c r="WEP44" s="78"/>
      <c r="WEQ44" s="9"/>
      <c r="WER44" s="9"/>
      <c r="WES44" s="78"/>
      <c r="WET44" s="9"/>
      <c r="WEU44" s="9"/>
      <c r="WEV44" s="78"/>
      <c r="WEW44" s="9"/>
      <c r="WEX44" s="9"/>
      <c r="WEY44" s="78"/>
      <c r="WEZ44" s="9"/>
      <c r="WFA44" s="9"/>
      <c r="WFB44" s="78"/>
      <c r="WFC44" s="9"/>
      <c r="WFD44" s="9"/>
      <c r="WFE44" s="78"/>
      <c r="WFF44" s="9"/>
      <c r="WFG44" s="9"/>
      <c r="WFH44" s="78"/>
      <c r="WFI44" s="9"/>
      <c r="WFJ44" s="9"/>
      <c r="WFK44" s="78"/>
      <c r="WFL44" s="9"/>
      <c r="WFM44" s="9"/>
      <c r="WFN44" s="78"/>
      <c r="WFO44" s="9"/>
      <c r="WFP44" s="9"/>
      <c r="WFQ44" s="78"/>
      <c r="WFR44" s="9"/>
      <c r="WFS44" s="9"/>
      <c r="WFT44" s="78"/>
      <c r="WFU44" s="9"/>
      <c r="WFV44" s="9"/>
      <c r="WFW44" s="78"/>
      <c r="WFX44" s="9"/>
      <c r="WFY44" s="9"/>
      <c r="WFZ44" s="78"/>
      <c r="WGA44" s="9"/>
      <c r="WGB44" s="9"/>
      <c r="WGC44" s="78"/>
      <c r="WGD44" s="9"/>
      <c r="WGE44" s="9"/>
      <c r="WGF44" s="78"/>
      <c r="WGG44" s="9"/>
      <c r="WGH44" s="9"/>
      <c r="WGI44" s="78"/>
      <c r="WGJ44" s="10"/>
      <c r="WGK44" s="10"/>
      <c r="WGL44" s="10"/>
      <c r="WGM44" s="9"/>
      <c r="WGN44" s="9"/>
      <c r="WGO44" s="78"/>
      <c r="WGP44" s="10"/>
      <c r="WGQ44" s="10"/>
      <c r="WGR44" s="10"/>
      <c r="WGS44" s="9"/>
      <c r="WGT44" s="9"/>
      <c r="WGU44" s="78"/>
      <c r="WGV44" s="9"/>
      <c r="WGW44" s="9"/>
      <c r="WGX44" s="78"/>
      <c r="WGY44" s="10"/>
      <c r="WGZ44" s="10"/>
      <c r="WHA44" s="10"/>
      <c r="WHB44" s="10"/>
      <c r="WHC44" s="10"/>
      <c r="WHD44" s="10"/>
      <c r="WHE44" s="57"/>
      <c r="WHF44" s="58"/>
      <c r="WHG44" s="9"/>
      <c r="WHH44" s="9"/>
      <c r="WHI44" s="78"/>
      <c r="WHJ44" s="9"/>
      <c r="WHK44" s="9"/>
      <c r="WHL44" s="78"/>
      <c r="WHM44" s="9"/>
      <c r="WHN44" s="9"/>
      <c r="WHO44" s="78"/>
      <c r="WHP44" s="9"/>
      <c r="WHQ44" s="9"/>
      <c r="WHR44" s="78"/>
      <c r="WHS44" s="9"/>
      <c r="WHT44" s="9"/>
      <c r="WHU44" s="78"/>
      <c r="WHV44" s="9"/>
      <c r="WHW44" s="9"/>
      <c r="WHX44" s="78"/>
      <c r="WHY44" s="9"/>
      <c r="WHZ44" s="9"/>
      <c r="WIA44" s="78"/>
      <c r="WIB44" s="9"/>
      <c r="WIC44" s="9"/>
      <c r="WID44" s="78"/>
      <c r="WIE44" s="9"/>
      <c r="WIF44" s="9"/>
      <c r="WIG44" s="78"/>
      <c r="WIH44" s="9"/>
      <c r="WII44" s="9"/>
      <c r="WIJ44" s="78"/>
      <c r="WIK44" s="9"/>
      <c r="WIL44" s="9"/>
      <c r="WIM44" s="78"/>
      <c r="WIN44" s="9"/>
      <c r="WIO44" s="9"/>
      <c r="WIP44" s="78"/>
      <c r="WIQ44" s="9"/>
      <c r="WIR44" s="9"/>
      <c r="WIS44" s="78"/>
      <c r="WIT44" s="9"/>
      <c r="WIU44" s="9"/>
      <c r="WIV44" s="78"/>
      <c r="WIW44" s="9"/>
      <c r="WIX44" s="9"/>
      <c r="WIY44" s="78"/>
      <c r="WIZ44" s="9"/>
      <c r="WJA44" s="9"/>
      <c r="WJB44" s="78"/>
      <c r="WJC44" s="9"/>
      <c r="WJD44" s="9"/>
      <c r="WJE44" s="78"/>
      <c r="WJF44" s="9"/>
      <c r="WJG44" s="9"/>
      <c r="WJH44" s="78"/>
      <c r="WJI44" s="9"/>
      <c r="WJJ44" s="9"/>
      <c r="WJK44" s="78"/>
      <c r="WJL44" s="9"/>
      <c r="WJM44" s="9"/>
      <c r="WJN44" s="78"/>
      <c r="WJO44" s="9"/>
      <c r="WJP44" s="9"/>
      <c r="WJQ44" s="78"/>
      <c r="WJR44" s="10"/>
      <c r="WJS44" s="10"/>
      <c r="WJT44" s="10"/>
      <c r="WJU44" s="9"/>
      <c r="WJV44" s="9"/>
      <c r="WJW44" s="78"/>
      <c r="WJX44" s="10"/>
      <c r="WJY44" s="10"/>
      <c r="WJZ44" s="10"/>
      <c r="WKA44" s="9"/>
      <c r="WKB44" s="9"/>
      <c r="WKC44" s="78"/>
      <c r="WKD44" s="9"/>
      <c r="WKE44" s="9"/>
      <c r="WKF44" s="78"/>
      <c r="WKG44" s="10"/>
      <c r="WKH44" s="10"/>
      <c r="WKI44" s="10"/>
      <c r="WKJ44" s="10"/>
      <c r="WKK44" s="10"/>
      <c r="WKL44" s="10"/>
      <c r="WKM44" s="57"/>
      <c r="WKN44" s="58"/>
      <c r="WKO44" s="9"/>
      <c r="WKP44" s="9"/>
      <c r="WKQ44" s="78"/>
      <c r="WKR44" s="9"/>
      <c r="WKS44" s="9"/>
      <c r="WKT44" s="78"/>
      <c r="WKU44" s="9"/>
      <c r="WKV44" s="9"/>
      <c r="WKW44" s="78"/>
      <c r="WKX44" s="9"/>
      <c r="WKY44" s="9"/>
      <c r="WKZ44" s="78"/>
      <c r="WLA44" s="9"/>
      <c r="WLB44" s="9"/>
      <c r="WLC44" s="78"/>
      <c r="WLD44" s="9"/>
      <c r="WLE44" s="9"/>
      <c r="WLF44" s="78"/>
      <c r="WLG44" s="9"/>
      <c r="WLH44" s="9"/>
      <c r="WLI44" s="78"/>
      <c r="WLJ44" s="9"/>
      <c r="WLK44" s="9"/>
      <c r="WLL44" s="78"/>
      <c r="WLM44" s="9"/>
      <c r="WLN44" s="9"/>
      <c r="WLO44" s="78"/>
      <c r="WLP44" s="9"/>
      <c r="WLQ44" s="9"/>
      <c r="WLR44" s="78"/>
      <c r="WLS44" s="9"/>
      <c r="WLT44" s="9"/>
      <c r="WLU44" s="78"/>
      <c r="WLV44" s="9"/>
      <c r="WLW44" s="9"/>
      <c r="WLX44" s="78"/>
      <c r="WLY44" s="9"/>
      <c r="WLZ44" s="9"/>
      <c r="WMA44" s="78"/>
      <c r="WMB44" s="9"/>
      <c r="WMC44" s="9"/>
      <c r="WMD44" s="78"/>
      <c r="WME44" s="9"/>
      <c r="WMF44" s="9"/>
      <c r="WMG44" s="78"/>
      <c r="WMH44" s="9"/>
      <c r="WMI44" s="9"/>
      <c r="WMJ44" s="78"/>
      <c r="WMK44" s="9"/>
      <c r="WML44" s="9"/>
      <c r="WMM44" s="78"/>
      <c r="WMN44" s="9"/>
      <c r="WMO44" s="9"/>
      <c r="WMP44" s="78"/>
      <c r="WMQ44" s="9"/>
      <c r="WMR44" s="9"/>
      <c r="WMS44" s="78"/>
      <c r="WMT44" s="9"/>
      <c r="WMU44" s="9"/>
      <c r="WMV44" s="78"/>
      <c r="WMW44" s="9"/>
      <c r="WMX44" s="9"/>
      <c r="WMY44" s="78"/>
      <c r="WMZ44" s="10"/>
      <c r="WNA44" s="10"/>
      <c r="WNB44" s="10"/>
      <c r="WNC44" s="9"/>
      <c r="WND44" s="9"/>
      <c r="WNE44" s="78"/>
      <c r="WNF44" s="10"/>
      <c r="WNG44" s="10"/>
      <c r="WNH44" s="10"/>
      <c r="WNI44" s="9"/>
      <c r="WNJ44" s="9"/>
      <c r="WNK44" s="78"/>
      <c r="WNL44" s="9"/>
      <c r="WNM44" s="9"/>
      <c r="WNN44" s="78"/>
      <c r="WNO44" s="10"/>
      <c r="WNP44" s="10"/>
      <c r="WNQ44" s="10"/>
      <c r="WNR44" s="10"/>
      <c r="WNS44" s="10"/>
      <c r="WNT44" s="10"/>
      <c r="WNU44" s="57"/>
      <c r="WNV44" s="58"/>
      <c r="WNW44" s="9"/>
      <c r="WNX44" s="9"/>
      <c r="WNY44" s="78"/>
      <c r="WNZ44" s="9"/>
      <c r="WOA44" s="9"/>
      <c r="WOB44" s="78"/>
      <c r="WOC44" s="9"/>
      <c r="WOD44" s="9"/>
      <c r="WOE44" s="78"/>
      <c r="WOF44" s="9"/>
      <c r="WOG44" s="9"/>
      <c r="WOH44" s="78"/>
      <c r="WOI44" s="9"/>
      <c r="WOJ44" s="9"/>
      <c r="WOK44" s="78"/>
      <c r="WOL44" s="9"/>
      <c r="WOM44" s="9"/>
      <c r="WON44" s="78"/>
      <c r="WOO44" s="9"/>
      <c r="WOP44" s="9"/>
      <c r="WOQ44" s="78"/>
      <c r="WOR44" s="9"/>
      <c r="WOS44" s="9"/>
      <c r="WOT44" s="78"/>
      <c r="WOU44" s="9"/>
      <c r="WOV44" s="9"/>
      <c r="WOW44" s="78"/>
      <c r="WOX44" s="9"/>
      <c r="WOY44" s="9"/>
      <c r="WOZ44" s="78"/>
      <c r="WPA44" s="9"/>
      <c r="WPB44" s="9"/>
      <c r="WPC44" s="78"/>
      <c r="WPD44" s="9"/>
      <c r="WPE44" s="9"/>
      <c r="WPF44" s="78"/>
      <c r="WPG44" s="9"/>
      <c r="WPH44" s="9"/>
      <c r="WPI44" s="78"/>
      <c r="WPJ44" s="9"/>
      <c r="WPK44" s="9"/>
      <c r="WPL44" s="78"/>
      <c r="WPM44" s="9"/>
      <c r="WPN44" s="9"/>
      <c r="WPO44" s="78"/>
      <c r="WPP44" s="9"/>
      <c r="WPQ44" s="9"/>
      <c r="WPR44" s="78"/>
      <c r="WPS44" s="9"/>
      <c r="WPT44" s="9"/>
      <c r="WPU44" s="78"/>
      <c r="WPV44" s="9"/>
      <c r="WPW44" s="9"/>
      <c r="WPX44" s="78"/>
      <c r="WPY44" s="9"/>
      <c r="WPZ44" s="9"/>
      <c r="WQA44" s="78"/>
      <c r="WQB44" s="9"/>
      <c r="WQC44" s="9"/>
      <c r="WQD44" s="78"/>
      <c r="WQE44" s="9"/>
      <c r="WQF44" s="9"/>
      <c r="WQG44" s="78"/>
      <c r="WQH44" s="10"/>
      <c r="WQI44" s="10"/>
      <c r="WQJ44" s="10"/>
      <c r="WQK44" s="9"/>
      <c r="WQL44" s="9"/>
      <c r="WQM44" s="78"/>
      <c r="WQN44" s="10"/>
      <c r="WQO44" s="10"/>
      <c r="WQP44" s="10"/>
      <c r="WQQ44" s="9"/>
      <c r="WQR44" s="9"/>
      <c r="WQS44" s="78"/>
      <c r="WQT44" s="9"/>
      <c r="WQU44" s="9"/>
      <c r="WQV44" s="78"/>
      <c r="WQW44" s="10"/>
      <c r="WQX44" s="10"/>
      <c r="WQY44" s="10"/>
      <c r="WQZ44" s="10"/>
      <c r="WRA44" s="10"/>
      <c r="WRB44" s="10"/>
      <c r="WRC44" s="57"/>
      <c r="WRD44" s="58"/>
      <c r="WRE44" s="9"/>
      <c r="WRF44" s="9"/>
      <c r="WRG44" s="78"/>
      <c r="WRH44" s="9"/>
      <c r="WRI44" s="9"/>
      <c r="WRJ44" s="78"/>
      <c r="WRK44" s="9"/>
      <c r="WRL44" s="9"/>
      <c r="WRM44" s="78"/>
      <c r="WRN44" s="9"/>
      <c r="WRO44" s="9"/>
      <c r="WRP44" s="78"/>
      <c r="WRQ44" s="9"/>
      <c r="WRR44" s="9"/>
      <c r="WRS44" s="78"/>
      <c r="WRT44" s="9"/>
      <c r="WRU44" s="9"/>
      <c r="WRV44" s="78"/>
      <c r="WRW44" s="9"/>
      <c r="WRX44" s="9"/>
      <c r="WRY44" s="78"/>
      <c r="WRZ44" s="9"/>
      <c r="WSA44" s="9"/>
      <c r="WSB44" s="78"/>
      <c r="WSC44" s="9"/>
      <c r="WSD44" s="9"/>
      <c r="WSE44" s="78"/>
      <c r="WSF44" s="9"/>
      <c r="WSG44" s="9"/>
      <c r="WSH44" s="78"/>
      <c r="WSI44" s="9"/>
      <c r="WSJ44" s="9"/>
      <c r="WSK44" s="78"/>
      <c r="WSL44" s="9"/>
      <c r="WSM44" s="9"/>
      <c r="WSN44" s="78"/>
      <c r="WSO44" s="9"/>
      <c r="WSP44" s="9"/>
      <c r="WSQ44" s="78"/>
      <c r="WSR44" s="9"/>
      <c r="WSS44" s="9"/>
      <c r="WST44" s="78"/>
      <c r="WSU44" s="9"/>
      <c r="WSV44" s="9"/>
      <c r="WSW44" s="78"/>
      <c r="WSX44" s="9"/>
      <c r="WSY44" s="9"/>
      <c r="WSZ44" s="78"/>
      <c r="WTA44" s="9"/>
      <c r="WTB44" s="9"/>
      <c r="WTC44" s="78"/>
      <c r="WTD44" s="9"/>
      <c r="WTE44" s="9"/>
      <c r="WTF44" s="78"/>
      <c r="WTG44" s="9"/>
      <c r="WTH44" s="9"/>
      <c r="WTI44" s="78"/>
      <c r="WTJ44" s="9"/>
      <c r="WTK44" s="9"/>
      <c r="WTL44" s="78"/>
      <c r="WTM44" s="9"/>
      <c r="WTN44" s="9"/>
      <c r="WTO44" s="78"/>
      <c r="WTP44" s="10"/>
      <c r="WTQ44" s="10"/>
      <c r="WTR44" s="10"/>
      <c r="WTS44" s="9"/>
      <c r="WTT44" s="9"/>
      <c r="WTU44" s="78"/>
      <c r="WTV44" s="10"/>
      <c r="WTW44" s="10"/>
      <c r="WTX44" s="10"/>
      <c r="WTY44" s="9"/>
      <c r="WTZ44" s="9"/>
      <c r="WUA44" s="78"/>
      <c r="WUB44" s="9"/>
      <c r="WUC44" s="9"/>
      <c r="WUD44" s="78"/>
      <c r="WUE44" s="10"/>
      <c r="WUF44" s="10"/>
      <c r="WUG44" s="10"/>
      <c r="WUH44" s="10"/>
      <c r="WUI44" s="10"/>
      <c r="WUJ44" s="10"/>
      <c r="WUK44" s="57"/>
      <c r="WUL44" s="58"/>
      <c r="WUM44" s="9"/>
      <c r="WUN44" s="9"/>
      <c r="WUO44" s="78"/>
      <c r="WUP44" s="9"/>
      <c r="WUQ44" s="9"/>
      <c r="WUR44" s="78"/>
      <c r="WUS44" s="9"/>
      <c r="WUT44" s="9"/>
      <c r="WUU44" s="78"/>
      <c r="WUV44" s="9"/>
      <c r="WUW44" s="9"/>
      <c r="WUX44" s="78"/>
      <c r="WUY44" s="9"/>
      <c r="WUZ44" s="9"/>
      <c r="WVA44" s="78"/>
      <c r="WVB44" s="9"/>
      <c r="WVC44" s="9"/>
      <c r="WVD44" s="78"/>
      <c r="WVE44" s="9"/>
      <c r="WVF44" s="9"/>
      <c r="WVG44" s="78"/>
      <c r="WVH44" s="9"/>
      <c r="WVI44" s="9"/>
      <c r="WVJ44" s="78"/>
      <c r="WVK44" s="9"/>
      <c r="WVL44" s="9"/>
      <c r="WVM44" s="78"/>
      <c r="WVN44" s="9"/>
      <c r="WVO44" s="9"/>
      <c r="WVP44" s="78"/>
      <c r="WVQ44" s="9"/>
      <c r="WVR44" s="9"/>
      <c r="WVS44" s="78"/>
      <c r="WVT44" s="9"/>
      <c r="WVU44" s="9"/>
      <c r="WVV44" s="78"/>
      <c r="WVW44" s="9"/>
      <c r="WVX44" s="9"/>
      <c r="WVY44" s="78"/>
      <c r="WVZ44" s="9"/>
      <c r="WWA44" s="9"/>
      <c r="WWB44" s="78"/>
      <c r="WWC44" s="9"/>
      <c r="WWD44" s="9"/>
      <c r="WWE44" s="78"/>
      <c r="WWF44" s="9"/>
      <c r="WWG44" s="9"/>
      <c r="WWH44" s="78"/>
      <c r="WWI44" s="9"/>
      <c r="WWJ44" s="9"/>
      <c r="WWK44" s="78"/>
      <c r="WWL44" s="9"/>
      <c r="WWM44" s="9"/>
      <c r="WWN44" s="78"/>
      <c r="WWO44" s="9"/>
      <c r="WWP44" s="9"/>
      <c r="WWQ44" s="78"/>
      <c r="WWR44" s="9"/>
      <c r="WWS44" s="9"/>
      <c r="WWT44" s="78"/>
      <c r="WWU44" s="9"/>
      <c r="WWV44" s="9"/>
      <c r="WWW44" s="78"/>
      <c r="WWX44" s="10"/>
      <c r="WWY44" s="10"/>
      <c r="WWZ44" s="10"/>
      <c r="WXA44" s="9"/>
      <c r="WXB44" s="9"/>
      <c r="WXC44" s="78"/>
      <c r="WXD44" s="10"/>
      <c r="WXE44" s="10"/>
      <c r="WXF44" s="10"/>
      <c r="WXG44" s="9"/>
      <c r="WXH44" s="9"/>
      <c r="WXI44" s="78"/>
      <c r="WXJ44" s="9"/>
      <c r="WXK44" s="9"/>
      <c r="WXL44" s="78"/>
      <c r="WXM44" s="10"/>
      <c r="WXN44" s="10"/>
      <c r="WXO44" s="10"/>
      <c r="WXP44" s="10"/>
      <c r="WXQ44" s="10"/>
      <c r="WXR44" s="10"/>
      <c r="WXS44" s="57"/>
      <c r="WXT44" s="58"/>
      <c r="WXU44" s="9"/>
      <c r="WXV44" s="9"/>
      <c r="WXW44" s="78"/>
      <c r="WXX44" s="9"/>
      <c r="WXY44" s="9"/>
      <c r="WXZ44" s="78"/>
      <c r="WYA44" s="9"/>
      <c r="WYB44" s="9"/>
      <c r="WYC44" s="78"/>
      <c r="WYD44" s="9"/>
      <c r="WYE44" s="9"/>
      <c r="WYF44" s="78"/>
      <c r="WYG44" s="9"/>
      <c r="WYH44" s="9"/>
      <c r="WYI44" s="78"/>
      <c r="WYJ44" s="9"/>
      <c r="WYK44" s="9"/>
      <c r="WYL44" s="78"/>
      <c r="WYM44" s="9"/>
      <c r="WYN44" s="9"/>
      <c r="WYO44" s="78"/>
      <c r="WYP44" s="9"/>
      <c r="WYQ44" s="9"/>
      <c r="WYR44" s="78"/>
      <c r="WYS44" s="9"/>
      <c r="WYT44" s="9"/>
      <c r="WYU44" s="78"/>
      <c r="WYV44" s="9"/>
      <c r="WYW44" s="9"/>
      <c r="WYX44" s="78"/>
      <c r="WYY44" s="9"/>
      <c r="WYZ44" s="9"/>
      <c r="WZA44" s="78"/>
      <c r="WZB44" s="9"/>
      <c r="WZC44" s="9"/>
      <c r="WZD44" s="78"/>
      <c r="WZE44" s="9"/>
      <c r="WZF44" s="9"/>
      <c r="WZG44" s="78"/>
      <c r="WZH44" s="9"/>
      <c r="WZI44" s="9"/>
      <c r="WZJ44" s="78"/>
      <c r="WZK44" s="9"/>
      <c r="WZL44" s="9"/>
      <c r="WZM44" s="78"/>
      <c r="WZN44" s="9"/>
      <c r="WZO44" s="9"/>
      <c r="WZP44" s="78"/>
      <c r="WZQ44" s="9"/>
      <c r="WZR44" s="9"/>
      <c r="WZS44" s="78"/>
      <c r="WZT44" s="9"/>
      <c r="WZU44" s="9"/>
      <c r="WZV44" s="78"/>
      <c r="WZW44" s="9"/>
      <c r="WZX44" s="9"/>
      <c r="WZY44" s="78"/>
      <c r="WZZ44" s="9"/>
      <c r="XAA44" s="9"/>
      <c r="XAB44" s="78"/>
      <c r="XAC44" s="9"/>
      <c r="XAD44" s="9"/>
      <c r="XAE44" s="78"/>
      <c r="XAF44" s="10"/>
      <c r="XAG44" s="10"/>
      <c r="XAH44" s="10"/>
      <c r="XAI44" s="9"/>
      <c r="XAJ44" s="9"/>
      <c r="XAK44" s="78"/>
      <c r="XAL44" s="10"/>
      <c r="XAM44" s="10"/>
      <c r="XAN44" s="10"/>
      <c r="XAO44" s="9"/>
      <c r="XAP44" s="9"/>
      <c r="XAQ44" s="78"/>
      <c r="XAR44" s="9"/>
      <c r="XAS44" s="9"/>
      <c r="XAT44" s="78"/>
      <c r="XAU44" s="10"/>
      <c r="XAV44" s="10"/>
      <c r="XAW44" s="10"/>
      <c r="XAX44" s="10"/>
      <c r="XAY44" s="10"/>
      <c r="XAZ44" s="10"/>
      <c r="XBA44" s="57"/>
      <c r="XBB44" s="58"/>
      <c r="XBC44" s="9"/>
      <c r="XBD44" s="9"/>
      <c r="XBE44" s="78"/>
      <c r="XBF44" s="9"/>
      <c r="XBG44" s="9"/>
      <c r="XBH44" s="78"/>
      <c r="XBI44" s="9"/>
      <c r="XBJ44" s="9"/>
      <c r="XBK44" s="78"/>
      <c r="XBL44" s="9"/>
      <c r="XBM44" s="9"/>
      <c r="XBN44" s="78"/>
      <c r="XBO44" s="9"/>
      <c r="XBP44" s="9"/>
      <c r="XBQ44" s="78"/>
      <c r="XBR44" s="9"/>
      <c r="XBS44" s="9"/>
      <c r="XBT44" s="78"/>
      <c r="XBU44" s="9"/>
      <c r="XBV44" s="9"/>
      <c r="XBW44" s="78"/>
      <c r="XBX44" s="9"/>
      <c r="XBY44" s="9"/>
      <c r="XBZ44" s="78"/>
      <c r="XCA44" s="9"/>
      <c r="XCB44" s="9"/>
      <c r="XCC44" s="78"/>
      <c r="XCD44" s="9"/>
      <c r="XCE44" s="9"/>
      <c r="XCF44" s="78"/>
      <c r="XCG44" s="9"/>
      <c r="XCH44" s="9"/>
      <c r="XCI44" s="78"/>
      <c r="XCJ44" s="9"/>
      <c r="XCK44" s="9"/>
      <c r="XCL44" s="78"/>
      <c r="XCM44" s="9"/>
      <c r="XCN44" s="9"/>
      <c r="XCO44" s="78"/>
      <c r="XCP44" s="9"/>
      <c r="XCQ44" s="9"/>
      <c r="XCR44" s="78"/>
    </row>
    <row r="45" spans="1:16320">
      <c r="A45" s="13">
        <v>38</v>
      </c>
      <c r="B45" s="15" t="s">
        <v>40</v>
      </c>
      <c r="C45" s="84"/>
      <c r="D45" s="84"/>
      <c r="E45" s="87"/>
      <c r="F45" s="84"/>
      <c r="G45" s="84"/>
      <c r="H45" s="87">
        <v>0</v>
      </c>
      <c r="I45" s="84"/>
      <c r="J45" s="84"/>
      <c r="K45" s="87">
        <v>0</v>
      </c>
      <c r="L45" s="86"/>
      <c r="M45" s="86"/>
      <c r="N45" s="87">
        <v>0</v>
      </c>
      <c r="O45" s="84"/>
      <c r="P45" s="84"/>
      <c r="Q45" s="87">
        <v>0</v>
      </c>
      <c r="R45" s="84"/>
      <c r="S45" s="84"/>
      <c r="T45" s="87">
        <v>0</v>
      </c>
      <c r="U45" s="84"/>
      <c r="V45" s="84"/>
      <c r="W45" s="87">
        <v>0</v>
      </c>
      <c r="X45" s="84"/>
      <c r="Y45" s="84"/>
      <c r="Z45" s="84">
        <f t="shared" si="122"/>
        <v>0</v>
      </c>
      <c r="AA45" s="84"/>
      <c r="AB45" s="84"/>
      <c r="AC45" s="84">
        <f t="shared" si="114"/>
        <v>0</v>
      </c>
      <c r="AD45" s="84"/>
      <c r="AE45" s="84"/>
      <c r="AF45" s="84">
        <f t="shared" si="115"/>
        <v>0</v>
      </c>
      <c r="AG45" s="84"/>
      <c r="AH45" s="84"/>
      <c r="AI45" s="84">
        <f t="shared" si="116"/>
        <v>0</v>
      </c>
      <c r="AJ45" s="84"/>
      <c r="AK45" s="84"/>
      <c r="AL45" s="84">
        <f t="shared" si="117"/>
        <v>0</v>
      </c>
      <c r="AM45" s="84"/>
      <c r="AN45" s="84"/>
      <c r="AO45" s="84">
        <f t="shared" si="118"/>
        <v>0</v>
      </c>
      <c r="AP45" s="84"/>
      <c r="AQ45" s="84"/>
      <c r="AR45" s="87">
        <v>0</v>
      </c>
      <c r="AS45" s="86"/>
      <c r="AT45" s="86"/>
      <c r="AU45" s="87">
        <v>0</v>
      </c>
      <c r="AV45" s="84"/>
      <c r="AW45" s="84"/>
      <c r="AX45" s="84">
        <f t="shared" si="119"/>
        <v>0</v>
      </c>
      <c r="AY45" s="84"/>
      <c r="AZ45" s="84"/>
      <c r="BA45" s="84">
        <f t="shared" si="120"/>
        <v>0</v>
      </c>
      <c r="BB45" s="84"/>
      <c r="BC45" s="84"/>
      <c r="BD45" s="87">
        <f t="shared" si="40"/>
        <v>0</v>
      </c>
      <c r="BE45" s="86"/>
      <c r="BF45" s="86"/>
      <c r="BG45" s="87">
        <f t="shared" si="42"/>
        <v>0</v>
      </c>
      <c r="BH45" s="86"/>
      <c r="BI45" s="86"/>
      <c r="BJ45" s="87">
        <f t="shared" si="44"/>
        <v>0</v>
      </c>
      <c r="BK45" s="86"/>
      <c r="BL45" s="86"/>
      <c r="BM45" s="87">
        <f t="shared" si="74"/>
        <v>0</v>
      </c>
      <c r="BN45" s="91">
        <f t="shared" si="0"/>
        <v>0</v>
      </c>
      <c r="BO45" s="91">
        <f t="shared" si="0"/>
        <v>0</v>
      </c>
      <c r="BP45" s="91">
        <f t="shared" si="0"/>
        <v>0</v>
      </c>
      <c r="BQ45" s="86"/>
      <c r="BR45" s="86"/>
      <c r="BS45" s="87">
        <f t="shared" si="47"/>
        <v>0</v>
      </c>
      <c r="BT45" s="91">
        <f t="shared" ref="BT45:BV47" si="146">SUM(BQ45)</f>
        <v>0</v>
      </c>
      <c r="BU45" s="91">
        <f t="shared" si="146"/>
        <v>0</v>
      </c>
      <c r="BV45" s="91">
        <f t="shared" si="146"/>
        <v>0</v>
      </c>
      <c r="BW45" s="86"/>
      <c r="BX45" s="86"/>
      <c r="BY45" s="87">
        <f t="shared" si="49"/>
        <v>0</v>
      </c>
      <c r="BZ45" s="86"/>
      <c r="CA45" s="86"/>
      <c r="CB45" s="87">
        <f t="shared" si="51"/>
        <v>0</v>
      </c>
      <c r="CC45" s="91">
        <f t="shared" si="52"/>
        <v>0</v>
      </c>
      <c r="CD45" s="91">
        <f t="shared" si="52"/>
        <v>0</v>
      </c>
      <c r="CE45" s="91">
        <f t="shared" si="52"/>
        <v>0</v>
      </c>
      <c r="CF45" s="91">
        <f t="shared" si="78"/>
        <v>0</v>
      </c>
      <c r="CG45" s="91">
        <f t="shared" si="78"/>
        <v>0</v>
      </c>
      <c r="CH45" s="91">
        <f t="shared" si="78"/>
        <v>0</v>
      </c>
    </row>
    <row r="46" spans="1:16320">
      <c r="A46" s="13">
        <v>39</v>
      </c>
      <c r="B46" s="15" t="s">
        <v>39</v>
      </c>
      <c r="C46" s="84">
        <v>3000000</v>
      </c>
      <c r="D46" s="84">
        <v>2344000</v>
      </c>
      <c r="E46" s="87"/>
      <c r="F46" s="84">
        <v>9060000</v>
      </c>
      <c r="G46" s="84">
        <v>9040000</v>
      </c>
      <c r="H46" s="87">
        <v>-300000</v>
      </c>
      <c r="I46" s="84">
        <v>2500000</v>
      </c>
      <c r="J46" s="84">
        <v>596000</v>
      </c>
      <c r="K46" s="87">
        <v>0</v>
      </c>
      <c r="L46" s="86"/>
      <c r="M46" s="86"/>
      <c r="N46" s="87">
        <v>0</v>
      </c>
      <c r="O46" s="84"/>
      <c r="P46" s="84"/>
      <c r="Q46" s="87">
        <v>0</v>
      </c>
      <c r="R46" s="84">
        <v>3000000</v>
      </c>
      <c r="S46" s="84">
        <v>1500000</v>
      </c>
      <c r="T46" s="87">
        <v>0</v>
      </c>
      <c r="U46" s="84"/>
      <c r="V46" s="84"/>
      <c r="W46" s="87">
        <v>0</v>
      </c>
      <c r="X46" s="84"/>
      <c r="Y46" s="84"/>
      <c r="Z46" s="84">
        <f t="shared" si="122"/>
        <v>0</v>
      </c>
      <c r="AA46" s="84"/>
      <c r="AB46" s="84"/>
      <c r="AC46" s="84">
        <f t="shared" si="114"/>
        <v>0</v>
      </c>
      <c r="AD46" s="84"/>
      <c r="AE46" s="84"/>
      <c r="AF46" s="84">
        <f t="shared" si="115"/>
        <v>0</v>
      </c>
      <c r="AG46" s="84"/>
      <c r="AH46" s="84"/>
      <c r="AI46" s="84">
        <f t="shared" si="116"/>
        <v>0</v>
      </c>
      <c r="AJ46" s="84"/>
      <c r="AK46" s="84"/>
      <c r="AL46" s="84">
        <f t="shared" si="117"/>
        <v>0</v>
      </c>
      <c r="AM46" s="84"/>
      <c r="AN46" s="84"/>
      <c r="AO46" s="84">
        <f t="shared" si="118"/>
        <v>0</v>
      </c>
      <c r="AP46" s="84"/>
      <c r="AQ46" s="84"/>
      <c r="AR46" s="87">
        <v>0</v>
      </c>
      <c r="AS46" s="86"/>
      <c r="AT46" s="86"/>
      <c r="AU46" s="87">
        <v>0</v>
      </c>
      <c r="AV46" s="84"/>
      <c r="AW46" s="84"/>
      <c r="AX46" s="84">
        <f t="shared" si="119"/>
        <v>0</v>
      </c>
      <c r="AY46" s="84"/>
      <c r="AZ46" s="84"/>
      <c r="BA46" s="84">
        <f t="shared" si="120"/>
        <v>0</v>
      </c>
      <c r="BB46" s="84"/>
      <c r="BC46" s="84"/>
      <c r="BD46" s="87">
        <f t="shared" si="40"/>
        <v>0</v>
      </c>
      <c r="BE46" s="86"/>
      <c r="BF46" s="86"/>
      <c r="BG46" s="87">
        <f t="shared" si="42"/>
        <v>0</v>
      </c>
      <c r="BH46" s="86"/>
      <c r="BI46" s="86"/>
      <c r="BJ46" s="87">
        <f t="shared" si="44"/>
        <v>0</v>
      </c>
      <c r="BK46" s="86"/>
      <c r="BL46" s="86"/>
      <c r="BM46" s="87">
        <f t="shared" si="74"/>
        <v>0</v>
      </c>
      <c r="BN46" s="91">
        <f t="shared" si="0"/>
        <v>17560000</v>
      </c>
      <c r="BO46" s="91">
        <f t="shared" si="0"/>
        <v>13480000</v>
      </c>
      <c r="BP46" s="91">
        <f t="shared" si="0"/>
        <v>-300000</v>
      </c>
      <c r="BQ46" s="86"/>
      <c r="BR46" s="86"/>
      <c r="BS46" s="87">
        <f t="shared" si="47"/>
        <v>0</v>
      </c>
      <c r="BT46" s="91">
        <f t="shared" si="146"/>
        <v>0</v>
      </c>
      <c r="BU46" s="91">
        <f t="shared" si="146"/>
        <v>0</v>
      </c>
      <c r="BV46" s="91">
        <f t="shared" si="146"/>
        <v>0</v>
      </c>
      <c r="BW46" s="86"/>
      <c r="BX46" s="86"/>
      <c r="BY46" s="87">
        <f t="shared" si="49"/>
        <v>0</v>
      </c>
      <c r="BZ46" s="86"/>
      <c r="CA46" s="86"/>
      <c r="CB46" s="87">
        <f t="shared" si="51"/>
        <v>0</v>
      </c>
      <c r="CC46" s="91">
        <f t="shared" si="52"/>
        <v>0</v>
      </c>
      <c r="CD46" s="91">
        <f t="shared" si="52"/>
        <v>0</v>
      </c>
      <c r="CE46" s="91">
        <f t="shared" si="52"/>
        <v>0</v>
      </c>
      <c r="CF46" s="91">
        <f t="shared" si="78"/>
        <v>17560000</v>
      </c>
      <c r="CG46" s="91">
        <f t="shared" si="78"/>
        <v>13480000</v>
      </c>
      <c r="CH46" s="91">
        <f t="shared" si="78"/>
        <v>-300000</v>
      </c>
    </row>
    <row r="47" spans="1:16320">
      <c r="A47" s="13">
        <v>40</v>
      </c>
      <c r="B47" s="15" t="s">
        <v>42</v>
      </c>
      <c r="C47" s="84">
        <v>9000000</v>
      </c>
      <c r="D47" s="84">
        <v>3597000</v>
      </c>
      <c r="E47" s="87"/>
      <c r="F47" s="84">
        <v>48300000</v>
      </c>
      <c r="G47" s="84">
        <v>2142112</v>
      </c>
      <c r="H47" s="87">
        <v>-1000000</v>
      </c>
      <c r="I47" s="84">
        <v>2000000</v>
      </c>
      <c r="J47" s="84">
        <v>0</v>
      </c>
      <c r="K47" s="87">
        <v>0</v>
      </c>
      <c r="L47" s="86"/>
      <c r="M47" s="86"/>
      <c r="N47" s="87">
        <v>0</v>
      </c>
      <c r="O47" s="84"/>
      <c r="P47" s="84"/>
      <c r="Q47" s="87">
        <v>0</v>
      </c>
      <c r="R47" s="84"/>
      <c r="S47" s="84"/>
      <c r="T47" s="87">
        <v>0</v>
      </c>
      <c r="U47" s="84"/>
      <c r="V47" s="84"/>
      <c r="W47" s="87">
        <v>0</v>
      </c>
      <c r="X47" s="84"/>
      <c r="Y47" s="84"/>
      <c r="Z47" s="84">
        <f t="shared" si="122"/>
        <v>0</v>
      </c>
      <c r="AA47" s="84"/>
      <c r="AB47" s="84"/>
      <c r="AC47" s="84">
        <f t="shared" si="114"/>
        <v>0</v>
      </c>
      <c r="AD47" s="84"/>
      <c r="AE47" s="84"/>
      <c r="AF47" s="84">
        <f t="shared" si="115"/>
        <v>0</v>
      </c>
      <c r="AG47" s="84"/>
      <c r="AH47" s="84"/>
      <c r="AI47" s="84">
        <f t="shared" si="116"/>
        <v>0</v>
      </c>
      <c r="AJ47" s="84"/>
      <c r="AK47" s="84"/>
      <c r="AL47" s="84">
        <f t="shared" si="117"/>
        <v>0</v>
      </c>
      <c r="AM47" s="84"/>
      <c r="AN47" s="84"/>
      <c r="AO47" s="84">
        <f t="shared" si="118"/>
        <v>0</v>
      </c>
      <c r="AP47" s="84"/>
      <c r="AQ47" s="84"/>
      <c r="AR47" s="87">
        <v>0</v>
      </c>
      <c r="AS47" s="86"/>
      <c r="AT47" s="86"/>
      <c r="AU47" s="87">
        <v>0</v>
      </c>
      <c r="AV47" s="84"/>
      <c r="AW47" s="84"/>
      <c r="AX47" s="84">
        <f t="shared" si="119"/>
        <v>0</v>
      </c>
      <c r="AY47" s="84"/>
      <c r="AZ47" s="84"/>
      <c r="BA47" s="84">
        <f t="shared" si="120"/>
        <v>0</v>
      </c>
      <c r="BB47" s="84"/>
      <c r="BC47" s="84"/>
      <c r="BD47" s="87">
        <f t="shared" si="40"/>
        <v>0</v>
      </c>
      <c r="BE47" s="86"/>
      <c r="BF47" s="86"/>
      <c r="BG47" s="87">
        <f t="shared" si="42"/>
        <v>0</v>
      </c>
      <c r="BH47" s="86"/>
      <c r="BI47" s="86"/>
      <c r="BJ47" s="87">
        <f t="shared" si="44"/>
        <v>0</v>
      </c>
      <c r="BK47" s="86"/>
      <c r="BL47" s="86"/>
      <c r="BM47" s="87">
        <f t="shared" si="74"/>
        <v>0</v>
      </c>
      <c r="BN47" s="91">
        <f t="shared" si="0"/>
        <v>59300000</v>
      </c>
      <c r="BO47" s="91">
        <f t="shared" si="0"/>
        <v>5739112</v>
      </c>
      <c r="BP47" s="91">
        <f t="shared" si="0"/>
        <v>-1000000</v>
      </c>
      <c r="BQ47" s="86"/>
      <c r="BR47" s="86"/>
      <c r="BS47" s="87">
        <f t="shared" si="47"/>
        <v>0</v>
      </c>
      <c r="BT47" s="91">
        <f t="shared" si="146"/>
        <v>0</v>
      </c>
      <c r="BU47" s="91">
        <f t="shared" si="146"/>
        <v>0</v>
      </c>
      <c r="BV47" s="91">
        <f t="shared" si="146"/>
        <v>0</v>
      </c>
      <c r="BW47" s="86"/>
      <c r="BX47" s="86"/>
      <c r="BY47" s="87">
        <f t="shared" si="49"/>
        <v>0</v>
      </c>
      <c r="BZ47" s="86"/>
      <c r="CA47" s="86"/>
      <c r="CB47" s="87">
        <f t="shared" si="51"/>
        <v>0</v>
      </c>
      <c r="CC47" s="91">
        <f t="shared" si="52"/>
        <v>0</v>
      </c>
      <c r="CD47" s="91">
        <f t="shared" si="52"/>
        <v>0</v>
      </c>
      <c r="CE47" s="91">
        <f t="shared" si="52"/>
        <v>0</v>
      </c>
      <c r="CF47" s="91">
        <f t="shared" si="78"/>
        <v>59300000</v>
      </c>
      <c r="CG47" s="91">
        <f t="shared" si="78"/>
        <v>5739112</v>
      </c>
      <c r="CH47" s="91">
        <f t="shared" si="78"/>
        <v>-1000000</v>
      </c>
    </row>
    <row r="48" spans="1:16320">
      <c r="A48" s="57">
        <v>41</v>
      </c>
      <c r="B48" s="58" t="s">
        <v>43</v>
      </c>
      <c r="C48" s="106">
        <f>SUM(C49:C57)</f>
        <v>52166600</v>
      </c>
      <c r="D48" s="106">
        <f>SUM(D49:D57)</f>
        <v>25569400</v>
      </c>
      <c r="E48" s="176">
        <v>-2550000</v>
      </c>
      <c r="F48" s="106">
        <f>SUM(F49:F57)</f>
        <v>351493000</v>
      </c>
      <c r="G48" s="106">
        <f>SUM(G49:G57)</f>
        <v>153768505</v>
      </c>
      <c r="H48" s="176">
        <v>-13800000</v>
      </c>
      <c r="I48" s="106">
        <f>SUM(I49:I57)</f>
        <v>83980000</v>
      </c>
      <c r="J48" s="106">
        <f>SUM(J49:J57)</f>
        <v>62287416.759999998</v>
      </c>
      <c r="K48" s="176">
        <v>-400000</v>
      </c>
      <c r="L48" s="88">
        <v>0</v>
      </c>
      <c r="M48" s="88">
        <v>0</v>
      </c>
      <c r="N48" s="176">
        <v>0</v>
      </c>
      <c r="O48" s="106">
        <f>SUM(O49:O57)</f>
        <v>100155400</v>
      </c>
      <c r="P48" s="106">
        <f>SUM(P49:P57)</f>
        <v>83205665.140000001</v>
      </c>
      <c r="Q48" s="176">
        <v>-546712</v>
      </c>
      <c r="R48" s="106">
        <f>SUM(R49:R57)</f>
        <v>17900000</v>
      </c>
      <c r="S48" s="106">
        <f>SUM(S49:S57)</f>
        <v>10640000</v>
      </c>
      <c r="T48" s="176">
        <v>0</v>
      </c>
      <c r="U48" s="106">
        <f>SUM(U49:U57)</f>
        <v>0</v>
      </c>
      <c r="V48" s="106">
        <f>SUM(V49:V57)</f>
        <v>0</v>
      </c>
      <c r="W48" s="176">
        <v>0</v>
      </c>
      <c r="X48" s="106">
        <f>SUM(X100:X107)</f>
        <v>0</v>
      </c>
      <c r="Y48" s="106">
        <f t="shared" ref="Y48:AQ48" si="147">SUM(Y100:Y107)</f>
        <v>0</v>
      </c>
      <c r="Z48" s="106">
        <f t="shared" si="122"/>
        <v>0</v>
      </c>
      <c r="AA48" s="106">
        <f t="shared" si="147"/>
        <v>0</v>
      </c>
      <c r="AB48" s="106">
        <f t="shared" si="147"/>
        <v>0</v>
      </c>
      <c r="AC48" s="106">
        <f t="shared" si="114"/>
        <v>0</v>
      </c>
      <c r="AD48" s="106">
        <f t="shared" si="147"/>
        <v>0</v>
      </c>
      <c r="AE48" s="106">
        <f t="shared" si="147"/>
        <v>0</v>
      </c>
      <c r="AF48" s="106">
        <f t="shared" si="115"/>
        <v>0</v>
      </c>
      <c r="AG48" s="106">
        <f t="shared" si="147"/>
        <v>0</v>
      </c>
      <c r="AH48" s="106">
        <f t="shared" si="147"/>
        <v>0</v>
      </c>
      <c r="AI48" s="106">
        <f t="shared" si="116"/>
        <v>0</v>
      </c>
      <c r="AJ48" s="106">
        <f t="shared" si="147"/>
        <v>0</v>
      </c>
      <c r="AK48" s="106">
        <f t="shared" si="147"/>
        <v>0</v>
      </c>
      <c r="AL48" s="106">
        <f t="shared" si="117"/>
        <v>0</v>
      </c>
      <c r="AM48" s="106">
        <f t="shared" si="147"/>
        <v>0</v>
      </c>
      <c r="AN48" s="106">
        <f t="shared" si="147"/>
        <v>0</v>
      </c>
      <c r="AO48" s="106">
        <f t="shared" si="118"/>
        <v>0</v>
      </c>
      <c r="AP48" s="106">
        <f t="shared" si="147"/>
        <v>0</v>
      </c>
      <c r="AQ48" s="106">
        <f t="shared" si="147"/>
        <v>0</v>
      </c>
      <c r="AR48" s="176">
        <v>0</v>
      </c>
      <c r="AS48" s="88">
        <v>0</v>
      </c>
      <c r="AT48" s="88">
        <v>0</v>
      </c>
      <c r="AU48" s="176">
        <v>0</v>
      </c>
      <c r="AV48" s="106">
        <f t="shared" ref="AV48:BC48" si="148">SUM(AV49:AV57)</f>
        <v>0</v>
      </c>
      <c r="AW48" s="106">
        <f t="shared" si="148"/>
        <v>0</v>
      </c>
      <c r="AX48" s="106">
        <f t="shared" si="119"/>
        <v>0</v>
      </c>
      <c r="AY48" s="106">
        <f t="shared" si="148"/>
        <v>0</v>
      </c>
      <c r="AZ48" s="106">
        <f t="shared" si="148"/>
        <v>0</v>
      </c>
      <c r="BA48" s="106">
        <f t="shared" si="120"/>
        <v>0</v>
      </c>
      <c r="BB48" s="106">
        <f t="shared" si="148"/>
        <v>0</v>
      </c>
      <c r="BC48" s="106">
        <f t="shared" si="148"/>
        <v>0</v>
      </c>
      <c r="BD48" s="176">
        <f t="shared" si="40"/>
        <v>0</v>
      </c>
      <c r="BE48" s="88">
        <f t="shared" ref="BE48:BL48" si="149">SUM(BE49:BE57)</f>
        <v>0</v>
      </c>
      <c r="BF48" s="88">
        <f t="shared" si="149"/>
        <v>0</v>
      </c>
      <c r="BG48" s="176">
        <f t="shared" si="42"/>
        <v>0</v>
      </c>
      <c r="BH48" s="88">
        <f t="shared" si="149"/>
        <v>0</v>
      </c>
      <c r="BI48" s="88">
        <f t="shared" si="149"/>
        <v>0</v>
      </c>
      <c r="BJ48" s="176">
        <f t="shared" si="44"/>
        <v>0</v>
      </c>
      <c r="BK48" s="88">
        <f t="shared" si="149"/>
        <v>0</v>
      </c>
      <c r="BL48" s="88">
        <f t="shared" si="149"/>
        <v>0</v>
      </c>
      <c r="BM48" s="176">
        <f t="shared" si="74"/>
        <v>0</v>
      </c>
      <c r="BN48" s="90">
        <f t="shared" si="0"/>
        <v>605695000</v>
      </c>
      <c r="BO48" s="90">
        <f t="shared" si="0"/>
        <v>335470986.89999998</v>
      </c>
      <c r="BP48" s="90">
        <f t="shared" si="0"/>
        <v>-17296712</v>
      </c>
      <c r="BQ48" s="88">
        <f t="shared" ref="BQ48:BR48" si="150">SUM(BQ49:BQ57)</f>
        <v>0</v>
      </c>
      <c r="BR48" s="88">
        <f t="shared" si="150"/>
        <v>0</v>
      </c>
      <c r="BS48" s="176">
        <f t="shared" si="47"/>
        <v>0</v>
      </c>
      <c r="BT48" s="90">
        <f t="shared" si="112"/>
        <v>0</v>
      </c>
      <c r="BU48" s="90">
        <f t="shared" si="112"/>
        <v>0</v>
      </c>
      <c r="BV48" s="90">
        <f t="shared" si="112"/>
        <v>0</v>
      </c>
      <c r="BW48" s="88">
        <f t="shared" ref="BW48:CA48" si="151">SUM(BW49:BW57)</f>
        <v>263168500</v>
      </c>
      <c r="BX48" s="88">
        <f t="shared" si="151"/>
        <v>150000</v>
      </c>
      <c r="BY48" s="176">
        <f t="shared" si="49"/>
        <v>-263018500</v>
      </c>
      <c r="BZ48" s="88">
        <f t="shared" si="151"/>
        <v>2147500</v>
      </c>
      <c r="CA48" s="88">
        <f t="shared" si="151"/>
        <v>0</v>
      </c>
      <c r="CB48" s="176">
        <f t="shared" si="51"/>
        <v>-2147500</v>
      </c>
      <c r="CC48" s="90">
        <f t="shared" si="52"/>
        <v>265316000</v>
      </c>
      <c r="CD48" s="90">
        <f t="shared" si="52"/>
        <v>150000</v>
      </c>
      <c r="CE48" s="90">
        <f t="shared" si="52"/>
        <v>-265166000</v>
      </c>
      <c r="CF48" s="169">
        <f t="shared" si="78"/>
        <v>871011000</v>
      </c>
      <c r="CG48" s="90">
        <f t="shared" si="78"/>
        <v>335620986.89999998</v>
      </c>
      <c r="CH48" s="90">
        <f t="shared" si="78"/>
        <v>-282462712</v>
      </c>
      <c r="CI48" s="78"/>
      <c r="CJ48" s="10"/>
      <c r="CK48" s="10"/>
      <c r="CL48" s="10"/>
      <c r="CM48" s="9"/>
      <c r="CN48" s="9"/>
      <c r="CO48" s="78"/>
      <c r="CP48" s="10"/>
      <c r="CQ48" s="10"/>
      <c r="CR48" s="10"/>
      <c r="CS48" s="9"/>
      <c r="CT48" s="9"/>
      <c r="CU48" s="78"/>
      <c r="CV48" s="9"/>
      <c r="CW48" s="9"/>
      <c r="CX48" s="78"/>
      <c r="CY48" s="10"/>
      <c r="CZ48" s="10"/>
      <c r="DA48" s="10"/>
      <c r="DB48" s="10"/>
      <c r="DC48" s="10"/>
      <c r="DD48" s="10"/>
      <c r="DE48" s="57"/>
      <c r="DF48" s="58"/>
      <c r="DG48" s="9"/>
      <c r="DH48" s="9"/>
      <c r="DI48" s="78"/>
      <c r="DJ48" s="9"/>
      <c r="DK48" s="9"/>
      <c r="DL48" s="78"/>
      <c r="DM48" s="9"/>
      <c r="DN48" s="9"/>
      <c r="DO48" s="78"/>
      <c r="DP48" s="9"/>
      <c r="DQ48" s="9"/>
      <c r="DR48" s="78"/>
      <c r="DS48" s="9"/>
      <c r="DT48" s="9"/>
      <c r="DU48" s="78"/>
      <c r="DV48" s="9"/>
      <c r="DW48" s="9"/>
      <c r="DX48" s="78"/>
      <c r="DY48" s="9"/>
      <c r="DZ48" s="9"/>
      <c r="EA48" s="78"/>
      <c r="EB48" s="9"/>
      <c r="EC48" s="9"/>
      <c r="ED48" s="78"/>
      <c r="EE48" s="9"/>
      <c r="EF48" s="9"/>
      <c r="EG48" s="78"/>
      <c r="EH48" s="9"/>
      <c r="EI48" s="9"/>
      <c r="EJ48" s="78"/>
      <c r="EK48" s="9"/>
      <c r="EL48" s="9"/>
      <c r="EM48" s="78"/>
      <c r="EN48" s="9"/>
      <c r="EO48" s="9"/>
      <c r="EP48" s="78"/>
      <c r="EQ48" s="9"/>
      <c r="ER48" s="9"/>
      <c r="ES48" s="78"/>
      <c r="ET48" s="9"/>
      <c r="EU48" s="9"/>
      <c r="EV48" s="78"/>
      <c r="EW48" s="9"/>
      <c r="EX48" s="9"/>
      <c r="EY48" s="78"/>
      <c r="EZ48" s="9"/>
      <c r="FA48" s="9"/>
      <c r="FB48" s="78"/>
      <c r="FC48" s="9"/>
      <c r="FD48" s="9"/>
      <c r="FE48" s="78"/>
      <c r="FF48" s="9"/>
      <c r="FG48" s="9"/>
      <c r="FH48" s="78"/>
      <c r="FI48" s="9"/>
      <c r="FJ48" s="9"/>
      <c r="FK48" s="78"/>
      <c r="FL48" s="9"/>
      <c r="FM48" s="9"/>
      <c r="FN48" s="78"/>
      <c r="FO48" s="9"/>
      <c r="FP48" s="9"/>
      <c r="FQ48" s="78"/>
      <c r="FR48" s="10"/>
      <c r="FS48" s="10"/>
      <c r="FT48" s="10"/>
      <c r="FU48" s="9"/>
      <c r="FV48" s="9"/>
      <c r="FW48" s="78"/>
      <c r="FX48" s="10"/>
      <c r="FY48" s="10"/>
      <c r="FZ48" s="10"/>
      <c r="GA48" s="9"/>
      <c r="GB48" s="9"/>
      <c r="GC48" s="78"/>
      <c r="GD48" s="9"/>
      <c r="GE48" s="9"/>
      <c r="GF48" s="78"/>
      <c r="GG48" s="10"/>
      <c r="GH48" s="10"/>
      <c r="GI48" s="10"/>
      <c r="GJ48" s="10"/>
      <c r="GK48" s="10"/>
      <c r="GL48" s="10"/>
      <c r="GM48" s="57"/>
      <c r="GN48" s="58"/>
      <c r="GO48" s="9"/>
      <c r="GP48" s="9"/>
      <c r="GQ48" s="78"/>
      <c r="GR48" s="9"/>
      <c r="GS48" s="9"/>
      <c r="GT48" s="78"/>
      <c r="GU48" s="9"/>
      <c r="GV48" s="9"/>
      <c r="GW48" s="78"/>
      <c r="GX48" s="9"/>
      <c r="GY48" s="9"/>
      <c r="GZ48" s="78"/>
      <c r="HA48" s="9"/>
      <c r="HB48" s="9"/>
      <c r="HC48" s="78"/>
      <c r="HD48" s="9"/>
      <c r="HE48" s="9"/>
      <c r="HF48" s="78"/>
      <c r="HG48" s="9"/>
      <c r="HH48" s="9"/>
      <c r="HI48" s="78"/>
      <c r="HJ48" s="9"/>
      <c r="HK48" s="9"/>
      <c r="HL48" s="78"/>
      <c r="HM48" s="9"/>
      <c r="HN48" s="9"/>
      <c r="HO48" s="78"/>
      <c r="HP48" s="9"/>
      <c r="HQ48" s="9"/>
      <c r="HR48" s="78"/>
      <c r="HS48" s="9"/>
      <c r="HT48" s="9"/>
      <c r="HU48" s="78"/>
      <c r="HV48" s="9"/>
      <c r="HW48" s="9"/>
      <c r="HX48" s="78"/>
      <c r="HY48" s="9"/>
      <c r="HZ48" s="9"/>
      <c r="IA48" s="78"/>
      <c r="IB48" s="9"/>
      <c r="IC48" s="9"/>
      <c r="ID48" s="78"/>
      <c r="IE48" s="9"/>
      <c r="IF48" s="9"/>
      <c r="IG48" s="78"/>
      <c r="IH48" s="9"/>
      <c r="II48" s="9"/>
      <c r="IJ48" s="78"/>
      <c r="IK48" s="9"/>
      <c r="IL48" s="9"/>
      <c r="IM48" s="78"/>
      <c r="IN48" s="9"/>
      <c r="IO48" s="9"/>
      <c r="IP48" s="78"/>
      <c r="IQ48" s="9"/>
      <c r="IR48" s="9"/>
      <c r="IS48" s="78"/>
      <c r="IT48" s="9"/>
      <c r="IU48" s="9"/>
      <c r="IV48" s="78"/>
      <c r="IW48" s="9"/>
      <c r="IX48" s="9"/>
      <c r="IY48" s="78"/>
      <c r="IZ48" s="10"/>
      <c r="JA48" s="10"/>
      <c r="JB48" s="10"/>
      <c r="JC48" s="9"/>
      <c r="JD48" s="9"/>
      <c r="JE48" s="78"/>
      <c r="JF48" s="10"/>
      <c r="JG48" s="10"/>
      <c r="JH48" s="10"/>
      <c r="JI48" s="9"/>
      <c r="JJ48" s="9"/>
      <c r="JK48" s="78"/>
      <c r="JL48" s="9"/>
      <c r="JM48" s="9"/>
      <c r="JN48" s="78"/>
      <c r="JO48" s="10"/>
      <c r="JP48" s="10"/>
      <c r="JQ48" s="10"/>
      <c r="JR48" s="10"/>
      <c r="JS48" s="10"/>
      <c r="JT48" s="10"/>
      <c r="JU48" s="57"/>
      <c r="JV48" s="58"/>
      <c r="JW48" s="9"/>
      <c r="JX48" s="9"/>
      <c r="JY48" s="78"/>
      <c r="JZ48" s="9"/>
      <c r="KA48" s="9"/>
      <c r="KB48" s="78"/>
      <c r="KC48" s="9"/>
      <c r="KD48" s="9"/>
      <c r="KE48" s="78"/>
      <c r="KF48" s="9"/>
      <c r="KG48" s="9"/>
      <c r="KH48" s="78"/>
      <c r="KI48" s="9"/>
      <c r="KJ48" s="9"/>
      <c r="KK48" s="78"/>
      <c r="KL48" s="9"/>
      <c r="KM48" s="9"/>
      <c r="KN48" s="78"/>
      <c r="KO48" s="9"/>
      <c r="KP48" s="9"/>
      <c r="KQ48" s="78"/>
      <c r="KR48" s="9"/>
      <c r="KS48" s="9"/>
      <c r="KT48" s="78"/>
      <c r="KU48" s="9"/>
      <c r="KV48" s="9"/>
      <c r="KW48" s="78"/>
      <c r="KX48" s="9"/>
      <c r="KY48" s="9"/>
      <c r="KZ48" s="78"/>
      <c r="LA48" s="9"/>
      <c r="LB48" s="9"/>
      <c r="LC48" s="78"/>
      <c r="LD48" s="9"/>
      <c r="LE48" s="9"/>
      <c r="LF48" s="78"/>
      <c r="LG48" s="9"/>
      <c r="LH48" s="9"/>
      <c r="LI48" s="78"/>
      <c r="LJ48" s="9"/>
      <c r="LK48" s="9"/>
      <c r="LL48" s="78"/>
      <c r="LM48" s="9"/>
      <c r="LN48" s="9"/>
      <c r="LO48" s="78"/>
      <c r="LP48" s="9"/>
      <c r="LQ48" s="9"/>
      <c r="LR48" s="78"/>
      <c r="LS48" s="9"/>
      <c r="LT48" s="9"/>
      <c r="LU48" s="78"/>
      <c r="LV48" s="9"/>
      <c r="LW48" s="9"/>
      <c r="LX48" s="78"/>
      <c r="LY48" s="9"/>
      <c r="LZ48" s="9"/>
      <c r="MA48" s="78"/>
      <c r="MB48" s="9"/>
      <c r="MC48" s="9"/>
      <c r="MD48" s="78"/>
      <c r="ME48" s="9"/>
      <c r="MF48" s="9"/>
      <c r="MG48" s="78"/>
      <c r="MH48" s="10"/>
      <c r="MI48" s="10"/>
      <c r="MJ48" s="10"/>
      <c r="MK48" s="9"/>
      <c r="ML48" s="9"/>
      <c r="MM48" s="78"/>
      <c r="MN48" s="10"/>
      <c r="MO48" s="10"/>
      <c r="MP48" s="10"/>
      <c r="MQ48" s="9"/>
      <c r="MR48" s="9"/>
      <c r="MS48" s="78"/>
      <c r="MT48" s="9"/>
      <c r="MU48" s="9"/>
      <c r="MV48" s="78"/>
      <c r="MW48" s="10"/>
      <c r="MX48" s="10"/>
      <c r="MY48" s="10"/>
      <c r="MZ48" s="10"/>
      <c r="NA48" s="10"/>
      <c r="NB48" s="10"/>
      <c r="NC48" s="57"/>
      <c r="ND48" s="58"/>
      <c r="NE48" s="9"/>
      <c r="NF48" s="9"/>
      <c r="NG48" s="78"/>
      <c r="NH48" s="9"/>
      <c r="NI48" s="9"/>
      <c r="NJ48" s="78"/>
      <c r="NK48" s="9"/>
      <c r="NL48" s="9"/>
      <c r="NM48" s="78"/>
      <c r="NN48" s="9"/>
      <c r="NO48" s="9"/>
      <c r="NP48" s="78"/>
      <c r="NQ48" s="9"/>
      <c r="NR48" s="9"/>
      <c r="NS48" s="78"/>
      <c r="NT48" s="9"/>
      <c r="NU48" s="9"/>
      <c r="NV48" s="78"/>
      <c r="NW48" s="9"/>
      <c r="NX48" s="9"/>
      <c r="NY48" s="78"/>
      <c r="NZ48" s="9"/>
      <c r="OA48" s="9"/>
      <c r="OB48" s="78"/>
      <c r="OC48" s="9"/>
      <c r="OD48" s="9"/>
      <c r="OE48" s="78"/>
      <c r="OF48" s="9"/>
      <c r="OG48" s="9"/>
      <c r="OH48" s="78"/>
      <c r="OI48" s="9"/>
      <c r="OJ48" s="9"/>
      <c r="OK48" s="78"/>
      <c r="OL48" s="9"/>
      <c r="OM48" s="9"/>
      <c r="ON48" s="78"/>
      <c r="OO48" s="9"/>
      <c r="OP48" s="9"/>
      <c r="OQ48" s="78"/>
      <c r="OR48" s="9"/>
      <c r="OS48" s="9"/>
      <c r="OT48" s="78"/>
      <c r="OU48" s="9"/>
      <c r="OV48" s="9"/>
      <c r="OW48" s="78"/>
      <c r="OX48" s="9"/>
      <c r="OY48" s="9"/>
      <c r="OZ48" s="78"/>
      <c r="PA48" s="9"/>
      <c r="PB48" s="9"/>
      <c r="PC48" s="78"/>
      <c r="PD48" s="9"/>
      <c r="PE48" s="9"/>
      <c r="PF48" s="78"/>
      <c r="PG48" s="9"/>
      <c r="PH48" s="9"/>
      <c r="PI48" s="78"/>
      <c r="PJ48" s="9"/>
      <c r="PK48" s="9"/>
      <c r="PL48" s="78"/>
      <c r="PM48" s="9"/>
      <c r="PN48" s="9"/>
      <c r="PO48" s="78"/>
      <c r="PP48" s="10"/>
      <c r="PQ48" s="10"/>
      <c r="PR48" s="10"/>
      <c r="PS48" s="9"/>
      <c r="PT48" s="9"/>
      <c r="PU48" s="78"/>
      <c r="PV48" s="10"/>
      <c r="PW48" s="10"/>
      <c r="PX48" s="10"/>
      <c r="PY48" s="9"/>
      <c r="PZ48" s="9"/>
      <c r="QA48" s="78"/>
      <c r="QB48" s="9"/>
      <c r="QC48" s="9"/>
      <c r="QD48" s="78"/>
      <c r="QE48" s="10"/>
      <c r="QF48" s="10"/>
      <c r="QG48" s="10"/>
      <c r="QH48" s="10"/>
      <c r="QI48" s="10"/>
      <c r="QJ48" s="10"/>
      <c r="QK48" s="57"/>
      <c r="QL48" s="58"/>
      <c r="QM48" s="9"/>
      <c r="QN48" s="9"/>
      <c r="QO48" s="78"/>
      <c r="QP48" s="9"/>
      <c r="QQ48" s="9"/>
      <c r="QR48" s="78"/>
      <c r="QS48" s="9"/>
      <c r="QT48" s="9"/>
      <c r="QU48" s="78"/>
      <c r="QV48" s="9"/>
      <c r="QW48" s="9"/>
      <c r="QX48" s="78"/>
      <c r="QY48" s="9"/>
      <c r="QZ48" s="9"/>
      <c r="RA48" s="78"/>
      <c r="RB48" s="9"/>
      <c r="RC48" s="9"/>
      <c r="RD48" s="78"/>
      <c r="RE48" s="9"/>
      <c r="RF48" s="9"/>
      <c r="RG48" s="78"/>
      <c r="RH48" s="9"/>
      <c r="RI48" s="9"/>
      <c r="RJ48" s="78"/>
      <c r="RK48" s="9"/>
      <c r="RL48" s="9"/>
      <c r="RM48" s="78"/>
      <c r="RN48" s="9"/>
      <c r="RO48" s="9"/>
      <c r="RP48" s="78"/>
      <c r="RQ48" s="9"/>
      <c r="RR48" s="9"/>
      <c r="RS48" s="78"/>
      <c r="RT48" s="9"/>
      <c r="RU48" s="9"/>
      <c r="RV48" s="78"/>
      <c r="RW48" s="9"/>
      <c r="RX48" s="9"/>
      <c r="RY48" s="78"/>
      <c r="RZ48" s="9"/>
      <c r="SA48" s="9"/>
      <c r="SB48" s="78"/>
      <c r="SC48" s="9"/>
      <c r="SD48" s="9"/>
      <c r="SE48" s="78"/>
      <c r="SF48" s="9"/>
      <c r="SG48" s="9"/>
      <c r="SH48" s="78"/>
      <c r="SI48" s="9"/>
      <c r="SJ48" s="9"/>
      <c r="SK48" s="78"/>
      <c r="SL48" s="9"/>
      <c r="SM48" s="9"/>
      <c r="SN48" s="78"/>
      <c r="SO48" s="9"/>
      <c r="SP48" s="9"/>
      <c r="SQ48" s="78"/>
      <c r="SR48" s="9"/>
      <c r="SS48" s="9"/>
      <c r="ST48" s="78"/>
      <c r="SU48" s="9"/>
      <c r="SV48" s="9"/>
      <c r="SW48" s="78"/>
      <c r="SX48" s="10"/>
      <c r="SY48" s="10"/>
      <c r="SZ48" s="10"/>
      <c r="TA48" s="9"/>
      <c r="TB48" s="9"/>
      <c r="TC48" s="78"/>
      <c r="TD48" s="10"/>
      <c r="TE48" s="10"/>
      <c r="TF48" s="10"/>
      <c r="TG48" s="9"/>
      <c r="TH48" s="9"/>
      <c r="TI48" s="78"/>
      <c r="TJ48" s="9"/>
      <c r="TK48" s="9"/>
      <c r="TL48" s="78"/>
      <c r="TM48" s="10"/>
      <c r="TN48" s="10"/>
      <c r="TO48" s="10"/>
      <c r="TP48" s="10"/>
      <c r="TQ48" s="10"/>
      <c r="TR48" s="10"/>
      <c r="TS48" s="57"/>
      <c r="TT48" s="58"/>
      <c r="TU48" s="9"/>
      <c r="TV48" s="9"/>
      <c r="TW48" s="78"/>
      <c r="TX48" s="9"/>
      <c r="TY48" s="9"/>
      <c r="TZ48" s="78"/>
      <c r="UA48" s="9"/>
      <c r="UB48" s="9"/>
      <c r="UC48" s="78"/>
      <c r="UD48" s="9"/>
      <c r="UE48" s="9"/>
      <c r="UF48" s="78"/>
      <c r="UG48" s="9"/>
      <c r="UH48" s="9"/>
      <c r="UI48" s="78"/>
      <c r="UJ48" s="9"/>
      <c r="UK48" s="9"/>
      <c r="UL48" s="78"/>
      <c r="UM48" s="9"/>
      <c r="UN48" s="9"/>
      <c r="UO48" s="78"/>
      <c r="UP48" s="9"/>
      <c r="UQ48" s="9"/>
      <c r="UR48" s="78"/>
      <c r="US48" s="9"/>
      <c r="UT48" s="9"/>
      <c r="UU48" s="78"/>
      <c r="UV48" s="9"/>
      <c r="UW48" s="9"/>
      <c r="UX48" s="78"/>
      <c r="UY48" s="9"/>
      <c r="UZ48" s="9"/>
      <c r="VA48" s="78"/>
      <c r="VB48" s="9"/>
      <c r="VC48" s="9"/>
      <c r="VD48" s="78"/>
      <c r="VE48" s="9"/>
      <c r="VF48" s="9"/>
      <c r="VG48" s="78"/>
      <c r="VH48" s="9"/>
      <c r="VI48" s="9"/>
      <c r="VJ48" s="78"/>
      <c r="VK48" s="9"/>
      <c r="VL48" s="9"/>
      <c r="VM48" s="78"/>
      <c r="VN48" s="9"/>
      <c r="VO48" s="9"/>
      <c r="VP48" s="78"/>
      <c r="VQ48" s="9"/>
      <c r="VR48" s="9"/>
      <c r="VS48" s="78"/>
      <c r="VT48" s="9"/>
      <c r="VU48" s="9"/>
      <c r="VV48" s="78"/>
      <c r="VW48" s="9"/>
      <c r="VX48" s="9"/>
      <c r="VY48" s="78"/>
      <c r="VZ48" s="9"/>
      <c r="WA48" s="9"/>
      <c r="WB48" s="78"/>
      <c r="WC48" s="9"/>
      <c r="WD48" s="9"/>
      <c r="WE48" s="78"/>
      <c r="WF48" s="10"/>
      <c r="WG48" s="10"/>
      <c r="WH48" s="10"/>
      <c r="WI48" s="9"/>
      <c r="WJ48" s="9"/>
      <c r="WK48" s="78"/>
      <c r="WL48" s="10"/>
      <c r="WM48" s="10"/>
      <c r="WN48" s="10"/>
      <c r="WO48" s="9"/>
      <c r="WP48" s="9"/>
      <c r="WQ48" s="78"/>
      <c r="WR48" s="9"/>
      <c r="WS48" s="9"/>
      <c r="WT48" s="78"/>
      <c r="WU48" s="10"/>
      <c r="WV48" s="10"/>
      <c r="WW48" s="10"/>
      <c r="WX48" s="10"/>
      <c r="WY48" s="10"/>
      <c r="WZ48" s="10"/>
      <c r="XA48" s="57"/>
      <c r="XB48" s="58"/>
      <c r="XC48" s="9"/>
      <c r="XD48" s="9"/>
      <c r="XE48" s="78"/>
      <c r="XF48" s="9"/>
      <c r="XG48" s="9"/>
      <c r="XH48" s="78"/>
      <c r="XI48" s="9"/>
      <c r="XJ48" s="9"/>
      <c r="XK48" s="78"/>
      <c r="XL48" s="9"/>
      <c r="XM48" s="9"/>
      <c r="XN48" s="78"/>
      <c r="XO48" s="9"/>
      <c r="XP48" s="9"/>
      <c r="XQ48" s="78"/>
      <c r="XR48" s="9"/>
      <c r="XS48" s="9"/>
      <c r="XT48" s="78"/>
      <c r="XU48" s="9"/>
      <c r="XV48" s="9"/>
      <c r="XW48" s="78"/>
      <c r="XX48" s="9"/>
      <c r="XY48" s="9"/>
      <c r="XZ48" s="78"/>
      <c r="YA48" s="9"/>
      <c r="YB48" s="9"/>
      <c r="YC48" s="78"/>
      <c r="YD48" s="9"/>
      <c r="YE48" s="9"/>
      <c r="YF48" s="78"/>
      <c r="YG48" s="9"/>
      <c r="YH48" s="9"/>
      <c r="YI48" s="78"/>
      <c r="YJ48" s="9"/>
      <c r="YK48" s="9"/>
      <c r="YL48" s="78"/>
      <c r="YM48" s="9"/>
      <c r="YN48" s="9"/>
      <c r="YO48" s="78"/>
      <c r="YP48" s="9"/>
      <c r="YQ48" s="9"/>
      <c r="YR48" s="78"/>
      <c r="YS48" s="9"/>
      <c r="YT48" s="9"/>
      <c r="YU48" s="78"/>
      <c r="YV48" s="9"/>
      <c r="YW48" s="9"/>
      <c r="YX48" s="78"/>
      <c r="YY48" s="9"/>
      <c r="YZ48" s="9"/>
      <c r="ZA48" s="78"/>
      <c r="ZB48" s="9"/>
      <c r="ZC48" s="9"/>
      <c r="ZD48" s="78"/>
      <c r="ZE48" s="9"/>
      <c r="ZF48" s="9"/>
      <c r="ZG48" s="78"/>
      <c r="ZH48" s="9"/>
      <c r="ZI48" s="9"/>
      <c r="ZJ48" s="78"/>
      <c r="ZK48" s="9"/>
      <c r="ZL48" s="9"/>
      <c r="ZM48" s="78"/>
      <c r="ZN48" s="10"/>
      <c r="ZO48" s="10"/>
      <c r="ZP48" s="10"/>
      <c r="ZQ48" s="9"/>
      <c r="ZR48" s="9"/>
      <c r="ZS48" s="78"/>
      <c r="ZT48" s="10"/>
      <c r="ZU48" s="10"/>
      <c r="ZV48" s="10"/>
      <c r="ZW48" s="9"/>
      <c r="ZX48" s="9"/>
      <c r="ZY48" s="78"/>
      <c r="ZZ48" s="9"/>
      <c r="AAA48" s="9"/>
      <c r="AAB48" s="78"/>
      <c r="AAC48" s="10"/>
      <c r="AAD48" s="10"/>
      <c r="AAE48" s="10"/>
      <c r="AAF48" s="10"/>
      <c r="AAG48" s="10"/>
      <c r="AAH48" s="10"/>
      <c r="AAI48" s="57"/>
      <c r="AAJ48" s="58"/>
      <c r="AAK48" s="9"/>
      <c r="AAL48" s="9"/>
      <c r="AAM48" s="78"/>
      <c r="AAN48" s="9"/>
      <c r="AAO48" s="9"/>
      <c r="AAP48" s="78"/>
      <c r="AAQ48" s="9"/>
      <c r="AAR48" s="9"/>
      <c r="AAS48" s="78"/>
      <c r="AAT48" s="9"/>
      <c r="AAU48" s="9"/>
      <c r="AAV48" s="78"/>
      <c r="AAW48" s="9"/>
      <c r="AAX48" s="9"/>
      <c r="AAY48" s="78"/>
      <c r="AAZ48" s="9"/>
      <c r="ABA48" s="9"/>
      <c r="ABB48" s="78"/>
      <c r="ABC48" s="9"/>
      <c r="ABD48" s="9"/>
      <c r="ABE48" s="78"/>
      <c r="ABF48" s="9"/>
      <c r="ABG48" s="9"/>
      <c r="ABH48" s="78"/>
      <c r="ABI48" s="9"/>
      <c r="ABJ48" s="9"/>
      <c r="ABK48" s="78"/>
      <c r="ABL48" s="9"/>
      <c r="ABM48" s="9"/>
      <c r="ABN48" s="78"/>
      <c r="ABO48" s="9"/>
      <c r="ABP48" s="9"/>
      <c r="ABQ48" s="78"/>
      <c r="ABR48" s="9"/>
      <c r="ABS48" s="9"/>
      <c r="ABT48" s="78"/>
      <c r="ABU48" s="9"/>
      <c r="ABV48" s="9"/>
      <c r="ABW48" s="78"/>
      <c r="ABX48" s="9"/>
      <c r="ABY48" s="9"/>
      <c r="ABZ48" s="78"/>
      <c r="ACA48" s="9"/>
      <c r="ACB48" s="9"/>
      <c r="ACC48" s="78"/>
      <c r="ACD48" s="9"/>
      <c r="ACE48" s="9"/>
      <c r="ACF48" s="78"/>
      <c r="ACG48" s="9"/>
      <c r="ACH48" s="9"/>
      <c r="ACI48" s="78"/>
      <c r="ACJ48" s="9"/>
      <c r="ACK48" s="9"/>
      <c r="ACL48" s="78"/>
      <c r="ACM48" s="9"/>
      <c r="ACN48" s="9"/>
      <c r="ACO48" s="78"/>
      <c r="ACP48" s="9"/>
      <c r="ACQ48" s="9"/>
      <c r="ACR48" s="78"/>
      <c r="ACS48" s="9"/>
      <c r="ACT48" s="9"/>
      <c r="ACU48" s="78"/>
      <c r="ACV48" s="10"/>
      <c r="ACW48" s="10"/>
      <c r="ACX48" s="10"/>
      <c r="ACY48" s="9"/>
      <c r="ACZ48" s="9"/>
      <c r="ADA48" s="78"/>
      <c r="ADB48" s="10"/>
      <c r="ADC48" s="10"/>
      <c r="ADD48" s="10"/>
      <c r="ADE48" s="9"/>
      <c r="ADF48" s="9"/>
      <c r="ADG48" s="78"/>
      <c r="ADH48" s="9"/>
      <c r="ADI48" s="9"/>
      <c r="ADJ48" s="78"/>
      <c r="ADK48" s="10"/>
      <c r="ADL48" s="10"/>
      <c r="ADM48" s="10"/>
      <c r="ADN48" s="10"/>
      <c r="ADO48" s="10"/>
      <c r="ADP48" s="10"/>
      <c r="ADQ48" s="57"/>
      <c r="ADR48" s="58"/>
      <c r="ADS48" s="9"/>
      <c r="ADT48" s="9"/>
      <c r="ADU48" s="78"/>
      <c r="ADV48" s="9"/>
      <c r="ADW48" s="9"/>
      <c r="ADX48" s="78"/>
      <c r="ADY48" s="9"/>
      <c r="ADZ48" s="9"/>
      <c r="AEA48" s="78"/>
      <c r="AEB48" s="9"/>
      <c r="AEC48" s="9"/>
      <c r="AED48" s="78"/>
      <c r="AEE48" s="9"/>
      <c r="AEF48" s="9"/>
      <c r="AEG48" s="78"/>
      <c r="AEH48" s="9"/>
      <c r="AEI48" s="9"/>
      <c r="AEJ48" s="78"/>
      <c r="AEK48" s="9"/>
      <c r="AEL48" s="9"/>
      <c r="AEM48" s="78"/>
      <c r="AEN48" s="9"/>
      <c r="AEO48" s="9"/>
      <c r="AEP48" s="78"/>
      <c r="AEQ48" s="9"/>
      <c r="AER48" s="9"/>
      <c r="AES48" s="78"/>
      <c r="AET48" s="9"/>
      <c r="AEU48" s="9"/>
      <c r="AEV48" s="78"/>
      <c r="AEW48" s="9"/>
      <c r="AEX48" s="9"/>
      <c r="AEY48" s="78"/>
      <c r="AEZ48" s="9"/>
      <c r="AFA48" s="9"/>
      <c r="AFB48" s="78"/>
      <c r="AFC48" s="9"/>
      <c r="AFD48" s="9"/>
      <c r="AFE48" s="78"/>
      <c r="AFF48" s="9"/>
      <c r="AFG48" s="9"/>
      <c r="AFH48" s="78"/>
      <c r="AFI48" s="9"/>
      <c r="AFJ48" s="9"/>
      <c r="AFK48" s="78"/>
      <c r="AFL48" s="9"/>
      <c r="AFM48" s="9"/>
      <c r="AFN48" s="78"/>
      <c r="AFO48" s="9"/>
      <c r="AFP48" s="9"/>
      <c r="AFQ48" s="78"/>
      <c r="AFR48" s="9"/>
      <c r="AFS48" s="9"/>
      <c r="AFT48" s="78"/>
      <c r="AFU48" s="9"/>
      <c r="AFV48" s="9"/>
      <c r="AFW48" s="78"/>
      <c r="AFX48" s="9"/>
      <c r="AFY48" s="9"/>
      <c r="AFZ48" s="78"/>
      <c r="AGA48" s="9"/>
      <c r="AGB48" s="9"/>
      <c r="AGC48" s="78"/>
      <c r="AGD48" s="10"/>
      <c r="AGE48" s="10"/>
      <c r="AGF48" s="10"/>
      <c r="AGG48" s="9"/>
      <c r="AGH48" s="9"/>
      <c r="AGI48" s="78"/>
      <c r="AGJ48" s="10"/>
      <c r="AGK48" s="10"/>
      <c r="AGL48" s="10"/>
      <c r="AGM48" s="9"/>
      <c r="AGN48" s="9"/>
      <c r="AGO48" s="78"/>
      <c r="AGP48" s="9"/>
      <c r="AGQ48" s="9"/>
      <c r="AGR48" s="78"/>
      <c r="AGS48" s="10"/>
      <c r="AGT48" s="10"/>
      <c r="AGU48" s="10"/>
      <c r="AGV48" s="10"/>
      <c r="AGW48" s="10"/>
      <c r="AGX48" s="10"/>
      <c r="AGY48" s="57"/>
      <c r="AGZ48" s="58"/>
      <c r="AHA48" s="9"/>
      <c r="AHB48" s="9"/>
      <c r="AHC48" s="78"/>
      <c r="AHD48" s="9"/>
      <c r="AHE48" s="9"/>
      <c r="AHF48" s="78"/>
      <c r="AHG48" s="9"/>
      <c r="AHH48" s="9"/>
      <c r="AHI48" s="78"/>
      <c r="AHJ48" s="9"/>
      <c r="AHK48" s="9"/>
      <c r="AHL48" s="78"/>
      <c r="AHM48" s="9"/>
      <c r="AHN48" s="9"/>
      <c r="AHO48" s="78"/>
      <c r="AHP48" s="9"/>
      <c r="AHQ48" s="9"/>
      <c r="AHR48" s="78"/>
      <c r="AHS48" s="9"/>
      <c r="AHT48" s="9"/>
      <c r="AHU48" s="78"/>
      <c r="AHV48" s="9"/>
      <c r="AHW48" s="9"/>
      <c r="AHX48" s="78"/>
      <c r="AHY48" s="9"/>
      <c r="AHZ48" s="9"/>
      <c r="AIA48" s="78"/>
      <c r="AIB48" s="9"/>
      <c r="AIC48" s="9"/>
      <c r="AID48" s="78"/>
      <c r="AIE48" s="9"/>
      <c r="AIF48" s="9"/>
      <c r="AIG48" s="78"/>
      <c r="AIH48" s="9"/>
      <c r="AII48" s="9"/>
      <c r="AIJ48" s="78"/>
      <c r="AIK48" s="9"/>
      <c r="AIL48" s="9"/>
      <c r="AIM48" s="78"/>
      <c r="AIN48" s="9"/>
      <c r="AIO48" s="9"/>
      <c r="AIP48" s="78"/>
      <c r="AIQ48" s="9"/>
      <c r="AIR48" s="9"/>
      <c r="AIS48" s="78"/>
      <c r="AIT48" s="9"/>
      <c r="AIU48" s="9"/>
      <c r="AIV48" s="78"/>
      <c r="AIW48" s="9"/>
      <c r="AIX48" s="9"/>
      <c r="AIY48" s="78"/>
      <c r="AIZ48" s="9"/>
      <c r="AJA48" s="9"/>
      <c r="AJB48" s="78"/>
      <c r="AJC48" s="9"/>
      <c r="AJD48" s="9"/>
      <c r="AJE48" s="78"/>
      <c r="AJF48" s="9"/>
      <c r="AJG48" s="9"/>
      <c r="AJH48" s="78"/>
      <c r="AJI48" s="9"/>
      <c r="AJJ48" s="9"/>
      <c r="AJK48" s="78"/>
      <c r="AJL48" s="10"/>
      <c r="AJM48" s="10"/>
      <c r="AJN48" s="10"/>
      <c r="AJO48" s="9"/>
      <c r="AJP48" s="9"/>
      <c r="AJQ48" s="78"/>
      <c r="AJR48" s="10"/>
      <c r="AJS48" s="10"/>
      <c r="AJT48" s="10"/>
      <c r="AJU48" s="9"/>
      <c r="AJV48" s="9"/>
      <c r="AJW48" s="78"/>
      <c r="AJX48" s="9"/>
      <c r="AJY48" s="9"/>
      <c r="AJZ48" s="78"/>
      <c r="AKA48" s="10"/>
      <c r="AKB48" s="10"/>
      <c r="AKC48" s="10"/>
      <c r="AKD48" s="10"/>
      <c r="AKE48" s="10"/>
      <c r="AKF48" s="10"/>
      <c r="AKG48" s="57"/>
      <c r="AKH48" s="58"/>
      <c r="AKI48" s="9"/>
      <c r="AKJ48" s="9"/>
      <c r="AKK48" s="78"/>
      <c r="AKL48" s="9"/>
      <c r="AKM48" s="9"/>
      <c r="AKN48" s="78"/>
      <c r="AKO48" s="9"/>
      <c r="AKP48" s="9"/>
      <c r="AKQ48" s="78"/>
      <c r="AKR48" s="9"/>
      <c r="AKS48" s="9"/>
      <c r="AKT48" s="78"/>
      <c r="AKU48" s="9"/>
      <c r="AKV48" s="9"/>
      <c r="AKW48" s="78"/>
      <c r="AKX48" s="9"/>
      <c r="AKY48" s="9"/>
      <c r="AKZ48" s="78"/>
      <c r="ALA48" s="9"/>
      <c r="ALB48" s="9"/>
      <c r="ALC48" s="78"/>
      <c r="ALD48" s="9"/>
      <c r="ALE48" s="9"/>
      <c r="ALF48" s="78"/>
      <c r="ALG48" s="9"/>
      <c r="ALH48" s="9"/>
      <c r="ALI48" s="78"/>
      <c r="ALJ48" s="9"/>
      <c r="ALK48" s="9"/>
      <c r="ALL48" s="78"/>
      <c r="ALM48" s="9"/>
      <c r="ALN48" s="9"/>
      <c r="ALO48" s="78"/>
      <c r="ALP48" s="9"/>
      <c r="ALQ48" s="9"/>
      <c r="ALR48" s="78"/>
      <c r="ALS48" s="9"/>
      <c r="ALT48" s="9"/>
      <c r="ALU48" s="78"/>
      <c r="ALV48" s="9"/>
      <c r="ALW48" s="9"/>
      <c r="ALX48" s="78"/>
      <c r="ALY48" s="9"/>
      <c r="ALZ48" s="9"/>
      <c r="AMA48" s="78"/>
      <c r="AMB48" s="9"/>
      <c r="AMC48" s="9"/>
      <c r="AMD48" s="78"/>
      <c r="AME48" s="9"/>
      <c r="AMF48" s="9"/>
      <c r="AMG48" s="78"/>
      <c r="AMH48" s="9"/>
      <c r="AMI48" s="9"/>
      <c r="AMJ48" s="78"/>
      <c r="AMK48" s="9"/>
      <c r="AML48" s="9"/>
      <c r="AMM48" s="78"/>
      <c r="AMN48" s="9"/>
      <c r="AMO48" s="9"/>
      <c r="AMP48" s="78"/>
      <c r="AMQ48" s="9"/>
      <c r="AMR48" s="9"/>
      <c r="AMS48" s="78"/>
      <c r="AMT48" s="10"/>
      <c r="AMU48" s="10"/>
      <c r="AMV48" s="10"/>
      <c r="AMW48" s="9"/>
      <c r="AMX48" s="9"/>
      <c r="AMY48" s="78"/>
      <c r="AMZ48" s="10"/>
      <c r="ANA48" s="10"/>
      <c r="ANB48" s="10"/>
      <c r="ANC48" s="9"/>
      <c r="AND48" s="9"/>
      <c r="ANE48" s="78"/>
      <c r="ANF48" s="9"/>
      <c r="ANG48" s="9"/>
      <c r="ANH48" s="78"/>
      <c r="ANI48" s="10"/>
      <c r="ANJ48" s="10"/>
      <c r="ANK48" s="10"/>
      <c r="ANL48" s="10"/>
      <c r="ANM48" s="10"/>
      <c r="ANN48" s="10"/>
      <c r="ANO48" s="57"/>
      <c r="ANP48" s="58"/>
      <c r="ANQ48" s="9"/>
      <c r="ANR48" s="9"/>
      <c r="ANS48" s="78"/>
      <c r="ANT48" s="9"/>
      <c r="ANU48" s="9"/>
      <c r="ANV48" s="78"/>
      <c r="ANW48" s="9"/>
      <c r="ANX48" s="9"/>
      <c r="ANY48" s="78"/>
      <c r="ANZ48" s="9"/>
      <c r="AOA48" s="9"/>
      <c r="AOB48" s="78"/>
      <c r="AOC48" s="9"/>
      <c r="AOD48" s="9"/>
      <c r="AOE48" s="78"/>
      <c r="AOF48" s="9"/>
      <c r="AOG48" s="9"/>
      <c r="AOH48" s="78"/>
      <c r="AOI48" s="9"/>
      <c r="AOJ48" s="9"/>
      <c r="AOK48" s="78"/>
      <c r="AOL48" s="9"/>
      <c r="AOM48" s="9"/>
      <c r="AON48" s="78"/>
      <c r="AOO48" s="9"/>
      <c r="AOP48" s="9"/>
      <c r="AOQ48" s="78"/>
      <c r="AOR48" s="9"/>
      <c r="AOS48" s="9"/>
      <c r="AOT48" s="78"/>
      <c r="AOU48" s="9"/>
      <c r="AOV48" s="9"/>
      <c r="AOW48" s="78"/>
      <c r="AOX48" s="9"/>
      <c r="AOY48" s="9"/>
      <c r="AOZ48" s="78"/>
      <c r="APA48" s="9"/>
      <c r="APB48" s="9"/>
      <c r="APC48" s="78"/>
      <c r="APD48" s="9"/>
      <c r="APE48" s="9"/>
      <c r="APF48" s="78"/>
      <c r="APG48" s="9"/>
      <c r="APH48" s="9"/>
      <c r="API48" s="78"/>
      <c r="APJ48" s="9"/>
      <c r="APK48" s="9"/>
      <c r="APL48" s="78"/>
      <c r="APM48" s="9"/>
      <c r="APN48" s="9"/>
      <c r="APO48" s="78"/>
      <c r="APP48" s="9"/>
      <c r="APQ48" s="9"/>
      <c r="APR48" s="78"/>
      <c r="APS48" s="9"/>
      <c r="APT48" s="9"/>
      <c r="APU48" s="78"/>
      <c r="APV48" s="9"/>
      <c r="APW48" s="9"/>
      <c r="APX48" s="78"/>
      <c r="APY48" s="9"/>
      <c r="APZ48" s="9"/>
      <c r="AQA48" s="78"/>
      <c r="AQB48" s="10"/>
      <c r="AQC48" s="10"/>
      <c r="AQD48" s="10"/>
      <c r="AQE48" s="9"/>
      <c r="AQF48" s="9"/>
      <c r="AQG48" s="78"/>
      <c r="AQH48" s="10"/>
      <c r="AQI48" s="10"/>
      <c r="AQJ48" s="10"/>
      <c r="AQK48" s="9"/>
      <c r="AQL48" s="9"/>
      <c r="AQM48" s="78"/>
      <c r="AQN48" s="9"/>
      <c r="AQO48" s="9"/>
      <c r="AQP48" s="78"/>
      <c r="AQQ48" s="10"/>
      <c r="AQR48" s="10"/>
      <c r="AQS48" s="10"/>
      <c r="AQT48" s="10"/>
      <c r="AQU48" s="10"/>
      <c r="AQV48" s="10"/>
      <c r="AQW48" s="57"/>
      <c r="AQX48" s="58"/>
      <c r="AQY48" s="9"/>
      <c r="AQZ48" s="9"/>
      <c r="ARA48" s="78"/>
      <c r="ARB48" s="9"/>
      <c r="ARC48" s="9"/>
      <c r="ARD48" s="78"/>
      <c r="ARE48" s="9"/>
      <c r="ARF48" s="9"/>
      <c r="ARG48" s="78"/>
      <c r="ARH48" s="9"/>
      <c r="ARI48" s="9"/>
      <c r="ARJ48" s="78"/>
      <c r="ARK48" s="9"/>
      <c r="ARL48" s="9"/>
      <c r="ARM48" s="78"/>
      <c r="ARN48" s="9"/>
      <c r="ARO48" s="9"/>
      <c r="ARP48" s="78"/>
      <c r="ARQ48" s="9"/>
      <c r="ARR48" s="9"/>
      <c r="ARS48" s="78"/>
      <c r="ART48" s="9"/>
      <c r="ARU48" s="9"/>
      <c r="ARV48" s="78"/>
      <c r="ARW48" s="9"/>
      <c r="ARX48" s="9"/>
      <c r="ARY48" s="78"/>
      <c r="ARZ48" s="9"/>
      <c r="ASA48" s="9"/>
      <c r="ASB48" s="78"/>
      <c r="ASC48" s="9"/>
      <c r="ASD48" s="9"/>
      <c r="ASE48" s="78"/>
      <c r="ASF48" s="9"/>
      <c r="ASG48" s="9"/>
      <c r="ASH48" s="78"/>
      <c r="ASI48" s="9"/>
      <c r="ASJ48" s="9"/>
      <c r="ASK48" s="78"/>
      <c r="ASL48" s="9"/>
      <c r="ASM48" s="9"/>
      <c r="ASN48" s="78"/>
      <c r="ASO48" s="9"/>
      <c r="ASP48" s="9"/>
      <c r="ASQ48" s="78"/>
      <c r="ASR48" s="9"/>
      <c r="ASS48" s="9"/>
      <c r="AST48" s="78"/>
      <c r="ASU48" s="9"/>
      <c r="ASV48" s="9"/>
      <c r="ASW48" s="78"/>
      <c r="ASX48" s="9"/>
      <c r="ASY48" s="9"/>
      <c r="ASZ48" s="78"/>
      <c r="ATA48" s="9"/>
      <c r="ATB48" s="9"/>
      <c r="ATC48" s="78"/>
      <c r="ATD48" s="9"/>
      <c r="ATE48" s="9"/>
      <c r="ATF48" s="78"/>
      <c r="ATG48" s="9"/>
      <c r="ATH48" s="9"/>
      <c r="ATI48" s="78"/>
      <c r="ATJ48" s="10"/>
      <c r="ATK48" s="10"/>
      <c r="ATL48" s="10"/>
      <c r="ATM48" s="9"/>
      <c r="ATN48" s="9"/>
      <c r="ATO48" s="78"/>
      <c r="ATP48" s="10"/>
      <c r="ATQ48" s="10"/>
      <c r="ATR48" s="10"/>
      <c r="ATS48" s="9"/>
      <c r="ATT48" s="9"/>
      <c r="ATU48" s="78"/>
      <c r="ATV48" s="9"/>
      <c r="ATW48" s="9"/>
      <c r="ATX48" s="78"/>
      <c r="ATY48" s="10"/>
      <c r="ATZ48" s="10"/>
      <c r="AUA48" s="10"/>
      <c r="AUB48" s="10"/>
      <c r="AUC48" s="10"/>
      <c r="AUD48" s="10"/>
      <c r="AUE48" s="57"/>
      <c r="AUF48" s="58"/>
      <c r="AUG48" s="9"/>
      <c r="AUH48" s="9"/>
      <c r="AUI48" s="78"/>
      <c r="AUJ48" s="9"/>
      <c r="AUK48" s="9"/>
      <c r="AUL48" s="78"/>
      <c r="AUM48" s="9"/>
      <c r="AUN48" s="9"/>
      <c r="AUO48" s="78"/>
      <c r="AUP48" s="9"/>
      <c r="AUQ48" s="9"/>
      <c r="AUR48" s="78"/>
      <c r="AUS48" s="9"/>
      <c r="AUT48" s="9"/>
      <c r="AUU48" s="78"/>
      <c r="AUV48" s="9"/>
      <c r="AUW48" s="9"/>
      <c r="AUX48" s="78"/>
      <c r="AUY48" s="9"/>
      <c r="AUZ48" s="9"/>
      <c r="AVA48" s="78"/>
      <c r="AVB48" s="9"/>
      <c r="AVC48" s="9"/>
      <c r="AVD48" s="78"/>
      <c r="AVE48" s="9"/>
      <c r="AVF48" s="9"/>
      <c r="AVG48" s="78"/>
      <c r="AVH48" s="9"/>
      <c r="AVI48" s="9"/>
      <c r="AVJ48" s="78"/>
      <c r="AVK48" s="9"/>
      <c r="AVL48" s="9"/>
      <c r="AVM48" s="78"/>
      <c r="AVN48" s="9"/>
      <c r="AVO48" s="9"/>
      <c r="AVP48" s="78"/>
      <c r="AVQ48" s="9"/>
      <c r="AVR48" s="9"/>
      <c r="AVS48" s="78"/>
      <c r="AVT48" s="9"/>
      <c r="AVU48" s="9"/>
      <c r="AVV48" s="78"/>
      <c r="AVW48" s="9"/>
      <c r="AVX48" s="9"/>
      <c r="AVY48" s="78"/>
      <c r="AVZ48" s="9"/>
      <c r="AWA48" s="9"/>
      <c r="AWB48" s="78"/>
      <c r="AWC48" s="9"/>
      <c r="AWD48" s="9"/>
      <c r="AWE48" s="78"/>
      <c r="AWF48" s="9"/>
      <c r="AWG48" s="9"/>
      <c r="AWH48" s="78"/>
      <c r="AWI48" s="9"/>
      <c r="AWJ48" s="9"/>
      <c r="AWK48" s="78"/>
      <c r="AWL48" s="9"/>
      <c r="AWM48" s="9"/>
      <c r="AWN48" s="78"/>
      <c r="AWO48" s="9"/>
      <c r="AWP48" s="9"/>
      <c r="AWQ48" s="78"/>
      <c r="AWR48" s="10"/>
      <c r="AWS48" s="10"/>
      <c r="AWT48" s="10"/>
      <c r="AWU48" s="9"/>
      <c r="AWV48" s="9"/>
      <c r="AWW48" s="78"/>
      <c r="AWX48" s="10"/>
      <c r="AWY48" s="10"/>
      <c r="AWZ48" s="10"/>
      <c r="AXA48" s="9"/>
      <c r="AXB48" s="9"/>
      <c r="AXC48" s="78"/>
      <c r="AXD48" s="9"/>
      <c r="AXE48" s="9"/>
      <c r="AXF48" s="78"/>
      <c r="AXG48" s="10"/>
      <c r="AXH48" s="10"/>
      <c r="AXI48" s="10"/>
      <c r="AXJ48" s="10"/>
      <c r="AXK48" s="10"/>
      <c r="AXL48" s="10"/>
      <c r="AXM48" s="57"/>
      <c r="AXN48" s="58"/>
      <c r="AXO48" s="9"/>
      <c r="AXP48" s="9"/>
      <c r="AXQ48" s="78"/>
      <c r="AXR48" s="9"/>
      <c r="AXS48" s="9"/>
      <c r="AXT48" s="78"/>
      <c r="AXU48" s="9"/>
      <c r="AXV48" s="9"/>
      <c r="AXW48" s="78"/>
      <c r="AXX48" s="9"/>
      <c r="AXY48" s="9"/>
      <c r="AXZ48" s="78"/>
      <c r="AYA48" s="9"/>
      <c r="AYB48" s="9"/>
      <c r="AYC48" s="78"/>
      <c r="AYD48" s="9"/>
      <c r="AYE48" s="9"/>
      <c r="AYF48" s="78"/>
      <c r="AYG48" s="9"/>
      <c r="AYH48" s="9"/>
      <c r="AYI48" s="78"/>
      <c r="AYJ48" s="9"/>
      <c r="AYK48" s="9"/>
      <c r="AYL48" s="78"/>
      <c r="AYM48" s="9"/>
      <c r="AYN48" s="9"/>
      <c r="AYO48" s="78"/>
      <c r="AYP48" s="9"/>
      <c r="AYQ48" s="9"/>
      <c r="AYR48" s="78"/>
      <c r="AYS48" s="9"/>
      <c r="AYT48" s="9"/>
      <c r="AYU48" s="78"/>
      <c r="AYV48" s="9"/>
      <c r="AYW48" s="9"/>
      <c r="AYX48" s="78"/>
      <c r="AYY48" s="9"/>
      <c r="AYZ48" s="9"/>
      <c r="AZA48" s="78"/>
      <c r="AZB48" s="9"/>
      <c r="AZC48" s="9"/>
      <c r="AZD48" s="78"/>
      <c r="AZE48" s="9"/>
      <c r="AZF48" s="9"/>
      <c r="AZG48" s="78"/>
      <c r="AZH48" s="9"/>
      <c r="AZI48" s="9"/>
      <c r="AZJ48" s="78"/>
      <c r="AZK48" s="9"/>
      <c r="AZL48" s="9"/>
      <c r="AZM48" s="78"/>
      <c r="AZN48" s="9"/>
      <c r="AZO48" s="9"/>
      <c r="AZP48" s="78"/>
      <c r="AZQ48" s="9"/>
      <c r="AZR48" s="9"/>
      <c r="AZS48" s="78"/>
      <c r="AZT48" s="9"/>
      <c r="AZU48" s="9"/>
      <c r="AZV48" s="78"/>
      <c r="AZW48" s="9"/>
      <c r="AZX48" s="9"/>
      <c r="AZY48" s="78"/>
      <c r="AZZ48" s="10"/>
      <c r="BAA48" s="10"/>
      <c r="BAB48" s="10"/>
      <c r="BAC48" s="9"/>
      <c r="BAD48" s="9"/>
      <c r="BAE48" s="78"/>
      <c r="BAF48" s="10"/>
      <c r="BAG48" s="10"/>
      <c r="BAH48" s="10"/>
      <c r="BAI48" s="9"/>
      <c r="BAJ48" s="9"/>
      <c r="BAK48" s="78"/>
      <c r="BAL48" s="9"/>
      <c r="BAM48" s="9"/>
      <c r="BAN48" s="78"/>
      <c r="BAO48" s="10"/>
      <c r="BAP48" s="10"/>
      <c r="BAQ48" s="10"/>
      <c r="BAR48" s="10"/>
      <c r="BAS48" s="10"/>
      <c r="BAT48" s="10"/>
      <c r="BAU48" s="57"/>
      <c r="BAV48" s="58"/>
      <c r="BAW48" s="9"/>
      <c r="BAX48" s="9"/>
      <c r="BAY48" s="78"/>
      <c r="BAZ48" s="9"/>
      <c r="BBA48" s="9"/>
      <c r="BBB48" s="78"/>
      <c r="BBC48" s="9"/>
      <c r="BBD48" s="9"/>
      <c r="BBE48" s="78"/>
      <c r="BBF48" s="9"/>
      <c r="BBG48" s="9"/>
      <c r="BBH48" s="78"/>
      <c r="BBI48" s="9"/>
      <c r="BBJ48" s="9"/>
      <c r="BBK48" s="78"/>
      <c r="BBL48" s="9"/>
      <c r="BBM48" s="9"/>
      <c r="BBN48" s="78"/>
      <c r="BBO48" s="9"/>
      <c r="BBP48" s="9"/>
      <c r="BBQ48" s="78"/>
      <c r="BBR48" s="9"/>
      <c r="BBS48" s="9"/>
      <c r="BBT48" s="78"/>
      <c r="BBU48" s="9"/>
      <c r="BBV48" s="9"/>
      <c r="BBW48" s="78"/>
      <c r="BBX48" s="9"/>
      <c r="BBY48" s="9"/>
      <c r="BBZ48" s="78"/>
      <c r="BCA48" s="9"/>
      <c r="BCB48" s="9"/>
      <c r="BCC48" s="78"/>
      <c r="BCD48" s="9"/>
      <c r="BCE48" s="9"/>
      <c r="BCF48" s="78"/>
      <c r="BCG48" s="9"/>
      <c r="BCH48" s="9"/>
      <c r="BCI48" s="78"/>
      <c r="BCJ48" s="9"/>
      <c r="BCK48" s="9"/>
      <c r="BCL48" s="78"/>
      <c r="BCM48" s="9"/>
      <c r="BCN48" s="9"/>
      <c r="BCO48" s="78"/>
      <c r="BCP48" s="9"/>
      <c r="BCQ48" s="9"/>
      <c r="BCR48" s="78"/>
      <c r="BCS48" s="9"/>
      <c r="BCT48" s="9"/>
      <c r="BCU48" s="78"/>
      <c r="BCV48" s="9"/>
      <c r="BCW48" s="9"/>
      <c r="BCX48" s="78"/>
      <c r="BCY48" s="9"/>
      <c r="BCZ48" s="9"/>
      <c r="BDA48" s="78"/>
      <c r="BDB48" s="9"/>
      <c r="BDC48" s="9"/>
      <c r="BDD48" s="78"/>
      <c r="BDE48" s="9"/>
      <c r="BDF48" s="9"/>
      <c r="BDG48" s="78"/>
      <c r="BDH48" s="10"/>
      <c r="BDI48" s="10"/>
      <c r="BDJ48" s="10"/>
      <c r="BDK48" s="9"/>
      <c r="BDL48" s="9"/>
      <c r="BDM48" s="78"/>
      <c r="BDN48" s="10"/>
      <c r="BDO48" s="10"/>
      <c r="BDP48" s="10"/>
      <c r="BDQ48" s="9"/>
      <c r="BDR48" s="9"/>
      <c r="BDS48" s="78"/>
      <c r="BDT48" s="9"/>
      <c r="BDU48" s="9"/>
      <c r="BDV48" s="78"/>
      <c r="BDW48" s="10"/>
      <c r="BDX48" s="10"/>
      <c r="BDY48" s="10"/>
      <c r="BDZ48" s="10"/>
      <c r="BEA48" s="10"/>
      <c r="BEB48" s="10"/>
      <c r="BEC48" s="57"/>
      <c r="BED48" s="58"/>
      <c r="BEE48" s="9"/>
      <c r="BEF48" s="9"/>
      <c r="BEG48" s="78"/>
      <c r="BEH48" s="9"/>
      <c r="BEI48" s="9"/>
      <c r="BEJ48" s="78"/>
      <c r="BEK48" s="9"/>
      <c r="BEL48" s="9"/>
      <c r="BEM48" s="78"/>
      <c r="BEN48" s="9"/>
      <c r="BEO48" s="9"/>
      <c r="BEP48" s="78"/>
      <c r="BEQ48" s="9"/>
      <c r="BER48" s="9"/>
      <c r="BES48" s="78"/>
      <c r="BET48" s="9"/>
      <c r="BEU48" s="9"/>
      <c r="BEV48" s="78"/>
      <c r="BEW48" s="9"/>
      <c r="BEX48" s="9"/>
      <c r="BEY48" s="78"/>
      <c r="BEZ48" s="9"/>
      <c r="BFA48" s="9"/>
      <c r="BFB48" s="78"/>
      <c r="BFC48" s="9"/>
      <c r="BFD48" s="9"/>
      <c r="BFE48" s="78"/>
      <c r="BFF48" s="9"/>
      <c r="BFG48" s="9"/>
      <c r="BFH48" s="78"/>
      <c r="BFI48" s="9"/>
      <c r="BFJ48" s="9"/>
      <c r="BFK48" s="78"/>
      <c r="BFL48" s="9"/>
      <c r="BFM48" s="9"/>
      <c r="BFN48" s="78"/>
      <c r="BFO48" s="9"/>
      <c r="BFP48" s="9"/>
      <c r="BFQ48" s="78"/>
      <c r="BFR48" s="9"/>
      <c r="BFS48" s="9"/>
      <c r="BFT48" s="78"/>
      <c r="BFU48" s="9"/>
      <c r="BFV48" s="9"/>
      <c r="BFW48" s="78"/>
      <c r="BFX48" s="9"/>
      <c r="BFY48" s="9"/>
      <c r="BFZ48" s="78"/>
      <c r="BGA48" s="9"/>
      <c r="BGB48" s="9"/>
      <c r="BGC48" s="78"/>
      <c r="BGD48" s="9"/>
      <c r="BGE48" s="9"/>
      <c r="BGF48" s="78"/>
      <c r="BGG48" s="9"/>
      <c r="BGH48" s="9"/>
      <c r="BGI48" s="78"/>
      <c r="BGJ48" s="9"/>
      <c r="BGK48" s="9"/>
      <c r="BGL48" s="78"/>
      <c r="BGM48" s="9"/>
      <c r="BGN48" s="9"/>
      <c r="BGO48" s="78"/>
      <c r="BGP48" s="10"/>
      <c r="BGQ48" s="10"/>
      <c r="BGR48" s="10"/>
      <c r="BGS48" s="9"/>
      <c r="BGT48" s="9"/>
      <c r="BGU48" s="78"/>
      <c r="BGV48" s="10"/>
      <c r="BGW48" s="10"/>
      <c r="BGX48" s="10"/>
      <c r="BGY48" s="9"/>
      <c r="BGZ48" s="9"/>
      <c r="BHA48" s="78"/>
      <c r="BHB48" s="9"/>
      <c r="BHC48" s="9"/>
      <c r="BHD48" s="78"/>
      <c r="BHE48" s="10"/>
      <c r="BHF48" s="10"/>
      <c r="BHG48" s="10"/>
      <c r="BHH48" s="10"/>
      <c r="BHI48" s="10"/>
      <c r="BHJ48" s="10"/>
      <c r="BHK48" s="57"/>
      <c r="BHL48" s="58"/>
      <c r="BHM48" s="9"/>
      <c r="BHN48" s="9"/>
      <c r="BHO48" s="78"/>
      <c r="BHP48" s="9"/>
      <c r="BHQ48" s="9"/>
      <c r="BHR48" s="78"/>
      <c r="BHS48" s="9"/>
      <c r="BHT48" s="9"/>
      <c r="BHU48" s="78"/>
      <c r="BHV48" s="9"/>
      <c r="BHW48" s="9"/>
      <c r="BHX48" s="78"/>
      <c r="BHY48" s="9"/>
      <c r="BHZ48" s="9"/>
      <c r="BIA48" s="78"/>
      <c r="BIB48" s="9"/>
      <c r="BIC48" s="9"/>
      <c r="BID48" s="78"/>
      <c r="BIE48" s="9"/>
      <c r="BIF48" s="9"/>
      <c r="BIG48" s="78"/>
      <c r="BIH48" s="9"/>
      <c r="BII48" s="9"/>
      <c r="BIJ48" s="78"/>
      <c r="BIK48" s="9"/>
      <c r="BIL48" s="9"/>
      <c r="BIM48" s="78"/>
      <c r="BIN48" s="9"/>
      <c r="BIO48" s="9"/>
      <c r="BIP48" s="78"/>
      <c r="BIQ48" s="9"/>
      <c r="BIR48" s="9"/>
      <c r="BIS48" s="78"/>
      <c r="BIT48" s="9"/>
      <c r="BIU48" s="9"/>
      <c r="BIV48" s="78"/>
      <c r="BIW48" s="9"/>
      <c r="BIX48" s="9"/>
      <c r="BIY48" s="78"/>
      <c r="BIZ48" s="9"/>
      <c r="BJA48" s="9"/>
      <c r="BJB48" s="78"/>
      <c r="BJC48" s="9"/>
      <c r="BJD48" s="9"/>
      <c r="BJE48" s="78"/>
      <c r="BJF48" s="9"/>
      <c r="BJG48" s="9"/>
      <c r="BJH48" s="78"/>
      <c r="BJI48" s="9"/>
      <c r="BJJ48" s="9"/>
      <c r="BJK48" s="78"/>
      <c r="BJL48" s="9"/>
      <c r="BJM48" s="9"/>
      <c r="BJN48" s="78"/>
      <c r="BJO48" s="9"/>
      <c r="BJP48" s="9"/>
      <c r="BJQ48" s="78"/>
      <c r="BJR48" s="9"/>
      <c r="BJS48" s="9"/>
      <c r="BJT48" s="78"/>
      <c r="BJU48" s="9"/>
      <c r="BJV48" s="9"/>
      <c r="BJW48" s="78"/>
      <c r="BJX48" s="10"/>
      <c r="BJY48" s="10"/>
      <c r="BJZ48" s="10"/>
      <c r="BKA48" s="9"/>
      <c r="BKB48" s="9"/>
      <c r="BKC48" s="78"/>
      <c r="BKD48" s="10"/>
      <c r="BKE48" s="10"/>
      <c r="BKF48" s="10"/>
      <c r="BKG48" s="9"/>
      <c r="BKH48" s="9"/>
      <c r="BKI48" s="78"/>
      <c r="BKJ48" s="9"/>
      <c r="BKK48" s="9"/>
      <c r="BKL48" s="78"/>
      <c r="BKM48" s="10"/>
      <c r="BKN48" s="10"/>
      <c r="BKO48" s="10"/>
      <c r="BKP48" s="10"/>
      <c r="BKQ48" s="10"/>
      <c r="BKR48" s="10"/>
      <c r="BKS48" s="57"/>
      <c r="BKT48" s="58"/>
      <c r="BKU48" s="9"/>
      <c r="BKV48" s="9"/>
      <c r="BKW48" s="78"/>
      <c r="BKX48" s="9"/>
      <c r="BKY48" s="9"/>
      <c r="BKZ48" s="78"/>
      <c r="BLA48" s="9"/>
      <c r="BLB48" s="9"/>
      <c r="BLC48" s="78"/>
      <c r="BLD48" s="9"/>
      <c r="BLE48" s="9"/>
      <c r="BLF48" s="78"/>
      <c r="BLG48" s="9"/>
      <c r="BLH48" s="9"/>
      <c r="BLI48" s="78"/>
      <c r="BLJ48" s="9"/>
      <c r="BLK48" s="9"/>
      <c r="BLL48" s="78"/>
      <c r="BLM48" s="9"/>
      <c r="BLN48" s="9"/>
      <c r="BLO48" s="78"/>
      <c r="BLP48" s="9"/>
      <c r="BLQ48" s="9"/>
      <c r="BLR48" s="78"/>
      <c r="BLS48" s="9"/>
      <c r="BLT48" s="9"/>
      <c r="BLU48" s="78"/>
      <c r="BLV48" s="9"/>
      <c r="BLW48" s="9"/>
      <c r="BLX48" s="78"/>
      <c r="BLY48" s="9"/>
      <c r="BLZ48" s="9"/>
      <c r="BMA48" s="78"/>
      <c r="BMB48" s="9"/>
      <c r="BMC48" s="9"/>
      <c r="BMD48" s="78"/>
      <c r="BME48" s="9"/>
      <c r="BMF48" s="9"/>
      <c r="BMG48" s="78"/>
      <c r="BMH48" s="9"/>
      <c r="BMI48" s="9"/>
      <c r="BMJ48" s="78"/>
      <c r="BMK48" s="9"/>
      <c r="BML48" s="9"/>
      <c r="BMM48" s="78"/>
      <c r="BMN48" s="9"/>
      <c r="BMO48" s="9"/>
      <c r="BMP48" s="78"/>
      <c r="BMQ48" s="9"/>
      <c r="BMR48" s="9"/>
      <c r="BMS48" s="78"/>
      <c r="BMT48" s="9"/>
      <c r="BMU48" s="9"/>
      <c r="BMV48" s="78"/>
      <c r="BMW48" s="9"/>
      <c r="BMX48" s="9"/>
      <c r="BMY48" s="78"/>
      <c r="BMZ48" s="9"/>
      <c r="BNA48" s="9"/>
      <c r="BNB48" s="78"/>
      <c r="BNC48" s="9"/>
      <c r="BND48" s="9"/>
      <c r="BNE48" s="78"/>
      <c r="BNF48" s="10"/>
      <c r="BNG48" s="10"/>
      <c r="BNH48" s="10"/>
      <c r="BNI48" s="9"/>
      <c r="BNJ48" s="9"/>
      <c r="BNK48" s="78"/>
      <c r="BNL48" s="10"/>
      <c r="BNM48" s="10"/>
      <c r="BNN48" s="10"/>
      <c r="BNO48" s="9"/>
      <c r="BNP48" s="9"/>
      <c r="BNQ48" s="78"/>
      <c r="BNR48" s="9"/>
      <c r="BNS48" s="9"/>
      <c r="BNT48" s="78"/>
      <c r="BNU48" s="10"/>
      <c r="BNV48" s="10"/>
      <c r="BNW48" s="10"/>
      <c r="BNX48" s="10"/>
      <c r="BNY48" s="10"/>
      <c r="BNZ48" s="10"/>
      <c r="BOA48" s="57"/>
      <c r="BOB48" s="58"/>
      <c r="BOC48" s="9"/>
      <c r="BOD48" s="9"/>
      <c r="BOE48" s="78"/>
      <c r="BOF48" s="9"/>
      <c r="BOG48" s="9"/>
      <c r="BOH48" s="78"/>
      <c r="BOI48" s="9"/>
      <c r="BOJ48" s="9"/>
      <c r="BOK48" s="78"/>
      <c r="BOL48" s="9"/>
      <c r="BOM48" s="9"/>
      <c r="BON48" s="78"/>
      <c r="BOO48" s="9"/>
      <c r="BOP48" s="9"/>
      <c r="BOQ48" s="78"/>
      <c r="BOR48" s="9"/>
      <c r="BOS48" s="9"/>
      <c r="BOT48" s="78"/>
      <c r="BOU48" s="9"/>
      <c r="BOV48" s="9"/>
      <c r="BOW48" s="78"/>
      <c r="BOX48" s="9"/>
      <c r="BOY48" s="9"/>
      <c r="BOZ48" s="78"/>
      <c r="BPA48" s="9"/>
      <c r="BPB48" s="9"/>
      <c r="BPC48" s="78"/>
      <c r="BPD48" s="9"/>
      <c r="BPE48" s="9"/>
      <c r="BPF48" s="78"/>
      <c r="BPG48" s="9"/>
      <c r="BPH48" s="9"/>
      <c r="BPI48" s="78"/>
      <c r="BPJ48" s="9"/>
      <c r="BPK48" s="9"/>
      <c r="BPL48" s="78"/>
      <c r="BPM48" s="9"/>
      <c r="BPN48" s="9"/>
      <c r="BPO48" s="78"/>
      <c r="BPP48" s="9"/>
      <c r="BPQ48" s="9"/>
      <c r="BPR48" s="78"/>
      <c r="BPS48" s="9"/>
      <c r="BPT48" s="9"/>
      <c r="BPU48" s="78"/>
      <c r="BPV48" s="9"/>
      <c r="BPW48" s="9"/>
      <c r="BPX48" s="78"/>
      <c r="BPY48" s="9"/>
      <c r="BPZ48" s="9"/>
      <c r="BQA48" s="78"/>
      <c r="BQB48" s="9"/>
      <c r="BQC48" s="9"/>
      <c r="BQD48" s="78"/>
      <c r="BQE48" s="9"/>
      <c r="BQF48" s="9"/>
      <c r="BQG48" s="78"/>
      <c r="BQH48" s="9"/>
      <c r="BQI48" s="9"/>
      <c r="BQJ48" s="78"/>
      <c r="BQK48" s="9"/>
      <c r="BQL48" s="9"/>
      <c r="BQM48" s="78"/>
      <c r="BQN48" s="10"/>
      <c r="BQO48" s="10"/>
      <c r="BQP48" s="10"/>
      <c r="BQQ48" s="9"/>
      <c r="BQR48" s="9"/>
      <c r="BQS48" s="78"/>
      <c r="BQT48" s="10"/>
      <c r="BQU48" s="10"/>
      <c r="BQV48" s="10"/>
      <c r="BQW48" s="9"/>
      <c r="BQX48" s="9"/>
      <c r="BQY48" s="78"/>
      <c r="BQZ48" s="9"/>
      <c r="BRA48" s="9"/>
      <c r="BRB48" s="78"/>
      <c r="BRC48" s="10"/>
      <c r="BRD48" s="10"/>
      <c r="BRE48" s="10"/>
      <c r="BRF48" s="10"/>
      <c r="BRG48" s="10"/>
      <c r="BRH48" s="10"/>
      <c r="BRI48" s="57"/>
      <c r="BRJ48" s="58"/>
      <c r="BRK48" s="9"/>
      <c r="BRL48" s="9"/>
      <c r="BRM48" s="78"/>
      <c r="BRN48" s="9"/>
      <c r="BRO48" s="9"/>
      <c r="BRP48" s="78"/>
      <c r="BRQ48" s="9"/>
      <c r="BRR48" s="9"/>
      <c r="BRS48" s="78"/>
      <c r="BRT48" s="9"/>
      <c r="BRU48" s="9"/>
      <c r="BRV48" s="78"/>
      <c r="BRW48" s="9"/>
      <c r="BRX48" s="9"/>
      <c r="BRY48" s="78"/>
      <c r="BRZ48" s="9"/>
      <c r="BSA48" s="9"/>
      <c r="BSB48" s="78"/>
      <c r="BSC48" s="9"/>
      <c r="BSD48" s="9"/>
      <c r="BSE48" s="78"/>
      <c r="BSF48" s="9"/>
      <c r="BSG48" s="9"/>
      <c r="BSH48" s="78"/>
      <c r="BSI48" s="9"/>
      <c r="BSJ48" s="9"/>
      <c r="BSK48" s="78"/>
      <c r="BSL48" s="9"/>
      <c r="BSM48" s="9"/>
      <c r="BSN48" s="78"/>
      <c r="BSO48" s="9"/>
      <c r="BSP48" s="9"/>
      <c r="BSQ48" s="78"/>
      <c r="BSR48" s="9"/>
      <c r="BSS48" s="9"/>
      <c r="BST48" s="78"/>
      <c r="BSU48" s="9"/>
      <c r="BSV48" s="9"/>
      <c r="BSW48" s="78"/>
      <c r="BSX48" s="9"/>
      <c r="BSY48" s="9"/>
      <c r="BSZ48" s="78"/>
      <c r="BTA48" s="9"/>
      <c r="BTB48" s="9"/>
      <c r="BTC48" s="78"/>
      <c r="BTD48" s="9"/>
      <c r="BTE48" s="9"/>
      <c r="BTF48" s="78"/>
      <c r="BTG48" s="9"/>
      <c r="BTH48" s="9"/>
      <c r="BTI48" s="78"/>
      <c r="BTJ48" s="9"/>
      <c r="BTK48" s="9"/>
      <c r="BTL48" s="78"/>
      <c r="BTM48" s="9"/>
      <c r="BTN48" s="9"/>
      <c r="BTO48" s="78"/>
      <c r="BTP48" s="9"/>
      <c r="BTQ48" s="9"/>
      <c r="BTR48" s="78"/>
      <c r="BTS48" s="9"/>
      <c r="BTT48" s="9"/>
      <c r="BTU48" s="78"/>
      <c r="BTV48" s="10"/>
      <c r="BTW48" s="10"/>
      <c r="BTX48" s="10"/>
      <c r="BTY48" s="9"/>
      <c r="BTZ48" s="9"/>
      <c r="BUA48" s="78"/>
      <c r="BUB48" s="10"/>
      <c r="BUC48" s="10"/>
      <c r="BUD48" s="10"/>
      <c r="BUE48" s="9"/>
      <c r="BUF48" s="9"/>
      <c r="BUG48" s="78"/>
      <c r="BUH48" s="9"/>
      <c r="BUI48" s="9"/>
      <c r="BUJ48" s="78"/>
      <c r="BUK48" s="10"/>
      <c r="BUL48" s="10"/>
      <c r="BUM48" s="10"/>
      <c r="BUN48" s="10"/>
      <c r="BUO48" s="10"/>
      <c r="BUP48" s="10"/>
      <c r="BUQ48" s="57"/>
      <c r="BUR48" s="58"/>
      <c r="BUS48" s="9"/>
      <c r="BUT48" s="9"/>
      <c r="BUU48" s="78"/>
      <c r="BUV48" s="9"/>
      <c r="BUW48" s="9"/>
      <c r="BUX48" s="78"/>
      <c r="BUY48" s="9"/>
      <c r="BUZ48" s="9"/>
      <c r="BVA48" s="78"/>
      <c r="BVB48" s="9"/>
      <c r="BVC48" s="9"/>
      <c r="BVD48" s="78"/>
      <c r="BVE48" s="9"/>
      <c r="BVF48" s="9"/>
      <c r="BVG48" s="78"/>
      <c r="BVH48" s="9"/>
      <c r="BVI48" s="9"/>
      <c r="BVJ48" s="78"/>
      <c r="BVK48" s="9"/>
      <c r="BVL48" s="9"/>
      <c r="BVM48" s="78"/>
      <c r="BVN48" s="9"/>
      <c r="BVO48" s="9"/>
      <c r="BVP48" s="78"/>
      <c r="BVQ48" s="9"/>
      <c r="BVR48" s="9"/>
      <c r="BVS48" s="78"/>
      <c r="BVT48" s="9"/>
      <c r="BVU48" s="9"/>
      <c r="BVV48" s="78"/>
      <c r="BVW48" s="9"/>
      <c r="BVX48" s="9"/>
      <c r="BVY48" s="78"/>
      <c r="BVZ48" s="9"/>
      <c r="BWA48" s="9"/>
      <c r="BWB48" s="78"/>
      <c r="BWC48" s="9"/>
      <c r="BWD48" s="9"/>
      <c r="BWE48" s="78"/>
      <c r="BWF48" s="9"/>
      <c r="BWG48" s="9"/>
      <c r="BWH48" s="78"/>
      <c r="BWI48" s="9"/>
      <c r="BWJ48" s="9"/>
      <c r="BWK48" s="78"/>
      <c r="BWL48" s="9"/>
      <c r="BWM48" s="9"/>
      <c r="BWN48" s="78"/>
      <c r="BWO48" s="9"/>
      <c r="BWP48" s="9"/>
      <c r="BWQ48" s="78"/>
      <c r="BWR48" s="9"/>
      <c r="BWS48" s="9"/>
      <c r="BWT48" s="78"/>
      <c r="BWU48" s="9"/>
      <c r="BWV48" s="9"/>
      <c r="BWW48" s="78"/>
      <c r="BWX48" s="9"/>
      <c r="BWY48" s="9"/>
      <c r="BWZ48" s="78"/>
      <c r="BXA48" s="9"/>
      <c r="BXB48" s="9"/>
      <c r="BXC48" s="78"/>
      <c r="BXD48" s="10"/>
      <c r="BXE48" s="10"/>
      <c r="BXF48" s="10"/>
      <c r="BXG48" s="9"/>
      <c r="BXH48" s="9"/>
      <c r="BXI48" s="78"/>
      <c r="BXJ48" s="10"/>
      <c r="BXK48" s="10"/>
      <c r="BXL48" s="10"/>
      <c r="BXM48" s="9"/>
      <c r="BXN48" s="9"/>
      <c r="BXO48" s="78"/>
      <c r="BXP48" s="9"/>
      <c r="BXQ48" s="9"/>
      <c r="BXR48" s="78"/>
      <c r="BXS48" s="10"/>
      <c r="BXT48" s="10"/>
      <c r="BXU48" s="10"/>
      <c r="BXV48" s="10"/>
      <c r="BXW48" s="10"/>
      <c r="BXX48" s="10"/>
      <c r="BXY48" s="57"/>
      <c r="BXZ48" s="58"/>
      <c r="BYA48" s="9"/>
      <c r="BYB48" s="9"/>
      <c r="BYC48" s="78"/>
      <c r="BYD48" s="9"/>
      <c r="BYE48" s="9"/>
      <c r="BYF48" s="78"/>
      <c r="BYG48" s="9"/>
      <c r="BYH48" s="9"/>
      <c r="BYI48" s="78"/>
      <c r="BYJ48" s="9"/>
      <c r="BYK48" s="9"/>
      <c r="BYL48" s="78"/>
      <c r="BYM48" s="9"/>
      <c r="BYN48" s="9"/>
      <c r="BYO48" s="78"/>
      <c r="BYP48" s="9"/>
      <c r="BYQ48" s="9"/>
      <c r="BYR48" s="78"/>
      <c r="BYS48" s="9"/>
      <c r="BYT48" s="9"/>
      <c r="BYU48" s="78"/>
      <c r="BYV48" s="9"/>
      <c r="BYW48" s="9"/>
      <c r="BYX48" s="78"/>
      <c r="BYY48" s="9"/>
      <c r="BYZ48" s="9"/>
      <c r="BZA48" s="78"/>
      <c r="BZB48" s="9"/>
      <c r="BZC48" s="9"/>
      <c r="BZD48" s="78"/>
      <c r="BZE48" s="9"/>
      <c r="BZF48" s="9"/>
      <c r="BZG48" s="78"/>
      <c r="BZH48" s="9"/>
      <c r="BZI48" s="9"/>
      <c r="BZJ48" s="78"/>
      <c r="BZK48" s="9"/>
      <c r="BZL48" s="9"/>
      <c r="BZM48" s="78"/>
      <c r="BZN48" s="9"/>
      <c r="BZO48" s="9"/>
      <c r="BZP48" s="78"/>
      <c r="BZQ48" s="9"/>
      <c r="BZR48" s="9"/>
      <c r="BZS48" s="78"/>
      <c r="BZT48" s="9"/>
      <c r="BZU48" s="9"/>
      <c r="BZV48" s="78"/>
      <c r="BZW48" s="9"/>
      <c r="BZX48" s="9"/>
      <c r="BZY48" s="78"/>
      <c r="BZZ48" s="9"/>
      <c r="CAA48" s="9"/>
      <c r="CAB48" s="78"/>
      <c r="CAC48" s="9"/>
      <c r="CAD48" s="9"/>
      <c r="CAE48" s="78"/>
      <c r="CAF48" s="9"/>
      <c r="CAG48" s="9"/>
      <c r="CAH48" s="78"/>
      <c r="CAI48" s="9"/>
      <c r="CAJ48" s="9"/>
      <c r="CAK48" s="78"/>
      <c r="CAL48" s="10"/>
      <c r="CAM48" s="10"/>
      <c r="CAN48" s="10"/>
      <c r="CAO48" s="9"/>
      <c r="CAP48" s="9"/>
      <c r="CAQ48" s="78"/>
      <c r="CAR48" s="10"/>
      <c r="CAS48" s="10"/>
      <c r="CAT48" s="10"/>
      <c r="CAU48" s="9"/>
      <c r="CAV48" s="9"/>
      <c r="CAW48" s="78"/>
      <c r="CAX48" s="9"/>
      <c r="CAY48" s="9"/>
      <c r="CAZ48" s="78"/>
      <c r="CBA48" s="10"/>
      <c r="CBB48" s="10"/>
      <c r="CBC48" s="10"/>
      <c r="CBD48" s="10"/>
      <c r="CBE48" s="10"/>
      <c r="CBF48" s="10"/>
      <c r="CBG48" s="57"/>
      <c r="CBH48" s="58"/>
      <c r="CBI48" s="9"/>
      <c r="CBJ48" s="9"/>
      <c r="CBK48" s="78"/>
      <c r="CBL48" s="9"/>
      <c r="CBM48" s="9"/>
      <c r="CBN48" s="78"/>
      <c r="CBO48" s="9"/>
      <c r="CBP48" s="9"/>
      <c r="CBQ48" s="78"/>
      <c r="CBR48" s="9"/>
      <c r="CBS48" s="9"/>
      <c r="CBT48" s="78"/>
      <c r="CBU48" s="9"/>
      <c r="CBV48" s="9"/>
      <c r="CBW48" s="78"/>
      <c r="CBX48" s="9"/>
      <c r="CBY48" s="9"/>
      <c r="CBZ48" s="78"/>
      <c r="CCA48" s="9"/>
      <c r="CCB48" s="9"/>
      <c r="CCC48" s="78"/>
      <c r="CCD48" s="9"/>
      <c r="CCE48" s="9"/>
      <c r="CCF48" s="78"/>
      <c r="CCG48" s="9"/>
      <c r="CCH48" s="9"/>
      <c r="CCI48" s="78"/>
      <c r="CCJ48" s="9"/>
      <c r="CCK48" s="9"/>
      <c r="CCL48" s="78"/>
      <c r="CCM48" s="9"/>
      <c r="CCN48" s="9"/>
      <c r="CCO48" s="78"/>
      <c r="CCP48" s="9"/>
      <c r="CCQ48" s="9"/>
      <c r="CCR48" s="78"/>
      <c r="CCS48" s="9"/>
      <c r="CCT48" s="9"/>
      <c r="CCU48" s="78"/>
      <c r="CCV48" s="9"/>
      <c r="CCW48" s="9"/>
      <c r="CCX48" s="78"/>
      <c r="CCY48" s="9"/>
      <c r="CCZ48" s="9"/>
      <c r="CDA48" s="78"/>
      <c r="CDB48" s="9"/>
      <c r="CDC48" s="9"/>
      <c r="CDD48" s="78"/>
      <c r="CDE48" s="9"/>
      <c r="CDF48" s="9"/>
      <c r="CDG48" s="78"/>
      <c r="CDH48" s="9"/>
      <c r="CDI48" s="9"/>
      <c r="CDJ48" s="78"/>
      <c r="CDK48" s="9"/>
      <c r="CDL48" s="9"/>
      <c r="CDM48" s="78"/>
      <c r="CDN48" s="9"/>
      <c r="CDO48" s="9"/>
      <c r="CDP48" s="78"/>
      <c r="CDQ48" s="9"/>
      <c r="CDR48" s="9"/>
      <c r="CDS48" s="78"/>
      <c r="CDT48" s="10"/>
      <c r="CDU48" s="10"/>
      <c r="CDV48" s="10"/>
      <c r="CDW48" s="9"/>
      <c r="CDX48" s="9"/>
      <c r="CDY48" s="78"/>
      <c r="CDZ48" s="10"/>
      <c r="CEA48" s="10"/>
      <c r="CEB48" s="10"/>
      <c r="CEC48" s="9"/>
      <c r="CED48" s="9"/>
      <c r="CEE48" s="78"/>
      <c r="CEF48" s="9"/>
      <c r="CEG48" s="9"/>
      <c r="CEH48" s="78"/>
      <c r="CEI48" s="10"/>
      <c r="CEJ48" s="10"/>
      <c r="CEK48" s="10"/>
      <c r="CEL48" s="10"/>
      <c r="CEM48" s="10"/>
      <c r="CEN48" s="10"/>
      <c r="CEO48" s="57"/>
      <c r="CEP48" s="58"/>
      <c r="CEQ48" s="9"/>
      <c r="CER48" s="9"/>
      <c r="CES48" s="78"/>
      <c r="CET48" s="9"/>
      <c r="CEU48" s="9"/>
      <c r="CEV48" s="78"/>
      <c r="CEW48" s="9"/>
      <c r="CEX48" s="9"/>
      <c r="CEY48" s="78"/>
      <c r="CEZ48" s="9"/>
      <c r="CFA48" s="9"/>
      <c r="CFB48" s="78"/>
      <c r="CFC48" s="9"/>
      <c r="CFD48" s="9"/>
      <c r="CFE48" s="78"/>
      <c r="CFF48" s="9"/>
      <c r="CFG48" s="9"/>
      <c r="CFH48" s="78"/>
      <c r="CFI48" s="9"/>
      <c r="CFJ48" s="9"/>
      <c r="CFK48" s="78"/>
      <c r="CFL48" s="9"/>
      <c r="CFM48" s="9"/>
      <c r="CFN48" s="78"/>
      <c r="CFO48" s="9"/>
      <c r="CFP48" s="9"/>
      <c r="CFQ48" s="78"/>
      <c r="CFR48" s="9"/>
      <c r="CFS48" s="9"/>
      <c r="CFT48" s="78"/>
      <c r="CFU48" s="9"/>
      <c r="CFV48" s="9"/>
      <c r="CFW48" s="78"/>
      <c r="CFX48" s="9"/>
      <c r="CFY48" s="9"/>
      <c r="CFZ48" s="78"/>
      <c r="CGA48" s="9"/>
      <c r="CGB48" s="9"/>
      <c r="CGC48" s="78"/>
      <c r="CGD48" s="9"/>
      <c r="CGE48" s="9"/>
      <c r="CGF48" s="78"/>
      <c r="CGG48" s="9"/>
      <c r="CGH48" s="9"/>
      <c r="CGI48" s="78"/>
      <c r="CGJ48" s="9"/>
      <c r="CGK48" s="9"/>
      <c r="CGL48" s="78"/>
      <c r="CGM48" s="9"/>
      <c r="CGN48" s="9"/>
      <c r="CGO48" s="78"/>
      <c r="CGP48" s="9"/>
      <c r="CGQ48" s="9"/>
      <c r="CGR48" s="78"/>
      <c r="CGS48" s="9"/>
      <c r="CGT48" s="9"/>
      <c r="CGU48" s="78"/>
      <c r="CGV48" s="9"/>
      <c r="CGW48" s="9"/>
      <c r="CGX48" s="78"/>
      <c r="CGY48" s="9"/>
      <c r="CGZ48" s="9"/>
      <c r="CHA48" s="78"/>
      <c r="CHB48" s="10"/>
      <c r="CHC48" s="10"/>
      <c r="CHD48" s="10"/>
      <c r="CHE48" s="9"/>
      <c r="CHF48" s="9"/>
      <c r="CHG48" s="78"/>
      <c r="CHH48" s="10"/>
      <c r="CHI48" s="10"/>
      <c r="CHJ48" s="10"/>
      <c r="CHK48" s="9"/>
      <c r="CHL48" s="9"/>
      <c r="CHM48" s="78"/>
      <c r="CHN48" s="9"/>
      <c r="CHO48" s="9"/>
      <c r="CHP48" s="78"/>
      <c r="CHQ48" s="10"/>
      <c r="CHR48" s="10"/>
      <c r="CHS48" s="10"/>
      <c r="CHT48" s="10"/>
      <c r="CHU48" s="10"/>
      <c r="CHV48" s="10"/>
      <c r="CHW48" s="57"/>
      <c r="CHX48" s="58"/>
      <c r="CHY48" s="9"/>
      <c r="CHZ48" s="9"/>
      <c r="CIA48" s="78"/>
      <c r="CIB48" s="9"/>
      <c r="CIC48" s="9"/>
      <c r="CID48" s="78"/>
      <c r="CIE48" s="9"/>
      <c r="CIF48" s="9"/>
      <c r="CIG48" s="78"/>
      <c r="CIH48" s="9"/>
      <c r="CII48" s="9"/>
      <c r="CIJ48" s="78"/>
      <c r="CIK48" s="9"/>
      <c r="CIL48" s="9"/>
      <c r="CIM48" s="78"/>
      <c r="CIN48" s="9"/>
      <c r="CIO48" s="9"/>
      <c r="CIP48" s="78"/>
      <c r="CIQ48" s="9"/>
      <c r="CIR48" s="9"/>
      <c r="CIS48" s="78"/>
      <c r="CIT48" s="9"/>
      <c r="CIU48" s="9"/>
      <c r="CIV48" s="78"/>
      <c r="CIW48" s="9"/>
      <c r="CIX48" s="9"/>
      <c r="CIY48" s="78"/>
      <c r="CIZ48" s="9"/>
      <c r="CJA48" s="9"/>
      <c r="CJB48" s="78"/>
      <c r="CJC48" s="9"/>
      <c r="CJD48" s="9"/>
      <c r="CJE48" s="78"/>
      <c r="CJF48" s="9"/>
      <c r="CJG48" s="9"/>
      <c r="CJH48" s="78"/>
      <c r="CJI48" s="9"/>
      <c r="CJJ48" s="9"/>
      <c r="CJK48" s="78"/>
      <c r="CJL48" s="9"/>
      <c r="CJM48" s="9"/>
      <c r="CJN48" s="78"/>
      <c r="CJO48" s="9"/>
      <c r="CJP48" s="9"/>
      <c r="CJQ48" s="78"/>
      <c r="CJR48" s="9"/>
      <c r="CJS48" s="9"/>
      <c r="CJT48" s="78"/>
      <c r="CJU48" s="9"/>
      <c r="CJV48" s="9"/>
      <c r="CJW48" s="78"/>
      <c r="CJX48" s="9"/>
      <c r="CJY48" s="9"/>
      <c r="CJZ48" s="78"/>
      <c r="CKA48" s="9"/>
      <c r="CKB48" s="9"/>
      <c r="CKC48" s="78"/>
      <c r="CKD48" s="9"/>
      <c r="CKE48" s="9"/>
      <c r="CKF48" s="78"/>
      <c r="CKG48" s="9"/>
      <c r="CKH48" s="9"/>
      <c r="CKI48" s="78"/>
      <c r="CKJ48" s="10"/>
      <c r="CKK48" s="10"/>
      <c r="CKL48" s="10"/>
      <c r="CKM48" s="9"/>
      <c r="CKN48" s="9"/>
      <c r="CKO48" s="78"/>
      <c r="CKP48" s="10"/>
      <c r="CKQ48" s="10"/>
      <c r="CKR48" s="10"/>
      <c r="CKS48" s="9"/>
      <c r="CKT48" s="9"/>
      <c r="CKU48" s="78"/>
      <c r="CKV48" s="9"/>
      <c r="CKW48" s="9"/>
      <c r="CKX48" s="78"/>
      <c r="CKY48" s="10"/>
      <c r="CKZ48" s="10"/>
      <c r="CLA48" s="10"/>
      <c r="CLB48" s="10"/>
      <c r="CLC48" s="10"/>
      <c r="CLD48" s="10"/>
      <c r="CLE48" s="57"/>
      <c r="CLF48" s="58"/>
      <c r="CLG48" s="9"/>
      <c r="CLH48" s="9"/>
      <c r="CLI48" s="78"/>
      <c r="CLJ48" s="9"/>
      <c r="CLK48" s="9"/>
      <c r="CLL48" s="78"/>
      <c r="CLM48" s="9"/>
      <c r="CLN48" s="9"/>
      <c r="CLO48" s="78"/>
      <c r="CLP48" s="9"/>
      <c r="CLQ48" s="9"/>
      <c r="CLR48" s="78"/>
      <c r="CLS48" s="9"/>
      <c r="CLT48" s="9"/>
      <c r="CLU48" s="78"/>
      <c r="CLV48" s="9"/>
      <c r="CLW48" s="9"/>
      <c r="CLX48" s="78"/>
      <c r="CLY48" s="9"/>
      <c r="CLZ48" s="9"/>
      <c r="CMA48" s="78"/>
      <c r="CMB48" s="9"/>
      <c r="CMC48" s="9"/>
      <c r="CMD48" s="78"/>
      <c r="CME48" s="9"/>
      <c r="CMF48" s="9"/>
      <c r="CMG48" s="78"/>
      <c r="CMH48" s="9"/>
      <c r="CMI48" s="9"/>
      <c r="CMJ48" s="78"/>
      <c r="CMK48" s="9"/>
      <c r="CML48" s="9"/>
      <c r="CMM48" s="78"/>
      <c r="CMN48" s="9"/>
      <c r="CMO48" s="9"/>
      <c r="CMP48" s="78"/>
      <c r="CMQ48" s="9"/>
      <c r="CMR48" s="9"/>
      <c r="CMS48" s="78"/>
      <c r="CMT48" s="9"/>
      <c r="CMU48" s="9"/>
      <c r="CMV48" s="78"/>
      <c r="CMW48" s="9"/>
      <c r="CMX48" s="9"/>
      <c r="CMY48" s="78"/>
      <c r="CMZ48" s="9"/>
      <c r="CNA48" s="9"/>
      <c r="CNB48" s="78"/>
      <c r="CNC48" s="9"/>
      <c r="CND48" s="9"/>
      <c r="CNE48" s="78"/>
      <c r="CNF48" s="9"/>
      <c r="CNG48" s="9"/>
      <c r="CNH48" s="78"/>
      <c r="CNI48" s="9"/>
      <c r="CNJ48" s="9"/>
      <c r="CNK48" s="78"/>
      <c r="CNL48" s="9"/>
      <c r="CNM48" s="9"/>
      <c r="CNN48" s="78"/>
      <c r="CNO48" s="9"/>
      <c r="CNP48" s="9"/>
      <c r="CNQ48" s="78"/>
      <c r="CNR48" s="10"/>
      <c r="CNS48" s="10"/>
      <c r="CNT48" s="10"/>
      <c r="CNU48" s="9"/>
      <c r="CNV48" s="9"/>
      <c r="CNW48" s="78"/>
      <c r="CNX48" s="10"/>
      <c r="CNY48" s="10"/>
      <c r="CNZ48" s="10"/>
      <c r="COA48" s="9"/>
      <c r="COB48" s="9"/>
      <c r="COC48" s="78"/>
      <c r="COD48" s="9"/>
      <c r="COE48" s="9"/>
      <c r="COF48" s="78"/>
      <c r="COG48" s="10"/>
      <c r="COH48" s="10"/>
      <c r="COI48" s="10"/>
      <c r="COJ48" s="10"/>
      <c r="COK48" s="10"/>
      <c r="COL48" s="10"/>
      <c r="COM48" s="57"/>
      <c r="CON48" s="58"/>
      <c r="COO48" s="9"/>
      <c r="COP48" s="9"/>
      <c r="COQ48" s="78"/>
      <c r="COR48" s="9"/>
      <c r="COS48" s="9"/>
      <c r="COT48" s="78"/>
      <c r="COU48" s="9"/>
      <c r="COV48" s="9"/>
      <c r="COW48" s="78"/>
      <c r="COX48" s="9"/>
      <c r="COY48" s="9"/>
      <c r="COZ48" s="78"/>
      <c r="CPA48" s="9"/>
      <c r="CPB48" s="9"/>
      <c r="CPC48" s="78"/>
      <c r="CPD48" s="9"/>
      <c r="CPE48" s="9"/>
      <c r="CPF48" s="78"/>
      <c r="CPG48" s="9"/>
      <c r="CPH48" s="9"/>
      <c r="CPI48" s="78"/>
      <c r="CPJ48" s="9"/>
      <c r="CPK48" s="9"/>
      <c r="CPL48" s="78"/>
      <c r="CPM48" s="9"/>
      <c r="CPN48" s="9"/>
      <c r="CPO48" s="78"/>
      <c r="CPP48" s="9"/>
      <c r="CPQ48" s="9"/>
      <c r="CPR48" s="78"/>
      <c r="CPS48" s="9"/>
      <c r="CPT48" s="9"/>
      <c r="CPU48" s="78"/>
      <c r="CPV48" s="9"/>
      <c r="CPW48" s="9"/>
      <c r="CPX48" s="78"/>
      <c r="CPY48" s="9"/>
      <c r="CPZ48" s="9"/>
      <c r="CQA48" s="78"/>
      <c r="CQB48" s="9"/>
      <c r="CQC48" s="9"/>
      <c r="CQD48" s="78"/>
      <c r="CQE48" s="9"/>
      <c r="CQF48" s="9"/>
      <c r="CQG48" s="78"/>
      <c r="CQH48" s="9"/>
      <c r="CQI48" s="9"/>
      <c r="CQJ48" s="78"/>
      <c r="CQK48" s="9"/>
      <c r="CQL48" s="9"/>
      <c r="CQM48" s="78"/>
      <c r="CQN48" s="9"/>
      <c r="CQO48" s="9"/>
      <c r="CQP48" s="78"/>
      <c r="CQQ48" s="9"/>
      <c r="CQR48" s="9"/>
      <c r="CQS48" s="78"/>
      <c r="CQT48" s="9"/>
      <c r="CQU48" s="9"/>
      <c r="CQV48" s="78"/>
      <c r="CQW48" s="9"/>
      <c r="CQX48" s="9"/>
      <c r="CQY48" s="78"/>
      <c r="CQZ48" s="10"/>
      <c r="CRA48" s="10"/>
      <c r="CRB48" s="10"/>
      <c r="CRC48" s="9"/>
      <c r="CRD48" s="9"/>
      <c r="CRE48" s="78"/>
      <c r="CRF48" s="10"/>
      <c r="CRG48" s="10"/>
      <c r="CRH48" s="10"/>
      <c r="CRI48" s="9"/>
      <c r="CRJ48" s="9"/>
      <c r="CRK48" s="78"/>
      <c r="CRL48" s="9"/>
      <c r="CRM48" s="9"/>
      <c r="CRN48" s="78"/>
      <c r="CRO48" s="10"/>
      <c r="CRP48" s="10"/>
      <c r="CRQ48" s="10"/>
      <c r="CRR48" s="10"/>
      <c r="CRS48" s="10"/>
      <c r="CRT48" s="10"/>
      <c r="CRU48" s="57"/>
      <c r="CRV48" s="58"/>
      <c r="CRW48" s="9"/>
      <c r="CRX48" s="9"/>
      <c r="CRY48" s="78"/>
      <c r="CRZ48" s="9"/>
      <c r="CSA48" s="9"/>
      <c r="CSB48" s="78"/>
      <c r="CSC48" s="9"/>
      <c r="CSD48" s="9"/>
      <c r="CSE48" s="78"/>
      <c r="CSF48" s="9"/>
      <c r="CSG48" s="9"/>
      <c r="CSH48" s="78"/>
      <c r="CSI48" s="9"/>
      <c r="CSJ48" s="9"/>
      <c r="CSK48" s="78"/>
      <c r="CSL48" s="9"/>
      <c r="CSM48" s="9"/>
      <c r="CSN48" s="78"/>
      <c r="CSO48" s="9"/>
      <c r="CSP48" s="9"/>
      <c r="CSQ48" s="78"/>
      <c r="CSR48" s="9"/>
      <c r="CSS48" s="9"/>
      <c r="CST48" s="78"/>
      <c r="CSU48" s="9"/>
      <c r="CSV48" s="9"/>
      <c r="CSW48" s="78"/>
      <c r="CSX48" s="9"/>
      <c r="CSY48" s="9"/>
      <c r="CSZ48" s="78"/>
      <c r="CTA48" s="9"/>
      <c r="CTB48" s="9"/>
      <c r="CTC48" s="78"/>
      <c r="CTD48" s="9"/>
      <c r="CTE48" s="9"/>
      <c r="CTF48" s="78"/>
      <c r="CTG48" s="9"/>
      <c r="CTH48" s="9"/>
      <c r="CTI48" s="78"/>
      <c r="CTJ48" s="9"/>
      <c r="CTK48" s="9"/>
      <c r="CTL48" s="78"/>
      <c r="CTM48" s="9"/>
      <c r="CTN48" s="9"/>
      <c r="CTO48" s="78"/>
      <c r="CTP48" s="9"/>
      <c r="CTQ48" s="9"/>
      <c r="CTR48" s="78"/>
      <c r="CTS48" s="9"/>
      <c r="CTT48" s="9"/>
      <c r="CTU48" s="78"/>
      <c r="CTV48" s="9"/>
      <c r="CTW48" s="9"/>
      <c r="CTX48" s="78"/>
      <c r="CTY48" s="9"/>
      <c r="CTZ48" s="9"/>
      <c r="CUA48" s="78"/>
      <c r="CUB48" s="9"/>
      <c r="CUC48" s="9"/>
      <c r="CUD48" s="78"/>
      <c r="CUE48" s="9"/>
      <c r="CUF48" s="9"/>
      <c r="CUG48" s="78"/>
      <c r="CUH48" s="10"/>
      <c r="CUI48" s="10"/>
      <c r="CUJ48" s="10"/>
      <c r="CUK48" s="9"/>
      <c r="CUL48" s="9"/>
      <c r="CUM48" s="78"/>
      <c r="CUN48" s="10"/>
      <c r="CUO48" s="10"/>
      <c r="CUP48" s="10"/>
      <c r="CUQ48" s="9"/>
      <c r="CUR48" s="9"/>
      <c r="CUS48" s="78"/>
      <c r="CUT48" s="9"/>
      <c r="CUU48" s="9"/>
      <c r="CUV48" s="78"/>
      <c r="CUW48" s="10"/>
      <c r="CUX48" s="10"/>
      <c r="CUY48" s="10"/>
      <c r="CUZ48" s="10"/>
      <c r="CVA48" s="10"/>
      <c r="CVB48" s="10"/>
      <c r="CVC48" s="57"/>
      <c r="CVD48" s="58"/>
      <c r="CVE48" s="9"/>
      <c r="CVF48" s="9"/>
      <c r="CVG48" s="78"/>
      <c r="CVH48" s="9"/>
      <c r="CVI48" s="9"/>
      <c r="CVJ48" s="78"/>
      <c r="CVK48" s="9"/>
      <c r="CVL48" s="9"/>
      <c r="CVM48" s="78"/>
      <c r="CVN48" s="9"/>
      <c r="CVO48" s="9"/>
      <c r="CVP48" s="78"/>
      <c r="CVQ48" s="9"/>
      <c r="CVR48" s="9"/>
      <c r="CVS48" s="78"/>
      <c r="CVT48" s="9"/>
      <c r="CVU48" s="9"/>
      <c r="CVV48" s="78"/>
      <c r="CVW48" s="9"/>
      <c r="CVX48" s="9"/>
      <c r="CVY48" s="78"/>
      <c r="CVZ48" s="9"/>
      <c r="CWA48" s="9"/>
      <c r="CWB48" s="78"/>
      <c r="CWC48" s="9"/>
      <c r="CWD48" s="9"/>
      <c r="CWE48" s="78"/>
      <c r="CWF48" s="9"/>
      <c r="CWG48" s="9"/>
      <c r="CWH48" s="78"/>
      <c r="CWI48" s="9"/>
      <c r="CWJ48" s="9"/>
      <c r="CWK48" s="78"/>
      <c r="CWL48" s="9"/>
      <c r="CWM48" s="9"/>
      <c r="CWN48" s="78"/>
      <c r="CWO48" s="9"/>
      <c r="CWP48" s="9"/>
      <c r="CWQ48" s="78"/>
      <c r="CWR48" s="9"/>
      <c r="CWS48" s="9"/>
      <c r="CWT48" s="78"/>
      <c r="CWU48" s="9"/>
      <c r="CWV48" s="9"/>
      <c r="CWW48" s="78"/>
      <c r="CWX48" s="9"/>
      <c r="CWY48" s="9"/>
      <c r="CWZ48" s="78"/>
      <c r="CXA48" s="9"/>
      <c r="CXB48" s="9"/>
      <c r="CXC48" s="78"/>
      <c r="CXD48" s="9"/>
      <c r="CXE48" s="9"/>
      <c r="CXF48" s="78"/>
      <c r="CXG48" s="9"/>
      <c r="CXH48" s="9"/>
      <c r="CXI48" s="78"/>
      <c r="CXJ48" s="9"/>
      <c r="CXK48" s="9"/>
      <c r="CXL48" s="78"/>
      <c r="CXM48" s="9"/>
      <c r="CXN48" s="9"/>
      <c r="CXO48" s="78"/>
      <c r="CXP48" s="10"/>
      <c r="CXQ48" s="10"/>
      <c r="CXR48" s="10"/>
      <c r="CXS48" s="9"/>
      <c r="CXT48" s="9"/>
      <c r="CXU48" s="78"/>
      <c r="CXV48" s="10"/>
      <c r="CXW48" s="10"/>
      <c r="CXX48" s="10"/>
      <c r="CXY48" s="9"/>
      <c r="CXZ48" s="9"/>
      <c r="CYA48" s="78"/>
      <c r="CYB48" s="9"/>
      <c r="CYC48" s="9"/>
      <c r="CYD48" s="78"/>
      <c r="CYE48" s="10"/>
      <c r="CYF48" s="10"/>
      <c r="CYG48" s="10"/>
      <c r="CYH48" s="10"/>
      <c r="CYI48" s="10"/>
      <c r="CYJ48" s="10"/>
      <c r="CYK48" s="57"/>
      <c r="CYL48" s="58"/>
      <c r="CYM48" s="9"/>
      <c r="CYN48" s="9"/>
      <c r="CYO48" s="78"/>
      <c r="CYP48" s="9"/>
      <c r="CYQ48" s="9"/>
      <c r="CYR48" s="78"/>
      <c r="CYS48" s="9"/>
      <c r="CYT48" s="9"/>
      <c r="CYU48" s="78"/>
      <c r="CYV48" s="9"/>
      <c r="CYW48" s="9"/>
      <c r="CYX48" s="78"/>
      <c r="CYY48" s="9"/>
      <c r="CYZ48" s="9"/>
      <c r="CZA48" s="78"/>
      <c r="CZB48" s="9"/>
      <c r="CZC48" s="9"/>
      <c r="CZD48" s="78"/>
      <c r="CZE48" s="9"/>
      <c r="CZF48" s="9"/>
      <c r="CZG48" s="78"/>
      <c r="CZH48" s="9"/>
      <c r="CZI48" s="9"/>
      <c r="CZJ48" s="78"/>
      <c r="CZK48" s="9"/>
      <c r="CZL48" s="9"/>
      <c r="CZM48" s="78"/>
      <c r="CZN48" s="9"/>
      <c r="CZO48" s="9"/>
      <c r="CZP48" s="78"/>
      <c r="CZQ48" s="9"/>
      <c r="CZR48" s="9"/>
      <c r="CZS48" s="78"/>
      <c r="CZT48" s="9"/>
      <c r="CZU48" s="9"/>
      <c r="CZV48" s="78"/>
      <c r="CZW48" s="9"/>
      <c r="CZX48" s="9"/>
      <c r="CZY48" s="78"/>
      <c r="CZZ48" s="9"/>
      <c r="DAA48" s="9"/>
      <c r="DAB48" s="78"/>
      <c r="DAC48" s="9"/>
      <c r="DAD48" s="9"/>
      <c r="DAE48" s="78"/>
      <c r="DAF48" s="9"/>
      <c r="DAG48" s="9"/>
      <c r="DAH48" s="78"/>
      <c r="DAI48" s="9"/>
      <c r="DAJ48" s="9"/>
      <c r="DAK48" s="78"/>
      <c r="DAL48" s="9"/>
      <c r="DAM48" s="9"/>
      <c r="DAN48" s="78"/>
      <c r="DAO48" s="9"/>
      <c r="DAP48" s="9"/>
      <c r="DAQ48" s="78"/>
      <c r="DAR48" s="9"/>
      <c r="DAS48" s="9"/>
      <c r="DAT48" s="78"/>
      <c r="DAU48" s="9"/>
      <c r="DAV48" s="9"/>
      <c r="DAW48" s="78"/>
      <c r="DAX48" s="10"/>
      <c r="DAY48" s="10"/>
      <c r="DAZ48" s="10"/>
      <c r="DBA48" s="9"/>
      <c r="DBB48" s="9"/>
      <c r="DBC48" s="78"/>
      <c r="DBD48" s="10"/>
      <c r="DBE48" s="10"/>
      <c r="DBF48" s="10"/>
      <c r="DBG48" s="9"/>
      <c r="DBH48" s="9"/>
      <c r="DBI48" s="78"/>
      <c r="DBJ48" s="9"/>
      <c r="DBK48" s="9"/>
      <c r="DBL48" s="78"/>
      <c r="DBM48" s="10"/>
      <c r="DBN48" s="10"/>
      <c r="DBO48" s="10"/>
      <c r="DBP48" s="10"/>
      <c r="DBQ48" s="10"/>
      <c r="DBR48" s="10"/>
      <c r="DBS48" s="57"/>
      <c r="DBT48" s="58"/>
      <c r="DBU48" s="9"/>
      <c r="DBV48" s="9"/>
      <c r="DBW48" s="78"/>
      <c r="DBX48" s="9"/>
      <c r="DBY48" s="9"/>
      <c r="DBZ48" s="78"/>
      <c r="DCA48" s="9"/>
      <c r="DCB48" s="9"/>
      <c r="DCC48" s="78"/>
      <c r="DCD48" s="9"/>
      <c r="DCE48" s="9"/>
      <c r="DCF48" s="78"/>
      <c r="DCG48" s="9"/>
      <c r="DCH48" s="9"/>
      <c r="DCI48" s="78"/>
      <c r="DCJ48" s="9"/>
      <c r="DCK48" s="9"/>
      <c r="DCL48" s="78"/>
      <c r="DCM48" s="9"/>
      <c r="DCN48" s="9"/>
      <c r="DCO48" s="78"/>
      <c r="DCP48" s="9"/>
      <c r="DCQ48" s="9"/>
      <c r="DCR48" s="78"/>
      <c r="DCS48" s="9"/>
      <c r="DCT48" s="9"/>
      <c r="DCU48" s="78"/>
      <c r="DCV48" s="9"/>
      <c r="DCW48" s="9"/>
      <c r="DCX48" s="78"/>
      <c r="DCY48" s="9"/>
      <c r="DCZ48" s="9"/>
      <c r="DDA48" s="78"/>
      <c r="DDB48" s="9"/>
      <c r="DDC48" s="9"/>
      <c r="DDD48" s="78"/>
      <c r="DDE48" s="9"/>
      <c r="DDF48" s="9"/>
      <c r="DDG48" s="78"/>
      <c r="DDH48" s="9"/>
      <c r="DDI48" s="9"/>
      <c r="DDJ48" s="78"/>
      <c r="DDK48" s="9"/>
      <c r="DDL48" s="9"/>
      <c r="DDM48" s="78"/>
      <c r="DDN48" s="9"/>
      <c r="DDO48" s="9"/>
      <c r="DDP48" s="78"/>
      <c r="DDQ48" s="9"/>
      <c r="DDR48" s="9"/>
      <c r="DDS48" s="78"/>
      <c r="DDT48" s="9"/>
      <c r="DDU48" s="9"/>
      <c r="DDV48" s="78"/>
      <c r="DDW48" s="9"/>
      <c r="DDX48" s="9"/>
      <c r="DDY48" s="78"/>
      <c r="DDZ48" s="9"/>
      <c r="DEA48" s="9"/>
      <c r="DEB48" s="78"/>
      <c r="DEC48" s="9"/>
      <c r="DED48" s="9"/>
      <c r="DEE48" s="78"/>
      <c r="DEF48" s="10"/>
      <c r="DEG48" s="10"/>
      <c r="DEH48" s="10"/>
      <c r="DEI48" s="9"/>
      <c r="DEJ48" s="9"/>
      <c r="DEK48" s="78"/>
      <c r="DEL48" s="10"/>
      <c r="DEM48" s="10"/>
      <c r="DEN48" s="10"/>
      <c r="DEO48" s="9"/>
      <c r="DEP48" s="9"/>
      <c r="DEQ48" s="78"/>
      <c r="DER48" s="9"/>
      <c r="DES48" s="9"/>
      <c r="DET48" s="78"/>
      <c r="DEU48" s="10"/>
      <c r="DEV48" s="10"/>
      <c r="DEW48" s="10"/>
      <c r="DEX48" s="10"/>
      <c r="DEY48" s="10"/>
      <c r="DEZ48" s="10"/>
      <c r="DFA48" s="57"/>
      <c r="DFB48" s="58"/>
      <c r="DFC48" s="9"/>
      <c r="DFD48" s="9"/>
      <c r="DFE48" s="78"/>
      <c r="DFF48" s="9"/>
      <c r="DFG48" s="9"/>
      <c r="DFH48" s="78"/>
      <c r="DFI48" s="9"/>
      <c r="DFJ48" s="9"/>
      <c r="DFK48" s="78"/>
      <c r="DFL48" s="9"/>
      <c r="DFM48" s="9"/>
      <c r="DFN48" s="78"/>
      <c r="DFO48" s="9"/>
      <c r="DFP48" s="9"/>
      <c r="DFQ48" s="78"/>
      <c r="DFR48" s="9"/>
      <c r="DFS48" s="9"/>
      <c r="DFT48" s="78"/>
      <c r="DFU48" s="9"/>
      <c r="DFV48" s="9"/>
      <c r="DFW48" s="78"/>
      <c r="DFX48" s="9"/>
      <c r="DFY48" s="9"/>
      <c r="DFZ48" s="78"/>
      <c r="DGA48" s="9"/>
      <c r="DGB48" s="9"/>
      <c r="DGC48" s="78"/>
      <c r="DGD48" s="9"/>
      <c r="DGE48" s="9"/>
      <c r="DGF48" s="78"/>
      <c r="DGG48" s="9"/>
      <c r="DGH48" s="9"/>
      <c r="DGI48" s="78"/>
      <c r="DGJ48" s="9"/>
      <c r="DGK48" s="9"/>
      <c r="DGL48" s="78"/>
      <c r="DGM48" s="9"/>
      <c r="DGN48" s="9"/>
      <c r="DGO48" s="78"/>
      <c r="DGP48" s="9"/>
      <c r="DGQ48" s="9"/>
      <c r="DGR48" s="78"/>
      <c r="DGS48" s="9"/>
      <c r="DGT48" s="9"/>
      <c r="DGU48" s="78"/>
      <c r="DGV48" s="9"/>
      <c r="DGW48" s="9"/>
      <c r="DGX48" s="78"/>
      <c r="DGY48" s="9"/>
      <c r="DGZ48" s="9"/>
      <c r="DHA48" s="78"/>
      <c r="DHB48" s="9"/>
      <c r="DHC48" s="9"/>
      <c r="DHD48" s="78"/>
      <c r="DHE48" s="9"/>
      <c r="DHF48" s="9"/>
      <c r="DHG48" s="78"/>
      <c r="DHH48" s="9"/>
      <c r="DHI48" s="9"/>
      <c r="DHJ48" s="78"/>
      <c r="DHK48" s="9"/>
      <c r="DHL48" s="9"/>
      <c r="DHM48" s="78"/>
      <c r="DHN48" s="10"/>
      <c r="DHO48" s="10"/>
      <c r="DHP48" s="10"/>
      <c r="DHQ48" s="9"/>
      <c r="DHR48" s="9"/>
      <c r="DHS48" s="78"/>
      <c r="DHT48" s="10"/>
      <c r="DHU48" s="10"/>
      <c r="DHV48" s="10"/>
      <c r="DHW48" s="9"/>
      <c r="DHX48" s="9"/>
      <c r="DHY48" s="78"/>
      <c r="DHZ48" s="9"/>
      <c r="DIA48" s="9"/>
      <c r="DIB48" s="78"/>
      <c r="DIC48" s="10"/>
      <c r="DID48" s="10"/>
      <c r="DIE48" s="10"/>
      <c r="DIF48" s="10"/>
      <c r="DIG48" s="10"/>
      <c r="DIH48" s="10"/>
      <c r="DII48" s="57"/>
      <c r="DIJ48" s="58"/>
      <c r="DIK48" s="9"/>
      <c r="DIL48" s="9"/>
      <c r="DIM48" s="78"/>
      <c r="DIN48" s="9"/>
      <c r="DIO48" s="9"/>
      <c r="DIP48" s="78"/>
      <c r="DIQ48" s="9"/>
      <c r="DIR48" s="9"/>
      <c r="DIS48" s="78"/>
      <c r="DIT48" s="9"/>
      <c r="DIU48" s="9"/>
      <c r="DIV48" s="78"/>
      <c r="DIW48" s="9"/>
      <c r="DIX48" s="9"/>
      <c r="DIY48" s="78"/>
      <c r="DIZ48" s="9"/>
      <c r="DJA48" s="9"/>
      <c r="DJB48" s="78"/>
      <c r="DJC48" s="9"/>
      <c r="DJD48" s="9"/>
      <c r="DJE48" s="78"/>
      <c r="DJF48" s="9"/>
      <c r="DJG48" s="9"/>
      <c r="DJH48" s="78"/>
      <c r="DJI48" s="9"/>
      <c r="DJJ48" s="9"/>
      <c r="DJK48" s="78"/>
      <c r="DJL48" s="9"/>
      <c r="DJM48" s="9"/>
      <c r="DJN48" s="78"/>
      <c r="DJO48" s="9"/>
      <c r="DJP48" s="9"/>
      <c r="DJQ48" s="78"/>
      <c r="DJR48" s="9"/>
      <c r="DJS48" s="9"/>
      <c r="DJT48" s="78"/>
      <c r="DJU48" s="9"/>
      <c r="DJV48" s="9"/>
      <c r="DJW48" s="78"/>
      <c r="DJX48" s="9"/>
      <c r="DJY48" s="9"/>
      <c r="DJZ48" s="78"/>
      <c r="DKA48" s="9"/>
      <c r="DKB48" s="9"/>
      <c r="DKC48" s="78"/>
      <c r="DKD48" s="9"/>
      <c r="DKE48" s="9"/>
      <c r="DKF48" s="78"/>
      <c r="DKG48" s="9"/>
      <c r="DKH48" s="9"/>
      <c r="DKI48" s="78"/>
      <c r="DKJ48" s="9"/>
      <c r="DKK48" s="9"/>
      <c r="DKL48" s="78"/>
      <c r="DKM48" s="9"/>
      <c r="DKN48" s="9"/>
      <c r="DKO48" s="78"/>
      <c r="DKP48" s="9"/>
      <c r="DKQ48" s="9"/>
      <c r="DKR48" s="78"/>
      <c r="DKS48" s="9"/>
      <c r="DKT48" s="9"/>
      <c r="DKU48" s="78"/>
      <c r="DKV48" s="10"/>
      <c r="DKW48" s="10"/>
      <c r="DKX48" s="10"/>
      <c r="DKY48" s="9"/>
      <c r="DKZ48" s="9"/>
      <c r="DLA48" s="78"/>
      <c r="DLB48" s="10"/>
      <c r="DLC48" s="10"/>
      <c r="DLD48" s="10"/>
      <c r="DLE48" s="9"/>
      <c r="DLF48" s="9"/>
      <c r="DLG48" s="78"/>
      <c r="DLH48" s="9"/>
      <c r="DLI48" s="9"/>
      <c r="DLJ48" s="78"/>
      <c r="DLK48" s="10"/>
      <c r="DLL48" s="10"/>
      <c r="DLM48" s="10"/>
      <c r="DLN48" s="10"/>
      <c r="DLO48" s="10"/>
      <c r="DLP48" s="10"/>
      <c r="DLQ48" s="57"/>
      <c r="DLR48" s="58"/>
      <c r="DLS48" s="9"/>
      <c r="DLT48" s="9"/>
      <c r="DLU48" s="78"/>
      <c r="DLV48" s="9"/>
      <c r="DLW48" s="9"/>
      <c r="DLX48" s="78"/>
      <c r="DLY48" s="9"/>
      <c r="DLZ48" s="9"/>
      <c r="DMA48" s="78"/>
      <c r="DMB48" s="9"/>
      <c r="DMC48" s="9"/>
      <c r="DMD48" s="78"/>
      <c r="DME48" s="9"/>
      <c r="DMF48" s="9"/>
      <c r="DMG48" s="78"/>
      <c r="DMH48" s="9"/>
      <c r="DMI48" s="9"/>
      <c r="DMJ48" s="78"/>
      <c r="DMK48" s="9"/>
      <c r="DML48" s="9"/>
      <c r="DMM48" s="78"/>
      <c r="DMN48" s="9"/>
      <c r="DMO48" s="9"/>
      <c r="DMP48" s="78"/>
      <c r="DMQ48" s="9"/>
      <c r="DMR48" s="9"/>
      <c r="DMS48" s="78"/>
      <c r="DMT48" s="9"/>
      <c r="DMU48" s="9"/>
      <c r="DMV48" s="78"/>
      <c r="DMW48" s="9"/>
      <c r="DMX48" s="9"/>
      <c r="DMY48" s="78"/>
      <c r="DMZ48" s="9"/>
      <c r="DNA48" s="9"/>
      <c r="DNB48" s="78"/>
      <c r="DNC48" s="9"/>
      <c r="DND48" s="9"/>
      <c r="DNE48" s="78"/>
      <c r="DNF48" s="9"/>
      <c r="DNG48" s="9"/>
      <c r="DNH48" s="78"/>
      <c r="DNI48" s="9"/>
      <c r="DNJ48" s="9"/>
      <c r="DNK48" s="78"/>
      <c r="DNL48" s="9"/>
      <c r="DNM48" s="9"/>
      <c r="DNN48" s="78"/>
      <c r="DNO48" s="9"/>
      <c r="DNP48" s="9"/>
      <c r="DNQ48" s="78"/>
      <c r="DNR48" s="9"/>
      <c r="DNS48" s="9"/>
      <c r="DNT48" s="78"/>
      <c r="DNU48" s="9"/>
      <c r="DNV48" s="9"/>
      <c r="DNW48" s="78"/>
      <c r="DNX48" s="9"/>
      <c r="DNY48" s="9"/>
      <c r="DNZ48" s="78"/>
      <c r="DOA48" s="9"/>
      <c r="DOB48" s="9"/>
      <c r="DOC48" s="78"/>
      <c r="DOD48" s="10"/>
      <c r="DOE48" s="10"/>
      <c r="DOF48" s="10"/>
      <c r="DOG48" s="9"/>
      <c r="DOH48" s="9"/>
      <c r="DOI48" s="78"/>
      <c r="DOJ48" s="10"/>
      <c r="DOK48" s="10"/>
      <c r="DOL48" s="10"/>
      <c r="DOM48" s="9"/>
      <c r="DON48" s="9"/>
      <c r="DOO48" s="78"/>
      <c r="DOP48" s="9"/>
      <c r="DOQ48" s="9"/>
      <c r="DOR48" s="78"/>
      <c r="DOS48" s="10"/>
      <c r="DOT48" s="10"/>
      <c r="DOU48" s="10"/>
      <c r="DOV48" s="10"/>
      <c r="DOW48" s="10"/>
      <c r="DOX48" s="10"/>
      <c r="DOY48" s="57"/>
      <c r="DOZ48" s="58"/>
      <c r="DPA48" s="9"/>
      <c r="DPB48" s="9"/>
      <c r="DPC48" s="78"/>
      <c r="DPD48" s="9"/>
      <c r="DPE48" s="9"/>
      <c r="DPF48" s="78"/>
      <c r="DPG48" s="9"/>
      <c r="DPH48" s="9"/>
      <c r="DPI48" s="78"/>
      <c r="DPJ48" s="9"/>
      <c r="DPK48" s="9"/>
      <c r="DPL48" s="78"/>
      <c r="DPM48" s="9"/>
      <c r="DPN48" s="9"/>
      <c r="DPO48" s="78"/>
      <c r="DPP48" s="9"/>
      <c r="DPQ48" s="9"/>
      <c r="DPR48" s="78"/>
      <c r="DPS48" s="9"/>
      <c r="DPT48" s="9"/>
      <c r="DPU48" s="78"/>
      <c r="DPV48" s="9"/>
      <c r="DPW48" s="9"/>
      <c r="DPX48" s="78"/>
      <c r="DPY48" s="9"/>
      <c r="DPZ48" s="9"/>
      <c r="DQA48" s="78"/>
      <c r="DQB48" s="9"/>
      <c r="DQC48" s="9"/>
      <c r="DQD48" s="78"/>
      <c r="DQE48" s="9"/>
      <c r="DQF48" s="9"/>
      <c r="DQG48" s="78"/>
      <c r="DQH48" s="9"/>
      <c r="DQI48" s="9"/>
      <c r="DQJ48" s="78"/>
      <c r="DQK48" s="9"/>
      <c r="DQL48" s="9"/>
      <c r="DQM48" s="78"/>
      <c r="DQN48" s="9"/>
      <c r="DQO48" s="9"/>
      <c r="DQP48" s="78"/>
      <c r="DQQ48" s="9"/>
      <c r="DQR48" s="9"/>
      <c r="DQS48" s="78"/>
      <c r="DQT48" s="9"/>
      <c r="DQU48" s="9"/>
      <c r="DQV48" s="78"/>
      <c r="DQW48" s="9"/>
      <c r="DQX48" s="9"/>
      <c r="DQY48" s="78"/>
      <c r="DQZ48" s="9"/>
      <c r="DRA48" s="9"/>
      <c r="DRB48" s="78"/>
      <c r="DRC48" s="9"/>
      <c r="DRD48" s="9"/>
      <c r="DRE48" s="78"/>
      <c r="DRF48" s="9"/>
      <c r="DRG48" s="9"/>
      <c r="DRH48" s="78"/>
      <c r="DRI48" s="9"/>
      <c r="DRJ48" s="9"/>
      <c r="DRK48" s="78"/>
      <c r="DRL48" s="10"/>
      <c r="DRM48" s="10"/>
      <c r="DRN48" s="10"/>
      <c r="DRO48" s="9"/>
      <c r="DRP48" s="9"/>
      <c r="DRQ48" s="78"/>
      <c r="DRR48" s="10"/>
      <c r="DRS48" s="10"/>
      <c r="DRT48" s="10"/>
      <c r="DRU48" s="9"/>
      <c r="DRV48" s="9"/>
      <c r="DRW48" s="78"/>
      <c r="DRX48" s="9"/>
      <c r="DRY48" s="9"/>
      <c r="DRZ48" s="78"/>
      <c r="DSA48" s="10"/>
      <c r="DSB48" s="10"/>
      <c r="DSC48" s="10"/>
      <c r="DSD48" s="10"/>
      <c r="DSE48" s="10"/>
      <c r="DSF48" s="10"/>
      <c r="DSG48" s="57"/>
      <c r="DSH48" s="58"/>
      <c r="DSI48" s="9"/>
      <c r="DSJ48" s="9"/>
      <c r="DSK48" s="78"/>
      <c r="DSL48" s="9"/>
      <c r="DSM48" s="9"/>
      <c r="DSN48" s="78"/>
      <c r="DSO48" s="9"/>
      <c r="DSP48" s="9"/>
      <c r="DSQ48" s="78"/>
      <c r="DSR48" s="9"/>
      <c r="DSS48" s="9"/>
      <c r="DST48" s="78"/>
      <c r="DSU48" s="9"/>
      <c r="DSV48" s="9"/>
      <c r="DSW48" s="78"/>
      <c r="DSX48" s="9"/>
      <c r="DSY48" s="9"/>
      <c r="DSZ48" s="78"/>
      <c r="DTA48" s="9"/>
      <c r="DTB48" s="9"/>
      <c r="DTC48" s="78"/>
      <c r="DTD48" s="9"/>
      <c r="DTE48" s="9"/>
      <c r="DTF48" s="78"/>
      <c r="DTG48" s="9"/>
      <c r="DTH48" s="9"/>
      <c r="DTI48" s="78"/>
      <c r="DTJ48" s="9"/>
      <c r="DTK48" s="9"/>
      <c r="DTL48" s="78"/>
      <c r="DTM48" s="9"/>
      <c r="DTN48" s="9"/>
      <c r="DTO48" s="78"/>
      <c r="DTP48" s="9"/>
      <c r="DTQ48" s="9"/>
      <c r="DTR48" s="78"/>
      <c r="DTS48" s="9"/>
      <c r="DTT48" s="9"/>
      <c r="DTU48" s="78"/>
      <c r="DTV48" s="9"/>
      <c r="DTW48" s="9"/>
      <c r="DTX48" s="78"/>
      <c r="DTY48" s="9"/>
      <c r="DTZ48" s="9"/>
      <c r="DUA48" s="78"/>
      <c r="DUB48" s="9"/>
      <c r="DUC48" s="9"/>
      <c r="DUD48" s="78"/>
      <c r="DUE48" s="9"/>
      <c r="DUF48" s="9"/>
      <c r="DUG48" s="78"/>
      <c r="DUH48" s="9"/>
      <c r="DUI48" s="9"/>
      <c r="DUJ48" s="78"/>
      <c r="DUK48" s="9"/>
      <c r="DUL48" s="9"/>
      <c r="DUM48" s="78"/>
      <c r="DUN48" s="9"/>
      <c r="DUO48" s="9"/>
      <c r="DUP48" s="78"/>
      <c r="DUQ48" s="9"/>
      <c r="DUR48" s="9"/>
      <c r="DUS48" s="78"/>
      <c r="DUT48" s="10"/>
      <c r="DUU48" s="10"/>
      <c r="DUV48" s="10"/>
      <c r="DUW48" s="9"/>
      <c r="DUX48" s="9"/>
      <c r="DUY48" s="78"/>
      <c r="DUZ48" s="10"/>
      <c r="DVA48" s="10"/>
      <c r="DVB48" s="10"/>
      <c r="DVC48" s="9"/>
      <c r="DVD48" s="9"/>
      <c r="DVE48" s="78"/>
      <c r="DVF48" s="9"/>
      <c r="DVG48" s="9"/>
      <c r="DVH48" s="78"/>
      <c r="DVI48" s="10"/>
      <c r="DVJ48" s="10"/>
      <c r="DVK48" s="10"/>
      <c r="DVL48" s="10"/>
      <c r="DVM48" s="10"/>
      <c r="DVN48" s="10"/>
      <c r="DVO48" s="57"/>
      <c r="DVP48" s="58"/>
      <c r="DVQ48" s="9"/>
      <c r="DVR48" s="9"/>
      <c r="DVS48" s="78"/>
      <c r="DVT48" s="9"/>
      <c r="DVU48" s="9"/>
      <c r="DVV48" s="78"/>
      <c r="DVW48" s="9"/>
      <c r="DVX48" s="9"/>
      <c r="DVY48" s="78"/>
      <c r="DVZ48" s="9"/>
      <c r="DWA48" s="9"/>
      <c r="DWB48" s="78"/>
      <c r="DWC48" s="9"/>
      <c r="DWD48" s="9"/>
      <c r="DWE48" s="78"/>
      <c r="DWF48" s="9"/>
      <c r="DWG48" s="9"/>
      <c r="DWH48" s="78"/>
      <c r="DWI48" s="9"/>
      <c r="DWJ48" s="9"/>
      <c r="DWK48" s="78"/>
      <c r="DWL48" s="9"/>
      <c r="DWM48" s="9"/>
      <c r="DWN48" s="78"/>
      <c r="DWO48" s="9"/>
      <c r="DWP48" s="9"/>
      <c r="DWQ48" s="78"/>
      <c r="DWR48" s="9"/>
      <c r="DWS48" s="9"/>
      <c r="DWT48" s="78"/>
      <c r="DWU48" s="9"/>
      <c r="DWV48" s="9"/>
      <c r="DWW48" s="78"/>
      <c r="DWX48" s="9"/>
      <c r="DWY48" s="9"/>
      <c r="DWZ48" s="78"/>
      <c r="DXA48" s="9"/>
      <c r="DXB48" s="9"/>
      <c r="DXC48" s="78"/>
      <c r="DXD48" s="9"/>
      <c r="DXE48" s="9"/>
      <c r="DXF48" s="78"/>
      <c r="DXG48" s="9"/>
      <c r="DXH48" s="9"/>
      <c r="DXI48" s="78"/>
      <c r="DXJ48" s="9"/>
      <c r="DXK48" s="9"/>
      <c r="DXL48" s="78"/>
      <c r="DXM48" s="9"/>
      <c r="DXN48" s="9"/>
      <c r="DXO48" s="78"/>
      <c r="DXP48" s="9"/>
      <c r="DXQ48" s="9"/>
      <c r="DXR48" s="78"/>
      <c r="DXS48" s="9"/>
      <c r="DXT48" s="9"/>
      <c r="DXU48" s="78"/>
      <c r="DXV48" s="9"/>
      <c r="DXW48" s="9"/>
      <c r="DXX48" s="78"/>
      <c r="DXY48" s="9"/>
      <c r="DXZ48" s="9"/>
      <c r="DYA48" s="78"/>
      <c r="DYB48" s="10"/>
      <c r="DYC48" s="10"/>
      <c r="DYD48" s="10"/>
      <c r="DYE48" s="9"/>
      <c r="DYF48" s="9"/>
      <c r="DYG48" s="78"/>
      <c r="DYH48" s="10"/>
      <c r="DYI48" s="10"/>
      <c r="DYJ48" s="10"/>
      <c r="DYK48" s="9"/>
      <c r="DYL48" s="9"/>
      <c r="DYM48" s="78"/>
      <c r="DYN48" s="9"/>
      <c r="DYO48" s="9"/>
      <c r="DYP48" s="78"/>
      <c r="DYQ48" s="10"/>
      <c r="DYR48" s="10"/>
      <c r="DYS48" s="10"/>
      <c r="DYT48" s="10"/>
      <c r="DYU48" s="10"/>
      <c r="DYV48" s="10"/>
      <c r="DYW48" s="57"/>
      <c r="DYX48" s="58"/>
      <c r="DYY48" s="9"/>
      <c r="DYZ48" s="9"/>
      <c r="DZA48" s="78"/>
      <c r="DZB48" s="9"/>
      <c r="DZC48" s="9"/>
      <c r="DZD48" s="78"/>
      <c r="DZE48" s="9"/>
      <c r="DZF48" s="9"/>
      <c r="DZG48" s="78"/>
      <c r="DZH48" s="9"/>
      <c r="DZI48" s="9"/>
      <c r="DZJ48" s="78"/>
      <c r="DZK48" s="9"/>
      <c r="DZL48" s="9"/>
      <c r="DZM48" s="78"/>
      <c r="DZN48" s="9"/>
      <c r="DZO48" s="9"/>
      <c r="DZP48" s="78"/>
      <c r="DZQ48" s="9"/>
      <c r="DZR48" s="9"/>
      <c r="DZS48" s="78"/>
      <c r="DZT48" s="9"/>
      <c r="DZU48" s="9"/>
      <c r="DZV48" s="78"/>
      <c r="DZW48" s="9"/>
      <c r="DZX48" s="9"/>
      <c r="DZY48" s="78"/>
      <c r="DZZ48" s="9"/>
      <c r="EAA48" s="9"/>
      <c r="EAB48" s="78"/>
      <c r="EAC48" s="9"/>
      <c r="EAD48" s="9"/>
      <c r="EAE48" s="78"/>
      <c r="EAF48" s="9"/>
      <c r="EAG48" s="9"/>
      <c r="EAH48" s="78"/>
      <c r="EAI48" s="9"/>
      <c r="EAJ48" s="9"/>
      <c r="EAK48" s="78"/>
      <c r="EAL48" s="9"/>
      <c r="EAM48" s="9"/>
      <c r="EAN48" s="78"/>
      <c r="EAO48" s="9"/>
      <c r="EAP48" s="9"/>
      <c r="EAQ48" s="78"/>
      <c r="EAR48" s="9"/>
      <c r="EAS48" s="9"/>
      <c r="EAT48" s="78"/>
      <c r="EAU48" s="9"/>
      <c r="EAV48" s="9"/>
      <c r="EAW48" s="78"/>
      <c r="EAX48" s="9"/>
      <c r="EAY48" s="9"/>
      <c r="EAZ48" s="78"/>
      <c r="EBA48" s="9"/>
      <c r="EBB48" s="9"/>
      <c r="EBC48" s="78"/>
      <c r="EBD48" s="9"/>
      <c r="EBE48" s="9"/>
      <c r="EBF48" s="78"/>
      <c r="EBG48" s="9"/>
      <c r="EBH48" s="9"/>
      <c r="EBI48" s="78"/>
      <c r="EBJ48" s="10"/>
      <c r="EBK48" s="10"/>
      <c r="EBL48" s="10"/>
      <c r="EBM48" s="9"/>
      <c r="EBN48" s="9"/>
      <c r="EBO48" s="78"/>
      <c r="EBP48" s="10"/>
      <c r="EBQ48" s="10"/>
      <c r="EBR48" s="10"/>
      <c r="EBS48" s="9"/>
      <c r="EBT48" s="9"/>
      <c r="EBU48" s="78"/>
      <c r="EBV48" s="9"/>
      <c r="EBW48" s="9"/>
      <c r="EBX48" s="78"/>
      <c r="EBY48" s="10"/>
      <c r="EBZ48" s="10"/>
      <c r="ECA48" s="10"/>
      <c r="ECB48" s="10"/>
      <c r="ECC48" s="10"/>
      <c r="ECD48" s="10"/>
      <c r="ECE48" s="57"/>
      <c r="ECF48" s="58"/>
      <c r="ECG48" s="9"/>
      <c r="ECH48" s="9"/>
      <c r="ECI48" s="78"/>
      <c r="ECJ48" s="9"/>
      <c r="ECK48" s="9"/>
      <c r="ECL48" s="78"/>
      <c r="ECM48" s="9"/>
      <c r="ECN48" s="9"/>
      <c r="ECO48" s="78"/>
      <c r="ECP48" s="9"/>
      <c r="ECQ48" s="9"/>
      <c r="ECR48" s="78"/>
      <c r="ECS48" s="9"/>
      <c r="ECT48" s="9"/>
      <c r="ECU48" s="78"/>
      <c r="ECV48" s="9"/>
      <c r="ECW48" s="9"/>
      <c r="ECX48" s="78"/>
      <c r="ECY48" s="9"/>
      <c r="ECZ48" s="9"/>
      <c r="EDA48" s="78"/>
      <c r="EDB48" s="9"/>
      <c r="EDC48" s="9"/>
      <c r="EDD48" s="78"/>
      <c r="EDE48" s="9"/>
      <c r="EDF48" s="9"/>
      <c r="EDG48" s="78"/>
      <c r="EDH48" s="9"/>
      <c r="EDI48" s="9"/>
      <c r="EDJ48" s="78"/>
      <c r="EDK48" s="9"/>
      <c r="EDL48" s="9"/>
      <c r="EDM48" s="78"/>
      <c r="EDN48" s="9"/>
      <c r="EDO48" s="9"/>
      <c r="EDP48" s="78"/>
      <c r="EDQ48" s="9"/>
      <c r="EDR48" s="9"/>
      <c r="EDS48" s="78"/>
      <c r="EDT48" s="9"/>
      <c r="EDU48" s="9"/>
      <c r="EDV48" s="78"/>
      <c r="EDW48" s="9"/>
      <c r="EDX48" s="9"/>
      <c r="EDY48" s="78"/>
      <c r="EDZ48" s="9"/>
      <c r="EEA48" s="9"/>
      <c r="EEB48" s="78"/>
      <c r="EEC48" s="9"/>
      <c r="EED48" s="9"/>
      <c r="EEE48" s="78"/>
      <c r="EEF48" s="9"/>
      <c r="EEG48" s="9"/>
      <c r="EEH48" s="78"/>
      <c r="EEI48" s="9"/>
      <c r="EEJ48" s="9"/>
      <c r="EEK48" s="78"/>
      <c r="EEL48" s="9"/>
      <c r="EEM48" s="9"/>
      <c r="EEN48" s="78"/>
      <c r="EEO48" s="9"/>
      <c r="EEP48" s="9"/>
      <c r="EEQ48" s="78"/>
      <c r="EER48" s="10"/>
      <c r="EES48" s="10"/>
      <c r="EET48" s="10"/>
      <c r="EEU48" s="9"/>
      <c r="EEV48" s="9"/>
      <c r="EEW48" s="78"/>
      <c r="EEX48" s="10"/>
      <c r="EEY48" s="10"/>
      <c r="EEZ48" s="10"/>
      <c r="EFA48" s="9"/>
      <c r="EFB48" s="9"/>
      <c r="EFC48" s="78"/>
      <c r="EFD48" s="9"/>
      <c r="EFE48" s="9"/>
      <c r="EFF48" s="78"/>
      <c r="EFG48" s="10"/>
      <c r="EFH48" s="10"/>
      <c r="EFI48" s="10"/>
      <c r="EFJ48" s="10"/>
      <c r="EFK48" s="10"/>
      <c r="EFL48" s="10"/>
      <c r="EFM48" s="57"/>
      <c r="EFN48" s="58"/>
      <c r="EFO48" s="9"/>
      <c r="EFP48" s="9"/>
      <c r="EFQ48" s="78"/>
      <c r="EFR48" s="9"/>
      <c r="EFS48" s="9"/>
      <c r="EFT48" s="78"/>
      <c r="EFU48" s="9"/>
      <c r="EFV48" s="9"/>
      <c r="EFW48" s="78"/>
      <c r="EFX48" s="9"/>
      <c r="EFY48" s="9"/>
      <c r="EFZ48" s="78"/>
      <c r="EGA48" s="9"/>
      <c r="EGB48" s="9"/>
      <c r="EGC48" s="78"/>
      <c r="EGD48" s="9"/>
      <c r="EGE48" s="9"/>
      <c r="EGF48" s="78"/>
      <c r="EGG48" s="9"/>
      <c r="EGH48" s="9"/>
      <c r="EGI48" s="78"/>
      <c r="EGJ48" s="9"/>
      <c r="EGK48" s="9"/>
      <c r="EGL48" s="78"/>
      <c r="EGM48" s="9"/>
      <c r="EGN48" s="9"/>
      <c r="EGO48" s="78"/>
      <c r="EGP48" s="9"/>
      <c r="EGQ48" s="9"/>
      <c r="EGR48" s="78"/>
      <c r="EGS48" s="9"/>
      <c r="EGT48" s="9"/>
      <c r="EGU48" s="78"/>
      <c r="EGV48" s="9"/>
      <c r="EGW48" s="9"/>
      <c r="EGX48" s="78"/>
      <c r="EGY48" s="9"/>
      <c r="EGZ48" s="9"/>
      <c r="EHA48" s="78"/>
      <c r="EHB48" s="9"/>
      <c r="EHC48" s="9"/>
      <c r="EHD48" s="78"/>
      <c r="EHE48" s="9"/>
      <c r="EHF48" s="9"/>
      <c r="EHG48" s="78"/>
      <c r="EHH48" s="9"/>
      <c r="EHI48" s="9"/>
      <c r="EHJ48" s="78"/>
      <c r="EHK48" s="9"/>
      <c r="EHL48" s="9"/>
      <c r="EHM48" s="78"/>
      <c r="EHN48" s="9"/>
      <c r="EHO48" s="9"/>
      <c r="EHP48" s="78"/>
      <c r="EHQ48" s="9"/>
      <c r="EHR48" s="9"/>
      <c r="EHS48" s="78"/>
      <c r="EHT48" s="9"/>
      <c r="EHU48" s="9"/>
      <c r="EHV48" s="78"/>
      <c r="EHW48" s="9"/>
      <c r="EHX48" s="9"/>
      <c r="EHY48" s="78"/>
      <c r="EHZ48" s="10"/>
      <c r="EIA48" s="10"/>
      <c r="EIB48" s="10"/>
      <c r="EIC48" s="9"/>
      <c r="EID48" s="9"/>
      <c r="EIE48" s="78"/>
      <c r="EIF48" s="10"/>
      <c r="EIG48" s="10"/>
      <c r="EIH48" s="10"/>
      <c r="EII48" s="9"/>
      <c r="EIJ48" s="9"/>
      <c r="EIK48" s="78"/>
      <c r="EIL48" s="9"/>
      <c r="EIM48" s="9"/>
      <c r="EIN48" s="78"/>
      <c r="EIO48" s="10"/>
      <c r="EIP48" s="10"/>
      <c r="EIQ48" s="10"/>
      <c r="EIR48" s="10"/>
      <c r="EIS48" s="10"/>
      <c r="EIT48" s="10"/>
      <c r="EIU48" s="57"/>
      <c r="EIV48" s="58"/>
      <c r="EIW48" s="9"/>
      <c r="EIX48" s="9"/>
      <c r="EIY48" s="78"/>
      <c r="EIZ48" s="9"/>
      <c r="EJA48" s="9"/>
      <c r="EJB48" s="78"/>
      <c r="EJC48" s="9"/>
      <c r="EJD48" s="9"/>
      <c r="EJE48" s="78"/>
      <c r="EJF48" s="9"/>
      <c r="EJG48" s="9"/>
      <c r="EJH48" s="78"/>
      <c r="EJI48" s="9"/>
      <c r="EJJ48" s="9"/>
      <c r="EJK48" s="78"/>
      <c r="EJL48" s="9"/>
      <c r="EJM48" s="9"/>
      <c r="EJN48" s="78"/>
      <c r="EJO48" s="9"/>
      <c r="EJP48" s="9"/>
      <c r="EJQ48" s="78"/>
      <c r="EJR48" s="9"/>
      <c r="EJS48" s="9"/>
      <c r="EJT48" s="78"/>
      <c r="EJU48" s="9"/>
      <c r="EJV48" s="9"/>
      <c r="EJW48" s="78"/>
      <c r="EJX48" s="9"/>
      <c r="EJY48" s="9"/>
      <c r="EJZ48" s="78"/>
      <c r="EKA48" s="9"/>
      <c r="EKB48" s="9"/>
      <c r="EKC48" s="78"/>
      <c r="EKD48" s="9"/>
      <c r="EKE48" s="9"/>
      <c r="EKF48" s="78"/>
      <c r="EKG48" s="9"/>
      <c r="EKH48" s="9"/>
      <c r="EKI48" s="78"/>
      <c r="EKJ48" s="9"/>
      <c r="EKK48" s="9"/>
      <c r="EKL48" s="78"/>
      <c r="EKM48" s="9"/>
      <c r="EKN48" s="9"/>
      <c r="EKO48" s="78"/>
      <c r="EKP48" s="9"/>
      <c r="EKQ48" s="9"/>
      <c r="EKR48" s="78"/>
      <c r="EKS48" s="9"/>
      <c r="EKT48" s="9"/>
      <c r="EKU48" s="78"/>
      <c r="EKV48" s="9"/>
      <c r="EKW48" s="9"/>
      <c r="EKX48" s="78"/>
      <c r="EKY48" s="9"/>
      <c r="EKZ48" s="9"/>
      <c r="ELA48" s="78"/>
      <c r="ELB48" s="9"/>
      <c r="ELC48" s="9"/>
      <c r="ELD48" s="78"/>
      <c r="ELE48" s="9"/>
      <c r="ELF48" s="9"/>
      <c r="ELG48" s="78"/>
      <c r="ELH48" s="10"/>
      <c r="ELI48" s="10"/>
      <c r="ELJ48" s="10"/>
      <c r="ELK48" s="9"/>
      <c r="ELL48" s="9"/>
      <c r="ELM48" s="78"/>
      <c r="ELN48" s="10"/>
      <c r="ELO48" s="10"/>
      <c r="ELP48" s="10"/>
      <c r="ELQ48" s="9"/>
      <c r="ELR48" s="9"/>
      <c r="ELS48" s="78"/>
      <c r="ELT48" s="9"/>
      <c r="ELU48" s="9"/>
      <c r="ELV48" s="78"/>
      <c r="ELW48" s="10"/>
      <c r="ELX48" s="10"/>
      <c r="ELY48" s="10"/>
      <c r="ELZ48" s="10"/>
      <c r="EMA48" s="10"/>
      <c r="EMB48" s="10"/>
      <c r="EMC48" s="57"/>
      <c r="EMD48" s="58"/>
      <c r="EME48" s="9"/>
      <c r="EMF48" s="9"/>
      <c r="EMG48" s="78"/>
      <c r="EMH48" s="9"/>
      <c r="EMI48" s="9"/>
      <c r="EMJ48" s="78"/>
      <c r="EMK48" s="9"/>
      <c r="EML48" s="9"/>
      <c r="EMM48" s="78"/>
      <c r="EMN48" s="9"/>
      <c r="EMO48" s="9"/>
      <c r="EMP48" s="78"/>
      <c r="EMQ48" s="9"/>
      <c r="EMR48" s="9"/>
      <c r="EMS48" s="78"/>
      <c r="EMT48" s="9"/>
      <c r="EMU48" s="9"/>
      <c r="EMV48" s="78"/>
      <c r="EMW48" s="9"/>
      <c r="EMX48" s="9"/>
      <c r="EMY48" s="78"/>
      <c r="EMZ48" s="9"/>
      <c r="ENA48" s="9"/>
      <c r="ENB48" s="78"/>
      <c r="ENC48" s="9"/>
      <c r="END48" s="9"/>
      <c r="ENE48" s="78"/>
      <c r="ENF48" s="9"/>
      <c r="ENG48" s="9"/>
      <c r="ENH48" s="78"/>
      <c r="ENI48" s="9"/>
      <c r="ENJ48" s="9"/>
      <c r="ENK48" s="78"/>
      <c r="ENL48" s="9"/>
      <c r="ENM48" s="9"/>
      <c r="ENN48" s="78"/>
      <c r="ENO48" s="9"/>
      <c r="ENP48" s="9"/>
      <c r="ENQ48" s="78"/>
      <c r="ENR48" s="9"/>
      <c r="ENS48" s="9"/>
      <c r="ENT48" s="78"/>
      <c r="ENU48" s="9"/>
      <c r="ENV48" s="9"/>
      <c r="ENW48" s="78"/>
      <c r="ENX48" s="9"/>
      <c r="ENY48" s="9"/>
      <c r="ENZ48" s="78"/>
      <c r="EOA48" s="9"/>
      <c r="EOB48" s="9"/>
      <c r="EOC48" s="78"/>
      <c r="EOD48" s="9"/>
      <c r="EOE48" s="9"/>
      <c r="EOF48" s="78"/>
      <c r="EOG48" s="9"/>
      <c r="EOH48" s="9"/>
      <c r="EOI48" s="78"/>
      <c r="EOJ48" s="9"/>
      <c r="EOK48" s="9"/>
      <c r="EOL48" s="78"/>
      <c r="EOM48" s="9"/>
      <c r="EON48" s="9"/>
      <c r="EOO48" s="78"/>
      <c r="EOP48" s="10"/>
      <c r="EOQ48" s="10"/>
      <c r="EOR48" s="10"/>
      <c r="EOS48" s="9"/>
      <c r="EOT48" s="9"/>
      <c r="EOU48" s="78"/>
      <c r="EOV48" s="10"/>
      <c r="EOW48" s="10"/>
      <c r="EOX48" s="10"/>
      <c r="EOY48" s="9"/>
      <c r="EOZ48" s="9"/>
      <c r="EPA48" s="78"/>
      <c r="EPB48" s="9"/>
      <c r="EPC48" s="9"/>
      <c r="EPD48" s="78"/>
      <c r="EPE48" s="10"/>
      <c r="EPF48" s="10"/>
      <c r="EPG48" s="10"/>
      <c r="EPH48" s="10"/>
      <c r="EPI48" s="10"/>
      <c r="EPJ48" s="10"/>
      <c r="EPK48" s="57"/>
      <c r="EPL48" s="58"/>
      <c r="EPM48" s="9"/>
      <c r="EPN48" s="9"/>
      <c r="EPO48" s="78"/>
      <c r="EPP48" s="9"/>
      <c r="EPQ48" s="9"/>
      <c r="EPR48" s="78"/>
      <c r="EPS48" s="9"/>
      <c r="EPT48" s="9"/>
      <c r="EPU48" s="78"/>
      <c r="EPV48" s="9"/>
      <c r="EPW48" s="9"/>
      <c r="EPX48" s="78"/>
      <c r="EPY48" s="9"/>
      <c r="EPZ48" s="9"/>
      <c r="EQA48" s="78"/>
      <c r="EQB48" s="9"/>
      <c r="EQC48" s="9"/>
      <c r="EQD48" s="78"/>
      <c r="EQE48" s="9"/>
      <c r="EQF48" s="9"/>
      <c r="EQG48" s="78"/>
      <c r="EQH48" s="9"/>
      <c r="EQI48" s="9"/>
      <c r="EQJ48" s="78"/>
      <c r="EQK48" s="9"/>
      <c r="EQL48" s="9"/>
      <c r="EQM48" s="78"/>
      <c r="EQN48" s="9"/>
      <c r="EQO48" s="9"/>
      <c r="EQP48" s="78"/>
      <c r="EQQ48" s="9"/>
      <c r="EQR48" s="9"/>
      <c r="EQS48" s="78"/>
      <c r="EQT48" s="9"/>
      <c r="EQU48" s="9"/>
      <c r="EQV48" s="78"/>
      <c r="EQW48" s="9"/>
      <c r="EQX48" s="9"/>
      <c r="EQY48" s="78"/>
      <c r="EQZ48" s="9"/>
      <c r="ERA48" s="9"/>
      <c r="ERB48" s="78"/>
      <c r="ERC48" s="9"/>
      <c r="ERD48" s="9"/>
      <c r="ERE48" s="78"/>
      <c r="ERF48" s="9"/>
      <c r="ERG48" s="9"/>
      <c r="ERH48" s="78"/>
      <c r="ERI48" s="9"/>
      <c r="ERJ48" s="9"/>
      <c r="ERK48" s="78"/>
      <c r="ERL48" s="9"/>
      <c r="ERM48" s="9"/>
      <c r="ERN48" s="78"/>
      <c r="ERO48" s="9"/>
      <c r="ERP48" s="9"/>
      <c r="ERQ48" s="78"/>
      <c r="ERR48" s="9"/>
      <c r="ERS48" s="9"/>
      <c r="ERT48" s="78"/>
      <c r="ERU48" s="9"/>
      <c r="ERV48" s="9"/>
      <c r="ERW48" s="78"/>
      <c r="ERX48" s="10"/>
      <c r="ERY48" s="10"/>
      <c r="ERZ48" s="10"/>
      <c r="ESA48" s="9"/>
      <c r="ESB48" s="9"/>
      <c r="ESC48" s="78"/>
      <c r="ESD48" s="10"/>
      <c r="ESE48" s="10"/>
      <c r="ESF48" s="10"/>
      <c r="ESG48" s="9"/>
      <c r="ESH48" s="9"/>
      <c r="ESI48" s="78"/>
      <c r="ESJ48" s="9"/>
      <c r="ESK48" s="9"/>
      <c r="ESL48" s="78"/>
      <c r="ESM48" s="10"/>
      <c r="ESN48" s="10"/>
      <c r="ESO48" s="10"/>
      <c r="ESP48" s="10"/>
      <c r="ESQ48" s="10"/>
      <c r="ESR48" s="10"/>
      <c r="ESS48" s="57"/>
      <c r="EST48" s="58"/>
      <c r="ESU48" s="9"/>
      <c r="ESV48" s="9"/>
      <c r="ESW48" s="78"/>
      <c r="ESX48" s="9"/>
      <c r="ESY48" s="9"/>
      <c r="ESZ48" s="78"/>
      <c r="ETA48" s="9"/>
      <c r="ETB48" s="9"/>
      <c r="ETC48" s="78"/>
      <c r="ETD48" s="9"/>
      <c r="ETE48" s="9"/>
      <c r="ETF48" s="78"/>
      <c r="ETG48" s="9"/>
      <c r="ETH48" s="9"/>
      <c r="ETI48" s="78"/>
      <c r="ETJ48" s="9"/>
      <c r="ETK48" s="9"/>
      <c r="ETL48" s="78"/>
      <c r="ETM48" s="9"/>
      <c r="ETN48" s="9"/>
      <c r="ETO48" s="78"/>
      <c r="ETP48" s="9"/>
      <c r="ETQ48" s="9"/>
      <c r="ETR48" s="78"/>
      <c r="ETS48" s="9"/>
      <c r="ETT48" s="9"/>
      <c r="ETU48" s="78"/>
      <c r="ETV48" s="9"/>
      <c r="ETW48" s="9"/>
      <c r="ETX48" s="78"/>
      <c r="ETY48" s="9"/>
      <c r="ETZ48" s="9"/>
      <c r="EUA48" s="78"/>
      <c r="EUB48" s="9"/>
      <c r="EUC48" s="9"/>
      <c r="EUD48" s="78"/>
      <c r="EUE48" s="9"/>
      <c r="EUF48" s="9"/>
      <c r="EUG48" s="78"/>
      <c r="EUH48" s="9"/>
      <c r="EUI48" s="9"/>
      <c r="EUJ48" s="78"/>
      <c r="EUK48" s="9"/>
      <c r="EUL48" s="9"/>
      <c r="EUM48" s="78"/>
      <c r="EUN48" s="9"/>
      <c r="EUO48" s="9"/>
      <c r="EUP48" s="78"/>
      <c r="EUQ48" s="9"/>
      <c r="EUR48" s="9"/>
      <c r="EUS48" s="78"/>
      <c r="EUT48" s="9"/>
      <c r="EUU48" s="9"/>
      <c r="EUV48" s="78"/>
      <c r="EUW48" s="9"/>
      <c r="EUX48" s="9"/>
      <c r="EUY48" s="78"/>
      <c r="EUZ48" s="9"/>
      <c r="EVA48" s="9"/>
      <c r="EVB48" s="78"/>
      <c r="EVC48" s="9"/>
      <c r="EVD48" s="9"/>
      <c r="EVE48" s="78"/>
      <c r="EVF48" s="10"/>
      <c r="EVG48" s="10"/>
      <c r="EVH48" s="10"/>
      <c r="EVI48" s="9"/>
      <c r="EVJ48" s="9"/>
      <c r="EVK48" s="78"/>
      <c r="EVL48" s="10"/>
      <c r="EVM48" s="10"/>
      <c r="EVN48" s="10"/>
      <c r="EVO48" s="9"/>
      <c r="EVP48" s="9"/>
      <c r="EVQ48" s="78"/>
      <c r="EVR48" s="9"/>
      <c r="EVS48" s="9"/>
      <c r="EVT48" s="78"/>
      <c r="EVU48" s="10"/>
      <c r="EVV48" s="10"/>
      <c r="EVW48" s="10"/>
      <c r="EVX48" s="10"/>
      <c r="EVY48" s="10"/>
      <c r="EVZ48" s="10"/>
      <c r="EWA48" s="57"/>
      <c r="EWB48" s="58"/>
      <c r="EWC48" s="9"/>
      <c r="EWD48" s="9"/>
      <c r="EWE48" s="78"/>
      <c r="EWF48" s="9"/>
      <c r="EWG48" s="9"/>
      <c r="EWH48" s="78"/>
      <c r="EWI48" s="9"/>
      <c r="EWJ48" s="9"/>
      <c r="EWK48" s="78"/>
      <c r="EWL48" s="9"/>
      <c r="EWM48" s="9"/>
      <c r="EWN48" s="78"/>
      <c r="EWO48" s="9"/>
      <c r="EWP48" s="9"/>
      <c r="EWQ48" s="78"/>
      <c r="EWR48" s="9"/>
      <c r="EWS48" s="9"/>
      <c r="EWT48" s="78"/>
      <c r="EWU48" s="9"/>
      <c r="EWV48" s="9"/>
      <c r="EWW48" s="78"/>
      <c r="EWX48" s="9"/>
      <c r="EWY48" s="9"/>
      <c r="EWZ48" s="78"/>
      <c r="EXA48" s="9"/>
      <c r="EXB48" s="9"/>
      <c r="EXC48" s="78"/>
      <c r="EXD48" s="9"/>
      <c r="EXE48" s="9"/>
      <c r="EXF48" s="78"/>
      <c r="EXG48" s="9"/>
      <c r="EXH48" s="9"/>
      <c r="EXI48" s="78"/>
      <c r="EXJ48" s="9"/>
      <c r="EXK48" s="9"/>
      <c r="EXL48" s="78"/>
      <c r="EXM48" s="9"/>
      <c r="EXN48" s="9"/>
      <c r="EXO48" s="78"/>
      <c r="EXP48" s="9"/>
      <c r="EXQ48" s="9"/>
      <c r="EXR48" s="78"/>
      <c r="EXS48" s="9"/>
      <c r="EXT48" s="9"/>
      <c r="EXU48" s="78"/>
      <c r="EXV48" s="9"/>
      <c r="EXW48" s="9"/>
      <c r="EXX48" s="78"/>
      <c r="EXY48" s="9"/>
      <c r="EXZ48" s="9"/>
      <c r="EYA48" s="78"/>
      <c r="EYB48" s="9"/>
      <c r="EYC48" s="9"/>
      <c r="EYD48" s="78"/>
      <c r="EYE48" s="9"/>
      <c r="EYF48" s="9"/>
      <c r="EYG48" s="78"/>
      <c r="EYH48" s="9"/>
      <c r="EYI48" s="9"/>
      <c r="EYJ48" s="78"/>
      <c r="EYK48" s="9"/>
      <c r="EYL48" s="9"/>
      <c r="EYM48" s="78"/>
      <c r="EYN48" s="10"/>
      <c r="EYO48" s="10"/>
      <c r="EYP48" s="10"/>
      <c r="EYQ48" s="9"/>
      <c r="EYR48" s="9"/>
      <c r="EYS48" s="78"/>
      <c r="EYT48" s="10"/>
      <c r="EYU48" s="10"/>
      <c r="EYV48" s="10"/>
      <c r="EYW48" s="9"/>
      <c r="EYX48" s="9"/>
      <c r="EYY48" s="78"/>
      <c r="EYZ48" s="9"/>
      <c r="EZA48" s="9"/>
      <c r="EZB48" s="78"/>
      <c r="EZC48" s="10"/>
      <c r="EZD48" s="10"/>
      <c r="EZE48" s="10"/>
      <c r="EZF48" s="10"/>
      <c r="EZG48" s="10"/>
      <c r="EZH48" s="10"/>
      <c r="EZI48" s="57"/>
      <c r="EZJ48" s="58"/>
      <c r="EZK48" s="9"/>
      <c r="EZL48" s="9"/>
      <c r="EZM48" s="78"/>
      <c r="EZN48" s="9"/>
      <c r="EZO48" s="9"/>
      <c r="EZP48" s="78"/>
      <c r="EZQ48" s="9"/>
      <c r="EZR48" s="9"/>
      <c r="EZS48" s="78"/>
      <c r="EZT48" s="9"/>
      <c r="EZU48" s="9"/>
      <c r="EZV48" s="78"/>
      <c r="EZW48" s="9"/>
      <c r="EZX48" s="9"/>
      <c r="EZY48" s="78"/>
      <c r="EZZ48" s="9"/>
      <c r="FAA48" s="9"/>
      <c r="FAB48" s="78"/>
      <c r="FAC48" s="9"/>
      <c r="FAD48" s="9"/>
      <c r="FAE48" s="78"/>
      <c r="FAF48" s="9"/>
      <c r="FAG48" s="9"/>
      <c r="FAH48" s="78"/>
      <c r="FAI48" s="9"/>
      <c r="FAJ48" s="9"/>
      <c r="FAK48" s="78"/>
      <c r="FAL48" s="9"/>
      <c r="FAM48" s="9"/>
      <c r="FAN48" s="78"/>
      <c r="FAO48" s="9"/>
      <c r="FAP48" s="9"/>
      <c r="FAQ48" s="78"/>
      <c r="FAR48" s="9"/>
      <c r="FAS48" s="9"/>
      <c r="FAT48" s="78"/>
      <c r="FAU48" s="9"/>
      <c r="FAV48" s="9"/>
      <c r="FAW48" s="78"/>
      <c r="FAX48" s="9"/>
      <c r="FAY48" s="9"/>
      <c r="FAZ48" s="78"/>
      <c r="FBA48" s="9"/>
      <c r="FBB48" s="9"/>
      <c r="FBC48" s="78"/>
      <c r="FBD48" s="9"/>
      <c r="FBE48" s="9"/>
      <c r="FBF48" s="78"/>
      <c r="FBG48" s="9"/>
      <c r="FBH48" s="9"/>
      <c r="FBI48" s="78"/>
      <c r="FBJ48" s="9"/>
      <c r="FBK48" s="9"/>
      <c r="FBL48" s="78"/>
      <c r="FBM48" s="9"/>
      <c r="FBN48" s="9"/>
      <c r="FBO48" s="78"/>
      <c r="FBP48" s="9"/>
      <c r="FBQ48" s="9"/>
      <c r="FBR48" s="78"/>
      <c r="FBS48" s="9"/>
      <c r="FBT48" s="9"/>
      <c r="FBU48" s="78"/>
      <c r="FBV48" s="10"/>
      <c r="FBW48" s="10"/>
      <c r="FBX48" s="10"/>
      <c r="FBY48" s="9"/>
      <c r="FBZ48" s="9"/>
      <c r="FCA48" s="78"/>
      <c r="FCB48" s="10"/>
      <c r="FCC48" s="10"/>
      <c r="FCD48" s="10"/>
      <c r="FCE48" s="9"/>
      <c r="FCF48" s="9"/>
      <c r="FCG48" s="78"/>
      <c r="FCH48" s="9"/>
      <c r="FCI48" s="9"/>
      <c r="FCJ48" s="78"/>
      <c r="FCK48" s="10"/>
      <c r="FCL48" s="10"/>
      <c r="FCM48" s="10"/>
      <c r="FCN48" s="10"/>
      <c r="FCO48" s="10"/>
      <c r="FCP48" s="10"/>
      <c r="FCQ48" s="57"/>
      <c r="FCR48" s="58"/>
      <c r="FCS48" s="9"/>
      <c r="FCT48" s="9"/>
      <c r="FCU48" s="78"/>
      <c r="FCV48" s="9"/>
      <c r="FCW48" s="9"/>
      <c r="FCX48" s="78"/>
      <c r="FCY48" s="9"/>
      <c r="FCZ48" s="9"/>
      <c r="FDA48" s="78"/>
      <c r="FDB48" s="9"/>
      <c r="FDC48" s="9"/>
      <c r="FDD48" s="78"/>
      <c r="FDE48" s="9"/>
      <c r="FDF48" s="9"/>
      <c r="FDG48" s="78"/>
      <c r="FDH48" s="9"/>
      <c r="FDI48" s="9"/>
      <c r="FDJ48" s="78"/>
      <c r="FDK48" s="9"/>
      <c r="FDL48" s="9"/>
      <c r="FDM48" s="78"/>
      <c r="FDN48" s="9"/>
      <c r="FDO48" s="9"/>
      <c r="FDP48" s="78"/>
      <c r="FDQ48" s="9"/>
      <c r="FDR48" s="9"/>
      <c r="FDS48" s="78"/>
      <c r="FDT48" s="9"/>
      <c r="FDU48" s="9"/>
      <c r="FDV48" s="78"/>
      <c r="FDW48" s="9"/>
      <c r="FDX48" s="9"/>
      <c r="FDY48" s="78"/>
      <c r="FDZ48" s="9"/>
      <c r="FEA48" s="9"/>
      <c r="FEB48" s="78"/>
      <c r="FEC48" s="9"/>
      <c r="FED48" s="9"/>
      <c r="FEE48" s="78"/>
      <c r="FEF48" s="9"/>
      <c r="FEG48" s="9"/>
      <c r="FEH48" s="78"/>
      <c r="FEI48" s="9"/>
      <c r="FEJ48" s="9"/>
      <c r="FEK48" s="78"/>
      <c r="FEL48" s="9"/>
      <c r="FEM48" s="9"/>
      <c r="FEN48" s="78"/>
      <c r="FEO48" s="9"/>
      <c r="FEP48" s="9"/>
      <c r="FEQ48" s="78"/>
      <c r="FER48" s="9"/>
      <c r="FES48" s="9"/>
      <c r="FET48" s="78"/>
      <c r="FEU48" s="9"/>
      <c r="FEV48" s="9"/>
      <c r="FEW48" s="78"/>
      <c r="FEX48" s="9"/>
      <c r="FEY48" s="9"/>
      <c r="FEZ48" s="78"/>
      <c r="FFA48" s="9"/>
      <c r="FFB48" s="9"/>
      <c r="FFC48" s="78"/>
      <c r="FFD48" s="10"/>
      <c r="FFE48" s="10"/>
      <c r="FFF48" s="10"/>
      <c r="FFG48" s="9"/>
      <c r="FFH48" s="9"/>
      <c r="FFI48" s="78"/>
      <c r="FFJ48" s="10"/>
      <c r="FFK48" s="10"/>
      <c r="FFL48" s="10"/>
      <c r="FFM48" s="9"/>
      <c r="FFN48" s="9"/>
      <c r="FFO48" s="78"/>
      <c r="FFP48" s="9"/>
      <c r="FFQ48" s="9"/>
      <c r="FFR48" s="78"/>
      <c r="FFS48" s="10"/>
      <c r="FFT48" s="10"/>
      <c r="FFU48" s="10"/>
      <c r="FFV48" s="10"/>
      <c r="FFW48" s="10"/>
      <c r="FFX48" s="10"/>
      <c r="FFY48" s="57"/>
      <c r="FFZ48" s="58"/>
      <c r="FGA48" s="9"/>
      <c r="FGB48" s="9"/>
      <c r="FGC48" s="78"/>
      <c r="FGD48" s="9"/>
      <c r="FGE48" s="9"/>
      <c r="FGF48" s="78"/>
      <c r="FGG48" s="9"/>
      <c r="FGH48" s="9"/>
      <c r="FGI48" s="78"/>
      <c r="FGJ48" s="9"/>
      <c r="FGK48" s="9"/>
      <c r="FGL48" s="78"/>
      <c r="FGM48" s="9"/>
      <c r="FGN48" s="9"/>
      <c r="FGO48" s="78"/>
      <c r="FGP48" s="9"/>
      <c r="FGQ48" s="9"/>
      <c r="FGR48" s="78"/>
      <c r="FGS48" s="9"/>
      <c r="FGT48" s="9"/>
      <c r="FGU48" s="78"/>
      <c r="FGV48" s="9"/>
      <c r="FGW48" s="9"/>
      <c r="FGX48" s="78"/>
      <c r="FGY48" s="9"/>
      <c r="FGZ48" s="9"/>
      <c r="FHA48" s="78"/>
      <c r="FHB48" s="9"/>
      <c r="FHC48" s="9"/>
      <c r="FHD48" s="78"/>
      <c r="FHE48" s="9"/>
      <c r="FHF48" s="9"/>
      <c r="FHG48" s="78"/>
      <c r="FHH48" s="9"/>
      <c r="FHI48" s="9"/>
      <c r="FHJ48" s="78"/>
      <c r="FHK48" s="9"/>
      <c r="FHL48" s="9"/>
      <c r="FHM48" s="78"/>
      <c r="FHN48" s="9"/>
      <c r="FHO48" s="9"/>
      <c r="FHP48" s="78"/>
      <c r="FHQ48" s="9"/>
      <c r="FHR48" s="9"/>
      <c r="FHS48" s="78"/>
      <c r="FHT48" s="9"/>
      <c r="FHU48" s="9"/>
      <c r="FHV48" s="78"/>
      <c r="FHW48" s="9"/>
      <c r="FHX48" s="9"/>
      <c r="FHY48" s="78"/>
      <c r="FHZ48" s="9"/>
      <c r="FIA48" s="9"/>
      <c r="FIB48" s="78"/>
      <c r="FIC48" s="9"/>
      <c r="FID48" s="9"/>
      <c r="FIE48" s="78"/>
      <c r="FIF48" s="9"/>
      <c r="FIG48" s="9"/>
      <c r="FIH48" s="78"/>
      <c r="FII48" s="9"/>
      <c r="FIJ48" s="9"/>
      <c r="FIK48" s="78"/>
      <c r="FIL48" s="10"/>
      <c r="FIM48" s="10"/>
      <c r="FIN48" s="10"/>
      <c r="FIO48" s="9"/>
      <c r="FIP48" s="9"/>
      <c r="FIQ48" s="78"/>
      <c r="FIR48" s="10"/>
      <c r="FIS48" s="10"/>
      <c r="FIT48" s="10"/>
      <c r="FIU48" s="9"/>
      <c r="FIV48" s="9"/>
      <c r="FIW48" s="78"/>
      <c r="FIX48" s="9"/>
      <c r="FIY48" s="9"/>
      <c r="FIZ48" s="78"/>
      <c r="FJA48" s="10"/>
      <c r="FJB48" s="10"/>
      <c r="FJC48" s="10"/>
      <c r="FJD48" s="10"/>
      <c r="FJE48" s="10"/>
      <c r="FJF48" s="10"/>
      <c r="FJG48" s="57"/>
      <c r="FJH48" s="58"/>
      <c r="FJI48" s="9"/>
      <c r="FJJ48" s="9"/>
      <c r="FJK48" s="78"/>
      <c r="FJL48" s="9"/>
      <c r="FJM48" s="9"/>
      <c r="FJN48" s="78"/>
      <c r="FJO48" s="9"/>
      <c r="FJP48" s="9"/>
      <c r="FJQ48" s="78"/>
      <c r="FJR48" s="9"/>
      <c r="FJS48" s="9"/>
      <c r="FJT48" s="78"/>
      <c r="FJU48" s="9"/>
      <c r="FJV48" s="9"/>
      <c r="FJW48" s="78"/>
      <c r="FJX48" s="9"/>
      <c r="FJY48" s="9"/>
      <c r="FJZ48" s="78"/>
      <c r="FKA48" s="9"/>
      <c r="FKB48" s="9"/>
      <c r="FKC48" s="78"/>
      <c r="FKD48" s="9"/>
      <c r="FKE48" s="9"/>
      <c r="FKF48" s="78"/>
      <c r="FKG48" s="9"/>
      <c r="FKH48" s="9"/>
      <c r="FKI48" s="78"/>
      <c r="FKJ48" s="9"/>
      <c r="FKK48" s="9"/>
      <c r="FKL48" s="78"/>
      <c r="FKM48" s="9"/>
      <c r="FKN48" s="9"/>
      <c r="FKO48" s="78"/>
      <c r="FKP48" s="9"/>
      <c r="FKQ48" s="9"/>
      <c r="FKR48" s="78"/>
      <c r="FKS48" s="9"/>
      <c r="FKT48" s="9"/>
      <c r="FKU48" s="78"/>
      <c r="FKV48" s="9"/>
      <c r="FKW48" s="9"/>
      <c r="FKX48" s="78"/>
      <c r="FKY48" s="9"/>
      <c r="FKZ48" s="9"/>
      <c r="FLA48" s="78"/>
      <c r="FLB48" s="9"/>
      <c r="FLC48" s="9"/>
      <c r="FLD48" s="78"/>
      <c r="FLE48" s="9"/>
      <c r="FLF48" s="9"/>
      <c r="FLG48" s="78"/>
      <c r="FLH48" s="9"/>
      <c r="FLI48" s="9"/>
      <c r="FLJ48" s="78"/>
      <c r="FLK48" s="9"/>
      <c r="FLL48" s="9"/>
      <c r="FLM48" s="78"/>
      <c r="FLN48" s="9"/>
      <c r="FLO48" s="9"/>
      <c r="FLP48" s="78"/>
      <c r="FLQ48" s="9"/>
      <c r="FLR48" s="9"/>
      <c r="FLS48" s="78"/>
      <c r="FLT48" s="10"/>
      <c r="FLU48" s="10"/>
      <c r="FLV48" s="10"/>
      <c r="FLW48" s="9"/>
      <c r="FLX48" s="9"/>
      <c r="FLY48" s="78"/>
      <c r="FLZ48" s="10"/>
      <c r="FMA48" s="10"/>
      <c r="FMB48" s="10"/>
      <c r="FMC48" s="9"/>
      <c r="FMD48" s="9"/>
      <c r="FME48" s="78"/>
      <c r="FMF48" s="9"/>
      <c r="FMG48" s="9"/>
      <c r="FMH48" s="78"/>
      <c r="FMI48" s="10"/>
      <c r="FMJ48" s="10"/>
      <c r="FMK48" s="10"/>
      <c r="FML48" s="10"/>
      <c r="FMM48" s="10"/>
      <c r="FMN48" s="10"/>
      <c r="FMO48" s="57"/>
      <c r="FMP48" s="58"/>
      <c r="FMQ48" s="9"/>
      <c r="FMR48" s="9"/>
      <c r="FMS48" s="78"/>
      <c r="FMT48" s="9"/>
      <c r="FMU48" s="9"/>
      <c r="FMV48" s="78"/>
      <c r="FMW48" s="9"/>
      <c r="FMX48" s="9"/>
      <c r="FMY48" s="78"/>
      <c r="FMZ48" s="9"/>
      <c r="FNA48" s="9"/>
      <c r="FNB48" s="78"/>
      <c r="FNC48" s="9"/>
      <c r="FND48" s="9"/>
      <c r="FNE48" s="78"/>
      <c r="FNF48" s="9"/>
      <c r="FNG48" s="9"/>
      <c r="FNH48" s="78"/>
      <c r="FNI48" s="9"/>
      <c r="FNJ48" s="9"/>
      <c r="FNK48" s="78"/>
      <c r="FNL48" s="9"/>
      <c r="FNM48" s="9"/>
      <c r="FNN48" s="78"/>
      <c r="FNO48" s="9"/>
      <c r="FNP48" s="9"/>
      <c r="FNQ48" s="78"/>
      <c r="FNR48" s="9"/>
      <c r="FNS48" s="9"/>
      <c r="FNT48" s="78"/>
      <c r="FNU48" s="9"/>
      <c r="FNV48" s="9"/>
      <c r="FNW48" s="78"/>
      <c r="FNX48" s="9"/>
      <c r="FNY48" s="9"/>
      <c r="FNZ48" s="78"/>
      <c r="FOA48" s="9"/>
      <c r="FOB48" s="9"/>
      <c r="FOC48" s="78"/>
      <c r="FOD48" s="9"/>
      <c r="FOE48" s="9"/>
      <c r="FOF48" s="78"/>
      <c r="FOG48" s="9"/>
      <c r="FOH48" s="9"/>
      <c r="FOI48" s="78"/>
      <c r="FOJ48" s="9"/>
      <c r="FOK48" s="9"/>
      <c r="FOL48" s="78"/>
      <c r="FOM48" s="9"/>
      <c r="FON48" s="9"/>
      <c r="FOO48" s="78"/>
      <c r="FOP48" s="9"/>
      <c r="FOQ48" s="9"/>
      <c r="FOR48" s="78"/>
      <c r="FOS48" s="9"/>
      <c r="FOT48" s="9"/>
      <c r="FOU48" s="78"/>
      <c r="FOV48" s="9"/>
      <c r="FOW48" s="9"/>
      <c r="FOX48" s="78"/>
      <c r="FOY48" s="9"/>
      <c r="FOZ48" s="9"/>
      <c r="FPA48" s="78"/>
      <c r="FPB48" s="10"/>
      <c r="FPC48" s="10"/>
      <c r="FPD48" s="10"/>
      <c r="FPE48" s="9"/>
      <c r="FPF48" s="9"/>
      <c r="FPG48" s="78"/>
      <c r="FPH48" s="10"/>
      <c r="FPI48" s="10"/>
      <c r="FPJ48" s="10"/>
      <c r="FPK48" s="9"/>
      <c r="FPL48" s="9"/>
      <c r="FPM48" s="78"/>
      <c r="FPN48" s="9"/>
      <c r="FPO48" s="9"/>
      <c r="FPP48" s="78"/>
      <c r="FPQ48" s="10"/>
      <c r="FPR48" s="10"/>
      <c r="FPS48" s="10"/>
      <c r="FPT48" s="10"/>
      <c r="FPU48" s="10"/>
      <c r="FPV48" s="10"/>
      <c r="FPW48" s="57"/>
      <c r="FPX48" s="58"/>
      <c r="FPY48" s="9"/>
      <c r="FPZ48" s="9"/>
      <c r="FQA48" s="78"/>
      <c r="FQB48" s="9"/>
      <c r="FQC48" s="9"/>
      <c r="FQD48" s="78"/>
      <c r="FQE48" s="9"/>
      <c r="FQF48" s="9"/>
      <c r="FQG48" s="78"/>
      <c r="FQH48" s="9"/>
      <c r="FQI48" s="9"/>
      <c r="FQJ48" s="78"/>
      <c r="FQK48" s="9"/>
      <c r="FQL48" s="9"/>
      <c r="FQM48" s="78"/>
      <c r="FQN48" s="9"/>
      <c r="FQO48" s="9"/>
      <c r="FQP48" s="78"/>
      <c r="FQQ48" s="9"/>
      <c r="FQR48" s="9"/>
      <c r="FQS48" s="78"/>
      <c r="FQT48" s="9"/>
      <c r="FQU48" s="9"/>
      <c r="FQV48" s="78"/>
      <c r="FQW48" s="9"/>
      <c r="FQX48" s="9"/>
      <c r="FQY48" s="78"/>
      <c r="FQZ48" s="9"/>
      <c r="FRA48" s="9"/>
      <c r="FRB48" s="78"/>
      <c r="FRC48" s="9"/>
      <c r="FRD48" s="9"/>
      <c r="FRE48" s="78"/>
      <c r="FRF48" s="9"/>
      <c r="FRG48" s="9"/>
      <c r="FRH48" s="78"/>
      <c r="FRI48" s="9"/>
      <c r="FRJ48" s="9"/>
      <c r="FRK48" s="78"/>
      <c r="FRL48" s="9"/>
      <c r="FRM48" s="9"/>
      <c r="FRN48" s="78"/>
      <c r="FRO48" s="9"/>
      <c r="FRP48" s="9"/>
      <c r="FRQ48" s="78"/>
      <c r="FRR48" s="9"/>
      <c r="FRS48" s="9"/>
      <c r="FRT48" s="78"/>
      <c r="FRU48" s="9"/>
      <c r="FRV48" s="9"/>
      <c r="FRW48" s="78"/>
      <c r="FRX48" s="9"/>
      <c r="FRY48" s="9"/>
      <c r="FRZ48" s="78"/>
      <c r="FSA48" s="9"/>
      <c r="FSB48" s="9"/>
      <c r="FSC48" s="78"/>
      <c r="FSD48" s="9"/>
      <c r="FSE48" s="9"/>
      <c r="FSF48" s="78"/>
      <c r="FSG48" s="9"/>
      <c r="FSH48" s="9"/>
      <c r="FSI48" s="78"/>
      <c r="FSJ48" s="10"/>
      <c r="FSK48" s="10"/>
      <c r="FSL48" s="10"/>
      <c r="FSM48" s="9"/>
      <c r="FSN48" s="9"/>
      <c r="FSO48" s="78"/>
      <c r="FSP48" s="10"/>
      <c r="FSQ48" s="10"/>
      <c r="FSR48" s="10"/>
      <c r="FSS48" s="9"/>
      <c r="FST48" s="9"/>
      <c r="FSU48" s="78"/>
      <c r="FSV48" s="9"/>
      <c r="FSW48" s="9"/>
      <c r="FSX48" s="78"/>
      <c r="FSY48" s="10"/>
      <c r="FSZ48" s="10"/>
      <c r="FTA48" s="10"/>
      <c r="FTB48" s="10"/>
      <c r="FTC48" s="10"/>
      <c r="FTD48" s="10"/>
      <c r="FTE48" s="57"/>
      <c r="FTF48" s="58"/>
      <c r="FTG48" s="9"/>
      <c r="FTH48" s="9"/>
      <c r="FTI48" s="78"/>
      <c r="FTJ48" s="9"/>
      <c r="FTK48" s="9"/>
      <c r="FTL48" s="78"/>
      <c r="FTM48" s="9"/>
      <c r="FTN48" s="9"/>
      <c r="FTO48" s="78"/>
      <c r="FTP48" s="9"/>
      <c r="FTQ48" s="9"/>
      <c r="FTR48" s="78"/>
      <c r="FTS48" s="9"/>
      <c r="FTT48" s="9"/>
      <c r="FTU48" s="78"/>
      <c r="FTV48" s="9"/>
      <c r="FTW48" s="9"/>
      <c r="FTX48" s="78"/>
      <c r="FTY48" s="9"/>
      <c r="FTZ48" s="9"/>
      <c r="FUA48" s="78"/>
      <c r="FUB48" s="9"/>
      <c r="FUC48" s="9"/>
      <c r="FUD48" s="78"/>
      <c r="FUE48" s="9"/>
      <c r="FUF48" s="9"/>
      <c r="FUG48" s="78"/>
      <c r="FUH48" s="9"/>
      <c r="FUI48" s="9"/>
      <c r="FUJ48" s="78"/>
      <c r="FUK48" s="9"/>
      <c r="FUL48" s="9"/>
      <c r="FUM48" s="78"/>
      <c r="FUN48" s="9"/>
      <c r="FUO48" s="9"/>
      <c r="FUP48" s="78"/>
      <c r="FUQ48" s="9"/>
      <c r="FUR48" s="9"/>
      <c r="FUS48" s="78"/>
      <c r="FUT48" s="9"/>
      <c r="FUU48" s="9"/>
      <c r="FUV48" s="78"/>
      <c r="FUW48" s="9"/>
      <c r="FUX48" s="9"/>
      <c r="FUY48" s="78"/>
      <c r="FUZ48" s="9"/>
      <c r="FVA48" s="9"/>
      <c r="FVB48" s="78"/>
      <c r="FVC48" s="9"/>
      <c r="FVD48" s="9"/>
      <c r="FVE48" s="78"/>
      <c r="FVF48" s="9"/>
      <c r="FVG48" s="9"/>
      <c r="FVH48" s="78"/>
      <c r="FVI48" s="9"/>
      <c r="FVJ48" s="9"/>
      <c r="FVK48" s="78"/>
      <c r="FVL48" s="9"/>
      <c r="FVM48" s="9"/>
      <c r="FVN48" s="78"/>
      <c r="FVO48" s="9"/>
      <c r="FVP48" s="9"/>
      <c r="FVQ48" s="78"/>
      <c r="FVR48" s="10"/>
      <c r="FVS48" s="10"/>
      <c r="FVT48" s="10"/>
      <c r="FVU48" s="9"/>
      <c r="FVV48" s="9"/>
      <c r="FVW48" s="78"/>
      <c r="FVX48" s="10"/>
      <c r="FVY48" s="10"/>
      <c r="FVZ48" s="10"/>
      <c r="FWA48" s="9"/>
      <c r="FWB48" s="9"/>
      <c r="FWC48" s="78"/>
      <c r="FWD48" s="9"/>
      <c r="FWE48" s="9"/>
      <c r="FWF48" s="78"/>
      <c r="FWG48" s="10"/>
      <c r="FWH48" s="10"/>
      <c r="FWI48" s="10"/>
      <c r="FWJ48" s="10"/>
      <c r="FWK48" s="10"/>
      <c r="FWL48" s="10"/>
      <c r="FWM48" s="57"/>
      <c r="FWN48" s="58"/>
      <c r="FWO48" s="9"/>
      <c r="FWP48" s="9"/>
      <c r="FWQ48" s="78"/>
      <c r="FWR48" s="9"/>
      <c r="FWS48" s="9"/>
      <c r="FWT48" s="78"/>
      <c r="FWU48" s="9"/>
      <c r="FWV48" s="9"/>
      <c r="FWW48" s="78"/>
      <c r="FWX48" s="9"/>
      <c r="FWY48" s="9"/>
      <c r="FWZ48" s="78"/>
      <c r="FXA48" s="9"/>
      <c r="FXB48" s="9"/>
      <c r="FXC48" s="78"/>
      <c r="FXD48" s="9"/>
      <c r="FXE48" s="9"/>
      <c r="FXF48" s="78"/>
      <c r="FXG48" s="9"/>
      <c r="FXH48" s="9"/>
      <c r="FXI48" s="78"/>
      <c r="FXJ48" s="9"/>
      <c r="FXK48" s="9"/>
      <c r="FXL48" s="78"/>
      <c r="FXM48" s="9"/>
      <c r="FXN48" s="9"/>
      <c r="FXO48" s="78"/>
      <c r="FXP48" s="9"/>
      <c r="FXQ48" s="9"/>
      <c r="FXR48" s="78"/>
      <c r="FXS48" s="9"/>
      <c r="FXT48" s="9"/>
      <c r="FXU48" s="78"/>
      <c r="FXV48" s="9"/>
      <c r="FXW48" s="9"/>
      <c r="FXX48" s="78"/>
      <c r="FXY48" s="9"/>
      <c r="FXZ48" s="9"/>
      <c r="FYA48" s="78"/>
      <c r="FYB48" s="9"/>
      <c r="FYC48" s="9"/>
      <c r="FYD48" s="78"/>
      <c r="FYE48" s="9"/>
      <c r="FYF48" s="9"/>
      <c r="FYG48" s="78"/>
      <c r="FYH48" s="9"/>
      <c r="FYI48" s="9"/>
      <c r="FYJ48" s="78"/>
      <c r="FYK48" s="9"/>
      <c r="FYL48" s="9"/>
      <c r="FYM48" s="78"/>
      <c r="FYN48" s="9"/>
      <c r="FYO48" s="9"/>
      <c r="FYP48" s="78"/>
      <c r="FYQ48" s="9"/>
      <c r="FYR48" s="9"/>
      <c r="FYS48" s="78"/>
      <c r="FYT48" s="9"/>
      <c r="FYU48" s="9"/>
      <c r="FYV48" s="78"/>
      <c r="FYW48" s="9"/>
      <c r="FYX48" s="9"/>
      <c r="FYY48" s="78"/>
      <c r="FYZ48" s="10"/>
      <c r="FZA48" s="10"/>
      <c r="FZB48" s="10"/>
      <c r="FZC48" s="9"/>
      <c r="FZD48" s="9"/>
      <c r="FZE48" s="78"/>
      <c r="FZF48" s="10"/>
      <c r="FZG48" s="10"/>
      <c r="FZH48" s="10"/>
      <c r="FZI48" s="9"/>
      <c r="FZJ48" s="9"/>
      <c r="FZK48" s="78"/>
      <c r="FZL48" s="9"/>
      <c r="FZM48" s="9"/>
      <c r="FZN48" s="78"/>
      <c r="FZO48" s="10"/>
      <c r="FZP48" s="10"/>
      <c r="FZQ48" s="10"/>
      <c r="FZR48" s="10"/>
      <c r="FZS48" s="10"/>
      <c r="FZT48" s="10"/>
      <c r="FZU48" s="57"/>
      <c r="FZV48" s="58"/>
      <c r="FZW48" s="9"/>
      <c r="FZX48" s="9"/>
      <c r="FZY48" s="78"/>
      <c r="FZZ48" s="9"/>
      <c r="GAA48" s="9"/>
      <c r="GAB48" s="78"/>
      <c r="GAC48" s="9"/>
      <c r="GAD48" s="9"/>
      <c r="GAE48" s="78"/>
      <c r="GAF48" s="9"/>
      <c r="GAG48" s="9"/>
      <c r="GAH48" s="78"/>
      <c r="GAI48" s="9"/>
      <c r="GAJ48" s="9"/>
      <c r="GAK48" s="78"/>
      <c r="GAL48" s="9"/>
      <c r="GAM48" s="9"/>
      <c r="GAN48" s="78"/>
      <c r="GAO48" s="9"/>
      <c r="GAP48" s="9"/>
      <c r="GAQ48" s="78"/>
      <c r="GAR48" s="9"/>
      <c r="GAS48" s="9"/>
      <c r="GAT48" s="78"/>
      <c r="GAU48" s="9"/>
      <c r="GAV48" s="9"/>
      <c r="GAW48" s="78"/>
      <c r="GAX48" s="9"/>
      <c r="GAY48" s="9"/>
      <c r="GAZ48" s="78"/>
      <c r="GBA48" s="9"/>
      <c r="GBB48" s="9"/>
      <c r="GBC48" s="78"/>
      <c r="GBD48" s="9"/>
      <c r="GBE48" s="9"/>
      <c r="GBF48" s="78"/>
      <c r="GBG48" s="9"/>
      <c r="GBH48" s="9"/>
      <c r="GBI48" s="78"/>
      <c r="GBJ48" s="9"/>
      <c r="GBK48" s="9"/>
      <c r="GBL48" s="78"/>
      <c r="GBM48" s="9"/>
      <c r="GBN48" s="9"/>
      <c r="GBO48" s="78"/>
      <c r="GBP48" s="9"/>
      <c r="GBQ48" s="9"/>
      <c r="GBR48" s="78"/>
      <c r="GBS48" s="9"/>
      <c r="GBT48" s="9"/>
      <c r="GBU48" s="78"/>
      <c r="GBV48" s="9"/>
      <c r="GBW48" s="9"/>
      <c r="GBX48" s="78"/>
      <c r="GBY48" s="9"/>
      <c r="GBZ48" s="9"/>
      <c r="GCA48" s="78"/>
      <c r="GCB48" s="9"/>
      <c r="GCC48" s="9"/>
      <c r="GCD48" s="78"/>
      <c r="GCE48" s="9"/>
      <c r="GCF48" s="9"/>
      <c r="GCG48" s="78"/>
      <c r="GCH48" s="10"/>
      <c r="GCI48" s="10"/>
      <c r="GCJ48" s="10"/>
      <c r="GCK48" s="9"/>
      <c r="GCL48" s="9"/>
      <c r="GCM48" s="78"/>
      <c r="GCN48" s="10"/>
      <c r="GCO48" s="10"/>
      <c r="GCP48" s="10"/>
      <c r="GCQ48" s="9"/>
      <c r="GCR48" s="9"/>
      <c r="GCS48" s="78"/>
      <c r="GCT48" s="9"/>
      <c r="GCU48" s="9"/>
      <c r="GCV48" s="78"/>
      <c r="GCW48" s="10"/>
      <c r="GCX48" s="10"/>
      <c r="GCY48" s="10"/>
      <c r="GCZ48" s="10"/>
      <c r="GDA48" s="10"/>
      <c r="GDB48" s="10"/>
      <c r="GDC48" s="57"/>
      <c r="GDD48" s="58"/>
      <c r="GDE48" s="9"/>
      <c r="GDF48" s="9"/>
      <c r="GDG48" s="78"/>
      <c r="GDH48" s="9"/>
      <c r="GDI48" s="9"/>
      <c r="GDJ48" s="78"/>
      <c r="GDK48" s="9"/>
      <c r="GDL48" s="9"/>
      <c r="GDM48" s="78"/>
      <c r="GDN48" s="9"/>
      <c r="GDO48" s="9"/>
      <c r="GDP48" s="78"/>
      <c r="GDQ48" s="9"/>
      <c r="GDR48" s="9"/>
      <c r="GDS48" s="78"/>
      <c r="GDT48" s="9"/>
      <c r="GDU48" s="9"/>
      <c r="GDV48" s="78"/>
      <c r="GDW48" s="9"/>
      <c r="GDX48" s="9"/>
      <c r="GDY48" s="78"/>
      <c r="GDZ48" s="9"/>
      <c r="GEA48" s="9"/>
      <c r="GEB48" s="78"/>
      <c r="GEC48" s="9"/>
      <c r="GED48" s="9"/>
      <c r="GEE48" s="78"/>
      <c r="GEF48" s="9"/>
      <c r="GEG48" s="9"/>
      <c r="GEH48" s="78"/>
      <c r="GEI48" s="9"/>
      <c r="GEJ48" s="9"/>
      <c r="GEK48" s="78"/>
      <c r="GEL48" s="9"/>
      <c r="GEM48" s="9"/>
      <c r="GEN48" s="78"/>
      <c r="GEO48" s="9"/>
      <c r="GEP48" s="9"/>
      <c r="GEQ48" s="78"/>
      <c r="GER48" s="9"/>
      <c r="GES48" s="9"/>
      <c r="GET48" s="78"/>
      <c r="GEU48" s="9"/>
      <c r="GEV48" s="9"/>
      <c r="GEW48" s="78"/>
      <c r="GEX48" s="9"/>
      <c r="GEY48" s="9"/>
      <c r="GEZ48" s="78"/>
      <c r="GFA48" s="9"/>
      <c r="GFB48" s="9"/>
      <c r="GFC48" s="78"/>
      <c r="GFD48" s="9"/>
      <c r="GFE48" s="9"/>
      <c r="GFF48" s="78"/>
      <c r="GFG48" s="9"/>
      <c r="GFH48" s="9"/>
      <c r="GFI48" s="78"/>
      <c r="GFJ48" s="9"/>
      <c r="GFK48" s="9"/>
      <c r="GFL48" s="78"/>
      <c r="GFM48" s="9"/>
      <c r="GFN48" s="9"/>
      <c r="GFO48" s="78"/>
      <c r="GFP48" s="10"/>
      <c r="GFQ48" s="10"/>
      <c r="GFR48" s="10"/>
      <c r="GFS48" s="9"/>
      <c r="GFT48" s="9"/>
      <c r="GFU48" s="78"/>
      <c r="GFV48" s="10"/>
      <c r="GFW48" s="10"/>
      <c r="GFX48" s="10"/>
      <c r="GFY48" s="9"/>
      <c r="GFZ48" s="9"/>
      <c r="GGA48" s="78"/>
      <c r="GGB48" s="9"/>
      <c r="GGC48" s="9"/>
      <c r="GGD48" s="78"/>
      <c r="GGE48" s="10"/>
      <c r="GGF48" s="10"/>
      <c r="GGG48" s="10"/>
      <c r="GGH48" s="10"/>
      <c r="GGI48" s="10"/>
      <c r="GGJ48" s="10"/>
      <c r="GGK48" s="57"/>
      <c r="GGL48" s="58"/>
      <c r="GGM48" s="9"/>
      <c r="GGN48" s="9"/>
      <c r="GGO48" s="78"/>
      <c r="GGP48" s="9"/>
      <c r="GGQ48" s="9"/>
      <c r="GGR48" s="78"/>
      <c r="GGS48" s="9"/>
      <c r="GGT48" s="9"/>
      <c r="GGU48" s="78"/>
      <c r="GGV48" s="9"/>
      <c r="GGW48" s="9"/>
      <c r="GGX48" s="78"/>
      <c r="GGY48" s="9"/>
      <c r="GGZ48" s="9"/>
      <c r="GHA48" s="78"/>
      <c r="GHB48" s="9"/>
      <c r="GHC48" s="9"/>
      <c r="GHD48" s="78"/>
      <c r="GHE48" s="9"/>
      <c r="GHF48" s="9"/>
      <c r="GHG48" s="78"/>
      <c r="GHH48" s="9"/>
      <c r="GHI48" s="9"/>
      <c r="GHJ48" s="78"/>
      <c r="GHK48" s="9"/>
      <c r="GHL48" s="9"/>
      <c r="GHM48" s="78"/>
      <c r="GHN48" s="9"/>
      <c r="GHO48" s="9"/>
      <c r="GHP48" s="78"/>
      <c r="GHQ48" s="9"/>
      <c r="GHR48" s="9"/>
      <c r="GHS48" s="78"/>
      <c r="GHT48" s="9"/>
      <c r="GHU48" s="9"/>
      <c r="GHV48" s="78"/>
      <c r="GHW48" s="9"/>
      <c r="GHX48" s="9"/>
      <c r="GHY48" s="78"/>
      <c r="GHZ48" s="9"/>
      <c r="GIA48" s="9"/>
      <c r="GIB48" s="78"/>
      <c r="GIC48" s="9"/>
      <c r="GID48" s="9"/>
      <c r="GIE48" s="78"/>
      <c r="GIF48" s="9"/>
      <c r="GIG48" s="9"/>
      <c r="GIH48" s="78"/>
      <c r="GII48" s="9"/>
      <c r="GIJ48" s="9"/>
      <c r="GIK48" s="78"/>
      <c r="GIL48" s="9"/>
      <c r="GIM48" s="9"/>
      <c r="GIN48" s="78"/>
      <c r="GIO48" s="9"/>
      <c r="GIP48" s="9"/>
      <c r="GIQ48" s="78"/>
      <c r="GIR48" s="9"/>
      <c r="GIS48" s="9"/>
      <c r="GIT48" s="78"/>
      <c r="GIU48" s="9"/>
      <c r="GIV48" s="9"/>
      <c r="GIW48" s="78"/>
      <c r="GIX48" s="10"/>
      <c r="GIY48" s="10"/>
      <c r="GIZ48" s="10"/>
      <c r="GJA48" s="9"/>
      <c r="GJB48" s="9"/>
      <c r="GJC48" s="78"/>
      <c r="GJD48" s="10"/>
      <c r="GJE48" s="10"/>
      <c r="GJF48" s="10"/>
      <c r="GJG48" s="9"/>
      <c r="GJH48" s="9"/>
      <c r="GJI48" s="78"/>
      <c r="GJJ48" s="9"/>
      <c r="GJK48" s="9"/>
      <c r="GJL48" s="78"/>
      <c r="GJM48" s="10"/>
      <c r="GJN48" s="10"/>
      <c r="GJO48" s="10"/>
      <c r="GJP48" s="10"/>
      <c r="GJQ48" s="10"/>
      <c r="GJR48" s="10"/>
      <c r="GJS48" s="57"/>
      <c r="GJT48" s="58"/>
      <c r="GJU48" s="9"/>
      <c r="GJV48" s="9"/>
      <c r="GJW48" s="78"/>
      <c r="GJX48" s="9"/>
      <c r="GJY48" s="9"/>
      <c r="GJZ48" s="78"/>
      <c r="GKA48" s="9"/>
      <c r="GKB48" s="9"/>
      <c r="GKC48" s="78"/>
      <c r="GKD48" s="9"/>
      <c r="GKE48" s="9"/>
      <c r="GKF48" s="78"/>
      <c r="GKG48" s="9"/>
      <c r="GKH48" s="9"/>
      <c r="GKI48" s="78"/>
      <c r="GKJ48" s="9"/>
      <c r="GKK48" s="9"/>
      <c r="GKL48" s="78"/>
      <c r="GKM48" s="9"/>
      <c r="GKN48" s="9"/>
      <c r="GKO48" s="78"/>
      <c r="GKP48" s="9"/>
      <c r="GKQ48" s="9"/>
      <c r="GKR48" s="78"/>
      <c r="GKS48" s="9"/>
      <c r="GKT48" s="9"/>
      <c r="GKU48" s="78"/>
      <c r="GKV48" s="9"/>
      <c r="GKW48" s="9"/>
      <c r="GKX48" s="78"/>
      <c r="GKY48" s="9"/>
      <c r="GKZ48" s="9"/>
      <c r="GLA48" s="78"/>
      <c r="GLB48" s="9"/>
      <c r="GLC48" s="9"/>
      <c r="GLD48" s="78"/>
      <c r="GLE48" s="9"/>
      <c r="GLF48" s="9"/>
      <c r="GLG48" s="78"/>
      <c r="GLH48" s="9"/>
      <c r="GLI48" s="9"/>
      <c r="GLJ48" s="78"/>
      <c r="GLK48" s="9"/>
      <c r="GLL48" s="9"/>
      <c r="GLM48" s="78"/>
      <c r="GLN48" s="9"/>
      <c r="GLO48" s="9"/>
      <c r="GLP48" s="78"/>
      <c r="GLQ48" s="9"/>
      <c r="GLR48" s="9"/>
      <c r="GLS48" s="78"/>
      <c r="GLT48" s="9"/>
      <c r="GLU48" s="9"/>
      <c r="GLV48" s="78"/>
      <c r="GLW48" s="9"/>
      <c r="GLX48" s="9"/>
      <c r="GLY48" s="78"/>
      <c r="GLZ48" s="9"/>
      <c r="GMA48" s="9"/>
      <c r="GMB48" s="78"/>
      <c r="GMC48" s="9"/>
      <c r="GMD48" s="9"/>
      <c r="GME48" s="78"/>
      <c r="GMF48" s="10"/>
      <c r="GMG48" s="10"/>
      <c r="GMH48" s="10"/>
      <c r="GMI48" s="9"/>
      <c r="GMJ48" s="9"/>
      <c r="GMK48" s="78"/>
      <c r="GML48" s="10"/>
      <c r="GMM48" s="10"/>
      <c r="GMN48" s="10"/>
      <c r="GMO48" s="9"/>
      <c r="GMP48" s="9"/>
      <c r="GMQ48" s="78"/>
      <c r="GMR48" s="9"/>
      <c r="GMS48" s="9"/>
      <c r="GMT48" s="78"/>
      <c r="GMU48" s="10"/>
      <c r="GMV48" s="10"/>
      <c r="GMW48" s="10"/>
      <c r="GMX48" s="10"/>
      <c r="GMY48" s="10"/>
      <c r="GMZ48" s="10"/>
      <c r="GNA48" s="57"/>
      <c r="GNB48" s="58"/>
      <c r="GNC48" s="9"/>
      <c r="GND48" s="9"/>
      <c r="GNE48" s="78"/>
      <c r="GNF48" s="9"/>
      <c r="GNG48" s="9"/>
      <c r="GNH48" s="78"/>
      <c r="GNI48" s="9"/>
      <c r="GNJ48" s="9"/>
      <c r="GNK48" s="78"/>
      <c r="GNL48" s="9"/>
      <c r="GNM48" s="9"/>
      <c r="GNN48" s="78"/>
      <c r="GNO48" s="9"/>
      <c r="GNP48" s="9"/>
      <c r="GNQ48" s="78"/>
      <c r="GNR48" s="9"/>
      <c r="GNS48" s="9"/>
      <c r="GNT48" s="78"/>
      <c r="GNU48" s="9"/>
      <c r="GNV48" s="9"/>
      <c r="GNW48" s="78"/>
      <c r="GNX48" s="9"/>
      <c r="GNY48" s="9"/>
      <c r="GNZ48" s="78"/>
      <c r="GOA48" s="9"/>
      <c r="GOB48" s="9"/>
      <c r="GOC48" s="78"/>
      <c r="GOD48" s="9"/>
      <c r="GOE48" s="9"/>
      <c r="GOF48" s="78"/>
      <c r="GOG48" s="9"/>
      <c r="GOH48" s="9"/>
      <c r="GOI48" s="78"/>
      <c r="GOJ48" s="9"/>
      <c r="GOK48" s="9"/>
      <c r="GOL48" s="78"/>
      <c r="GOM48" s="9"/>
      <c r="GON48" s="9"/>
      <c r="GOO48" s="78"/>
      <c r="GOP48" s="9"/>
      <c r="GOQ48" s="9"/>
      <c r="GOR48" s="78"/>
      <c r="GOS48" s="9"/>
      <c r="GOT48" s="9"/>
      <c r="GOU48" s="78"/>
      <c r="GOV48" s="9"/>
      <c r="GOW48" s="9"/>
      <c r="GOX48" s="78"/>
      <c r="GOY48" s="9"/>
      <c r="GOZ48" s="9"/>
      <c r="GPA48" s="78"/>
      <c r="GPB48" s="9"/>
      <c r="GPC48" s="9"/>
      <c r="GPD48" s="78"/>
      <c r="GPE48" s="9"/>
      <c r="GPF48" s="9"/>
      <c r="GPG48" s="78"/>
      <c r="GPH48" s="9"/>
      <c r="GPI48" s="9"/>
      <c r="GPJ48" s="78"/>
      <c r="GPK48" s="9"/>
      <c r="GPL48" s="9"/>
      <c r="GPM48" s="78"/>
      <c r="GPN48" s="10"/>
      <c r="GPO48" s="10"/>
      <c r="GPP48" s="10"/>
      <c r="GPQ48" s="9"/>
      <c r="GPR48" s="9"/>
      <c r="GPS48" s="78"/>
      <c r="GPT48" s="10"/>
      <c r="GPU48" s="10"/>
      <c r="GPV48" s="10"/>
      <c r="GPW48" s="9"/>
      <c r="GPX48" s="9"/>
      <c r="GPY48" s="78"/>
      <c r="GPZ48" s="9"/>
      <c r="GQA48" s="9"/>
      <c r="GQB48" s="78"/>
      <c r="GQC48" s="10"/>
      <c r="GQD48" s="10"/>
      <c r="GQE48" s="10"/>
      <c r="GQF48" s="10"/>
      <c r="GQG48" s="10"/>
      <c r="GQH48" s="10"/>
      <c r="GQI48" s="57"/>
      <c r="GQJ48" s="58"/>
      <c r="GQK48" s="9"/>
      <c r="GQL48" s="9"/>
      <c r="GQM48" s="78"/>
      <c r="GQN48" s="9"/>
      <c r="GQO48" s="9"/>
      <c r="GQP48" s="78"/>
      <c r="GQQ48" s="9"/>
      <c r="GQR48" s="9"/>
      <c r="GQS48" s="78"/>
      <c r="GQT48" s="9"/>
      <c r="GQU48" s="9"/>
      <c r="GQV48" s="78"/>
      <c r="GQW48" s="9"/>
      <c r="GQX48" s="9"/>
      <c r="GQY48" s="78"/>
      <c r="GQZ48" s="9"/>
      <c r="GRA48" s="9"/>
      <c r="GRB48" s="78"/>
      <c r="GRC48" s="9"/>
      <c r="GRD48" s="9"/>
      <c r="GRE48" s="78"/>
      <c r="GRF48" s="9"/>
      <c r="GRG48" s="9"/>
      <c r="GRH48" s="78"/>
      <c r="GRI48" s="9"/>
      <c r="GRJ48" s="9"/>
      <c r="GRK48" s="78"/>
      <c r="GRL48" s="9"/>
      <c r="GRM48" s="9"/>
      <c r="GRN48" s="78"/>
      <c r="GRO48" s="9"/>
      <c r="GRP48" s="9"/>
      <c r="GRQ48" s="78"/>
      <c r="GRR48" s="9"/>
      <c r="GRS48" s="9"/>
      <c r="GRT48" s="78"/>
      <c r="GRU48" s="9"/>
      <c r="GRV48" s="9"/>
      <c r="GRW48" s="78"/>
      <c r="GRX48" s="9"/>
      <c r="GRY48" s="9"/>
      <c r="GRZ48" s="78"/>
      <c r="GSA48" s="9"/>
      <c r="GSB48" s="9"/>
      <c r="GSC48" s="78"/>
      <c r="GSD48" s="9"/>
      <c r="GSE48" s="9"/>
      <c r="GSF48" s="78"/>
      <c r="GSG48" s="9"/>
      <c r="GSH48" s="9"/>
      <c r="GSI48" s="78"/>
      <c r="GSJ48" s="9"/>
      <c r="GSK48" s="9"/>
      <c r="GSL48" s="78"/>
      <c r="GSM48" s="9"/>
      <c r="GSN48" s="9"/>
      <c r="GSO48" s="78"/>
      <c r="GSP48" s="9"/>
      <c r="GSQ48" s="9"/>
      <c r="GSR48" s="78"/>
      <c r="GSS48" s="9"/>
      <c r="GST48" s="9"/>
      <c r="GSU48" s="78"/>
      <c r="GSV48" s="10"/>
      <c r="GSW48" s="10"/>
      <c r="GSX48" s="10"/>
      <c r="GSY48" s="9"/>
      <c r="GSZ48" s="9"/>
      <c r="GTA48" s="78"/>
      <c r="GTB48" s="10"/>
      <c r="GTC48" s="10"/>
      <c r="GTD48" s="10"/>
      <c r="GTE48" s="9"/>
      <c r="GTF48" s="9"/>
      <c r="GTG48" s="78"/>
      <c r="GTH48" s="9"/>
      <c r="GTI48" s="9"/>
      <c r="GTJ48" s="78"/>
      <c r="GTK48" s="10"/>
      <c r="GTL48" s="10"/>
      <c r="GTM48" s="10"/>
      <c r="GTN48" s="10"/>
      <c r="GTO48" s="10"/>
      <c r="GTP48" s="10"/>
      <c r="GTQ48" s="57"/>
      <c r="GTR48" s="58"/>
      <c r="GTS48" s="9"/>
      <c r="GTT48" s="9"/>
      <c r="GTU48" s="78"/>
      <c r="GTV48" s="9"/>
      <c r="GTW48" s="9"/>
      <c r="GTX48" s="78"/>
      <c r="GTY48" s="9"/>
      <c r="GTZ48" s="9"/>
      <c r="GUA48" s="78"/>
      <c r="GUB48" s="9"/>
      <c r="GUC48" s="9"/>
      <c r="GUD48" s="78"/>
      <c r="GUE48" s="9"/>
      <c r="GUF48" s="9"/>
      <c r="GUG48" s="78"/>
      <c r="GUH48" s="9"/>
      <c r="GUI48" s="9"/>
      <c r="GUJ48" s="78"/>
      <c r="GUK48" s="9"/>
      <c r="GUL48" s="9"/>
      <c r="GUM48" s="78"/>
      <c r="GUN48" s="9"/>
      <c r="GUO48" s="9"/>
      <c r="GUP48" s="78"/>
      <c r="GUQ48" s="9"/>
      <c r="GUR48" s="9"/>
      <c r="GUS48" s="78"/>
      <c r="GUT48" s="9"/>
      <c r="GUU48" s="9"/>
      <c r="GUV48" s="78"/>
      <c r="GUW48" s="9"/>
      <c r="GUX48" s="9"/>
      <c r="GUY48" s="78"/>
      <c r="GUZ48" s="9"/>
      <c r="GVA48" s="9"/>
      <c r="GVB48" s="78"/>
      <c r="GVC48" s="9"/>
      <c r="GVD48" s="9"/>
      <c r="GVE48" s="78"/>
      <c r="GVF48" s="9"/>
      <c r="GVG48" s="9"/>
      <c r="GVH48" s="78"/>
      <c r="GVI48" s="9"/>
      <c r="GVJ48" s="9"/>
      <c r="GVK48" s="78"/>
      <c r="GVL48" s="9"/>
      <c r="GVM48" s="9"/>
      <c r="GVN48" s="78"/>
      <c r="GVO48" s="9"/>
      <c r="GVP48" s="9"/>
      <c r="GVQ48" s="78"/>
      <c r="GVR48" s="9"/>
      <c r="GVS48" s="9"/>
      <c r="GVT48" s="78"/>
      <c r="GVU48" s="9"/>
      <c r="GVV48" s="9"/>
      <c r="GVW48" s="78"/>
      <c r="GVX48" s="9"/>
      <c r="GVY48" s="9"/>
      <c r="GVZ48" s="78"/>
      <c r="GWA48" s="9"/>
      <c r="GWB48" s="9"/>
      <c r="GWC48" s="78"/>
      <c r="GWD48" s="10"/>
      <c r="GWE48" s="10"/>
      <c r="GWF48" s="10"/>
      <c r="GWG48" s="9"/>
      <c r="GWH48" s="9"/>
      <c r="GWI48" s="78"/>
      <c r="GWJ48" s="10"/>
      <c r="GWK48" s="10"/>
      <c r="GWL48" s="10"/>
      <c r="GWM48" s="9"/>
      <c r="GWN48" s="9"/>
      <c r="GWO48" s="78"/>
      <c r="GWP48" s="9"/>
      <c r="GWQ48" s="9"/>
      <c r="GWR48" s="78"/>
      <c r="GWS48" s="10"/>
      <c r="GWT48" s="10"/>
      <c r="GWU48" s="10"/>
      <c r="GWV48" s="10"/>
      <c r="GWW48" s="10"/>
      <c r="GWX48" s="10"/>
      <c r="GWY48" s="57"/>
      <c r="GWZ48" s="58"/>
      <c r="GXA48" s="9"/>
      <c r="GXB48" s="9"/>
      <c r="GXC48" s="78"/>
      <c r="GXD48" s="9"/>
      <c r="GXE48" s="9"/>
      <c r="GXF48" s="78"/>
      <c r="GXG48" s="9"/>
      <c r="GXH48" s="9"/>
      <c r="GXI48" s="78"/>
      <c r="GXJ48" s="9"/>
      <c r="GXK48" s="9"/>
      <c r="GXL48" s="78"/>
      <c r="GXM48" s="9"/>
      <c r="GXN48" s="9"/>
      <c r="GXO48" s="78"/>
      <c r="GXP48" s="9"/>
      <c r="GXQ48" s="9"/>
      <c r="GXR48" s="78"/>
      <c r="GXS48" s="9"/>
      <c r="GXT48" s="9"/>
      <c r="GXU48" s="78"/>
      <c r="GXV48" s="9"/>
      <c r="GXW48" s="9"/>
      <c r="GXX48" s="78"/>
      <c r="GXY48" s="9"/>
      <c r="GXZ48" s="9"/>
      <c r="GYA48" s="78"/>
      <c r="GYB48" s="9"/>
      <c r="GYC48" s="9"/>
      <c r="GYD48" s="78"/>
      <c r="GYE48" s="9"/>
      <c r="GYF48" s="9"/>
      <c r="GYG48" s="78"/>
      <c r="GYH48" s="9"/>
      <c r="GYI48" s="9"/>
      <c r="GYJ48" s="78"/>
      <c r="GYK48" s="9"/>
      <c r="GYL48" s="9"/>
      <c r="GYM48" s="78"/>
      <c r="GYN48" s="9"/>
      <c r="GYO48" s="9"/>
      <c r="GYP48" s="78"/>
      <c r="GYQ48" s="9"/>
      <c r="GYR48" s="9"/>
      <c r="GYS48" s="78"/>
      <c r="GYT48" s="9"/>
      <c r="GYU48" s="9"/>
      <c r="GYV48" s="78"/>
      <c r="GYW48" s="9"/>
      <c r="GYX48" s="9"/>
      <c r="GYY48" s="78"/>
      <c r="GYZ48" s="9"/>
      <c r="GZA48" s="9"/>
      <c r="GZB48" s="78"/>
      <c r="GZC48" s="9"/>
      <c r="GZD48" s="9"/>
      <c r="GZE48" s="78"/>
      <c r="GZF48" s="9"/>
      <c r="GZG48" s="9"/>
      <c r="GZH48" s="78"/>
      <c r="GZI48" s="9"/>
      <c r="GZJ48" s="9"/>
      <c r="GZK48" s="78"/>
      <c r="GZL48" s="10"/>
      <c r="GZM48" s="10"/>
      <c r="GZN48" s="10"/>
      <c r="GZO48" s="9"/>
      <c r="GZP48" s="9"/>
      <c r="GZQ48" s="78"/>
      <c r="GZR48" s="10"/>
      <c r="GZS48" s="10"/>
      <c r="GZT48" s="10"/>
      <c r="GZU48" s="9"/>
      <c r="GZV48" s="9"/>
      <c r="GZW48" s="78"/>
      <c r="GZX48" s="9"/>
      <c r="GZY48" s="9"/>
      <c r="GZZ48" s="78"/>
      <c r="HAA48" s="10"/>
      <c r="HAB48" s="10"/>
      <c r="HAC48" s="10"/>
      <c r="HAD48" s="10"/>
      <c r="HAE48" s="10"/>
      <c r="HAF48" s="10"/>
      <c r="HAG48" s="57"/>
      <c r="HAH48" s="58"/>
      <c r="HAI48" s="9"/>
      <c r="HAJ48" s="9"/>
      <c r="HAK48" s="78"/>
      <c r="HAL48" s="9"/>
      <c r="HAM48" s="9"/>
      <c r="HAN48" s="78"/>
      <c r="HAO48" s="9"/>
      <c r="HAP48" s="9"/>
      <c r="HAQ48" s="78"/>
      <c r="HAR48" s="9"/>
      <c r="HAS48" s="9"/>
      <c r="HAT48" s="78"/>
      <c r="HAU48" s="9"/>
      <c r="HAV48" s="9"/>
      <c r="HAW48" s="78"/>
      <c r="HAX48" s="9"/>
      <c r="HAY48" s="9"/>
      <c r="HAZ48" s="78"/>
      <c r="HBA48" s="9"/>
      <c r="HBB48" s="9"/>
      <c r="HBC48" s="78"/>
      <c r="HBD48" s="9"/>
      <c r="HBE48" s="9"/>
      <c r="HBF48" s="78"/>
      <c r="HBG48" s="9"/>
      <c r="HBH48" s="9"/>
      <c r="HBI48" s="78"/>
      <c r="HBJ48" s="9"/>
      <c r="HBK48" s="9"/>
      <c r="HBL48" s="78"/>
      <c r="HBM48" s="9"/>
      <c r="HBN48" s="9"/>
      <c r="HBO48" s="78"/>
      <c r="HBP48" s="9"/>
      <c r="HBQ48" s="9"/>
      <c r="HBR48" s="78"/>
      <c r="HBS48" s="9"/>
      <c r="HBT48" s="9"/>
      <c r="HBU48" s="78"/>
      <c r="HBV48" s="9"/>
      <c r="HBW48" s="9"/>
      <c r="HBX48" s="78"/>
      <c r="HBY48" s="9"/>
      <c r="HBZ48" s="9"/>
      <c r="HCA48" s="78"/>
      <c r="HCB48" s="9"/>
      <c r="HCC48" s="9"/>
      <c r="HCD48" s="78"/>
      <c r="HCE48" s="9"/>
      <c r="HCF48" s="9"/>
      <c r="HCG48" s="78"/>
      <c r="HCH48" s="9"/>
      <c r="HCI48" s="9"/>
      <c r="HCJ48" s="78"/>
      <c r="HCK48" s="9"/>
      <c r="HCL48" s="9"/>
      <c r="HCM48" s="78"/>
      <c r="HCN48" s="9"/>
      <c r="HCO48" s="9"/>
      <c r="HCP48" s="78"/>
      <c r="HCQ48" s="9"/>
      <c r="HCR48" s="9"/>
      <c r="HCS48" s="78"/>
      <c r="HCT48" s="10"/>
      <c r="HCU48" s="10"/>
      <c r="HCV48" s="10"/>
      <c r="HCW48" s="9"/>
      <c r="HCX48" s="9"/>
      <c r="HCY48" s="78"/>
      <c r="HCZ48" s="10"/>
      <c r="HDA48" s="10"/>
      <c r="HDB48" s="10"/>
      <c r="HDC48" s="9"/>
      <c r="HDD48" s="9"/>
      <c r="HDE48" s="78"/>
      <c r="HDF48" s="9"/>
      <c r="HDG48" s="9"/>
      <c r="HDH48" s="78"/>
      <c r="HDI48" s="10"/>
      <c r="HDJ48" s="10"/>
      <c r="HDK48" s="10"/>
      <c r="HDL48" s="10"/>
      <c r="HDM48" s="10"/>
      <c r="HDN48" s="10"/>
      <c r="HDO48" s="57"/>
      <c r="HDP48" s="58"/>
      <c r="HDQ48" s="9"/>
      <c r="HDR48" s="9"/>
      <c r="HDS48" s="78"/>
      <c r="HDT48" s="9"/>
      <c r="HDU48" s="9"/>
      <c r="HDV48" s="78"/>
      <c r="HDW48" s="9"/>
      <c r="HDX48" s="9"/>
      <c r="HDY48" s="78"/>
      <c r="HDZ48" s="9"/>
      <c r="HEA48" s="9"/>
      <c r="HEB48" s="78"/>
      <c r="HEC48" s="9"/>
      <c r="HED48" s="9"/>
      <c r="HEE48" s="78"/>
      <c r="HEF48" s="9"/>
      <c r="HEG48" s="9"/>
      <c r="HEH48" s="78"/>
      <c r="HEI48" s="9"/>
      <c r="HEJ48" s="9"/>
      <c r="HEK48" s="78"/>
      <c r="HEL48" s="9"/>
      <c r="HEM48" s="9"/>
      <c r="HEN48" s="78"/>
      <c r="HEO48" s="9"/>
      <c r="HEP48" s="9"/>
      <c r="HEQ48" s="78"/>
      <c r="HER48" s="9"/>
      <c r="HES48" s="9"/>
      <c r="HET48" s="78"/>
      <c r="HEU48" s="9"/>
      <c r="HEV48" s="9"/>
      <c r="HEW48" s="78"/>
      <c r="HEX48" s="9"/>
      <c r="HEY48" s="9"/>
      <c r="HEZ48" s="78"/>
      <c r="HFA48" s="9"/>
      <c r="HFB48" s="9"/>
      <c r="HFC48" s="78"/>
      <c r="HFD48" s="9"/>
      <c r="HFE48" s="9"/>
      <c r="HFF48" s="78"/>
      <c r="HFG48" s="9"/>
      <c r="HFH48" s="9"/>
      <c r="HFI48" s="78"/>
      <c r="HFJ48" s="9"/>
      <c r="HFK48" s="9"/>
      <c r="HFL48" s="78"/>
      <c r="HFM48" s="9"/>
      <c r="HFN48" s="9"/>
      <c r="HFO48" s="78"/>
      <c r="HFP48" s="9"/>
      <c r="HFQ48" s="9"/>
      <c r="HFR48" s="78"/>
      <c r="HFS48" s="9"/>
      <c r="HFT48" s="9"/>
      <c r="HFU48" s="78"/>
      <c r="HFV48" s="9"/>
      <c r="HFW48" s="9"/>
      <c r="HFX48" s="78"/>
      <c r="HFY48" s="9"/>
      <c r="HFZ48" s="9"/>
      <c r="HGA48" s="78"/>
      <c r="HGB48" s="10"/>
      <c r="HGC48" s="10"/>
      <c r="HGD48" s="10"/>
      <c r="HGE48" s="9"/>
      <c r="HGF48" s="9"/>
      <c r="HGG48" s="78"/>
      <c r="HGH48" s="10"/>
      <c r="HGI48" s="10"/>
      <c r="HGJ48" s="10"/>
      <c r="HGK48" s="9"/>
      <c r="HGL48" s="9"/>
      <c r="HGM48" s="78"/>
      <c r="HGN48" s="9"/>
      <c r="HGO48" s="9"/>
      <c r="HGP48" s="78"/>
      <c r="HGQ48" s="10"/>
      <c r="HGR48" s="10"/>
      <c r="HGS48" s="10"/>
      <c r="HGT48" s="10"/>
      <c r="HGU48" s="10"/>
      <c r="HGV48" s="10"/>
      <c r="HGW48" s="57"/>
      <c r="HGX48" s="58"/>
      <c r="HGY48" s="9"/>
      <c r="HGZ48" s="9"/>
      <c r="HHA48" s="78"/>
      <c r="HHB48" s="9"/>
      <c r="HHC48" s="9"/>
      <c r="HHD48" s="78"/>
      <c r="HHE48" s="9"/>
      <c r="HHF48" s="9"/>
      <c r="HHG48" s="78"/>
      <c r="HHH48" s="9"/>
      <c r="HHI48" s="9"/>
      <c r="HHJ48" s="78"/>
      <c r="HHK48" s="9"/>
      <c r="HHL48" s="9"/>
      <c r="HHM48" s="78"/>
      <c r="HHN48" s="9"/>
      <c r="HHO48" s="9"/>
      <c r="HHP48" s="78"/>
      <c r="HHQ48" s="9"/>
      <c r="HHR48" s="9"/>
      <c r="HHS48" s="78"/>
      <c r="HHT48" s="9"/>
      <c r="HHU48" s="9"/>
      <c r="HHV48" s="78"/>
      <c r="HHW48" s="9"/>
      <c r="HHX48" s="9"/>
      <c r="HHY48" s="78"/>
      <c r="HHZ48" s="9"/>
      <c r="HIA48" s="9"/>
      <c r="HIB48" s="78"/>
      <c r="HIC48" s="9"/>
      <c r="HID48" s="9"/>
      <c r="HIE48" s="78"/>
      <c r="HIF48" s="9"/>
      <c r="HIG48" s="9"/>
      <c r="HIH48" s="78"/>
      <c r="HII48" s="9"/>
      <c r="HIJ48" s="9"/>
      <c r="HIK48" s="78"/>
      <c r="HIL48" s="9"/>
      <c r="HIM48" s="9"/>
      <c r="HIN48" s="78"/>
      <c r="HIO48" s="9"/>
      <c r="HIP48" s="9"/>
      <c r="HIQ48" s="78"/>
      <c r="HIR48" s="9"/>
      <c r="HIS48" s="9"/>
      <c r="HIT48" s="78"/>
      <c r="HIU48" s="9"/>
      <c r="HIV48" s="9"/>
      <c r="HIW48" s="78"/>
      <c r="HIX48" s="9"/>
      <c r="HIY48" s="9"/>
      <c r="HIZ48" s="78"/>
      <c r="HJA48" s="9"/>
      <c r="HJB48" s="9"/>
      <c r="HJC48" s="78"/>
      <c r="HJD48" s="9"/>
      <c r="HJE48" s="9"/>
      <c r="HJF48" s="78"/>
      <c r="HJG48" s="9"/>
      <c r="HJH48" s="9"/>
      <c r="HJI48" s="78"/>
      <c r="HJJ48" s="10"/>
      <c r="HJK48" s="10"/>
      <c r="HJL48" s="10"/>
      <c r="HJM48" s="9"/>
      <c r="HJN48" s="9"/>
      <c r="HJO48" s="78"/>
      <c r="HJP48" s="10"/>
      <c r="HJQ48" s="10"/>
      <c r="HJR48" s="10"/>
      <c r="HJS48" s="9"/>
      <c r="HJT48" s="9"/>
      <c r="HJU48" s="78"/>
      <c r="HJV48" s="9"/>
      <c r="HJW48" s="9"/>
      <c r="HJX48" s="78"/>
      <c r="HJY48" s="10"/>
      <c r="HJZ48" s="10"/>
      <c r="HKA48" s="10"/>
      <c r="HKB48" s="10"/>
      <c r="HKC48" s="10"/>
      <c r="HKD48" s="10"/>
      <c r="HKE48" s="57"/>
      <c r="HKF48" s="58"/>
      <c r="HKG48" s="9"/>
      <c r="HKH48" s="9"/>
      <c r="HKI48" s="78"/>
      <c r="HKJ48" s="9"/>
      <c r="HKK48" s="9"/>
      <c r="HKL48" s="78"/>
      <c r="HKM48" s="9"/>
      <c r="HKN48" s="9"/>
      <c r="HKO48" s="78"/>
      <c r="HKP48" s="9"/>
      <c r="HKQ48" s="9"/>
      <c r="HKR48" s="78"/>
      <c r="HKS48" s="9"/>
      <c r="HKT48" s="9"/>
      <c r="HKU48" s="78"/>
      <c r="HKV48" s="9"/>
      <c r="HKW48" s="9"/>
      <c r="HKX48" s="78"/>
      <c r="HKY48" s="9"/>
      <c r="HKZ48" s="9"/>
      <c r="HLA48" s="78"/>
      <c r="HLB48" s="9"/>
      <c r="HLC48" s="9"/>
      <c r="HLD48" s="78"/>
      <c r="HLE48" s="9"/>
      <c r="HLF48" s="9"/>
      <c r="HLG48" s="78"/>
      <c r="HLH48" s="9"/>
      <c r="HLI48" s="9"/>
      <c r="HLJ48" s="78"/>
      <c r="HLK48" s="9"/>
      <c r="HLL48" s="9"/>
      <c r="HLM48" s="78"/>
      <c r="HLN48" s="9"/>
      <c r="HLO48" s="9"/>
      <c r="HLP48" s="78"/>
      <c r="HLQ48" s="9"/>
      <c r="HLR48" s="9"/>
      <c r="HLS48" s="78"/>
      <c r="HLT48" s="9"/>
      <c r="HLU48" s="9"/>
      <c r="HLV48" s="78"/>
      <c r="HLW48" s="9"/>
      <c r="HLX48" s="9"/>
      <c r="HLY48" s="78"/>
      <c r="HLZ48" s="9"/>
      <c r="HMA48" s="9"/>
      <c r="HMB48" s="78"/>
      <c r="HMC48" s="9"/>
      <c r="HMD48" s="9"/>
      <c r="HME48" s="78"/>
      <c r="HMF48" s="9"/>
      <c r="HMG48" s="9"/>
      <c r="HMH48" s="78"/>
      <c r="HMI48" s="9"/>
      <c r="HMJ48" s="9"/>
      <c r="HMK48" s="78"/>
      <c r="HML48" s="9"/>
      <c r="HMM48" s="9"/>
      <c r="HMN48" s="78"/>
      <c r="HMO48" s="9"/>
      <c r="HMP48" s="9"/>
      <c r="HMQ48" s="78"/>
      <c r="HMR48" s="10"/>
      <c r="HMS48" s="10"/>
      <c r="HMT48" s="10"/>
      <c r="HMU48" s="9"/>
      <c r="HMV48" s="9"/>
      <c r="HMW48" s="78"/>
      <c r="HMX48" s="10"/>
      <c r="HMY48" s="10"/>
      <c r="HMZ48" s="10"/>
      <c r="HNA48" s="9"/>
      <c r="HNB48" s="9"/>
      <c r="HNC48" s="78"/>
      <c r="HND48" s="9"/>
      <c r="HNE48" s="9"/>
      <c r="HNF48" s="78"/>
      <c r="HNG48" s="10"/>
      <c r="HNH48" s="10"/>
      <c r="HNI48" s="10"/>
      <c r="HNJ48" s="10"/>
      <c r="HNK48" s="10"/>
      <c r="HNL48" s="10"/>
      <c r="HNM48" s="57"/>
      <c r="HNN48" s="58"/>
      <c r="HNO48" s="9"/>
      <c r="HNP48" s="9"/>
      <c r="HNQ48" s="78"/>
      <c r="HNR48" s="9"/>
      <c r="HNS48" s="9"/>
      <c r="HNT48" s="78"/>
      <c r="HNU48" s="9"/>
      <c r="HNV48" s="9"/>
      <c r="HNW48" s="78"/>
      <c r="HNX48" s="9"/>
      <c r="HNY48" s="9"/>
      <c r="HNZ48" s="78"/>
      <c r="HOA48" s="9"/>
      <c r="HOB48" s="9"/>
      <c r="HOC48" s="78"/>
      <c r="HOD48" s="9"/>
      <c r="HOE48" s="9"/>
      <c r="HOF48" s="78"/>
      <c r="HOG48" s="9"/>
      <c r="HOH48" s="9"/>
      <c r="HOI48" s="78"/>
      <c r="HOJ48" s="9"/>
      <c r="HOK48" s="9"/>
      <c r="HOL48" s="78"/>
      <c r="HOM48" s="9"/>
      <c r="HON48" s="9"/>
      <c r="HOO48" s="78"/>
      <c r="HOP48" s="9"/>
      <c r="HOQ48" s="9"/>
      <c r="HOR48" s="78"/>
      <c r="HOS48" s="9"/>
      <c r="HOT48" s="9"/>
      <c r="HOU48" s="78"/>
      <c r="HOV48" s="9"/>
      <c r="HOW48" s="9"/>
      <c r="HOX48" s="78"/>
      <c r="HOY48" s="9"/>
      <c r="HOZ48" s="9"/>
      <c r="HPA48" s="78"/>
      <c r="HPB48" s="9"/>
      <c r="HPC48" s="9"/>
      <c r="HPD48" s="78"/>
      <c r="HPE48" s="9"/>
      <c r="HPF48" s="9"/>
      <c r="HPG48" s="78"/>
      <c r="HPH48" s="9"/>
      <c r="HPI48" s="9"/>
      <c r="HPJ48" s="78"/>
      <c r="HPK48" s="9"/>
      <c r="HPL48" s="9"/>
      <c r="HPM48" s="78"/>
      <c r="HPN48" s="9"/>
      <c r="HPO48" s="9"/>
      <c r="HPP48" s="78"/>
      <c r="HPQ48" s="9"/>
      <c r="HPR48" s="9"/>
      <c r="HPS48" s="78"/>
      <c r="HPT48" s="9"/>
      <c r="HPU48" s="9"/>
      <c r="HPV48" s="78"/>
      <c r="HPW48" s="9"/>
      <c r="HPX48" s="9"/>
      <c r="HPY48" s="78"/>
      <c r="HPZ48" s="10"/>
      <c r="HQA48" s="10"/>
      <c r="HQB48" s="10"/>
      <c r="HQC48" s="9"/>
      <c r="HQD48" s="9"/>
      <c r="HQE48" s="78"/>
      <c r="HQF48" s="10"/>
      <c r="HQG48" s="10"/>
      <c r="HQH48" s="10"/>
      <c r="HQI48" s="9"/>
      <c r="HQJ48" s="9"/>
      <c r="HQK48" s="78"/>
      <c r="HQL48" s="9"/>
      <c r="HQM48" s="9"/>
      <c r="HQN48" s="78"/>
      <c r="HQO48" s="10"/>
      <c r="HQP48" s="10"/>
      <c r="HQQ48" s="10"/>
      <c r="HQR48" s="10"/>
      <c r="HQS48" s="10"/>
      <c r="HQT48" s="10"/>
      <c r="HQU48" s="57"/>
      <c r="HQV48" s="58"/>
      <c r="HQW48" s="9"/>
      <c r="HQX48" s="9"/>
      <c r="HQY48" s="78"/>
      <c r="HQZ48" s="9"/>
      <c r="HRA48" s="9"/>
      <c r="HRB48" s="78"/>
      <c r="HRC48" s="9"/>
      <c r="HRD48" s="9"/>
      <c r="HRE48" s="78"/>
      <c r="HRF48" s="9"/>
      <c r="HRG48" s="9"/>
      <c r="HRH48" s="78"/>
      <c r="HRI48" s="9"/>
      <c r="HRJ48" s="9"/>
      <c r="HRK48" s="78"/>
      <c r="HRL48" s="9"/>
      <c r="HRM48" s="9"/>
      <c r="HRN48" s="78"/>
      <c r="HRO48" s="9"/>
      <c r="HRP48" s="9"/>
      <c r="HRQ48" s="78"/>
      <c r="HRR48" s="9"/>
      <c r="HRS48" s="9"/>
      <c r="HRT48" s="78"/>
      <c r="HRU48" s="9"/>
      <c r="HRV48" s="9"/>
      <c r="HRW48" s="78"/>
      <c r="HRX48" s="9"/>
      <c r="HRY48" s="9"/>
      <c r="HRZ48" s="78"/>
      <c r="HSA48" s="9"/>
      <c r="HSB48" s="9"/>
      <c r="HSC48" s="78"/>
      <c r="HSD48" s="9"/>
      <c r="HSE48" s="9"/>
      <c r="HSF48" s="78"/>
      <c r="HSG48" s="9"/>
      <c r="HSH48" s="9"/>
      <c r="HSI48" s="78"/>
      <c r="HSJ48" s="9"/>
      <c r="HSK48" s="9"/>
      <c r="HSL48" s="78"/>
      <c r="HSM48" s="9"/>
      <c r="HSN48" s="9"/>
      <c r="HSO48" s="78"/>
      <c r="HSP48" s="9"/>
      <c r="HSQ48" s="9"/>
      <c r="HSR48" s="78"/>
      <c r="HSS48" s="9"/>
      <c r="HST48" s="9"/>
      <c r="HSU48" s="78"/>
      <c r="HSV48" s="9"/>
      <c r="HSW48" s="9"/>
      <c r="HSX48" s="78"/>
      <c r="HSY48" s="9"/>
      <c r="HSZ48" s="9"/>
      <c r="HTA48" s="78"/>
      <c r="HTB48" s="9"/>
      <c r="HTC48" s="9"/>
      <c r="HTD48" s="78"/>
      <c r="HTE48" s="9"/>
      <c r="HTF48" s="9"/>
      <c r="HTG48" s="78"/>
      <c r="HTH48" s="10"/>
      <c r="HTI48" s="10"/>
      <c r="HTJ48" s="10"/>
      <c r="HTK48" s="9"/>
      <c r="HTL48" s="9"/>
      <c r="HTM48" s="78"/>
      <c r="HTN48" s="10"/>
      <c r="HTO48" s="10"/>
      <c r="HTP48" s="10"/>
      <c r="HTQ48" s="9"/>
      <c r="HTR48" s="9"/>
      <c r="HTS48" s="78"/>
      <c r="HTT48" s="9"/>
      <c r="HTU48" s="9"/>
      <c r="HTV48" s="78"/>
      <c r="HTW48" s="10"/>
      <c r="HTX48" s="10"/>
      <c r="HTY48" s="10"/>
      <c r="HTZ48" s="10"/>
      <c r="HUA48" s="10"/>
      <c r="HUB48" s="10"/>
      <c r="HUC48" s="57"/>
      <c r="HUD48" s="58"/>
      <c r="HUE48" s="9"/>
      <c r="HUF48" s="9"/>
      <c r="HUG48" s="78"/>
      <c r="HUH48" s="9"/>
      <c r="HUI48" s="9"/>
      <c r="HUJ48" s="78"/>
      <c r="HUK48" s="9"/>
      <c r="HUL48" s="9"/>
      <c r="HUM48" s="78"/>
      <c r="HUN48" s="9"/>
      <c r="HUO48" s="9"/>
      <c r="HUP48" s="78"/>
      <c r="HUQ48" s="9"/>
      <c r="HUR48" s="9"/>
      <c r="HUS48" s="78"/>
      <c r="HUT48" s="9"/>
      <c r="HUU48" s="9"/>
      <c r="HUV48" s="78"/>
      <c r="HUW48" s="9"/>
      <c r="HUX48" s="9"/>
      <c r="HUY48" s="78"/>
      <c r="HUZ48" s="9"/>
      <c r="HVA48" s="9"/>
      <c r="HVB48" s="78"/>
      <c r="HVC48" s="9"/>
      <c r="HVD48" s="9"/>
      <c r="HVE48" s="78"/>
      <c r="HVF48" s="9"/>
      <c r="HVG48" s="9"/>
      <c r="HVH48" s="78"/>
      <c r="HVI48" s="9"/>
      <c r="HVJ48" s="9"/>
      <c r="HVK48" s="78"/>
      <c r="HVL48" s="9"/>
      <c r="HVM48" s="9"/>
      <c r="HVN48" s="78"/>
      <c r="HVO48" s="9"/>
      <c r="HVP48" s="9"/>
      <c r="HVQ48" s="78"/>
      <c r="HVR48" s="9"/>
      <c r="HVS48" s="9"/>
      <c r="HVT48" s="78"/>
      <c r="HVU48" s="9"/>
      <c r="HVV48" s="9"/>
      <c r="HVW48" s="78"/>
      <c r="HVX48" s="9"/>
      <c r="HVY48" s="9"/>
      <c r="HVZ48" s="78"/>
      <c r="HWA48" s="9"/>
      <c r="HWB48" s="9"/>
      <c r="HWC48" s="78"/>
      <c r="HWD48" s="9"/>
      <c r="HWE48" s="9"/>
      <c r="HWF48" s="78"/>
      <c r="HWG48" s="9"/>
      <c r="HWH48" s="9"/>
      <c r="HWI48" s="78"/>
      <c r="HWJ48" s="9"/>
      <c r="HWK48" s="9"/>
      <c r="HWL48" s="78"/>
      <c r="HWM48" s="9"/>
      <c r="HWN48" s="9"/>
      <c r="HWO48" s="78"/>
      <c r="HWP48" s="10"/>
      <c r="HWQ48" s="10"/>
      <c r="HWR48" s="10"/>
      <c r="HWS48" s="9"/>
      <c r="HWT48" s="9"/>
      <c r="HWU48" s="78"/>
      <c r="HWV48" s="10"/>
      <c r="HWW48" s="10"/>
      <c r="HWX48" s="10"/>
      <c r="HWY48" s="9"/>
      <c r="HWZ48" s="9"/>
      <c r="HXA48" s="78"/>
      <c r="HXB48" s="9"/>
      <c r="HXC48" s="9"/>
      <c r="HXD48" s="78"/>
      <c r="HXE48" s="10"/>
      <c r="HXF48" s="10"/>
      <c r="HXG48" s="10"/>
      <c r="HXH48" s="10"/>
      <c r="HXI48" s="10"/>
      <c r="HXJ48" s="10"/>
      <c r="HXK48" s="57"/>
      <c r="HXL48" s="58"/>
      <c r="HXM48" s="9"/>
      <c r="HXN48" s="9"/>
      <c r="HXO48" s="78"/>
      <c r="HXP48" s="9"/>
      <c r="HXQ48" s="9"/>
      <c r="HXR48" s="78"/>
      <c r="HXS48" s="9"/>
      <c r="HXT48" s="9"/>
      <c r="HXU48" s="78"/>
      <c r="HXV48" s="9"/>
      <c r="HXW48" s="9"/>
      <c r="HXX48" s="78"/>
      <c r="HXY48" s="9"/>
      <c r="HXZ48" s="9"/>
      <c r="HYA48" s="78"/>
      <c r="HYB48" s="9"/>
      <c r="HYC48" s="9"/>
      <c r="HYD48" s="78"/>
      <c r="HYE48" s="9"/>
      <c r="HYF48" s="9"/>
      <c r="HYG48" s="78"/>
      <c r="HYH48" s="9"/>
      <c r="HYI48" s="9"/>
      <c r="HYJ48" s="78"/>
      <c r="HYK48" s="9"/>
      <c r="HYL48" s="9"/>
      <c r="HYM48" s="78"/>
      <c r="HYN48" s="9"/>
      <c r="HYO48" s="9"/>
      <c r="HYP48" s="78"/>
      <c r="HYQ48" s="9"/>
      <c r="HYR48" s="9"/>
      <c r="HYS48" s="78"/>
      <c r="HYT48" s="9"/>
      <c r="HYU48" s="9"/>
      <c r="HYV48" s="78"/>
      <c r="HYW48" s="9"/>
      <c r="HYX48" s="9"/>
      <c r="HYY48" s="78"/>
      <c r="HYZ48" s="9"/>
      <c r="HZA48" s="9"/>
      <c r="HZB48" s="78"/>
      <c r="HZC48" s="9"/>
      <c r="HZD48" s="9"/>
      <c r="HZE48" s="78"/>
      <c r="HZF48" s="9"/>
      <c r="HZG48" s="9"/>
      <c r="HZH48" s="78"/>
      <c r="HZI48" s="9"/>
      <c r="HZJ48" s="9"/>
      <c r="HZK48" s="78"/>
      <c r="HZL48" s="9"/>
      <c r="HZM48" s="9"/>
      <c r="HZN48" s="78"/>
      <c r="HZO48" s="9"/>
      <c r="HZP48" s="9"/>
      <c r="HZQ48" s="78"/>
      <c r="HZR48" s="9"/>
      <c r="HZS48" s="9"/>
      <c r="HZT48" s="78"/>
      <c r="HZU48" s="9"/>
      <c r="HZV48" s="9"/>
      <c r="HZW48" s="78"/>
      <c r="HZX48" s="10"/>
      <c r="HZY48" s="10"/>
      <c r="HZZ48" s="10"/>
      <c r="IAA48" s="9"/>
      <c r="IAB48" s="9"/>
      <c r="IAC48" s="78"/>
      <c r="IAD48" s="10"/>
      <c r="IAE48" s="10"/>
      <c r="IAF48" s="10"/>
      <c r="IAG48" s="9"/>
      <c r="IAH48" s="9"/>
      <c r="IAI48" s="78"/>
      <c r="IAJ48" s="9"/>
      <c r="IAK48" s="9"/>
      <c r="IAL48" s="78"/>
      <c r="IAM48" s="10"/>
      <c r="IAN48" s="10"/>
      <c r="IAO48" s="10"/>
      <c r="IAP48" s="10"/>
      <c r="IAQ48" s="10"/>
      <c r="IAR48" s="10"/>
      <c r="IAS48" s="57"/>
      <c r="IAT48" s="58"/>
      <c r="IAU48" s="9"/>
      <c r="IAV48" s="9"/>
      <c r="IAW48" s="78"/>
      <c r="IAX48" s="9"/>
      <c r="IAY48" s="9"/>
      <c r="IAZ48" s="78"/>
      <c r="IBA48" s="9"/>
      <c r="IBB48" s="9"/>
      <c r="IBC48" s="78"/>
      <c r="IBD48" s="9"/>
      <c r="IBE48" s="9"/>
      <c r="IBF48" s="78"/>
      <c r="IBG48" s="9"/>
      <c r="IBH48" s="9"/>
      <c r="IBI48" s="78"/>
      <c r="IBJ48" s="9"/>
      <c r="IBK48" s="9"/>
      <c r="IBL48" s="78"/>
      <c r="IBM48" s="9"/>
      <c r="IBN48" s="9"/>
      <c r="IBO48" s="78"/>
      <c r="IBP48" s="9"/>
      <c r="IBQ48" s="9"/>
      <c r="IBR48" s="78"/>
      <c r="IBS48" s="9"/>
      <c r="IBT48" s="9"/>
      <c r="IBU48" s="78"/>
      <c r="IBV48" s="9"/>
      <c r="IBW48" s="9"/>
      <c r="IBX48" s="78"/>
      <c r="IBY48" s="9"/>
      <c r="IBZ48" s="9"/>
      <c r="ICA48" s="78"/>
      <c r="ICB48" s="9"/>
      <c r="ICC48" s="9"/>
      <c r="ICD48" s="78"/>
      <c r="ICE48" s="9"/>
      <c r="ICF48" s="9"/>
      <c r="ICG48" s="78"/>
      <c r="ICH48" s="9"/>
      <c r="ICI48" s="9"/>
      <c r="ICJ48" s="78"/>
      <c r="ICK48" s="9"/>
      <c r="ICL48" s="9"/>
      <c r="ICM48" s="78"/>
      <c r="ICN48" s="9"/>
      <c r="ICO48" s="9"/>
      <c r="ICP48" s="78"/>
      <c r="ICQ48" s="9"/>
      <c r="ICR48" s="9"/>
      <c r="ICS48" s="78"/>
      <c r="ICT48" s="9"/>
      <c r="ICU48" s="9"/>
      <c r="ICV48" s="78"/>
      <c r="ICW48" s="9"/>
      <c r="ICX48" s="9"/>
      <c r="ICY48" s="78"/>
      <c r="ICZ48" s="9"/>
      <c r="IDA48" s="9"/>
      <c r="IDB48" s="78"/>
      <c r="IDC48" s="9"/>
      <c r="IDD48" s="9"/>
      <c r="IDE48" s="78"/>
      <c r="IDF48" s="10"/>
      <c r="IDG48" s="10"/>
      <c r="IDH48" s="10"/>
      <c r="IDI48" s="9"/>
      <c r="IDJ48" s="9"/>
      <c r="IDK48" s="78"/>
      <c r="IDL48" s="10"/>
      <c r="IDM48" s="10"/>
      <c r="IDN48" s="10"/>
      <c r="IDO48" s="9"/>
      <c r="IDP48" s="9"/>
      <c r="IDQ48" s="78"/>
      <c r="IDR48" s="9"/>
      <c r="IDS48" s="9"/>
      <c r="IDT48" s="78"/>
      <c r="IDU48" s="10"/>
      <c r="IDV48" s="10"/>
      <c r="IDW48" s="10"/>
      <c r="IDX48" s="10"/>
      <c r="IDY48" s="10"/>
      <c r="IDZ48" s="10"/>
      <c r="IEA48" s="57"/>
      <c r="IEB48" s="58"/>
      <c r="IEC48" s="9"/>
      <c r="IED48" s="9"/>
      <c r="IEE48" s="78"/>
      <c r="IEF48" s="9"/>
      <c r="IEG48" s="9"/>
      <c r="IEH48" s="78"/>
      <c r="IEI48" s="9"/>
      <c r="IEJ48" s="9"/>
      <c r="IEK48" s="78"/>
      <c r="IEL48" s="9"/>
      <c r="IEM48" s="9"/>
      <c r="IEN48" s="78"/>
      <c r="IEO48" s="9"/>
      <c r="IEP48" s="9"/>
      <c r="IEQ48" s="78"/>
      <c r="IER48" s="9"/>
      <c r="IES48" s="9"/>
      <c r="IET48" s="78"/>
      <c r="IEU48" s="9"/>
      <c r="IEV48" s="9"/>
      <c r="IEW48" s="78"/>
      <c r="IEX48" s="9"/>
      <c r="IEY48" s="9"/>
      <c r="IEZ48" s="78"/>
      <c r="IFA48" s="9"/>
      <c r="IFB48" s="9"/>
      <c r="IFC48" s="78"/>
      <c r="IFD48" s="9"/>
      <c r="IFE48" s="9"/>
      <c r="IFF48" s="78"/>
      <c r="IFG48" s="9"/>
      <c r="IFH48" s="9"/>
      <c r="IFI48" s="78"/>
      <c r="IFJ48" s="9"/>
      <c r="IFK48" s="9"/>
      <c r="IFL48" s="78"/>
      <c r="IFM48" s="9"/>
      <c r="IFN48" s="9"/>
      <c r="IFO48" s="78"/>
      <c r="IFP48" s="9"/>
      <c r="IFQ48" s="9"/>
      <c r="IFR48" s="78"/>
      <c r="IFS48" s="9"/>
      <c r="IFT48" s="9"/>
      <c r="IFU48" s="78"/>
      <c r="IFV48" s="9"/>
      <c r="IFW48" s="9"/>
      <c r="IFX48" s="78"/>
      <c r="IFY48" s="9"/>
      <c r="IFZ48" s="9"/>
      <c r="IGA48" s="78"/>
      <c r="IGB48" s="9"/>
      <c r="IGC48" s="9"/>
      <c r="IGD48" s="78"/>
      <c r="IGE48" s="9"/>
      <c r="IGF48" s="9"/>
      <c r="IGG48" s="78"/>
      <c r="IGH48" s="9"/>
      <c r="IGI48" s="9"/>
      <c r="IGJ48" s="78"/>
      <c r="IGK48" s="9"/>
      <c r="IGL48" s="9"/>
      <c r="IGM48" s="78"/>
      <c r="IGN48" s="10"/>
      <c r="IGO48" s="10"/>
      <c r="IGP48" s="10"/>
      <c r="IGQ48" s="9"/>
      <c r="IGR48" s="9"/>
      <c r="IGS48" s="78"/>
      <c r="IGT48" s="10"/>
      <c r="IGU48" s="10"/>
      <c r="IGV48" s="10"/>
      <c r="IGW48" s="9"/>
      <c r="IGX48" s="9"/>
      <c r="IGY48" s="78"/>
      <c r="IGZ48" s="9"/>
      <c r="IHA48" s="9"/>
      <c r="IHB48" s="78"/>
      <c r="IHC48" s="10"/>
      <c r="IHD48" s="10"/>
      <c r="IHE48" s="10"/>
      <c r="IHF48" s="10"/>
      <c r="IHG48" s="10"/>
      <c r="IHH48" s="10"/>
      <c r="IHI48" s="57"/>
      <c r="IHJ48" s="58"/>
      <c r="IHK48" s="9"/>
      <c r="IHL48" s="9"/>
      <c r="IHM48" s="78"/>
      <c r="IHN48" s="9"/>
      <c r="IHO48" s="9"/>
      <c r="IHP48" s="78"/>
      <c r="IHQ48" s="9"/>
      <c r="IHR48" s="9"/>
      <c r="IHS48" s="78"/>
      <c r="IHT48" s="9"/>
      <c r="IHU48" s="9"/>
      <c r="IHV48" s="78"/>
      <c r="IHW48" s="9"/>
      <c r="IHX48" s="9"/>
      <c r="IHY48" s="78"/>
      <c r="IHZ48" s="9"/>
      <c r="IIA48" s="9"/>
      <c r="IIB48" s="78"/>
      <c r="IIC48" s="9"/>
      <c r="IID48" s="9"/>
      <c r="IIE48" s="78"/>
      <c r="IIF48" s="9"/>
      <c r="IIG48" s="9"/>
      <c r="IIH48" s="78"/>
      <c r="III48" s="9"/>
      <c r="IIJ48" s="9"/>
      <c r="IIK48" s="78"/>
      <c r="IIL48" s="9"/>
      <c r="IIM48" s="9"/>
      <c r="IIN48" s="78"/>
      <c r="IIO48" s="9"/>
      <c r="IIP48" s="9"/>
      <c r="IIQ48" s="78"/>
      <c r="IIR48" s="9"/>
      <c r="IIS48" s="9"/>
      <c r="IIT48" s="78"/>
      <c r="IIU48" s="9"/>
      <c r="IIV48" s="9"/>
      <c r="IIW48" s="78"/>
      <c r="IIX48" s="9"/>
      <c r="IIY48" s="9"/>
      <c r="IIZ48" s="78"/>
      <c r="IJA48" s="9"/>
      <c r="IJB48" s="9"/>
      <c r="IJC48" s="78"/>
      <c r="IJD48" s="9"/>
      <c r="IJE48" s="9"/>
      <c r="IJF48" s="78"/>
      <c r="IJG48" s="9"/>
      <c r="IJH48" s="9"/>
      <c r="IJI48" s="78"/>
      <c r="IJJ48" s="9"/>
      <c r="IJK48" s="9"/>
      <c r="IJL48" s="78"/>
      <c r="IJM48" s="9"/>
      <c r="IJN48" s="9"/>
      <c r="IJO48" s="78"/>
      <c r="IJP48" s="9"/>
      <c r="IJQ48" s="9"/>
      <c r="IJR48" s="78"/>
      <c r="IJS48" s="9"/>
      <c r="IJT48" s="9"/>
      <c r="IJU48" s="78"/>
      <c r="IJV48" s="10"/>
      <c r="IJW48" s="10"/>
      <c r="IJX48" s="10"/>
      <c r="IJY48" s="9"/>
      <c r="IJZ48" s="9"/>
      <c r="IKA48" s="78"/>
      <c r="IKB48" s="10"/>
      <c r="IKC48" s="10"/>
      <c r="IKD48" s="10"/>
      <c r="IKE48" s="9"/>
      <c r="IKF48" s="9"/>
      <c r="IKG48" s="78"/>
      <c r="IKH48" s="9"/>
      <c r="IKI48" s="9"/>
      <c r="IKJ48" s="78"/>
      <c r="IKK48" s="10"/>
      <c r="IKL48" s="10"/>
      <c r="IKM48" s="10"/>
      <c r="IKN48" s="10"/>
      <c r="IKO48" s="10"/>
      <c r="IKP48" s="10"/>
      <c r="IKQ48" s="57"/>
      <c r="IKR48" s="58"/>
      <c r="IKS48" s="9"/>
      <c r="IKT48" s="9"/>
      <c r="IKU48" s="78"/>
      <c r="IKV48" s="9"/>
      <c r="IKW48" s="9"/>
      <c r="IKX48" s="78"/>
      <c r="IKY48" s="9"/>
      <c r="IKZ48" s="9"/>
      <c r="ILA48" s="78"/>
      <c r="ILB48" s="9"/>
      <c r="ILC48" s="9"/>
      <c r="ILD48" s="78"/>
      <c r="ILE48" s="9"/>
      <c r="ILF48" s="9"/>
      <c r="ILG48" s="78"/>
      <c r="ILH48" s="9"/>
      <c r="ILI48" s="9"/>
      <c r="ILJ48" s="78"/>
      <c r="ILK48" s="9"/>
      <c r="ILL48" s="9"/>
      <c r="ILM48" s="78"/>
      <c r="ILN48" s="9"/>
      <c r="ILO48" s="9"/>
      <c r="ILP48" s="78"/>
      <c r="ILQ48" s="9"/>
      <c r="ILR48" s="9"/>
      <c r="ILS48" s="78"/>
      <c r="ILT48" s="9"/>
      <c r="ILU48" s="9"/>
      <c r="ILV48" s="78"/>
      <c r="ILW48" s="9"/>
      <c r="ILX48" s="9"/>
      <c r="ILY48" s="78"/>
      <c r="ILZ48" s="9"/>
      <c r="IMA48" s="9"/>
      <c r="IMB48" s="78"/>
      <c r="IMC48" s="9"/>
      <c r="IMD48" s="9"/>
      <c r="IME48" s="78"/>
      <c r="IMF48" s="9"/>
      <c r="IMG48" s="9"/>
      <c r="IMH48" s="78"/>
      <c r="IMI48" s="9"/>
      <c r="IMJ48" s="9"/>
      <c r="IMK48" s="78"/>
      <c r="IML48" s="9"/>
      <c r="IMM48" s="9"/>
      <c r="IMN48" s="78"/>
      <c r="IMO48" s="9"/>
      <c r="IMP48" s="9"/>
      <c r="IMQ48" s="78"/>
      <c r="IMR48" s="9"/>
      <c r="IMS48" s="9"/>
      <c r="IMT48" s="78"/>
      <c r="IMU48" s="9"/>
      <c r="IMV48" s="9"/>
      <c r="IMW48" s="78"/>
      <c r="IMX48" s="9"/>
      <c r="IMY48" s="9"/>
      <c r="IMZ48" s="78"/>
      <c r="INA48" s="9"/>
      <c r="INB48" s="9"/>
      <c r="INC48" s="78"/>
      <c r="IND48" s="10"/>
      <c r="INE48" s="10"/>
      <c r="INF48" s="10"/>
      <c r="ING48" s="9"/>
      <c r="INH48" s="9"/>
      <c r="INI48" s="78"/>
      <c r="INJ48" s="10"/>
      <c r="INK48" s="10"/>
      <c r="INL48" s="10"/>
      <c r="INM48" s="9"/>
      <c r="INN48" s="9"/>
      <c r="INO48" s="78"/>
      <c r="INP48" s="9"/>
      <c r="INQ48" s="9"/>
      <c r="INR48" s="78"/>
      <c r="INS48" s="10"/>
      <c r="INT48" s="10"/>
      <c r="INU48" s="10"/>
      <c r="INV48" s="10"/>
      <c r="INW48" s="10"/>
      <c r="INX48" s="10"/>
      <c r="INY48" s="57"/>
      <c r="INZ48" s="58"/>
      <c r="IOA48" s="9"/>
      <c r="IOB48" s="9"/>
      <c r="IOC48" s="78"/>
      <c r="IOD48" s="9"/>
      <c r="IOE48" s="9"/>
      <c r="IOF48" s="78"/>
      <c r="IOG48" s="9"/>
      <c r="IOH48" s="9"/>
      <c r="IOI48" s="78"/>
      <c r="IOJ48" s="9"/>
      <c r="IOK48" s="9"/>
      <c r="IOL48" s="78"/>
      <c r="IOM48" s="9"/>
      <c r="ION48" s="9"/>
      <c r="IOO48" s="78"/>
      <c r="IOP48" s="9"/>
      <c r="IOQ48" s="9"/>
      <c r="IOR48" s="78"/>
      <c r="IOS48" s="9"/>
      <c r="IOT48" s="9"/>
      <c r="IOU48" s="78"/>
      <c r="IOV48" s="9"/>
      <c r="IOW48" s="9"/>
      <c r="IOX48" s="78"/>
      <c r="IOY48" s="9"/>
      <c r="IOZ48" s="9"/>
      <c r="IPA48" s="78"/>
      <c r="IPB48" s="9"/>
      <c r="IPC48" s="9"/>
      <c r="IPD48" s="78"/>
      <c r="IPE48" s="9"/>
      <c r="IPF48" s="9"/>
      <c r="IPG48" s="78"/>
      <c r="IPH48" s="9"/>
      <c r="IPI48" s="9"/>
      <c r="IPJ48" s="78"/>
      <c r="IPK48" s="9"/>
      <c r="IPL48" s="9"/>
      <c r="IPM48" s="78"/>
      <c r="IPN48" s="9"/>
      <c r="IPO48" s="9"/>
      <c r="IPP48" s="78"/>
      <c r="IPQ48" s="9"/>
      <c r="IPR48" s="9"/>
      <c r="IPS48" s="78"/>
      <c r="IPT48" s="9"/>
      <c r="IPU48" s="9"/>
      <c r="IPV48" s="78"/>
      <c r="IPW48" s="9"/>
      <c r="IPX48" s="9"/>
      <c r="IPY48" s="78"/>
      <c r="IPZ48" s="9"/>
      <c r="IQA48" s="9"/>
      <c r="IQB48" s="78"/>
      <c r="IQC48" s="9"/>
      <c r="IQD48" s="9"/>
      <c r="IQE48" s="78"/>
      <c r="IQF48" s="9"/>
      <c r="IQG48" s="9"/>
      <c r="IQH48" s="78"/>
      <c r="IQI48" s="9"/>
      <c r="IQJ48" s="9"/>
      <c r="IQK48" s="78"/>
      <c r="IQL48" s="10"/>
      <c r="IQM48" s="10"/>
      <c r="IQN48" s="10"/>
      <c r="IQO48" s="9"/>
      <c r="IQP48" s="9"/>
      <c r="IQQ48" s="78"/>
      <c r="IQR48" s="10"/>
      <c r="IQS48" s="10"/>
      <c r="IQT48" s="10"/>
      <c r="IQU48" s="9"/>
      <c r="IQV48" s="9"/>
      <c r="IQW48" s="78"/>
      <c r="IQX48" s="9"/>
      <c r="IQY48" s="9"/>
      <c r="IQZ48" s="78"/>
      <c r="IRA48" s="10"/>
      <c r="IRB48" s="10"/>
      <c r="IRC48" s="10"/>
      <c r="IRD48" s="10"/>
      <c r="IRE48" s="10"/>
      <c r="IRF48" s="10"/>
      <c r="IRG48" s="57"/>
      <c r="IRH48" s="58"/>
      <c r="IRI48" s="9"/>
      <c r="IRJ48" s="9"/>
      <c r="IRK48" s="78"/>
      <c r="IRL48" s="9"/>
      <c r="IRM48" s="9"/>
      <c r="IRN48" s="78"/>
      <c r="IRO48" s="9"/>
      <c r="IRP48" s="9"/>
      <c r="IRQ48" s="78"/>
      <c r="IRR48" s="9"/>
      <c r="IRS48" s="9"/>
      <c r="IRT48" s="78"/>
      <c r="IRU48" s="9"/>
      <c r="IRV48" s="9"/>
      <c r="IRW48" s="78"/>
      <c r="IRX48" s="9"/>
      <c r="IRY48" s="9"/>
      <c r="IRZ48" s="78"/>
      <c r="ISA48" s="9"/>
      <c r="ISB48" s="9"/>
      <c r="ISC48" s="78"/>
      <c r="ISD48" s="9"/>
      <c r="ISE48" s="9"/>
      <c r="ISF48" s="78"/>
      <c r="ISG48" s="9"/>
      <c r="ISH48" s="9"/>
      <c r="ISI48" s="78"/>
      <c r="ISJ48" s="9"/>
      <c r="ISK48" s="9"/>
      <c r="ISL48" s="78"/>
      <c r="ISM48" s="9"/>
      <c r="ISN48" s="9"/>
      <c r="ISO48" s="78"/>
      <c r="ISP48" s="9"/>
      <c r="ISQ48" s="9"/>
      <c r="ISR48" s="78"/>
      <c r="ISS48" s="9"/>
      <c r="IST48" s="9"/>
      <c r="ISU48" s="78"/>
      <c r="ISV48" s="9"/>
      <c r="ISW48" s="9"/>
      <c r="ISX48" s="78"/>
      <c r="ISY48" s="9"/>
      <c r="ISZ48" s="9"/>
      <c r="ITA48" s="78"/>
      <c r="ITB48" s="9"/>
      <c r="ITC48" s="9"/>
      <c r="ITD48" s="78"/>
      <c r="ITE48" s="9"/>
      <c r="ITF48" s="9"/>
      <c r="ITG48" s="78"/>
      <c r="ITH48" s="9"/>
      <c r="ITI48" s="9"/>
      <c r="ITJ48" s="78"/>
      <c r="ITK48" s="9"/>
      <c r="ITL48" s="9"/>
      <c r="ITM48" s="78"/>
      <c r="ITN48" s="9"/>
      <c r="ITO48" s="9"/>
      <c r="ITP48" s="78"/>
      <c r="ITQ48" s="9"/>
      <c r="ITR48" s="9"/>
      <c r="ITS48" s="78"/>
      <c r="ITT48" s="10"/>
      <c r="ITU48" s="10"/>
      <c r="ITV48" s="10"/>
      <c r="ITW48" s="9"/>
      <c r="ITX48" s="9"/>
      <c r="ITY48" s="78"/>
      <c r="ITZ48" s="10"/>
      <c r="IUA48" s="10"/>
      <c r="IUB48" s="10"/>
      <c r="IUC48" s="9"/>
      <c r="IUD48" s="9"/>
      <c r="IUE48" s="78"/>
      <c r="IUF48" s="9"/>
      <c r="IUG48" s="9"/>
      <c r="IUH48" s="78"/>
      <c r="IUI48" s="10"/>
      <c r="IUJ48" s="10"/>
      <c r="IUK48" s="10"/>
      <c r="IUL48" s="10"/>
      <c r="IUM48" s="10"/>
      <c r="IUN48" s="10"/>
      <c r="IUO48" s="57"/>
      <c r="IUP48" s="58"/>
      <c r="IUQ48" s="9"/>
      <c r="IUR48" s="9"/>
      <c r="IUS48" s="78"/>
      <c r="IUT48" s="9"/>
      <c r="IUU48" s="9"/>
      <c r="IUV48" s="78"/>
      <c r="IUW48" s="9"/>
      <c r="IUX48" s="9"/>
      <c r="IUY48" s="78"/>
      <c r="IUZ48" s="9"/>
      <c r="IVA48" s="9"/>
      <c r="IVB48" s="78"/>
      <c r="IVC48" s="9"/>
      <c r="IVD48" s="9"/>
      <c r="IVE48" s="78"/>
      <c r="IVF48" s="9"/>
      <c r="IVG48" s="9"/>
      <c r="IVH48" s="78"/>
      <c r="IVI48" s="9"/>
      <c r="IVJ48" s="9"/>
      <c r="IVK48" s="78"/>
      <c r="IVL48" s="9"/>
      <c r="IVM48" s="9"/>
      <c r="IVN48" s="78"/>
      <c r="IVO48" s="9"/>
      <c r="IVP48" s="9"/>
      <c r="IVQ48" s="78"/>
      <c r="IVR48" s="9"/>
      <c r="IVS48" s="9"/>
      <c r="IVT48" s="78"/>
      <c r="IVU48" s="9"/>
      <c r="IVV48" s="9"/>
      <c r="IVW48" s="78"/>
      <c r="IVX48" s="9"/>
      <c r="IVY48" s="9"/>
      <c r="IVZ48" s="78"/>
      <c r="IWA48" s="9"/>
      <c r="IWB48" s="9"/>
      <c r="IWC48" s="78"/>
      <c r="IWD48" s="9"/>
      <c r="IWE48" s="9"/>
      <c r="IWF48" s="78"/>
      <c r="IWG48" s="9"/>
      <c r="IWH48" s="9"/>
      <c r="IWI48" s="78"/>
      <c r="IWJ48" s="9"/>
      <c r="IWK48" s="9"/>
      <c r="IWL48" s="78"/>
      <c r="IWM48" s="9"/>
      <c r="IWN48" s="9"/>
      <c r="IWO48" s="78"/>
      <c r="IWP48" s="9"/>
      <c r="IWQ48" s="9"/>
      <c r="IWR48" s="78"/>
      <c r="IWS48" s="9"/>
      <c r="IWT48" s="9"/>
      <c r="IWU48" s="78"/>
      <c r="IWV48" s="9"/>
      <c r="IWW48" s="9"/>
      <c r="IWX48" s="78"/>
      <c r="IWY48" s="9"/>
      <c r="IWZ48" s="9"/>
      <c r="IXA48" s="78"/>
      <c r="IXB48" s="10"/>
      <c r="IXC48" s="10"/>
      <c r="IXD48" s="10"/>
      <c r="IXE48" s="9"/>
      <c r="IXF48" s="9"/>
      <c r="IXG48" s="78"/>
      <c r="IXH48" s="10"/>
      <c r="IXI48" s="10"/>
      <c r="IXJ48" s="10"/>
      <c r="IXK48" s="9"/>
      <c r="IXL48" s="9"/>
      <c r="IXM48" s="78"/>
      <c r="IXN48" s="9"/>
      <c r="IXO48" s="9"/>
      <c r="IXP48" s="78"/>
      <c r="IXQ48" s="10"/>
      <c r="IXR48" s="10"/>
      <c r="IXS48" s="10"/>
      <c r="IXT48" s="10"/>
      <c r="IXU48" s="10"/>
      <c r="IXV48" s="10"/>
      <c r="IXW48" s="57"/>
      <c r="IXX48" s="58"/>
      <c r="IXY48" s="9"/>
      <c r="IXZ48" s="9"/>
      <c r="IYA48" s="78"/>
      <c r="IYB48" s="9"/>
      <c r="IYC48" s="9"/>
      <c r="IYD48" s="78"/>
      <c r="IYE48" s="9"/>
      <c r="IYF48" s="9"/>
      <c r="IYG48" s="78"/>
      <c r="IYH48" s="9"/>
      <c r="IYI48" s="9"/>
      <c r="IYJ48" s="78"/>
      <c r="IYK48" s="9"/>
      <c r="IYL48" s="9"/>
      <c r="IYM48" s="78"/>
      <c r="IYN48" s="9"/>
      <c r="IYO48" s="9"/>
      <c r="IYP48" s="78"/>
      <c r="IYQ48" s="9"/>
      <c r="IYR48" s="9"/>
      <c r="IYS48" s="78"/>
      <c r="IYT48" s="9"/>
      <c r="IYU48" s="9"/>
      <c r="IYV48" s="78"/>
      <c r="IYW48" s="9"/>
      <c r="IYX48" s="9"/>
      <c r="IYY48" s="78"/>
      <c r="IYZ48" s="9"/>
      <c r="IZA48" s="9"/>
      <c r="IZB48" s="78"/>
      <c r="IZC48" s="9"/>
      <c r="IZD48" s="9"/>
      <c r="IZE48" s="78"/>
      <c r="IZF48" s="9"/>
      <c r="IZG48" s="9"/>
      <c r="IZH48" s="78"/>
      <c r="IZI48" s="9"/>
      <c r="IZJ48" s="9"/>
      <c r="IZK48" s="78"/>
      <c r="IZL48" s="9"/>
      <c r="IZM48" s="9"/>
      <c r="IZN48" s="78"/>
      <c r="IZO48" s="9"/>
      <c r="IZP48" s="9"/>
      <c r="IZQ48" s="78"/>
      <c r="IZR48" s="9"/>
      <c r="IZS48" s="9"/>
      <c r="IZT48" s="78"/>
      <c r="IZU48" s="9"/>
      <c r="IZV48" s="9"/>
      <c r="IZW48" s="78"/>
      <c r="IZX48" s="9"/>
      <c r="IZY48" s="9"/>
      <c r="IZZ48" s="78"/>
      <c r="JAA48" s="9"/>
      <c r="JAB48" s="9"/>
      <c r="JAC48" s="78"/>
      <c r="JAD48" s="9"/>
      <c r="JAE48" s="9"/>
      <c r="JAF48" s="78"/>
      <c r="JAG48" s="9"/>
      <c r="JAH48" s="9"/>
      <c r="JAI48" s="78"/>
      <c r="JAJ48" s="10"/>
      <c r="JAK48" s="10"/>
      <c r="JAL48" s="10"/>
      <c r="JAM48" s="9"/>
      <c r="JAN48" s="9"/>
      <c r="JAO48" s="78"/>
      <c r="JAP48" s="10"/>
      <c r="JAQ48" s="10"/>
      <c r="JAR48" s="10"/>
      <c r="JAS48" s="9"/>
      <c r="JAT48" s="9"/>
      <c r="JAU48" s="78"/>
      <c r="JAV48" s="9"/>
      <c r="JAW48" s="9"/>
      <c r="JAX48" s="78"/>
      <c r="JAY48" s="10"/>
      <c r="JAZ48" s="10"/>
      <c r="JBA48" s="10"/>
      <c r="JBB48" s="10"/>
      <c r="JBC48" s="10"/>
      <c r="JBD48" s="10"/>
      <c r="JBE48" s="57"/>
      <c r="JBF48" s="58"/>
      <c r="JBG48" s="9"/>
      <c r="JBH48" s="9"/>
      <c r="JBI48" s="78"/>
      <c r="JBJ48" s="9"/>
      <c r="JBK48" s="9"/>
      <c r="JBL48" s="78"/>
      <c r="JBM48" s="9"/>
      <c r="JBN48" s="9"/>
      <c r="JBO48" s="78"/>
      <c r="JBP48" s="9"/>
      <c r="JBQ48" s="9"/>
      <c r="JBR48" s="78"/>
      <c r="JBS48" s="9"/>
      <c r="JBT48" s="9"/>
      <c r="JBU48" s="78"/>
      <c r="JBV48" s="9"/>
      <c r="JBW48" s="9"/>
      <c r="JBX48" s="78"/>
      <c r="JBY48" s="9"/>
      <c r="JBZ48" s="9"/>
      <c r="JCA48" s="78"/>
      <c r="JCB48" s="9"/>
      <c r="JCC48" s="9"/>
      <c r="JCD48" s="78"/>
      <c r="JCE48" s="9"/>
      <c r="JCF48" s="9"/>
      <c r="JCG48" s="78"/>
      <c r="JCH48" s="9"/>
      <c r="JCI48" s="9"/>
      <c r="JCJ48" s="78"/>
      <c r="JCK48" s="9"/>
      <c r="JCL48" s="9"/>
      <c r="JCM48" s="78"/>
      <c r="JCN48" s="9"/>
      <c r="JCO48" s="9"/>
      <c r="JCP48" s="78"/>
      <c r="JCQ48" s="9"/>
      <c r="JCR48" s="9"/>
      <c r="JCS48" s="78"/>
      <c r="JCT48" s="9"/>
      <c r="JCU48" s="9"/>
      <c r="JCV48" s="78"/>
      <c r="JCW48" s="9"/>
      <c r="JCX48" s="9"/>
      <c r="JCY48" s="78"/>
      <c r="JCZ48" s="9"/>
      <c r="JDA48" s="9"/>
      <c r="JDB48" s="78"/>
      <c r="JDC48" s="9"/>
      <c r="JDD48" s="9"/>
      <c r="JDE48" s="78"/>
      <c r="JDF48" s="9"/>
      <c r="JDG48" s="9"/>
      <c r="JDH48" s="78"/>
      <c r="JDI48" s="9"/>
      <c r="JDJ48" s="9"/>
      <c r="JDK48" s="78"/>
      <c r="JDL48" s="9"/>
      <c r="JDM48" s="9"/>
      <c r="JDN48" s="78"/>
      <c r="JDO48" s="9"/>
      <c r="JDP48" s="9"/>
      <c r="JDQ48" s="78"/>
      <c r="JDR48" s="10"/>
      <c r="JDS48" s="10"/>
      <c r="JDT48" s="10"/>
      <c r="JDU48" s="9"/>
      <c r="JDV48" s="9"/>
      <c r="JDW48" s="78"/>
      <c r="JDX48" s="10"/>
      <c r="JDY48" s="10"/>
      <c r="JDZ48" s="10"/>
      <c r="JEA48" s="9"/>
      <c r="JEB48" s="9"/>
      <c r="JEC48" s="78"/>
      <c r="JED48" s="9"/>
      <c r="JEE48" s="9"/>
      <c r="JEF48" s="78"/>
      <c r="JEG48" s="10"/>
      <c r="JEH48" s="10"/>
      <c r="JEI48" s="10"/>
      <c r="JEJ48" s="10"/>
      <c r="JEK48" s="10"/>
      <c r="JEL48" s="10"/>
      <c r="JEM48" s="57"/>
      <c r="JEN48" s="58"/>
      <c r="JEO48" s="9"/>
      <c r="JEP48" s="9"/>
      <c r="JEQ48" s="78"/>
      <c r="JER48" s="9"/>
      <c r="JES48" s="9"/>
      <c r="JET48" s="78"/>
      <c r="JEU48" s="9"/>
      <c r="JEV48" s="9"/>
      <c r="JEW48" s="78"/>
      <c r="JEX48" s="9"/>
      <c r="JEY48" s="9"/>
      <c r="JEZ48" s="78"/>
      <c r="JFA48" s="9"/>
      <c r="JFB48" s="9"/>
      <c r="JFC48" s="78"/>
      <c r="JFD48" s="9"/>
      <c r="JFE48" s="9"/>
      <c r="JFF48" s="78"/>
      <c r="JFG48" s="9"/>
      <c r="JFH48" s="9"/>
      <c r="JFI48" s="78"/>
      <c r="JFJ48" s="9"/>
      <c r="JFK48" s="9"/>
      <c r="JFL48" s="78"/>
      <c r="JFM48" s="9"/>
      <c r="JFN48" s="9"/>
      <c r="JFO48" s="78"/>
      <c r="JFP48" s="9"/>
      <c r="JFQ48" s="9"/>
      <c r="JFR48" s="78"/>
      <c r="JFS48" s="9"/>
      <c r="JFT48" s="9"/>
      <c r="JFU48" s="78"/>
      <c r="JFV48" s="9"/>
      <c r="JFW48" s="9"/>
      <c r="JFX48" s="78"/>
      <c r="JFY48" s="9"/>
      <c r="JFZ48" s="9"/>
      <c r="JGA48" s="78"/>
      <c r="JGB48" s="9"/>
      <c r="JGC48" s="9"/>
      <c r="JGD48" s="78"/>
      <c r="JGE48" s="9"/>
      <c r="JGF48" s="9"/>
      <c r="JGG48" s="78"/>
      <c r="JGH48" s="9"/>
      <c r="JGI48" s="9"/>
      <c r="JGJ48" s="78"/>
      <c r="JGK48" s="9"/>
      <c r="JGL48" s="9"/>
      <c r="JGM48" s="78"/>
      <c r="JGN48" s="9"/>
      <c r="JGO48" s="9"/>
      <c r="JGP48" s="78"/>
      <c r="JGQ48" s="9"/>
      <c r="JGR48" s="9"/>
      <c r="JGS48" s="78"/>
      <c r="JGT48" s="9"/>
      <c r="JGU48" s="9"/>
      <c r="JGV48" s="78"/>
      <c r="JGW48" s="9"/>
      <c r="JGX48" s="9"/>
      <c r="JGY48" s="78"/>
      <c r="JGZ48" s="10"/>
      <c r="JHA48" s="10"/>
      <c r="JHB48" s="10"/>
      <c r="JHC48" s="9"/>
      <c r="JHD48" s="9"/>
      <c r="JHE48" s="78"/>
      <c r="JHF48" s="10"/>
      <c r="JHG48" s="10"/>
      <c r="JHH48" s="10"/>
      <c r="JHI48" s="9"/>
      <c r="JHJ48" s="9"/>
      <c r="JHK48" s="78"/>
      <c r="JHL48" s="9"/>
      <c r="JHM48" s="9"/>
      <c r="JHN48" s="78"/>
      <c r="JHO48" s="10"/>
      <c r="JHP48" s="10"/>
      <c r="JHQ48" s="10"/>
      <c r="JHR48" s="10"/>
      <c r="JHS48" s="10"/>
      <c r="JHT48" s="10"/>
      <c r="JHU48" s="57"/>
      <c r="JHV48" s="58"/>
      <c r="JHW48" s="9"/>
      <c r="JHX48" s="9"/>
      <c r="JHY48" s="78"/>
      <c r="JHZ48" s="9"/>
      <c r="JIA48" s="9"/>
      <c r="JIB48" s="78"/>
      <c r="JIC48" s="9"/>
      <c r="JID48" s="9"/>
      <c r="JIE48" s="78"/>
      <c r="JIF48" s="9"/>
      <c r="JIG48" s="9"/>
      <c r="JIH48" s="78"/>
      <c r="JII48" s="9"/>
      <c r="JIJ48" s="9"/>
      <c r="JIK48" s="78"/>
      <c r="JIL48" s="9"/>
      <c r="JIM48" s="9"/>
      <c r="JIN48" s="78"/>
      <c r="JIO48" s="9"/>
      <c r="JIP48" s="9"/>
      <c r="JIQ48" s="78"/>
      <c r="JIR48" s="9"/>
      <c r="JIS48" s="9"/>
      <c r="JIT48" s="78"/>
      <c r="JIU48" s="9"/>
      <c r="JIV48" s="9"/>
      <c r="JIW48" s="78"/>
      <c r="JIX48" s="9"/>
      <c r="JIY48" s="9"/>
      <c r="JIZ48" s="78"/>
      <c r="JJA48" s="9"/>
      <c r="JJB48" s="9"/>
      <c r="JJC48" s="78"/>
      <c r="JJD48" s="9"/>
      <c r="JJE48" s="9"/>
      <c r="JJF48" s="78"/>
      <c r="JJG48" s="9"/>
      <c r="JJH48" s="9"/>
      <c r="JJI48" s="78"/>
      <c r="JJJ48" s="9"/>
      <c r="JJK48" s="9"/>
      <c r="JJL48" s="78"/>
      <c r="JJM48" s="9"/>
      <c r="JJN48" s="9"/>
      <c r="JJO48" s="78"/>
      <c r="JJP48" s="9"/>
      <c r="JJQ48" s="9"/>
      <c r="JJR48" s="78"/>
      <c r="JJS48" s="9"/>
      <c r="JJT48" s="9"/>
      <c r="JJU48" s="78"/>
      <c r="JJV48" s="9"/>
      <c r="JJW48" s="9"/>
      <c r="JJX48" s="78"/>
      <c r="JJY48" s="9"/>
      <c r="JJZ48" s="9"/>
      <c r="JKA48" s="78"/>
      <c r="JKB48" s="9"/>
      <c r="JKC48" s="9"/>
      <c r="JKD48" s="78"/>
      <c r="JKE48" s="9"/>
      <c r="JKF48" s="9"/>
      <c r="JKG48" s="78"/>
      <c r="JKH48" s="10"/>
      <c r="JKI48" s="10"/>
      <c r="JKJ48" s="10"/>
      <c r="JKK48" s="9"/>
      <c r="JKL48" s="9"/>
      <c r="JKM48" s="78"/>
      <c r="JKN48" s="10"/>
      <c r="JKO48" s="10"/>
      <c r="JKP48" s="10"/>
      <c r="JKQ48" s="9"/>
      <c r="JKR48" s="9"/>
      <c r="JKS48" s="78"/>
      <c r="JKT48" s="9"/>
      <c r="JKU48" s="9"/>
      <c r="JKV48" s="78"/>
      <c r="JKW48" s="10"/>
      <c r="JKX48" s="10"/>
      <c r="JKY48" s="10"/>
      <c r="JKZ48" s="10"/>
      <c r="JLA48" s="10"/>
      <c r="JLB48" s="10"/>
      <c r="JLC48" s="57"/>
      <c r="JLD48" s="58"/>
      <c r="JLE48" s="9"/>
      <c r="JLF48" s="9"/>
      <c r="JLG48" s="78"/>
      <c r="JLH48" s="9"/>
      <c r="JLI48" s="9"/>
      <c r="JLJ48" s="78"/>
      <c r="JLK48" s="9"/>
      <c r="JLL48" s="9"/>
      <c r="JLM48" s="78"/>
      <c r="JLN48" s="9"/>
      <c r="JLO48" s="9"/>
      <c r="JLP48" s="78"/>
      <c r="JLQ48" s="9"/>
      <c r="JLR48" s="9"/>
      <c r="JLS48" s="78"/>
      <c r="JLT48" s="9"/>
      <c r="JLU48" s="9"/>
      <c r="JLV48" s="78"/>
      <c r="JLW48" s="9"/>
      <c r="JLX48" s="9"/>
      <c r="JLY48" s="78"/>
      <c r="JLZ48" s="9"/>
      <c r="JMA48" s="9"/>
      <c r="JMB48" s="78"/>
      <c r="JMC48" s="9"/>
      <c r="JMD48" s="9"/>
      <c r="JME48" s="78"/>
      <c r="JMF48" s="9"/>
      <c r="JMG48" s="9"/>
      <c r="JMH48" s="78"/>
      <c r="JMI48" s="9"/>
      <c r="JMJ48" s="9"/>
      <c r="JMK48" s="78"/>
      <c r="JML48" s="9"/>
      <c r="JMM48" s="9"/>
      <c r="JMN48" s="78"/>
      <c r="JMO48" s="9"/>
      <c r="JMP48" s="9"/>
      <c r="JMQ48" s="78"/>
      <c r="JMR48" s="9"/>
      <c r="JMS48" s="9"/>
      <c r="JMT48" s="78"/>
      <c r="JMU48" s="9"/>
      <c r="JMV48" s="9"/>
      <c r="JMW48" s="78"/>
      <c r="JMX48" s="9"/>
      <c r="JMY48" s="9"/>
      <c r="JMZ48" s="78"/>
      <c r="JNA48" s="9"/>
      <c r="JNB48" s="9"/>
      <c r="JNC48" s="78"/>
      <c r="JND48" s="9"/>
      <c r="JNE48" s="9"/>
      <c r="JNF48" s="78"/>
      <c r="JNG48" s="9"/>
      <c r="JNH48" s="9"/>
      <c r="JNI48" s="78"/>
      <c r="JNJ48" s="9"/>
      <c r="JNK48" s="9"/>
      <c r="JNL48" s="78"/>
      <c r="JNM48" s="9"/>
      <c r="JNN48" s="9"/>
      <c r="JNO48" s="78"/>
      <c r="JNP48" s="10"/>
      <c r="JNQ48" s="10"/>
      <c r="JNR48" s="10"/>
      <c r="JNS48" s="9"/>
      <c r="JNT48" s="9"/>
      <c r="JNU48" s="78"/>
      <c r="JNV48" s="10"/>
      <c r="JNW48" s="10"/>
      <c r="JNX48" s="10"/>
      <c r="JNY48" s="9"/>
      <c r="JNZ48" s="9"/>
      <c r="JOA48" s="78"/>
      <c r="JOB48" s="9"/>
      <c r="JOC48" s="9"/>
      <c r="JOD48" s="78"/>
      <c r="JOE48" s="10"/>
      <c r="JOF48" s="10"/>
      <c r="JOG48" s="10"/>
      <c r="JOH48" s="10"/>
      <c r="JOI48" s="10"/>
      <c r="JOJ48" s="10"/>
      <c r="JOK48" s="57"/>
      <c r="JOL48" s="58"/>
      <c r="JOM48" s="9"/>
      <c r="JON48" s="9"/>
      <c r="JOO48" s="78"/>
      <c r="JOP48" s="9"/>
      <c r="JOQ48" s="9"/>
      <c r="JOR48" s="78"/>
      <c r="JOS48" s="9"/>
      <c r="JOT48" s="9"/>
      <c r="JOU48" s="78"/>
      <c r="JOV48" s="9"/>
      <c r="JOW48" s="9"/>
      <c r="JOX48" s="78"/>
      <c r="JOY48" s="9"/>
      <c r="JOZ48" s="9"/>
      <c r="JPA48" s="78"/>
      <c r="JPB48" s="9"/>
      <c r="JPC48" s="9"/>
      <c r="JPD48" s="78"/>
      <c r="JPE48" s="9"/>
      <c r="JPF48" s="9"/>
      <c r="JPG48" s="78"/>
      <c r="JPH48" s="9"/>
      <c r="JPI48" s="9"/>
      <c r="JPJ48" s="78"/>
      <c r="JPK48" s="9"/>
      <c r="JPL48" s="9"/>
      <c r="JPM48" s="78"/>
      <c r="JPN48" s="9"/>
      <c r="JPO48" s="9"/>
      <c r="JPP48" s="78"/>
      <c r="JPQ48" s="9"/>
      <c r="JPR48" s="9"/>
      <c r="JPS48" s="78"/>
      <c r="JPT48" s="9"/>
      <c r="JPU48" s="9"/>
      <c r="JPV48" s="78"/>
      <c r="JPW48" s="9"/>
      <c r="JPX48" s="9"/>
      <c r="JPY48" s="78"/>
      <c r="JPZ48" s="9"/>
      <c r="JQA48" s="9"/>
      <c r="JQB48" s="78"/>
      <c r="JQC48" s="9"/>
      <c r="JQD48" s="9"/>
      <c r="JQE48" s="78"/>
      <c r="JQF48" s="9"/>
      <c r="JQG48" s="9"/>
      <c r="JQH48" s="78"/>
      <c r="JQI48" s="9"/>
      <c r="JQJ48" s="9"/>
      <c r="JQK48" s="78"/>
      <c r="JQL48" s="9"/>
      <c r="JQM48" s="9"/>
      <c r="JQN48" s="78"/>
      <c r="JQO48" s="9"/>
      <c r="JQP48" s="9"/>
      <c r="JQQ48" s="78"/>
      <c r="JQR48" s="9"/>
      <c r="JQS48" s="9"/>
      <c r="JQT48" s="78"/>
      <c r="JQU48" s="9"/>
      <c r="JQV48" s="9"/>
      <c r="JQW48" s="78"/>
      <c r="JQX48" s="10"/>
      <c r="JQY48" s="10"/>
      <c r="JQZ48" s="10"/>
      <c r="JRA48" s="9"/>
      <c r="JRB48" s="9"/>
      <c r="JRC48" s="78"/>
      <c r="JRD48" s="10"/>
      <c r="JRE48" s="10"/>
      <c r="JRF48" s="10"/>
      <c r="JRG48" s="9"/>
      <c r="JRH48" s="9"/>
      <c r="JRI48" s="78"/>
      <c r="JRJ48" s="9"/>
      <c r="JRK48" s="9"/>
      <c r="JRL48" s="78"/>
      <c r="JRM48" s="10"/>
      <c r="JRN48" s="10"/>
      <c r="JRO48" s="10"/>
      <c r="JRP48" s="10"/>
      <c r="JRQ48" s="10"/>
      <c r="JRR48" s="10"/>
      <c r="JRS48" s="57"/>
      <c r="JRT48" s="58"/>
      <c r="JRU48" s="9"/>
      <c r="JRV48" s="9"/>
      <c r="JRW48" s="78"/>
      <c r="JRX48" s="9"/>
      <c r="JRY48" s="9"/>
      <c r="JRZ48" s="78"/>
      <c r="JSA48" s="9"/>
      <c r="JSB48" s="9"/>
      <c r="JSC48" s="78"/>
      <c r="JSD48" s="9"/>
      <c r="JSE48" s="9"/>
      <c r="JSF48" s="78"/>
      <c r="JSG48" s="9"/>
      <c r="JSH48" s="9"/>
      <c r="JSI48" s="78"/>
      <c r="JSJ48" s="9"/>
      <c r="JSK48" s="9"/>
      <c r="JSL48" s="78"/>
      <c r="JSM48" s="9"/>
      <c r="JSN48" s="9"/>
      <c r="JSO48" s="78"/>
      <c r="JSP48" s="9"/>
      <c r="JSQ48" s="9"/>
      <c r="JSR48" s="78"/>
      <c r="JSS48" s="9"/>
      <c r="JST48" s="9"/>
      <c r="JSU48" s="78"/>
      <c r="JSV48" s="9"/>
      <c r="JSW48" s="9"/>
      <c r="JSX48" s="78"/>
      <c r="JSY48" s="9"/>
      <c r="JSZ48" s="9"/>
      <c r="JTA48" s="78"/>
      <c r="JTB48" s="9"/>
      <c r="JTC48" s="9"/>
      <c r="JTD48" s="78"/>
      <c r="JTE48" s="9"/>
      <c r="JTF48" s="9"/>
      <c r="JTG48" s="78"/>
      <c r="JTH48" s="9"/>
      <c r="JTI48" s="9"/>
      <c r="JTJ48" s="78"/>
      <c r="JTK48" s="9"/>
      <c r="JTL48" s="9"/>
      <c r="JTM48" s="78"/>
      <c r="JTN48" s="9"/>
      <c r="JTO48" s="9"/>
      <c r="JTP48" s="78"/>
      <c r="JTQ48" s="9"/>
      <c r="JTR48" s="9"/>
      <c r="JTS48" s="78"/>
      <c r="JTT48" s="9"/>
      <c r="JTU48" s="9"/>
      <c r="JTV48" s="78"/>
      <c r="JTW48" s="9"/>
      <c r="JTX48" s="9"/>
      <c r="JTY48" s="78"/>
      <c r="JTZ48" s="9"/>
      <c r="JUA48" s="9"/>
      <c r="JUB48" s="78"/>
      <c r="JUC48" s="9"/>
      <c r="JUD48" s="9"/>
      <c r="JUE48" s="78"/>
      <c r="JUF48" s="10"/>
      <c r="JUG48" s="10"/>
      <c r="JUH48" s="10"/>
      <c r="JUI48" s="9"/>
      <c r="JUJ48" s="9"/>
      <c r="JUK48" s="78"/>
      <c r="JUL48" s="10"/>
      <c r="JUM48" s="10"/>
      <c r="JUN48" s="10"/>
      <c r="JUO48" s="9"/>
      <c r="JUP48" s="9"/>
      <c r="JUQ48" s="78"/>
      <c r="JUR48" s="9"/>
      <c r="JUS48" s="9"/>
      <c r="JUT48" s="78"/>
      <c r="JUU48" s="10"/>
      <c r="JUV48" s="10"/>
      <c r="JUW48" s="10"/>
      <c r="JUX48" s="10"/>
      <c r="JUY48" s="10"/>
      <c r="JUZ48" s="10"/>
      <c r="JVA48" s="57"/>
      <c r="JVB48" s="58"/>
      <c r="JVC48" s="9"/>
      <c r="JVD48" s="9"/>
      <c r="JVE48" s="78"/>
      <c r="JVF48" s="9"/>
      <c r="JVG48" s="9"/>
      <c r="JVH48" s="78"/>
      <c r="JVI48" s="9"/>
      <c r="JVJ48" s="9"/>
      <c r="JVK48" s="78"/>
      <c r="JVL48" s="9"/>
      <c r="JVM48" s="9"/>
      <c r="JVN48" s="78"/>
      <c r="JVO48" s="9"/>
      <c r="JVP48" s="9"/>
      <c r="JVQ48" s="78"/>
      <c r="JVR48" s="9"/>
      <c r="JVS48" s="9"/>
      <c r="JVT48" s="78"/>
      <c r="JVU48" s="9"/>
      <c r="JVV48" s="9"/>
      <c r="JVW48" s="78"/>
      <c r="JVX48" s="9"/>
      <c r="JVY48" s="9"/>
      <c r="JVZ48" s="78"/>
      <c r="JWA48" s="9"/>
      <c r="JWB48" s="9"/>
      <c r="JWC48" s="78"/>
      <c r="JWD48" s="9"/>
      <c r="JWE48" s="9"/>
      <c r="JWF48" s="78"/>
      <c r="JWG48" s="9"/>
      <c r="JWH48" s="9"/>
      <c r="JWI48" s="78"/>
      <c r="JWJ48" s="9"/>
      <c r="JWK48" s="9"/>
      <c r="JWL48" s="78"/>
      <c r="JWM48" s="9"/>
      <c r="JWN48" s="9"/>
      <c r="JWO48" s="78"/>
      <c r="JWP48" s="9"/>
      <c r="JWQ48" s="9"/>
      <c r="JWR48" s="78"/>
      <c r="JWS48" s="9"/>
      <c r="JWT48" s="9"/>
      <c r="JWU48" s="78"/>
      <c r="JWV48" s="9"/>
      <c r="JWW48" s="9"/>
      <c r="JWX48" s="78"/>
      <c r="JWY48" s="9"/>
      <c r="JWZ48" s="9"/>
      <c r="JXA48" s="78"/>
      <c r="JXB48" s="9"/>
      <c r="JXC48" s="9"/>
      <c r="JXD48" s="78"/>
      <c r="JXE48" s="9"/>
      <c r="JXF48" s="9"/>
      <c r="JXG48" s="78"/>
      <c r="JXH48" s="9"/>
      <c r="JXI48" s="9"/>
      <c r="JXJ48" s="78"/>
      <c r="JXK48" s="9"/>
      <c r="JXL48" s="9"/>
      <c r="JXM48" s="78"/>
      <c r="JXN48" s="10"/>
      <c r="JXO48" s="10"/>
      <c r="JXP48" s="10"/>
      <c r="JXQ48" s="9"/>
      <c r="JXR48" s="9"/>
      <c r="JXS48" s="78"/>
      <c r="JXT48" s="10"/>
      <c r="JXU48" s="10"/>
      <c r="JXV48" s="10"/>
      <c r="JXW48" s="9"/>
      <c r="JXX48" s="9"/>
      <c r="JXY48" s="78"/>
      <c r="JXZ48" s="9"/>
      <c r="JYA48" s="9"/>
      <c r="JYB48" s="78"/>
      <c r="JYC48" s="10"/>
      <c r="JYD48" s="10"/>
      <c r="JYE48" s="10"/>
      <c r="JYF48" s="10"/>
      <c r="JYG48" s="10"/>
      <c r="JYH48" s="10"/>
      <c r="JYI48" s="57"/>
      <c r="JYJ48" s="58"/>
      <c r="JYK48" s="9"/>
      <c r="JYL48" s="9"/>
      <c r="JYM48" s="78"/>
      <c r="JYN48" s="9"/>
      <c r="JYO48" s="9"/>
      <c r="JYP48" s="78"/>
      <c r="JYQ48" s="9"/>
      <c r="JYR48" s="9"/>
      <c r="JYS48" s="78"/>
      <c r="JYT48" s="9"/>
      <c r="JYU48" s="9"/>
      <c r="JYV48" s="78"/>
      <c r="JYW48" s="9"/>
      <c r="JYX48" s="9"/>
      <c r="JYY48" s="78"/>
      <c r="JYZ48" s="9"/>
      <c r="JZA48" s="9"/>
      <c r="JZB48" s="78"/>
      <c r="JZC48" s="9"/>
      <c r="JZD48" s="9"/>
      <c r="JZE48" s="78"/>
      <c r="JZF48" s="9"/>
      <c r="JZG48" s="9"/>
      <c r="JZH48" s="78"/>
      <c r="JZI48" s="9"/>
      <c r="JZJ48" s="9"/>
      <c r="JZK48" s="78"/>
      <c r="JZL48" s="9"/>
      <c r="JZM48" s="9"/>
      <c r="JZN48" s="78"/>
      <c r="JZO48" s="9"/>
      <c r="JZP48" s="9"/>
      <c r="JZQ48" s="78"/>
      <c r="JZR48" s="9"/>
      <c r="JZS48" s="9"/>
      <c r="JZT48" s="78"/>
      <c r="JZU48" s="9"/>
      <c r="JZV48" s="9"/>
      <c r="JZW48" s="78"/>
      <c r="JZX48" s="9"/>
      <c r="JZY48" s="9"/>
      <c r="JZZ48" s="78"/>
      <c r="KAA48" s="9"/>
      <c r="KAB48" s="9"/>
      <c r="KAC48" s="78"/>
      <c r="KAD48" s="9"/>
      <c r="KAE48" s="9"/>
      <c r="KAF48" s="78"/>
      <c r="KAG48" s="9"/>
      <c r="KAH48" s="9"/>
      <c r="KAI48" s="78"/>
      <c r="KAJ48" s="9"/>
      <c r="KAK48" s="9"/>
      <c r="KAL48" s="78"/>
      <c r="KAM48" s="9"/>
      <c r="KAN48" s="9"/>
      <c r="KAO48" s="78"/>
      <c r="KAP48" s="9"/>
      <c r="KAQ48" s="9"/>
      <c r="KAR48" s="78"/>
      <c r="KAS48" s="9"/>
      <c r="KAT48" s="9"/>
      <c r="KAU48" s="78"/>
      <c r="KAV48" s="10"/>
      <c r="KAW48" s="10"/>
      <c r="KAX48" s="10"/>
      <c r="KAY48" s="9"/>
      <c r="KAZ48" s="9"/>
      <c r="KBA48" s="78"/>
      <c r="KBB48" s="10"/>
      <c r="KBC48" s="10"/>
      <c r="KBD48" s="10"/>
      <c r="KBE48" s="9"/>
      <c r="KBF48" s="9"/>
      <c r="KBG48" s="78"/>
      <c r="KBH48" s="9"/>
      <c r="KBI48" s="9"/>
      <c r="KBJ48" s="78"/>
      <c r="KBK48" s="10"/>
      <c r="KBL48" s="10"/>
      <c r="KBM48" s="10"/>
      <c r="KBN48" s="10"/>
      <c r="KBO48" s="10"/>
      <c r="KBP48" s="10"/>
      <c r="KBQ48" s="57"/>
      <c r="KBR48" s="58"/>
      <c r="KBS48" s="9"/>
      <c r="KBT48" s="9"/>
      <c r="KBU48" s="78"/>
      <c r="KBV48" s="9"/>
      <c r="KBW48" s="9"/>
      <c r="KBX48" s="78"/>
      <c r="KBY48" s="9"/>
      <c r="KBZ48" s="9"/>
      <c r="KCA48" s="78"/>
      <c r="KCB48" s="9"/>
      <c r="KCC48" s="9"/>
      <c r="KCD48" s="78"/>
      <c r="KCE48" s="9"/>
      <c r="KCF48" s="9"/>
      <c r="KCG48" s="78"/>
      <c r="KCH48" s="9"/>
      <c r="KCI48" s="9"/>
      <c r="KCJ48" s="78"/>
      <c r="KCK48" s="9"/>
      <c r="KCL48" s="9"/>
      <c r="KCM48" s="78"/>
      <c r="KCN48" s="9"/>
      <c r="KCO48" s="9"/>
      <c r="KCP48" s="78"/>
      <c r="KCQ48" s="9"/>
      <c r="KCR48" s="9"/>
      <c r="KCS48" s="78"/>
      <c r="KCT48" s="9"/>
      <c r="KCU48" s="9"/>
      <c r="KCV48" s="78"/>
      <c r="KCW48" s="9"/>
      <c r="KCX48" s="9"/>
      <c r="KCY48" s="78"/>
      <c r="KCZ48" s="9"/>
      <c r="KDA48" s="9"/>
      <c r="KDB48" s="78"/>
      <c r="KDC48" s="9"/>
      <c r="KDD48" s="9"/>
      <c r="KDE48" s="78"/>
      <c r="KDF48" s="9"/>
      <c r="KDG48" s="9"/>
      <c r="KDH48" s="78"/>
      <c r="KDI48" s="9"/>
      <c r="KDJ48" s="9"/>
      <c r="KDK48" s="78"/>
      <c r="KDL48" s="9"/>
      <c r="KDM48" s="9"/>
      <c r="KDN48" s="78"/>
      <c r="KDO48" s="9"/>
      <c r="KDP48" s="9"/>
      <c r="KDQ48" s="78"/>
      <c r="KDR48" s="9"/>
      <c r="KDS48" s="9"/>
      <c r="KDT48" s="78"/>
      <c r="KDU48" s="9"/>
      <c r="KDV48" s="9"/>
      <c r="KDW48" s="78"/>
      <c r="KDX48" s="9"/>
      <c r="KDY48" s="9"/>
      <c r="KDZ48" s="78"/>
      <c r="KEA48" s="9"/>
      <c r="KEB48" s="9"/>
      <c r="KEC48" s="78"/>
      <c r="KED48" s="10"/>
      <c r="KEE48" s="10"/>
      <c r="KEF48" s="10"/>
      <c r="KEG48" s="9"/>
      <c r="KEH48" s="9"/>
      <c r="KEI48" s="78"/>
      <c r="KEJ48" s="10"/>
      <c r="KEK48" s="10"/>
      <c r="KEL48" s="10"/>
      <c r="KEM48" s="9"/>
      <c r="KEN48" s="9"/>
      <c r="KEO48" s="78"/>
      <c r="KEP48" s="9"/>
      <c r="KEQ48" s="9"/>
      <c r="KER48" s="78"/>
      <c r="KES48" s="10"/>
      <c r="KET48" s="10"/>
      <c r="KEU48" s="10"/>
      <c r="KEV48" s="10"/>
      <c r="KEW48" s="10"/>
      <c r="KEX48" s="10"/>
      <c r="KEY48" s="57"/>
      <c r="KEZ48" s="58"/>
      <c r="KFA48" s="9"/>
      <c r="KFB48" s="9"/>
      <c r="KFC48" s="78"/>
      <c r="KFD48" s="9"/>
      <c r="KFE48" s="9"/>
      <c r="KFF48" s="78"/>
      <c r="KFG48" s="9"/>
      <c r="KFH48" s="9"/>
      <c r="KFI48" s="78"/>
      <c r="KFJ48" s="9"/>
      <c r="KFK48" s="9"/>
      <c r="KFL48" s="78"/>
      <c r="KFM48" s="9"/>
      <c r="KFN48" s="9"/>
      <c r="KFO48" s="78"/>
      <c r="KFP48" s="9"/>
      <c r="KFQ48" s="9"/>
      <c r="KFR48" s="78"/>
      <c r="KFS48" s="9"/>
      <c r="KFT48" s="9"/>
      <c r="KFU48" s="78"/>
      <c r="KFV48" s="9"/>
      <c r="KFW48" s="9"/>
      <c r="KFX48" s="78"/>
      <c r="KFY48" s="9"/>
      <c r="KFZ48" s="9"/>
      <c r="KGA48" s="78"/>
      <c r="KGB48" s="9"/>
      <c r="KGC48" s="9"/>
      <c r="KGD48" s="78"/>
      <c r="KGE48" s="9"/>
      <c r="KGF48" s="9"/>
      <c r="KGG48" s="78"/>
      <c r="KGH48" s="9"/>
      <c r="KGI48" s="9"/>
      <c r="KGJ48" s="78"/>
      <c r="KGK48" s="9"/>
      <c r="KGL48" s="9"/>
      <c r="KGM48" s="78"/>
      <c r="KGN48" s="9"/>
      <c r="KGO48" s="9"/>
      <c r="KGP48" s="78"/>
      <c r="KGQ48" s="9"/>
      <c r="KGR48" s="9"/>
      <c r="KGS48" s="78"/>
      <c r="KGT48" s="9"/>
      <c r="KGU48" s="9"/>
      <c r="KGV48" s="78"/>
      <c r="KGW48" s="9"/>
      <c r="KGX48" s="9"/>
      <c r="KGY48" s="78"/>
      <c r="KGZ48" s="9"/>
      <c r="KHA48" s="9"/>
      <c r="KHB48" s="78"/>
      <c r="KHC48" s="9"/>
      <c r="KHD48" s="9"/>
      <c r="KHE48" s="78"/>
      <c r="KHF48" s="9"/>
      <c r="KHG48" s="9"/>
      <c r="KHH48" s="78"/>
      <c r="KHI48" s="9"/>
      <c r="KHJ48" s="9"/>
      <c r="KHK48" s="78"/>
      <c r="KHL48" s="10"/>
      <c r="KHM48" s="10"/>
      <c r="KHN48" s="10"/>
      <c r="KHO48" s="9"/>
      <c r="KHP48" s="9"/>
      <c r="KHQ48" s="78"/>
      <c r="KHR48" s="10"/>
      <c r="KHS48" s="10"/>
      <c r="KHT48" s="10"/>
      <c r="KHU48" s="9"/>
      <c r="KHV48" s="9"/>
      <c r="KHW48" s="78"/>
      <c r="KHX48" s="9"/>
      <c r="KHY48" s="9"/>
      <c r="KHZ48" s="78"/>
      <c r="KIA48" s="10"/>
      <c r="KIB48" s="10"/>
      <c r="KIC48" s="10"/>
      <c r="KID48" s="10"/>
      <c r="KIE48" s="10"/>
      <c r="KIF48" s="10"/>
      <c r="KIG48" s="57"/>
      <c r="KIH48" s="58"/>
      <c r="KII48" s="9"/>
      <c r="KIJ48" s="9"/>
      <c r="KIK48" s="78"/>
      <c r="KIL48" s="9"/>
      <c r="KIM48" s="9"/>
      <c r="KIN48" s="78"/>
      <c r="KIO48" s="9"/>
      <c r="KIP48" s="9"/>
      <c r="KIQ48" s="78"/>
      <c r="KIR48" s="9"/>
      <c r="KIS48" s="9"/>
      <c r="KIT48" s="78"/>
      <c r="KIU48" s="9"/>
      <c r="KIV48" s="9"/>
      <c r="KIW48" s="78"/>
      <c r="KIX48" s="9"/>
      <c r="KIY48" s="9"/>
      <c r="KIZ48" s="78"/>
      <c r="KJA48" s="9"/>
      <c r="KJB48" s="9"/>
      <c r="KJC48" s="78"/>
      <c r="KJD48" s="9"/>
      <c r="KJE48" s="9"/>
      <c r="KJF48" s="78"/>
      <c r="KJG48" s="9"/>
      <c r="KJH48" s="9"/>
      <c r="KJI48" s="78"/>
      <c r="KJJ48" s="9"/>
      <c r="KJK48" s="9"/>
      <c r="KJL48" s="78"/>
      <c r="KJM48" s="9"/>
      <c r="KJN48" s="9"/>
      <c r="KJO48" s="78"/>
      <c r="KJP48" s="9"/>
      <c r="KJQ48" s="9"/>
      <c r="KJR48" s="78"/>
      <c r="KJS48" s="9"/>
      <c r="KJT48" s="9"/>
      <c r="KJU48" s="78"/>
      <c r="KJV48" s="9"/>
      <c r="KJW48" s="9"/>
      <c r="KJX48" s="78"/>
      <c r="KJY48" s="9"/>
      <c r="KJZ48" s="9"/>
      <c r="KKA48" s="78"/>
      <c r="KKB48" s="9"/>
      <c r="KKC48" s="9"/>
      <c r="KKD48" s="78"/>
      <c r="KKE48" s="9"/>
      <c r="KKF48" s="9"/>
      <c r="KKG48" s="78"/>
      <c r="KKH48" s="9"/>
      <c r="KKI48" s="9"/>
      <c r="KKJ48" s="78"/>
      <c r="KKK48" s="9"/>
      <c r="KKL48" s="9"/>
      <c r="KKM48" s="78"/>
      <c r="KKN48" s="9"/>
      <c r="KKO48" s="9"/>
      <c r="KKP48" s="78"/>
      <c r="KKQ48" s="9"/>
      <c r="KKR48" s="9"/>
      <c r="KKS48" s="78"/>
      <c r="KKT48" s="10"/>
      <c r="KKU48" s="10"/>
      <c r="KKV48" s="10"/>
      <c r="KKW48" s="9"/>
      <c r="KKX48" s="9"/>
      <c r="KKY48" s="78"/>
      <c r="KKZ48" s="10"/>
      <c r="KLA48" s="10"/>
      <c r="KLB48" s="10"/>
      <c r="KLC48" s="9"/>
      <c r="KLD48" s="9"/>
      <c r="KLE48" s="78"/>
      <c r="KLF48" s="9"/>
      <c r="KLG48" s="9"/>
      <c r="KLH48" s="78"/>
      <c r="KLI48" s="10"/>
      <c r="KLJ48" s="10"/>
      <c r="KLK48" s="10"/>
      <c r="KLL48" s="10"/>
      <c r="KLM48" s="10"/>
      <c r="KLN48" s="10"/>
      <c r="KLO48" s="57"/>
      <c r="KLP48" s="58"/>
      <c r="KLQ48" s="9"/>
      <c r="KLR48" s="9"/>
      <c r="KLS48" s="78"/>
      <c r="KLT48" s="9"/>
      <c r="KLU48" s="9"/>
      <c r="KLV48" s="78"/>
      <c r="KLW48" s="9"/>
      <c r="KLX48" s="9"/>
      <c r="KLY48" s="78"/>
      <c r="KLZ48" s="9"/>
      <c r="KMA48" s="9"/>
      <c r="KMB48" s="78"/>
      <c r="KMC48" s="9"/>
      <c r="KMD48" s="9"/>
      <c r="KME48" s="78"/>
      <c r="KMF48" s="9"/>
      <c r="KMG48" s="9"/>
      <c r="KMH48" s="78"/>
      <c r="KMI48" s="9"/>
      <c r="KMJ48" s="9"/>
      <c r="KMK48" s="78"/>
      <c r="KML48" s="9"/>
      <c r="KMM48" s="9"/>
      <c r="KMN48" s="78"/>
      <c r="KMO48" s="9"/>
      <c r="KMP48" s="9"/>
      <c r="KMQ48" s="78"/>
      <c r="KMR48" s="9"/>
      <c r="KMS48" s="9"/>
      <c r="KMT48" s="78"/>
      <c r="KMU48" s="9"/>
      <c r="KMV48" s="9"/>
      <c r="KMW48" s="78"/>
      <c r="KMX48" s="9"/>
      <c r="KMY48" s="9"/>
      <c r="KMZ48" s="78"/>
      <c r="KNA48" s="9"/>
      <c r="KNB48" s="9"/>
      <c r="KNC48" s="78"/>
      <c r="KND48" s="9"/>
      <c r="KNE48" s="9"/>
      <c r="KNF48" s="78"/>
      <c r="KNG48" s="9"/>
      <c r="KNH48" s="9"/>
      <c r="KNI48" s="78"/>
      <c r="KNJ48" s="9"/>
      <c r="KNK48" s="9"/>
      <c r="KNL48" s="78"/>
      <c r="KNM48" s="9"/>
      <c r="KNN48" s="9"/>
      <c r="KNO48" s="78"/>
      <c r="KNP48" s="9"/>
      <c r="KNQ48" s="9"/>
      <c r="KNR48" s="78"/>
      <c r="KNS48" s="9"/>
      <c r="KNT48" s="9"/>
      <c r="KNU48" s="78"/>
      <c r="KNV48" s="9"/>
      <c r="KNW48" s="9"/>
      <c r="KNX48" s="78"/>
      <c r="KNY48" s="9"/>
      <c r="KNZ48" s="9"/>
      <c r="KOA48" s="78"/>
      <c r="KOB48" s="10"/>
      <c r="KOC48" s="10"/>
      <c r="KOD48" s="10"/>
      <c r="KOE48" s="9"/>
      <c r="KOF48" s="9"/>
      <c r="KOG48" s="78"/>
      <c r="KOH48" s="10"/>
      <c r="KOI48" s="10"/>
      <c r="KOJ48" s="10"/>
      <c r="KOK48" s="9"/>
      <c r="KOL48" s="9"/>
      <c r="KOM48" s="78"/>
      <c r="KON48" s="9"/>
      <c r="KOO48" s="9"/>
      <c r="KOP48" s="78"/>
      <c r="KOQ48" s="10"/>
      <c r="KOR48" s="10"/>
      <c r="KOS48" s="10"/>
      <c r="KOT48" s="10"/>
      <c r="KOU48" s="10"/>
      <c r="KOV48" s="10"/>
      <c r="KOW48" s="57"/>
      <c r="KOX48" s="58"/>
      <c r="KOY48" s="9"/>
      <c r="KOZ48" s="9"/>
      <c r="KPA48" s="78"/>
      <c r="KPB48" s="9"/>
      <c r="KPC48" s="9"/>
      <c r="KPD48" s="78"/>
      <c r="KPE48" s="9"/>
      <c r="KPF48" s="9"/>
      <c r="KPG48" s="78"/>
      <c r="KPH48" s="9"/>
      <c r="KPI48" s="9"/>
      <c r="KPJ48" s="78"/>
      <c r="KPK48" s="9"/>
      <c r="KPL48" s="9"/>
      <c r="KPM48" s="78"/>
      <c r="KPN48" s="9"/>
      <c r="KPO48" s="9"/>
      <c r="KPP48" s="78"/>
      <c r="KPQ48" s="9"/>
      <c r="KPR48" s="9"/>
      <c r="KPS48" s="78"/>
      <c r="KPT48" s="9"/>
      <c r="KPU48" s="9"/>
      <c r="KPV48" s="78"/>
      <c r="KPW48" s="9"/>
      <c r="KPX48" s="9"/>
      <c r="KPY48" s="78"/>
      <c r="KPZ48" s="9"/>
      <c r="KQA48" s="9"/>
      <c r="KQB48" s="78"/>
      <c r="KQC48" s="9"/>
      <c r="KQD48" s="9"/>
      <c r="KQE48" s="78"/>
      <c r="KQF48" s="9"/>
      <c r="KQG48" s="9"/>
      <c r="KQH48" s="78"/>
      <c r="KQI48" s="9"/>
      <c r="KQJ48" s="9"/>
      <c r="KQK48" s="78"/>
      <c r="KQL48" s="9"/>
      <c r="KQM48" s="9"/>
      <c r="KQN48" s="78"/>
      <c r="KQO48" s="9"/>
      <c r="KQP48" s="9"/>
      <c r="KQQ48" s="78"/>
      <c r="KQR48" s="9"/>
      <c r="KQS48" s="9"/>
      <c r="KQT48" s="78"/>
      <c r="KQU48" s="9"/>
      <c r="KQV48" s="9"/>
      <c r="KQW48" s="78"/>
      <c r="KQX48" s="9"/>
      <c r="KQY48" s="9"/>
      <c r="KQZ48" s="78"/>
      <c r="KRA48" s="9"/>
      <c r="KRB48" s="9"/>
      <c r="KRC48" s="78"/>
      <c r="KRD48" s="9"/>
      <c r="KRE48" s="9"/>
      <c r="KRF48" s="78"/>
      <c r="KRG48" s="9"/>
      <c r="KRH48" s="9"/>
      <c r="KRI48" s="78"/>
      <c r="KRJ48" s="10"/>
      <c r="KRK48" s="10"/>
      <c r="KRL48" s="10"/>
      <c r="KRM48" s="9"/>
      <c r="KRN48" s="9"/>
      <c r="KRO48" s="78"/>
      <c r="KRP48" s="10"/>
      <c r="KRQ48" s="10"/>
      <c r="KRR48" s="10"/>
      <c r="KRS48" s="9"/>
      <c r="KRT48" s="9"/>
      <c r="KRU48" s="78"/>
      <c r="KRV48" s="9"/>
      <c r="KRW48" s="9"/>
      <c r="KRX48" s="78"/>
      <c r="KRY48" s="10"/>
      <c r="KRZ48" s="10"/>
      <c r="KSA48" s="10"/>
      <c r="KSB48" s="10"/>
      <c r="KSC48" s="10"/>
      <c r="KSD48" s="10"/>
      <c r="KSE48" s="57"/>
      <c r="KSF48" s="58"/>
      <c r="KSG48" s="9"/>
      <c r="KSH48" s="9"/>
      <c r="KSI48" s="78"/>
      <c r="KSJ48" s="9"/>
      <c r="KSK48" s="9"/>
      <c r="KSL48" s="78"/>
      <c r="KSM48" s="9"/>
      <c r="KSN48" s="9"/>
      <c r="KSO48" s="78"/>
      <c r="KSP48" s="9"/>
      <c r="KSQ48" s="9"/>
      <c r="KSR48" s="78"/>
      <c r="KSS48" s="9"/>
      <c r="KST48" s="9"/>
      <c r="KSU48" s="78"/>
      <c r="KSV48" s="9"/>
      <c r="KSW48" s="9"/>
      <c r="KSX48" s="78"/>
      <c r="KSY48" s="9"/>
      <c r="KSZ48" s="9"/>
      <c r="KTA48" s="78"/>
      <c r="KTB48" s="9"/>
      <c r="KTC48" s="9"/>
      <c r="KTD48" s="78"/>
      <c r="KTE48" s="9"/>
      <c r="KTF48" s="9"/>
      <c r="KTG48" s="78"/>
      <c r="KTH48" s="9"/>
      <c r="KTI48" s="9"/>
      <c r="KTJ48" s="78"/>
      <c r="KTK48" s="9"/>
      <c r="KTL48" s="9"/>
      <c r="KTM48" s="78"/>
      <c r="KTN48" s="9"/>
      <c r="KTO48" s="9"/>
      <c r="KTP48" s="78"/>
      <c r="KTQ48" s="9"/>
      <c r="KTR48" s="9"/>
      <c r="KTS48" s="78"/>
      <c r="KTT48" s="9"/>
      <c r="KTU48" s="9"/>
      <c r="KTV48" s="78"/>
      <c r="KTW48" s="9"/>
      <c r="KTX48" s="9"/>
      <c r="KTY48" s="78"/>
      <c r="KTZ48" s="9"/>
      <c r="KUA48" s="9"/>
      <c r="KUB48" s="78"/>
      <c r="KUC48" s="9"/>
      <c r="KUD48" s="9"/>
      <c r="KUE48" s="78"/>
      <c r="KUF48" s="9"/>
      <c r="KUG48" s="9"/>
      <c r="KUH48" s="78"/>
      <c r="KUI48" s="9"/>
      <c r="KUJ48" s="9"/>
      <c r="KUK48" s="78"/>
      <c r="KUL48" s="9"/>
      <c r="KUM48" s="9"/>
      <c r="KUN48" s="78"/>
      <c r="KUO48" s="9"/>
      <c r="KUP48" s="9"/>
      <c r="KUQ48" s="78"/>
      <c r="KUR48" s="10"/>
      <c r="KUS48" s="10"/>
      <c r="KUT48" s="10"/>
      <c r="KUU48" s="9"/>
      <c r="KUV48" s="9"/>
      <c r="KUW48" s="78"/>
      <c r="KUX48" s="10"/>
      <c r="KUY48" s="10"/>
      <c r="KUZ48" s="10"/>
      <c r="KVA48" s="9"/>
      <c r="KVB48" s="9"/>
      <c r="KVC48" s="78"/>
      <c r="KVD48" s="9"/>
      <c r="KVE48" s="9"/>
      <c r="KVF48" s="78"/>
      <c r="KVG48" s="10"/>
      <c r="KVH48" s="10"/>
      <c r="KVI48" s="10"/>
      <c r="KVJ48" s="10"/>
      <c r="KVK48" s="10"/>
      <c r="KVL48" s="10"/>
      <c r="KVM48" s="57"/>
      <c r="KVN48" s="58"/>
      <c r="KVO48" s="9"/>
      <c r="KVP48" s="9"/>
      <c r="KVQ48" s="78"/>
      <c r="KVR48" s="9"/>
      <c r="KVS48" s="9"/>
      <c r="KVT48" s="78"/>
      <c r="KVU48" s="9"/>
      <c r="KVV48" s="9"/>
      <c r="KVW48" s="78"/>
      <c r="KVX48" s="9"/>
      <c r="KVY48" s="9"/>
      <c r="KVZ48" s="78"/>
      <c r="KWA48" s="9"/>
      <c r="KWB48" s="9"/>
      <c r="KWC48" s="78"/>
      <c r="KWD48" s="9"/>
      <c r="KWE48" s="9"/>
      <c r="KWF48" s="78"/>
      <c r="KWG48" s="9"/>
      <c r="KWH48" s="9"/>
      <c r="KWI48" s="78"/>
      <c r="KWJ48" s="9"/>
      <c r="KWK48" s="9"/>
      <c r="KWL48" s="78"/>
      <c r="KWM48" s="9"/>
      <c r="KWN48" s="9"/>
      <c r="KWO48" s="78"/>
      <c r="KWP48" s="9"/>
      <c r="KWQ48" s="9"/>
      <c r="KWR48" s="78"/>
      <c r="KWS48" s="9"/>
      <c r="KWT48" s="9"/>
      <c r="KWU48" s="78"/>
      <c r="KWV48" s="9"/>
      <c r="KWW48" s="9"/>
      <c r="KWX48" s="78"/>
      <c r="KWY48" s="9"/>
      <c r="KWZ48" s="9"/>
      <c r="KXA48" s="78"/>
      <c r="KXB48" s="9"/>
      <c r="KXC48" s="9"/>
      <c r="KXD48" s="78"/>
      <c r="KXE48" s="9"/>
      <c r="KXF48" s="9"/>
      <c r="KXG48" s="78"/>
      <c r="KXH48" s="9"/>
      <c r="KXI48" s="9"/>
      <c r="KXJ48" s="78"/>
      <c r="KXK48" s="9"/>
      <c r="KXL48" s="9"/>
      <c r="KXM48" s="78"/>
      <c r="KXN48" s="9"/>
      <c r="KXO48" s="9"/>
      <c r="KXP48" s="78"/>
      <c r="KXQ48" s="9"/>
      <c r="KXR48" s="9"/>
      <c r="KXS48" s="78"/>
      <c r="KXT48" s="9"/>
      <c r="KXU48" s="9"/>
      <c r="KXV48" s="78"/>
      <c r="KXW48" s="9"/>
      <c r="KXX48" s="9"/>
      <c r="KXY48" s="78"/>
      <c r="KXZ48" s="10"/>
      <c r="KYA48" s="10"/>
      <c r="KYB48" s="10"/>
      <c r="KYC48" s="9"/>
      <c r="KYD48" s="9"/>
      <c r="KYE48" s="78"/>
      <c r="KYF48" s="10"/>
      <c r="KYG48" s="10"/>
      <c r="KYH48" s="10"/>
      <c r="KYI48" s="9"/>
      <c r="KYJ48" s="9"/>
      <c r="KYK48" s="78"/>
      <c r="KYL48" s="9"/>
      <c r="KYM48" s="9"/>
      <c r="KYN48" s="78"/>
      <c r="KYO48" s="10"/>
      <c r="KYP48" s="10"/>
      <c r="KYQ48" s="10"/>
      <c r="KYR48" s="10"/>
      <c r="KYS48" s="10"/>
      <c r="KYT48" s="10"/>
      <c r="KYU48" s="57"/>
      <c r="KYV48" s="58"/>
      <c r="KYW48" s="9"/>
      <c r="KYX48" s="9"/>
      <c r="KYY48" s="78"/>
      <c r="KYZ48" s="9"/>
      <c r="KZA48" s="9"/>
      <c r="KZB48" s="78"/>
      <c r="KZC48" s="9"/>
      <c r="KZD48" s="9"/>
      <c r="KZE48" s="78"/>
      <c r="KZF48" s="9"/>
      <c r="KZG48" s="9"/>
      <c r="KZH48" s="78"/>
      <c r="KZI48" s="9"/>
      <c r="KZJ48" s="9"/>
      <c r="KZK48" s="78"/>
      <c r="KZL48" s="9"/>
      <c r="KZM48" s="9"/>
      <c r="KZN48" s="78"/>
      <c r="KZO48" s="9"/>
      <c r="KZP48" s="9"/>
      <c r="KZQ48" s="78"/>
      <c r="KZR48" s="9"/>
      <c r="KZS48" s="9"/>
      <c r="KZT48" s="78"/>
      <c r="KZU48" s="9"/>
      <c r="KZV48" s="9"/>
      <c r="KZW48" s="78"/>
      <c r="KZX48" s="9"/>
      <c r="KZY48" s="9"/>
      <c r="KZZ48" s="78"/>
      <c r="LAA48" s="9"/>
      <c r="LAB48" s="9"/>
      <c r="LAC48" s="78"/>
      <c r="LAD48" s="9"/>
      <c r="LAE48" s="9"/>
      <c r="LAF48" s="78"/>
      <c r="LAG48" s="9"/>
      <c r="LAH48" s="9"/>
      <c r="LAI48" s="78"/>
      <c r="LAJ48" s="9"/>
      <c r="LAK48" s="9"/>
      <c r="LAL48" s="78"/>
      <c r="LAM48" s="9"/>
      <c r="LAN48" s="9"/>
      <c r="LAO48" s="78"/>
      <c r="LAP48" s="9"/>
      <c r="LAQ48" s="9"/>
      <c r="LAR48" s="78"/>
      <c r="LAS48" s="9"/>
      <c r="LAT48" s="9"/>
      <c r="LAU48" s="78"/>
      <c r="LAV48" s="9"/>
      <c r="LAW48" s="9"/>
      <c r="LAX48" s="78"/>
      <c r="LAY48" s="9"/>
      <c r="LAZ48" s="9"/>
      <c r="LBA48" s="78"/>
      <c r="LBB48" s="9"/>
      <c r="LBC48" s="9"/>
      <c r="LBD48" s="78"/>
      <c r="LBE48" s="9"/>
      <c r="LBF48" s="9"/>
      <c r="LBG48" s="78"/>
      <c r="LBH48" s="10"/>
      <c r="LBI48" s="10"/>
      <c r="LBJ48" s="10"/>
      <c r="LBK48" s="9"/>
      <c r="LBL48" s="9"/>
      <c r="LBM48" s="78"/>
      <c r="LBN48" s="10"/>
      <c r="LBO48" s="10"/>
      <c r="LBP48" s="10"/>
      <c r="LBQ48" s="9"/>
      <c r="LBR48" s="9"/>
      <c r="LBS48" s="78"/>
      <c r="LBT48" s="9"/>
      <c r="LBU48" s="9"/>
      <c r="LBV48" s="78"/>
      <c r="LBW48" s="10"/>
      <c r="LBX48" s="10"/>
      <c r="LBY48" s="10"/>
      <c r="LBZ48" s="10"/>
      <c r="LCA48" s="10"/>
      <c r="LCB48" s="10"/>
      <c r="LCC48" s="57"/>
      <c r="LCD48" s="58"/>
      <c r="LCE48" s="9"/>
      <c r="LCF48" s="9"/>
      <c r="LCG48" s="78"/>
      <c r="LCH48" s="9"/>
      <c r="LCI48" s="9"/>
      <c r="LCJ48" s="78"/>
      <c r="LCK48" s="9"/>
      <c r="LCL48" s="9"/>
      <c r="LCM48" s="78"/>
      <c r="LCN48" s="9"/>
      <c r="LCO48" s="9"/>
      <c r="LCP48" s="78"/>
      <c r="LCQ48" s="9"/>
      <c r="LCR48" s="9"/>
      <c r="LCS48" s="78"/>
      <c r="LCT48" s="9"/>
      <c r="LCU48" s="9"/>
      <c r="LCV48" s="78"/>
      <c r="LCW48" s="9"/>
      <c r="LCX48" s="9"/>
      <c r="LCY48" s="78"/>
      <c r="LCZ48" s="9"/>
      <c r="LDA48" s="9"/>
      <c r="LDB48" s="78"/>
      <c r="LDC48" s="9"/>
      <c r="LDD48" s="9"/>
      <c r="LDE48" s="78"/>
      <c r="LDF48" s="9"/>
      <c r="LDG48" s="9"/>
      <c r="LDH48" s="78"/>
      <c r="LDI48" s="9"/>
      <c r="LDJ48" s="9"/>
      <c r="LDK48" s="78"/>
      <c r="LDL48" s="9"/>
      <c r="LDM48" s="9"/>
      <c r="LDN48" s="78"/>
      <c r="LDO48" s="9"/>
      <c r="LDP48" s="9"/>
      <c r="LDQ48" s="78"/>
      <c r="LDR48" s="9"/>
      <c r="LDS48" s="9"/>
      <c r="LDT48" s="78"/>
      <c r="LDU48" s="9"/>
      <c r="LDV48" s="9"/>
      <c r="LDW48" s="78"/>
      <c r="LDX48" s="9"/>
      <c r="LDY48" s="9"/>
      <c r="LDZ48" s="78"/>
      <c r="LEA48" s="9"/>
      <c r="LEB48" s="9"/>
      <c r="LEC48" s="78"/>
      <c r="LED48" s="9"/>
      <c r="LEE48" s="9"/>
      <c r="LEF48" s="78"/>
      <c r="LEG48" s="9"/>
      <c r="LEH48" s="9"/>
      <c r="LEI48" s="78"/>
      <c r="LEJ48" s="9"/>
      <c r="LEK48" s="9"/>
      <c r="LEL48" s="78"/>
      <c r="LEM48" s="9"/>
      <c r="LEN48" s="9"/>
      <c r="LEO48" s="78"/>
      <c r="LEP48" s="10"/>
      <c r="LEQ48" s="10"/>
      <c r="LER48" s="10"/>
      <c r="LES48" s="9"/>
      <c r="LET48" s="9"/>
      <c r="LEU48" s="78"/>
      <c r="LEV48" s="10"/>
      <c r="LEW48" s="10"/>
      <c r="LEX48" s="10"/>
      <c r="LEY48" s="9"/>
      <c r="LEZ48" s="9"/>
      <c r="LFA48" s="78"/>
      <c r="LFB48" s="9"/>
      <c r="LFC48" s="9"/>
      <c r="LFD48" s="78"/>
      <c r="LFE48" s="10"/>
      <c r="LFF48" s="10"/>
      <c r="LFG48" s="10"/>
      <c r="LFH48" s="10"/>
      <c r="LFI48" s="10"/>
      <c r="LFJ48" s="10"/>
      <c r="LFK48" s="57"/>
      <c r="LFL48" s="58"/>
      <c r="LFM48" s="9"/>
      <c r="LFN48" s="9"/>
      <c r="LFO48" s="78"/>
      <c r="LFP48" s="9"/>
      <c r="LFQ48" s="9"/>
      <c r="LFR48" s="78"/>
      <c r="LFS48" s="9"/>
      <c r="LFT48" s="9"/>
      <c r="LFU48" s="78"/>
      <c r="LFV48" s="9"/>
      <c r="LFW48" s="9"/>
      <c r="LFX48" s="78"/>
      <c r="LFY48" s="9"/>
      <c r="LFZ48" s="9"/>
      <c r="LGA48" s="78"/>
      <c r="LGB48" s="9"/>
      <c r="LGC48" s="9"/>
      <c r="LGD48" s="78"/>
      <c r="LGE48" s="9"/>
      <c r="LGF48" s="9"/>
      <c r="LGG48" s="78"/>
      <c r="LGH48" s="9"/>
      <c r="LGI48" s="9"/>
      <c r="LGJ48" s="78"/>
      <c r="LGK48" s="9"/>
      <c r="LGL48" s="9"/>
      <c r="LGM48" s="78"/>
      <c r="LGN48" s="9"/>
      <c r="LGO48" s="9"/>
      <c r="LGP48" s="78"/>
      <c r="LGQ48" s="9"/>
      <c r="LGR48" s="9"/>
      <c r="LGS48" s="78"/>
      <c r="LGT48" s="9"/>
      <c r="LGU48" s="9"/>
      <c r="LGV48" s="78"/>
      <c r="LGW48" s="9"/>
      <c r="LGX48" s="9"/>
      <c r="LGY48" s="78"/>
      <c r="LGZ48" s="9"/>
      <c r="LHA48" s="9"/>
      <c r="LHB48" s="78"/>
      <c r="LHC48" s="9"/>
      <c r="LHD48" s="9"/>
      <c r="LHE48" s="78"/>
      <c r="LHF48" s="9"/>
      <c r="LHG48" s="9"/>
      <c r="LHH48" s="78"/>
      <c r="LHI48" s="9"/>
      <c r="LHJ48" s="9"/>
      <c r="LHK48" s="78"/>
      <c r="LHL48" s="9"/>
      <c r="LHM48" s="9"/>
      <c r="LHN48" s="78"/>
      <c r="LHO48" s="9"/>
      <c r="LHP48" s="9"/>
      <c r="LHQ48" s="78"/>
      <c r="LHR48" s="9"/>
      <c r="LHS48" s="9"/>
      <c r="LHT48" s="78"/>
      <c r="LHU48" s="9"/>
      <c r="LHV48" s="9"/>
      <c r="LHW48" s="78"/>
      <c r="LHX48" s="10"/>
      <c r="LHY48" s="10"/>
      <c r="LHZ48" s="10"/>
      <c r="LIA48" s="9"/>
      <c r="LIB48" s="9"/>
      <c r="LIC48" s="78"/>
      <c r="LID48" s="10"/>
      <c r="LIE48" s="10"/>
      <c r="LIF48" s="10"/>
      <c r="LIG48" s="9"/>
      <c r="LIH48" s="9"/>
      <c r="LII48" s="78"/>
      <c r="LIJ48" s="9"/>
      <c r="LIK48" s="9"/>
      <c r="LIL48" s="78"/>
      <c r="LIM48" s="10"/>
      <c r="LIN48" s="10"/>
      <c r="LIO48" s="10"/>
      <c r="LIP48" s="10"/>
      <c r="LIQ48" s="10"/>
      <c r="LIR48" s="10"/>
      <c r="LIS48" s="57"/>
      <c r="LIT48" s="58"/>
      <c r="LIU48" s="9"/>
      <c r="LIV48" s="9"/>
      <c r="LIW48" s="78"/>
      <c r="LIX48" s="9"/>
      <c r="LIY48" s="9"/>
      <c r="LIZ48" s="78"/>
      <c r="LJA48" s="9"/>
      <c r="LJB48" s="9"/>
      <c r="LJC48" s="78"/>
      <c r="LJD48" s="9"/>
      <c r="LJE48" s="9"/>
      <c r="LJF48" s="78"/>
      <c r="LJG48" s="9"/>
      <c r="LJH48" s="9"/>
      <c r="LJI48" s="78"/>
      <c r="LJJ48" s="9"/>
      <c r="LJK48" s="9"/>
      <c r="LJL48" s="78"/>
      <c r="LJM48" s="9"/>
      <c r="LJN48" s="9"/>
      <c r="LJO48" s="78"/>
      <c r="LJP48" s="9"/>
      <c r="LJQ48" s="9"/>
      <c r="LJR48" s="78"/>
      <c r="LJS48" s="9"/>
      <c r="LJT48" s="9"/>
      <c r="LJU48" s="78"/>
      <c r="LJV48" s="9"/>
      <c r="LJW48" s="9"/>
      <c r="LJX48" s="78"/>
      <c r="LJY48" s="9"/>
      <c r="LJZ48" s="9"/>
      <c r="LKA48" s="78"/>
      <c r="LKB48" s="9"/>
      <c r="LKC48" s="9"/>
      <c r="LKD48" s="78"/>
      <c r="LKE48" s="9"/>
      <c r="LKF48" s="9"/>
      <c r="LKG48" s="78"/>
      <c r="LKH48" s="9"/>
      <c r="LKI48" s="9"/>
      <c r="LKJ48" s="78"/>
      <c r="LKK48" s="9"/>
      <c r="LKL48" s="9"/>
      <c r="LKM48" s="78"/>
      <c r="LKN48" s="9"/>
      <c r="LKO48" s="9"/>
      <c r="LKP48" s="78"/>
      <c r="LKQ48" s="9"/>
      <c r="LKR48" s="9"/>
      <c r="LKS48" s="78"/>
      <c r="LKT48" s="9"/>
      <c r="LKU48" s="9"/>
      <c r="LKV48" s="78"/>
      <c r="LKW48" s="9"/>
      <c r="LKX48" s="9"/>
      <c r="LKY48" s="78"/>
      <c r="LKZ48" s="9"/>
      <c r="LLA48" s="9"/>
      <c r="LLB48" s="78"/>
      <c r="LLC48" s="9"/>
      <c r="LLD48" s="9"/>
      <c r="LLE48" s="78"/>
      <c r="LLF48" s="10"/>
      <c r="LLG48" s="10"/>
      <c r="LLH48" s="10"/>
      <c r="LLI48" s="9"/>
      <c r="LLJ48" s="9"/>
      <c r="LLK48" s="78"/>
      <c r="LLL48" s="10"/>
      <c r="LLM48" s="10"/>
      <c r="LLN48" s="10"/>
      <c r="LLO48" s="9"/>
      <c r="LLP48" s="9"/>
      <c r="LLQ48" s="78"/>
      <c r="LLR48" s="9"/>
      <c r="LLS48" s="9"/>
      <c r="LLT48" s="78"/>
      <c r="LLU48" s="10"/>
      <c r="LLV48" s="10"/>
      <c r="LLW48" s="10"/>
      <c r="LLX48" s="10"/>
      <c r="LLY48" s="10"/>
      <c r="LLZ48" s="10"/>
      <c r="LMA48" s="57"/>
      <c r="LMB48" s="58"/>
      <c r="LMC48" s="9"/>
      <c r="LMD48" s="9"/>
      <c r="LME48" s="78"/>
      <c r="LMF48" s="9"/>
      <c r="LMG48" s="9"/>
      <c r="LMH48" s="78"/>
      <c r="LMI48" s="9"/>
      <c r="LMJ48" s="9"/>
      <c r="LMK48" s="78"/>
      <c r="LML48" s="9"/>
      <c r="LMM48" s="9"/>
      <c r="LMN48" s="78"/>
      <c r="LMO48" s="9"/>
      <c r="LMP48" s="9"/>
      <c r="LMQ48" s="78"/>
      <c r="LMR48" s="9"/>
      <c r="LMS48" s="9"/>
      <c r="LMT48" s="78"/>
      <c r="LMU48" s="9"/>
      <c r="LMV48" s="9"/>
      <c r="LMW48" s="78"/>
      <c r="LMX48" s="9"/>
      <c r="LMY48" s="9"/>
      <c r="LMZ48" s="78"/>
      <c r="LNA48" s="9"/>
      <c r="LNB48" s="9"/>
      <c r="LNC48" s="78"/>
      <c r="LND48" s="9"/>
      <c r="LNE48" s="9"/>
      <c r="LNF48" s="78"/>
      <c r="LNG48" s="9"/>
      <c r="LNH48" s="9"/>
      <c r="LNI48" s="78"/>
      <c r="LNJ48" s="9"/>
      <c r="LNK48" s="9"/>
      <c r="LNL48" s="78"/>
      <c r="LNM48" s="9"/>
      <c r="LNN48" s="9"/>
      <c r="LNO48" s="78"/>
      <c r="LNP48" s="9"/>
      <c r="LNQ48" s="9"/>
      <c r="LNR48" s="78"/>
      <c r="LNS48" s="9"/>
      <c r="LNT48" s="9"/>
      <c r="LNU48" s="78"/>
      <c r="LNV48" s="9"/>
      <c r="LNW48" s="9"/>
      <c r="LNX48" s="78"/>
      <c r="LNY48" s="9"/>
      <c r="LNZ48" s="9"/>
      <c r="LOA48" s="78"/>
      <c r="LOB48" s="9"/>
      <c r="LOC48" s="9"/>
      <c r="LOD48" s="78"/>
      <c r="LOE48" s="9"/>
      <c r="LOF48" s="9"/>
      <c r="LOG48" s="78"/>
      <c r="LOH48" s="9"/>
      <c r="LOI48" s="9"/>
      <c r="LOJ48" s="78"/>
      <c r="LOK48" s="9"/>
      <c r="LOL48" s="9"/>
      <c r="LOM48" s="78"/>
      <c r="LON48" s="10"/>
      <c r="LOO48" s="10"/>
      <c r="LOP48" s="10"/>
      <c r="LOQ48" s="9"/>
      <c r="LOR48" s="9"/>
      <c r="LOS48" s="78"/>
      <c r="LOT48" s="10"/>
      <c r="LOU48" s="10"/>
      <c r="LOV48" s="10"/>
      <c r="LOW48" s="9"/>
      <c r="LOX48" s="9"/>
      <c r="LOY48" s="78"/>
      <c r="LOZ48" s="9"/>
      <c r="LPA48" s="9"/>
      <c r="LPB48" s="78"/>
      <c r="LPC48" s="10"/>
      <c r="LPD48" s="10"/>
      <c r="LPE48" s="10"/>
      <c r="LPF48" s="10"/>
      <c r="LPG48" s="10"/>
      <c r="LPH48" s="10"/>
      <c r="LPI48" s="57"/>
      <c r="LPJ48" s="58"/>
      <c r="LPK48" s="9"/>
      <c r="LPL48" s="9"/>
      <c r="LPM48" s="78"/>
      <c r="LPN48" s="9"/>
      <c r="LPO48" s="9"/>
      <c r="LPP48" s="78"/>
      <c r="LPQ48" s="9"/>
      <c r="LPR48" s="9"/>
      <c r="LPS48" s="78"/>
      <c r="LPT48" s="9"/>
      <c r="LPU48" s="9"/>
      <c r="LPV48" s="78"/>
      <c r="LPW48" s="9"/>
      <c r="LPX48" s="9"/>
      <c r="LPY48" s="78"/>
      <c r="LPZ48" s="9"/>
      <c r="LQA48" s="9"/>
      <c r="LQB48" s="78"/>
      <c r="LQC48" s="9"/>
      <c r="LQD48" s="9"/>
      <c r="LQE48" s="78"/>
      <c r="LQF48" s="9"/>
      <c r="LQG48" s="9"/>
      <c r="LQH48" s="78"/>
      <c r="LQI48" s="9"/>
      <c r="LQJ48" s="9"/>
      <c r="LQK48" s="78"/>
      <c r="LQL48" s="9"/>
      <c r="LQM48" s="9"/>
      <c r="LQN48" s="78"/>
      <c r="LQO48" s="9"/>
      <c r="LQP48" s="9"/>
      <c r="LQQ48" s="78"/>
      <c r="LQR48" s="9"/>
      <c r="LQS48" s="9"/>
      <c r="LQT48" s="78"/>
      <c r="LQU48" s="9"/>
      <c r="LQV48" s="9"/>
      <c r="LQW48" s="78"/>
      <c r="LQX48" s="9"/>
      <c r="LQY48" s="9"/>
      <c r="LQZ48" s="78"/>
      <c r="LRA48" s="9"/>
      <c r="LRB48" s="9"/>
      <c r="LRC48" s="78"/>
      <c r="LRD48" s="9"/>
      <c r="LRE48" s="9"/>
      <c r="LRF48" s="78"/>
      <c r="LRG48" s="9"/>
      <c r="LRH48" s="9"/>
      <c r="LRI48" s="78"/>
      <c r="LRJ48" s="9"/>
      <c r="LRK48" s="9"/>
      <c r="LRL48" s="78"/>
      <c r="LRM48" s="9"/>
      <c r="LRN48" s="9"/>
      <c r="LRO48" s="78"/>
      <c r="LRP48" s="9"/>
      <c r="LRQ48" s="9"/>
      <c r="LRR48" s="78"/>
      <c r="LRS48" s="9"/>
      <c r="LRT48" s="9"/>
      <c r="LRU48" s="78"/>
      <c r="LRV48" s="10"/>
      <c r="LRW48" s="10"/>
      <c r="LRX48" s="10"/>
      <c r="LRY48" s="9"/>
      <c r="LRZ48" s="9"/>
      <c r="LSA48" s="78"/>
      <c r="LSB48" s="10"/>
      <c r="LSC48" s="10"/>
      <c r="LSD48" s="10"/>
      <c r="LSE48" s="9"/>
      <c r="LSF48" s="9"/>
      <c r="LSG48" s="78"/>
      <c r="LSH48" s="9"/>
      <c r="LSI48" s="9"/>
      <c r="LSJ48" s="78"/>
      <c r="LSK48" s="10"/>
      <c r="LSL48" s="10"/>
      <c r="LSM48" s="10"/>
      <c r="LSN48" s="10"/>
      <c r="LSO48" s="10"/>
      <c r="LSP48" s="10"/>
      <c r="LSQ48" s="57"/>
      <c r="LSR48" s="58"/>
      <c r="LSS48" s="9"/>
      <c r="LST48" s="9"/>
      <c r="LSU48" s="78"/>
      <c r="LSV48" s="9"/>
      <c r="LSW48" s="9"/>
      <c r="LSX48" s="78"/>
      <c r="LSY48" s="9"/>
      <c r="LSZ48" s="9"/>
      <c r="LTA48" s="78"/>
      <c r="LTB48" s="9"/>
      <c r="LTC48" s="9"/>
      <c r="LTD48" s="78"/>
      <c r="LTE48" s="9"/>
      <c r="LTF48" s="9"/>
      <c r="LTG48" s="78"/>
      <c r="LTH48" s="9"/>
      <c r="LTI48" s="9"/>
      <c r="LTJ48" s="78"/>
      <c r="LTK48" s="9"/>
      <c r="LTL48" s="9"/>
      <c r="LTM48" s="78"/>
      <c r="LTN48" s="9"/>
      <c r="LTO48" s="9"/>
      <c r="LTP48" s="78"/>
      <c r="LTQ48" s="9"/>
      <c r="LTR48" s="9"/>
      <c r="LTS48" s="78"/>
      <c r="LTT48" s="9"/>
      <c r="LTU48" s="9"/>
      <c r="LTV48" s="78"/>
      <c r="LTW48" s="9"/>
      <c r="LTX48" s="9"/>
      <c r="LTY48" s="78"/>
      <c r="LTZ48" s="9"/>
      <c r="LUA48" s="9"/>
      <c r="LUB48" s="78"/>
      <c r="LUC48" s="9"/>
      <c r="LUD48" s="9"/>
      <c r="LUE48" s="78"/>
      <c r="LUF48" s="9"/>
      <c r="LUG48" s="9"/>
      <c r="LUH48" s="78"/>
      <c r="LUI48" s="9"/>
      <c r="LUJ48" s="9"/>
      <c r="LUK48" s="78"/>
      <c r="LUL48" s="9"/>
      <c r="LUM48" s="9"/>
      <c r="LUN48" s="78"/>
      <c r="LUO48" s="9"/>
      <c r="LUP48" s="9"/>
      <c r="LUQ48" s="78"/>
      <c r="LUR48" s="9"/>
      <c r="LUS48" s="9"/>
      <c r="LUT48" s="78"/>
      <c r="LUU48" s="9"/>
      <c r="LUV48" s="9"/>
      <c r="LUW48" s="78"/>
      <c r="LUX48" s="9"/>
      <c r="LUY48" s="9"/>
      <c r="LUZ48" s="78"/>
      <c r="LVA48" s="9"/>
      <c r="LVB48" s="9"/>
      <c r="LVC48" s="78"/>
      <c r="LVD48" s="10"/>
      <c r="LVE48" s="10"/>
      <c r="LVF48" s="10"/>
      <c r="LVG48" s="9"/>
      <c r="LVH48" s="9"/>
      <c r="LVI48" s="78"/>
      <c r="LVJ48" s="10"/>
      <c r="LVK48" s="10"/>
      <c r="LVL48" s="10"/>
      <c r="LVM48" s="9"/>
      <c r="LVN48" s="9"/>
      <c r="LVO48" s="78"/>
      <c r="LVP48" s="9"/>
      <c r="LVQ48" s="9"/>
      <c r="LVR48" s="78"/>
      <c r="LVS48" s="10"/>
      <c r="LVT48" s="10"/>
      <c r="LVU48" s="10"/>
      <c r="LVV48" s="10"/>
      <c r="LVW48" s="10"/>
      <c r="LVX48" s="10"/>
      <c r="LVY48" s="57"/>
      <c r="LVZ48" s="58"/>
      <c r="LWA48" s="9"/>
      <c r="LWB48" s="9"/>
      <c r="LWC48" s="78"/>
      <c r="LWD48" s="9"/>
      <c r="LWE48" s="9"/>
      <c r="LWF48" s="78"/>
      <c r="LWG48" s="9"/>
      <c r="LWH48" s="9"/>
      <c r="LWI48" s="78"/>
      <c r="LWJ48" s="9"/>
      <c r="LWK48" s="9"/>
      <c r="LWL48" s="78"/>
      <c r="LWM48" s="9"/>
      <c r="LWN48" s="9"/>
      <c r="LWO48" s="78"/>
      <c r="LWP48" s="9"/>
      <c r="LWQ48" s="9"/>
      <c r="LWR48" s="78"/>
      <c r="LWS48" s="9"/>
      <c r="LWT48" s="9"/>
      <c r="LWU48" s="78"/>
      <c r="LWV48" s="9"/>
      <c r="LWW48" s="9"/>
      <c r="LWX48" s="78"/>
      <c r="LWY48" s="9"/>
      <c r="LWZ48" s="9"/>
      <c r="LXA48" s="78"/>
      <c r="LXB48" s="9"/>
      <c r="LXC48" s="9"/>
      <c r="LXD48" s="78"/>
      <c r="LXE48" s="9"/>
      <c r="LXF48" s="9"/>
      <c r="LXG48" s="78"/>
      <c r="LXH48" s="9"/>
      <c r="LXI48" s="9"/>
      <c r="LXJ48" s="78"/>
      <c r="LXK48" s="9"/>
      <c r="LXL48" s="9"/>
      <c r="LXM48" s="78"/>
      <c r="LXN48" s="9"/>
      <c r="LXO48" s="9"/>
      <c r="LXP48" s="78"/>
      <c r="LXQ48" s="9"/>
      <c r="LXR48" s="9"/>
      <c r="LXS48" s="78"/>
      <c r="LXT48" s="9"/>
      <c r="LXU48" s="9"/>
      <c r="LXV48" s="78"/>
      <c r="LXW48" s="9"/>
      <c r="LXX48" s="9"/>
      <c r="LXY48" s="78"/>
      <c r="LXZ48" s="9"/>
      <c r="LYA48" s="9"/>
      <c r="LYB48" s="78"/>
      <c r="LYC48" s="9"/>
      <c r="LYD48" s="9"/>
      <c r="LYE48" s="78"/>
      <c r="LYF48" s="9"/>
      <c r="LYG48" s="9"/>
      <c r="LYH48" s="78"/>
      <c r="LYI48" s="9"/>
      <c r="LYJ48" s="9"/>
      <c r="LYK48" s="78"/>
      <c r="LYL48" s="10"/>
      <c r="LYM48" s="10"/>
      <c r="LYN48" s="10"/>
      <c r="LYO48" s="9"/>
      <c r="LYP48" s="9"/>
      <c r="LYQ48" s="78"/>
      <c r="LYR48" s="10"/>
      <c r="LYS48" s="10"/>
      <c r="LYT48" s="10"/>
      <c r="LYU48" s="9"/>
      <c r="LYV48" s="9"/>
      <c r="LYW48" s="78"/>
      <c r="LYX48" s="9"/>
      <c r="LYY48" s="9"/>
      <c r="LYZ48" s="78"/>
      <c r="LZA48" s="10"/>
      <c r="LZB48" s="10"/>
      <c r="LZC48" s="10"/>
      <c r="LZD48" s="10"/>
      <c r="LZE48" s="10"/>
      <c r="LZF48" s="10"/>
      <c r="LZG48" s="57"/>
      <c r="LZH48" s="58"/>
      <c r="LZI48" s="9"/>
      <c r="LZJ48" s="9"/>
      <c r="LZK48" s="78"/>
      <c r="LZL48" s="9"/>
      <c r="LZM48" s="9"/>
      <c r="LZN48" s="78"/>
      <c r="LZO48" s="9"/>
      <c r="LZP48" s="9"/>
      <c r="LZQ48" s="78"/>
      <c r="LZR48" s="9"/>
      <c r="LZS48" s="9"/>
      <c r="LZT48" s="78"/>
      <c r="LZU48" s="9"/>
      <c r="LZV48" s="9"/>
      <c r="LZW48" s="78"/>
      <c r="LZX48" s="9"/>
      <c r="LZY48" s="9"/>
      <c r="LZZ48" s="78"/>
      <c r="MAA48" s="9"/>
      <c r="MAB48" s="9"/>
      <c r="MAC48" s="78"/>
      <c r="MAD48" s="9"/>
      <c r="MAE48" s="9"/>
      <c r="MAF48" s="78"/>
      <c r="MAG48" s="9"/>
      <c r="MAH48" s="9"/>
      <c r="MAI48" s="78"/>
      <c r="MAJ48" s="9"/>
      <c r="MAK48" s="9"/>
      <c r="MAL48" s="78"/>
      <c r="MAM48" s="9"/>
      <c r="MAN48" s="9"/>
      <c r="MAO48" s="78"/>
      <c r="MAP48" s="9"/>
      <c r="MAQ48" s="9"/>
      <c r="MAR48" s="78"/>
      <c r="MAS48" s="9"/>
      <c r="MAT48" s="9"/>
      <c r="MAU48" s="78"/>
      <c r="MAV48" s="9"/>
      <c r="MAW48" s="9"/>
      <c r="MAX48" s="78"/>
      <c r="MAY48" s="9"/>
      <c r="MAZ48" s="9"/>
      <c r="MBA48" s="78"/>
      <c r="MBB48" s="9"/>
      <c r="MBC48" s="9"/>
      <c r="MBD48" s="78"/>
      <c r="MBE48" s="9"/>
      <c r="MBF48" s="9"/>
      <c r="MBG48" s="78"/>
      <c r="MBH48" s="9"/>
      <c r="MBI48" s="9"/>
      <c r="MBJ48" s="78"/>
      <c r="MBK48" s="9"/>
      <c r="MBL48" s="9"/>
      <c r="MBM48" s="78"/>
      <c r="MBN48" s="9"/>
      <c r="MBO48" s="9"/>
      <c r="MBP48" s="78"/>
      <c r="MBQ48" s="9"/>
      <c r="MBR48" s="9"/>
      <c r="MBS48" s="78"/>
      <c r="MBT48" s="10"/>
      <c r="MBU48" s="10"/>
      <c r="MBV48" s="10"/>
      <c r="MBW48" s="9"/>
      <c r="MBX48" s="9"/>
      <c r="MBY48" s="78"/>
      <c r="MBZ48" s="10"/>
      <c r="MCA48" s="10"/>
      <c r="MCB48" s="10"/>
      <c r="MCC48" s="9"/>
      <c r="MCD48" s="9"/>
      <c r="MCE48" s="78"/>
      <c r="MCF48" s="9"/>
      <c r="MCG48" s="9"/>
      <c r="MCH48" s="78"/>
      <c r="MCI48" s="10"/>
      <c r="MCJ48" s="10"/>
      <c r="MCK48" s="10"/>
      <c r="MCL48" s="10"/>
      <c r="MCM48" s="10"/>
      <c r="MCN48" s="10"/>
      <c r="MCO48" s="57"/>
      <c r="MCP48" s="58"/>
      <c r="MCQ48" s="9"/>
      <c r="MCR48" s="9"/>
      <c r="MCS48" s="78"/>
      <c r="MCT48" s="9"/>
      <c r="MCU48" s="9"/>
      <c r="MCV48" s="78"/>
      <c r="MCW48" s="9"/>
      <c r="MCX48" s="9"/>
      <c r="MCY48" s="78"/>
      <c r="MCZ48" s="9"/>
      <c r="MDA48" s="9"/>
      <c r="MDB48" s="78"/>
      <c r="MDC48" s="9"/>
      <c r="MDD48" s="9"/>
      <c r="MDE48" s="78"/>
      <c r="MDF48" s="9"/>
      <c r="MDG48" s="9"/>
      <c r="MDH48" s="78"/>
      <c r="MDI48" s="9"/>
      <c r="MDJ48" s="9"/>
      <c r="MDK48" s="78"/>
      <c r="MDL48" s="9"/>
      <c r="MDM48" s="9"/>
      <c r="MDN48" s="78"/>
      <c r="MDO48" s="9"/>
      <c r="MDP48" s="9"/>
      <c r="MDQ48" s="78"/>
      <c r="MDR48" s="9"/>
      <c r="MDS48" s="9"/>
      <c r="MDT48" s="78"/>
      <c r="MDU48" s="9"/>
      <c r="MDV48" s="9"/>
      <c r="MDW48" s="78"/>
      <c r="MDX48" s="9"/>
      <c r="MDY48" s="9"/>
      <c r="MDZ48" s="78"/>
      <c r="MEA48" s="9"/>
      <c r="MEB48" s="9"/>
      <c r="MEC48" s="78"/>
      <c r="MED48" s="9"/>
      <c r="MEE48" s="9"/>
      <c r="MEF48" s="78"/>
      <c r="MEG48" s="9"/>
      <c r="MEH48" s="9"/>
      <c r="MEI48" s="78"/>
      <c r="MEJ48" s="9"/>
      <c r="MEK48" s="9"/>
      <c r="MEL48" s="78"/>
      <c r="MEM48" s="9"/>
      <c r="MEN48" s="9"/>
      <c r="MEO48" s="78"/>
      <c r="MEP48" s="9"/>
      <c r="MEQ48" s="9"/>
      <c r="MER48" s="78"/>
      <c r="MES48" s="9"/>
      <c r="MET48" s="9"/>
      <c r="MEU48" s="78"/>
      <c r="MEV48" s="9"/>
      <c r="MEW48" s="9"/>
      <c r="MEX48" s="78"/>
      <c r="MEY48" s="9"/>
      <c r="MEZ48" s="9"/>
      <c r="MFA48" s="78"/>
      <c r="MFB48" s="10"/>
      <c r="MFC48" s="10"/>
      <c r="MFD48" s="10"/>
      <c r="MFE48" s="9"/>
      <c r="MFF48" s="9"/>
      <c r="MFG48" s="78"/>
      <c r="MFH48" s="10"/>
      <c r="MFI48" s="10"/>
      <c r="MFJ48" s="10"/>
      <c r="MFK48" s="9"/>
      <c r="MFL48" s="9"/>
      <c r="MFM48" s="78"/>
      <c r="MFN48" s="9"/>
      <c r="MFO48" s="9"/>
      <c r="MFP48" s="78"/>
      <c r="MFQ48" s="10"/>
      <c r="MFR48" s="10"/>
      <c r="MFS48" s="10"/>
      <c r="MFT48" s="10"/>
      <c r="MFU48" s="10"/>
      <c r="MFV48" s="10"/>
      <c r="MFW48" s="57"/>
      <c r="MFX48" s="58"/>
      <c r="MFY48" s="9"/>
      <c r="MFZ48" s="9"/>
      <c r="MGA48" s="78"/>
      <c r="MGB48" s="9"/>
      <c r="MGC48" s="9"/>
      <c r="MGD48" s="78"/>
      <c r="MGE48" s="9"/>
      <c r="MGF48" s="9"/>
      <c r="MGG48" s="78"/>
      <c r="MGH48" s="9"/>
      <c r="MGI48" s="9"/>
      <c r="MGJ48" s="78"/>
      <c r="MGK48" s="9"/>
      <c r="MGL48" s="9"/>
      <c r="MGM48" s="78"/>
      <c r="MGN48" s="9"/>
      <c r="MGO48" s="9"/>
      <c r="MGP48" s="78"/>
      <c r="MGQ48" s="9"/>
      <c r="MGR48" s="9"/>
      <c r="MGS48" s="78"/>
      <c r="MGT48" s="9"/>
      <c r="MGU48" s="9"/>
      <c r="MGV48" s="78"/>
      <c r="MGW48" s="9"/>
      <c r="MGX48" s="9"/>
      <c r="MGY48" s="78"/>
      <c r="MGZ48" s="9"/>
      <c r="MHA48" s="9"/>
      <c r="MHB48" s="78"/>
      <c r="MHC48" s="9"/>
      <c r="MHD48" s="9"/>
      <c r="MHE48" s="78"/>
      <c r="MHF48" s="9"/>
      <c r="MHG48" s="9"/>
      <c r="MHH48" s="78"/>
      <c r="MHI48" s="9"/>
      <c r="MHJ48" s="9"/>
      <c r="MHK48" s="78"/>
      <c r="MHL48" s="9"/>
      <c r="MHM48" s="9"/>
      <c r="MHN48" s="78"/>
      <c r="MHO48" s="9"/>
      <c r="MHP48" s="9"/>
      <c r="MHQ48" s="78"/>
      <c r="MHR48" s="9"/>
      <c r="MHS48" s="9"/>
      <c r="MHT48" s="78"/>
      <c r="MHU48" s="9"/>
      <c r="MHV48" s="9"/>
      <c r="MHW48" s="78"/>
      <c r="MHX48" s="9"/>
      <c r="MHY48" s="9"/>
      <c r="MHZ48" s="78"/>
      <c r="MIA48" s="9"/>
      <c r="MIB48" s="9"/>
      <c r="MIC48" s="78"/>
      <c r="MID48" s="9"/>
      <c r="MIE48" s="9"/>
      <c r="MIF48" s="78"/>
      <c r="MIG48" s="9"/>
      <c r="MIH48" s="9"/>
      <c r="MII48" s="78"/>
      <c r="MIJ48" s="10"/>
      <c r="MIK48" s="10"/>
      <c r="MIL48" s="10"/>
      <c r="MIM48" s="9"/>
      <c r="MIN48" s="9"/>
      <c r="MIO48" s="78"/>
      <c r="MIP48" s="10"/>
      <c r="MIQ48" s="10"/>
      <c r="MIR48" s="10"/>
      <c r="MIS48" s="9"/>
      <c r="MIT48" s="9"/>
      <c r="MIU48" s="78"/>
      <c r="MIV48" s="9"/>
      <c r="MIW48" s="9"/>
      <c r="MIX48" s="78"/>
      <c r="MIY48" s="10"/>
      <c r="MIZ48" s="10"/>
      <c r="MJA48" s="10"/>
      <c r="MJB48" s="10"/>
      <c r="MJC48" s="10"/>
      <c r="MJD48" s="10"/>
      <c r="MJE48" s="57"/>
      <c r="MJF48" s="58"/>
      <c r="MJG48" s="9"/>
      <c r="MJH48" s="9"/>
      <c r="MJI48" s="78"/>
      <c r="MJJ48" s="9"/>
      <c r="MJK48" s="9"/>
      <c r="MJL48" s="78"/>
      <c r="MJM48" s="9"/>
      <c r="MJN48" s="9"/>
      <c r="MJO48" s="78"/>
      <c r="MJP48" s="9"/>
      <c r="MJQ48" s="9"/>
      <c r="MJR48" s="78"/>
      <c r="MJS48" s="9"/>
      <c r="MJT48" s="9"/>
      <c r="MJU48" s="78"/>
      <c r="MJV48" s="9"/>
      <c r="MJW48" s="9"/>
      <c r="MJX48" s="78"/>
      <c r="MJY48" s="9"/>
      <c r="MJZ48" s="9"/>
      <c r="MKA48" s="78"/>
      <c r="MKB48" s="9"/>
      <c r="MKC48" s="9"/>
      <c r="MKD48" s="78"/>
      <c r="MKE48" s="9"/>
      <c r="MKF48" s="9"/>
      <c r="MKG48" s="78"/>
      <c r="MKH48" s="9"/>
      <c r="MKI48" s="9"/>
      <c r="MKJ48" s="78"/>
      <c r="MKK48" s="9"/>
      <c r="MKL48" s="9"/>
      <c r="MKM48" s="78"/>
      <c r="MKN48" s="9"/>
      <c r="MKO48" s="9"/>
      <c r="MKP48" s="78"/>
      <c r="MKQ48" s="9"/>
      <c r="MKR48" s="9"/>
      <c r="MKS48" s="78"/>
      <c r="MKT48" s="9"/>
      <c r="MKU48" s="9"/>
      <c r="MKV48" s="78"/>
      <c r="MKW48" s="9"/>
      <c r="MKX48" s="9"/>
      <c r="MKY48" s="78"/>
      <c r="MKZ48" s="9"/>
      <c r="MLA48" s="9"/>
      <c r="MLB48" s="78"/>
      <c r="MLC48" s="9"/>
      <c r="MLD48" s="9"/>
      <c r="MLE48" s="78"/>
      <c r="MLF48" s="9"/>
      <c r="MLG48" s="9"/>
      <c r="MLH48" s="78"/>
      <c r="MLI48" s="9"/>
      <c r="MLJ48" s="9"/>
      <c r="MLK48" s="78"/>
      <c r="MLL48" s="9"/>
      <c r="MLM48" s="9"/>
      <c r="MLN48" s="78"/>
      <c r="MLO48" s="9"/>
      <c r="MLP48" s="9"/>
      <c r="MLQ48" s="78"/>
      <c r="MLR48" s="10"/>
      <c r="MLS48" s="10"/>
      <c r="MLT48" s="10"/>
      <c r="MLU48" s="9"/>
      <c r="MLV48" s="9"/>
      <c r="MLW48" s="78"/>
      <c r="MLX48" s="10"/>
      <c r="MLY48" s="10"/>
      <c r="MLZ48" s="10"/>
      <c r="MMA48" s="9"/>
      <c r="MMB48" s="9"/>
      <c r="MMC48" s="78"/>
      <c r="MMD48" s="9"/>
      <c r="MME48" s="9"/>
      <c r="MMF48" s="78"/>
      <c r="MMG48" s="10"/>
      <c r="MMH48" s="10"/>
      <c r="MMI48" s="10"/>
      <c r="MMJ48" s="10"/>
      <c r="MMK48" s="10"/>
      <c r="MML48" s="10"/>
      <c r="MMM48" s="57"/>
      <c r="MMN48" s="58"/>
      <c r="MMO48" s="9"/>
      <c r="MMP48" s="9"/>
      <c r="MMQ48" s="78"/>
      <c r="MMR48" s="9"/>
      <c r="MMS48" s="9"/>
      <c r="MMT48" s="78"/>
      <c r="MMU48" s="9"/>
      <c r="MMV48" s="9"/>
      <c r="MMW48" s="78"/>
      <c r="MMX48" s="9"/>
      <c r="MMY48" s="9"/>
      <c r="MMZ48" s="78"/>
      <c r="MNA48" s="9"/>
      <c r="MNB48" s="9"/>
      <c r="MNC48" s="78"/>
      <c r="MND48" s="9"/>
      <c r="MNE48" s="9"/>
      <c r="MNF48" s="78"/>
      <c r="MNG48" s="9"/>
      <c r="MNH48" s="9"/>
      <c r="MNI48" s="78"/>
      <c r="MNJ48" s="9"/>
      <c r="MNK48" s="9"/>
      <c r="MNL48" s="78"/>
      <c r="MNM48" s="9"/>
      <c r="MNN48" s="9"/>
      <c r="MNO48" s="78"/>
      <c r="MNP48" s="9"/>
      <c r="MNQ48" s="9"/>
      <c r="MNR48" s="78"/>
      <c r="MNS48" s="9"/>
      <c r="MNT48" s="9"/>
      <c r="MNU48" s="78"/>
      <c r="MNV48" s="9"/>
      <c r="MNW48" s="9"/>
      <c r="MNX48" s="78"/>
      <c r="MNY48" s="9"/>
      <c r="MNZ48" s="9"/>
      <c r="MOA48" s="78"/>
      <c r="MOB48" s="9"/>
      <c r="MOC48" s="9"/>
      <c r="MOD48" s="78"/>
      <c r="MOE48" s="9"/>
      <c r="MOF48" s="9"/>
      <c r="MOG48" s="78"/>
      <c r="MOH48" s="9"/>
      <c r="MOI48" s="9"/>
      <c r="MOJ48" s="78"/>
      <c r="MOK48" s="9"/>
      <c r="MOL48" s="9"/>
      <c r="MOM48" s="78"/>
      <c r="MON48" s="9"/>
      <c r="MOO48" s="9"/>
      <c r="MOP48" s="78"/>
      <c r="MOQ48" s="9"/>
      <c r="MOR48" s="9"/>
      <c r="MOS48" s="78"/>
      <c r="MOT48" s="9"/>
      <c r="MOU48" s="9"/>
      <c r="MOV48" s="78"/>
      <c r="MOW48" s="9"/>
      <c r="MOX48" s="9"/>
      <c r="MOY48" s="78"/>
      <c r="MOZ48" s="10"/>
      <c r="MPA48" s="10"/>
      <c r="MPB48" s="10"/>
      <c r="MPC48" s="9"/>
      <c r="MPD48" s="9"/>
      <c r="MPE48" s="78"/>
      <c r="MPF48" s="10"/>
      <c r="MPG48" s="10"/>
      <c r="MPH48" s="10"/>
      <c r="MPI48" s="9"/>
      <c r="MPJ48" s="9"/>
      <c r="MPK48" s="78"/>
      <c r="MPL48" s="9"/>
      <c r="MPM48" s="9"/>
      <c r="MPN48" s="78"/>
      <c r="MPO48" s="10"/>
      <c r="MPP48" s="10"/>
      <c r="MPQ48" s="10"/>
      <c r="MPR48" s="10"/>
      <c r="MPS48" s="10"/>
      <c r="MPT48" s="10"/>
      <c r="MPU48" s="57"/>
      <c r="MPV48" s="58"/>
      <c r="MPW48" s="9"/>
      <c r="MPX48" s="9"/>
      <c r="MPY48" s="78"/>
      <c r="MPZ48" s="9"/>
      <c r="MQA48" s="9"/>
      <c r="MQB48" s="78"/>
      <c r="MQC48" s="9"/>
      <c r="MQD48" s="9"/>
      <c r="MQE48" s="78"/>
      <c r="MQF48" s="9"/>
      <c r="MQG48" s="9"/>
      <c r="MQH48" s="78"/>
      <c r="MQI48" s="9"/>
      <c r="MQJ48" s="9"/>
      <c r="MQK48" s="78"/>
      <c r="MQL48" s="9"/>
      <c r="MQM48" s="9"/>
      <c r="MQN48" s="78"/>
      <c r="MQO48" s="9"/>
      <c r="MQP48" s="9"/>
      <c r="MQQ48" s="78"/>
      <c r="MQR48" s="9"/>
      <c r="MQS48" s="9"/>
      <c r="MQT48" s="78"/>
      <c r="MQU48" s="9"/>
      <c r="MQV48" s="9"/>
      <c r="MQW48" s="78"/>
      <c r="MQX48" s="9"/>
      <c r="MQY48" s="9"/>
      <c r="MQZ48" s="78"/>
      <c r="MRA48" s="9"/>
      <c r="MRB48" s="9"/>
      <c r="MRC48" s="78"/>
      <c r="MRD48" s="9"/>
      <c r="MRE48" s="9"/>
      <c r="MRF48" s="78"/>
      <c r="MRG48" s="9"/>
      <c r="MRH48" s="9"/>
      <c r="MRI48" s="78"/>
      <c r="MRJ48" s="9"/>
      <c r="MRK48" s="9"/>
      <c r="MRL48" s="78"/>
      <c r="MRM48" s="9"/>
      <c r="MRN48" s="9"/>
      <c r="MRO48" s="78"/>
      <c r="MRP48" s="9"/>
      <c r="MRQ48" s="9"/>
      <c r="MRR48" s="78"/>
      <c r="MRS48" s="9"/>
      <c r="MRT48" s="9"/>
      <c r="MRU48" s="78"/>
      <c r="MRV48" s="9"/>
      <c r="MRW48" s="9"/>
      <c r="MRX48" s="78"/>
      <c r="MRY48" s="9"/>
      <c r="MRZ48" s="9"/>
      <c r="MSA48" s="78"/>
      <c r="MSB48" s="9"/>
      <c r="MSC48" s="9"/>
      <c r="MSD48" s="78"/>
      <c r="MSE48" s="9"/>
      <c r="MSF48" s="9"/>
      <c r="MSG48" s="78"/>
      <c r="MSH48" s="10"/>
      <c r="MSI48" s="10"/>
      <c r="MSJ48" s="10"/>
      <c r="MSK48" s="9"/>
      <c r="MSL48" s="9"/>
      <c r="MSM48" s="78"/>
      <c r="MSN48" s="10"/>
      <c r="MSO48" s="10"/>
      <c r="MSP48" s="10"/>
      <c r="MSQ48" s="9"/>
      <c r="MSR48" s="9"/>
      <c r="MSS48" s="78"/>
      <c r="MST48" s="9"/>
      <c r="MSU48" s="9"/>
      <c r="MSV48" s="78"/>
      <c r="MSW48" s="10"/>
      <c r="MSX48" s="10"/>
      <c r="MSY48" s="10"/>
      <c r="MSZ48" s="10"/>
      <c r="MTA48" s="10"/>
      <c r="MTB48" s="10"/>
      <c r="MTC48" s="57"/>
      <c r="MTD48" s="58"/>
      <c r="MTE48" s="9"/>
      <c r="MTF48" s="9"/>
      <c r="MTG48" s="78"/>
      <c r="MTH48" s="9"/>
      <c r="MTI48" s="9"/>
      <c r="MTJ48" s="78"/>
      <c r="MTK48" s="9"/>
      <c r="MTL48" s="9"/>
      <c r="MTM48" s="78"/>
      <c r="MTN48" s="9"/>
      <c r="MTO48" s="9"/>
      <c r="MTP48" s="78"/>
      <c r="MTQ48" s="9"/>
      <c r="MTR48" s="9"/>
      <c r="MTS48" s="78"/>
      <c r="MTT48" s="9"/>
      <c r="MTU48" s="9"/>
      <c r="MTV48" s="78"/>
      <c r="MTW48" s="9"/>
      <c r="MTX48" s="9"/>
      <c r="MTY48" s="78"/>
      <c r="MTZ48" s="9"/>
      <c r="MUA48" s="9"/>
      <c r="MUB48" s="78"/>
      <c r="MUC48" s="9"/>
      <c r="MUD48" s="9"/>
      <c r="MUE48" s="78"/>
      <c r="MUF48" s="9"/>
      <c r="MUG48" s="9"/>
      <c r="MUH48" s="78"/>
      <c r="MUI48" s="9"/>
      <c r="MUJ48" s="9"/>
      <c r="MUK48" s="78"/>
      <c r="MUL48" s="9"/>
      <c r="MUM48" s="9"/>
      <c r="MUN48" s="78"/>
      <c r="MUO48" s="9"/>
      <c r="MUP48" s="9"/>
      <c r="MUQ48" s="78"/>
      <c r="MUR48" s="9"/>
      <c r="MUS48" s="9"/>
      <c r="MUT48" s="78"/>
      <c r="MUU48" s="9"/>
      <c r="MUV48" s="9"/>
      <c r="MUW48" s="78"/>
      <c r="MUX48" s="9"/>
      <c r="MUY48" s="9"/>
      <c r="MUZ48" s="78"/>
      <c r="MVA48" s="9"/>
      <c r="MVB48" s="9"/>
      <c r="MVC48" s="78"/>
      <c r="MVD48" s="9"/>
      <c r="MVE48" s="9"/>
      <c r="MVF48" s="78"/>
      <c r="MVG48" s="9"/>
      <c r="MVH48" s="9"/>
      <c r="MVI48" s="78"/>
      <c r="MVJ48" s="9"/>
      <c r="MVK48" s="9"/>
      <c r="MVL48" s="78"/>
      <c r="MVM48" s="9"/>
      <c r="MVN48" s="9"/>
      <c r="MVO48" s="78"/>
      <c r="MVP48" s="10"/>
      <c r="MVQ48" s="10"/>
      <c r="MVR48" s="10"/>
      <c r="MVS48" s="9"/>
      <c r="MVT48" s="9"/>
      <c r="MVU48" s="78"/>
      <c r="MVV48" s="10"/>
      <c r="MVW48" s="10"/>
      <c r="MVX48" s="10"/>
      <c r="MVY48" s="9"/>
      <c r="MVZ48" s="9"/>
      <c r="MWA48" s="78"/>
      <c r="MWB48" s="9"/>
      <c r="MWC48" s="9"/>
      <c r="MWD48" s="78"/>
      <c r="MWE48" s="10"/>
      <c r="MWF48" s="10"/>
      <c r="MWG48" s="10"/>
      <c r="MWH48" s="10"/>
      <c r="MWI48" s="10"/>
      <c r="MWJ48" s="10"/>
      <c r="MWK48" s="57"/>
      <c r="MWL48" s="58"/>
      <c r="MWM48" s="9"/>
      <c r="MWN48" s="9"/>
      <c r="MWO48" s="78"/>
      <c r="MWP48" s="9"/>
      <c r="MWQ48" s="9"/>
      <c r="MWR48" s="78"/>
      <c r="MWS48" s="9"/>
      <c r="MWT48" s="9"/>
      <c r="MWU48" s="78"/>
      <c r="MWV48" s="9"/>
      <c r="MWW48" s="9"/>
      <c r="MWX48" s="78"/>
      <c r="MWY48" s="9"/>
      <c r="MWZ48" s="9"/>
      <c r="MXA48" s="78"/>
      <c r="MXB48" s="9"/>
      <c r="MXC48" s="9"/>
      <c r="MXD48" s="78"/>
      <c r="MXE48" s="9"/>
      <c r="MXF48" s="9"/>
      <c r="MXG48" s="78"/>
      <c r="MXH48" s="9"/>
      <c r="MXI48" s="9"/>
      <c r="MXJ48" s="78"/>
      <c r="MXK48" s="9"/>
      <c r="MXL48" s="9"/>
      <c r="MXM48" s="78"/>
      <c r="MXN48" s="9"/>
      <c r="MXO48" s="9"/>
      <c r="MXP48" s="78"/>
      <c r="MXQ48" s="9"/>
      <c r="MXR48" s="9"/>
      <c r="MXS48" s="78"/>
      <c r="MXT48" s="9"/>
      <c r="MXU48" s="9"/>
      <c r="MXV48" s="78"/>
      <c r="MXW48" s="9"/>
      <c r="MXX48" s="9"/>
      <c r="MXY48" s="78"/>
      <c r="MXZ48" s="9"/>
      <c r="MYA48" s="9"/>
      <c r="MYB48" s="78"/>
      <c r="MYC48" s="9"/>
      <c r="MYD48" s="9"/>
      <c r="MYE48" s="78"/>
      <c r="MYF48" s="9"/>
      <c r="MYG48" s="9"/>
      <c r="MYH48" s="78"/>
      <c r="MYI48" s="9"/>
      <c r="MYJ48" s="9"/>
      <c r="MYK48" s="78"/>
      <c r="MYL48" s="9"/>
      <c r="MYM48" s="9"/>
      <c r="MYN48" s="78"/>
      <c r="MYO48" s="9"/>
      <c r="MYP48" s="9"/>
      <c r="MYQ48" s="78"/>
      <c r="MYR48" s="9"/>
      <c r="MYS48" s="9"/>
      <c r="MYT48" s="78"/>
      <c r="MYU48" s="9"/>
      <c r="MYV48" s="9"/>
      <c r="MYW48" s="78"/>
      <c r="MYX48" s="10"/>
      <c r="MYY48" s="10"/>
      <c r="MYZ48" s="10"/>
      <c r="MZA48" s="9"/>
      <c r="MZB48" s="9"/>
      <c r="MZC48" s="78"/>
      <c r="MZD48" s="10"/>
      <c r="MZE48" s="10"/>
      <c r="MZF48" s="10"/>
      <c r="MZG48" s="9"/>
      <c r="MZH48" s="9"/>
      <c r="MZI48" s="78"/>
      <c r="MZJ48" s="9"/>
      <c r="MZK48" s="9"/>
      <c r="MZL48" s="78"/>
      <c r="MZM48" s="10"/>
      <c r="MZN48" s="10"/>
      <c r="MZO48" s="10"/>
      <c r="MZP48" s="10"/>
      <c r="MZQ48" s="10"/>
      <c r="MZR48" s="10"/>
      <c r="MZS48" s="57"/>
      <c r="MZT48" s="58"/>
      <c r="MZU48" s="9"/>
      <c r="MZV48" s="9"/>
      <c r="MZW48" s="78"/>
      <c r="MZX48" s="9"/>
      <c r="MZY48" s="9"/>
      <c r="MZZ48" s="78"/>
      <c r="NAA48" s="9"/>
      <c r="NAB48" s="9"/>
      <c r="NAC48" s="78"/>
      <c r="NAD48" s="9"/>
      <c r="NAE48" s="9"/>
      <c r="NAF48" s="78"/>
      <c r="NAG48" s="9"/>
      <c r="NAH48" s="9"/>
      <c r="NAI48" s="78"/>
      <c r="NAJ48" s="9"/>
      <c r="NAK48" s="9"/>
      <c r="NAL48" s="78"/>
      <c r="NAM48" s="9"/>
      <c r="NAN48" s="9"/>
      <c r="NAO48" s="78"/>
      <c r="NAP48" s="9"/>
      <c r="NAQ48" s="9"/>
      <c r="NAR48" s="78"/>
      <c r="NAS48" s="9"/>
      <c r="NAT48" s="9"/>
      <c r="NAU48" s="78"/>
      <c r="NAV48" s="9"/>
      <c r="NAW48" s="9"/>
      <c r="NAX48" s="78"/>
      <c r="NAY48" s="9"/>
      <c r="NAZ48" s="9"/>
      <c r="NBA48" s="78"/>
      <c r="NBB48" s="9"/>
      <c r="NBC48" s="9"/>
      <c r="NBD48" s="78"/>
      <c r="NBE48" s="9"/>
      <c r="NBF48" s="9"/>
      <c r="NBG48" s="78"/>
      <c r="NBH48" s="9"/>
      <c r="NBI48" s="9"/>
      <c r="NBJ48" s="78"/>
      <c r="NBK48" s="9"/>
      <c r="NBL48" s="9"/>
      <c r="NBM48" s="78"/>
      <c r="NBN48" s="9"/>
      <c r="NBO48" s="9"/>
      <c r="NBP48" s="78"/>
      <c r="NBQ48" s="9"/>
      <c r="NBR48" s="9"/>
      <c r="NBS48" s="78"/>
      <c r="NBT48" s="9"/>
      <c r="NBU48" s="9"/>
      <c r="NBV48" s="78"/>
      <c r="NBW48" s="9"/>
      <c r="NBX48" s="9"/>
      <c r="NBY48" s="78"/>
      <c r="NBZ48" s="9"/>
      <c r="NCA48" s="9"/>
      <c r="NCB48" s="78"/>
      <c r="NCC48" s="9"/>
      <c r="NCD48" s="9"/>
      <c r="NCE48" s="78"/>
      <c r="NCF48" s="10"/>
      <c r="NCG48" s="10"/>
      <c r="NCH48" s="10"/>
      <c r="NCI48" s="9"/>
      <c r="NCJ48" s="9"/>
      <c r="NCK48" s="78"/>
      <c r="NCL48" s="10"/>
      <c r="NCM48" s="10"/>
      <c r="NCN48" s="10"/>
      <c r="NCO48" s="9"/>
      <c r="NCP48" s="9"/>
      <c r="NCQ48" s="78"/>
      <c r="NCR48" s="9"/>
      <c r="NCS48" s="9"/>
      <c r="NCT48" s="78"/>
      <c r="NCU48" s="10"/>
      <c r="NCV48" s="10"/>
      <c r="NCW48" s="10"/>
      <c r="NCX48" s="10"/>
      <c r="NCY48" s="10"/>
      <c r="NCZ48" s="10"/>
      <c r="NDA48" s="57"/>
      <c r="NDB48" s="58"/>
      <c r="NDC48" s="9"/>
      <c r="NDD48" s="9"/>
      <c r="NDE48" s="78"/>
      <c r="NDF48" s="9"/>
      <c r="NDG48" s="9"/>
      <c r="NDH48" s="78"/>
      <c r="NDI48" s="9"/>
      <c r="NDJ48" s="9"/>
      <c r="NDK48" s="78"/>
      <c r="NDL48" s="9"/>
      <c r="NDM48" s="9"/>
      <c r="NDN48" s="78"/>
      <c r="NDO48" s="9"/>
      <c r="NDP48" s="9"/>
      <c r="NDQ48" s="78"/>
      <c r="NDR48" s="9"/>
      <c r="NDS48" s="9"/>
      <c r="NDT48" s="78"/>
      <c r="NDU48" s="9"/>
      <c r="NDV48" s="9"/>
      <c r="NDW48" s="78"/>
      <c r="NDX48" s="9"/>
      <c r="NDY48" s="9"/>
      <c r="NDZ48" s="78"/>
      <c r="NEA48" s="9"/>
      <c r="NEB48" s="9"/>
      <c r="NEC48" s="78"/>
      <c r="NED48" s="9"/>
      <c r="NEE48" s="9"/>
      <c r="NEF48" s="78"/>
      <c r="NEG48" s="9"/>
      <c r="NEH48" s="9"/>
      <c r="NEI48" s="78"/>
      <c r="NEJ48" s="9"/>
      <c r="NEK48" s="9"/>
      <c r="NEL48" s="78"/>
      <c r="NEM48" s="9"/>
      <c r="NEN48" s="9"/>
      <c r="NEO48" s="78"/>
      <c r="NEP48" s="9"/>
      <c r="NEQ48" s="9"/>
      <c r="NER48" s="78"/>
      <c r="NES48" s="9"/>
      <c r="NET48" s="9"/>
      <c r="NEU48" s="78"/>
      <c r="NEV48" s="9"/>
      <c r="NEW48" s="9"/>
      <c r="NEX48" s="78"/>
      <c r="NEY48" s="9"/>
      <c r="NEZ48" s="9"/>
      <c r="NFA48" s="78"/>
      <c r="NFB48" s="9"/>
      <c r="NFC48" s="9"/>
      <c r="NFD48" s="78"/>
      <c r="NFE48" s="9"/>
      <c r="NFF48" s="9"/>
      <c r="NFG48" s="78"/>
      <c r="NFH48" s="9"/>
      <c r="NFI48" s="9"/>
      <c r="NFJ48" s="78"/>
      <c r="NFK48" s="9"/>
      <c r="NFL48" s="9"/>
      <c r="NFM48" s="78"/>
      <c r="NFN48" s="10"/>
      <c r="NFO48" s="10"/>
      <c r="NFP48" s="10"/>
      <c r="NFQ48" s="9"/>
      <c r="NFR48" s="9"/>
      <c r="NFS48" s="78"/>
      <c r="NFT48" s="10"/>
      <c r="NFU48" s="10"/>
      <c r="NFV48" s="10"/>
      <c r="NFW48" s="9"/>
      <c r="NFX48" s="9"/>
      <c r="NFY48" s="78"/>
      <c r="NFZ48" s="9"/>
      <c r="NGA48" s="9"/>
      <c r="NGB48" s="78"/>
      <c r="NGC48" s="10"/>
      <c r="NGD48" s="10"/>
      <c r="NGE48" s="10"/>
      <c r="NGF48" s="10"/>
      <c r="NGG48" s="10"/>
      <c r="NGH48" s="10"/>
      <c r="NGI48" s="57"/>
      <c r="NGJ48" s="58"/>
      <c r="NGK48" s="9"/>
      <c r="NGL48" s="9"/>
      <c r="NGM48" s="78"/>
      <c r="NGN48" s="9"/>
      <c r="NGO48" s="9"/>
      <c r="NGP48" s="78"/>
      <c r="NGQ48" s="9"/>
      <c r="NGR48" s="9"/>
      <c r="NGS48" s="78"/>
      <c r="NGT48" s="9"/>
      <c r="NGU48" s="9"/>
      <c r="NGV48" s="78"/>
      <c r="NGW48" s="9"/>
      <c r="NGX48" s="9"/>
      <c r="NGY48" s="78"/>
      <c r="NGZ48" s="9"/>
      <c r="NHA48" s="9"/>
      <c r="NHB48" s="78"/>
      <c r="NHC48" s="9"/>
      <c r="NHD48" s="9"/>
      <c r="NHE48" s="78"/>
      <c r="NHF48" s="9"/>
      <c r="NHG48" s="9"/>
      <c r="NHH48" s="78"/>
      <c r="NHI48" s="9"/>
      <c r="NHJ48" s="9"/>
      <c r="NHK48" s="78"/>
      <c r="NHL48" s="9"/>
      <c r="NHM48" s="9"/>
      <c r="NHN48" s="78"/>
      <c r="NHO48" s="9"/>
      <c r="NHP48" s="9"/>
      <c r="NHQ48" s="78"/>
      <c r="NHR48" s="9"/>
      <c r="NHS48" s="9"/>
      <c r="NHT48" s="78"/>
      <c r="NHU48" s="9"/>
      <c r="NHV48" s="9"/>
      <c r="NHW48" s="78"/>
      <c r="NHX48" s="9"/>
      <c r="NHY48" s="9"/>
      <c r="NHZ48" s="78"/>
      <c r="NIA48" s="9"/>
      <c r="NIB48" s="9"/>
      <c r="NIC48" s="78"/>
      <c r="NID48" s="9"/>
      <c r="NIE48" s="9"/>
      <c r="NIF48" s="78"/>
      <c r="NIG48" s="9"/>
      <c r="NIH48" s="9"/>
      <c r="NII48" s="78"/>
      <c r="NIJ48" s="9"/>
      <c r="NIK48" s="9"/>
      <c r="NIL48" s="78"/>
      <c r="NIM48" s="9"/>
      <c r="NIN48" s="9"/>
      <c r="NIO48" s="78"/>
      <c r="NIP48" s="9"/>
      <c r="NIQ48" s="9"/>
      <c r="NIR48" s="78"/>
      <c r="NIS48" s="9"/>
      <c r="NIT48" s="9"/>
      <c r="NIU48" s="78"/>
      <c r="NIV48" s="10"/>
      <c r="NIW48" s="10"/>
      <c r="NIX48" s="10"/>
      <c r="NIY48" s="9"/>
      <c r="NIZ48" s="9"/>
      <c r="NJA48" s="78"/>
      <c r="NJB48" s="10"/>
      <c r="NJC48" s="10"/>
      <c r="NJD48" s="10"/>
      <c r="NJE48" s="9"/>
      <c r="NJF48" s="9"/>
      <c r="NJG48" s="78"/>
      <c r="NJH48" s="9"/>
      <c r="NJI48" s="9"/>
      <c r="NJJ48" s="78"/>
      <c r="NJK48" s="10"/>
      <c r="NJL48" s="10"/>
      <c r="NJM48" s="10"/>
      <c r="NJN48" s="10"/>
      <c r="NJO48" s="10"/>
      <c r="NJP48" s="10"/>
      <c r="NJQ48" s="57"/>
      <c r="NJR48" s="58"/>
      <c r="NJS48" s="9"/>
      <c r="NJT48" s="9"/>
      <c r="NJU48" s="78"/>
      <c r="NJV48" s="9"/>
      <c r="NJW48" s="9"/>
      <c r="NJX48" s="78"/>
      <c r="NJY48" s="9"/>
      <c r="NJZ48" s="9"/>
      <c r="NKA48" s="78"/>
      <c r="NKB48" s="9"/>
      <c r="NKC48" s="9"/>
      <c r="NKD48" s="78"/>
      <c r="NKE48" s="9"/>
      <c r="NKF48" s="9"/>
      <c r="NKG48" s="78"/>
      <c r="NKH48" s="9"/>
      <c r="NKI48" s="9"/>
      <c r="NKJ48" s="78"/>
      <c r="NKK48" s="9"/>
      <c r="NKL48" s="9"/>
      <c r="NKM48" s="78"/>
      <c r="NKN48" s="9"/>
      <c r="NKO48" s="9"/>
      <c r="NKP48" s="78"/>
      <c r="NKQ48" s="9"/>
      <c r="NKR48" s="9"/>
      <c r="NKS48" s="78"/>
      <c r="NKT48" s="9"/>
      <c r="NKU48" s="9"/>
      <c r="NKV48" s="78"/>
      <c r="NKW48" s="9"/>
      <c r="NKX48" s="9"/>
      <c r="NKY48" s="78"/>
      <c r="NKZ48" s="9"/>
      <c r="NLA48" s="9"/>
      <c r="NLB48" s="78"/>
      <c r="NLC48" s="9"/>
      <c r="NLD48" s="9"/>
      <c r="NLE48" s="78"/>
      <c r="NLF48" s="9"/>
      <c r="NLG48" s="9"/>
      <c r="NLH48" s="78"/>
      <c r="NLI48" s="9"/>
      <c r="NLJ48" s="9"/>
      <c r="NLK48" s="78"/>
      <c r="NLL48" s="9"/>
      <c r="NLM48" s="9"/>
      <c r="NLN48" s="78"/>
      <c r="NLO48" s="9"/>
      <c r="NLP48" s="9"/>
      <c r="NLQ48" s="78"/>
      <c r="NLR48" s="9"/>
      <c r="NLS48" s="9"/>
      <c r="NLT48" s="78"/>
      <c r="NLU48" s="9"/>
      <c r="NLV48" s="9"/>
      <c r="NLW48" s="78"/>
      <c r="NLX48" s="9"/>
      <c r="NLY48" s="9"/>
      <c r="NLZ48" s="78"/>
      <c r="NMA48" s="9"/>
      <c r="NMB48" s="9"/>
      <c r="NMC48" s="78"/>
      <c r="NMD48" s="10"/>
      <c r="NME48" s="10"/>
      <c r="NMF48" s="10"/>
      <c r="NMG48" s="9"/>
      <c r="NMH48" s="9"/>
      <c r="NMI48" s="78"/>
      <c r="NMJ48" s="10"/>
      <c r="NMK48" s="10"/>
      <c r="NML48" s="10"/>
      <c r="NMM48" s="9"/>
      <c r="NMN48" s="9"/>
      <c r="NMO48" s="78"/>
      <c r="NMP48" s="9"/>
      <c r="NMQ48" s="9"/>
      <c r="NMR48" s="78"/>
      <c r="NMS48" s="10"/>
      <c r="NMT48" s="10"/>
      <c r="NMU48" s="10"/>
      <c r="NMV48" s="10"/>
      <c r="NMW48" s="10"/>
      <c r="NMX48" s="10"/>
      <c r="NMY48" s="57"/>
      <c r="NMZ48" s="58"/>
      <c r="NNA48" s="9"/>
      <c r="NNB48" s="9"/>
      <c r="NNC48" s="78"/>
      <c r="NND48" s="9"/>
      <c r="NNE48" s="9"/>
      <c r="NNF48" s="78"/>
      <c r="NNG48" s="9"/>
      <c r="NNH48" s="9"/>
      <c r="NNI48" s="78"/>
      <c r="NNJ48" s="9"/>
      <c r="NNK48" s="9"/>
      <c r="NNL48" s="78"/>
      <c r="NNM48" s="9"/>
      <c r="NNN48" s="9"/>
      <c r="NNO48" s="78"/>
      <c r="NNP48" s="9"/>
      <c r="NNQ48" s="9"/>
      <c r="NNR48" s="78"/>
      <c r="NNS48" s="9"/>
      <c r="NNT48" s="9"/>
      <c r="NNU48" s="78"/>
      <c r="NNV48" s="9"/>
      <c r="NNW48" s="9"/>
      <c r="NNX48" s="78"/>
      <c r="NNY48" s="9"/>
      <c r="NNZ48" s="9"/>
      <c r="NOA48" s="78"/>
      <c r="NOB48" s="9"/>
      <c r="NOC48" s="9"/>
      <c r="NOD48" s="78"/>
      <c r="NOE48" s="9"/>
      <c r="NOF48" s="9"/>
      <c r="NOG48" s="78"/>
      <c r="NOH48" s="9"/>
      <c r="NOI48" s="9"/>
      <c r="NOJ48" s="78"/>
      <c r="NOK48" s="9"/>
      <c r="NOL48" s="9"/>
      <c r="NOM48" s="78"/>
      <c r="NON48" s="9"/>
      <c r="NOO48" s="9"/>
      <c r="NOP48" s="78"/>
      <c r="NOQ48" s="9"/>
      <c r="NOR48" s="9"/>
      <c r="NOS48" s="78"/>
      <c r="NOT48" s="9"/>
      <c r="NOU48" s="9"/>
      <c r="NOV48" s="78"/>
      <c r="NOW48" s="9"/>
      <c r="NOX48" s="9"/>
      <c r="NOY48" s="78"/>
      <c r="NOZ48" s="9"/>
      <c r="NPA48" s="9"/>
      <c r="NPB48" s="78"/>
      <c r="NPC48" s="9"/>
      <c r="NPD48" s="9"/>
      <c r="NPE48" s="78"/>
      <c r="NPF48" s="9"/>
      <c r="NPG48" s="9"/>
      <c r="NPH48" s="78"/>
      <c r="NPI48" s="9"/>
      <c r="NPJ48" s="9"/>
      <c r="NPK48" s="78"/>
      <c r="NPL48" s="10"/>
      <c r="NPM48" s="10"/>
      <c r="NPN48" s="10"/>
      <c r="NPO48" s="9"/>
      <c r="NPP48" s="9"/>
      <c r="NPQ48" s="78"/>
      <c r="NPR48" s="10"/>
      <c r="NPS48" s="10"/>
      <c r="NPT48" s="10"/>
      <c r="NPU48" s="9"/>
      <c r="NPV48" s="9"/>
      <c r="NPW48" s="78"/>
      <c r="NPX48" s="9"/>
      <c r="NPY48" s="9"/>
      <c r="NPZ48" s="78"/>
      <c r="NQA48" s="10"/>
      <c r="NQB48" s="10"/>
      <c r="NQC48" s="10"/>
      <c r="NQD48" s="10"/>
      <c r="NQE48" s="10"/>
      <c r="NQF48" s="10"/>
      <c r="NQG48" s="57"/>
      <c r="NQH48" s="58"/>
      <c r="NQI48" s="9"/>
      <c r="NQJ48" s="9"/>
      <c r="NQK48" s="78"/>
      <c r="NQL48" s="9"/>
      <c r="NQM48" s="9"/>
      <c r="NQN48" s="78"/>
      <c r="NQO48" s="9"/>
      <c r="NQP48" s="9"/>
      <c r="NQQ48" s="78"/>
      <c r="NQR48" s="9"/>
      <c r="NQS48" s="9"/>
      <c r="NQT48" s="78"/>
      <c r="NQU48" s="9"/>
      <c r="NQV48" s="9"/>
      <c r="NQW48" s="78"/>
      <c r="NQX48" s="9"/>
      <c r="NQY48" s="9"/>
      <c r="NQZ48" s="78"/>
      <c r="NRA48" s="9"/>
      <c r="NRB48" s="9"/>
      <c r="NRC48" s="78"/>
      <c r="NRD48" s="9"/>
      <c r="NRE48" s="9"/>
      <c r="NRF48" s="78"/>
      <c r="NRG48" s="9"/>
      <c r="NRH48" s="9"/>
      <c r="NRI48" s="78"/>
      <c r="NRJ48" s="9"/>
      <c r="NRK48" s="9"/>
      <c r="NRL48" s="78"/>
      <c r="NRM48" s="9"/>
      <c r="NRN48" s="9"/>
      <c r="NRO48" s="78"/>
      <c r="NRP48" s="9"/>
      <c r="NRQ48" s="9"/>
      <c r="NRR48" s="78"/>
      <c r="NRS48" s="9"/>
      <c r="NRT48" s="9"/>
      <c r="NRU48" s="78"/>
      <c r="NRV48" s="9"/>
      <c r="NRW48" s="9"/>
      <c r="NRX48" s="78"/>
      <c r="NRY48" s="9"/>
      <c r="NRZ48" s="9"/>
      <c r="NSA48" s="78"/>
      <c r="NSB48" s="9"/>
      <c r="NSC48" s="9"/>
      <c r="NSD48" s="78"/>
      <c r="NSE48" s="9"/>
      <c r="NSF48" s="9"/>
      <c r="NSG48" s="78"/>
      <c r="NSH48" s="9"/>
      <c r="NSI48" s="9"/>
      <c r="NSJ48" s="78"/>
      <c r="NSK48" s="9"/>
      <c r="NSL48" s="9"/>
      <c r="NSM48" s="78"/>
      <c r="NSN48" s="9"/>
      <c r="NSO48" s="9"/>
      <c r="NSP48" s="78"/>
      <c r="NSQ48" s="9"/>
      <c r="NSR48" s="9"/>
      <c r="NSS48" s="78"/>
      <c r="NST48" s="10"/>
      <c r="NSU48" s="10"/>
      <c r="NSV48" s="10"/>
      <c r="NSW48" s="9"/>
      <c r="NSX48" s="9"/>
      <c r="NSY48" s="78"/>
      <c r="NSZ48" s="10"/>
      <c r="NTA48" s="10"/>
      <c r="NTB48" s="10"/>
      <c r="NTC48" s="9"/>
      <c r="NTD48" s="9"/>
      <c r="NTE48" s="78"/>
      <c r="NTF48" s="9"/>
      <c r="NTG48" s="9"/>
      <c r="NTH48" s="78"/>
      <c r="NTI48" s="10"/>
      <c r="NTJ48" s="10"/>
      <c r="NTK48" s="10"/>
      <c r="NTL48" s="10"/>
      <c r="NTM48" s="10"/>
      <c r="NTN48" s="10"/>
      <c r="NTO48" s="57"/>
      <c r="NTP48" s="58"/>
      <c r="NTQ48" s="9"/>
      <c r="NTR48" s="9"/>
      <c r="NTS48" s="78"/>
      <c r="NTT48" s="9"/>
      <c r="NTU48" s="9"/>
      <c r="NTV48" s="78"/>
      <c r="NTW48" s="9"/>
      <c r="NTX48" s="9"/>
      <c r="NTY48" s="78"/>
      <c r="NTZ48" s="9"/>
      <c r="NUA48" s="9"/>
      <c r="NUB48" s="78"/>
      <c r="NUC48" s="9"/>
      <c r="NUD48" s="9"/>
      <c r="NUE48" s="78"/>
      <c r="NUF48" s="9"/>
      <c r="NUG48" s="9"/>
      <c r="NUH48" s="78"/>
      <c r="NUI48" s="9"/>
      <c r="NUJ48" s="9"/>
      <c r="NUK48" s="78"/>
      <c r="NUL48" s="9"/>
      <c r="NUM48" s="9"/>
      <c r="NUN48" s="78"/>
      <c r="NUO48" s="9"/>
      <c r="NUP48" s="9"/>
      <c r="NUQ48" s="78"/>
      <c r="NUR48" s="9"/>
      <c r="NUS48" s="9"/>
      <c r="NUT48" s="78"/>
      <c r="NUU48" s="9"/>
      <c r="NUV48" s="9"/>
      <c r="NUW48" s="78"/>
      <c r="NUX48" s="9"/>
      <c r="NUY48" s="9"/>
      <c r="NUZ48" s="78"/>
      <c r="NVA48" s="9"/>
      <c r="NVB48" s="9"/>
      <c r="NVC48" s="78"/>
      <c r="NVD48" s="9"/>
      <c r="NVE48" s="9"/>
      <c r="NVF48" s="78"/>
      <c r="NVG48" s="9"/>
      <c r="NVH48" s="9"/>
      <c r="NVI48" s="78"/>
      <c r="NVJ48" s="9"/>
      <c r="NVK48" s="9"/>
      <c r="NVL48" s="78"/>
      <c r="NVM48" s="9"/>
      <c r="NVN48" s="9"/>
      <c r="NVO48" s="78"/>
      <c r="NVP48" s="9"/>
      <c r="NVQ48" s="9"/>
      <c r="NVR48" s="78"/>
      <c r="NVS48" s="9"/>
      <c r="NVT48" s="9"/>
      <c r="NVU48" s="78"/>
      <c r="NVV48" s="9"/>
      <c r="NVW48" s="9"/>
      <c r="NVX48" s="78"/>
      <c r="NVY48" s="9"/>
      <c r="NVZ48" s="9"/>
      <c r="NWA48" s="78"/>
      <c r="NWB48" s="10"/>
      <c r="NWC48" s="10"/>
      <c r="NWD48" s="10"/>
      <c r="NWE48" s="9"/>
      <c r="NWF48" s="9"/>
      <c r="NWG48" s="78"/>
      <c r="NWH48" s="10"/>
      <c r="NWI48" s="10"/>
      <c r="NWJ48" s="10"/>
      <c r="NWK48" s="9"/>
      <c r="NWL48" s="9"/>
      <c r="NWM48" s="78"/>
      <c r="NWN48" s="9"/>
      <c r="NWO48" s="9"/>
      <c r="NWP48" s="78"/>
      <c r="NWQ48" s="10"/>
      <c r="NWR48" s="10"/>
      <c r="NWS48" s="10"/>
      <c r="NWT48" s="10"/>
      <c r="NWU48" s="10"/>
      <c r="NWV48" s="10"/>
      <c r="NWW48" s="57"/>
      <c r="NWX48" s="58"/>
      <c r="NWY48" s="9"/>
      <c r="NWZ48" s="9"/>
      <c r="NXA48" s="78"/>
      <c r="NXB48" s="9"/>
      <c r="NXC48" s="9"/>
      <c r="NXD48" s="78"/>
      <c r="NXE48" s="9"/>
      <c r="NXF48" s="9"/>
      <c r="NXG48" s="78"/>
      <c r="NXH48" s="9"/>
      <c r="NXI48" s="9"/>
      <c r="NXJ48" s="78"/>
      <c r="NXK48" s="9"/>
      <c r="NXL48" s="9"/>
      <c r="NXM48" s="78"/>
      <c r="NXN48" s="9"/>
      <c r="NXO48" s="9"/>
      <c r="NXP48" s="78"/>
      <c r="NXQ48" s="9"/>
      <c r="NXR48" s="9"/>
      <c r="NXS48" s="78"/>
      <c r="NXT48" s="9"/>
      <c r="NXU48" s="9"/>
      <c r="NXV48" s="78"/>
      <c r="NXW48" s="9"/>
      <c r="NXX48" s="9"/>
      <c r="NXY48" s="78"/>
      <c r="NXZ48" s="9"/>
      <c r="NYA48" s="9"/>
      <c r="NYB48" s="78"/>
      <c r="NYC48" s="9"/>
      <c r="NYD48" s="9"/>
      <c r="NYE48" s="78"/>
      <c r="NYF48" s="9"/>
      <c r="NYG48" s="9"/>
      <c r="NYH48" s="78"/>
      <c r="NYI48" s="9"/>
      <c r="NYJ48" s="9"/>
      <c r="NYK48" s="78"/>
      <c r="NYL48" s="9"/>
      <c r="NYM48" s="9"/>
      <c r="NYN48" s="78"/>
      <c r="NYO48" s="9"/>
      <c r="NYP48" s="9"/>
      <c r="NYQ48" s="78"/>
      <c r="NYR48" s="9"/>
      <c r="NYS48" s="9"/>
      <c r="NYT48" s="78"/>
      <c r="NYU48" s="9"/>
      <c r="NYV48" s="9"/>
      <c r="NYW48" s="78"/>
      <c r="NYX48" s="9"/>
      <c r="NYY48" s="9"/>
      <c r="NYZ48" s="78"/>
      <c r="NZA48" s="9"/>
      <c r="NZB48" s="9"/>
      <c r="NZC48" s="78"/>
      <c r="NZD48" s="9"/>
      <c r="NZE48" s="9"/>
      <c r="NZF48" s="78"/>
      <c r="NZG48" s="9"/>
      <c r="NZH48" s="9"/>
      <c r="NZI48" s="78"/>
      <c r="NZJ48" s="10"/>
      <c r="NZK48" s="10"/>
      <c r="NZL48" s="10"/>
      <c r="NZM48" s="9"/>
      <c r="NZN48" s="9"/>
      <c r="NZO48" s="78"/>
      <c r="NZP48" s="10"/>
      <c r="NZQ48" s="10"/>
      <c r="NZR48" s="10"/>
      <c r="NZS48" s="9"/>
      <c r="NZT48" s="9"/>
      <c r="NZU48" s="78"/>
      <c r="NZV48" s="9"/>
      <c r="NZW48" s="9"/>
      <c r="NZX48" s="78"/>
      <c r="NZY48" s="10"/>
      <c r="NZZ48" s="10"/>
      <c r="OAA48" s="10"/>
      <c r="OAB48" s="10"/>
      <c r="OAC48" s="10"/>
      <c r="OAD48" s="10"/>
      <c r="OAE48" s="57"/>
      <c r="OAF48" s="58"/>
      <c r="OAG48" s="9"/>
      <c r="OAH48" s="9"/>
      <c r="OAI48" s="78"/>
      <c r="OAJ48" s="9"/>
      <c r="OAK48" s="9"/>
      <c r="OAL48" s="78"/>
      <c r="OAM48" s="9"/>
      <c r="OAN48" s="9"/>
      <c r="OAO48" s="78"/>
      <c r="OAP48" s="9"/>
      <c r="OAQ48" s="9"/>
      <c r="OAR48" s="78"/>
      <c r="OAS48" s="9"/>
      <c r="OAT48" s="9"/>
      <c r="OAU48" s="78"/>
      <c r="OAV48" s="9"/>
      <c r="OAW48" s="9"/>
      <c r="OAX48" s="78"/>
      <c r="OAY48" s="9"/>
      <c r="OAZ48" s="9"/>
      <c r="OBA48" s="78"/>
      <c r="OBB48" s="9"/>
      <c r="OBC48" s="9"/>
      <c r="OBD48" s="78"/>
      <c r="OBE48" s="9"/>
      <c r="OBF48" s="9"/>
      <c r="OBG48" s="78"/>
      <c r="OBH48" s="9"/>
      <c r="OBI48" s="9"/>
      <c r="OBJ48" s="78"/>
      <c r="OBK48" s="9"/>
      <c r="OBL48" s="9"/>
      <c r="OBM48" s="78"/>
      <c r="OBN48" s="9"/>
      <c r="OBO48" s="9"/>
      <c r="OBP48" s="78"/>
      <c r="OBQ48" s="9"/>
      <c r="OBR48" s="9"/>
      <c r="OBS48" s="78"/>
      <c r="OBT48" s="9"/>
      <c r="OBU48" s="9"/>
      <c r="OBV48" s="78"/>
      <c r="OBW48" s="9"/>
      <c r="OBX48" s="9"/>
      <c r="OBY48" s="78"/>
      <c r="OBZ48" s="9"/>
      <c r="OCA48" s="9"/>
      <c r="OCB48" s="78"/>
      <c r="OCC48" s="9"/>
      <c r="OCD48" s="9"/>
      <c r="OCE48" s="78"/>
      <c r="OCF48" s="9"/>
      <c r="OCG48" s="9"/>
      <c r="OCH48" s="78"/>
      <c r="OCI48" s="9"/>
      <c r="OCJ48" s="9"/>
      <c r="OCK48" s="78"/>
      <c r="OCL48" s="9"/>
      <c r="OCM48" s="9"/>
      <c r="OCN48" s="78"/>
      <c r="OCO48" s="9"/>
      <c r="OCP48" s="9"/>
      <c r="OCQ48" s="78"/>
      <c r="OCR48" s="10"/>
      <c r="OCS48" s="10"/>
      <c r="OCT48" s="10"/>
      <c r="OCU48" s="9"/>
      <c r="OCV48" s="9"/>
      <c r="OCW48" s="78"/>
      <c r="OCX48" s="10"/>
      <c r="OCY48" s="10"/>
      <c r="OCZ48" s="10"/>
      <c r="ODA48" s="9"/>
      <c r="ODB48" s="9"/>
      <c r="ODC48" s="78"/>
      <c r="ODD48" s="9"/>
      <c r="ODE48" s="9"/>
      <c r="ODF48" s="78"/>
      <c r="ODG48" s="10"/>
      <c r="ODH48" s="10"/>
      <c r="ODI48" s="10"/>
      <c r="ODJ48" s="10"/>
      <c r="ODK48" s="10"/>
      <c r="ODL48" s="10"/>
      <c r="ODM48" s="57"/>
      <c r="ODN48" s="58"/>
      <c r="ODO48" s="9"/>
      <c r="ODP48" s="9"/>
      <c r="ODQ48" s="78"/>
      <c r="ODR48" s="9"/>
      <c r="ODS48" s="9"/>
      <c r="ODT48" s="78"/>
      <c r="ODU48" s="9"/>
      <c r="ODV48" s="9"/>
      <c r="ODW48" s="78"/>
      <c r="ODX48" s="9"/>
      <c r="ODY48" s="9"/>
      <c r="ODZ48" s="78"/>
      <c r="OEA48" s="9"/>
      <c r="OEB48" s="9"/>
      <c r="OEC48" s="78"/>
      <c r="OED48" s="9"/>
      <c r="OEE48" s="9"/>
      <c r="OEF48" s="78"/>
      <c r="OEG48" s="9"/>
      <c r="OEH48" s="9"/>
      <c r="OEI48" s="78"/>
      <c r="OEJ48" s="9"/>
      <c r="OEK48" s="9"/>
      <c r="OEL48" s="78"/>
      <c r="OEM48" s="9"/>
      <c r="OEN48" s="9"/>
      <c r="OEO48" s="78"/>
      <c r="OEP48" s="9"/>
      <c r="OEQ48" s="9"/>
      <c r="OER48" s="78"/>
      <c r="OES48" s="9"/>
      <c r="OET48" s="9"/>
      <c r="OEU48" s="78"/>
      <c r="OEV48" s="9"/>
      <c r="OEW48" s="9"/>
      <c r="OEX48" s="78"/>
      <c r="OEY48" s="9"/>
      <c r="OEZ48" s="9"/>
      <c r="OFA48" s="78"/>
      <c r="OFB48" s="9"/>
      <c r="OFC48" s="9"/>
      <c r="OFD48" s="78"/>
      <c r="OFE48" s="9"/>
      <c r="OFF48" s="9"/>
      <c r="OFG48" s="78"/>
      <c r="OFH48" s="9"/>
      <c r="OFI48" s="9"/>
      <c r="OFJ48" s="78"/>
      <c r="OFK48" s="9"/>
      <c r="OFL48" s="9"/>
      <c r="OFM48" s="78"/>
      <c r="OFN48" s="9"/>
      <c r="OFO48" s="9"/>
      <c r="OFP48" s="78"/>
      <c r="OFQ48" s="9"/>
      <c r="OFR48" s="9"/>
      <c r="OFS48" s="78"/>
      <c r="OFT48" s="9"/>
      <c r="OFU48" s="9"/>
      <c r="OFV48" s="78"/>
      <c r="OFW48" s="9"/>
      <c r="OFX48" s="9"/>
      <c r="OFY48" s="78"/>
      <c r="OFZ48" s="10"/>
      <c r="OGA48" s="10"/>
      <c r="OGB48" s="10"/>
      <c r="OGC48" s="9"/>
      <c r="OGD48" s="9"/>
      <c r="OGE48" s="78"/>
      <c r="OGF48" s="10"/>
      <c r="OGG48" s="10"/>
      <c r="OGH48" s="10"/>
      <c r="OGI48" s="9"/>
      <c r="OGJ48" s="9"/>
      <c r="OGK48" s="78"/>
      <c r="OGL48" s="9"/>
      <c r="OGM48" s="9"/>
      <c r="OGN48" s="78"/>
      <c r="OGO48" s="10"/>
      <c r="OGP48" s="10"/>
      <c r="OGQ48" s="10"/>
      <c r="OGR48" s="10"/>
      <c r="OGS48" s="10"/>
      <c r="OGT48" s="10"/>
      <c r="OGU48" s="57"/>
      <c r="OGV48" s="58"/>
      <c r="OGW48" s="9"/>
      <c r="OGX48" s="9"/>
      <c r="OGY48" s="78"/>
      <c r="OGZ48" s="9"/>
      <c r="OHA48" s="9"/>
      <c r="OHB48" s="78"/>
      <c r="OHC48" s="9"/>
      <c r="OHD48" s="9"/>
      <c r="OHE48" s="78"/>
      <c r="OHF48" s="9"/>
      <c r="OHG48" s="9"/>
      <c r="OHH48" s="78"/>
      <c r="OHI48" s="9"/>
      <c r="OHJ48" s="9"/>
      <c r="OHK48" s="78"/>
      <c r="OHL48" s="9"/>
      <c r="OHM48" s="9"/>
      <c r="OHN48" s="78"/>
      <c r="OHO48" s="9"/>
      <c r="OHP48" s="9"/>
      <c r="OHQ48" s="78"/>
      <c r="OHR48" s="9"/>
      <c r="OHS48" s="9"/>
      <c r="OHT48" s="78"/>
      <c r="OHU48" s="9"/>
      <c r="OHV48" s="9"/>
      <c r="OHW48" s="78"/>
      <c r="OHX48" s="9"/>
      <c r="OHY48" s="9"/>
      <c r="OHZ48" s="78"/>
      <c r="OIA48" s="9"/>
      <c r="OIB48" s="9"/>
      <c r="OIC48" s="78"/>
      <c r="OID48" s="9"/>
      <c r="OIE48" s="9"/>
      <c r="OIF48" s="78"/>
      <c r="OIG48" s="9"/>
      <c r="OIH48" s="9"/>
      <c r="OII48" s="78"/>
      <c r="OIJ48" s="9"/>
      <c r="OIK48" s="9"/>
      <c r="OIL48" s="78"/>
      <c r="OIM48" s="9"/>
      <c r="OIN48" s="9"/>
      <c r="OIO48" s="78"/>
      <c r="OIP48" s="9"/>
      <c r="OIQ48" s="9"/>
      <c r="OIR48" s="78"/>
      <c r="OIS48" s="9"/>
      <c r="OIT48" s="9"/>
      <c r="OIU48" s="78"/>
      <c r="OIV48" s="9"/>
      <c r="OIW48" s="9"/>
      <c r="OIX48" s="78"/>
      <c r="OIY48" s="9"/>
      <c r="OIZ48" s="9"/>
      <c r="OJA48" s="78"/>
      <c r="OJB48" s="9"/>
      <c r="OJC48" s="9"/>
      <c r="OJD48" s="78"/>
      <c r="OJE48" s="9"/>
      <c r="OJF48" s="9"/>
      <c r="OJG48" s="78"/>
      <c r="OJH48" s="10"/>
      <c r="OJI48" s="10"/>
      <c r="OJJ48" s="10"/>
      <c r="OJK48" s="9"/>
      <c r="OJL48" s="9"/>
      <c r="OJM48" s="78"/>
      <c r="OJN48" s="10"/>
      <c r="OJO48" s="10"/>
      <c r="OJP48" s="10"/>
      <c r="OJQ48" s="9"/>
      <c r="OJR48" s="9"/>
      <c r="OJS48" s="78"/>
      <c r="OJT48" s="9"/>
      <c r="OJU48" s="9"/>
      <c r="OJV48" s="78"/>
      <c r="OJW48" s="10"/>
      <c r="OJX48" s="10"/>
      <c r="OJY48" s="10"/>
      <c r="OJZ48" s="10"/>
      <c r="OKA48" s="10"/>
      <c r="OKB48" s="10"/>
      <c r="OKC48" s="57"/>
      <c r="OKD48" s="58"/>
      <c r="OKE48" s="9"/>
      <c r="OKF48" s="9"/>
      <c r="OKG48" s="78"/>
      <c r="OKH48" s="9"/>
      <c r="OKI48" s="9"/>
      <c r="OKJ48" s="78"/>
      <c r="OKK48" s="9"/>
      <c r="OKL48" s="9"/>
      <c r="OKM48" s="78"/>
      <c r="OKN48" s="9"/>
      <c r="OKO48" s="9"/>
      <c r="OKP48" s="78"/>
      <c r="OKQ48" s="9"/>
      <c r="OKR48" s="9"/>
      <c r="OKS48" s="78"/>
      <c r="OKT48" s="9"/>
      <c r="OKU48" s="9"/>
      <c r="OKV48" s="78"/>
      <c r="OKW48" s="9"/>
      <c r="OKX48" s="9"/>
      <c r="OKY48" s="78"/>
      <c r="OKZ48" s="9"/>
      <c r="OLA48" s="9"/>
      <c r="OLB48" s="78"/>
      <c r="OLC48" s="9"/>
      <c r="OLD48" s="9"/>
      <c r="OLE48" s="78"/>
      <c r="OLF48" s="9"/>
      <c r="OLG48" s="9"/>
      <c r="OLH48" s="78"/>
      <c r="OLI48" s="9"/>
      <c r="OLJ48" s="9"/>
      <c r="OLK48" s="78"/>
      <c r="OLL48" s="9"/>
      <c r="OLM48" s="9"/>
      <c r="OLN48" s="78"/>
      <c r="OLO48" s="9"/>
      <c r="OLP48" s="9"/>
      <c r="OLQ48" s="78"/>
      <c r="OLR48" s="9"/>
      <c r="OLS48" s="9"/>
      <c r="OLT48" s="78"/>
      <c r="OLU48" s="9"/>
      <c r="OLV48" s="9"/>
      <c r="OLW48" s="78"/>
      <c r="OLX48" s="9"/>
      <c r="OLY48" s="9"/>
      <c r="OLZ48" s="78"/>
      <c r="OMA48" s="9"/>
      <c r="OMB48" s="9"/>
      <c r="OMC48" s="78"/>
      <c r="OMD48" s="9"/>
      <c r="OME48" s="9"/>
      <c r="OMF48" s="78"/>
      <c r="OMG48" s="9"/>
      <c r="OMH48" s="9"/>
      <c r="OMI48" s="78"/>
      <c r="OMJ48" s="9"/>
      <c r="OMK48" s="9"/>
      <c r="OML48" s="78"/>
      <c r="OMM48" s="9"/>
      <c r="OMN48" s="9"/>
      <c r="OMO48" s="78"/>
      <c r="OMP48" s="10"/>
      <c r="OMQ48" s="10"/>
      <c r="OMR48" s="10"/>
      <c r="OMS48" s="9"/>
      <c r="OMT48" s="9"/>
      <c r="OMU48" s="78"/>
      <c r="OMV48" s="10"/>
      <c r="OMW48" s="10"/>
      <c r="OMX48" s="10"/>
      <c r="OMY48" s="9"/>
      <c r="OMZ48" s="9"/>
      <c r="ONA48" s="78"/>
      <c r="ONB48" s="9"/>
      <c r="ONC48" s="9"/>
      <c r="OND48" s="78"/>
      <c r="ONE48" s="10"/>
      <c r="ONF48" s="10"/>
      <c r="ONG48" s="10"/>
      <c r="ONH48" s="10"/>
      <c r="ONI48" s="10"/>
      <c r="ONJ48" s="10"/>
      <c r="ONK48" s="57"/>
      <c r="ONL48" s="58"/>
      <c r="ONM48" s="9"/>
      <c r="ONN48" s="9"/>
      <c r="ONO48" s="78"/>
      <c r="ONP48" s="9"/>
      <c r="ONQ48" s="9"/>
      <c r="ONR48" s="78"/>
      <c r="ONS48" s="9"/>
      <c r="ONT48" s="9"/>
      <c r="ONU48" s="78"/>
      <c r="ONV48" s="9"/>
      <c r="ONW48" s="9"/>
      <c r="ONX48" s="78"/>
      <c r="ONY48" s="9"/>
      <c r="ONZ48" s="9"/>
      <c r="OOA48" s="78"/>
      <c r="OOB48" s="9"/>
      <c r="OOC48" s="9"/>
      <c r="OOD48" s="78"/>
      <c r="OOE48" s="9"/>
      <c r="OOF48" s="9"/>
      <c r="OOG48" s="78"/>
      <c r="OOH48" s="9"/>
      <c r="OOI48" s="9"/>
      <c r="OOJ48" s="78"/>
      <c r="OOK48" s="9"/>
      <c r="OOL48" s="9"/>
      <c r="OOM48" s="78"/>
      <c r="OON48" s="9"/>
      <c r="OOO48" s="9"/>
      <c r="OOP48" s="78"/>
      <c r="OOQ48" s="9"/>
      <c r="OOR48" s="9"/>
      <c r="OOS48" s="78"/>
      <c r="OOT48" s="9"/>
      <c r="OOU48" s="9"/>
      <c r="OOV48" s="78"/>
      <c r="OOW48" s="9"/>
      <c r="OOX48" s="9"/>
      <c r="OOY48" s="78"/>
      <c r="OOZ48" s="9"/>
      <c r="OPA48" s="9"/>
      <c r="OPB48" s="78"/>
      <c r="OPC48" s="9"/>
      <c r="OPD48" s="9"/>
      <c r="OPE48" s="78"/>
      <c r="OPF48" s="9"/>
      <c r="OPG48" s="9"/>
      <c r="OPH48" s="78"/>
      <c r="OPI48" s="9"/>
      <c r="OPJ48" s="9"/>
      <c r="OPK48" s="78"/>
      <c r="OPL48" s="9"/>
      <c r="OPM48" s="9"/>
      <c r="OPN48" s="78"/>
      <c r="OPO48" s="9"/>
      <c r="OPP48" s="9"/>
      <c r="OPQ48" s="78"/>
      <c r="OPR48" s="9"/>
      <c r="OPS48" s="9"/>
      <c r="OPT48" s="78"/>
      <c r="OPU48" s="9"/>
      <c r="OPV48" s="9"/>
      <c r="OPW48" s="78"/>
      <c r="OPX48" s="10"/>
      <c r="OPY48" s="10"/>
      <c r="OPZ48" s="10"/>
      <c r="OQA48" s="9"/>
      <c r="OQB48" s="9"/>
      <c r="OQC48" s="78"/>
      <c r="OQD48" s="10"/>
      <c r="OQE48" s="10"/>
      <c r="OQF48" s="10"/>
      <c r="OQG48" s="9"/>
      <c r="OQH48" s="9"/>
      <c r="OQI48" s="78"/>
      <c r="OQJ48" s="9"/>
      <c r="OQK48" s="9"/>
      <c r="OQL48" s="78"/>
      <c r="OQM48" s="10"/>
      <c r="OQN48" s="10"/>
      <c r="OQO48" s="10"/>
      <c r="OQP48" s="10"/>
      <c r="OQQ48" s="10"/>
      <c r="OQR48" s="10"/>
      <c r="OQS48" s="57"/>
      <c r="OQT48" s="58"/>
      <c r="OQU48" s="9"/>
      <c r="OQV48" s="9"/>
      <c r="OQW48" s="78"/>
      <c r="OQX48" s="9"/>
      <c r="OQY48" s="9"/>
      <c r="OQZ48" s="78"/>
      <c r="ORA48" s="9"/>
      <c r="ORB48" s="9"/>
      <c r="ORC48" s="78"/>
      <c r="ORD48" s="9"/>
      <c r="ORE48" s="9"/>
      <c r="ORF48" s="78"/>
      <c r="ORG48" s="9"/>
      <c r="ORH48" s="9"/>
      <c r="ORI48" s="78"/>
      <c r="ORJ48" s="9"/>
      <c r="ORK48" s="9"/>
      <c r="ORL48" s="78"/>
      <c r="ORM48" s="9"/>
      <c r="ORN48" s="9"/>
      <c r="ORO48" s="78"/>
      <c r="ORP48" s="9"/>
      <c r="ORQ48" s="9"/>
      <c r="ORR48" s="78"/>
      <c r="ORS48" s="9"/>
      <c r="ORT48" s="9"/>
      <c r="ORU48" s="78"/>
      <c r="ORV48" s="9"/>
      <c r="ORW48" s="9"/>
      <c r="ORX48" s="78"/>
      <c r="ORY48" s="9"/>
      <c r="ORZ48" s="9"/>
      <c r="OSA48" s="78"/>
      <c r="OSB48" s="9"/>
      <c r="OSC48" s="9"/>
      <c r="OSD48" s="78"/>
      <c r="OSE48" s="9"/>
      <c r="OSF48" s="9"/>
      <c r="OSG48" s="78"/>
      <c r="OSH48" s="9"/>
      <c r="OSI48" s="9"/>
      <c r="OSJ48" s="78"/>
      <c r="OSK48" s="9"/>
      <c r="OSL48" s="9"/>
      <c r="OSM48" s="78"/>
      <c r="OSN48" s="9"/>
      <c r="OSO48" s="9"/>
      <c r="OSP48" s="78"/>
      <c r="OSQ48" s="9"/>
      <c r="OSR48" s="9"/>
      <c r="OSS48" s="78"/>
      <c r="OST48" s="9"/>
      <c r="OSU48" s="9"/>
      <c r="OSV48" s="78"/>
      <c r="OSW48" s="9"/>
      <c r="OSX48" s="9"/>
      <c r="OSY48" s="78"/>
      <c r="OSZ48" s="9"/>
      <c r="OTA48" s="9"/>
      <c r="OTB48" s="78"/>
      <c r="OTC48" s="9"/>
      <c r="OTD48" s="9"/>
      <c r="OTE48" s="78"/>
      <c r="OTF48" s="10"/>
      <c r="OTG48" s="10"/>
      <c r="OTH48" s="10"/>
      <c r="OTI48" s="9"/>
      <c r="OTJ48" s="9"/>
      <c r="OTK48" s="78"/>
      <c r="OTL48" s="10"/>
      <c r="OTM48" s="10"/>
      <c r="OTN48" s="10"/>
      <c r="OTO48" s="9"/>
      <c r="OTP48" s="9"/>
      <c r="OTQ48" s="78"/>
      <c r="OTR48" s="9"/>
      <c r="OTS48" s="9"/>
      <c r="OTT48" s="78"/>
      <c r="OTU48" s="10"/>
      <c r="OTV48" s="10"/>
      <c r="OTW48" s="10"/>
      <c r="OTX48" s="10"/>
      <c r="OTY48" s="10"/>
      <c r="OTZ48" s="10"/>
      <c r="OUA48" s="57"/>
      <c r="OUB48" s="58"/>
      <c r="OUC48" s="9"/>
      <c r="OUD48" s="9"/>
      <c r="OUE48" s="78"/>
      <c r="OUF48" s="9"/>
      <c r="OUG48" s="9"/>
      <c r="OUH48" s="78"/>
      <c r="OUI48" s="9"/>
      <c r="OUJ48" s="9"/>
      <c r="OUK48" s="78"/>
      <c r="OUL48" s="9"/>
      <c r="OUM48" s="9"/>
      <c r="OUN48" s="78"/>
      <c r="OUO48" s="9"/>
      <c r="OUP48" s="9"/>
      <c r="OUQ48" s="78"/>
      <c r="OUR48" s="9"/>
      <c r="OUS48" s="9"/>
      <c r="OUT48" s="78"/>
      <c r="OUU48" s="9"/>
      <c r="OUV48" s="9"/>
      <c r="OUW48" s="78"/>
      <c r="OUX48" s="9"/>
      <c r="OUY48" s="9"/>
      <c r="OUZ48" s="78"/>
      <c r="OVA48" s="9"/>
      <c r="OVB48" s="9"/>
      <c r="OVC48" s="78"/>
      <c r="OVD48" s="9"/>
      <c r="OVE48" s="9"/>
      <c r="OVF48" s="78"/>
      <c r="OVG48" s="9"/>
      <c r="OVH48" s="9"/>
      <c r="OVI48" s="78"/>
      <c r="OVJ48" s="9"/>
      <c r="OVK48" s="9"/>
      <c r="OVL48" s="78"/>
      <c r="OVM48" s="9"/>
      <c r="OVN48" s="9"/>
      <c r="OVO48" s="78"/>
      <c r="OVP48" s="9"/>
      <c r="OVQ48" s="9"/>
      <c r="OVR48" s="78"/>
      <c r="OVS48" s="9"/>
      <c r="OVT48" s="9"/>
      <c r="OVU48" s="78"/>
      <c r="OVV48" s="9"/>
      <c r="OVW48" s="9"/>
      <c r="OVX48" s="78"/>
      <c r="OVY48" s="9"/>
      <c r="OVZ48" s="9"/>
      <c r="OWA48" s="78"/>
      <c r="OWB48" s="9"/>
      <c r="OWC48" s="9"/>
      <c r="OWD48" s="78"/>
      <c r="OWE48" s="9"/>
      <c r="OWF48" s="9"/>
      <c r="OWG48" s="78"/>
      <c r="OWH48" s="9"/>
      <c r="OWI48" s="9"/>
      <c r="OWJ48" s="78"/>
      <c r="OWK48" s="9"/>
      <c r="OWL48" s="9"/>
      <c r="OWM48" s="78"/>
      <c r="OWN48" s="10"/>
      <c r="OWO48" s="10"/>
      <c r="OWP48" s="10"/>
      <c r="OWQ48" s="9"/>
      <c r="OWR48" s="9"/>
      <c r="OWS48" s="78"/>
      <c r="OWT48" s="10"/>
      <c r="OWU48" s="10"/>
      <c r="OWV48" s="10"/>
      <c r="OWW48" s="9"/>
      <c r="OWX48" s="9"/>
      <c r="OWY48" s="78"/>
      <c r="OWZ48" s="9"/>
      <c r="OXA48" s="9"/>
      <c r="OXB48" s="78"/>
      <c r="OXC48" s="10"/>
      <c r="OXD48" s="10"/>
      <c r="OXE48" s="10"/>
      <c r="OXF48" s="10"/>
      <c r="OXG48" s="10"/>
      <c r="OXH48" s="10"/>
      <c r="OXI48" s="57"/>
      <c r="OXJ48" s="58"/>
      <c r="OXK48" s="9"/>
      <c r="OXL48" s="9"/>
      <c r="OXM48" s="78"/>
      <c r="OXN48" s="9"/>
      <c r="OXO48" s="9"/>
      <c r="OXP48" s="78"/>
      <c r="OXQ48" s="9"/>
      <c r="OXR48" s="9"/>
      <c r="OXS48" s="78"/>
      <c r="OXT48" s="9"/>
      <c r="OXU48" s="9"/>
      <c r="OXV48" s="78"/>
      <c r="OXW48" s="9"/>
      <c r="OXX48" s="9"/>
      <c r="OXY48" s="78"/>
      <c r="OXZ48" s="9"/>
      <c r="OYA48" s="9"/>
      <c r="OYB48" s="78"/>
      <c r="OYC48" s="9"/>
      <c r="OYD48" s="9"/>
      <c r="OYE48" s="78"/>
      <c r="OYF48" s="9"/>
      <c r="OYG48" s="9"/>
      <c r="OYH48" s="78"/>
      <c r="OYI48" s="9"/>
      <c r="OYJ48" s="9"/>
      <c r="OYK48" s="78"/>
      <c r="OYL48" s="9"/>
      <c r="OYM48" s="9"/>
      <c r="OYN48" s="78"/>
      <c r="OYO48" s="9"/>
      <c r="OYP48" s="9"/>
      <c r="OYQ48" s="78"/>
      <c r="OYR48" s="9"/>
      <c r="OYS48" s="9"/>
      <c r="OYT48" s="78"/>
      <c r="OYU48" s="9"/>
      <c r="OYV48" s="9"/>
      <c r="OYW48" s="78"/>
      <c r="OYX48" s="9"/>
      <c r="OYY48" s="9"/>
      <c r="OYZ48" s="78"/>
      <c r="OZA48" s="9"/>
      <c r="OZB48" s="9"/>
      <c r="OZC48" s="78"/>
      <c r="OZD48" s="9"/>
      <c r="OZE48" s="9"/>
      <c r="OZF48" s="78"/>
      <c r="OZG48" s="9"/>
      <c r="OZH48" s="9"/>
      <c r="OZI48" s="78"/>
      <c r="OZJ48" s="9"/>
      <c r="OZK48" s="9"/>
      <c r="OZL48" s="78"/>
      <c r="OZM48" s="9"/>
      <c r="OZN48" s="9"/>
      <c r="OZO48" s="78"/>
      <c r="OZP48" s="9"/>
      <c r="OZQ48" s="9"/>
      <c r="OZR48" s="78"/>
      <c r="OZS48" s="9"/>
      <c r="OZT48" s="9"/>
      <c r="OZU48" s="78"/>
      <c r="OZV48" s="10"/>
      <c r="OZW48" s="10"/>
      <c r="OZX48" s="10"/>
      <c r="OZY48" s="9"/>
      <c r="OZZ48" s="9"/>
      <c r="PAA48" s="78"/>
      <c r="PAB48" s="10"/>
      <c r="PAC48" s="10"/>
      <c r="PAD48" s="10"/>
      <c r="PAE48" s="9"/>
      <c r="PAF48" s="9"/>
      <c r="PAG48" s="78"/>
      <c r="PAH48" s="9"/>
      <c r="PAI48" s="9"/>
      <c r="PAJ48" s="78"/>
      <c r="PAK48" s="10"/>
      <c r="PAL48" s="10"/>
      <c r="PAM48" s="10"/>
      <c r="PAN48" s="10"/>
      <c r="PAO48" s="10"/>
      <c r="PAP48" s="10"/>
      <c r="PAQ48" s="57"/>
      <c r="PAR48" s="58"/>
      <c r="PAS48" s="9"/>
      <c r="PAT48" s="9"/>
      <c r="PAU48" s="78"/>
      <c r="PAV48" s="9"/>
      <c r="PAW48" s="9"/>
      <c r="PAX48" s="78"/>
      <c r="PAY48" s="9"/>
      <c r="PAZ48" s="9"/>
      <c r="PBA48" s="78"/>
      <c r="PBB48" s="9"/>
      <c r="PBC48" s="9"/>
      <c r="PBD48" s="78"/>
      <c r="PBE48" s="9"/>
      <c r="PBF48" s="9"/>
      <c r="PBG48" s="78"/>
      <c r="PBH48" s="9"/>
      <c r="PBI48" s="9"/>
      <c r="PBJ48" s="78"/>
      <c r="PBK48" s="9"/>
      <c r="PBL48" s="9"/>
      <c r="PBM48" s="78"/>
      <c r="PBN48" s="9"/>
      <c r="PBO48" s="9"/>
      <c r="PBP48" s="78"/>
      <c r="PBQ48" s="9"/>
      <c r="PBR48" s="9"/>
      <c r="PBS48" s="78"/>
      <c r="PBT48" s="9"/>
      <c r="PBU48" s="9"/>
      <c r="PBV48" s="78"/>
      <c r="PBW48" s="9"/>
      <c r="PBX48" s="9"/>
      <c r="PBY48" s="78"/>
      <c r="PBZ48" s="9"/>
      <c r="PCA48" s="9"/>
      <c r="PCB48" s="78"/>
      <c r="PCC48" s="9"/>
      <c r="PCD48" s="9"/>
      <c r="PCE48" s="78"/>
      <c r="PCF48" s="9"/>
      <c r="PCG48" s="9"/>
      <c r="PCH48" s="78"/>
      <c r="PCI48" s="9"/>
      <c r="PCJ48" s="9"/>
      <c r="PCK48" s="78"/>
      <c r="PCL48" s="9"/>
      <c r="PCM48" s="9"/>
      <c r="PCN48" s="78"/>
      <c r="PCO48" s="9"/>
      <c r="PCP48" s="9"/>
      <c r="PCQ48" s="78"/>
      <c r="PCR48" s="9"/>
      <c r="PCS48" s="9"/>
      <c r="PCT48" s="78"/>
      <c r="PCU48" s="9"/>
      <c r="PCV48" s="9"/>
      <c r="PCW48" s="78"/>
      <c r="PCX48" s="9"/>
      <c r="PCY48" s="9"/>
      <c r="PCZ48" s="78"/>
      <c r="PDA48" s="9"/>
      <c r="PDB48" s="9"/>
      <c r="PDC48" s="78"/>
      <c r="PDD48" s="10"/>
      <c r="PDE48" s="10"/>
      <c r="PDF48" s="10"/>
      <c r="PDG48" s="9"/>
      <c r="PDH48" s="9"/>
      <c r="PDI48" s="78"/>
      <c r="PDJ48" s="10"/>
      <c r="PDK48" s="10"/>
      <c r="PDL48" s="10"/>
      <c r="PDM48" s="9"/>
      <c r="PDN48" s="9"/>
      <c r="PDO48" s="78"/>
      <c r="PDP48" s="9"/>
      <c r="PDQ48" s="9"/>
      <c r="PDR48" s="78"/>
      <c r="PDS48" s="10"/>
      <c r="PDT48" s="10"/>
      <c r="PDU48" s="10"/>
      <c r="PDV48" s="10"/>
      <c r="PDW48" s="10"/>
      <c r="PDX48" s="10"/>
      <c r="PDY48" s="57"/>
      <c r="PDZ48" s="58"/>
      <c r="PEA48" s="9"/>
      <c r="PEB48" s="9"/>
      <c r="PEC48" s="78"/>
      <c r="PED48" s="9"/>
      <c r="PEE48" s="9"/>
      <c r="PEF48" s="78"/>
      <c r="PEG48" s="9"/>
      <c r="PEH48" s="9"/>
      <c r="PEI48" s="78"/>
      <c r="PEJ48" s="9"/>
      <c r="PEK48" s="9"/>
      <c r="PEL48" s="78"/>
      <c r="PEM48" s="9"/>
      <c r="PEN48" s="9"/>
      <c r="PEO48" s="78"/>
      <c r="PEP48" s="9"/>
      <c r="PEQ48" s="9"/>
      <c r="PER48" s="78"/>
      <c r="PES48" s="9"/>
      <c r="PET48" s="9"/>
      <c r="PEU48" s="78"/>
      <c r="PEV48" s="9"/>
      <c r="PEW48" s="9"/>
      <c r="PEX48" s="78"/>
      <c r="PEY48" s="9"/>
      <c r="PEZ48" s="9"/>
      <c r="PFA48" s="78"/>
      <c r="PFB48" s="9"/>
      <c r="PFC48" s="9"/>
      <c r="PFD48" s="78"/>
      <c r="PFE48" s="9"/>
      <c r="PFF48" s="9"/>
      <c r="PFG48" s="78"/>
      <c r="PFH48" s="9"/>
      <c r="PFI48" s="9"/>
      <c r="PFJ48" s="78"/>
      <c r="PFK48" s="9"/>
      <c r="PFL48" s="9"/>
      <c r="PFM48" s="78"/>
      <c r="PFN48" s="9"/>
      <c r="PFO48" s="9"/>
      <c r="PFP48" s="78"/>
      <c r="PFQ48" s="9"/>
      <c r="PFR48" s="9"/>
      <c r="PFS48" s="78"/>
      <c r="PFT48" s="9"/>
      <c r="PFU48" s="9"/>
      <c r="PFV48" s="78"/>
      <c r="PFW48" s="9"/>
      <c r="PFX48" s="9"/>
      <c r="PFY48" s="78"/>
      <c r="PFZ48" s="9"/>
      <c r="PGA48" s="9"/>
      <c r="PGB48" s="78"/>
      <c r="PGC48" s="9"/>
      <c r="PGD48" s="9"/>
      <c r="PGE48" s="78"/>
      <c r="PGF48" s="9"/>
      <c r="PGG48" s="9"/>
      <c r="PGH48" s="78"/>
      <c r="PGI48" s="9"/>
      <c r="PGJ48" s="9"/>
      <c r="PGK48" s="78"/>
      <c r="PGL48" s="10"/>
      <c r="PGM48" s="10"/>
      <c r="PGN48" s="10"/>
      <c r="PGO48" s="9"/>
      <c r="PGP48" s="9"/>
      <c r="PGQ48" s="78"/>
      <c r="PGR48" s="10"/>
      <c r="PGS48" s="10"/>
      <c r="PGT48" s="10"/>
      <c r="PGU48" s="9"/>
      <c r="PGV48" s="9"/>
      <c r="PGW48" s="78"/>
      <c r="PGX48" s="9"/>
      <c r="PGY48" s="9"/>
      <c r="PGZ48" s="78"/>
      <c r="PHA48" s="10"/>
      <c r="PHB48" s="10"/>
      <c r="PHC48" s="10"/>
      <c r="PHD48" s="10"/>
      <c r="PHE48" s="10"/>
      <c r="PHF48" s="10"/>
      <c r="PHG48" s="57"/>
      <c r="PHH48" s="58"/>
      <c r="PHI48" s="9"/>
      <c r="PHJ48" s="9"/>
      <c r="PHK48" s="78"/>
      <c r="PHL48" s="9"/>
      <c r="PHM48" s="9"/>
      <c r="PHN48" s="78"/>
      <c r="PHO48" s="9"/>
      <c r="PHP48" s="9"/>
      <c r="PHQ48" s="78"/>
      <c r="PHR48" s="9"/>
      <c r="PHS48" s="9"/>
      <c r="PHT48" s="78"/>
      <c r="PHU48" s="9"/>
      <c r="PHV48" s="9"/>
      <c r="PHW48" s="78"/>
      <c r="PHX48" s="9"/>
      <c r="PHY48" s="9"/>
      <c r="PHZ48" s="78"/>
      <c r="PIA48" s="9"/>
      <c r="PIB48" s="9"/>
      <c r="PIC48" s="78"/>
      <c r="PID48" s="9"/>
      <c r="PIE48" s="9"/>
      <c r="PIF48" s="78"/>
      <c r="PIG48" s="9"/>
      <c r="PIH48" s="9"/>
      <c r="PII48" s="78"/>
      <c r="PIJ48" s="9"/>
      <c r="PIK48" s="9"/>
      <c r="PIL48" s="78"/>
      <c r="PIM48" s="9"/>
      <c r="PIN48" s="9"/>
      <c r="PIO48" s="78"/>
      <c r="PIP48" s="9"/>
      <c r="PIQ48" s="9"/>
      <c r="PIR48" s="78"/>
      <c r="PIS48" s="9"/>
      <c r="PIT48" s="9"/>
      <c r="PIU48" s="78"/>
      <c r="PIV48" s="9"/>
      <c r="PIW48" s="9"/>
      <c r="PIX48" s="78"/>
      <c r="PIY48" s="9"/>
      <c r="PIZ48" s="9"/>
      <c r="PJA48" s="78"/>
      <c r="PJB48" s="9"/>
      <c r="PJC48" s="9"/>
      <c r="PJD48" s="78"/>
      <c r="PJE48" s="9"/>
      <c r="PJF48" s="9"/>
      <c r="PJG48" s="78"/>
      <c r="PJH48" s="9"/>
      <c r="PJI48" s="9"/>
      <c r="PJJ48" s="78"/>
      <c r="PJK48" s="9"/>
      <c r="PJL48" s="9"/>
      <c r="PJM48" s="78"/>
      <c r="PJN48" s="9"/>
      <c r="PJO48" s="9"/>
      <c r="PJP48" s="78"/>
      <c r="PJQ48" s="9"/>
      <c r="PJR48" s="9"/>
      <c r="PJS48" s="78"/>
      <c r="PJT48" s="10"/>
      <c r="PJU48" s="10"/>
      <c r="PJV48" s="10"/>
      <c r="PJW48" s="9"/>
      <c r="PJX48" s="9"/>
      <c r="PJY48" s="78"/>
      <c r="PJZ48" s="10"/>
      <c r="PKA48" s="10"/>
      <c r="PKB48" s="10"/>
      <c r="PKC48" s="9"/>
      <c r="PKD48" s="9"/>
      <c r="PKE48" s="78"/>
      <c r="PKF48" s="9"/>
      <c r="PKG48" s="9"/>
      <c r="PKH48" s="78"/>
      <c r="PKI48" s="10"/>
      <c r="PKJ48" s="10"/>
      <c r="PKK48" s="10"/>
      <c r="PKL48" s="10"/>
      <c r="PKM48" s="10"/>
      <c r="PKN48" s="10"/>
      <c r="PKO48" s="57"/>
      <c r="PKP48" s="58"/>
      <c r="PKQ48" s="9"/>
      <c r="PKR48" s="9"/>
      <c r="PKS48" s="78"/>
      <c r="PKT48" s="9"/>
      <c r="PKU48" s="9"/>
      <c r="PKV48" s="78"/>
      <c r="PKW48" s="9"/>
      <c r="PKX48" s="9"/>
      <c r="PKY48" s="78"/>
      <c r="PKZ48" s="9"/>
      <c r="PLA48" s="9"/>
      <c r="PLB48" s="78"/>
      <c r="PLC48" s="9"/>
      <c r="PLD48" s="9"/>
      <c r="PLE48" s="78"/>
      <c r="PLF48" s="9"/>
      <c r="PLG48" s="9"/>
      <c r="PLH48" s="78"/>
      <c r="PLI48" s="9"/>
      <c r="PLJ48" s="9"/>
      <c r="PLK48" s="78"/>
      <c r="PLL48" s="9"/>
      <c r="PLM48" s="9"/>
      <c r="PLN48" s="78"/>
      <c r="PLO48" s="9"/>
      <c r="PLP48" s="9"/>
      <c r="PLQ48" s="78"/>
      <c r="PLR48" s="9"/>
      <c r="PLS48" s="9"/>
      <c r="PLT48" s="78"/>
      <c r="PLU48" s="9"/>
      <c r="PLV48" s="9"/>
      <c r="PLW48" s="78"/>
      <c r="PLX48" s="9"/>
      <c r="PLY48" s="9"/>
      <c r="PLZ48" s="78"/>
      <c r="PMA48" s="9"/>
      <c r="PMB48" s="9"/>
      <c r="PMC48" s="78"/>
      <c r="PMD48" s="9"/>
      <c r="PME48" s="9"/>
      <c r="PMF48" s="78"/>
      <c r="PMG48" s="9"/>
      <c r="PMH48" s="9"/>
      <c r="PMI48" s="78"/>
      <c r="PMJ48" s="9"/>
      <c r="PMK48" s="9"/>
      <c r="PML48" s="78"/>
      <c r="PMM48" s="9"/>
      <c r="PMN48" s="9"/>
      <c r="PMO48" s="78"/>
      <c r="PMP48" s="9"/>
      <c r="PMQ48" s="9"/>
      <c r="PMR48" s="78"/>
      <c r="PMS48" s="9"/>
      <c r="PMT48" s="9"/>
      <c r="PMU48" s="78"/>
      <c r="PMV48" s="9"/>
      <c r="PMW48" s="9"/>
      <c r="PMX48" s="78"/>
      <c r="PMY48" s="9"/>
      <c r="PMZ48" s="9"/>
      <c r="PNA48" s="78"/>
      <c r="PNB48" s="10"/>
      <c r="PNC48" s="10"/>
      <c r="PND48" s="10"/>
      <c r="PNE48" s="9"/>
      <c r="PNF48" s="9"/>
      <c r="PNG48" s="78"/>
      <c r="PNH48" s="10"/>
      <c r="PNI48" s="10"/>
      <c r="PNJ48" s="10"/>
      <c r="PNK48" s="9"/>
      <c r="PNL48" s="9"/>
      <c r="PNM48" s="78"/>
      <c r="PNN48" s="9"/>
      <c r="PNO48" s="9"/>
      <c r="PNP48" s="78"/>
      <c r="PNQ48" s="10"/>
      <c r="PNR48" s="10"/>
      <c r="PNS48" s="10"/>
      <c r="PNT48" s="10"/>
      <c r="PNU48" s="10"/>
      <c r="PNV48" s="10"/>
      <c r="PNW48" s="57"/>
      <c r="PNX48" s="58"/>
      <c r="PNY48" s="9"/>
      <c r="PNZ48" s="9"/>
      <c r="POA48" s="78"/>
      <c r="POB48" s="9"/>
      <c r="POC48" s="9"/>
      <c r="POD48" s="78"/>
      <c r="POE48" s="9"/>
      <c r="POF48" s="9"/>
      <c r="POG48" s="78"/>
      <c r="POH48" s="9"/>
      <c r="POI48" s="9"/>
      <c r="POJ48" s="78"/>
      <c r="POK48" s="9"/>
      <c r="POL48" s="9"/>
      <c r="POM48" s="78"/>
      <c r="PON48" s="9"/>
      <c r="POO48" s="9"/>
      <c r="POP48" s="78"/>
      <c r="POQ48" s="9"/>
      <c r="POR48" s="9"/>
      <c r="POS48" s="78"/>
      <c r="POT48" s="9"/>
      <c r="POU48" s="9"/>
      <c r="POV48" s="78"/>
      <c r="POW48" s="9"/>
      <c r="POX48" s="9"/>
      <c r="POY48" s="78"/>
      <c r="POZ48" s="9"/>
      <c r="PPA48" s="9"/>
      <c r="PPB48" s="78"/>
      <c r="PPC48" s="9"/>
      <c r="PPD48" s="9"/>
      <c r="PPE48" s="78"/>
      <c r="PPF48" s="9"/>
      <c r="PPG48" s="9"/>
      <c r="PPH48" s="78"/>
      <c r="PPI48" s="9"/>
      <c r="PPJ48" s="9"/>
      <c r="PPK48" s="78"/>
      <c r="PPL48" s="9"/>
      <c r="PPM48" s="9"/>
      <c r="PPN48" s="78"/>
      <c r="PPO48" s="9"/>
      <c r="PPP48" s="9"/>
      <c r="PPQ48" s="78"/>
      <c r="PPR48" s="9"/>
      <c r="PPS48" s="9"/>
      <c r="PPT48" s="78"/>
      <c r="PPU48" s="9"/>
      <c r="PPV48" s="9"/>
      <c r="PPW48" s="78"/>
      <c r="PPX48" s="9"/>
      <c r="PPY48" s="9"/>
      <c r="PPZ48" s="78"/>
      <c r="PQA48" s="9"/>
      <c r="PQB48" s="9"/>
      <c r="PQC48" s="78"/>
      <c r="PQD48" s="9"/>
      <c r="PQE48" s="9"/>
      <c r="PQF48" s="78"/>
      <c r="PQG48" s="9"/>
      <c r="PQH48" s="9"/>
      <c r="PQI48" s="78"/>
      <c r="PQJ48" s="10"/>
      <c r="PQK48" s="10"/>
      <c r="PQL48" s="10"/>
      <c r="PQM48" s="9"/>
      <c r="PQN48" s="9"/>
      <c r="PQO48" s="78"/>
      <c r="PQP48" s="10"/>
      <c r="PQQ48" s="10"/>
      <c r="PQR48" s="10"/>
      <c r="PQS48" s="9"/>
      <c r="PQT48" s="9"/>
      <c r="PQU48" s="78"/>
      <c r="PQV48" s="9"/>
      <c r="PQW48" s="9"/>
      <c r="PQX48" s="78"/>
      <c r="PQY48" s="10"/>
      <c r="PQZ48" s="10"/>
      <c r="PRA48" s="10"/>
      <c r="PRB48" s="10"/>
      <c r="PRC48" s="10"/>
      <c r="PRD48" s="10"/>
      <c r="PRE48" s="57"/>
      <c r="PRF48" s="58"/>
      <c r="PRG48" s="9"/>
      <c r="PRH48" s="9"/>
      <c r="PRI48" s="78"/>
      <c r="PRJ48" s="9"/>
      <c r="PRK48" s="9"/>
      <c r="PRL48" s="78"/>
      <c r="PRM48" s="9"/>
      <c r="PRN48" s="9"/>
      <c r="PRO48" s="78"/>
      <c r="PRP48" s="9"/>
      <c r="PRQ48" s="9"/>
      <c r="PRR48" s="78"/>
      <c r="PRS48" s="9"/>
      <c r="PRT48" s="9"/>
      <c r="PRU48" s="78"/>
      <c r="PRV48" s="9"/>
      <c r="PRW48" s="9"/>
      <c r="PRX48" s="78"/>
      <c r="PRY48" s="9"/>
      <c r="PRZ48" s="9"/>
      <c r="PSA48" s="78"/>
      <c r="PSB48" s="9"/>
      <c r="PSC48" s="9"/>
      <c r="PSD48" s="78"/>
      <c r="PSE48" s="9"/>
      <c r="PSF48" s="9"/>
      <c r="PSG48" s="78"/>
      <c r="PSH48" s="9"/>
      <c r="PSI48" s="9"/>
      <c r="PSJ48" s="78"/>
      <c r="PSK48" s="9"/>
      <c r="PSL48" s="9"/>
      <c r="PSM48" s="78"/>
      <c r="PSN48" s="9"/>
      <c r="PSO48" s="9"/>
      <c r="PSP48" s="78"/>
      <c r="PSQ48" s="9"/>
      <c r="PSR48" s="9"/>
      <c r="PSS48" s="78"/>
      <c r="PST48" s="9"/>
      <c r="PSU48" s="9"/>
      <c r="PSV48" s="78"/>
      <c r="PSW48" s="9"/>
      <c r="PSX48" s="9"/>
      <c r="PSY48" s="78"/>
      <c r="PSZ48" s="9"/>
      <c r="PTA48" s="9"/>
      <c r="PTB48" s="78"/>
      <c r="PTC48" s="9"/>
      <c r="PTD48" s="9"/>
      <c r="PTE48" s="78"/>
      <c r="PTF48" s="9"/>
      <c r="PTG48" s="9"/>
      <c r="PTH48" s="78"/>
      <c r="PTI48" s="9"/>
      <c r="PTJ48" s="9"/>
      <c r="PTK48" s="78"/>
      <c r="PTL48" s="9"/>
      <c r="PTM48" s="9"/>
      <c r="PTN48" s="78"/>
      <c r="PTO48" s="9"/>
      <c r="PTP48" s="9"/>
      <c r="PTQ48" s="78"/>
      <c r="PTR48" s="10"/>
      <c r="PTS48" s="10"/>
      <c r="PTT48" s="10"/>
      <c r="PTU48" s="9"/>
      <c r="PTV48" s="9"/>
      <c r="PTW48" s="78"/>
      <c r="PTX48" s="10"/>
      <c r="PTY48" s="10"/>
      <c r="PTZ48" s="10"/>
      <c r="PUA48" s="9"/>
      <c r="PUB48" s="9"/>
      <c r="PUC48" s="78"/>
      <c r="PUD48" s="9"/>
      <c r="PUE48" s="9"/>
      <c r="PUF48" s="78"/>
      <c r="PUG48" s="10"/>
      <c r="PUH48" s="10"/>
      <c r="PUI48" s="10"/>
      <c r="PUJ48" s="10"/>
      <c r="PUK48" s="10"/>
      <c r="PUL48" s="10"/>
      <c r="PUM48" s="57"/>
      <c r="PUN48" s="58"/>
      <c r="PUO48" s="9"/>
      <c r="PUP48" s="9"/>
      <c r="PUQ48" s="78"/>
      <c r="PUR48" s="9"/>
      <c r="PUS48" s="9"/>
      <c r="PUT48" s="78"/>
      <c r="PUU48" s="9"/>
      <c r="PUV48" s="9"/>
      <c r="PUW48" s="78"/>
      <c r="PUX48" s="9"/>
      <c r="PUY48" s="9"/>
      <c r="PUZ48" s="78"/>
      <c r="PVA48" s="9"/>
      <c r="PVB48" s="9"/>
      <c r="PVC48" s="78"/>
      <c r="PVD48" s="9"/>
      <c r="PVE48" s="9"/>
      <c r="PVF48" s="78"/>
      <c r="PVG48" s="9"/>
      <c r="PVH48" s="9"/>
      <c r="PVI48" s="78"/>
      <c r="PVJ48" s="9"/>
      <c r="PVK48" s="9"/>
      <c r="PVL48" s="78"/>
      <c r="PVM48" s="9"/>
      <c r="PVN48" s="9"/>
      <c r="PVO48" s="78"/>
      <c r="PVP48" s="9"/>
      <c r="PVQ48" s="9"/>
      <c r="PVR48" s="78"/>
      <c r="PVS48" s="9"/>
      <c r="PVT48" s="9"/>
      <c r="PVU48" s="78"/>
      <c r="PVV48" s="9"/>
      <c r="PVW48" s="9"/>
      <c r="PVX48" s="78"/>
      <c r="PVY48" s="9"/>
      <c r="PVZ48" s="9"/>
      <c r="PWA48" s="78"/>
      <c r="PWB48" s="9"/>
      <c r="PWC48" s="9"/>
      <c r="PWD48" s="78"/>
      <c r="PWE48" s="9"/>
      <c r="PWF48" s="9"/>
      <c r="PWG48" s="78"/>
      <c r="PWH48" s="9"/>
      <c r="PWI48" s="9"/>
      <c r="PWJ48" s="78"/>
      <c r="PWK48" s="9"/>
      <c r="PWL48" s="9"/>
      <c r="PWM48" s="78"/>
      <c r="PWN48" s="9"/>
      <c r="PWO48" s="9"/>
      <c r="PWP48" s="78"/>
      <c r="PWQ48" s="9"/>
      <c r="PWR48" s="9"/>
      <c r="PWS48" s="78"/>
      <c r="PWT48" s="9"/>
      <c r="PWU48" s="9"/>
      <c r="PWV48" s="78"/>
      <c r="PWW48" s="9"/>
      <c r="PWX48" s="9"/>
      <c r="PWY48" s="78"/>
      <c r="PWZ48" s="10"/>
      <c r="PXA48" s="10"/>
      <c r="PXB48" s="10"/>
      <c r="PXC48" s="9"/>
      <c r="PXD48" s="9"/>
      <c r="PXE48" s="78"/>
      <c r="PXF48" s="10"/>
      <c r="PXG48" s="10"/>
      <c r="PXH48" s="10"/>
      <c r="PXI48" s="9"/>
      <c r="PXJ48" s="9"/>
      <c r="PXK48" s="78"/>
      <c r="PXL48" s="9"/>
      <c r="PXM48" s="9"/>
      <c r="PXN48" s="78"/>
      <c r="PXO48" s="10"/>
      <c r="PXP48" s="10"/>
      <c r="PXQ48" s="10"/>
      <c r="PXR48" s="10"/>
      <c r="PXS48" s="10"/>
      <c r="PXT48" s="10"/>
      <c r="PXU48" s="57"/>
      <c r="PXV48" s="58"/>
      <c r="PXW48" s="9"/>
      <c r="PXX48" s="9"/>
      <c r="PXY48" s="78"/>
      <c r="PXZ48" s="9"/>
      <c r="PYA48" s="9"/>
      <c r="PYB48" s="78"/>
      <c r="PYC48" s="9"/>
      <c r="PYD48" s="9"/>
      <c r="PYE48" s="78"/>
      <c r="PYF48" s="9"/>
      <c r="PYG48" s="9"/>
      <c r="PYH48" s="78"/>
      <c r="PYI48" s="9"/>
      <c r="PYJ48" s="9"/>
      <c r="PYK48" s="78"/>
      <c r="PYL48" s="9"/>
      <c r="PYM48" s="9"/>
      <c r="PYN48" s="78"/>
      <c r="PYO48" s="9"/>
      <c r="PYP48" s="9"/>
      <c r="PYQ48" s="78"/>
      <c r="PYR48" s="9"/>
      <c r="PYS48" s="9"/>
      <c r="PYT48" s="78"/>
      <c r="PYU48" s="9"/>
      <c r="PYV48" s="9"/>
      <c r="PYW48" s="78"/>
      <c r="PYX48" s="9"/>
      <c r="PYY48" s="9"/>
      <c r="PYZ48" s="78"/>
      <c r="PZA48" s="9"/>
      <c r="PZB48" s="9"/>
      <c r="PZC48" s="78"/>
      <c r="PZD48" s="9"/>
      <c r="PZE48" s="9"/>
      <c r="PZF48" s="78"/>
      <c r="PZG48" s="9"/>
      <c r="PZH48" s="9"/>
      <c r="PZI48" s="78"/>
      <c r="PZJ48" s="9"/>
      <c r="PZK48" s="9"/>
      <c r="PZL48" s="78"/>
      <c r="PZM48" s="9"/>
      <c r="PZN48" s="9"/>
      <c r="PZO48" s="78"/>
      <c r="PZP48" s="9"/>
      <c r="PZQ48" s="9"/>
      <c r="PZR48" s="78"/>
      <c r="PZS48" s="9"/>
      <c r="PZT48" s="9"/>
      <c r="PZU48" s="78"/>
      <c r="PZV48" s="9"/>
      <c r="PZW48" s="9"/>
      <c r="PZX48" s="78"/>
      <c r="PZY48" s="9"/>
      <c r="PZZ48" s="9"/>
      <c r="QAA48" s="78"/>
      <c r="QAB48" s="9"/>
      <c r="QAC48" s="9"/>
      <c r="QAD48" s="78"/>
      <c r="QAE48" s="9"/>
      <c r="QAF48" s="9"/>
      <c r="QAG48" s="78"/>
      <c r="QAH48" s="10"/>
      <c r="QAI48" s="10"/>
      <c r="QAJ48" s="10"/>
      <c r="QAK48" s="9"/>
      <c r="QAL48" s="9"/>
      <c r="QAM48" s="78"/>
      <c r="QAN48" s="10"/>
      <c r="QAO48" s="10"/>
      <c r="QAP48" s="10"/>
      <c r="QAQ48" s="9"/>
      <c r="QAR48" s="9"/>
      <c r="QAS48" s="78"/>
      <c r="QAT48" s="9"/>
      <c r="QAU48" s="9"/>
      <c r="QAV48" s="78"/>
      <c r="QAW48" s="10"/>
      <c r="QAX48" s="10"/>
      <c r="QAY48" s="10"/>
      <c r="QAZ48" s="10"/>
      <c r="QBA48" s="10"/>
      <c r="QBB48" s="10"/>
      <c r="QBC48" s="57"/>
      <c r="QBD48" s="58"/>
      <c r="QBE48" s="9"/>
      <c r="QBF48" s="9"/>
      <c r="QBG48" s="78"/>
      <c r="QBH48" s="9"/>
      <c r="QBI48" s="9"/>
      <c r="QBJ48" s="78"/>
      <c r="QBK48" s="9"/>
      <c r="QBL48" s="9"/>
      <c r="QBM48" s="78"/>
      <c r="QBN48" s="9"/>
      <c r="QBO48" s="9"/>
      <c r="QBP48" s="78"/>
      <c r="QBQ48" s="9"/>
      <c r="QBR48" s="9"/>
      <c r="QBS48" s="78"/>
      <c r="QBT48" s="9"/>
      <c r="QBU48" s="9"/>
      <c r="QBV48" s="78"/>
      <c r="QBW48" s="9"/>
      <c r="QBX48" s="9"/>
      <c r="QBY48" s="78"/>
      <c r="QBZ48" s="9"/>
      <c r="QCA48" s="9"/>
      <c r="QCB48" s="78"/>
      <c r="QCC48" s="9"/>
      <c r="QCD48" s="9"/>
      <c r="QCE48" s="78"/>
      <c r="QCF48" s="9"/>
      <c r="QCG48" s="9"/>
      <c r="QCH48" s="78"/>
      <c r="QCI48" s="9"/>
      <c r="QCJ48" s="9"/>
      <c r="QCK48" s="78"/>
      <c r="QCL48" s="9"/>
      <c r="QCM48" s="9"/>
      <c r="QCN48" s="78"/>
      <c r="QCO48" s="9"/>
      <c r="QCP48" s="9"/>
      <c r="QCQ48" s="78"/>
      <c r="QCR48" s="9"/>
      <c r="QCS48" s="9"/>
      <c r="QCT48" s="78"/>
      <c r="QCU48" s="9"/>
      <c r="QCV48" s="9"/>
      <c r="QCW48" s="78"/>
      <c r="QCX48" s="9"/>
      <c r="QCY48" s="9"/>
      <c r="QCZ48" s="78"/>
      <c r="QDA48" s="9"/>
      <c r="QDB48" s="9"/>
      <c r="QDC48" s="78"/>
      <c r="QDD48" s="9"/>
      <c r="QDE48" s="9"/>
      <c r="QDF48" s="78"/>
      <c r="QDG48" s="9"/>
      <c r="QDH48" s="9"/>
      <c r="QDI48" s="78"/>
      <c r="QDJ48" s="9"/>
      <c r="QDK48" s="9"/>
      <c r="QDL48" s="78"/>
      <c r="QDM48" s="9"/>
      <c r="QDN48" s="9"/>
      <c r="QDO48" s="78"/>
      <c r="QDP48" s="10"/>
      <c r="QDQ48" s="10"/>
      <c r="QDR48" s="10"/>
      <c r="QDS48" s="9"/>
      <c r="QDT48" s="9"/>
      <c r="QDU48" s="78"/>
      <c r="QDV48" s="10"/>
      <c r="QDW48" s="10"/>
      <c r="QDX48" s="10"/>
      <c r="QDY48" s="9"/>
      <c r="QDZ48" s="9"/>
      <c r="QEA48" s="78"/>
      <c r="QEB48" s="9"/>
      <c r="QEC48" s="9"/>
      <c r="QED48" s="78"/>
      <c r="QEE48" s="10"/>
      <c r="QEF48" s="10"/>
      <c r="QEG48" s="10"/>
      <c r="QEH48" s="10"/>
      <c r="QEI48" s="10"/>
      <c r="QEJ48" s="10"/>
      <c r="QEK48" s="57"/>
      <c r="QEL48" s="58"/>
      <c r="QEM48" s="9"/>
      <c r="QEN48" s="9"/>
      <c r="QEO48" s="78"/>
      <c r="QEP48" s="9"/>
      <c r="QEQ48" s="9"/>
      <c r="QER48" s="78"/>
      <c r="QES48" s="9"/>
      <c r="QET48" s="9"/>
      <c r="QEU48" s="78"/>
      <c r="QEV48" s="9"/>
      <c r="QEW48" s="9"/>
      <c r="QEX48" s="78"/>
      <c r="QEY48" s="9"/>
      <c r="QEZ48" s="9"/>
      <c r="QFA48" s="78"/>
      <c r="QFB48" s="9"/>
      <c r="QFC48" s="9"/>
      <c r="QFD48" s="78"/>
      <c r="QFE48" s="9"/>
      <c r="QFF48" s="9"/>
      <c r="QFG48" s="78"/>
      <c r="QFH48" s="9"/>
      <c r="QFI48" s="9"/>
      <c r="QFJ48" s="78"/>
      <c r="QFK48" s="9"/>
      <c r="QFL48" s="9"/>
      <c r="QFM48" s="78"/>
      <c r="QFN48" s="9"/>
      <c r="QFO48" s="9"/>
      <c r="QFP48" s="78"/>
      <c r="QFQ48" s="9"/>
      <c r="QFR48" s="9"/>
      <c r="QFS48" s="78"/>
      <c r="QFT48" s="9"/>
      <c r="QFU48" s="9"/>
      <c r="QFV48" s="78"/>
      <c r="QFW48" s="9"/>
      <c r="QFX48" s="9"/>
      <c r="QFY48" s="78"/>
      <c r="QFZ48" s="9"/>
      <c r="QGA48" s="9"/>
      <c r="QGB48" s="78"/>
      <c r="QGC48" s="9"/>
      <c r="QGD48" s="9"/>
      <c r="QGE48" s="78"/>
      <c r="QGF48" s="9"/>
      <c r="QGG48" s="9"/>
      <c r="QGH48" s="78"/>
      <c r="QGI48" s="9"/>
      <c r="QGJ48" s="9"/>
      <c r="QGK48" s="78"/>
      <c r="QGL48" s="9"/>
      <c r="QGM48" s="9"/>
      <c r="QGN48" s="78"/>
      <c r="QGO48" s="9"/>
      <c r="QGP48" s="9"/>
      <c r="QGQ48" s="78"/>
      <c r="QGR48" s="9"/>
      <c r="QGS48" s="9"/>
      <c r="QGT48" s="78"/>
      <c r="QGU48" s="9"/>
      <c r="QGV48" s="9"/>
      <c r="QGW48" s="78"/>
      <c r="QGX48" s="10"/>
      <c r="QGY48" s="10"/>
      <c r="QGZ48" s="10"/>
      <c r="QHA48" s="9"/>
      <c r="QHB48" s="9"/>
      <c r="QHC48" s="78"/>
      <c r="QHD48" s="10"/>
      <c r="QHE48" s="10"/>
      <c r="QHF48" s="10"/>
      <c r="QHG48" s="9"/>
      <c r="QHH48" s="9"/>
      <c r="QHI48" s="78"/>
      <c r="QHJ48" s="9"/>
      <c r="QHK48" s="9"/>
      <c r="QHL48" s="78"/>
      <c r="QHM48" s="10"/>
      <c r="QHN48" s="10"/>
      <c r="QHO48" s="10"/>
      <c r="QHP48" s="10"/>
      <c r="QHQ48" s="10"/>
      <c r="QHR48" s="10"/>
      <c r="QHS48" s="57"/>
      <c r="QHT48" s="58"/>
      <c r="QHU48" s="9"/>
      <c r="QHV48" s="9"/>
      <c r="QHW48" s="78"/>
      <c r="QHX48" s="9"/>
      <c r="QHY48" s="9"/>
      <c r="QHZ48" s="78"/>
      <c r="QIA48" s="9"/>
      <c r="QIB48" s="9"/>
      <c r="QIC48" s="78"/>
      <c r="QID48" s="9"/>
      <c r="QIE48" s="9"/>
      <c r="QIF48" s="78"/>
      <c r="QIG48" s="9"/>
      <c r="QIH48" s="9"/>
      <c r="QII48" s="78"/>
      <c r="QIJ48" s="9"/>
      <c r="QIK48" s="9"/>
      <c r="QIL48" s="78"/>
      <c r="QIM48" s="9"/>
      <c r="QIN48" s="9"/>
      <c r="QIO48" s="78"/>
      <c r="QIP48" s="9"/>
      <c r="QIQ48" s="9"/>
      <c r="QIR48" s="78"/>
      <c r="QIS48" s="9"/>
      <c r="QIT48" s="9"/>
      <c r="QIU48" s="78"/>
      <c r="QIV48" s="9"/>
      <c r="QIW48" s="9"/>
      <c r="QIX48" s="78"/>
      <c r="QIY48" s="9"/>
      <c r="QIZ48" s="9"/>
      <c r="QJA48" s="78"/>
      <c r="QJB48" s="9"/>
      <c r="QJC48" s="9"/>
      <c r="QJD48" s="78"/>
      <c r="QJE48" s="9"/>
      <c r="QJF48" s="9"/>
      <c r="QJG48" s="78"/>
      <c r="QJH48" s="9"/>
      <c r="QJI48" s="9"/>
      <c r="QJJ48" s="78"/>
      <c r="QJK48" s="9"/>
      <c r="QJL48" s="9"/>
      <c r="QJM48" s="78"/>
      <c r="QJN48" s="9"/>
      <c r="QJO48" s="9"/>
      <c r="QJP48" s="78"/>
      <c r="QJQ48" s="9"/>
      <c r="QJR48" s="9"/>
      <c r="QJS48" s="78"/>
      <c r="QJT48" s="9"/>
      <c r="QJU48" s="9"/>
      <c r="QJV48" s="78"/>
      <c r="QJW48" s="9"/>
      <c r="QJX48" s="9"/>
      <c r="QJY48" s="78"/>
      <c r="QJZ48" s="9"/>
      <c r="QKA48" s="9"/>
      <c r="QKB48" s="78"/>
      <c r="QKC48" s="9"/>
      <c r="QKD48" s="9"/>
      <c r="QKE48" s="78"/>
      <c r="QKF48" s="10"/>
      <c r="QKG48" s="10"/>
      <c r="QKH48" s="10"/>
      <c r="QKI48" s="9"/>
      <c r="QKJ48" s="9"/>
      <c r="QKK48" s="78"/>
      <c r="QKL48" s="10"/>
      <c r="QKM48" s="10"/>
      <c r="QKN48" s="10"/>
      <c r="QKO48" s="9"/>
      <c r="QKP48" s="9"/>
      <c r="QKQ48" s="78"/>
      <c r="QKR48" s="9"/>
      <c r="QKS48" s="9"/>
      <c r="QKT48" s="78"/>
      <c r="QKU48" s="10"/>
      <c r="QKV48" s="10"/>
      <c r="QKW48" s="10"/>
      <c r="QKX48" s="10"/>
      <c r="QKY48" s="10"/>
      <c r="QKZ48" s="10"/>
      <c r="QLA48" s="57"/>
      <c r="QLB48" s="58"/>
      <c r="QLC48" s="9"/>
      <c r="QLD48" s="9"/>
      <c r="QLE48" s="78"/>
      <c r="QLF48" s="9"/>
      <c r="QLG48" s="9"/>
      <c r="QLH48" s="78"/>
      <c r="QLI48" s="9"/>
      <c r="QLJ48" s="9"/>
      <c r="QLK48" s="78"/>
      <c r="QLL48" s="9"/>
      <c r="QLM48" s="9"/>
      <c r="QLN48" s="78"/>
      <c r="QLO48" s="9"/>
      <c r="QLP48" s="9"/>
      <c r="QLQ48" s="78"/>
      <c r="QLR48" s="9"/>
      <c r="QLS48" s="9"/>
      <c r="QLT48" s="78"/>
      <c r="QLU48" s="9"/>
      <c r="QLV48" s="9"/>
      <c r="QLW48" s="78"/>
      <c r="QLX48" s="9"/>
      <c r="QLY48" s="9"/>
      <c r="QLZ48" s="78"/>
      <c r="QMA48" s="9"/>
      <c r="QMB48" s="9"/>
      <c r="QMC48" s="78"/>
      <c r="QMD48" s="9"/>
      <c r="QME48" s="9"/>
      <c r="QMF48" s="78"/>
      <c r="QMG48" s="9"/>
      <c r="QMH48" s="9"/>
      <c r="QMI48" s="78"/>
      <c r="QMJ48" s="9"/>
      <c r="QMK48" s="9"/>
      <c r="QML48" s="78"/>
      <c r="QMM48" s="9"/>
      <c r="QMN48" s="9"/>
      <c r="QMO48" s="78"/>
      <c r="QMP48" s="9"/>
      <c r="QMQ48" s="9"/>
      <c r="QMR48" s="78"/>
      <c r="QMS48" s="9"/>
      <c r="QMT48" s="9"/>
      <c r="QMU48" s="78"/>
      <c r="QMV48" s="9"/>
      <c r="QMW48" s="9"/>
      <c r="QMX48" s="78"/>
      <c r="QMY48" s="9"/>
      <c r="QMZ48" s="9"/>
      <c r="QNA48" s="78"/>
      <c r="QNB48" s="9"/>
      <c r="QNC48" s="9"/>
      <c r="QND48" s="78"/>
      <c r="QNE48" s="9"/>
      <c r="QNF48" s="9"/>
      <c r="QNG48" s="78"/>
      <c r="QNH48" s="9"/>
      <c r="QNI48" s="9"/>
      <c r="QNJ48" s="78"/>
      <c r="QNK48" s="9"/>
      <c r="QNL48" s="9"/>
      <c r="QNM48" s="78"/>
      <c r="QNN48" s="10"/>
      <c r="QNO48" s="10"/>
      <c r="QNP48" s="10"/>
      <c r="QNQ48" s="9"/>
      <c r="QNR48" s="9"/>
      <c r="QNS48" s="78"/>
      <c r="QNT48" s="10"/>
      <c r="QNU48" s="10"/>
      <c r="QNV48" s="10"/>
      <c r="QNW48" s="9"/>
      <c r="QNX48" s="9"/>
      <c r="QNY48" s="78"/>
      <c r="QNZ48" s="9"/>
      <c r="QOA48" s="9"/>
      <c r="QOB48" s="78"/>
      <c r="QOC48" s="10"/>
      <c r="QOD48" s="10"/>
      <c r="QOE48" s="10"/>
      <c r="QOF48" s="10"/>
      <c r="QOG48" s="10"/>
      <c r="QOH48" s="10"/>
      <c r="QOI48" s="57"/>
      <c r="QOJ48" s="58"/>
      <c r="QOK48" s="9"/>
      <c r="QOL48" s="9"/>
      <c r="QOM48" s="78"/>
      <c r="QON48" s="9"/>
      <c r="QOO48" s="9"/>
      <c r="QOP48" s="78"/>
      <c r="QOQ48" s="9"/>
      <c r="QOR48" s="9"/>
      <c r="QOS48" s="78"/>
      <c r="QOT48" s="9"/>
      <c r="QOU48" s="9"/>
      <c r="QOV48" s="78"/>
      <c r="QOW48" s="9"/>
      <c r="QOX48" s="9"/>
      <c r="QOY48" s="78"/>
      <c r="QOZ48" s="9"/>
      <c r="QPA48" s="9"/>
      <c r="QPB48" s="78"/>
      <c r="QPC48" s="9"/>
      <c r="QPD48" s="9"/>
      <c r="QPE48" s="78"/>
      <c r="QPF48" s="9"/>
      <c r="QPG48" s="9"/>
      <c r="QPH48" s="78"/>
      <c r="QPI48" s="9"/>
      <c r="QPJ48" s="9"/>
      <c r="QPK48" s="78"/>
      <c r="QPL48" s="9"/>
      <c r="QPM48" s="9"/>
      <c r="QPN48" s="78"/>
      <c r="QPO48" s="9"/>
      <c r="QPP48" s="9"/>
      <c r="QPQ48" s="78"/>
      <c r="QPR48" s="9"/>
      <c r="QPS48" s="9"/>
      <c r="QPT48" s="78"/>
      <c r="QPU48" s="9"/>
      <c r="QPV48" s="9"/>
      <c r="QPW48" s="78"/>
      <c r="QPX48" s="9"/>
      <c r="QPY48" s="9"/>
      <c r="QPZ48" s="78"/>
      <c r="QQA48" s="9"/>
      <c r="QQB48" s="9"/>
      <c r="QQC48" s="78"/>
      <c r="QQD48" s="9"/>
      <c r="QQE48" s="9"/>
      <c r="QQF48" s="78"/>
      <c r="QQG48" s="9"/>
      <c r="QQH48" s="9"/>
      <c r="QQI48" s="78"/>
      <c r="QQJ48" s="9"/>
      <c r="QQK48" s="9"/>
      <c r="QQL48" s="78"/>
      <c r="QQM48" s="9"/>
      <c r="QQN48" s="9"/>
      <c r="QQO48" s="78"/>
      <c r="QQP48" s="9"/>
      <c r="QQQ48" s="9"/>
      <c r="QQR48" s="78"/>
      <c r="QQS48" s="9"/>
      <c r="QQT48" s="9"/>
      <c r="QQU48" s="78"/>
      <c r="QQV48" s="10"/>
      <c r="QQW48" s="10"/>
      <c r="QQX48" s="10"/>
      <c r="QQY48" s="9"/>
      <c r="QQZ48" s="9"/>
      <c r="QRA48" s="78"/>
      <c r="QRB48" s="10"/>
      <c r="QRC48" s="10"/>
      <c r="QRD48" s="10"/>
      <c r="QRE48" s="9"/>
      <c r="QRF48" s="9"/>
      <c r="QRG48" s="78"/>
      <c r="QRH48" s="9"/>
      <c r="QRI48" s="9"/>
      <c r="QRJ48" s="78"/>
      <c r="QRK48" s="10"/>
      <c r="QRL48" s="10"/>
      <c r="QRM48" s="10"/>
      <c r="QRN48" s="10"/>
      <c r="QRO48" s="10"/>
      <c r="QRP48" s="10"/>
      <c r="QRQ48" s="57"/>
      <c r="QRR48" s="58"/>
      <c r="QRS48" s="9"/>
      <c r="QRT48" s="9"/>
      <c r="QRU48" s="78"/>
      <c r="QRV48" s="9"/>
      <c r="QRW48" s="9"/>
      <c r="QRX48" s="78"/>
      <c r="QRY48" s="9"/>
      <c r="QRZ48" s="9"/>
      <c r="QSA48" s="78"/>
      <c r="QSB48" s="9"/>
      <c r="QSC48" s="9"/>
      <c r="QSD48" s="78"/>
      <c r="QSE48" s="9"/>
      <c r="QSF48" s="9"/>
      <c r="QSG48" s="78"/>
      <c r="QSH48" s="9"/>
      <c r="QSI48" s="9"/>
      <c r="QSJ48" s="78"/>
      <c r="QSK48" s="9"/>
      <c r="QSL48" s="9"/>
      <c r="QSM48" s="78"/>
      <c r="QSN48" s="9"/>
      <c r="QSO48" s="9"/>
      <c r="QSP48" s="78"/>
      <c r="QSQ48" s="9"/>
      <c r="QSR48" s="9"/>
      <c r="QSS48" s="78"/>
      <c r="QST48" s="9"/>
      <c r="QSU48" s="9"/>
      <c r="QSV48" s="78"/>
      <c r="QSW48" s="9"/>
      <c r="QSX48" s="9"/>
      <c r="QSY48" s="78"/>
      <c r="QSZ48" s="9"/>
      <c r="QTA48" s="9"/>
      <c r="QTB48" s="78"/>
      <c r="QTC48" s="9"/>
      <c r="QTD48" s="9"/>
      <c r="QTE48" s="78"/>
      <c r="QTF48" s="9"/>
      <c r="QTG48" s="9"/>
      <c r="QTH48" s="78"/>
      <c r="QTI48" s="9"/>
      <c r="QTJ48" s="9"/>
      <c r="QTK48" s="78"/>
      <c r="QTL48" s="9"/>
      <c r="QTM48" s="9"/>
      <c r="QTN48" s="78"/>
      <c r="QTO48" s="9"/>
      <c r="QTP48" s="9"/>
      <c r="QTQ48" s="78"/>
      <c r="QTR48" s="9"/>
      <c r="QTS48" s="9"/>
      <c r="QTT48" s="78"/>
      <c r="QTU48" s="9"/>
      <c r="QTV48" s="9"/>
      <c r="QTW48" s="78"/>
      <c r="QTX48" s="9"/>
      <c r="QTY48" s="9"/>
      <c r="QTZ48" s="78"/>
      <c r="QUA48" s="9"/>
      <c r="QUB48" s="9"/>
      <c r="QUC48" s="78"/>
      <c r="QUD48" s="10"/>
      <c r="QUE48" s="10"/>
      <c r="QUF48" s="10"/>
      <c r="QUG48" s="9"/>
      <c r="QUH48" s="9"/>
      <c r="QUI48" s="78"/>
      <c r="QUJ48" s="10"/>
      <c r="QUK48" s="10"/>
      <c r="QUL48" s="10"/>
      <c r="QUM48" s="9"/>
      <c r="QUN48" s="9"/>
      <c r="QUO48" s="78"/>
      <c r="QUP48" s="9"/>
      <c r="QUQ48" s="9"/>
      <c r="QUR48" s="78"/>
      <c r="QUS48" s="10"/>
      <c r="QUT48" s="10"/>
      <c r="QUU48" s="10"/>
      <c r="QUV48" s="10"/>
      <c r="QUW48" s="10"/>
      <c r="QUX48" s="10"/>
      <c r="QUY48" s="57"/>
      <c r="QUZ48" s="58"/>
      <c r="QVA48" s="9"/>
      <c r="QVB48" s="9"/>
      <c r="QVC48" s="78"/>
      <c r="QVD48" s="9"/>
      <c r="QVE48" s="9"/>
      <c r="QVF48" s="78"/>
      <c r="QVG48" s="9"/>
      <c r="QVH48" s="9"/>
      <c r="QVI48" s="78"/>
      <c r="QVJ48" s="9"/>
      <c r="QVK48" s="9"/>
      <c r="QVL48" s="78"/>
      <c r="QVM48" s="9"/>
      <c r="QVN48" s="9"/>
      <c r="QVO48" s="78"/>
      <c r="QVP48" s="9"/>
      <c r="QVQ48" s="9"/>
      <c r="QVR48" s="78"/>
      <c r="QVS48" s="9"/>
      <c r="QVT48" s="9"/>
      <c r="QVU48" s="78"/>
      <c r="QVV48" s="9"/>
      <c r="QVW48" s="9"/>
      <c r="QVX48" s="78"/>
      <c r="QVY48" s="9"/>
      <c r="QVZ48" s="9"/>
      <c r="QWA48" s="78"/>
      <c r="QWB48" s="9"/>
      <c r="QWC48" s="9"/>
      <c r="QWD48" s="78"/>
      <c r="QWE48" s="9"/>
      <c r="QWF48" s="9"/>
      <c r="QWG48" s="78"/>
      <c r="QWH48" s="9"/>
      <c r="QWI48" s="9"/>
      <c r="QWJ48" s="78"/>
      <c r="QWK48" s="9"/>
      <c r="QWL48" s="9"/>
      <c r="QWM48" s="78"/>
      <c r="QWN48" s="9"/>
      <c r="QWO48" s="9"/>
      <c r="QWP48" s="78"/>
      <c r="QWQ48" s="9"/>
      <c r="QWR48" s="9"/>
      <c r="QWS48" s="78"/>
      <c r="QWT48" s="9"/>
      <c r="QWU48" s="9"/>
      <c r="QWV48" s="78"/>
      <c r="QWW48" s="9"/>
      <c r="QWX48" s="9"/>
      <c r="QWY48" s="78"/>
      <c r="QWZ48" s="9"/>
      <c r="QXA48" s="9"/>
      <c r="QXB48" s="78"/>
      <c r="QXC48" s="9"/>
      <c r="QXD48" s="9"/>
      <c r="QXE48" s="78"/>
      <c r="QXF48" s="9"/>
      <c r="QXG48" s="9"/>
      <c r="QXH48" s="78"/>
      <c r="QXI48" s="9"/>
      <c r="QXJ48" s="9"/>
      <c r="QXK48" s="78"/>
      <c r="QXL48" s="10"/>
      <c r="QXM48" s="10"/>
      <c r="QXN48" s="10"/>
      <c r="QXO48" s="9"/>
      <c r="QXP48" s="9"/>
      <c r="QXQ48" s="78"/>
      <c r="QXR48" s="10"/>
      <c r="QXS48" s="10"/>
      <c r="QXT48" s="10"/>
      <c r="QXU48" s="9"/>
      <c r="QXV48" s="9"/>
      <c r="QXW48" s="78"/>
      <c r="QXX48" s="9"/>
      <c r="QXY48" s="9"/>
      <c r="QXZ48" s="78"/>
      <c r="QYA48" s="10"/>
      <c r="QYB48" s="10"/>
      <c r="QYC48" s="10"/>
      <c r="QYD48" s="10"/>
      <c r="QYE48" s="10"/>
      <c r="QYF48" s="10"/>
      <c r="QYG48" s="57"/>
      <c r="QYH48" s="58"/>
      <c r="QYI48" s="9"/>
      <c r="QYJ48" s="9"/>
      <c r="QYK48" s="78"/>
      <c r="QYL48" s="9"/>
      <c r="QYM48" s="9"/>
      <c r="QYN48" s="78"/>
      <c r="QYO48" s="9"/>
      <c r="QYP48" s="9"/>
      <c r="QYQ48" s="78"/>
      <c r="QYR48" s="9"/>
      <c r="QYS48" s="9"/>
      <c r="QYT48" s="78"/>
      <c r="QYU48" s="9"/>
      <c r="QYV48" s="9"/>
      <c r="QYW48" s="78"/>
      <c r="QYX48" s="9"/>
      <c r="QYY48" s="9"/>
      <c r="QYZ48" s="78"/>
      <c r="QZA48" s="9"/>
      <c r="QZB48" s="9"/>
      <c r="QZC48" s="78"/>
      <c r="QZD48" s="9"/>
      <c r="QZE48" s="9"/>
      <c r="QZF48" s="78"/>
      <c r="QZG48" s="9"/>
      <c r="QZH48" s="9"/>
      <c r="QZI48" s="78"/>
      <c r="QZJ48" s="9"/>
      <c r="QZK48" s="9"/>
      <c r="QZL48" s="78"/>
      <c r="QZM48" s="9"/>
      <c r="QZN48" s="9"/>
      <c r="QZO48" s="78"/>
      <c r="QZP48" s="9"/>
      <c r="QZQ48" s="9"/>
      <c r="QZR48" s="78"/>
      <c r="QZS48" s="9"/>
      <c r="QZT48" s="9"/>
      <c r="QZU48" s="78"/>
      <c r="QZV48" s="9"/>
      <c r="QZW48" s="9"/>
      <c r="QZX48" s="78"/>
      <c r="QZY48" s="9"/>
      <c r="QZZ48" s="9"/>
      <c r="RAA48" s="78"/>
      <c r="RAB48" s="9"/>
      <c r="RAC48" s="9"/>
      <c r="RAD48" s="78"/>
      <c r="RAE48" s="9"/>
      <c r="RAF48" s="9"/>
      <c r="RAG48" s="78"/>
      <c r="RAH48" s="9"/>
      <c r="RAI48" s="9"/>
      <c r="RAJ48" s="78"/>
      <c r="RAK48" s="9"/>
      <c r="RAL48" s="9"/>
      <c r="RAM48" s="78"/>
      <c r="RAN48" s="9"/>
      <c r="RAO48" s="9"/>
      <c r="RAP48" s="78"/>
      <c r="RAQ48" s="9"/>
      <c r="RAR48" s="9"/>
      <c r="RAS48" s="78"/>
      <c r="RAT48" s="10"/>
      <c r="RAU48" s="10"/>
      <c r="RAV48" s="10"/>
      <c r="RAW48" s="9"/>
      <c r="RAX48" s="9"/>
      <c r="RAY48" s="78"/>
      <c r="RAZ48" s="10"/>
      <c r="RBA48" s="10"/>
      <c r="RBB48" s="10"/>
      <c r="RBC48" s="9"/>
      <c r="RBD48" s="9"/>
      <c r="RBE48" s="78"/>
      <c r="RBF48" s="9"/>
      <c r="RBG48" s="9"/>
      <c r="RBH48" s="78"/>
      <c r="RBI48" s="10"/>
      <c r="RBJ48" s="10"/>
      <c r="RBK48" s="10"/>
      <c r="RBL48" s="10"/>
      <c r="RBM48" s="10"/>
      <c r="RBN48" s="10"/>
      <c r="RBO48" s="57"/>
      <c r="RBP48" s="58"/>
      <c r="RBQ48" s="9"/>
      <c r="RBR48" s="9"/>
      <c r="RBS48" s="78"/>
      <c r="RBT48" s="9"/>
      <c r="RBU48" s="9"/>
      <c r="RBV48" s="78"/>
      <c r="RBW48" s="9"/>
      <c r="RBX48" s="9"/>
      <c r="RBY48" s="78"/>
      <c r="RBZ48" s="9"/>
      <c r="RCA48" s="9"/>
      <c r="RCB48" s="78"/>
      <c r="RCC48" s="9"/>
      <c r="RCD48" s="9"/>
      <c r="RCE48" s="78"/>
      <c r="RCF48" s="9"/>
      <c r="RCG48" s="9"/>
      <c r="RCH48" s="78"/>
      <c r="RCI48" s="9"/>
      <c r="RCJ48" s="9"/>
      <c r="RCK48" s="78"/>
      <c r="RCL48" s="9"/>
      <c r="RCM48" s="9"/>
      <c r="RCN48" s="78"/>
      <c r="RCO48" s="9"/>
      <c r="RCP48" s="9"/>
      <c r="RCQ48" s="78"/>
      <c r="RCR48" s="9"/>
      <c r="RCS48" s="9"/>
      <c r="RCT48" s="78"/>
      <c r="RCU48" s="9"/>
      <c r="RCV48" s="9"/>
      <c r="RCW48" s="78"/>
      <c r="RCX48" s="9"/>
      <c r="RCY48" s="9"/>
      <c r="RCZ48" s="78"/>
      <c r="RDA48" s="9"/>
      <c r="RDB48" s="9"/>
      <c r="RDC48" s="78"/>
      <c r="RDD48" s="9"/>
      <c r="RDE48" s="9"/>
      <c r="RDF48" s="78"/>
      <c r="RDG48" s="9"/>
      <c r="RDH48" s="9"/>
      <c r="RDI48" s="78"/>
      <c r="RDJ48" s="9"/>
      <c r="RDK48" s="9"/>
      <c r="RDL48" s="78"/>
      <c r="RDM48" s="9"/>
      <c r="RDN48" s="9"/>
      <c r="RDO48" s="78"/>
      <c r="RDP48" s="9"/>
      <c r="RDQ48" s="9"/>
      <c r="RDR48" s="78"/>
      <c r="RDS48" s="9"/>
      <c r="RDT48" s="9"/>
      <c r="RDU48" s="78"/>
      <c r="RDV48" s="9"/>
      <c r="RDW48" s="9"/>
      <c r="RDX48" s="78"/>
      <c r="RDY48" s="9"/>
      <c r="RDZ48" s="9"/>
      <c r="REA48" s="78"/>
      <c r="REB48" s="10"/>
      <c r="REC48" s="10"/>
      <c r="RED48" s="10"/>
      <c r="REE48" s="9"/>
      <c r="REF48" s="9"/>
      <c r="REG48" s="78"/>
      <c r="REH48" s="10"/>
      <c r="REI48" s="10"/>
      <c r="REJ48" s="10"/>
      <c r="REK48" s="9"/>
      <c r="REL48" s="9"/>
      <c r="REM48" s="78"/>
      <c r="REN48" s="9"/>
      <c r="REO48" s="9"/>
      <c r="REP48" s="78"/>
      <c r="REQ48" s="10"/>
      <c r="RER48" s="10"/>
      <c r="RES48" s="10"/>
      <c r="RET48" s="10"/>
      <c r="REU48" s="10"/>
      <c r="REV48" s="10"/>
      <c r="REW48" s="57"/>
      <c r="REX48" s="58"/>
      <c r="REY48" s="9"/>
      <c r="REZ48" s="9"/>
      <c r="RFA48" s="78"/>
      <c r="RFB48" s="9"/>
      <c r="RFC48" s="9"/>
      <c r="RFD48" s="78"/>
      <c r="RFE48" s="9"/>
      <c r="RFF48" s="9"/>
      <c r="RFG48" s="78"/>
      <c r="RFH48" s="9"/>
      <c r="RFI48" s="9"/>
      <c r="RFJ48" s="78"/>
      <c r="RFK48" s="9"/>
      <c r="RFL48" s="9"/>
      <c r="RFM48" s="78"/>
      <c r="RFN48" s="9"/>
      <c r="RFO48" s="9"/>
      <c r="RFP48" s="78"/>
      <c r="RFQ48" s="9"/>
      <c r="RFR48" s="9"/>
      <c r="RFS48" s="78"/>
      <c r="RFT48" s="9"/>
      <c r="RFU48" s="9"/>
      <c r="RFV48" s="78"/>
      <c r="RFW48" s="9"/>
      <c r="RFX48" s="9"/>
      <c r="RFY48" s="78"/>
      <c r="RFZ48" s="9"/>
      <c r="RGA48" s="9"/>
      <c r="RGB48" s="78"/>
      <c r="RGC48" s="9"/>
      <c r="RGD48" s="9"/>
      <c r="RGE48" s="78"/>
      <c r="RGF48" s="9"/>
      <c r="RGG48" s="9"/>
      <c r="RGH48" s="78"/>
      <c r="RGI48" s="9"/>
      <c r="RGJ48" s="9"/>
      <c r="RGK48" s="78"/>
      <c r="RGL48" s="9"/>
      <c r="RGM48" s="9"/>
      <c r="RGN48" s="78"/>
      <c r="RGO48" s="9"/>
      <c r="RGP48" s="9"/>
      <c r="RGQ48" s="78"/>
      <c r="RGR48" s="9"/>
      <c r="RGS48" s="9"/>
      <c r="RGT48" s="78"/>
      <c r="RGU48" s="9"/>
      <c r="RGV48" s="9"/>
      <c r="RGW48" s="78"/>
      <c r="RGX48" s="9"/>
      <c r="RGY48" s="9"/>
      <c r="RGZ48" s="78"/>
      <c r="RHA48" s="9"/>
      <c r="RHB48" s="9"/>
      <c r="RHC48" s="78"/>
      <c r="RHD48" s="9"/>
      <c r="RHE48" s="9"/>
      <c r="RHF48" s="78"/>
      <c r="RHG48" s="9"/>
      <c r="RHH48" s="9"/>
      <c r="RHI48" s="78"/>
      <c r="RHJ48" s="10"/>
      <c r="RHK48" s="10"/>
      <c r="RHL48" s="10"/>
      <c r="RHM48" s="9"/>
      <c r="RHN48" s="9"/>
      <c r="RHO48" s="78"/>
      <c r="RHP48" s="10"/>
      <c r="RHQ48" s="10"/>
      <c r="RHR48" s="10"/>
      <c r="RHS48" s="9"/>
      <c r="RHT48" s="9"/>
      <c r="RHU48" s="78"/>
      <c r="RHV48" s="9"/>
      <c r="RHW48" s="9"/>
      <c r="RHX48" s="78"/>
      <c r="RHY48" s="10"/>
      <c r="RHZ48" s="10"/>
      <c r="RIA48" s="10"/>
      <c r="RIB48" s="10"/>
      <c r="RIC48" s="10"/>
      <c r="RID48" s="10"/>
      <c r="RIE48" s="57"/>
      <c r="RIF48" s="58"/>
      <c r="RIG48" s="9"/>
      <c r="RIH48" s="9"/>
      <c r="RII48" s="78"/>
      <c r="RIJ48" s="9"/>
      <c r="RIK48" s="9"/>
      <c r="RIL48" s="78"/>
      <c r="RIM48" s="9"/>
      <c r="RIN48" s="9"/>
      <c r="RIO48" s="78"/>
      <c r="RIP48" s="9"/>
      <c r="RIQ48" s="9"/>
      <c r="RIR48" s="78"/>
      <c r="RIS48" s="9"/>
      <c r="RIT48" s="9"/>
      <c r="RIU48" s="78"/>
      <c r="RIV48" s="9"/>
      <c r="RIW48" s="9"/>
      <c r="RIX48" s="78"/>
      <c r="RIY48" s="9"/>
      <c r="RIZ48" s="9"/>
      <c r="RJA48" s="78"/>
      <c r="RJB48" s="9"/>
      <c r="RJC48" s="9"/>
      <c r="RJD48" s="78"/>
      <c r="RJE48" s="9"/>
      <c r="RJF48" s="9"/>
      <c r="RJG48" s="78"/>
      <c r="RJH48" s="9"/>
      <c r="RJI48" s="9"/>
      <c r="RJJ48" s="78"/>
      <c r="RJK48" s="9"/>
      <c r="RJL48" s="9"/>
      <c r="RJM48" s="78"/>
      <c r="RJN48" s="9"/>
      <c r="RJO48" s="9"/>
      <c r="RJP48" s="78"/>
      <c r="RJQ48" s="9"/>
      <c r="RJR48" s="9"/>
      <c r="RJS48" s="78"/>
      <c r="RJT48" s="9"/>
      <c r="RJU48" s="9"/>
      <c r="RJV48" s="78"/>
      <c r="RJW48" s="9"/>
      <c r="RJX48" s="9"/>
      <c r="RJY48" s="78"/>
      <c r="RJZ48" s="9"/>
      <c r="RKA48" s="9"/>
      <c r="RKB48" s="78"/>
      <c r="RKC48" s="9"/>
      <c r="RKD48" s="9"/>
      <c r="RKE48" s="78"/>
      <c r="RKF48" s="9"/>
      <c r="RKG48" s="9"/>
      <c r="RKH48" s="78"/>
      <c r="RKI48" s="9"/>
      <c r="RKJ48" s="9"/>
      <c r="RKK48" s="78"/>
      <c r="RKL48" s="9"/>
      <c r="RKM48" s="9"/>
      <c r="RKN48" s="78"/>
      <c r="RKO48" s="9"/>
      <c r="RKP48" s="9"/>
      <c r="RKQ48" s="78"/>
      <c r="RKR48" s="10"/>
      <c r="RKS48" s="10"/>
      <c r="RKT48" s="10"/>
      <c r="RKU48" s="9"/>
      <c r="RKV48" s="9"/>
      <c r="RKW48" s="78"/>
      <c r="RKX48" s="10"/>
      <c r="RKY48" s="10"/>
      <c r="RKZ48" s="10"/>
      <c r="RLA48" s="9"/>
      <c r="RLB48" s="9"/>
      <c r="RLC48" s="78"/>
      <c r="RLD48" s="9"/>
      <c r="RLE48" s="9"/>
      <c r="RLF48" s="78"/>
      <c r="RLG48" s="10"/>
      <c r="RLH48" s="10"/>
      <c r="RLI48" s="10"/>
      <c r="RLJ48" s="10"/>
      <c r="RLK48" s="10"/>
      <c r="RLL48" s="10"/>
      <c r="RLM48" s="57"/>
      <c r="RLN48" s="58"/>
      <c r="RLO48" s="9"/>
      <c r="RLP48" s="9"/>
      <c r="RLQ48" s="78"/>
      <c r="RLR48" s="9"/>
      <c r="RLS48" s="9"/>
      <c r="RLT48" s="78"/>
      <c r="RLU48" s="9"/>
      <c r="RLV48" s="9"/>
      <c r="RLW48" s="78"/>
      <c r="RLX48" s="9"/>
      <c r="RLY48" s="9"/>
      <c r="RLZ48" s="78"/>
      <c r="RMA48" s="9"/>
      <c r="RMB48" s="9"/>
      <c r="RMC48" s="78"/>
      <c r="RMD48" s="9"/>
      <c r="RME48" s="9"/>
      <c r="RMF48" s="78"/>
      <c r="RMG48" s="9"/>
      <c r="RMH48" s="9"/>
      <c r="RMI48" s="78"/>
      <c r="RMJ48" s="9"/>
      <c r="RMK48" s="9"/>
      <c r="RML48" s="78"/>
      <c r="RMM48" s="9"/>
      <c r="RMN48" s="9"/>
      <c r="RMO48" s="78"/>
      <c r="RMP48" s="9"/>
      <c r="RMQ48" s="9"/>
      <c r="RMR48" s="78"/>
      <c r="RMS48" s="9"/>
      <c r="RMT48" s="9"/>
      <c r="RMU48" s="78"/>
      <c r="RMV48" s="9"/>
      <c r="RMW48" s="9"/>
      <c r="RMX48" s="78"/>
      <c r="RMY48" s="9"/>
      <c r="RMZ48" s="9"/>
      <c r="RNA48" s="78"/>
      <c r="RNB48" s="9"/>
      <c r="RNC48" s="9"/>
      <c r="RND48" s="78"/>
      <c r="RNE48" s="9"/>
      <c r="RNF48" s="9"/>
      <c r="RNG48" s="78"/>
      <c r="RNH48" s="9"/>
      <c r="RNI48" s="9"/>
      <c r="RNJ48" s="78"/>
      <c r="RNK48" s="9"/>
      <c r="RNL48" s="9"/>
      <c r="RNM48" s="78"/>
      <c r="RNN48" s="9"/>
      <c r="RNO48" s="9"/>
      <c r="RNP48" s="78"/>
      <c r="RNQ48" s="9"/>
      <c r="RNR48" s="9"/>
      <c r="RNS48" s="78"/>
      <c r="RNT48" s="9"/>
      <c r="RNU48" s="9"/>
      <c r="RNV48" s="78"/>
      <c r="RNW48" s="9"/>
      <c r="RNX48" s="9"/>
      <c r="RNY48" s="78"/>
      <c r="RNZ48" s="10"/>
      <c r="ROA48" s="10"/>
      <c r="ROB48" s="10"/>
      <c r="ROC48" s="9"/>
      <c r="ROD48" s="9"/>
      <c r="ROE48" s="78"/>
      <c r="ROF48" s="10"/>
      <c r="ROG48" s="10"/>
      <c r="ROH48" s="10"/>
      <c r="ROI48" s="9"/>
      <c r="ROJ48" s="9"/>
      <c r="ROK48" s="78"/>
      <c r="ROL48" s="9"/>
      <c r="ROM48" s="9"/>
      <c r="RON48" s="78"/>
      <c r="ROO48" s="10"/>
      <c r="ROP48" s="10"/>
      <c r="ROQ48" s="10"/>
      <c r="ROR48" s="10"/>
      <c r="ROS48" s="10"/>
      <c r="ROT48" s="10"/>
      <c r="ROU48" s="57"/>
      <c r="ROV48" s="58"/>
      <c r="ROW48" s="9"/>
      <c r="ROX48" s="9"/>
      <c r="ROY48" s="78"/>
      <c r="ROZ48" s="9"/>
      <c r="RPA48" s="9"/>
      <c r="RPB48" s="78"/>
      <c r="RPC48" s="9"/>
      <c r="RPD48" s="9"/>
      <c r="RPE48" s="78"/>
      <c r="RPF48" s="9"/>
      <c r="RPG48" s="9"/>
      <c r="RPH48" s="78"/>
      <c r="RPI48" s="9"/>
      <c r="RPJ48" s="9"/>
      <c r="RPK48" s="78"/>
      <c r="RPL48" s="9"/>
      <c r="RPM48" s="9"/>
      <c r="RPN48" s="78"/>
      <c r="RPO48" s="9"/>
      <c r="RPP48" s="9"/>
      <c r="RPQ48" s="78"/>
      <c r="RPR48" s="9"/>
      <c r="RPS48" s="9"/>
      <c r="RPT48" s="78"/>
      <c r="RPU48" s="9"/>
      <c r="RPV48" s="9"/>
      <c r="RPW48" s="78"/>
      <c r="RPX48" s="9"/>
      <c r="RPY48" s="9"/>
      <c r="RPZ48" s="78"/>
      <c r="RQA48" s="9"/>
      <c r="RQB48" s="9"/>
      <c r="RQC48" s="78"/>
      <c r="RQD48" s="9"/>
      <c r="RQE48" s="9"/>
      <c r="RQF48" s="78"/>
      <c r="RQG48" s="9"/>
      <c r="RQH48" s="9"/>
      <c r="RQI48" s="78"/>
      <c r="RQJ48" s="9"/>
      <c r="RQK48" s="9"/>
      <c r="RQL48" s="78"/>
      <c r="RQM48" s="9"/>
      <c r="RQN48" s="9"/>
      <c r="RQO48" s="78"/>
      <c r="RQP48" s="9"/>
      <c r="RQQ48" s="9"/>
      <c r="RQR48" s="78"/>
      <c r="RQS48" s="9"/>
      <c r="RQT48" s="9"/>
      <c r="RQU48" s="78"/>
      <c r="RQV48" s="9"/>
      <c r="RQW48" s="9"/>
      <c r="RQX48" s="78"/>
      <c r="RQY48" s="9"/>
      <c r="RQZ48" s="9"/>
      <c r="RRA48" s="78"/>
      <c r="RRB48" s="9"/>
      <c r="RRC48" s="9"/>
      <c r="RRD48" s="78"/>
      <c r="RRE48" s="9"/>
      <c r="RRF48" s="9"/>
      <c r="RRG48" s="78"/>
      <c r="RRH48" s="10"/>
      <c r="RRI48" s="10"/>
      <c r="RRJ48" s="10"/>
      <c r="RRK48" s="9"/>
      <c r="RRL48" s="9"/>
      <c r="RRM48" s="78"/>
      <c r="RRN48" s="10"/>
      <c r="RRO48" s="10"/>
      <c r="RRP48" s="10"/>
      <c r="RRQ48" s="9"/>
      <c r="RRR48" s="9"/>
      <c r="RRS48" s="78"/>
      <c r="RRT48" s="9"/>
      <c r="RRU48" s="9"/>
      <c r="RRV48" s="78"/>
      <c r="RRW48" s="10"/>
      <c r="RRX48" s="10"/>
      <c r="RRY48" s="10"/>
      <c r="RRZ48" s="10"/>
      <c r="RSA48" s="10"/>
      <c r="RSB48" s="10"/>
      <c r="RSC48" s="57"/>
      <c r="RSD48" s="58"/>
      <c r="RSE48" s="9"/>
      <c r="RSF48" s="9"/>
      <c r="RSG48" s="78"/>
      <c r="RSH48" s="9"/>
      <c r="RSI48" s="9"/>
      <c r="RSJ48" s="78"/>
      <c r="RSK48" s="9"/>
      <c r="RSL48" s="9"/>
      <c r="RSM48" s="78"/>
      <c r="RSN48" s="9"/>
      <c r="RSO48" s="9"/>
      <c r="RSP48" s="78"/>
      <c r="RSQ48" s="9"/>
      <c r="RSR48" s="9"/>
      <c r="RSS48" s="78"/>
      <c r="RST48" s="9"/>
      <c r="RSU48" s="9"/>
      <c r="RSV48" s="78"/>
      <c r="RSW48" s="9"/>
      <c r="RSX48" s="9"/>
      <c r="RSY48" s="78"/>
      <c r="RSZ48" s="9"/>
      <c r="RTA48" s="9"/>
      <c r="RTB48" s="78"/>
      <c r="RTC48" s="9"/>
      <c r="RTD48" s="9"/>
      <c r="RTE48" s="78"/>
      <c r="RTF48" s="9"/>
      <c r="RTG48" s="9"/>
      <c r="RTH48" s="78"/>
      <c r="RTI48" s="9"/>
      <c r="RTJ48" s="9"/>
      <c r="RTK48" s="78"/>
      <c r="RTL48" s="9"/>
      <c r="RTM48" s="9"/>
      <c r="RTN48" s="78"/>
      <c r="RTO48" s="9"/>
      <c r="RTP48" s="9"/>
      <c r="RTQ48" s="78"/>
      <c r="RTR48" s="9"/>
      <c r="RTS48" s="9"/>
      <c r="RTT48" s="78"/>
      <c r="RTU48" s="9"/>
      <c r="RTV48" s="9"/>
      <c r="RTW48" s="78"/>
      <c r="RTX48" s="9"/>
      <c r="RTY48" s="9"/>
      <c r="RTZ48" s="78"/>
      <c r="RUA48" s="9"/>
      <c r="RUB48" s="9"/>
      <c r="RUC48" s="78"/>
      <c r="RUD48" s="9"/>
      <c r="RUE48" s="9"/>
      <c r="RUF48" s="78"/>
      <c r="RUG48" s="9"/>
      <c r="RUH48" s="9"/>
      <c r="RUI48" s="78"/>
      <c r="RUJ48" s="9"/>
      <c r="RUK48" s="9"/>
      <c r="RUL48" s="78"/>
      <c r="RUM48" s="9"/>
      <c r="RUN48" s="9"/>
      <c r="RUO48" s="78"/>
      <c r="RUP48" s="10"/>
      <c r="RUQ48" s="10"/>
      <c r="RUR48" s="10"/>
      <c r="RUS48" s="9"/>
      <c r="RUT48" s="9"/>
      <c r="RUU48" s="78"/>
      <c r="RUV48" s="10"/>
      <c r="RUW48" s="10"/>
      <c r="RUX48" s="10"/>
      <c r="RUY48" s="9"/>
      <c r="RUZ48" s="9"/>
      <c r="RVA48" s="78"/>
      <c r="RVB48" s="9"/>
      <c r="RVC48" s="9"/>
      <c r="RVD48" s="78"/>
      <c r="RVE48" s="10"/>
      <c r="RVF48" s="10"/>
      <c r="RVG48" s="10"/>
      <c r="RVH48" s="10"/>
      <c r="RVI48" s="10"/>
      <c r="RVJ48" s="10"/>
      <c r="RVK48" s="57"/>
      <c r="RVL48" s="58"/>
      <c r="RVM48" s="9"/>
      <c r="RVN48" s="9"/>
      <c r="RVO48" s="78"/>
      <c r="RVP48" s="9"/>
      <c r="RVQ48" s="9"/>
      <c r="RVR48" s="78"/>
      <c r="RVS48" s="9"/>
      <c r="RVT48" s="9"/>
      <c r="RVU48" s="78"/>
      <c r="RVV48" s="9"/>
      <c r="RVW48" s="9"/>
      <c r="RVX48" s="78"/>
      <c r="RVY48" s="9"/>
      <c r="RVZ48" s="9"/>
      <c r="RWA48" s="78"/>
      <c r="RWB48" s="9"/>
      <c r="RWC48" s="9"/>
      <c r="RWD48" s="78"/>
      <c r="RWE48" s="9"/>
      <c r="RWF48" s="9"/>
      <c r="RWG48" s="78"/>
      <c r="RWH48" s="9"/>
      <c r="RWI48" s="9"/>
      <c r="RWJ48" s="78"/>
      <c r="RWK48" s="9"/>
      <c r="RWL48" s="9"/>
      <c r="RWM48" s="78"/>
      <c r="RWN48" s="9"/>
      <c r="RWO48" s="9"/>
      <c r="RWP48" s="78"/>
      <c r="RWQ48" s="9"/>
      <c r="RWR48" s="9"/>
      <c r="RWS48" s="78"/>
      <c r="RWT48" s="9"/>
      <c r="RWU48" s="9"/>
      <c r="RWV48" s="78"/>
      <c r="RWW48" s="9"/>
      <c r="RWX48" s="9"/>
      <c r="RWY48" s="78"/>
      <c r="RWZ48" s="9"/>
      <c r="RXA48" s="9"/>
      <c r="RXB48" s="78"/>
      <c r="RXC48" s="9"/>
      <c r="RXD48" s="9"/>
      <c r="RXE48" s="78"/>
      <c r="RXF48" s="9"/>
      <c r="RXG48" s="9"/>
      <c r="RXH48" s="78"/>
      <c r="RXI48" s="9"/>
      <c r="RXJ48" s="9"/>
      <c r="RXK48" s="78"/>
      <c r="RXL48" s="9"/>
      <c r="RXM48" s="9"/>
      <c r="RXN48" s="78"/>
      <c r="RXO48" s="9"/>
      <c r="RXP48" s="9"/>
      <c r="RXQ48" s="78"/>
      <c r="RXR48" s="9"/>
      <c r="RXS48" s="9"/>
      <c r="RXT48" s="78"/>
      <c r="RXU48" s="9"/>
      <c r="RXV48" s="9"/>
      <c r="RXW48" s="78"/>
      <c r="RXX48" s="10"/>
      <c r="RXY48" s="10"/>
      <c r="RXZ48" s="10"/>
      <c r="RYA48" s="9"/>
      <c r="RYB48" s="9"/>
      <c r="RYC48" s="78"/>
      <c r="RYD48" s="10"/>
      <c r="RYE48" s="10"/>
      <c r="RYF48" s="10"/>
      <c r="RYG48" s="9"/>
      <c r="RYH48" s="9"/>
      <c r="RYI48" s="78"/>
      <c r="RYJ48" s="9"/>
      <c r="RYK48" s="9"/>
      <c r="RYL48" s="78"/>
      <c r="RYM48" s="10"/>
      <c r="RYN48" s="10"/>
      <c r="RYO48" s="10"/>
      <c r="RYP48" s="10"/>
      <c r="RYQ48" s="10"/>
      <c r="RYR48" s="10"/>
      <c r="RYS48" s="57"/>
      <c r="RYT48" s="58"/>
      <c r="RYU48" s="9"/>
      <c r="RYV48" s="9"/>
      <c r="RYW48" s="78"/>
      <c r="RYX48" s="9"/>
      <c r="RYY48" s="9"/>
      <c r="RYZ48" s="78"/>
      <c r="RZA48" s="9"/>
      <c r="RZB48" s="9"/>
      <c r="RZC48" s="78"/>
      <c r="RZD48" s="9"/>
      <c r="RZE48" s="9"/>
      <c r="RZF48" s="78"/>
      <c r="RZG48" s="9"/>
      <c r="RZH48" s="9"/>
      <c r="RZI48" s="78"/>
      <c r="RZJ48" s="9"/>
      <c r="RZK48" s="9"/>
      <c r="RZL48" s="78"/>
      <c r="RZM48" s="9"/>
      <c r="RZN48" s="9"/>
      <c r="RZO48" s="78"/>
      <c r="RZP48" s="9"/>
      <c r="RZQ48" s="9"/>
      <c r="RZR48" s="78"/>
      <c r="RZS48" s="9"/>
      <c r="RZT48" s="9"/>
      <c r="RZU48" s="78"/>
      <c r="RZV48" s="9"/>
      <c r="RZW48" s="9"/>
      <c r="RZX48" s="78"/>
      <c r="RZY48" s="9"/>
      <c r="RZZ48" s="9"/>
      <c r="SAA48" s="78"/>
      <c r="SAB48" s="9"/>
      <c r="SAC48" s="9"/>
      <c r="SAD48" s="78"/>
      <c r="SAE48" s="9"/>
      <c r="SAF48" s="9"/>
      <c r="SAG48" s="78"/>
      <c r="SAH48" s="9"/>
      <c r="SAI48" s="9"/>
      <c r="SAJ48" s="78"/>
      <c r="SAK48" s="9"/>
      <c r="SAL48" s="9"/>
      <c r="SAM48" s="78"/>
      <c r="SAN48" s="9"/>
      <c r="SAO48" s="9"/>
      <c r="SAP48" s="78"/>
      <c r="SAQ48" s="9"/>
      <c r="SAR48" s="9"/>
      <c r="SAS48" s="78"/>
      <c r="SAT48" s="9"/>
      <c r="SAU48" s="9"/>
      <c r="SAV48" s="78"/>
      <c r="SAW48" s="9"/>
      <c r="SAX48" s="9"/>
      <c r="SAY48" s="78"/>
      <c r="SAZ48" s="9"/>
      <c r="SBA48" s="9"/>
      <c r="SBB48" s="78"/>
      <c r="SBC48" s="9"/>
      <c r="SBD48" s="9"/>
      <c r="SBE48" s="78"/>
      <c r="SBF48" s="10"/>
      <c r="SBG48" s="10"/>
      <c r="SBH48" s="10"/>
      <c r="SBI48" s="9"/>
      <c r="SBJ48" s="9"/>
      <c r="SBK48" s="78"/>
      <c r="SBL48" s="10"/>
      <c r="SBM48" s="10"/>
      <c r="SBN48" s="10"/>
      <c r="SBO48" s="9"/>
      <c r="SBP48" s="9"/>
      <c r="SBQ48" s="78"/>
      <c r="SBR48" s="9"/>
      <c r="SBS48" s="9"/>
      <c r="SBT48" s="78"/>
      <c r="SBU48" s="10"/>
      <c r="SBV48" s="10"/>
      <c r="SBW48" s="10"/>
      <c r="SBX48" s="10"/>
      <c r="SBY48" s="10"/>
      <c r="SBZ48" s="10"/>
      <c r="SCA48" s="57"/>
      <c r="SCB48" s="58"/>
      <c r="SCC48" s="9"/>
      <c r="SCD48" s="9"/>
      <c r="SCE48" s="78"/>
      <c r="SCF48" s="9"/>
      <c r="SCG48" s="9"/>
      <c r="SCH48" s="78"/>
      <c r="SCI48" s="9"/>
      <c r="SCJ48" s="9"/>
      <c r="SCK48" s="78"/>
      <c r="SCL48" s="9"/>
      <c r="SCM48" s="9"/>
      <c r="SCN48" s="78"/>
      <c r="SCO48" s="9"/>
      <c r="SCP48" s="9"/>
      <c r="SCQ48" s="78"/>
      <c r="SCR48" s="9"/>
      <c r="SCS48" s="9"/>
      <c r="SCT48" s="78"/>
      <c r="SCU48" s="9"/>
      <c r="SCV48" s="9"/>
      <c r="SCW48" s="78"/>
      <c r="SCX48" s="9"/>
      <c r="SCY48" s="9"/>
      <c r="SCZ48" s="78"/>
      <c r="SDA48" s="9"/>
      <c r="SDB48" s="9"/>
      <c r="SDC48" s="78"/>
      <c r="SDD48" s="9"/>
      <c r="SDE48" s="9"/>
      <c r="SDF48" s="78"/>
      <c r="SDG48" s="9"/>
      <c r="SDH48" s="9"/>
      <c r="SDI48" s="78"/>
      <c r="SDJ48" s="9"/>
      <c r="SDK48" s="9"/>
      <c r="SDL48" s="78"/>
      <c r="SDM48" s="9"/>
      <c r="SDN48" s="9"/>
      <c r="SDO48" s="78"/>
      <c r="SDP48" s="9"/>
      <c r="SDQ48" s="9"/>
      <c r="SDR48" s="78"/>
      <c r="SDS48" s="9"/>
      <c r="SDT48" s="9"/>
      <c r="SDU48" s="78"/>
      <c r="SDV48" s="9"/>
      <c r="SDW48" s="9"/>
      <c r="SDX48" s="78"/>
      <c r="SDY48" s="9"/>
      <c r="SDZ48" s="9"/>
      <c r="SEA48" s="78"/>
      <c r="SEB48" s="9"/>
      <c r="SEC48" s="9"/>
      <c r="SED48" s="78"/>
      <c r="SEE48" s="9"/>
      <c r="SEF48" s="9"/>
      <c r="SEG48" s="78"/>
      <c r="SEH48" s="9"/>
      <c r="SEI48" s="9"/>
      <c r="SEJ48" s="78"/>
      <c r="SEK48" s="9"/>
      <c r="SEL48" s="9"/>
      <c r="SEM48" s="78"/>
      <c r="SEN48" s="10"/>
      <c r="SEO48" s="10"/>
      <c r="SEP48" s="10"/>
      <c r="SEQ48" s="9"/>
      <c r="SER48" s="9"/>
      <c r="SES48" s="78"/>
      <c r="SET48" s="10"/>
      <c r="SEU48" s="10"/>
      <c r="SEV48" s="10"/>
      <c r="SEW48" s="9"/>
      <c r="SEX48" s="9"/>
      <c r="SEY48" s="78"/>
      <c r="SEZ48" s="9"/>
      <c r="SFA48" s="9"/>
      <c r="SFB48" s="78"/>
      <c r="SFC48" s="10"/>
      <c r="SFD48" s="10"/>
      <c r="SFE48" s="10"/>
      <c r="SFF48" s="10"/>
      <c r="SFG48" s="10"/>
      <c r="SFH48" s="10"/>
      <c r="SFI48" s="57"/>
      <c r="SFJ48" s="58"/>
      <c r="SFK48" s="9"/>
      <c r="SFL48" s="9"/>
      <c r="SFM48" s="78"/>
      <c r="SFN48" s="9"/>
      <c r="SFO48" s="9"/>
      <c r="SFP48" s="78"/>
      <c r="SFQ48" s="9"/>
      <c r="SFR48" s="9"/>
      <c r="SFS48" s="78"/>
      <c r="SFT48" s="9"/>
      <c r="SFU48" s="9"/>
      <c r="SFV48" s="78"/>
      <c r="SFW48" s="9"/>
      <c r="SFX48" s="9"/>
      <c r="SFY48" s="78"/>
      <c r="SFZ48" s="9"/>
      <c r="SGA48" s="9"/>
      <c r="SGB48" s="78"/>
      <c r="SGC48" s="9"/>
      <c r="SGD48" s="9"/>
      <c r="SGE48" s="78"/>
      <c r="SGF48" s="9"/>
      <c r="SGG48" s="9"/>
      <c r="SGH48" s="78"/>
      <c r="SGI48" s="9"/>
      <c r="SGJ48" s="9"/>
      <c r="SGK48" s="78"/>
      <c r="SGL48" s="9"/>
      <c r="SGM48" s="9"/>
      <c r="SGN48" s="78"/>
      <c r="SGO48" s="9"/>
      <c r="SGP48" s="9"/>
      <c r="SGQ48" s="78"/>
      <c r="SGR48" s="9"/>
      <c r="SGS48" s="9"/>
      <c r="SGT48" s="78"/>
      <c r="SGU48" s="9"/>
      <c r="SGV48" s="9"/>
      <c r="SGW48" s="78"/>
      <c r="SGX48" s="9"/>
      <c r="SGY48" s="9"/>
      <c r="SGZ48" s="78"/>
      <c r="SHA48" s="9"/>
      <c r="SHB48" s="9"/>
      <c r="SHC48" s="78"/>
      <c r="SHD48" s="9"/>
      <c r="SHE48" s="9"/>
      <c r="SHF48" s="78"/>
      <c r="SHG48" s="9"/>
      <c r="SHH48" s="9"/>
      <c r="SHI48" s="78"/>
      <c r="SHJ48" s="9"/>
      <c r="SHK48" s="9"/>
      <c r="SHL48" s="78"/>
      <c r="SHM48" s="9"/>
      <c r="SHN48" s="9"/>
      <c r="SHO48" s="78"/>
      <c r="SHP48" s="9"/>
      <c r="SHQ48" s="9"/>
      <c r="SHR48" s="78"/>
      <c r="SHS48" s="9"/>
      <c r="SHT48" s="9"/>
      <c r="SHU48" s="78"/>
      <c r="SHV48" s="10"/>
      <c r="SHW48" s="10"/>
      <c r="SHX48" s="10"/>
      <c r="SHY48" s="9"/>
      <c r="SHZ48" s="9"/>
      <c r="SIA48" s="78"/>
      <c r="SIB48" s="10"/>
      <c r="SIC48" s="10"/>
      <c r="SID48" s="10"/>
      <c r="SIE48" s="9"/>
      <c r="SIF48" s="9"/>
      <c r="SIG48" s="78"/>
      <c r="SIH48" s="9"/>
      <c r="SII48" s="9"/>
      <c r="SIJ48" s="78"/>
      <c r="SIK48" s="10"/>
      <c r="SIL48" s="10"/>
      <c r="SIM48" s="10"/>
      <c r="SIN48" s="10"/>
      <c r="SIO48" s="10"/>
      <c r="SIP48" s="10"/>
      <c r="SIQ48" s="57"/>
      <c r="SIR48" s="58"/>
      <c r="SIS48" s="9"/>
      <c r="SIT48" s="9"/>
      <c r="SIU48" s="78"/>
      <c r="SIV48" s="9"/>
      <c r="SIW48" s="9"/>
      <c r="SIX48" s="78"/>
      <c r="SIY48" s="9"/>
      <c r="SIZ48" s="9"/>
      <c r="SJA48" s="78"/>
      <c r="SJB48" s="9"/>
      <c r="SJC48" s="9"/>
      <c r="SJD48" s="78"/>
      <c r="SJE48" s="9"/>
      <c r="SJF48" s="9"/>
      <c r="SJG48" s="78"/>
      <c r="SJH48" s="9"/>
      <c r="SJI48" s="9"/>
      <c r="SJJ48" s="78"/>
      <c r="SJK48" s="9"/>
      <c r="SJL48" s="9"/>
      <c r="SJM48" s="78"/>
      <c r="SJN48" s="9"/>
      <c r="SJO48" s="9"/>
      <c r="SJP48" s="78"/>
      <c r="SJQ48" s="9"/>
      <c r="SJR48" s="9"/>
      <c r="SJS48" s="78"/>
      <c r="SJT48" s="9"/>
      <c r="SJU48" s="9"/>
      <c r="SJV48" s="78"/>
      <c r="SJW48" s="9"/>
      <c r="SJX48" s="9"/>
      <c r="SJY48" s="78"/>
      <c r="SJZ48" s="9"/>
      <c r="SKA48" s="9"/>
      <c r="SKB48" s="78"/>
      <c r="SKC48" s="9"/>
      <c r="SKD48" s="9"/>
      <c r="SKE48" s="78"/>
      <c r="SKF48" s="9"/>
      <c r="SKG48" s="9"/>
      <c r="SKH48" s="78"/>
      <c r="SKI48" s="9"/>
      <c r="SKJ48" s="9"/>
      <c r="SKK48" s="78"/>
      <c r="SKL48" s="9"/>
      <c r="SKM48" s="9"/>
      <c r="SKN48" s="78"/>
      <c r="SKO48" s="9"/>
      <c r="SKP48" s="9"/>
      <c r="SKQ48" s="78"/>
      <c r="SKR48" s="9"/>
      <c r="SKS48" s="9"/>
      <c r="SKT48" s="78"/>
      <c r="SKU48" s="9"/>
      <c r="SKV48" s="9"/>
      <c r="SKW48" s="78"/>
      <c r="SKX48" s="9"/>
      <c r="SKY48" s="9"/>
      <c r="SKZ48" s="78"/>
      <c r="SLA48" s="9"/>
      <c r="SLB48" s="9"/>
      <c r="SLC48" s="78"/>
      <c r="SLD48" s="10"/>
      <c r="SLE48" s="10"/>
      <c r="SLF48" s="10"/>
      <c r="SLG48" s="9"/>
      <c r="SLH48" s="9"/>
      <c r="SLI48" s="78"/>
      <c r="SLJ48" s="10"/>
      <c r="SLK48" s="10"/>
      <c r="SLL48" s="10"/>
      <c r="SLM48" s="9"/>
      <c r="SLN48" s="9"/>
      <c r="SLO48" s="78"/>
      <c r="SLP48" s="9"/>
      <c r="SLQ48" s="9"/>
      <c r="SLR48" s="78"/>
      <c r="SLS48" s="10"/>
      <c r="SLT48" s="10"/>
      <c r="SLU48" s="10"/>
      <c r="SLV48" s="10"/>
      <c r="SLW48" s="10"/>
      <c r="SLX48" s="10"/>
      <c r="SLY48" s="57"/>
      <c r="SLZ48" s="58"/>
      <c r="SMA48" s="9"/>
      <c r="SMB48" s="9"/>
      <c r="SMC48" s="78"/>
      <c r="SMD48" s="9"/>
      <c r="SME48" s="9"/>
      <c r="SMF48" s="78"/>
      <c r="SMG48" s="9"/>
      <c r="SMH48" s="9"/>
      <c r="SMI48" s="78"/>
      <c r="SMJ48" s="9"/>
      <c r="SMK48" s="9"/>
      <c r="SML48" s="78"/>
      <c r="SMM48" s="9"/>
      <c r="SMN48" s="9"/>
      <c r="SMO48" s="78"/>
      <c r="SMP48" s="9"/>
      <c r="SMQ48" s="9"/>
      <c r="SMR48" s="78"/>
      <c r="SMS48" s="9"/>
      <c r="SMT48" s="9"/>
      <c r="SMU48" s="78"/>
      <c r="SMV48" s="9"/>
      <c r="SMW48" s="9"/>
      <c r="SMX48" s="78"/>
      <c r="SMY48" s="9"/>
      <c r="SMZ48" s="9"/>
      <c r="SNA48" s="78"/>
      <c r="SNB48" s="9"/>
      <c r="SNC48" s="9"/>
      <c r="SND48" s="78"/>
      <c r="SNE48" s="9"/>
      <c r="SNF48" s="9"/>
      <c r="SNG48" s="78"/>
      <c r="SNH48" s="9"/>
      <c r="SNI48" s="9"/>
      <c r="SNJ48" s="78"/>
      <c r="SNK48" s="9"/>
      <c r="SNL48" s="9"/>
      <c r="SNM48" s="78"/>
      <c r="SNN48" s="9"/>
      <c r="SNO48" s="9"/>
      <c r="SNP48" s="78"/>
      <c r="SNQ48" s="9"/>
      <c r="SNR48" s="9"/>
      <c r="SNS48" s="78"/>
      <c r="SNT48" s="9"/>
      <c r="SNU48" s="9"/>
      <c r="SNV48" s="78"/>
      <c r="SNW48" s="9"/>
      <c r="SNX48" s="9"/>
      <c r="SNY48" s="78"/>
      <c r="SNZ48" s="9"/>
      <c r="SOA48" s="9"/>
      <c r="SOB48" s="78"/>
      <c r="SOC48" s="9"/>
      <c r="SOD48" s="9"/>
      <c r="SOE48" s="78"/>
      <c r="SOF48" s="9"/>
      <c r="SOG48" s="9"/>
      <c r="SOH48" s="78"/>
      <c r="SOI48" s="9"/>
      <c r="SOJ48" s="9"/>
      <c r="SOK48" s="78"/>
      <c r="SOL48" s="10"/>
      <c r="SOM48" s="10"/>
      <c r="SON48" s="10"/>
      <c r="SOO48" s="9"/>
      <c r="SOP48" s="9"/>
      <c r="SOQ48" s="78"/>
      <c r="SOR48" s="10"/>
      <c r="SOS48" s="10"/>
      <c r="SOT48" s="10"/>
      <c r="SOU48" s="9"/>
      <c r="SOV48" s="9"/>
      <c r="SOW48" s="78"/>
      <c r="SOX48" s="9"/>
      <c r="SOY48" s="9"/>
      <c r="SOZ48" s="78"/>
      <c r="SPA48" s="10"/>
      <c r="SPB48" s="10"/>
      <c r="SPC48" s="10"/>
      <c r="SPD48" s="10"/>
      <c r="SPE48" s="10"/>
      <c r="SPF48" s="10"/>
      <c r="SPG48" s="57"/>
      <c r="SPH48" s="58"/>
      <c r="SPI48" s="9"/>
      <c r="SPJ48" s="9"/>
      <c r="SPK48" s="78"/>
      <c r="SPL48" s="9"/>
      <c r="SPM48" s="9"/>
      <c r="SPN48" s="78"/>
      <c r="SPO48" s="9"/>
      <c r="SPP48" s="9"/>
      <c r="SPQ48" s="78"/>
      <c r="SPR48" s="9"/>
      <c r="SPS48" s="9"/>
      <c r="SPT48" s="78"/>
      <c r="SPU48" s="9"/>
      <c r="SPV48" s="9"/>
      <c r="SPW48" s="78"/>
      <c r="SPX48" s="9"/>
      <c r="SPY48" s="9"/>
      <c r="SPZ48" s="78"/>
      <c r="SQA48" s="9"/>
      <c r="SQB48" s="9"/>
      <c r="SQC48" s="78"/>
      <c r="SQD48" s="9"/>
      <c r="SQE48" s="9"/>
      <c r="SQF48" s="78"/>
      <c r="SQG48" s="9"/>
      <c r="SQH48" s="9"/>
      <c r="SQI48" s="78"/>
      <c r="SQJ48" s="9"/>
      <c r="SQK48" s="9"/>
      <c r="SQL48" s="78"/>
      <c r="SQM48" s="9"/>
      <c r="SQN48" s="9"/>
      <c r="SQO48" s="78"/>
      <c r="SQP48" s="9"/>
      <c r="SQQ48" s="9"/>
      <c r="SQR48" s="78"/>
      <c r="SQS48" s="9"/>
      <c r="SQT48" s="9"/>
      <c r="SQU48" s="78"/>
      <c r="SQV48" s="9"/>
      <c r="SQW48" s="9"/>
      <c r="SQX48" s="78"/>
      <c r="SQY48" s="9"/>
      <c r="SQZ48" s="9"/>
      <c r="SRA48" s="78"/>
      <c r="SRB48" s="9"/>
      <c r="SRC48" s="9"/>
      <c r="SRD48" s="78"/>
      <c r="SRE48" s="9"/>
      <c r="SRF48" s="9"/>
      <c r="SRG48" s="78"/>
      <c r="SRH48" s="9"/>
      <c r="SRI48" s="9"/>
      <c r="SRJ48" s="78"/>
      <c r="SRK48" s="9"/>
      <c r="SRL48" s="9"/>
      <c r="SRM48" s="78"/>
      <c r="SRN48" s="9"/>
      <c r="SRO48" s="9"/>
      <c r="SRP48" s="78"/>
      <c r="SRQ48" s="9"/>
      <c r="SRR48" s="9"/>
      <c r="SRS48" s="78"/>
      <c r="SRT48" s="10"/>
      <c r="SRU48" s="10"/>
      <c r="SRV48" s="10"/>
      <c r="SRW48" s="9"/>
      <c r="SRX48" s="9"/>
      <c r="SRY48" s="78"/>
      <c r="SRZ48" s="10"/>
      <c r="SSA48" s="10"/>
      <c r="SSB48" s="10"/>
      <c r="SSC48" s="9"/>
      <c r="SSD48" s="9"/>
      <c r="SSE48" s="78"/>
      <c r="SSF48" s="9"/>
      <c r="SSG48" s="9"/>
      <c r="SSH48" s="78"/>
      <c r="SSI48" s="10"/>
      <c r="SSJ48" s="10"/>
      <c r="SSK48" s="10"/>
      <c r="SSL48" s="10"/>
      <c r="SSM48" s="10"/>
      <c r="SSN48" s="10"/>
      <c r="SSO48" s="57"/>
      <c r="SSP48" s="58"/>
      <c r="SSQ48" s="9"/>
      <c r="SSR48" s="9"/>
      <c r="SSS48" s="78"/>
      <c r="SST48" s="9"/>
      <c r="SSU48" s="9"/>
      <c r="SSV48" s="78"/>
      <c r="SSW48" s="9"/>
      <c r="SSX48" s="9"/>
      <c r="SSY48" s="78"/>
      <c r="SSZ48" s="9"/>
      <c r="STA48" s="9"/>
      <c r="STB48" s="78"/>
      <c r="STC48" s="9"/>
      <c r="STD48" s="9"/>
      <c r="STE48" s="78"/>
      <c r="STF48" s="9"/>
      <c r="STG48" s="9"/>
      <c r="STH48" s="78"/>
      <c r="STI48" s="9"/>
      <c r="STJ48" s="9"/>
      <c r="STK48" s="78"/>
      <c r="STL48" s="9"/>
      <c r="STM48" s="9"/>
      <c r="STN48" s="78"/>
      <c r="STO48" s="9"/>
      <c r="STP48" s="9"/>
      <c r="STQ48" s="78"/>
      <c r="STR48" s="9"/>
      <c r="STS48" s="9"/>
      <c r="STT48" s="78"/>
      <c r="STU48" s="9"/>
      <c r="STV48" s="9"/>
      <c r="STW48" s="78"/>
      <c r="STX48" s="9"/>
      <c r="STY48" s="9"/>
      <c r="STZ48" s="78"/>
      <c r="SUA48" s="9"/>
      <c r="SUB48" s="9"/>
      <c r="SUC48" s="78"/>
      <c r="SUD48" s="9"/>
      <c r="SUE48" s="9"/>
      <c r="SUF48" s="78"/>
      <c r="SUG48" s="9"/>
      <c r="SUH48" s="9"/>
      <c r="SUI48" s="78"/>
      <c r="SUJ48" s="9"/>
      <c r="SUK48" s="9"/>
      <c r="SUL48" s="78"/>
      <c r="SUM48" s="9"/>
      <c r="SUN48" s="9"/>
      <c r="SUO48" s="78"/>
      <c r="SUP48" s="9"/>
      <c r="SUQ48" s="9"/>
      <c r="SUR48" s="78"/>
      <c r="SUS48" s="9"/>
      <c r="SUT48" s="9"/>
      <c r="SUU48" s="78"/>
      <c r="SUV48" s="9"/>
      <c r="SUW48" s="9"/>
      <c r="SUX48" s="78"/>
      <c r="SUY48" s="9"/>
      <c r="SUZ48" s="9"/>
      <c r="SVA48" s="78"/>
      <c r="SVB48" s="10"/>
      <c r="SVC48" s="10"/>
      <c r="SVD48" s="10"/>
      <c r="SVE48" s="9"/>
      <c r="SVF48" s="9"/>
      <c r="SVG48" s="78"/>
      <c r="SVH48" s="10"/>
      <c r="SVI48" s="10"/>
      <c r="SVJ48" s="10"/>
      <c r="SVK48" s="9"/>
      <c r="SVL48" s="9"/>
      <c r="SVM48" s="78"/>
      <c r="SVN48" s="9"/>
      <c r="SVO48" s="9"/>
      <c r="SVP48" s="78"/>
      <c r="SVQ48" s="10"/>
      <c r="SVR48" s="10"/>
      <c r="SVS48" s="10"/>
      <c r="SVT48" s="10"/>
      <c r="SVU48" s="10"/>
      <c r="SVV48" s="10"/>
      <c r="SVW48" s="57"/>
      <c r="SVX48" s="58"/>
      <c r="SVY48" s="9"/>
      <c r="SVZ48" s="9"/>
      <c r="SWA48" s="78"/>
      <c r="SWB48" s="9"/>
      <c r="SWC48" s="9"/>
      <c r="SWD48" s="78"/>
      <c r="SWE48" s="9"/>
      <c r="SWF48" s="9"/>
      <c r="SWG48" s="78"/>
      <c r="SWH48" s="9"/>
      <c r="SWI48" s="9"/>
      <c r="SWJ48" s="78"/>
      <c r="SWK48" s="9"/>
      <c r="SWL48" s="9"/>
      <c r="SWM48" s="78"/>
      <c r="SWN48" s="9"/>
      <c r="SWO48" s="9"/>
      <c r="SWP48" s="78"/>
      <c r="SWQ48" s="9"/>
      <c r="SWR48" s="9"/>
      <c r="SWS48" s="78"/>
      <c r="SWT48" s="9"/>
      <c r="SWU48" s="9"/>
      <c r="SWV48" s="78"/>
      <c r="SWW48" s="9"/>
      <c r="SWX48" s="9"/>
      <c r="SWY48" s="78"/>
      <c r="SWZ48" s="9"/>
      <c r="SXA48" s="9"/>
      <c r="SXB48" s="78"/>
      <c r="SXC48" s="9"/>
      <c r="SXD48" s="9"/>
      <c r="SXE48" s="78"/>
      <c r="SXF48" s="9"/>
      <c r="SXG48" s="9"/>
      <c r="SXH48" s="78"/>
      <c r="SXI48" s="9"/>
      <c r="SXJ48" s="9"/>
      <c r="SXK48" s="78"/>
      <c r="SXL48" s="9"/>
      <c r="SXM48" s="9"/>
      <c r="SXN48" s="78"/>
      <c r="SXO48" s="9"/>
      <c r="SXP48" s="9"/>
      <c r="SXQ48" s="78"/>
      <c r="SXR48" s="9"/>
      <c r="SXS48" s="9"/>
      <c r="SXT48" s="78"/>
      <c r="SXU48" s="9"/>
      <c r="SXV48" s="9"/>
      <c r="SXW48" s="78"/>
      <c r="SXX48" s="9"/>
      <c r="SXY48" s="9"/>
      <c r="SXZ48" s="78"/>
      <c r="SYA48" s="9"/>
      <c r="SYB48" s="9"/>
      <c r="SYC48" s="78"/>
      <c r="SYD48" s="9"/>
      <c r="SYE48" s="9"/>
      <c r="SYF48" s="78"/>
      <c r="SYG48" s="9"/>
      <c r="SYH48" s="9"/>
      <c r="SYI48" s="78"/>
      <c r="SYJ48" s="10"/>
      <c r="SYK48" s="10"/>
      <c r="SYL48" s="10"/>
      <c r="SYM48" s="9"/>
      <c r="SYN48" s="9"/>
      <c r="SYO48" s="78"/>
      <c r="SYP48" s="10"/>
      <c r="SYQ48" s="10"/>
      <c r="SYR48" s="10"/>
      <c r="SYS48" s="9"/>
      <c r="SYT48" s="9"/>
      <c r="SYU48" s="78"/>
      <c r="SYV48" s="9"/>
      <c r="SYW48" s="9"/>
      <c r="SYX48" s="78"/>
      <c r="SYY48" s="10"/>
      <c r="SYZ48" s="10"/>
      <c r="SZA48" s="10"/>
      <c r="SZB48" s="10"/>
      <c r="SZC48" s="10"/>
      <c r="SZD48" s="10"/>
      <c r="SZE48" s="57"/>
      <c r="SZF48" s="58"/>
      <c r="SZG48" s="9"/>
      <c r="SZH48" s="9"/>
      <c r="SZI48" s="78"/>
      <c r="SZJ48" s="9"/>
      <c r="SZK48" s="9"/>
      <c r="SZL48" s="78"/>
      <c r="SZM48" s="9"/>
      <c r="SZN48" s="9"/>
      <c r="SZO48" s="78"/>
      <c r="SZP48" s="9"/>
      <c r="SZQ48" s="9"/>
      <c r="SZR48" s="78"/>
      <c r="SZS48" s="9"/>
      <c r="SZT48" s="9"/>
      <c r="SZU48" s="78"/>
      <c r="SZV48" s="9"/>
      <c r="SZW48" s="9"/>
      <c r="SZX48" s="78"/>
      <c r="SZY48" s="9"/>
      <c r="SZZ48" s="9"/>
      <c r="TAA48" s="78"/>
      <c r="TAB48" s="9"/>
      <c r="TAC48" s="9"/>
      <c r="TAD48" s="78"/>
      <c r="TAE48" s="9"/>
      <c r="TAF48" s="9"/>
      <c r="TAG48" s="78"/>
      <c r="TAH48" s="9"/>
      <c r="TAI48" s="9"/>
      <c r="TAJ48" s="78"/>
      <c r="TAK48" s="9"/>
      <c r="TAL48" s="9"/>
      <c r="TAM48" s="78"/>
      <c r="TAN48" s="9"/>
      <c r="TAO48" s="9"/>
      <c r="TAP48" s="78"/>
      <c r="TAQ48" s="9"/>
      <c r="TAR48" s="9"/>
      <c r="TAS48" s="78"/>
      <c r="TAT48" s="9"/>
      <c r="TAU48" s="9"/>
      <c r="TAV48" s="78"/>
      <c r="TAW48" s="9"/>
      <c r="TAX48" s="9"/>
      <c r="TAY48" s="78"/>
      <c r="TAZ48" s="9"/>
      <c r="TBA48" s="9"/>
      <c r="TBB48" s="78"/>
      <c r="TBC48" s="9"/>
      <c r="TBD48" s="9"/>
      <c r="TBE48" s="78"/>
      <c r="TBF48" s="9"/>
      <c r="TBG48" s="9"/>
      <c r="TBH48" s="78"/>
      <c r="TBI48" s="9"/>
      <c r="TBJ48" s="9"/>
      <c r="TBK48" s="78"/>
      <c r="TBL48" s="9"/>
      <c r="TBM48" s="9"/>
      <c r="TBN48" s="78"/>
      <c r="TBO48" s="9"/>
      <c r="TBP48" s="9"/>
      <c r="TBQ48" s="78"/>
      <c r="TBR48" s="10"/>
      <c r="TBS48" s="10"/>
      <c r="TBT48" s="10"/>
      <c r="TBU48" s="9"/>
      <c r="TBV48" s="9"/>
      <c r="TBW48" s="78"/>
      <c r="TBX48" s="10"/>
      <c r="TBY48" s="10"/>
      <c r="TBZ48" s="10"/>
      <c r="TCA48" s="9"/>
      <c r="TCB48" s="9"/>
      <c r="TCC48" s="78"/>
      <c r="TCD48" s="9"/>
      <c r="TCE48" s="9"/>
      <c r="TCF48" s="78"/>
      <c r="TCG48" s="10"/>
      <c r="TCH48" s="10"/>
      <c r="TCI48" s="10"/>
      <c r="TCJ48" s="10"/>
      <c r="TCK48" s="10"/>
      <c r="TCL48" s="10"/>
      <c r="TCM48" s="57"/>
      <c r="TCN48" s="58"/>
      <c r="TCO48" s="9"/>
      <c r="TCP48" s="9"/>
      <c r="TCQ48" s="78"/>
      <c r="TCR48" s="9"/>
      <c r="TCS48" s="9"/>
      <c r="TCT48" s="78"/>
      <c r="TCU48" s="9"/>
      <c r="TCV48" s="9"/>
      <c r="TCW48" s="78"/>
      <c r="TCX48" s="9"/>
      <c r="TCY48" s="9"/>
      <c r="TCZ48" s="78"/>
      <c r="TDA48" s="9"/>
      <c r="TDB48" s="9"/>
      <c r="TDC48" s="78"/>
      <c r="TDD48" s="9"/>
      <c r="TDE48" s="9"/>
      <c r="TDF48" s="78"/>
      <c r="TDG48" s="9"/>
      <c r="TDH48" s="9"/>
      <c r="TDI48" s="78"/>
      <c r="TDJ48" s="9"/>
      <c r="TDK48" s="9"/>
      <c r="TDL48" s="78"/>
      <c r="TDM48" s="9"/>
      <c r="TDN48" s="9"/>
      <c r="TDO48" s="78"/>
      <c r="TDP48" s="9"/>
      <c r="TDQ48" s="9"/>
      <c r="TDR48" s="78"/>
      <c r="TDS48" s="9"/>
      <c r="TDT48" s="9"/>
      <c r="TDU48" s="78"/>
      <c r="TDV48" s="9"/>
      <c r="TDW48" s="9"/>
      <c r="TDX48" s="78"/>
      <c r="TDY48" s="9"/>
      <c r="TDZ48" s="9"/>
      <c r="TEA48" s="78"/>
      <c r="TEB48" s="9"/>
      <c r="TEC48" s="9"/>
      <c r="TED48" s="78"/>
      <c r="TEE48" s="9"/>
      <c r="TEF48" s="9"/>
      <c r="TEG48" s="78"/>
      <c r="TEH48" s="9"/>
      <c r="TEI48" s="9"/>
      <c r="TEJ48" s="78"/>
      <c r="TEK48" s="9"/>
      <c r="TEL48" s="9"/>
      <c r="TEM48" s="78"/>
      <c r="TEN48" s="9"/>
      <c r="TEO48" s="9"/>
      <c r="TEP48" s="78"/>
      <c r="TEQ48" s="9"/>
      <c r="TER48" s="9"/>
      <c r="TES48" s="78"/>
      <c r="TET48" s="9"/>
      <c r="TEU48" s="9"/>
      <c r="TEV48" s="78"/>
      <c r="TEW48" s="9"/>
      <c r="TEX48" s="9"/>
      <c r="TEY48" s="78"/>
      <c r="TEZ48" s="10"/>
      <c r="TFA48" s="10"/>
      <c r="TFB48" s="10"/>
      <c r="TFC48" s="9"/>
      <c r="TFD48" s="9"/>
      <c r="TFE48" s="78"/>
      <c r="TFF48" s="10"/>
      <c r="TFG48" s="10"/>
      <c r="TFH48" s="10"/>
      <c r="TFI48" s="9"/>
      <c r="TFJ48" s="9"/>
      <c r="TFK48" s="78"/>
      <c r="TFL48" s="9"/>
      <c r="TFM48" s="9"/>
      <c r="TFN48" s="78"/>
      <c r="TFO48" s="10"/>
      <c r="TFP48" s="10"/>
      <c r="TFQ48" s="10"/>
      <c r="TFR48" s="10"/>
      <c r="TFS48" s="10"/>
      <c r="TFT48" s="10"/>
      <c r="TFU48" s="57"/>
      <c r="TFV48" s="58"/>
      <c r="TFW48" s="9"/>
      <c r="TFX48" s="9"/>
      <c r="TFY48" s="78"/>
      <c r="TFZ48" s="9"/>
      <c r="TGA48" s="9"/>
      <c r="TGB48" s="78"/>
      <c r="TGC48" s="9"/>
      <c r="TGD48" s="9"/>
      <c r="TGE48" s="78"/>
      <c r="TGF48" s="9"/>
      <c r="TGG48" s="9"/>
      <c r="TGH48" s="78"/>
      <c r="TGI48" s="9"/>
      <c r="TGJ48" s="9"/>
      <c r="TGK48" s="78"/>
      <c r="TGL48" s="9"/>
      <c r="TGM48" s="9"/>
      <c r="TGN48" s="78"/>
      <c r="TGO48" s="9"/>
      <c r="TGP48" s="9"/>
      <c r="TGQ48" s="78"/>
      <c r="TGR48" s="9"/>
      <c r="TGS48" s="9"/>
      <c r="TGT48" s="78"/>
      <c r="TGU48" s="9"/>
      <c r="TGV48" s="9"/>
      <c r="TGW48" s="78"/>
      <c r="TGX48" s="9"/>
      <c r="TGY48" s="9"/>
      <c r="TGZ48" s="78"/>
      <c r="THA48" s="9"/>
      <c r="THB48" s="9"/>
      <c r="THC48" s="78"/>
      <c r="THD48" s="9"/>
      <c r="THE48" s="9"/>
      <c r="THF48" s="78"/>
      <c r="THG48" s="9"/>
      <c r="THH48" s="9"/>
      <c r="THI48" s="78"/>
      <c r="THJ48" s="9"/>
      <c r="THK48" s="9"/>
      <c r="THL48" s="78"/>
      <c r="THM48" s="9"/>
      <c r="THN48" s="9"/>
      <c r="THO48" s="78"/>
      <c r="THP48" s="9"/>
      <c r="THQ48" s="9"/>
      <c r="THR48" s="78"/>
      <c r="THS48" s="9"/>
      <c r="THT48" s="9"/>
      <c r="THU48" s="78"/>
      <c r="THV48" s="9"/>
      <c r="THW48" s="9"/>
      <c r="THX48" s="78"/>
      <c r="THY48" s="9"/>
      <c r="THZ48" s="9"/>
      <c r="TIA48" s="78"/>
      <c r="TIB48" s="9"/>
      <c r="TIC48" s="9"/>
      <c r="TID48" s="78"/>
      <c r="TIE48" s="9"/>
      <c r="TIF48" s="9"/>
      <c r="TIG48" s="78"/>
      <c r="TIH48" s="10"/>
      <c r="TII48" s="10"/>
      <c r="TIJ48" s="10"/>
      <c r="TIK48" s="9"/>
      <c r="TIL48" s="9"/>
      <c r="TIM48" s="78"/>
      <c r="TIN48" s="10"/>
      <c r="TIO48" s="10"/>
      <c r="TIP48" s="10"/>
      <c r="TIQ48" s="9"/>
      <c r="TIR48" s="9"/>
      <c r="TIS48" s="78"/>
      <c r="TIT48" s="9"/>
      <c r="TIU48" s="9"/>
      <c r="TIV48" s="78"/>
      <c r="TIW48" s="10"/>
      <c r="TIX48" s="10"/>
      <c r="TIY48" s="10"/>
      <c r="TIZ48" s="10"/>
      <c r="TJA48" s="10"/>
      <c r="TJB48" s="10"/>
      <c r="TJC48" s="57"/>
      <c r="TJD48" s="58"/>
      <c r="TJE48" s="9"/>
      <c r="TJF48" s="9"/>
      <c r="TJG48" s="78"/>
      <c r="TJH48" s="9"/>
      <c r="TJI48" s="9"/>
      <c r="TJJ48" s="78"/>
      <c r="TJK48" s="9"/>
      <c r="TJL48" s="9"/>
      <c r="TJM48" s="78"/>
      <c r="TJN48" s="9"/>
      <c r="TJO48" s="9"/>
      <c r="TJP48" s="78"/>
      <c r="TJQ48" s="9"/>
      <c r="TJR48" s="9"/>
      <c r="TJS48" s="78"/>
      <c r="TJT48" s="9"/>
      <c r="TJU48" s="9"/>
      <c r="TJV48" s="78"/>
      <c r="TJW48" s="9"/>
      <c r="TJX48" s="9"/>
      <c r="TJY48" s="78"/>
      <c r="TJZ48" s="9"/>
      <c r="TKA48" s="9"/>
      <c r="TKB48" s="78"/>
      <c r="TKC48" s="9"/>
      <c r="TKD48" s="9"/>
      <c r="TKE48" s="78"/>
      <c r="TKF48" s="9"/>
      <c r="TKG48" s="9"/>
      <c r="TKH48" s="78"/>
      <c r="TKI48" s="9"/>
      <c r="TKJ48" s="9"/>
      <c r="TKK48" s="78"/>
      <c r="TKL48" s="9"/>
      <c r="TKM48" s="9"/>
      <c r="TKN48" s="78"/>
      <c r="TKO48" s="9"/>
      <c r="TKP48" s="9"/>
      <c r="TKQ48" s="78"/>
      <c r="TKR48" s="9"/>
      <c r="TKS48" s="9"/>
      <c r="TKT48" s="78"/>
      <c r="TKU48" s="9"/>
      <c r="TKV48" s="9"/>
      <c r="TKW48" s="78"/>
      <c r="TKX48" s="9"/>
      <c r="TKY48" s="9"/>
      <c r="TKZ48" s="78"/>
      <c r="TLA48" s="9"/>
      <c r="TLB48" s="9"/>
      <c r="TLC48" s="78"/>
      <c r="TLD48" s="9"/>
      <c r="TLE48" s="9"/>
      <c r="TLF48" s="78"/>
      <c r="TLG48" s="9"/>
      <c r="TLH48" s="9"/>
      <c r="TLI48" s="78"/>
      <c r="TLJ48" s="9"/>
      <c r="TLK48" s="9"/>
      <c r="TLL48" s="78"/>
      <c r="TLM48" s="9"/>
      <c r="TLN48" s="9"/>
      <c r="TLO48" s="78"/>
      <c r="TLP48" s="10"/>
      <c r="TLQ48" s="10"/>
      <c r="TLR48" s="10"/>
      <c r="TLS48" s="9"/>
      <c r="TLT48" s="9"/>
      <c r="TLU48" s="78"/>
      <c r="TLV48" s="10"/>
      <c r="TLW48" s="10"/>
      <c r="TLX48" s="10"/>
      <c r="TLY48" s="9"/>
      <c r="TLZ48" s="9"/>
      <c r="TMA48" s="78"/>
      <c r="TMB48" s="9"/>
      <c r="TMC48" s="9"/>
      <c r="TMD48" s="78"/>
      <c r="TME48" s="10"/>
      <c r="TMF48" s="10"/>
      <c r="TMG48" s="10"/>
      <c r="TMH48" s="10"/>
      <c r="TMI48" s="10"/>
      <c r="TMJ48" s="10"/>
      <c r="TMK48" s="57"/>
      <c r="TML48" s="58"/>
      <c r="TMM48" s="9"/>
      <c r="TMN48" s="9"/>
      <c r="TMO48" s="78"/>
      <c r="TMP48" s="9"/>
      <c r="TMQ48" s="9"/>
      <c r="TMR48" s="78"/>
      <c r="TMS48" s="9"/>
      <c r="TMT48" s="9"/>
      <c r="TMU48" s="78"/>
      <c r="TMV48" s="9"/>
      <c r="TMW48" s="9"/>
      <c r="TMX48" s="78"/>
      <c r="TMY48" s="9"/>
      <c r="TMZ48" s="9"/>
      <c r="TNA48" s="78"/>
      <c r="TNB48" s="9"/>
      <c r="TNC48" s="9"/>
      <c r="TND48" s="78"/>
      <c r="TNE48" s="9"/>
      <c r="TNF48" s="9"/>
      <c r="TNG48" s="78"/>
      <c r="TNH48" s="9"/>
      <c r="TNI48" s="9"/>
      <c r="TNJ48" s="78"/>
      <c r="TNK48" s="9"/>
      <c r="TNL48" s="9"/>
      <c r="TNM48" s="78"/>
      <c r="TNN48" s="9"/>
      <c r="TNO48" s="9"/>
      <c r="TNP48" s="78"/>
      <c r="TNQ48" s="9"/>
      <c r="TNR48" s="9"/>
      <c r="TNS48" s="78"/>
      <c r="TNT48" s="9"/>
      <c r="TNU48" s="9"/>
      <c r="TNV48" s="78"/>
      <c r="TNW48" s="9"/>
      <c r="TNX48" s="9"/>
      <c r="TNY48" s="78"/>
      <c r="TNZ48" s="9"/>
      <c r="TOA48" s="9"/>
      <c r="TOB48" s="78"/>
      <c r="TOC48" s="9"/>
      <c r="TOD48" s="9"/>
      <c r="TOE48" s="78"/>
      <c r="TOF48" s="9"/>
      <c r="TOG48" s="9"/>
      <c r="TOH48" s="78"/>
      <c r="TOI48" s="9"/>
      <c r="TOJ48" s="9"/>
      <c r="TOK48" s="78"/>
      <c r="TOL48" s="9"/>
      <c r="TOM48" s="9"/>
      <c r="TON48" s="78"/>
      <c r="TOO48" s="9"/>
      <c r="TOP48" s="9"/>
      <c r="TOQ48" s="78"/>
      <c r="TOR48" s="9"/>
      <c r="TOS48" s="9"/>
      <c r="TOT48" s="78"/>
      <c r="TOU48" s="9"/>
      <c r="TOV48" s="9"/>
      <c r="TOW48" s="78"/>
      <c r="TOX48" s="10"/>
      <c r="TOY48" s="10"/>
      <c r="TOZ48" s="10"/>
      <c r="TPA48" s="9"/>
      <c r="TPB48" s="9"/>
      <c r="TPC48" s="78"/>
      <c r="TPD48" s="10"/>
      <c r="TPE48" s="10"/>
      <c r="TPF48" s="10"/>
      <c r="TPG48" s="9"/>
      <c r="TPH48" s="9"/>
      <c r="TPI48" s="78"/>
      <c r="TPJ48" s="9"/>
      <c r="TPK48" s="9"/>
      <c r="TPL48" s="78"/>
      <c r="TPM48" s="10"/>
      <c r="TPN48" s="10"/>
      <c r="TPO48" s="10"/>
      <c r="TPP48" s="10"/>
      <c r="TPQ48" s="10"/>
      <c r="TPR48" s="10"/>
      <c r="TPS48" s="57"/>
      <c r="TPT48" s="58"/>
      <c r="TPU48" s="9"/>
      <c r="TPV48" s="9"/>
      <c r="TPW48" s="78"/>
      <c r="TPX48" s="9"/>
      <c r="TPY48" s="9"/>
      <c r="TPZ48" s="78"/>
      <c r="TQA48" s="9"/>
      <c r="TQB48" s="9"/>
      <c r="TQC48" s="78"/>
      <c r="TQD48" s="9"/>
      <c r="TQE48" s="9"/>
      <c r="TQF48" s="78"/>
      <c r="TQG48" s="9"/>
      <c r="TQH48" s="9"/>
      <c r="TQI48" s="78"/>
      <c r="TQJ48" s="9"/>
      <c r="TQK48" s="9"/>
      <c r="TQL48" s="78"/>
      <c r="TQM48" s="9"/>
      <c r="TQN48" s="9"/>
      <c r="TQO48" s="78"/>
      <c r="TQP48" s="9"/>
      <c r="TQQ48" s="9"/>
      <c r="TQR48" s="78"/>
      <c r="TQS48" s="9"/>
      <c r="TQT48" s="9"/>
      <c r="TQU48" s="78"/>
      <c r="TQV48" s="9"/>
      <c r="TQW48" s="9"/>
      <c r="TQX48" s="78"/>
      <c r="TQY48" s="9"/>
      <c r="TQZ48" s="9"/>
      <c r="TRA48" s="78"/>
      <c r="TRB48" s="9"/>
      <c r="TRC48" s="9"/>
      <c r="TRD48" s="78"/>
      <c r="TRE48" s="9"/>
      <c r="TRF48" s="9"/>
      <c r="TRG48" s="78"/>
      <c r="TRH48" s="9"/>
      <c r="TRI48" s="9"/>
      <c r="TRJ48" s="78"/>
      <c r="TRK48" s="9"/>
      <c r="TRL48" s="9"/>
      <c r="TRM48" s="78"/>
      <c r="TRN48" s="9"/>
      <c r="TRO48" s="9"/>
      <c r="TRP48" s="78"/>
      <c r="TRQ48" s="9"/>
      <c r="TRR48" s="9"/>
      <c r="TRS48" s="78"/>
      <c r="TRT48" s="9"/>
      <c r="TRU48" s="9"/>
      <c r="TRV48" s="78"/>
      <c r="TRW48" s="9"/>
      <c r="TRX48" s="9"/>
      <c r="TRY48" s="78"/>
      <c r="TRZ48" s="9"/>
      <c r="TSA48" s="9"/>
      <c r="TSB48" s="78"/>
      <c r="TSC48" s="9"/>
      <c r="TSD48" s="9"/>
      <c r="TSE48" s="78"/>
      <c r="TSF48" s="10"/>
      <c r="TSG48" s="10"/>
      <c r="TSH48" s="10"/>
      <c r="TSI48" s="9"/>
      <c r="TSJ48" s="9"/>
      <c r="TSK48" s="78"/>
      <c r="TSL48" s="10"/>
      <c r="TSM48" s="10"/>
      <c r="TSN48" s="10"/>
      <c r="TSO48" s="9"/>
      <c r="TSP48" s="9"/>
      <c r="TSQ48" s="78"/>
      <c r="TSR48" s="9"/>
      <c r="TSS48" s="9"/>
      <c r="TST48" s="78"/>
      <c r="TSU48" s="10"/>
      <c r="TSV48" s="10"/>
      <c r="TSW48" s="10"/>
      <c r="TSX48" s="10"/>
      <c r="TSY48" s="10"/>
      <c r="TSZ48" s="10"/>
      <c r="TTA48" s="57"/>
      <c r="TTB48" s="58"/>
      <c r="TTC48" s="9"/>
      <c r="TTD48" s="9"/>
      <c r="TTE48" s="78"/>
      <c r="TTF48" s="9"/>
      <c r="TTG48" s="9"/>
      <c r="TTH48" s="78"/>
      <c r="TTI48" s="9"/>
      <c r="TTJ48" s="9"/>
      <c r="TTK48" s="78"/>
      <c r="TTL48" s="9"/>
      <c r="TTM48" s="9"/>
      <c r="TTN48" s="78"/>
      <c r="TTO48" s="9"/>
      <c r="TTP48" s="9"/>
      <c r="TTQ48" s="78"/>
      <c r="TTR48" s="9"/>
      <c r="TTS48" s="9"/>
      <c r="TTT48" s="78"/>
      <c r="TTU48" s="9"/>
      <c r="TTV48" s="9"/>
      <c r="TTW48" s="78"/>
      <c r="TTX48" s="9"/>
      <c r="TTY48" s="9"/>
      <c r="TTZ48" s="78"/>
      <c r="TUA48" s="9"/>
      <c r="TUB48" s="9"/>
      <c r="TUC48" s="78"/>
      <c r="TUD48" s="9"/>
      <c r="TUE48" s="9"/>
      <c r="TUF48" s="78"/>
      <c r="TUG48" s="9"/>
      <c r="TUH48" s="9"/>
      <c r="TUI48" s="78"/>
      <c r="TUJ48" s="9"/>
      <c r="TUK48" s="9"/>
      <c r="TUL48" s="78"/>
      <c r="TUM48" s="9"/>
      <c r="TUN48" s="9"/>
      <c r="TUO48" s="78"/>
      <c r="TUP48" s="9"/>
      <c r="TUQ48" s="9"/>
      <c r="TUR48" s="78"/>
      <c r="TUS48" s="9"/>
      <c r="TUT48" s="9"/>
      <c r="TUU48" s="78"/>
      <c r="TUV48" s="9"/>
      <c r="TUW48" s="9"/>
      <c r="TUX48" s="78"/>
      <c r="TUY48" s="9"/>
      <c r="TUZ48" s="9"/>
      <c r="TVA48" s="78"/>
      <c r="TVB48" s="9"/>
      <c r="TVC48" s="9"/>
      <c r="TVD48" s="78"/>
      <c r="TVE48" s="9"/>
      <c r="TVF48" s="9"/>
      <c r="TVG48" s="78"/>
      <c r="TVH48" s="9"/>
      <c r="TVI48" s="9"/>
      <c r="TVJ48" s="78"/>
      <c r="TVK48" s="9"/>
      <c r="TVL48" s="9"/>
      <c r="TVM48" s="78"/>
      <c r="TVN48" s="10"/>
      <c r="TVO48" s="10"/>
      <c r="TVP48" s="10"/>
      <c r="TVQ48" s="9"/>
      <c r="TVR48" s="9"/>
      <c r="TVS48" s="78"/>
      <c r="TVT48" s="10"/>
      <c r="TVU48" s="10"/>
      <c r="TVV48" s="10"/>
      <c r="TVW48" s="9"/>
      <c r="TVX48" s="9"/>
      <c r="TVY48" s="78"/>
      <c r="TVZ48" s="9"/>
      <c r="TWA48" s="9"/>
      <c r="TWB48" s="78"/>
      <c r="TWC48" s="10"/>
      <c r="TWD48" s="10"/>
      <c r="TWE48" s="10"/>
      <c r="TWF48" s="10"/>
      <c r="TWG48" s="10"/>
      <c r="TWH48" s="10"/>
      <c r="TWI48" s="57"/>
      <c r="TWJ48" s="58"/>
      <c r="TWK48" s="9"/>
      <c r="TWL48" s="9"/>
      <c r="TWM48" s="78"/>
      <c r="TWN48" s="9"/>
      <c r="TWO48" s="9"/>
      <c r="TWP48" s="78"/>
      <c r="TWQ48" s="9"/>
      <c r="TWR48" s="9"/>
      <c r="TWS48" s="78"/>
      <c r="TWT48" s="9"/>
      <c r="TWU48" s="9"/>
      <c r="TWV48" s="78"/>
      <c r="TWW48" s="9"/>
      <c r="TWX48" s="9"/>
      <c r="TWY48" s="78"/>
      <c r="TWZ48" s="9"/>
      <c r="TXA48" s="9"/>
      <c r="TXB48" s="78"/>
      <c r="TXC48" s="9"/>
      <c r="TXD48" s="9"/>
      <c r="TXE48" s="78"/>
      <c r="TXF48" s="9"/>
      <c r="TXG48" s="9"/>
      <c r="TXH48" s="78"/>
      <c r="TXI48" s="9"/>
      <c r="TXJ48" s="9"/>
      <c r="TXK48" s="78"/>
      <c r="TXL48" s="9"/>
      <c r="TXM48" s="9"/>
      <c r="TXN48" s="78"/>
      <c r="TXO48" s="9"/>
      <c r="TXP48" s="9"/>
      <c r="TXQ48" s="78"/>
      <c r="TXR48" s="9"/>
      <c r="TXS48" s="9"/>
      <c r="TXT48" s="78"/>
      <c r="TXU48" s="9"/>
      <c r="TXV48" s="9"/>
      <c r="TXW48" s="78"/>
      <c r="TXX48" s="9"/>
      <c r="TXY48" s="9"/>
      <c r="TXZ48" s="78"/>
      <c r="TYA48" s="9"/>
      <c r="TYB48" s="9"/>
      <c r="TYC48" s="78"/>
      <c r="TYD48" s="9"/>
      <c r="TYE48" s="9"/>
      <c r="TYF48" s="78"/>
      <c r="TYG48" s="9"/>
      <c r="TYH48" s="9"/>
      <c r="TYI48" s="78"/>
      <c r="TYJ48" s="9"/>
      <c r="TYK48" s="9"/>
      <c r="TYL48" s="78"/>
      <c r="TYM48" s="9"/>
      <c r="TYN48" s="9"/>
      <c r="TYO48" s="78"/>
      <c r="TYP48" s="9"/>
      <c r="TYQ48" s="9"/>
      <c r="TYR48" s="78"/>
      <c r="TYS48" s="9"/>
      <c r="TYT48" s="9"/>
      <c r="TYU48" s="78"/>
      <c r="TYV48" s="10"/>
      <c r="TYW48" s="10"/>
      <c r="TYX48" s="10"/>
      <c r="TYY48" s="9"/>
      <c r="TYZ48" s="9"/>
      <c r="TZA48" s="78"/>
      <c r="TZB48" s="10"/>
      <c r="TZC48" s="10"/>
      <c r="TZD48" s="10"/>
      <c r="TZE48" s="9"/>
      <c r="TZF48" s="9"/>
      <c r="TZG48" s="78"/>
      <c r="TZH48" s="9"/>
      <c r="TZI48" s="9"/>
      <c r="TZJ48" s="78"/>
      <c r="TZK48" s="10"/>
      <c r="TZL48" s="10"/>
      <c r="TZM48" s="10"/>
      <c r="TZN48" s="10"/>
      <c r="TZO48" s="10"/>
      <c r="TZP48" s="10"/>
      <c r="TZQ48" s="57"/>
      <c r="TZR48" s="58"/>
      <c r="TZS48" s="9"/>
      <c r="TZT48" s="9"/>
      <c r="TZU48" s="78"/>
      <c r="TZV48" s="9"/>
      <c r="TZW48" s="9"/>
      <c r="TZX48" s="78"/>
      <c r="TZY48" s="9"/>
      <c r="TZZ48" s="9"/>
      <c r="UAA48" s="78"/>
      <c r="UAB48" s="9"/>
      <c r="UAC48" s="9"/>
      <c r="UAD48" s="78"/>
      <c r="UAE48" s="9"/>
      <c r="UAF48" s="9"/>
      <c r="UAG48" s="78"/>
      <c r="UAH48" s="9"/>
      <c r="UAI48" s="9"/>
      <c r="UAJ48" s="78"/>
      <c r="UAK48" s="9"/>
      <c r="UAL48" s="9"/>
      <c r="UAM48" s="78"/>
      <c r="UAN48" s="9"/>
      <c r="UAO48" s="9"/>
      <c r="UAP48" s="78"/>
      <c r="UAQ48" s="9"/>
      <c r="UAR48" s="9"/>
      <c r="UAS48" s="78"/>
      <c r="UAT48" s="9"/>
      <c r="UAU48" s="9"/>
      <c r="UAV48" s="78"/>
      <c r="UAW48" s="9"/>
      <c r="UAX48" s="9"/>
      <c r="UAY48" s="78"/>
      <c r="UAZ48" s="9"/>
      <c r="UBA48" s="9"/>
      <c r="UBB48" s="78"/>
      <c r="UBC48" s="9"/>
      <c r="UBD48" s="9"/>
      <c r="UBE48" s="78"/>
      <c r="UBF48" s="9"/>
      <c r="UBG48" s="9"/>
      <c r="UBH48" s="78"/>
      <c r="UBI48" s="9"/>
      <c r="UBJ48" s="9"/>
      <c r="UBK48" s="78"/>
      <c r="UBL48" s="9"/>
      <c r="UBM48" s="9"/>
      <c r="UBN48" s="78"/>
      <c r="UBO48" s="9"/>
      <c r="UBP48" s="9"/>
      <c r="UBQ48" s="78"/>
      <c r="UBR48" s="9"/>
      <c r="UBS48" s="9"/>
      <c r="UBT48" s="78"/>
      <c r="UBU48" s="9"/>
      <c r="UBV48" s="9"/>
      <c r="UBW48" s="78"/>
      <c r="UBX48" s="9"/>
      <c r="UBY48" s="9"/>
      <c r="UBZ48" s="78"/>
      <c r="UCA48" s="9"/>
      <c r="UCB48" s="9"/>
      <c r="UCC48" s="78"/>
      <c r="UCD48" s="10"/>
      <c r="UCE48" s="10"/>
      <c r="UCF48" s="10"/>
      <c r="UCG48" s="9"/>
      <c r="UCH48" s="9"/>
      <c r="UCI48" s="78"/>
      <c r="UCJ48" s="10"/>
      <c r="UCK48" s="10"/>
      <c r="UCL48" s="10"/>
      <c r="UCM48" s="9"/>
      <c r="UCN48" s="9"/>
      <c r="UCO48" s="78"/>
      <c r="UCP48" s="9"/>
      <c r="UCQ48" s="9"/>
      <c r="UCR48" s="78"/>
      <c r="UCS48" s="10"/>
      <c r="UCT48" s="10"/>
      <c r="UCU48" s="10"/>
      <c r="UCV48" s="10"/>
      <c r="UCW48" s="10"/>
      <c r="UCX48" s="10"/>
      <c r="UCY48" s="57"/>
      <c r="UCZ48" s="58"/>
      <c r="UDA48" s="9"/>
      <c r="UDB48" s="9"/>
      <c r="UDC48" s="78"/>
      <c r="UDD48" s="9"/>
      <c r="UDE48" s="9"/>
      <c r="UDF48" s="78"/>
      <c r="UDG48" s="9"/>
      <c r="UDH48" s="9"/>
      <c r="UDI48" s="78"/>
      <c r="UDJ48" s="9"/>
      <c r="UDK48" s="9"/>
      <c r="UDL48" s="78"/>
      <c r="UDM48" s="9"/>
      <c r="UDN48" s="9"/>
      <c r="UDO48" s="78"/>
      <c r="UDP48" s="9"/>
      <c r="UDQ48" s="9"/>
      <c r="UDR48" s="78"/>
      <c r="UDS48" s="9"/>
      <c r="UDT48" s="9"/>
      <c r="UDU48" s="78"/>
      <c r="UDV48" s="9"/>
      <c r="UDW48" s="9"/>
      <c r="UDX48" s="78"/>
      <c r="UDY48" s="9"/>
      <c r="UDZ48" s="9"/>
      <c r="UEA48" s="78"/>
      <c r="UEB48" s="9"/>
      <c r="UEC48" s="9"/>
      <c r="UED48" s="78"/>
      <c r="UEE48" s="9"/>
      <c r="UEF48" s="9"/>
      <c r="UEG48" s="78"/>
      <c r="UEH48" s="9"/>
      <c r="UEI48" s="9"/>
      <c r="UEJ48" s="78"/>
      <c r="UEK48" s="9"/>
      <c r="UEL48" s="9"/>
      <c r="UEM48" s="78"/>
      <c r="UEN48" s="9"/>
      <c r="UEO48" s="9"/>
      <c r="UEP48" s="78"/>
      <c r="UEQ48" s="9"/>
      <c r="UER48" s="9"/>
      <c r="UES48" s="78"/>
      <c r="UET48" s="9"/>
      <c r="UEU48" s="9"/>
      <c r="UEV48" s="78"/>
      <c r="UEW48" s="9"/>
      <c r="UEX48" s="9"/>
      <c r="UEY48" s="78"/>
      <c r="UEZ48" s="9"/>
      <c r="UFA48" s="9"/>
      <c r="UFB48" s="78"/>
      <c r="UFC48" s="9"/>
      <c r="UFD48" s="9"/>
      <c r="UFE48" s="78"/>
      <c r="UFF48" s="9"/>
      <c r="UFG48" s="9"/>
      <c r="UFH48" s="78"/>
      <c r="UFI48" s="9"/>
      <c r="UFJ48" s="9"/>
      <c r="UFK48" s="78"/>
      <c r="UFL48" s="10"/>
      <c r="UFM48" s="10"/>
      <c r="UFN48" s="10"/>
      <c r="UFO48" s="9"/>
      <c r="UFP48" s="9"/>
      <c r="UFQ48" s="78"/>
      <c r="UFR48" s="10"/>
      <c r="UFS48" s="10"/>
      <c r="UFT48" s="10"/>
      <c r="UFU48" s="9"/>
      <c r="UFV48" s="9"/>
      <c r="UFW48" s="78"/>
      <c r="UFX48" s="9"/>
      <c r="UFY48" s="9"/>
      <c r="UFZ48" s="78"/>
      <c r="UGA48" s="10"/>
      <c r="UGB48" s="10"/>
      <c r="UGC48" s="10"/>
      <c r="UGD48" s="10"/>
      <c r="UGE48" s="10"/>
      <c r="UGF48" s="10"/>
      <c r="UGG48" s="57"/>
      <c r="UGH48" s="58"/>
      <c r="UGI48" s="9"/>
      <c r="UGJ48" s="9"/>
      <c r="UGK48" s="78"/>
      <c r="UGL48" s="9"/>
      <c r="UGM48" s="9"/>
      <c r="UGN48" s="78"/>
      <c r="UGO48" s="9"/>
      <c r="UGP48" s="9"/>
      <c r="UGQ48" s="78"/>
      <c r="UGR48" s="9"/>
      <c r="UGS48" s="9"/>
      <c r="UGT48" s="78"/>
      <c r="UGU48" s="9"/>
      <c r="UGV48" s="9"/>
      <c r="UGW48" s="78"/>
      <c r="UGX48" s="9"/>
      <c r="UGY48" s="9"/>
      <c r="UGZ48" s="78"/>
      <c r="UHA48" s="9"/>
      <c r="UHB48" s="9"/>
      <c r="UHC48" s="78"/>
      <c r="UHD48" s="9"/>
      <c r="UHE48" s="9"/>
      <c r="UHF48" s="78"/>
      <c r="UHG48" s="9"/>
      <c r="UHH48" s="9"/>
      <c r="UHI48" s="78"/>
      <c r="UHJ48" s="9"/>
      <c r="UHK48" s="9"/>
      <c r="UHL48" s="78"/>
      <c r="UHM48" s="9"/>
      <c r="UHN48" s="9"/>
      <c r="UHO48" s="78"/>
      <c r="UHP48" s="9"/>
      <c r="UHQ48" s="9"/>
      <c r="UHR48" s="78"/>
      <c r="UHS48" s="9"/>
      <c r="UHT48" s="9"/>
      <c r="UHU48" s="78"/>
      <c r="UHV48" s="9"/>
      <c r="UHW48" s="9"/>
      <c r="UHX48" s="78"/>
      <c r="UHY48" s="9"/>
      <c r="UHZ48" s="9"/>
      <c r="UIA48" s="78"/>
      <c r="UIB48" s="9"/>
      <c r="UIC48" s="9"/>
      <c r="UID48" s="78"/>
      <c r="UIE48" s="9"/>
      <c r="UIF48" s="9"/>
      <c r="UIG48" s="78"/>
      <c r="UIH48" s="9"/>
      <c r="UII48" s="9"/>
      <c r="UIJ48" s="78"/>
      <c r="UIK48" s="9"/>
      <c r="UIL48" s="9"/>
      <c r="UIM48" s="78"/>
      <c r="UIN48" s="9"/>
      <c r="UIO48" s="9"/>
      <c r="UIP48" s="78"/>
      <c r="UIQ48" s="9"/>
      <c r="UIR48" s="9"/>
      <c r="UIS48" s="78"/>
      <c r="UIT48" s="10"/>
      <c r="UIU48" s="10"/>
      <c r="UIV48" s="10"/>
      <c r="UIW48" s="9"/>
      <c r="UIX48" s="9"/>
      <c r="UIY48" s="78"/>
      <c r="UIZ48" s="10"/>
      <c r="UJA48" s="10"/>
      <c r="UJB48" s="10"/>
      <c r="UJC48" s="9"/>
      <c r="UJD48" s="9"/>
      <c r="UJE48" s="78"/>
      <c r="UJF48" s="9"/>
      <c r="UJG48" s="9"/>
      <c r="UJH48" s="78"/>
      <c r="UJI48" s="10"/>
      <c r="UJJ48" s="10"/>
      <c r="UJK48" s="10"/>
      <c r="UJL48" s="10"/>
      <c r="UJM48" s="10"/>
      <c r="UJN48" s="10"/>
      <c r="UJO48" s="57"/>
      <c r="UJP48" s="58"/>
      <c r="UJQ48" s="9"/>
      <c r="UJR48" s="9"/>
      <c r="UJS48" s="78"/>
      <c r="UJT48" s="9"/>
      <c r="UJU48" s="9"/>
      <c r="UJV48" s="78"/>
      <c r="UJW48" s="9"/>
      <c r="UJX48" s="9"/>
      <c r="UJY48" s="78"/>
      <c r="UJZ48" s="9"/>
      <c r="UKA48" s="9"/>
      <c r="UKB48" s="78"/>
      <c r="UKC48" s="9"/>
      <c r="UKD48" s="9"/>
      <c r="UKE48" s="78"/>
      <c r="UKF48" s="9"/>
      <c r="UKG48" s="9"/>
      <c r="UKH48" s="78"/>
      <c r="UKI48" s="9"/>
      <c r="UKJ48" s="9"/>
      <c r="UKK48" s="78"/>
      <c r="UKL48" s="9"/>
      <c r="UKM48" s="9"/>
      <c r="UKN48" s="78"/>
      <c r="UKO48" s="9"/>
      <c r="UKP48" s="9"/>
      <c r="UKQ48" s="78"/>
      <c r="UKR48" s="9"/>
      <c r="UKS48" s="9"/>
      <c r="UKT48" s="78"/>
      <c r="UKU48" s="9"/>
      <c r="UKV48" s="9"/>
      <c r="UKW48" s="78"/>
      <c r="UKX48" s="9"/>
      <c r="UKY48" s="9"/>
      <c r="UKZ48" s="78"/>
      <c r="ULA48" s="9"/>
      <c r="ULB48" s="9"/>
      <c r="ULC48" s="78"/>
      <c r="ULD48" s="9"/>
      <c r="ULE48" s="9"/>
      <c r="ULF48" s="78"/>
      <c r="ULG48" s="9"/>
      <c r="ULH48" s="9"/>
      <c r="ULI48" s="78"/>
      <c r="ULJ48" s="9"/>
      <c r="ULK48" s="9"/>
      <c r="ULL48" s="78"/>
      <c r="ULM48" s="9"/>
      <c r="ULN48" s="9"/>
      <c r="ULO48" s="78"/>
      <c r="ULP48" s="9"/>
      <c r="ULQ48" s="9"/>
      <c r="ULR48" s="78"/>
      <c r="ULS48" s="9"/>
      <c r="ULT48" s="9"/>
      <c r="ULU48" s="78"/>
      <c r="ULV48" s="9"/>
      <c r="ULW48" s="9"/>
      <c r="ULX48" s="78"/>
      <c r="ULY48" s="9"/>
      <c r="ULZ48" s="9"/>
      <c r="UMA48" s="78"/>
      <c r="UMB48" s="10"/>
      <c r="UMC48" s="10"/>
      <c r="UMD48" s="10"/>
      <c r="UME48" s="9"/>
      <c r="UMF48" s="9"/>
      <c r="UMG48" s="78"/>
      <c r="UMH48" s="10"/>
      <c r="UMI48" s="10"/>
      <c r="UMJ48" s="10"/>
      <c r="UMK48" s="9"/>
      <c r="UML48" s="9"/>
      <c r="UMM48" s="78"/>
      <c r="UMN48" s="9"/>
      <c r="UMO48" s="9"/>
      <c r="UMP48" s="78"/>
      <c r="UMQ48" s="10"/>
      <c r="UMR48" s="10"/>
      <c r="UMS48" s="10"/>
      <c r="UMT48" s="10"/>
      <c r="UMU48" s="10"/>
      <c r="UMV48" s="10"/>
      <c r="UMW48" s="57"/>
      <c r="UMX48" s="58"/>
      <c r="UMY48" s="9"/>
      <c r="UMZ48" s="9"/>
      <c r="UNA48" s="78"/>
      <c r="UNB48" s="9"/>
      <c r="UNC48" s="9"/>
      <c r="UND48" s="78"/>
      <c r="UNE48" s="9"/>
      <c r="UNF48" s="9"/>
      <c r="UNG48" s="78"/>
      <c r="UNH48" s="9"/>
      <c r="UNI48" s="9"/>
      <c r="UNJ48" s="78"/>
      <c r="UNK48" s="9"/>
      <c r="UNL48" s="9"/>
      <c r="UNM48" s="78"/>
      <c r="UNN48" s="9"/>
      <c r="UNO48" s="9"/>
      <c r="UNP48" s="78"/>
      <c r="UNQ48" s="9"/>
      <c r="UNR48" s="9"/>
      <c r="UNS48" s="78"/>
      <c r="UNT48" s="9"/>
      <c r="UNU48" s="9"/>
      <c r="UNV48" s="78"/>
      <c r="UNW48" s="9"/>
      <c r="UNX48" s="9"/>
      <c r="UNY48" s="78"/>
      <c r="UNZ48" s="9"/>
      <c r="UOA48" s="9"/>
      <c r="UOB48" s="78"/>
      <c r="UOC48" s="9"/>
      <c r="UOD48" s="9"/>
      <c r="UOE48" s="78"/>
      <c r="UOF48" s="9"/>
      <c r="UOG48" s="9"/>
      <c r="UOH48" s="78"/>
      <c r="UOI48" s="9"/>
      <c r="UOJ48" s="9"/>
      <c r="UOK48" s="78"/>
      <c r="UOL48" s="9"/>
      <c r="UOM48" s="9"/>
      <c r="UON48" s="78"/>
      <c r="UOO48" s="9"/>
      <c r="UOP48" s="9"/>
      <c r="UOQ48" s="78"/>
      <c r="UOR48" s="9"/>
      <c r="UOS48" s="9"/>
      <c r="UOT48" s="78"/>
      <c r="UOU48" s="9"/>
      <c r="UOV48" s="9"/>
      <c r="UOW48" s="78"/>
      <c r="UOX48" s="9"/>
      <c r="UOY48" s="9"/>
      <c r="UOZ48" s="78"/>
      <c r="UPA48" s="9"/>
      <c r="UPB48" s="9"/>
      <c r="UPC48" s="78"/>
      <c r="UPD48" s="9"/>
      <c r="UPE48" s="9"/>
      <c r="UPF48" s="78"/>
      <c r="UPG48" s="9"/>
      <c r="UPH48" s="9"/>
      <c r="UPI48" s="78"/>
      <c r="UPJ48" s="10"/>
      <c r="UPK48" s="10"/>
      <c r="UPL48" s="10"/>
      <c r="UPM48" s="9"/>
      <c r="UPN48" s="9"/>
      <c r="UPO48" s="78"/>
      <c r="UPP48" s="10"/>
      <c r="UPQ48" s="10"/>
      <c r="UPR48" s="10"/>
      <c r="UPS48" s="9"/>
      <c r="UPT48" s="9"/>
      <c r="UPU48" s="78"/>
      <c r="UPV48" s="9"/>
      <c r="UPW48" s="9"/>
      <c r="UPX48" s="78"/>
      <c r="UPY48" s="10"/>
      <c r="UPZ48" s="10"/>
      <c r="UQA48" s="10"/>
      <c r="UQB48" s="10"/>
      <c r="UQC48" s="10"/>
      <c r="UQD48" s="10"/>
      <c r="UQE48" s="57"/>
      <c r="UQF48" s="58"/>
      <c r="UQG48" s="9"/>
      <c r="UQH48" s="9"/>
      <c r="UQI48" s="78"/>
      <c r="UQJ48" s="9"/>
      <c r="UQK48" s="9"/>
      <c r="UQL48" s="78"/>
      <c r="UQM48" s="9"/>
      <c r="UQN48" s="9"/>
      <c r="UQO48" s="78"/>
      <c r="UQP48" s="9"/>
      <c r="UQQ48" s="9"/>
      <c r="UQR48" s="78"/>
      <c r="UQS48" s="9"/>
      <c r="UQT48" s="9"/>
      <c r="UQU48" s="78"/>
      <c r="UQV48" s="9"/>
      <c r="UQW48" s="9"/>
      <c r="UQX48" s="78"/>
      <c r="UQY48" s="9"/>
      <c r="UQZ48" s="9"/>
      <c r="URA48" s="78"/>
      <c r="URB48" s="9"/>
      <c r="URC48" s="9"/>
      <c r="URD48" s="78"/>
      <c r="URE48" s="9"/>
      <c r="URF48" s="9"/>
      <c r="URG48" s="78"/>
      <c r="URH48" s="9"/>
      <c r="URI48" s="9"/>
      <c r="URJ48" s="78"/>
      <c r="URK48" s="9"/>
      <c r="URL48" s="9"/>
      <c r="URM48" s="78"/>
      <c r="URN48" s="9"/>
      <c r="URO48" s="9"/>
      <c r="URP48" s="78"/>
      <c r="URQ48" s="9"/>
      <c r="URR48" s="9"/>
      <c r="URS48" s="78"/>
      <c r="URT48" s="9"/>
      <c r="URU48" s="9"/>
      <c r="URV48" s="78"/>
      <c r="URW48" s="9"/>
      <c r="URX48" s="9"/>
      <c r="URY48" s="78"/>
      <c r="URZ48" s="9"/>
      <c r="USA48" s="9"/>
      <c r="USB48" s="78"/>
      <c r="USC48" s="9"/>
      <c r="USD48" s="9"/>
      <c r="USE48" s="78"/>
      <c r="USF48" s="9"/>
      <c r="USG48" s="9"/>
      <c r="USH48" s="78"/>
      <c r="USI48" s="9"/>
      <c r="USJ48" s="9"/>
      <c r="USK48" s="78"/>
      <c r="USL48" s="9"/>
      <c r="USM48" s="9"/>
      <c r="USN48" s="78"/>
      <c r="USO48" s="9"/>
      <c r="USP48" s="9"/>
      <c r="USQ48" s="78"/>
      <c r="USR48" s="10"/>
      <c r="USS48" s="10"/>
      <c r="UST48" s="10"/>
      <c r="USU48" s="9"/>
      <c r="USV48" s="9"/>
      <c r="USW48" s="78"/>
      <c r="USX48" s="10"/>
      <c r="USY48" s="10"/>
      <c r="USZ48" s="10"/>
      <c r="UTA48" s="9"/>
      <c r="UTB48" s="9"/>
      <c r="UTC48" s="78"/>
      <c r="UTD48" s="9"/>
      <c r="UTE48" s="9"/>
      <c r="UTF48" s="78"/>
      <c r="UTG48" s="10"/>
      <c r="UTH48" s="10"/>
      <c r="UTI48" s="10"/>
      <c r="UTJ48" s="10"/>
      <c r="UTK48" s="10"/>
      <c r="UTL48" s="10"/>
      <c r="UTM48" s="57"/>
      <c r="UTN48" s="58"/>
      <c r="UTO48" s="9"/>
      <c r="UTP48" s="9"/>
      <c r="UTQ48" s="78"/>
      <c r="UTR48" s="9"/>
      <c r="UTS48" s="9"/>
      <c r="UTT48" s="78"/>
      <c r="UTU48" s="9"/>
      <c r="UTV48" s="9"/>
      <c r="UTW48" s="78"/>
      <c r="UTX48" s="9"/>
      <c r="UTY48" s="9"/>
      <c r="UTZ48" s="78"/>
      <c r="UUA48" s="9"/>
      <c r="UUB48" s="9"/>
      <c r="UUC48" s="78"/>
      <c r="UUD48" s="9"/>
      <c r="UUE48" s="9"/>
      <c r="UUF48" s="78"/>
      <c r="UUG48" s="9"/>
      <c r="UUH48" s="9"/>
      <c r="UUI48" s="78"/>
      <c r="UUJ48" s="9"/>
      <c r="UUK48" s="9"/>
      <c r="UUL48" s="78"/>
      <c r="UUM48" s="9"/>
      <c r="UUN48" s="9"/>
      <c r="UUO48" s="78"/>
      <c r="UUP48" s="9"/>
      <c r="UUQ48" s="9"/>
      <c r="UUR48" s="78"/>
      <c r="UUS48" s="9"/>
      <c r="UUT48" s="9"/>
      <c r="UUU48" s="78"/>
      <c r="UUV48" s="9"/>
      <c r="UUW48" s="9"/>
      <c r="UUX48" s="78"/>
      <c r="UUY48" s="9"/>
      <c r="UUZ48" s="9"/>
      <c r="UVA48" s="78"/>
      <c r="UVB48" s="9"/>
      <c r="UVC48" s="9"/>
      <c r="UVD48" s="78"/>
      <c r="UVE48" s="9"/>
      <c r="UVF48" s="9"/>
      <c r="UVG48" s="78"/>
      <c r="UVH48" s="9"/>
      <c r="UVI48" s="9"/>
      <c r="UVJ48" s="78"/>
      <c r="UVK48" s="9"/>
      <c r="UVL48" s="9"/>
      <c r="UVM48" s="78"/>
      <c r="UVN48" s="9"/>
      <c r="UVO48" s="9"/>
      <c r="UVP48" s="78"/>
      <c r="UVQ48" s="9"/>
      <c r="UVR48" s="9"/>
      <c r="UVS48" s="78"/>
      <c r="UVT48" s="9"/>
      <c r="UVU48" s="9"/>
      <c r="UVV48" s="78"/>
      <c r="UVW48" s="9"/>
      <c r="UVX48" s="9"/>
      <c r="UVY48" s="78"/>
      <c r="UVZ48" s="10"/>
      <c r="UWA48" s="10"/>
      <c r="UWB48" s="10"/>
      <c r="UWC48" s="9"/>
      <c r="UWD48" s="9"/>
      <c r="UWE48" s="78"/>
      <c r="UWF48" s="10"/>
      <c r="UWG48" s="10"/>
      <c r="UWH48" s="10"/>
      <c r="UWI48" s="9"/>
      <c r="UWJ48" s="9"/>
      <c r="UWK48" s="78"/>
      <c r="UWL48" s="9"/>
      <c r="UWM48" s="9"/>
      <c r="UWN48" s="78"/>
      <c r="UWO48" s="10"/>
      <c r="UWP48" s="10"/>
      <c r="UWQ48" s="10"/>
      <c r="UWR48" s="10"/>
      <c r="UWS48" s="10"/>
      <c r="UWT48" s="10"/>
      <c r="UWU48" s="57"/>
      <c r="UWV48" s="58"/>
      <c r="UWW48" s="9"/>
      <c r="UWX48" s="9"/>
      <c r="UWY48" s="78"/>
      <c r="UWZ48" s="9"/>
      <c r="UXA48" s="9"/>
      <c r="UXB48" s="78"/>
      <c r="UXC48" s="9"/>
      <c r="UXD48" s="9"/>
      <c r="UXE48" s="78"/>
      <c r="UXF48" s="9"/>
      <c r="UXG48" s="9"/>
      <c r="UXH48" s="78"/>
      <c r="UXI48" s="9"/>
      <c r="UXJ48" s="9"/>
      <c r="UXK48" s="78"/>
      <c r="UXL48" s="9"/>
      <c r="UXM48" s="9"/>
      <c r="UXN48" s="78"/>
      <c r="UXO48" s="9"/>
      <c r="UXP48" s="9"/>
      <c r="UXQ48" s="78"/>
      <c r="UXR48" s="9"/>
      <c r="UXS48" s="9"/>
      <c r="UXT48" s="78"/>
      <c r="UXU48" s="9"/>
      <c r="UXV48" s="9"/>
      <c r="UXW48" s="78"/>
      <c r="UXX48" s="9"/>
      <c r="UXY48" s="9"/>
      <c r="UXZ48" s="78"/>
      <c r="UYA48" s="9"/>
      <c r="UYB48" s="9"/>
      <c r="UYC48" s="78"/>
      <c r="UYD48" s="9"/>
      <c r="UYE48" s="9"/>
      <c r="UYF48" s="78"/>
      <c r="UYG48" s="9"/>
      <c r="UYH48" s="9"/>
      <c r="UYI48" s="78"/>
      <c r="UYJ48" s="9"/>
      <c r="UYK48" s="9"/>
      <c r="UYL48" s="78"/>
      <c r="UYM48" s="9"/>
      <c r="UYN48" s="9"/>
      <c r="UYO48" s="78"/>
      <c r="UYP48" s="9"/>
      <c r="UYQ48" s="9"/>
      <c r="UYR48" s="78"/>
      <c r="UYS48" s="9"/>
      <c r="UYT48" s="9"/>
      <c r="UYU48" s="78"/>
      <c r="UYV48" s="9"/>
      <c r="UYW48" s="9"/>
      <c r="UYX48" s="78"/>
      <c r="UYY48" s="9"/>
      <c r="UYZ48" s="9"/>
      <c r="UZA48" s="78"/>
      <c r="UZB48" s="9"/>
      <c r="UZC48" s="9"/>
      <c r="UZD48" s="78"/>
      <c r="UZE48" s="9"/>
      <c r="UZF48" s="9"/>
      <c r="UZG48" s="78"/>
      <c r="UZH48" s="10"/>
      <c r="UZI48" s="10"/>
      <c r="UZJ48" s="10"/>
      <c r="UZK48" s="9"/>
      <c r="UZL48" s="9"/>
      <c r="UZM48" s="78"/>
      <c r="UZN48" s="10"/>
      <c r="UZO48" s="10"/>
      <c r="UZP48" s="10"/>
      <c r="UZQ48" s="9"/>
      <c r="UZR48" s="9"/>
      <c r="UZS48" s="78"/>
      <c r="UZT48" s="9"/>
      <c r="UZU48" s="9"/>
      <c r="UZV48" s="78"/>
      <c r="UZW48" s="10"/>
      <c r="UZX48" s="10"/>
      <c r="UZY48" s="10"/>
      <c r="UZZ48" s="10"/>
      <c r="VAA48" s="10"/>
      <c r="VAB48" s="10"/>
      <c r="VAC48" s="57"/>
      <c r="VAD48" s="58"/>
      <c r="VAE48" s="9"/>
      <c r="VAF48" s="9"/>
      <c r="VAG48" s="78"/>
      <c r="VAH48" s="9"/>
      <c r="VAI48" s="9"/>
      <c r="VAJ48" s="78"/>
      <c r="VAK48" s="9"/>
      <c r="VAL48" s="9"/>
      <c r="VAM48" s="78"/>
      <c r="VAN48" s="9"/>
      <c r="VAO48" s="9"/>
      <c r="VAP48" s="78"/>
      <c r="VAQ48" s="9"/>
      <c r="VAR48" s="9"/>
      <c r="VAS48" s="78"/>
      <c r="VAT48" s="9"/>
      <c r="VAU48" s="9"/>
      <c r="VAV48" s="78"/>
      <c r="VAW48" s="9"/>
      <c r="VAX48" s="9"/>
      <c r="VAY48" s="78"/>
      <c r="VAZ48" s="9"/>
      <c r="VBA48" s="9"/>
      <c r="VBB48" s="78"/>
      <c r="VBC48" s="9"/>
      <c r="VBD48" s="9"/>
      <c r="VBE48" s="78"/>
      <c r="VBF48" s="9"/>
      <c r="VBG48" s="9"/>
      <c r="VBH48" s="78"/>
      <c r="VBI48" s="9"/>
      <c r="VBJ48" s="9"/>
      <c r="VBK48" s="78"/>
      <c r="VBL48" s="9"/>
      <c r="VBM48" s="9"/>
      <c r="VBN48" s="78"/>
      <c r="VBO48" s="9"/>
      <c r="VBP48" s="9"/>
      <c r="VBQ48" s="78"/>
      <c r="VBR48" s="9"/>
      <c r="VBS48" s="9"/>
      <c r="VBT48" s="78"/>
      <c r="VBU48" s="9"/>
      <c r="VBV48" s="9"/>
      <c r="VBW48" s="78"/>
      <c r="VBX48" s="9"/>
      <c r="VBY48" s="9"/>
      <c r="VBZ48" s="78"/>
      <c r="VCA48" s="9"/>
      <c r="VCB48" s="9"/>
      <c r="VCC48" s="78"/>
      <c r="VCD48" s="9"/>
      <c r="VCE48" s="9"/>
      <c r="VCF48" s="78"/>
      <c r="VCG48" s="9"/>
      <c r="VCH48" s="9"/>
      <c r="VCI48" s="78"/>
      <c r="VCJ48" s="9"/>
      <c r="VCK48" s="9"/>
      <c r="VCL48" s="78"/>
      <c r="VCM48" s="9"/>
      <c r="VCN48" s="9"/>
      <c r="VCO48" s="78"/>
      <c r="VCP48" s="10"/>
      <c r="VCQ48" s="10"/>
      <c r="VCR48" s="10"/>
      <c r="VCS48" s="9"/>
      <c r="VCT48" s="9"/>
      <c r="VCU48" s="78"/>
      <c r="VCV48" s="10"/>
      <c r="VCW48" s="10"/>
      <c r="VCX48" s="10"/>
      <c r="VCY48" s="9"/>
      <c r="VCZ48" s="9"/>
      <c r="VDA48" s="78"/>
      <c r="VDB48" s="9"/>
      <c r="VDC48" s="9"/>
      <c r="VDD48" s="78"/>
      <c r="VDE48" s="10"/>
      <c r="VDF48" s="10"/>
      <c r="VDG48" s="10"/>
      <c r="VDH48" s="10"/>
      <c r="VDI48" s="10"/>
      <c r="VDJ48" s="10"/>
      <c r="VDK48" s="57"/>
      <c r="VDL48" s="58"/>
      <c r="VDM48" s="9"/>
      <c r="VDN48" s="9"/>
      <c r="VDO48" s="78"/>
      <c r="VDP48" s="9"/>
      <c r="VDQ48" s="9"/>
      <c r="VDR48" s="78"/>
      <c r="VDS48" s="9"/>
      <c r="VDT48" s="9"/>
      <c r="VDU48" s="78"/>
      <c r="VDV48" s="9"/>
      <c r="VDW48" s="9"/>
      <c r="VDX48" s="78"/>
      <c r="VDY48" s="9"/>
      <c r="VDZ48" s="9"/>
      <c r="VEA48" s="78"/>
      <c r="VEB48" s="9"/>
      <c r="VEC48" s="9"/>
      <c r="VED48" s="78"/>
      <c r="VEE48" s="9"/>
      <c r="VEF48" s="9"/>
      <c r="VEG48" s="78"/>
      <c r="VEH48" s="9"/>
      <c r="VEI48" s="9"/>
      <c r="VEJ48" s="78"/>
      <c r="VEK48" s="9"/>
      <c r="VEL48" s="9"/>
      <c r="VEM48" s="78"/>
      <c r="VEN48" s="9"/>
      <c r="VEO48" s="9"/>
      <c r="VEP48" s="78"/>
      <c r="VEQ48" s="9"/>
      <c r="VER48" s="9"/>
      <c r="VES48" s="78"/>
      <c r="VET48" s="9"/>
      <c r="VEU48" s="9"/>
      <c r="VEV48" s="78"/>
      <c r="VEW48" s="9"/>
      <c r="VEX48" s="9"/>
      <c r="VEY48" s="78"/>
      <c r="VEZ48" s="9"/>
      <c r="VFA48" s="9"/>
      <c r="VFB48" s="78"/>
      <c r="VFC48" s="9"/>
      <c r="VFD48" s="9"/>
      <c r="VFE48" s="78"/>
      <c r="VFF48" s="9"/>
      <c r="VFG48" s="9"/>
      <c r="VFH48" s="78"/>
      <c r="VFI48" s="9"/>
      <c r="VFJ48" s="9"/>
      <c r="VFK48" s="78"/>
      <c r="VFL48" s="9"/>
      <c r="VFM48" s="9"/>
      <c r="VFN48" s="78"/>
      <c r="VFO48" s="9"/>
      <c r="VFP48" s="9"/>
      <c r="VFQ48" s="78"/>
      <c r="VFR48" s="9"/>
      <c r="VFS48" s="9"/>
      <c r="VFT48" s="78"/>
      <c r="VFU48" s="9"/>
      <c r="VFV48" s="9"/>
      <c r="VFW48" s="78"/>
      <c r="VFX48" s="10"/>
      <c r="VFY48" s="10"/>
      <c r="VFZ48" s="10"/>
      <c r="VGA48" s="9"/>
      <c r="VGB48" s="9"/>
      <c r="VGC48" s="78"/>
      <c r="VGD48" s="10"/>
      <c r="VGE48" s="10"/>
      <c r="VGF48" s="10"/>
      <c r="VGG48" s="9"/>
      <c r="VGH48" s="9"/>
      <c r="VGI48" s="78"/>
      <c r="VGJ48" s="9"/>
      <c r="VGK48" s="9"/>
      <c r="VGL48" s="78"/>
      <c r="VGM48" s="10"/>
      <c r="VGN48" s="10"/>
      <c r="VGO48" s="10"/>
      <c r="VGP48" s="10"/>
      <c r="VGQ48" s="10"/>
      <c r="VGR48" s="10"/>
      <c r="VGS48" s="57"/>
      <c r="VGT48" s="58"/>
      <c r="VGU48" s="9"/>
      <c r="VGV48" s="9"/>
      <c r="VGW48" s="78"/>
      <c r="VGX48" s="9"/>
      <c r="VGY48" s="9"/>
      <c r="VGZ48" s="78"/>
      <c r="VHA48" s="9"/>
      <c r="VHB48" s="9"/>
      <c r="VHC48" s="78"/>
      <c r="VHD48" s="9"/>
      <c r="VHE48" s="9"/>
      <c r="VHF48" s="78"/>
      <c r="VHG48" s="9"/>
      <c r="VHH48" s="9"/>
      <c r="VHI48" s="78"/>
      <c r="VHJ48" s="9"/>
      <c r="VHK48" s="9"/>
      <c r="VHL48" s="78"/>
      <c r="VHM48" s="9"/>
      <c r="VHN48" s="9"/>
      <c r="VHO48" s="78"/>
      <c r="VHP48" s="9"/>
      <c r="VHQ48" s="9"/>
      <c r="VHR48" s="78"/>
      <c r="VHS48" s="9"/>
      <c r="VHT48" s="9"/>
      <c r="VHU48" s="78"/>
      <c r="VHV48" s="9"/>
      <c r="VHW48" s="9"/>
      <c r="VHX48" s="78"/>
      <c r="VHY48" s="9"/>
      <c r="VHZ48" s="9"/>
      <c r="VIA48" s="78"/>
      <c r="VIB48" s="9"/>
      <c r="VIC48" s="9"/>
      <c r="VID48" s="78"/>
      <c r="VIE48" s="9"/>
      <c r="VIF48" s="9"/>
      <c r="VIG48" s="78"/>
      <c r="VIH48" s="9"/>
      <c r="VII48" s="9"/>
      <c r="VIJ48" s="78"/>
      <c r="VIK48" s="9"/>
      <c r="VIL48" s="9"/>
      <c r="VIM48" s="78"/>
      <c r="VIN48" s="9"/>
      <c r="VIO48" s="9"/>
      <c r="VIP48" s="78"/>
      <c r="VIQ48" s="9"/>
      <c r="VIR48" s="9"/>
      <c r="VIS48" s="78"/>
      <c r="VIT48" s="9"/>
      <c r="VIU48" s="9"/>
      <c r="VIV48" s="78"/>
      <c r="VIW48" s="9"/>
      <c r="VIX48" s="9"/>
      <c r="VIY48" s="78"/>
      <c r="VIZ48" s="9"/>
      <c r="VJA48" s="9"/>
      <c r="VJB48" s="78"/>
      <c r="VJC48" s="9"/>
      <c r="VJD48" s="9"/>
      <c r="VJE48" s="78"/>
      <c r="VJF48" s="10"/>
      <c r="VJG48" s="10"/>
      <c r="VJH48" s="10"/>
      <c r="VJI48" s="9"/>
      <c r="VJJ48" s="9"/>
      <c r="VJK48" s="78"/>
      <c r="VJL48" s="10"/>
      <c r="VJM48" s="10"/>
      <c r="VJN48" s="10"/>
      <c r="VJO48" s="9"/>
      <c r="VJP48" s="9"/>
      <c r="VJQ48" s="78"/>
      <c r="VJR48" s="9"/>
      <c r="VJS48" s="9"/>
      <c r="VJT48" s="78"/>
      <c r="VJU48" s="10"/>
      <c r="VJV48" s="10"/>
      <c r="VJW48" s="10"/>
      <c r="VJX48" s="10"/>
      <c r="VJY48" s="10"/>
      <c r="VJZ48" s="10"/>
      <c r="VKA48" s="57"/>
      <c r="VKB48" s="58"/>
      <c r="VKC48" s="9"/>
      <c r="VKD48" s="9"/>
      <c r="VKE48" s="78"/>
      <c r="VKF48" s="9"/>
      <c r="VKG48" s="9"/>
      <c r="VKH48" s="78"/>
      <c r="VKI48" s="9"/>
      <c r="VKJ48" s="9"/>
      <c r="VKK48" s="78"/>
      <c r="VKL48" s="9"/>
      <c r="VKM48" s="9"/>
      <c r="VKN48" s="78"/>
      <c r="VKO48" s="9"/>
      <c r="VKP48" s="9"/>
      <c r="VKQ48" s="78"/>
      <c r="VKR48" s="9"/>
      <c r="VKS48" s="9"/>
      <c r="VKT48" s="78"/>
      <c r="VKU48" s="9"/>
      <c r="VKV48" s="9"/>
      <c r="VKW48" s="78"/>
      <c r="VKX48" s="9"/>
      <c r="VKY48" s="9"/>
      <c r="VKZ48" s="78"/>
      <c r="VLA48" s="9"/>
      <c r="VLB48" s="9"/>
      <c r="VLC48" s="78"/>
      <c r="VLD48" s="9"/>
      <c r="VLE48" s="9"/>
      <c r="VLF48" s="78"/>
      <c r="VLG48" s="9"/>
      <c r="VLH48" s="9"/>
      <c r="VLI48" s="78"/>
      <c r="VLJ48" s="9"/>
      <c r="VLK48" s="9"/>
      <c r="VLL48" s="78"/>
      <c r="VLM48" s="9"/>
      <c r="VLN48" s="9"/>
      <c r="VLO48" s="78"/>
      <c r="VLP48" s="9"/>
      <c r="VLQ48" s="9"/>
      <c r="VLR48" s="78"/>
      <c r="VLS48" s="9"/>
      <c r="VLT48" s="9"/>
      <c r="VLU48" s="78"/>
      <c r="VLV48" s="9"/>
      <c r="VLW48" s="9"/>
      <c r="VLX48" s="78"/>
      <c r="VLY48" s="9"/>
      <c r="VLZ48" s="9"/>
      <c r="VMA48" s="78"/>
      <c r="VMB48" s="9"/>
      <c r="VMC48" s="9"/>
      <c r="VMD48" s="78"/>
      <c r="VME48" s="9"/>
      <c r="VMF48" s="9"/>
      <c r="VMG48" s="78"/>
      <c r="VMH48" s="9"/>
      <c r="VMI48" s="9"/>
      <c r="VMJ48" s="78"/>
      <c r="VMK48" s="9"/>
      <c r="VML48" s="9"/>
      <c r="VMM48" s="78"/>
      <c r="VMN48" s="10"/>
      <c r="VMO48" s="10"/>
      <c r="VMP48" s="10"/>
      <c r="VMQ48" s="9"/>
      <c r="VMR48" s="9"/>
      <c r="VMS48" s="78"/>
      <c r="VMT48" s="10"/>
      <c r="VMU48" s="10"/>
      <c r="VMV48" s="10"/>
      <c r="VMW48" s="9"/>
      <c r="VMX48" s="9"/>
      <c r="VMY48" s="78"/>
      <c r="VMZ48" s="9"/>
      <c r="VNA48" s="9"/>
      <c r="VNB48" s="78"/>
      <c r="VNC48" s="10"/>
      <c r="VND48" s="10"/>
      <c r="VNE48" s="10"/>
      <c r="VNF48" s="10"/>
      <c r="VNG48" s="10"/>
      <c r="VNH48" s="10"/>
      <c r="VNI48" s="57"/>
      <c r="VNJ48" s="58"/>
      <c r="VNK48" s="9"/>
      <c r="VNL48" s="9"/>
      <c r="VNM48" s="78"/>
      <c r="VNN48" s="9"/>
      <c r="VNO48" s="9"/>
      <c r="VNP48" s="78"/>
      <c r="VNQ48" s="9"/>
      <c r="VNR48" s="9"/>
      <c r="VNS48" s="78"/>
      <c r="VNT48" s="9"/>
      <c r="VNU48" s="9"/>
      <c r="VNV48" s="78"/>
      <c r="VNW48" s="9"/>
      <c r="VNX48" s="9"/>
      <c r="VNY48" s="78"/>
      <c r="VNZ48" s="9"/>
      <c r="VOA48" s="9"/>
      <c r="VOB48" s="78"/>
      <c r="VOC48" s="9"/>
      <c r="VOD48" s="9"/>
      <c r="VOE48" s="78"/>
      <c r="VOF48" s="9"/>
      <c r="VOG48" s="9"/>
      <c r="VOH48" s="78"/>
      <c r="VOI48" s="9"/>
      <c r="VOJ48" s="9"/>
      <c r="VOK48" s="78"/>
      <c r="VOL48" s="9"/>
      <c r="VOM48" s="9"/>
      <c r="VON48" s="78"/>
      <c r="VOO48" s="9"/>
      <c r="VOP48" s="9"/>
      <c r="VOQ48" s="78"/>
      <c r="VOR48" s="9"/>
      <c r="VOS48" s="9"/>
      <c r="VOT48" s="78"/>
      <c r="VOU48" s="9"/>
      <c r="VOV48" s="9"/>
      <c r="VOW48" s="78"/>
      <c r="VOX48" s="9"/>
      <c r="VOY48" s="9"/>
      <c r="VOZ48" s="78"/>
      <c r="VPA48" s="9"/>
      <c r="VPB48" s="9"/>
      <c r="VPC48" s="78"/>
      <c r="VPD48" s="9"/>
      <c r="VPE48" s="9"/>
      <c r="VPF48" s="78"/>
      <c r="VPG48" s="9"/>
      <c r="VPH48" s="9"/>
      <c r="VPI48" s="78"/>
      <c r="VPJ48" s="9"/>
      <c r="VPK48" s="9"/>
      <c r="VPL48" s="78"/>
      <c r="VPM48" s="9"/>
      <c r="VPN48" s="9"/>
      <c r="VPO48" s="78"/>
      <c r="VPP48" s="9"/>
      <c r="VPQ48" s="9"/>
      <c r="VPR48" s="78"/>
      <c r="VPS48" s="9"/>
      <c r="VPT48" s="9"/>
      <c r="VPU48" s="78"/>
      <c r="VPV48" s="10"/>
      <c r="VPW48" s="10"/>
      <c r="VPX48" s="10"/>
      <c r="VPY48" s="9"/>
      <c r="VPZ48" s="9"/>
      <c r="VQA48" s="78"/>
      <c r="VQB48" s="10"/>
      <c r="VQC48" s="10"/>
      <c r="VQD48" s="10"/>
      <c r="VQE48" s="9"/>
      <c r="VQF48" s="9"/>
      <c r="VQG48" s="78"/>
      <c r="VQH48" s="9"/>
      <c r="VQI48" s="9"/>
      <c r="VQJ48" s="78"/>
      <c r="VQK48" s="10"/>
      <c r="VQL48" s="10"/>
      <c r="VQM48" s="10"/>
      <c r="VQN48" s="10"/>
      <c r="VQO48" s="10"/>
      <c r="VQP48" s="10"/>
      <c r="VQQ48" s="57"/>
      <c r="VQR48" s="58"/>
      <c r="VQS48" s="9"/>
      <c r="VQT48" s="9"/>
      <c r="VQU48" s="78"/>
      <c r="VQV48" s="9"/>
      <c r="VQW48" s="9"/>
      <c r="VQX48" s="78"/>
      <c r="VQY48" s="9"/>
      <c r="VQZ48" s="9"/>
      <c r="VRA48" s="78"/>
      <c r="VRB48" s="9"/>
      <c r="VRC48" s="9"/>
      <c r="VRD48" s="78"/>
      <c r="VRE48" s="9"/>
      <c r="VRF48" s="9"/>
      <c r="VRG48" s="78"/>
      <c r="VRH48" s="9"/>
      <c r="VRI48" s="9"/>
      <c r="VRJ48" s="78"/>
      <c r="VRK48" s="9"/>
      <c r="VRL48" s="9"/>
      <c r="VRM48" s="78"/>
      <c r="VRN48" s="9"/>
      <c r="VRO48" s="9"/>
      <c r="VRP48" s="78"/>
      <c r="VRQ48" s="9"/>
      <c r="VRR48" s="9"/>
      <c r="VRS48" s="78"/>
      <c r="VRT48" s="9"/>
      <c r="VRU48" s="9"/>
      <c r="VRV48" s="78"/>
      <c r="VRW48" s="9"/>
      <c r="VRX48" s="9"/>
      <c r="VRY48" s="78"/>
      <c r="VRZ48" s="9"/>
      <c r="VSA48" s="9"/>
      <c r="VSB48" s="78"/>
      <c r="VSC48" s="9"/>
      <c r="VSD48" s="9"/>
      <c r="VSE48" s="78"/>
      <c r="VSF48" s="9"/>
      <c r="VSG48" s="9"/>
      <c r="VSH48" s="78"/>
      <c r="VSI48" s="9"/>
      <c r="VSJ48" s="9"/>
      <c r="VSK48" s="78"/>
      <c r="VSL48" s="9"/>
      <c r="VSM48" s="9"/>
      <c r="VSN48" s="78"/>
      <c r="VSO48" s="9"/>
      <c r="VSP48" s="9"/>
      <c r="VSQ48" s="78"/>
      <c r="VSR48" s="9"/>
      <c r="VSS48" s="9"/>
      <c r="VST48" s="78"/>
      <c r="VSU48" s="9"/>
      <c r="VSV48" s="9"/>
      <c r="VSW48" s="78"/>
      <c r="VSX48" s="9"/>
      <c r="VSY48" s="9"/>
      <c r="VSZ48" s="78"/>
      <c r="VTA48" s="9"/>
      <c r="VTB48" s="9"/>
      <c r="VTC48" s="78"/>
      <c r="VTD48" s="10"/>
      <c r="VTE48" s="10"/>
      <c r="VTF48" s="10"/>
      <c r="VTG48" s="9"/>
      <c r="VTH48" s="9"/>
      <c r="VTI48" s="78"/>
      <c r="VTJ48" s="10"/>
      <c r="VTK48" s="10"/>
      <c r="VTL48" s="10"/>
      <c r="VTM48" s="9"/>
      <c r="VTN48" s="9"/>
      <c r="VTO48" s="78"/>
      <c r="VTP48" s="9"/>
      <c r="VTQ48" s="9"/>
      <c r="VTR48" s="78"/>
      <c r="VTS48" s="10"/>
      <c r="VTT48" s="10"/>
      <c r="VTU48" s="10"/>
      <c r="VTV48" s="10"/>
      <c r="VTW48" s="10"/>
      <c r="VTX48" s="10"/>
      <c r="VTY48" s="57"/>
      <c r="VTZ48" s="58"/>
      <c r="VUA48" s="9"/>
      <c r="VUB48" s="9"/>
      <c r="VUC48" s="78"/>
      <c r="VUD48" s="9"/>
      <c r="VUE48" s="9"/>
      <c r="VUF48" s="78"/>
      <c r="VUG48" s="9"/>
      <c r="VUH48" s="9"/>
      <c r="VUI48" s="78"/>
      <c r="VUJ48" s="9"/>
      <c r="VUK48" s="9"/>
      <c r="VUL48" s="78"/>
      <c r="VUM48" s="9"/>
      <c r="VUN48" s="9"/>
      <c r="VUO48" s="78"/>
      <c r="VUP48" s="9"/>
      <c r="VUQ48" s="9"/>
      <c r="VUR48" s="78"/>
      <c r="VUS48" s="9"/>
      <c r="VUT48" s="9"/>
      <c r="VUU48" s="78"/>
      <c r="VUV48" s="9"/>
      <c r="VUW48" s="9"/>
      <c r="VUX48" s="78"/>
      <c r="VUY48" s="9"/>
      <c r="VUZ48" s="9"/>
      <c r="VVA48" s="78"/>
      <c r="VVB48" s="9"/>
      <c r="VVC48" s="9"/>
      <c r="VVD48" s="78"/>
      <c r="VVE48" s="9"/>
      <c r="VVF48" s="9"/>
      <c r="VVG48" s="78"/>
      <c r="VVH48" s="9"/>
      <c r="VVI48" s="9"/>
      <c r="VVJ48" s="78"/>
      <c r="VVK48" s="9"/>
      <c r="VVL48" s="9"/>
      <c r="VVM48" s="78"/>
      <c r="VVN48" s="9"/>
      <c r="VVO48" s="9"/>
      <c r="VVP48" s="78"/>
      <c r="VVQ48" s="9"/>
      <c r="VVR48" s="9"/>
      <c r="VVS48" s="78"/>
      <c r="VVT48" s="9"/>
      <c r="VVU48" s="9"/>
      <c r="VVV48" s="78"/>
      <c r="VVW48" s="9"/>
      <c r="VVX48" s="9"/>
      <c r="VVY48" s="78"/>
      <c r="VVZ48" s="9"/>
      <c r="VWA48" s="9"/>
      <c r="VWB48" s="78"/>
      <c r="VWC48" s="9"/>
      <c r="VWD48" s="9"/>
      <c r="VWE48" s="78"/>
      <c r="VWF48" s="9"/>
      <c r="VWG48" s="9"/>
      <c r="VWH48" s="78"/>
      <c r="VWI48" s="9"/>
      <c r="VWJ48" s="9"/>
      <c r="VWK48" s="78"/>
      <c r="VWL48" s="10"/>
      <c r="VWM48" s="10"/>
      <c r="VWN48" s="10"/>
      <c r="VWO48" s="9"/>
      <c r="VWP48" s="9"/>
      <c r="VWQ48" s="78"/>
      <c r="VWR48" s="10"/>
      <c r="VWS48" s="10"/>
      <c r="VWT48" s="10"/>
      <c r="VWU48" s="9"/>
      <c r="VWV48" s="9"/>
      <c r="VWW48" s="78"/>
      <c r="VWX48" s="9"/>
      <c r="VWY48" s="9"/>
      <c r="VWZ48" s="78"/>
      <c r="VXA48" s="10"/>
      <c r="VXB48" s="10"/>
      <c r="VXC48" s="10"/>
      <c r="VXD48" s="10"/>
      <c r="VXE48" s="10"/>
      <c r="VXF48" s="10"/>
      <c r="VXG48" s="57"/>
      <c r="VXH48" s="58"/>
      <c r="VXI48" s="9"/>
      <c r="VXJ48" s="9"/>
      <c r="VXK48" s="78"/>
      <c r="VXL48" s="9"/>
      <c r="VXM48" s="9"/>
      <c r="VXN48" s="78"/>
      <c r="VXO48" s="9"/>
      <c r="VXP48" s="9"/>
      <c r="VXQ48" s="78"/>
      <c r="VXR48" s="9"/>
      <c r="VXS48" s="9"/>
      <c r="VXT48" s="78"/>
      <c r="VXU48" s="9"/>
      <c r="VXV48" s="9"/>
      <c r="VXW48" s="78"/>
      <c r="VXX48" s="9"/>
      <c r="VXY48" s="9"/>
      <c r="VXZ48" s="78"/>
      <c r="VYA48" s="9"/>
      <c r="VYB48" s="9"/>
      <c r="VYC48" s="78"/>
      <c r="VYD48" s="9"/>
      <c r="VYE48" s="9"/>
      <c r="VYF48" s="78"/>
      <c r="VYG48" s="9"/>
      <c r="VYH48" s="9"/>
      <c r="VYI48" s="78"/>
      <c r="VYJ48" s="9"/>
      <c r="VYK48" s="9"/>
      <c r="VYL48" s="78"/>
      <c r="VYM48" s="9"/>
      <c r="VYN48" s="9"/>
      <c r="VYO48" s="78"/>
      <c r="VYP48" s="9"/>
      <c r="VYQ48" s="9"/>
      <c r="VYR48" s="78"/>
      <c r="VYS48" s="9"/>
      <c r="VYT48" s="9"/>
      <c r="VYU48" s="78"/>
      <c r="VYV48" s="9"/>
      <c r="VYW48" s="9"/>
      <c r="VYX48" s="78"/>
      <c r="VYY48" s="9"/>
      <c r="VYZ48" s="9"/>
      <c r="VZA48" s="78"/>
      <c r="VZB48" s="9"/>
      <c r="VZC48" s="9"/>
      <c r="VZD48" s="78"/>
      <c r="VZE48" s="9"/>
      <c r="VZF48" s="9"/>
      <c r="VZG48" s="78"/>
      <c r="VZH48" s="9"/>
      <c r="VZI48" s="9"/>
      <c r="VZJ48" s="78"/>
      <c r="VZK48" s="9"/>
      <c r="VZL48" s="9"/>
      <c r="VZM48" s="78"/>
      <c r="VZN48" s="9"/>
      <c r="VZO48" s="9"/>
      <c r="VZP48" s="78"/>
      <c r="VZQ48" s="9"/>
      <c r="VZR48" s="9"/>
      <c r="VZS48" s="78"/>
      <c r="VZT48" s="10"/>
      <c r="VZU48" s="10"/>
      <c r="VZV48" s="10"/>
      <c r="VZW48" s="9"/>
      <c r="VZX48" s="9"/>
      <c r="VZY48" s="78"/>
      <c r="VZZ48" s="10"/>
      <c r="WAA48" s="10"/>
      <c r="WAB48" s="10"/>
      <c r="WAC48" s="9"/>
      <c r="WAD48" s="9"/>
      <c r="WAE48" s="78"/>
      <c r="WAF48" s="9"/>
      <c r="WAG48" s="9"/>
      <c r="WAH48" s="78"/>
      <c r="WAI48" s="10"/>
      <c r="WAJ48" s="10"/>
      <c r="WAK48" s="10"/>
      <c r="WAL48" s="10"/>
      <c r="WAM48" s="10"/>
      <c r="WAN48" s="10"/>
      <c r="WAO48" s="57"/>
      <c r="WAP48" s="58"/>
      <c r="WAQ48" s="9"/>
      <c r="WAR48" s="9"/>
      <c r="WAS48" s="78"/>
      <c r="WAT48" s="9"/>
      <c r="WAU48" s="9"/>
      <c r="WAV48" s="78"/>
      <c r="WAW48" s="9"/>
      <c r="WAX48" s="9"/>
      <c r="WAY48" s="78"/>
      <c r="WAZ48" s="9"/>
      <c r="WBA48" s="9"/>
      <c r="WBB48" s="78"/>
      <c r="WBC48" s="9"/>
      <c r="WBD48" s="9"/>
      <c r="WBE48" s="78"/>
      <c r="WBF48" s="9"/>
      <c r="WBG48" s="9"/>
      <c r="WBH48" s="78"/>
      <c r="WBI48" s="9"/>
      <c r="WBJ48" s="9"/>
      <c r="WBK48" s="78"/>
      <c r="WBL48" s="9"/>
      <c r="WBM48" s="9"/>
      <c r="WBN48" s="78"/>
      <c r="WBO48" s="9"/>
      <c r="WBP48" s="9"/>
      <c r="WBQ48" s="78"/>
      <c r="WBR48" s="9"/>
      <c r="WBS48" s="9"/>
      <c r="WBT48" s="78"/>
      <c r="WBU48" s="9"/>
      <c r="WBV48" s="9"/>
      <c r="WBW48" s="78"/>
      <c r="WBX48" s="9"/>
      <c r="WBY48" s="9"/>
      <c r="WBZ48" s="78"/>
      <c r="WCA48" s="9"/>
      <c r="WCB48" s="9"/>
      <c r="WCC48" s="78"/>
      <c r="WCD48" s="9"/>
      <c r="WCE48" s="9"/>
      <c r="WCF48" s="78"/>
      <c r="WCG48" s="9"/>
      <c r="WCH48" s="9"/>
      <c r="WCI48" s="78"/>
      <c r="WCJ48" s="9"/>
      <c r="WCK48" s="9"/>
      <c r="WCL48" s="78"/>
      <c r="WCM48" s="9"/>
      <c r="WCN48" s="9"/>
      <c r="WCO48" s="78"/>
      <c r="WCP48" s="9"/>
      <c r="WCQ48" s="9"/>
      <c r="WCR48" s="78"/>
      <c r="WCS48" s="9"/>
      <c r="WCT48" s="9"/>
      <c r="WCU48" s="78"/>
      <c r="WCV48" s="9"/>
      <c r="WCW48" s="9"/>
      <c r="WCX48" s="78"/>
      <c r="WCY48" s="9"/>
      <c r="WCZ48" s="9"/>
      <c r="WDA48" s="78"/>
      <c r="WDB48" s="10"/>
      <c r="WDC48" s="10"/>
      <c r="WDD48" s="10"/>
      <c r="WDE48" s="9"/>
      <c r="WDF48" s="9"/>
      <c r="WDG48" s="78"/>
      <c r="WDH48" s="10"/>
      <c r="WDI48" s="10"/>
      <c r="WDJ48" s="10"/>
      <c r="WDK48" s="9"/>
      <c r="WDL48" s="9"/>
      <c r="WDM48" s="78"/>
      <c r="WDN48" s="9"/>
      <c r="WDO48" s="9"/>
      <c r="WDP48" s="78"/>
      <c r="WDQ48" s="10"/>
      <c r="WDR48" s="10"/>
      <c r="WDS48" s="10"/>
      <c r="WDT48" s="10"/>
      <c r="WDU48" s="10"/>
      <c r="WDV48" s="10"/>
      <c r="WDW48" s="57"/>
      <c r="WDX48" s="58"/>
      <c r="WDY48" s="9"/>
      <c r="WDZ48" s="9"/>
      <c r="WEA48" s="78"/>
      <c r="WEB48" s="9"/>
      <c r="WEC48" s="9"/>
      <c r="WED48" s="78"/>
      <c r="WEE48" s="9"/>
      <c r="WEF48" s="9"/>
      <c r="WEG48" s="78"/>
      <c r="WEH48" s="9"/>
      <c r="WEI48" s="9"/>
      <c r="WEJ48" s="78"/>
      <c r="WEK48" s="9"/>
      <c r="WEL48" s="9"/>
      <c r="WEM48" s="78"/>
      <c r="WEN48" s="9"/>
      <c r="WEO48" s="9"/>
      <c r="WEP48" s="78"/>
      <c r="WEQ48" s="9"/>
      <c r="WER48" s="9"/>
      <c r="WES48" s="78"/>
      <c r="WET48" s="9"/>
      <c r="WEU48" s="9"/>
      <c r="WEV48" s="78"/>
      <c r="WEW48" s="9"/>
      <c r="WEX48" s="9"/>
      <c r="WEY48" s="78"/>
      <c r="WEZ48" s="9"/>
      <c r="WFA48" s="9"/>
      <c r="WFB48" s="78"/>
      <c r="WFC48" s="9"/>
      <c r="WFD48" s="9"/>
      <c r="WFE48" s="78"/>
      <c r="WFF48" s="9"/>
      <c r="WFG48" s="9"/>
      <c r="WFH48" s="78"/>
      <c r="WFI48" s="9"/>
      <c r="WFJ48" s="9"/>
      <c r="WFK48" s="78"/>
      <c r="WFL48" s="9"/>
      <c r="WFM48" s="9"/>
      <c r="WFN48" s="78"/>
      <c r="WFO48" s="9"/>
      <c r="WFP48" s="9"/>
      <c r="WFQ48" s="78"/>
      <c r="WFR48" s="9"/>
      <c r="WFS48" s="9"/>
      <c r="WFT48" s="78"/>
      <c r="WFU48" s="9"/>
      <c r="WFV48" s="9"/>
      <c r="WFW48" s="78"/>
      <c r="WFX48" s="9"/>
      <c r="WFY48" s="9"/>
      <c r="WFZ48" s="78"/>
      <c r="WGA48" s="9"/>
      <c r="WGB48" s="9"/>
      <c r="WGC48" s="78"/>
      <c r="WGD48" s="9"/>
      <c r="WGE48" s="9"/>
      <c r="WGF48" s="78"/>
      <c r="WGG48" s="9"/>
      <c r="WGH48" s="9"/>
      <c r="WGI48" s="78"/>
      <c r="WGJ48" s="10"/>
      <c r="WGK48" s="10"/>
      <c r="WGL48" s="10"/>
      <c r="WGM48" s="9"/>
      <c r="WGN48" s="9"/>
      <c r="WGO48" s="78"/>
      <c r="WGP48" s="10"/>
      <c r="WGQ48" s="10"/>
      <c r="WGR48" s="10"/>
      <c r="WGS48" s="9"/>
      <c r="WGT48" s="9"/>
      <c r="WGU48" s="78"/>
      <c r="WGV48" s="9"/>
      <c r="WGW48" s="9"/>
      <c r="WGX48" s="78"/>
      <c r="WGY48" s="10"/>
      <c r="WGZ48" s="10"/>
      <c r="WHA48" s="10"/>
      <c r="WHB48" s="10"/>
      <c r="WHC48" s="10"/>
      <c r="WHD48" s="10"/>
      <c r="WHE48" s="57"/>
      <c r="WHF48" s="58"/>
      <c r="WHG48" s="9"/>
      <c r="WHH48" s="9"/>
      <c r="WHI48" s="78"/>
      <c r="WHJ48" s="9"/>
      <c r="WHK48" s="9"/>
      <c r="WHL48" s="78"/>
      <c r="WHM48" s="9"/>
      <c r="WHN48" s="9"/>
      <c r="WHO48" s="78"/>
      <c r="WHP48" s="9"/>
      <c r="WHQ48" s="9"/>
      <c r="WHR48" s="78"/>
      <c r="WHS48" s="9"/>
      <c r="WHT48" s="9"/>
      <c r="WHU48" s="78"/>
      <c r="WHV48" s="9"/>
      <c r="WHW48" s="9"/>
      <c r="WHX48" s="78"/>
      <c r="WHY48" s="9"/>
      <c r="WHZ48" s="9"/>
      <c r="WIA48" s="78"/>
      <c r="WIB48" s="9"/>
      <c r="WIC48" s="9"/>
      <c r="WID48" s="78"/>
      <c r="WIE48" s="9"/>
      <c r="WIF48" s="9"/>
      <c r="WIG48" s="78"/>
      <c r="WIH48" s="9"/>
      <c r="WII48" s="9"/>
      <c r="WIJ48" s="78"/>
      <c r="WIK48" s="9"/>
      <c r="WIL48" s="9"/>
      <c r="WIM48" s="78"/>
      <c r="WIN48" s="9"/>
      <c r="WIO48" s="9"/>
      <c r="WIP48" s="78"/>
      <c r="WIQ48" s="9"/>
      <c r="WIR48" s="9"/>
      <c r="WIS48" s="78"/>
      <c r="WIT48" s="9"/>
      <c r="WIU48" s="9"/>
      <c r="WIV48" s="78"/>
      <c r="WIW48" s="9"/>
      <c r="WIX48" s="9"/>
      <c r="WIY48" s="78"/>
      <c r="WIZ48" s="9"/>
      <c r="WJA48" s="9"/>
      <c r="WJB48" s="78"/>
      <c r="WJC48" s="9"/>
      <c r="WJD48" s="9"/>
      <c r="WJE48" s="78"/>
      <c r="WJF48" s="9"/>
      <c r="WJG48" s="9"/>
      <c r="WJH48" s="78"/>
      <c r="WJI48" s="9"/>
      <c r="WJJ48" s="9"/>
      <c r="WJK48" s="78"/>
      <c r="WJL48" s="9"/>
      <c r="WJM48" s="9"/>
      <c r="WJN48" s="78"/>
      <c r="WJO48" s="9"/>
      <c r="WJP48" s="9"/>
      <c r="WJQ48" s="78"/>
      <c r="WJR48" s="10"/>
      <c r="WJS48" s="10"/>
      <c r="WJT48" s="10"/>
      <c r="WJU48" s="9"/>
      <c r="WJV48" s="9"/>
      <c r="WJW48" s="78"/>
      <c r="WJX48" s="10"/>
      <c r="WJY48" s="10"/>
      <c r="WJZ48" s="10"/>
      <c r="WKA48" s="9"/>
      <c r="WKB48" s="9"/>
      <c r="WKC48" s="78"/>
      <c r="WKD48" s="9"/>
      <c r="WKE48" s="9"/>
      <c r="WKF48" s="78"/>
      <c r="WKG48" s="10"/>
      <c r="WKH48" s="10"/>
      <c r="WKI48" s="10"/>
      <c r="WKJ48" s="10"/>
      <c r="WKK48" s="10"/>
      <c r="WKL48" s="10"/>
      <c r="WKM48" s="57"/>
      <c r="WKN48" s="58"/>
      <c r="WKO48" s="9"/>
      <c r="WKP48" s="9"/>
      <c r="WKQ48" s="78"/>
      <c r="WKR48" s="9"/>
      <c r="WKS48" s="9"/>
      <c r="WKT48" s="78"/>
      <c r="WKU48" s="9"/>
      <c r="WKV48" s="9"/>
      <c r="WKW48" s="78"/>
      <c r="WKX48" s="9"/>
      <c r="WKY48" s="9"/>
      <c r="WKZ48" s="78"/>
      <c r="WLA48" s="9"/>
      <c r="WLB48" s="9"/>
      <c r="WLC48" s="78"/>
      <c r="WLD48" s="9"/>
      <c r="WLE48" s="9"/>
      <c r="WLF48" s="78"/>
      <c r="WLG48" s="9"/>
      <c r="WLH48" s="9"/>
      <c r="WLI48" s="78"/>
      <c r="WLJ48" s="9"/>
      <c r="WLK48" s="9"/>
      <c r="WLL48" s="78"/>
      <c r="WLM48" s="9"/>
      <c r="WLN48" s="9"/>
      <c r="WLO48" s="78"/>
      <c r="WLP48" s="9"/>
      <c r="WLQ48" s="9"/>
      <c r="WLR48" s="78"/>
      <c r="WLS48" s="9"/>
      <c r="WLT48" s="9"/>
      <c r="WLU48" s="78"/>
      <c r="WLV48" s="9"/>
      <c r="WLW48" s="9"/>
      <c r="WLX48" s="78"/>
      <c r="WLY48" s="9"/>
      <c r="WLZ48" s="9"/>
      <c r="WMA48" s="78"/>
      <c r="WMB48" s="9"/>
      <c r="WMC48" s="9"/>
      <c r="WMD48" s="78"/>
      <c r="WME48" s="9"/>
      <c r="WMF48" s="9"/>
      <c r="WMG48" s="78"/>
      <c r="WMH48" s="9"/>
      <c r="WMI48" s="9"/>
      <c r="WMJ48" s="78"/>
      <c r="WMK48" s="9"/>
      <c r="WML48" s="9"/>
      <c r="WMM48" s="78"/>
      <c r="WMN48" s="9"/>
      <c r="WMO48" s="9"/>
      <c r="WMP48" s="78"/>
      <c r="WMQ48" s="9"/>
      <c r="WMR48" s="9"/>
      <c r="WMS48" s="78"/>
      <c r="WMT48" s="9"/>
      <c r="WMU48" s="9"/>
      <c r="WMV48" s="78"/>
      <c r="WMW48" s="9"/>
      <c r="WMX48" s="9"/>
      <c r="WMY48" s="78"/>
      <c r="WMZ48" s="10"/>
      <c r="WNA48" s="10"/>
      <c r="WNB48" s="10"/>
      <c r="WNC48" s="9"/>
      <c r="WND48" s="9"/>
      <c r="WNE48" s="78"/>
      <c r="WNF48" s="10"/>
      <c r="WNG48" s="10"/>
      <c r="WNH48" s="10"/>
      <c r="WNI48" s="9"/>
      <c r="WNJ48" s="9"/>
      <c r="WNK48" s="78"/>
      <c r="WNL48" s="9"/>
      <c r="WNM48" s="9"/>
      <c r="WNN48" s="78"/>
      <c r="WNO48" s="10"/>
      <c r="WNP48" s="10"/>
      <c r="WNQ48" s="10"/>
      <c r="WNR48" s="10"/>
      <c r="WNS48" s="10"/>
      <c r="WNT48" s="10"/>
      <c r="WNU48" s="57"/>
      <c r="WNV48" s="58"/>
      <c r="WNW48" s="9"/>
      <c r="WNX48" s="9"/>
      <c r="WNY48" s="78"/>
      <c r="WNZ48" s="9"/>
      <c r="WOA48" s="9"/>
      <c r="WOB48" s="78"/>
      <c r="WOC48" s="9"/>
      <c r="WOD48" s="9"/>
      <c r="WOE48" s="78"/>
      <c r="WOF48" s="9"/>
      <c r="WOG48" s="9"/>
      <c r="WOH48" s="78"/>
      <c r="WOI48" s="9"/>
      <c r="WOJ48" s="9"/>
      <c r="WOK48" s="78"/>
      <c r="WOL48" s="9"/>
      <c r="WOM48" s="9"/>
      <c r="WON48" s="78"/>
      <c r="WOO48" s="9"/>
      <c r="WOP48" s="9"/>
      <c r="WOQ48" s="78"/>
      <c r="WOR48" s="9"/>
      <c r="WOS48" s="9"/>
      <c r="WOT48" s="78"/>
      <c r="WOU48" s="9"/>
      <c r="WOV48" s="9"/>
      <c r="WOW48" s="78"/>
      <c r="WOX48" s="9"/>
      <c r="WOY48" s="9"/>
      <c r="WOZ48" s="78"/>
      <c r="WPA48" s="9"/>
      <c r="WPB48" s="9"/>
      <c r="WPC48" s="78"/>
      <c r="WPD48" s="9"/>
      <c r="WPE48" s="9"/>
      <c r="WPF48" s="78"/>
      <c r="WPG48" s="9"/>
      <c r="WPH48" s="9"/>
      <c r="WPI48" s="78"/>
      <c r="WPJ48" s="9"/>
      <c r="WPK48" s="9"/>
      <c r="WPL48" s="78"/>
      <c r="WPM48" s="9"/>
      <c r="WPN48" s="9"/>
      <c r="WPO48" s="78"/>
      <c r="WPP48" s="9"/>
      <c r="WPQ48" s="9"/>
      <c r="WPR48" s="78"/>
      <c r="WPS48" s="9"/>
      <c r="WPT48" s="9"/>
      <c r="WPU48" s="78"/>
      <c r="WPV48" s="9"/>
      <c r="WPW48" s="9"/>
      <c r="WPX48" s="78"/>
      <c r="WPY48" s="9"/>
      <c r="WPZ48" s="9"/>
      <c r="WQA48" s="78"/>
      <c r="WQB48" s="9"/>
      <c r="WQC48" s="9"/>
      <c r="WQD48" s="78"/>
      <c r="WQE48" s="9"/>
      <c r="WQF48" s="9"/>
      <c r="WQG48" s="78"/>
      <c r="WQH48" s="10"/>
      <c r="WQI48" s="10"/>
      <c r="WQJ48" s="10"/>
      <c r="WQK48" s="9"/>
      <c r="WQL48" s="9"/>
      <c r="WQM48" s="78"/>
      <c r="WQN48" s="10"/>
      <c r="WQO48" s="10"/>
      <c r="WQP48" s="10"/>
      <c r="WQQ48" s="9"/>
      <c r="WQR48" s="9"/>
      <c r="WQS48" s="78"/>
      <c r="WQT48" s="9"/>
      <c r="WQU48" s="9"/>
      <c r="WQV48" s="78"/>
      <c r="WQW48" s="10"/>
      <c r="WQX48" s="10"/>
      <c r="WQY48" s="10"/>
      <c r="WQZ48" s="10"/>
      <c r="WRA48" s="10"/>
      <c r="WRB48" s="10"/>
      <c r="WRC48" s="57"/>
      <c r="WRD48" s="58"/>
      <c r="WRE48" s="9"/>
      <c r="WRF48" s="9"/>
      <c r="WRG48" s="78"/>
      <c r="WRH48" s="9"/>
      <c r="WRI48" s="9"/>
      <c r="WRJ48" s="78"/>
      <c r="WRK48" s="9"/>
      <c r="WRL48" s="9"/>
      <c r="WRM48" s="78"/>
      <c r="WRN48" s="9"/>
      <c r="WRO48" s="9"/>
      <c r="WRP48" s="78"/>
      <c r="WRQ48" s="9"/>
      <c r="WRR48" s="9"/>
      <c r="WRS48" s="78"/>
      <c r="WRT48" s="9"/>
      <c r="WRU48" s="9"/>
      <c r="WRV48" s="78"/>
      <c r="WRW48" s="9"/>
      <c r="WRX48" s="9"/>
      <c r="WRY48" s="78"/>
      <c r="WRZ48" s="9"/>
      <c r="WSA48" s="9"/>
      <c r="WSB48" s="78"/>
      <c r="WSC48" s="9"/>
      <c r="WSD48" s="9"/>
      <c r="WSE48" s="78"/>
      <c r="WSF48" s="9"/>
      <c r="WSG48" s="9"/>
      <c r="WSH48" s="78"/>
      <c r="WSI48" s="9"/>
      <c r="WSJ48" s="9"/>
      <c r="WSK48" s="78"/>
      <c r="WSL48" s="9"/>
      <c r="WSM48" s="9"/>
      <c r="WSN48" s="78"/>
      <c r="WSO48" s="9"/>
      <c r="WSP48" s="9"/>
      <c r="WSQ48" s="78"/>
      <c r="WSR48" s="9"/>
      <c r="WSS48" s="9"/>
      <c r="WST48" s="78"/>
      <c r="WSU48" s="9"/>
      <c r="WSV48" s="9"/>
      <c r="WSW48" s="78"/>
      <c r="WSX48" s="9"/>
      <c r="WSY48" s="9"/>
      <c r="WSZ48" s="78"/>
      <c r="WTA48" s="9"/>
      <c r="WTB48" s="9"/>
      <c r="WTC48" s="78"/>
      <c r="WTD48" s="9"/>
      <c r="WTE48" s="9"/>
      <c r="WTF48" s="78"/>
      <c r="WTG48" s="9"/>
      <c r="WTH48" s="9"/>
      <c r="WTI48" s="78"/>
      <c r="WTJ48" s="9"/>
      <c r="WTK48" s="9"/>
      <c r="WTL48" s="78"/>
      <c r="WTM48" s="9"/>
      <c r="WTN48" s="9"/>
      <c r="WTO48" s="78"/>
      <c r="WTP48" s="10"/>
      <c r="WTQ48" s="10"/>
      <c r="WTR48" s="10"/>
      <c r="WTS48" s="9"/>
      <c r="WTT48" s="9"/>
      <c r="WTU48" s="78"/>
      <c r="WTV48" s="10"/>
      <c r="WTW48" s="10"/>
      <c r="WTX48" s="10"/>
      <c r="WTY48" s="9"/>
      <c r="WTZ48" s="9"/>
      <c r="WUA48" s="78"/>
      <c r="WUB48" s="9"/>
      <c r="WUC48" s="9"/>
      <c r="WUD48" s="78"/>
      <c r="WUE48" s="10"/>
      <c r="WUF48" s="10"/>
      <c r="WUG48" s="10"/>
      <c r="WUH48" s="10"/>
      <c r="WUI48" s="10"/>
      <c r="WUJ48" s="10"/>
      <c r="WUK48" s="57"/>
      <c r="WUL48" s="58"/>
      <c r="WUM48" s="9"/>
      <c r="WUN48" s="9"/>
      <c r="WUO48" s="78"/>
      <c r="WUP48" s="9"/>
      <c r="WUQ48" s="9"/>
      <c r="WUR48" s="78"/>
      <c r="WUS48" s="9"/>
      <c r="WUT48" s="9"/>
      <c r="WUU48" s="78"/>
      <c r="WUV48" s="9"/>
      <c r="WUW48" s="9"/>
      <c r="WUX48" s="78"/>
      <c r="WUY48" s="9"/>
      <c r="WUZ48" s="9"/>
      <c r="WVA48" s="78"/>
      <c r="WVB48" s="9"/>
      <c r="WVC48" s="9"/>
      <c r="WVD48" s="78"/>
      <c r="WVE48" s="9"/>
      <c r="WVF48" s="9"/>
      <c r="WVG48" s="78"/>
      <c r="WVH48" s="9"/>
      <c r="WVI48" s="9"/>
      <c r="WVJ48" s="78"/>
      <c r="WVK48" s="9"/>
      <c r="WVL48" s="9"/>
      <c r="WVM48" s="78"/>
      <c r="WVN48" s="9"/>
      <c r="WVO48" s="9"/>
      <c r="WVP48" s="78"/>
      <c r="WVQ48" s="9"/>
      <c r="WVR48" s="9"/>
      <c r="WVS48" s="78"/>
      <c r="WVT48" s="9"/>
      <c r="WVU48" s="9"/>
      <c r="WVV48" s="78"/>
      <c r="WVW48" s="9"/>
      <c r="WVX48" s="9"/>
      <c r="WVY48" s="78"/>
      <c r="WVZ48" s="9"/>
      <c r="WWA48" s="9"/>
      <c r="WWB48" s="78"/>
      <c r="WWC48" s="9"/>
      <c r="WWD48" s="9"/>
      <c r="WWE48" s="78"/>
      <c r="WWF48" s="9"/>
      <c r="WWG48" s="9"/>
      <c r="WWH48" s="78"/>
      <c r="WWI48" s="9"/>
      <c r="WWJ48" s="9"/>
      <c r="WWK48" s="78"/>
      <c r="WWL48" s="9"/>
      <c r="WWM48" s="9"/>
      <c r="WWN48" s="78"/>
      <c r="WWO48" s="9"/>
      <c r="WWP48" s="9"/>
      <c r="WWQ48" s="78"/>
      <c r="WWR48" s="9"/>
      <c r="WWS48" s="9"/>
      <c r="WWT48" s="78"/>
      <c r="WWU48" s="9"/>
      <c r="WWV48" s="9"/>
      <c r="WWW48" s="78"/>
      <c r="WWX48" s="10"/>
      <c r="WWY48" s="10"/>
      <c r="WWZ48" s="10"/>
      <c r="WXA48" s="9"/>
      <c r="WXB48" s="9"/>
      <c r="WXC48" s="78"/>
      <c r="WXD48" s="10"/>
      <c r="WXE48" s="10"/>
      <c r="WXF48" s="10"/>
      <c r="WXG48" s="9"/>
      <c r="WXH48" s="9"/>
      <c r="WXI48" s="78"/>
      <c r="WXJ48" s="9"/>
      <c r="WXK48" s="9"/>
      <c r="WXL48" s="78"/>
      <c r="WXM48" s="10"/>
      <c r="WXN48" s="10"/>
      <c r="WXO48" s="10"/>
      <c r="WXP48" s="10"/>
      <c r="WXQ48" s="10"/>
      <c r="WXR48" s="10"/>
      <c r="WXS48" s="57"/>
      <c r="WXT48" s="58"/>
      <c r="WXU48" s="9"/>
      <c r="WXV48" s="9"/>
      <c r="WXW48" s="78"/>
      <c r="WXX48" s="9"/>
      <c r="WXY48" s="9"/>
      <c r="WXZ48" s="78"/>
      <c r="WYA48" s="9"/>
      <c r="WYB48" s="9"/>
      <c r="WYC48" s="78"/>
      <c r="WYD48" s="9"/>
      <c r="WYE48" s="9"/>
      <c r="WYF48" s="78"/>
      <c r="WYG48" s="9"/>
      <c r="WYH48" s="9"/>
      <c r="WYI48" s="78"/>
      <c r="WYJ48" s="9"/>
      <c r="WYK48" s="9"/>
      <c r="WYL48" s="78"/>
      <c r="WYM48" s="9"/>
      <c r="WYN48" s="9"/>
      <c r="WYO48" s="78"/>
      <c r="WYP48" s="9"/>
      <c r="WYQ48" s="9"/>
      <c r="WYR48" s="78"/>
      <c r="WYS48" s="9"/>
      <c r="WYT48" s="9"/>
      <c r="WYU48" s="78"/>
      <c r="WYV48" s="9"/>
      <c r="WYW48" s="9"/>
      <c r="WYX48" s="78"/>
      <c r="WYY48" s="9"/>
      <c r="WYZ48" s="9"/>
      <c r="WZA48" s="78"/>
      <c r="WZB48" s="9"/>
      <c r="WZC48" s="9"/>
      <c r="WZD48" s="78"/>
      <c r="WZE48" s="9"/>
      <c r="WZF48" s="9"/>
      <c r="WZG48" s="78"/>
      <c r="WZH48" s="9"/>
      <c r="WZI48" s="9"/>
      <c r="WZJ48" s="78"/>
      <c r="WZK48" s="9"/>
      <c r="WZL48" s="9"/>
      <c r="WZM48" s="78"/>
      <c r="WZN48" s="9"/>
      <c r="WZO48" s="9"/>
      <c r="WZP48" s="78"/>
      <c r="WZQ48" s="9"/>
      <c r="WZR48" s="9"/>
      <c r="WZS48" s="78"/>
      <c r="WZT48" s="9"/>
      <c r="WZU48" s="9"/>
      <c r="WZV48" s="78"/>
      <c r="WZW48" s="9"/>
      <c r="WZX48" s="9"/>
      <c r="WZY48" s="78"/>
      <c r="WZZ48" s="9"/>
      <c r="XAA48" s="9"/>
      <c r="XAB48" s="78"/>
      <c r="XAC48" s="9"/>
      <c r="XAD48" s="9"/>
      <c r="XAE48" s="78"/>
      <c r="XAF48" s="10"/>
      <c r="XAG48" s="10"/>
      <c r="XAH48" s="10"/>
      <c r="XAI48" s="9"/>
      <c r="XAJ48" s="9"/>
      <c r="XAK48" s="78"/>
      <c r="XAL48" s="10"/>
      <c r="XAM48" s="10"/>
      <c r="XAN48" s="10"/>
      <c r="XAO48" s="9"/>
      <c r="XAP48" s="9"/>
      <c r="XAQ48" s="78"/>
      <c r="XAR48" s="9"/>
      <c r="XAS48" s="9"/>
      <c r="XAT48" s="78"/>
      <c r="XAU48" s="10"/>
      <c r="XAV48" s="10"/>
      <c r="XAW48" s="10"/>
      <c r="XAX48" s="10"/>
      <c r="XAY48" s="10"/>
      <c r="XAZ48" s="10"/>
      <c r="XBA48" s="57"/>
      <c r="XBB48" s="58"/>
      <c r="XBC48" s="9"/>
      <c r="XBD48" s="9"/>
      <c r="XBE48" s="78"/>
      <c r="XBF48" s="9"/>
      <c r="XBG48" s="9"/>
      <c r="XBH48" s="78"/>
      <c r="XBI48" s="9"/>
      <c r="XBJ48" s="9"/>
      <c r="XBK48" s="78"/>
      <c r="XBL48" s="9"/>
      <c r="XBM48" s="9"/>
      <c r="XBN48" s="78"/>
      <c r="XBO48" s="9"/>
      <c r="XBP48" s="9"/>
      <c r="XBQ48" s="78"/>
      <c r="XBR48" s="9"/>
      <c r="XBS48" s="9"/>
      <c r="XBT48" s="78"/>
      <c r="XBU48" s="9"/>
      <c r="XBV48" s="9"/>
      <c r="XBW48" s="78"/>
      <c r="XBX48" s="9"/>
      <c r="XBY48" s="9"/>
      <c r="XBZ48" s="78"/>
      <c r="XCA48" s="9"/>
      <c r="XCB48" s="9"/>
      <c r="XCC48" s="78"/>
      <c r="XCD48" s="9"/>
      <c r="XCE48" s="9"/>
      <c r="XCF48" s="78"/>
      <c r="XCG48" s="9"/>
      <c r="XCH48" s="9"/>
      <c r="XCI48" s="78"/>
      <c r="XCJ48" s="9"/>
      <c r="XCK48" s="9"/>
      <c r="XCL48" s="78"/>
      <c r="XCM48" s="9"/>
      <c r="XCN48" s="9"/>
      <c r="XCO48" s="78"/>
      <c r="XCP48" s="9"/>
      <c r="XCQ48" s="9"/>
      <c r="XCR48" s="78"/>
    </row>
    <row r="49" spans="1:16320">
      <c r="A49" s="13">
        <v>42</v>
      </c>
      <c r="B49" s="1" t="s">
        <v>74</v>
      </c>
      <c r="C49" s="84">
        <v>51600000</v>
      </c>
      <c r="D49" s="84">
        <v>25569400</v>
      </c>
      <c r="E49" s="87">
        <v>-2550000</v>
      </c>
      <c r="F49" s="84">
        <v>342157000</v>
      </c>
      <c r="G49" s="84">
        <v>147818141</v>
      </c>
      <c r="H49" s="87">
        <v>-13800000</v>
      </c>
      <c r="I49" s="84">
        <v>75980000</v>
      </c>
      <c r="J49" s="84">
        <v>61060383.759999998</v>
      </c>
      <c r="K49" s="87">
        <v>-400000</v>
      </c>
      <c r="L49" s="86"/>
      <c r="M49" s="86"/>
      <c r="N49" s="87">
        <v>0</v>
      </c>
      <c r="O49" s="84">
        <v>91055400</v>
      </c>
      <c r="P49" s="84">
        <v>76905665.140000001</v>
      </c>
      <c r="Q49" s="87">
        <v>-546712</v>
      </c>
      <c r="R49" s="84">
        <v>10200000</v>
      </c>
      <c r="S49" s="84">
        <v>10200000</v>
      </c>
      <c r="T49" s="87">
        <v>0</v>
      </c>
      <c r="U49" s="84"/>
      <c r="V49" s="84"/>
      <c r="W49" s="87">
        <v>0</v>
      </c>
      <c r="X49" s="84"/>
      <c r="Y49" s="84"/>
      <c r="Z49" s="84">
        <f t="shared" si="122"/>
        <v>0</v>
      </c>
      <c r="AA49" s="84"/>
      <c r="AB49" s="84"/>
      <c r="AC49" s="84">
        <f t="shared" si="114"/>
        <v>0</v>
      </c>
      <c r="AD49" s="84"/>
      <c r="AE49" s="84"/>
      <c r="AF49" s="84">
        <f t="shared" si="115"/>
        <v>0</v>
      </c>
      <c r="AG49" s="84"/>
      <c r="AH49" s="84"/>
      <c r="AI49" s="84">
        <f t="shared" si="116"/>
        <v>0</v>
      </c>
      <c r="AJ49" s="84"/>
      <c r="AK49" s="84"/>
      <c r="AL49" s="84">
        <f t="shared" si="117"/>
        <v>0</v>
      </c>
      <c r="AM49" s="84"/>
      <c r="AN49" s="84"/>
      <c r="AO49" s="84">
        <f t="shared" si="118"/>
        <v>0</v>
      </c>
      <c r="AP49" s="84"/>
      <c r="AQ49" s="84"/>
      <c r="AR49" s="87">
        <v>0</v>
      </c>
      <c r="AS49" s="86"/>
      <c r="AT49" s="86"/>
      <c r="AU49" s="87">
        <v>0</v>
      </c>
      <c r="AV49" s="84"/>
      <c r="AW49" s="84"/>
      <c r="AX49" s="84">
        <f t="shared" si="119"/>
        <v>0</v>
      </c>
      <c r="AY49" s="84"/>
      <c r="AZ49" s="84"/>
      <c r="BA49" s="84">
        <f t="shared" si="120"/>
        <v>0</v>
      </c>
      <c r="BB49" s="84"/>
      <c r="BC49" s="84"/>
      <c r="BD49" s="87">
        <f t="shared" si="40"/>
        <v>0</v>
      </c>
      <c r="BE49" s="86"/>
      <c r="BF49" s="86"/>
      <c r="BG49" s="87">
        <f t="shared" si="42"/>
        <v>0</v>
      </c>
      <c r="BH49" s="86"/>
      <c r="BI49" s="86"/>
      <c r="BJ49" s="87">
        <f t="shared" si="44"/>
        <v>0</v>
      </c>
      <c r="BK49" s="86"/>
      <c r="BL49" s="86"/>
      <c r="BM49" s="87">
        <f t="shared" si="74"/>
        <v>0</v>
      </c>
      <c r="BN49" s="91">
        <f t="shared" si="0"/>
        <v>570992400</v>
      </c>
      <c r="BO49" s="91">
        <f t="shared" si="0"/>
        <v>321553589.89999998</v>
      </c>
      <c r="BP49" s="91">
        <f t="shared" si="0"/>
        <v>-17296712</v>
      </c>
      <c r="BQ49" s="86"/>
      <c r="BR49" s="86"/>
      <c r="BS49" s="87">
        <f t="shared" si="47"/>
        <v>0</v>
      </c>
      <c r="BT49" s="91">
        <f t="shared" ref="BT49:BV57" si="152">SUM(BQ49)</f>
        <v>0</v>
      </c>
      <c r="BU49" s="91">
        <f t="shared" si="152"/>
        <v>0</v>
      </c>
      <c r="BV49" s="91">
        <f t="shared" si="152"/>
        <v>0</v>
      </c>
      <c r="BW49" s="84">
        <v>263168500</v>
      </c>
      <c r="BX49" s="84">
        <v>150000</v>
      </c>
      <c r="BY49" s="84">
        <f t="shared" ref="BY49:BY83" si="153">BX49-BW49</f>
        <v>-263018500</v>
      </c>
      <c r="BZ49" s="86">
        <v>2147500</v>
      </c>
      <c r="CA49" s="86"/>
      <c r="CB49" s="87">
        <f t="shared" si="51"/>
        <v>-2147500</v>
      </c>
      <c r="CC49" s="91">
        <f t="shared" si="52"/>
        <v>265316000</v>
      </c>
      <c r="CD49" s="91">
        <f t="shared" si="52"/>
        <v>150000</v>
      </c>
      <c r="CE49" s="91">
        <f t="shared" si="52"/>
        <v>-265166000</v>
      </c>
      <c r="CF49" s="91">
        <f t="shared" si="78"/>
        <v>836308400</v>
      </c>
      <c r="CG49" s="91">
        <f t="shared" si="78"/>
        <v>321703589.89999998</v>
      </c>
      <c r="CH49" s="91">
        <f t="shared" si="78"/>
        <v>-282462712</v>
      </c>
    </row>
    <row r="50" spans="1:16320">
      <c r="A50" s="13">
        <v>43</v>
      </c>
      <c r="B50" s="15" t="s">
        <v>44</v>
      </c>
      <c r="C50" s="84"/>
      <c r="D50" s="84"/>
      <c r="E50" s="87">
        <v>0</v>
      </c>
      <c r="F50" s="84"/>
      <c r="G50" s="84"/>
      <c r="H50" s="87">
        <v>0</v>
      </c>
      <c r="I50" s="84">
        <v>0</v>
      </c>
      <c r="J50" s="84"/>
      <c r="K50" s="87">
        <v>0</v>
      </c>
      <c r="L50" s="86"/>
      <c r="M50" s="86"/>
      <c r="N50" s="87">
        <v>0</v>
      </c>
      <c r="O50" s="84">
        <v>2800000</v>
      </c>
      <c r="P50" s="84">
        <v>0</v>
      </c>
      <c r="Q50" s="87">
        <v>0</v>
      </c>
      <c r="R50" s="84">
        <v>1000000</v>
      </c>
      <c r="S50" s="84">
        <v>0</v>
      </c>
      <c r="T50" s="87">
        <v>0</v>
      </c>
      <c r="U50" s="84"/>
      <c r="V50" s="84"/>
      <c r="W50" s="87">
        <v>0</v>
      </c>
      <c r="X50" s="84"/>
      <c r="Y50" s="84"/>
      <c r="Z50" s="84">
        <f t="shared" si="122"/>
        <v>0</v>
      </c>
      <c r="AA50" s="84"/>
      <c r="AB50" s="84"/>
      <c r="AC50" s="84">
        <f t="shared" si="114"/>
        <v>0</v>
      </c>
      <c r="AD50" s="84"/>
      <c r="AE50" s="84"/>
      <c r="AF50" s="84">
        <f t="shared" si="115"/>
        <v>0</v>
      </c>
      <c r="AG50" s="84"/>
      <c r="AH50" s="84"/>
      <c r="AI50" s="84">
        <f t="shared" si="116"/>
        <v>0</v>
      </c>
      <c r="AJ50" s="84"/>
      <c r="AK50" s="84"/>
      <c r="AL50" s="84">
        <f t="shared" si="117"/>
        <v>0</v>
      </c>
      <c r="AM50" s="84"/>
      <c r="AN50" s="84"/>
      <c r="AO50" s="84">
        <f t="shared" si="118"/>
        <v>0</v>
      </c>
      <c r="AP50" s="84"/>
      <c r="AQ50" s="84"/>
      <c r="AR50" s="87">
        <v>0</v>
      </c>
      <c r="AS50" s="86"/>
      <c r="AT50" s="86"/>
      <c r="AU50" s="87">
        <v>0</v>
      </c>
      <c r="AV50" s="84"/>
      <c r="AW50" s="84"/>
      <c r="AX50" s="84">
        <f t="shared" si="119"/>
        <v>0</v>
      </c>
      <c r="AY50" s="84"/>
      <c r="AZ50" s="84"/>
      <c r="BA50" s="84">
        <f t="shared" si="120"/>
        <v>0</v>
      </c>
      <c r="BB50" s="84"/>
      <c r="BC50" s="84"/>
      <c r="BD50" s="87">
        <f t="shared" si="40"/>
        <v>0</v>
      </c>
      <c r="BE50" s="86"/>
      <c r="BF50" s="86"/>
      <c r="BG50" s="87">
        <f t="shared" si="42"/>
        <v>0</v>
      </c>
      <c r="BH50" s="86"/>
      <c r="BI50" s="86"/>
      <c r="BJ50" s="87">
        <f t="shared" si="44"/>
        <v>0</v>
      </c>
      <c r="BK50" s="86"/>
      <c r="BL50" s="86"/>
      <c r="BM50" s="87">
        <f t="shared" si="74"/>
        <v>0</v>
      </c>
      <c r="BN50" s="91">
        <f t="shared" si="0"/>
        <v>3800000</v>
      </c>
      <c r="BO50" s="91">
        <f t="shared" si="0"/>
        <v>0</v>
      </c>
      <c r="BP50" s="91">
        <f t="shared" si="0"/>
        <v>0</v>
      </c>
      <c r="BQ50" s="86"/>
      <c r="BR50" s="86"/>
      <c r="BS50" s="87">
        <f t="shared" si="47"/>
        <v>0</v>
      </c>
      <c r="BT50" s="91">
        <f t="shared" si="152"/>
        <v>0</v>
      </c>
      <c r="BU50" s="91">
        <f t="shared" si="152"/>
        <v>0</v>
      </c>
      <c r="BV50" s="91">
        <f t="shared" si="152"/>
        <v>0</v>
      </c>
      <c r="BW50" s="84"/>
      <c r="BX50" s="84"/>
      <c r="BY50" s="84">
        <f t="shared" si="153"/>
        <v>0</v>
      </c>
      <c r="BZ50" s="86"/>
      <c r="CA50" s="86"/>
      <c r="CB50" s="87">
        <f t="shared" si="51"/>
        <v>0</v>
      </c>
      <c r="CC50" s="91">
        <f t="shared" si="52"/>
        <v>0</v>
      </c>
      <c r="CD50" s="91">
        <f t="shared" si="52"/>
        <v>0</v>
      </c>
      <c r="CE50" s="91">
        <f t="shared" si="52"/>
        <v>0</v>
      </c>
      <c r="CF50" s="91">
        <f t="shared" si="78"/>
        <v>3800000</v>
      </c>
      <c r="CG50" s="91">
        <f t="shared" si="78"/>
        <v>0</v>
      </c>
      <c r="CH50" s="91">
        <f t="shared" si="78"/>
        <v>0</v>
      </c>
    </row>
    <row r="51" spans="1:16320">
      <c r="A51" s="13">
        <v>44</v>
      </c>
      <c r="B51" s="15" t="s">
        <v>45</v>
      </c>
      <c r="C51" s="84">
        <v>240000</v>
      </c>
      <c r="D51" s="84"/>
      <c r="E51" s="109">
        <v>0</v>
      </c>
      <c r="F51" s="84">
        <v>2000000</v>
      </c>
      <c r="G51" s="84">
        <v>0</v>
      </c>
      <c r="H51" s="109">
        <v>0</v>
      </c>
      <c r="I51" s="84">
        <v>1000000</v>
      </c>
      <c r="J51" s="84"/>
      <c r="K51" s="109">
        <v>0</v>
      </c>
      <c r="L51" s="84"/>
      <c r="M51" s="84"/>
      <c r="N51" s="109">
        <v>0</v>
      </c>
      <c r="O51" s="84">
        <v>2300000</v>
      </c>
      <c r="P51" s="84">
        <v>2300000</v>
      </c>
      <c r="Q51" s="109">
        <v>0</v>
      </c>
      <c r="R51" s="84">
        <v>1200000</v>
      </c>
      <c r="S51" s="84">
        <v>0</v>
      </c>
      <c r="T51" s="109">
        <v>0</v>
      </c>
      <c r="U51" s="84"/>
      <c r="V51" s="84"/>
      <c r="W51" s="109">
        <v>0</v>
      </c>
      <c r="X51" s="84"/>
      <c r="Y51" s="84"/>
      <c r="Z51" s="84">
        <f t="shared" si="122"/>
        <v>0</v>
      </c>
      <c r="AA51" s="84"/>
      <c r="AB51" s="84"/>
      <c r="AC51" s="84">
        <f t="shared" si="114"/>
        <v>0</v>
      </c>
      <c r="AD51" s="84"/>
      <c r="AE51" s="84"/>
      <c r="AF51" s="84">
        <f t="shared" si="115"/>
        <v>0</v>
      </c>
      <c r="AG51" s="84"/>
      <c r="AH51" s="84"/>
      <c r="AI51" s="84">
        <f t="shared" si="116"/>
        <v>0</v>
      </c>
      <c r="AJ51" s="84"/>
      <c r="AK51" s="84"/>
      <c r="AL51" s="84">
        <f t="shared" si="117"/>
        <v>0</v>
      </c>
      <c r="AM51" s="84"/>
      <c r="AN51" s="84"/>
      <c r="AO51" s="84">
        <f t="shared" si="118"/>
        <v>0</v>
      </c>
      <c r="AP51" s="84"/>
      <c r="AQ51" s="84"/>
      <c r="AR51" s="109">
        <v>0</v>
      </c>
      <c r="AS51" s="84"/>
      <c r="AT51" s="84"/>
      <c r="AU51" s="109">
        <v>0</v>
      </c>
      <c r="AV51" s="84"/>
      <c r="AW51" s="84"/>
      <c r="AX51" s="84">
        <f t="shared" si="119"/>
        <v>0</v>
      </c>
      <c r="AY51" s="84"/>
      <c r="AZ51" s="84"/>
      <c r="BA51" s="84">
        <f t="shared" si="120"/>
        <v>0</v>
      </c>
      <c r="BB51" s="84"/>
      <c r="BC51" s="84"/>
      <c r="BD51" s="109">
        <f t="shared" si="40"/>
        <v>0</v>
      </c>
      <c r="BE51" s="84"/>
      <c r="BF51" s="84"/>
      <c r="BG51" s="109">
        <f t="shared" si="42"/>
        <v>0</v>
      </c>
      <c r="BH51" s="84"/>
      <c r="BI51" s="84"/>
      <c r="BJ51" s="109">
        <f t="shared" si="44"/>
        <v>0</v>
      </c>
      <c r="BK51" s="84"/>
      <c r="BL51" s="84"/>
      <c r="BM51" s="109">
        <f t="shared" si="74"/>
        <v>0</v>
      </c>
      <c r="BN51" s="135">
        <f t="shared" si="0"/>
        <v>6740000</v>
      </c>
      <c r="BO51" s="135">
        <f t="shared" si="0"/>
        <v>2300000</v>
      </c>
      <c r="BP51" s="135">
        <f t="shared" si="0"/>
        <v>0</v>
      </c>
      <c r="BQ51" s="84"/>
      <c r="BR51" s="84"/>
      <c r="BS51" s="109">
        <f t="shared" si="47"/>
        <v>0</v>
      </c>
      <c r="BT51" s="135">
        <f t="shared" si="152"/>
        <v>0</v>
      </c>
      <c r="BU51" s="135">
        <f t="shared" si="152"/>
        <v>0</v>
      </c>
      <c r="BV51" s="135">
        <f t="shared" si="152"/>
        <v>0</v>
      </c>
      <c r="BW51" s="84"/>
      <c r="BX51" s="84"/>
      <c r="BY51" s="84">
        <f t="shared" si="153"/>
        <v>0</v>
      </c>
      <c r="BZ51" s="84"/>
      <c r="CA51" s="84"/>
      <c r="CB51" s="109">
        <f t="shared" si="51"/>
        <v>0</v>
      </c>
      <c r="CC51" s="135">
        <f t="shared" si="52"/>
        <v>0</v>
      </c>
      <c r="CD51" s="135">
        <f t="shared" si="52"/>
        <v>0</v>
      </c>
      <c r="CE51" s="135">
        <f t="shared" si="52"/>
        <v>0</v>
      </c>
      <c r="CF51" s="91">
        <f t="shared" si="78"/>
        <v>6740000</v>
      </c>
      <c r="CG51" s="91">
        <f t="shared" si="78"/>
        <v>2300000</v>
      </c>
      <c r="CH51" s="91">
        <f t="shared" si="78"/>
        <v>0</v>
      </c>
    </row>
    <row r="52" spans="1:16320">
      <c r="A52" s="13">
        <v>45</v>
      </c>
      <c r="B52" s="15" t="s">
        <v>51</v>
      </c>
      <c r="C52" s="84">
        <v>238600</v>
      </c>
      <c r="D52" s="84"/>
      <c r="E52" s="109">
        <v>0</v>
      </c>
      <c r="F52" s="84">
        <v>1500000</v>
      </c>
      <c r="G52" s="84">
        <v>607576</v>
      </c>
      <c r="H52" s="109">
        <v>0</v>
      </c>
      <c r="I52" s="84">
        <v>1000000</v>
      </c>
      <c r="J52" s="84">
        <v>33768</v>
      </c>
      <c r="K52" s="109">
        <v>0</v>
      </c>
      <c r="L52" s="84"/>
      <c r="M52" s="84"/>
      <c r="N52" s="109">
        <v>0</v>
      </c>
      <c r="O52" s="84">
        <v>1550000</v>
      </c>
      <c r="P52" s="84">
        <v>1550000</v>
      </c>
      <c r="Q52" s="109">
        <v>0</v>
      </c>
      <c r="R52" s="84">
        <v>1200000</v>
      </c>
      <c r="S52" s="84">
        <v>440000</v>
      </c>
      <c r="T52" s="109">
        <v>0</v>
      </c>
      <c r="U52" s="84"/>
      <c r="V52" s="84"/>
      <c r="W52" s="109">
        <v>0</v>
      </c>
      <c r="X52" s="84"/>
      <c r="Y52" s="84"/>
      <c r="Z52" s="84">
        <f t="shared" si="122"/>
        <v>0</v>
      </c>
      <c r="AA52" s="84"/>
      <c r="AB52" s="84"/>
      <c r="AC52" s="84">
        <f t="shared" si="114"/>
        <v>0</v>
      </c>
      <c r="AD52" s="84"/>
      <c r="AE52" s="84"/>
      <c r="AF52" s="84">
        <f t="shared" si="115"/>
        <v>0</v>
      </c>
      <c r="AG52" s="84"/>
      <c r="AH52" s="84"/>
      <c r="AI52" s="84">
        <f t="shared" si="116"/>
        <v>0</v>
      </c>
      <c r="AJ52" s="84"/>
      <c r="AK52" s="84"/>
      <c r="AL52" s="84">
        <f t="shared" si="117"/>
        <v>0</v>
      </c>
      <c r="AM52" s="84"/>
      <c r="AN52" s="84"/>
      <c r="AO52" s="84">
        <f t="shared" si="118"/>
        <v>0</v>
      </c>
      <c r="AP52" s="84"/>
      <c r="AQ52" s="84"/>
      <c r="AR52" s="109">
        <v>0</v>
      </c>
      <c r="AS52" s="84"/>
      <c r="AT52" s="84"/>
      <c r="AU52" s="109">
        <v>0</v>
      </c>
      <c r="AV52" s="84"/>
      <c r="AW52" s="84"/>
      <c r="AX52" s="84">
        <f t="shared" si="119"/>
        <v>0</v>
      </c>
      <c r="AY52" s="84"/>
      <c r="AZ52" s="84"/>
      <c r="BA52" s="84">
        <f t="shared" si="120"/>
        <v>0</v>
      </c>
      <c r="BB52" s="84"/>
      <c r="BC52" s="84"/>
      <c r="BD52" s="109">
        <f t="shared" si="40"/>
        <v>0</v>
      </c>
      <c r="BE52" s="84"/>
      <c r="BF52" s="84"/>
      <c r="BG52" s="109">
        <f t="shared" si="42"/>
        <v>0</v>
      </c>
      <c r="BH52" s="84"/>
      <c r="BI52" s="84"/>
      <c r="BJ52" s="109">
        <f t="shared" si="44"/>
        <v>0</v>
      </c>
      <c r="BK52" s="84"/>
      <c r="BL52" s="84"/>
      <c r="BM52" s="109">
        <f t="shared" si="74"/>
        <v>0</v>
      </c>
      <c r="BN52" s="135">
        <f t="shared" si="0"/>
        <v>5488600</v>
      </c>
      <c r="BO52" s="135">
        <f t="shared" si="0"/>
        <v>2631344</v>
      </c>
      <c r="BP52" s="135">
        <f t="shared" si="0"/>
        <v>0</v>
      </c>
      <c r="BQ52" s="84"/>
      <c r="BR52" s="84"/>
      <c r="BS52" s="109">
        <f t="shared" si="47"/>
        <v>0</v>
      </c>
      <c r="BT52" s="135">
        <f t="shared" si="152"/>
        <v>0</v>
      </c>
      <c r="BU52" s="135">
        <f t="shared" si="152"/>
        <v>0</v>
      </c>
      <c r="BV52" s="135">
        <f t="shared" si="152"/>
        <v>0</v>
      </c>
      <c r="BW52" s="84"/>
      <c r="BX52" s="84"/>
      <c r="BY52" s="84">
        <f t="shared" si="153"/>
        <v>0</v>
      </c>
      <c r="BZ52" s="84"/>
      <c r="CA52" s="84"/>
      <c r="CB52" s="109">
        <f t="shared" si="51"/>
        <v>0</v>
      </c>
      <c r="CC52" s="135">
        <f t="shared" si="52"/>
        <v>0</v>
      </c>
      <c r="CD52" s="135">
        <f t="shared" si="52"/>
        <v>0</v>
      </c>
      <c r="CE52" s="135">
        <f t="shared" si="52"/>
        <v>0</v>
      </c>
      <c r="CF52" s="91">
        <f t="shared" si="78"/>
        <v>5488600</v>
      </c>
      <c r="CG52" s="91">
        <f t="shared" si="78"/>
        <v>2631344</v>
      </c>
      <c r="CH52" s="91">
        <f t="shared" si="78"/>
        <v>0</v>
      </c>
    </row>
    <row r="53" spans="1:16320">
      <c r="A53" s="13">
        <v>46</v>
      </c>
      <c r="B53" s="15" t="s">
        <v>46</v>
      </c>
      <c r="C53" s="84">
        <v>88000</v>
      </c>
      <c r="D53" s="84"/>
      <c r="E53" s="109">
        <v>0</v>
      </c>
      <c r="F53" s="84">
        <v>600000</v>
      </c>
      <c r="G53" s="84">
        <v>154000</v>
      </c>
      <c r="H53" s="109">
        <v>0</v>
      </c>
      <c r="I53" s="84">
        <v>1000000</v>
      </c>
      <c r="J53" s="84"/>
      <c r="K53" s="109">
        <v>0</v>
      </c>
      <c r="L53" s="84"/>
      <c r="M53" s="84"/>
      <c r="N53" s="109">
        <v>0</v>
      </c>
      <c r="O53" s="84">
        <v>2450000</v>
      </c>
      <c r="P53" s="84">
        <v>2450000</v>
      </c>
      <c r="Q53" s="109">
        <v>0</v>
      </c>
      <c r="R53" s="84">
        <v>800000</v>
      </c>
      <c r="S53" s="84">
        <v>0</v>
      </c>
      <c r="T53" s="109">
        <v>0</v>
      </c>
      <c r="U53" s="84"/>
      <c r="V53" s="84"/>
      <c r="W53" s="109">
        <v>0</v>
      </c>
      <c r="X53" s="84"/>
      <c r="Y53" s="84"/>
      <c r="Z53" s="84">
        <f t="shared" si="122"/>
        <v>0</v>
      </c>
      <c r="AA53" s="84"/>
      <c r="AB53" s="84"/>
      <c r="AC53" s="84">
        <f t="shared" si="114"/>
        <v>0</v>
      </c>
      <c r="AD53" s="84"/>
      <c r="AE53" s="84"/>
      <c r="AF53" s="84">
        <f t="shared" si="115"/>
        <v>0</v>
      </c>
      <c r="AG53" s="84"/>
      <c r="AH53" s="84"/>
      <c r="AI53" s="84">
        <f t="shared" si="116"/>
        <v>0</v>
      </c>
      <c r="AJ53" s="84"/>
      <c r="AK53" s="84"/>
      <c r="AL53" s="84">
        <f t="shared" si="117"/>
        <v>0</v>
      </c>
      <c r="AM53" s="84"/>
      <c r="AN53" s="84"/>
      <c r="AO53" s="84">
        <f t="shared" si="118"/>
        <v>0</v>
      </c>
      <c r="AP53" s="84"/>
      <c r="AQ53" s="84"/>
      <c r="AR53" s="109">
        <v>0</v>
      </c>
      <c r="AS53" s="84"/>
      <c r="AT53" s="84"/>
      <c r="AU53" s="109">
        <v>0</v>
      </c>
      <c r="AV53" s="84"/>
      <c r="AW53" s="84"/>
      <c r="AX53" s="84">
        <f t="shared" si="119"/>
        <v>0</v>
      </c>
      <c r="AY53" s="84"/>
      <c r="AZ53" s="84"/>
      <c r="BA53" s="84">
        <f t="shared" si="120"/>
        <v>0</v>
      </c>
      <c r="BB53" s="84"/>
      <c r="BC53" s="84"/>
      <c r="BD53" s="109">
        <f t="shared" si="40"/>
        <v>0</v>
      </c>
      <c r="BE53" s="84"/>
      <c r="BF53" s="84"/>
      <c r="BG53" s="109">
        <f t="shared" si="42"/>
        <v>0</v>
      </c>
      <c r="BH53" s="84"/>
      <c r="BI53" s="84"/>
      <c r="BJ53" s="109">
        <f t="shared" si="44"/>
        <v>0</v>
      </c>
      <c r="BK53" s="84"/>
      <c r="BL53" s="84"/>
      <c r="BM53" s="109">
        <f t="shared" si="74"/>
        <v>0</v>
      </c>
      <c r="BN53" s="135">
        <f t="shared" si="0"/>
        <v>4938000</v>
      </c>
      <c r="BO53" s="135">
        <f t="shared" si="0"/>
        <v>2604000</v>
      </c>
      <c r="BP53" s="135">
        <f t="shared" si="0"/>
        <v>0</v>
      </c>
      <c r="BQ53" s="84"/>
      <c r="BR53" s="84"/>
      <c r="BS53" s="109">
        <f t="shared" si="47"/>
        <v>0</v>
      </c>
      <c r="BT53" s="135">
        <f t="shared" si="152"/>
        <v>0</v>
      </c>
      <c r="BU53" s="135">
        <f t="shared" si="152"/>
        <v>0</v>
      </c>
      <c r="BV53" s="135">
        <f t="shared" si="152"/>
        <v>0</v>
      </c>
      <c r="BW53" s="84"/>
      <c r="BX53" s="84"/>
      <c r="BY53" s="84">
        <f t="shared" si="153"/>
        <v>0</v>
      </c>
      <c r="BZ53" s="84"/>
      <c r="CA53" s="84"/>
      <c r="CB53" s="109">
        <f t="shared" si="51"/>
        <v>0</v>
      </c>
      <c r="CC53" s="135">
        <f t="shared" si="52"/>
        <v>0</v>
      </c>
      <c r="CD53" s="135">
        <f t="shared" si="52"/>
        <v>0</v>
      </c>
      <c r="CE53" s="135">
        <f t="shared" si="52"/>
        <v>0</v>
      </c>
      <c r="CF53" s="91">
        <f t="shared" si="78"/>
        <v>4938000</v>
      </c>
      <c r="CG53" s="91">
        <f t="shared" si="78"/>
        <v>2604000</v>
      </c>
      <c r="CH53" s="91">
        <f t="shared" si="78"/>
        <v>0</v>
      </c>
    </row>
    <row r="54" spans="1:16320">
      <c r="A54" s="13">
        <v>47</v>
      </c>
      <c r="B54" s="15" t="s">
        <v>47</v>
      </c>
      <c r="C54" s="84"/>
      <c r="D54" s="84"/>
      <c r="E54" s="109">
        <v>0</v>
      </c>
      <c r="F54" s="84"/>
      <c r="G54" s="84"/>
      <c r="H54" s="109">
        <v>0</v>
      </c>
      <c r="I54" s="84"/>
      <c r="J54" s="84"/>
      <c r="K54" s="109">
        <v>0</v>
      </c>
      <c r="L54" s="84"/>
      <c r="M54" s="84"/>
      <c r="N54" s="109">
        <v>0</v>
      </c>
      <c r="O54" s="84"/>
      <c r="P54" s="84"/>
      <c r="Q54" s="109">
        <v>0</v>
      </c>
      <c r="R54" s="84"/>
      <c r="S54" s="84"/>
      <c r="T54" s="109">
        <v>0</v>
      </c>
      <c r="U54" s="84"/>
      <c r="V54" s="84"/>
      <c r="W54" s="109">
        <v>0</v>
      </c>
      <c r="X54" s="84"/>
      <c r="Y54" s="84"/>
      <c r="Z54" s="84">
        <f t="shared" si="122"/>
        <v>0</v>
      </c>
      <c r="AA54" s="84"/>
      <c r="AB54" s="84"/>
      <c r="AC54" s="84">
        <f t="shared" si="114"/>
        <v>0</v>
      </c>
      <c r="AD54" s="84"/>
      <c r="AE54" s="84"/>
      <c r="AF54" s="84">
        <f t="shared" si="115"/>
        <v>0</v>
      </c>
      <c r="AG54" s="84"/>
      <c r="AH54" s="84"/>
      <c r="AI54" s="84">
        <f t="shared" si="116"/>
        <v>0</v>
      </c>
      <c r="AJ54" s="84"/>
      <c r="AK54" s="84"/>
      <c r="AL54" s="84">
        <f t="shared" si="117"/>
        <v>0</v>
      </c>
      <c r="AM54" s="84"/>
      <c r="AN54" s="84"/>
      <c r="AO54" s="84">
        <f t="shared" si="118"/>
        <v>0</v>
      </c>
      <c r="AP54" s="84"/>
      <c r="AQ54" s="84"/>
      <c r="AR54" s="109">
        <v>0</v>
      </c>
      <c r="AS54" s="84"/>
      <c r="AT54" s="84"/>
      <c r="AU54" s="109">
        <v>0</v>
      </c>
      <c r="AV54" s="84"/>
      <c r="AW54" s="84"/>
      <c r="AX54" s="84">
        <f t="shared" si="119"/>
        <v>0</v>
      </c>
      <c r="AY54" s="84"/>
      <c r="AZ54" s="84"/>
      <c r="BA54" s="84">
        <f t="shared" si="120"/>
        <v>0</v>
      </c>
      <c r="BB54" s="84"/>
      <c r="BC54" s="84"/>
      <c r="BD54" s="109">
        <f t="shared" si="40"/>
        <v>0</v>
      </c>
      <c r="BE54" s="84"/>
      <c r="BF54" s="84"/>
      <c r="BG54" s="109">
        <f t="shared" si="42"/>
        <v>0</v>
      </c>
      <c r="BH54" s="84"/>
      <c r="BI54" s="84"/>
      <c r="BJ54" s="109">
        <f t="shared" si="44"/>
        <v>0</v>
      </c>
      <c r="BK54" s="84"/>
      <c r="BL54" s="84"/>
      <c r="BM54" s="109">
        <f t="shared" si="74"/>
        <v>0</v>
      </c>
      <c r="BN54" s="135">
        <f t="shared" si="0"/>
        <v>0</v>
      </c>
      <c r="BO54" s="135">
        <f t="shared" si="0"/>
        <v>0</v>
      </c>
      <c r="BP54" s="135">
        <f t="shared" si="0"/>
        <v>0</v>
      </c>
      <c r="BQ54" s="84"/>
      <c r="BR54" s="84"/>
      <c r="BS54" s="109">
        <f t="shared" si="47"/>
        <v>0</v>
      </c>
      <c r="BT54" s="135">
        <f t="shared" si="152"/>
        <v>0</v>
      </c>
      <c r="BU54" s="135">
        <f t="shared" si="152"/>
        <v>0</v>
      </c>
      <c r="BV54" s="135">
        <f t="shared" si="152"/>
        <v>0</v>
      </c>
      <c r="BW54" s="84"/>
      <c r="BX54" s="84"/>
      <c r="BY54" s="84">
        <f t="shared" si="153"/>
        <v>0</v>
      </c>
      <c r="BZ54" s="84"/>
      <c r="CA54" s="84"/>
      <c r="CB54" s="109">
        <f t="shared" si="51"/>
        <v>0</v>
      </c>
      <c r="CC54" s="135">
        <f t="shared" si="52"/>
        <v>0</v>
      </c>
      <c r="CD54" s="135">
        <f t="shared" si="52"/>
        <v>0</v>
      </c>
      <c r="CE54" s="135">
        <f t="shared" si="52"/>
        <v>0</v>
      </c>
      <c r="CF54" s="91">
        <f t="shared" si="78"/>
        <v>0</v>
      </c>
      <c r="CG54" s="91">
        <f t="shared" si="78"/>
        <v>0</v>
      </c>
      <c r="CH54" s="91">
        <f t="shared" si="78"/>
        <v>0</v>
      </c>
    </row>
    <row r="55" spans="1:16320">
      <c r="A55" s="13">
        <v>48</v>
      </c>
      <c r="B55" s="15" t="s">
        <v>48</v>
      </c>
      <c r="C55" s="84"/>
      <c r="D55" s="84"/>
      <c r="E55" s="109">
        <v>0</v>
      </c>
      <c r="F55" s="84">
        <v>5236000</v>
      </c>
      <c r="G55" s="84">
        <v>5188788</v>
      </c>
      <c r="H55" s="109">
        <v>0</v>
      </c>
      <c r="I55" s="84">
        <v>5000000</v>
      </c>
      <c r="J55" s="84">
        <v>1193265</v>
      </c>
      <c r="K55" s="109">
        <v>0</v>
      </c>
      <c r="L55" s="84"/>
      <c r="M55" s="84"/>
      <c r="N55" s="109">
        <v>0</v>
      </c>
      <c r="O55" s="84"/>
      <c r="P55" s="84"/>
      <c r="Q55" s="109">
        <v>0</v>
      </c>
      <c r="R55" s="84">
        <v>3500000</v>
      </c>
      <c r="S55" s="84"/>
      <c r="T55" s="109">
        <v>0</v>
      </c>
      <c r="U55" s="84"/>
      <c r="V55" s="84"/>
      <c r="W55" s="109">
        <v>0</v>
      </c>
      <c r="X55" s="84"/>
      <c r="Y55" s="84"/>
      <c r="Z55" s="84">
        <f t="shared" si="122"/>
        <v>0</v>
      </c>
      <c r="AA55" s="84"/>
      <c r="AB55" s="84"/>
      <c r="AC55" s="84">
        <f t="shared" si="114"/>
        <v>0</v>
      </c>
      <c r="AD55" s="84"/>
      <c r="AE55" s="84"/>
      <c r="AF55" s="84">
        <f t="shared" si="115"/>
        <v>0</v>
      </c>
      <c r="AG55" s="84"/>
      <c r="AH55" s="84"/>
      <c r="AI55" s="84">
        <f t="shared" si="116"/>
        <v>0</v>
      </c>
      <c r="AJ55" s="84"/>
      <c r="AK55" s="84"/>
      <c r="AL55" s="84">
        <f t="shared" si="117"/>
        <v>0</v>
      </c>
      <c r="AM55" s="84"/>
      <c r="AN55" s="84"/>
      <c r="AO55" s="84">
        <f t="shared" si="118"/>
        <v>0</v>
      </c>
      <c r="AP55" s="84"/>
      <c r="AQ55" s="84"/>
      <c r="AR55" s="109">
        <v>0</v>
      </c>
      <c r="AS55" s="84"/>
      <c r="AT55" s="84"/>
      <c r="AU55" s="109">
        <v>0</v>
      </c>
      <c r="AV55" s="84"/>
      <c r="AW55" s="84"/>
      <c r="AX55" s="84">
        <f t="shared" si="119"/>
        <v>0</v>
      </c>
      <c r="AY55" s="84"/>
      <c r="AZ55" s="84"/>
      <c r="BA55" s="84">
        <f t="shared" si="120"/>
        <v>0</v>
      </c>
      <c r="BB55" s="84"/>
      <c r="BC55" s="84"/>
      <c r="BD55" s="109">
        <f t="shared" si="40"/>
        <v>0</v>
      </c>
      <c r="BE55" s="84"/>
      <c r="BF55" s="84"/>
      <c r="BG55" s="109">
        <f t="shared" si="42"/>
        <v>0</v>
      </c>
      <c r="BH55" s="84"/>
      <c r="BI55" s="84"/>
      <c r="BJ55" s="109">
        <f t="shared" si="44"/>
        <v>0</v>
      </c>
      <c r="BK55" s="84"/>
      <c r="BL55" s="84"/>
      <c r="BM55" s="109">
        <f t="shared" si="74"/>
        <v>0</v>
      </c>
      <c r="BN55" s="135">
        <f t="shared" si="0"/>
        <v>13736000</v>
      </c>
      <c r="BO55" s="135">
        <f t="shared" si="0"/>
        <v>6382053</v>
      </c>
      <c r="BP55" s="135">
        <f t="shared" si="0"/>
        <v>0</v>
      </c>
      <c r="BQ55" s="84"/>
      <c r="BR55" s="84"/>
      <c r="BS55" s="109">
        <f t="shared" si="47"/>
        <v>0</v>
      </c>
      <c r="BT55" s="135">
        <f t="shared" si="152"/>
        <v>0</v>
      </c>
      <c r="BU55" s="135">
        <f t="shared" si="152"/>
        <v>0</v>
      </c>
      <c r="BV55" s="135">
        <f t="shared" si="152"/>
        <v>0</v>
      </c>
      <c r="BW55" s="84"/>
      <c r="BX55" s="84"/>
      <c r="BY55" s="84">
        <f t="shared" si="153"/>
        <v>0</v>
      </c>
      <c r="BZ55" s="84"/>
      <c r="CA55" s="84"/>
      <c r="CB55" s="109">
        <f t="shared" si="51"/>
        <v>0</v>
      </c>
      <c r="CC55" s="135">
        <f t="shared" si="52"/>
        <v>0</v>
      </c>
      <c r="CD55" s="135">
        <f t="shared" si="52"/>
        <v>0</v>
      </c>
      <c r="CE55" s="135">
        <f t="shared" si="52"/>
        <v>0</v>
      </c>
      <c r="CF55" s="91">
        <f t="shared" si="78"/>
        <v>13736000</v>
      </c>
      <c r="CG55" s="91">
        <f t="shared" si="78"/>
        <v>6382053</v>
      </c>
      <c r="CH55" s="91">
        <f t="shared" si="78"/>
        <v>0</v>
      </c>
    </row>
    <row r="56" spans="1:16320">
      <c r="A56" s="13">
        <v>49</v>
      </c>
      <c r="B56" s="15" t="s">
        <v>49</v>
      </c>
      <c r="C56" s="84"/>
      <c r="D56" s="84"/>
      <c r="E56" s="87">
        <v>0</v>
      </c>
      <c r="F56" s="84"/>
      <c r="G56" s="84"/>
      <c r="H56" s="87">
        <v>0</v>
      </c>
      <c r="I56" s="84"/>
      <c r="J56" s="84"/>
      <c r="K56" s="87">
        <v>0</v>
      </c>
      <c r="L56" s="86"/>
      <c r="M56" s="86"/>
      <c r="N56" s="87">
        <v>0</v>
      </c>
      <c r="O56" s="84"/>
      <c r="P56" s="84"/>
      <c r="Q56" s="87">
        <v>0</v>
      </c>
      <c r="R56" s="84"/>
      <c r="S56" s="84"/>
      <c r="T56" s="87">
        <v>0</v>
      </c>
      <c r="U56" s="84"/>
      <c r="V56" s="84"/>
      <c r="W56" s="87">
        <v>0</v>
      </c>
      <c r="X56" s="84"/>
      <c r="Y56" s="84"/>
      <c r="Z56" s="84">
        <f t="shared" si="122"/>
        <v>0</v>
      </c>
      <c r="AA56" s="84"/>
      <c r="AB56" s="84"/>
      <c r="AC56" s="84">
        <f t="shared" si="114"/>
        <v>0</v>
      </c>
      <c r="AD56" s="84"/>
      <c r="AE56" s="84"/>
      <c r="AF56" s="84">
        <f t="shared" si="115"/>
        <v>0</v>
      </c>
      <c r="AG56" s="84"/>
      <c r="AH56" s="84"/>
      <c r="AI56" s="84">
        <f t="shared" si="116"/>
        <v>0</v>
      </c>
      <c r="AJ56" s="84"/>
      <c r="AK56" s="84"/>
      <c r="AL56" s="84">
        <f t="shared" si="117"/>
        <v>0</v>
      </c>
      <c r="AM56" s="84"/>
      <c r="AN56" s="84"/>
      <c r="AO56" s="84">
        <f t="shared" si="118"/>
        <v>0</v>
      </c>
      <c r="AP56" s="84"/>
      <c r="AQ56" s="84"/>
      <c r="AR56" s="87">
        <v>0</v>
      </c>
      <c r="AS56" s="86"/>
      <c r="AT56" s="86"/>
      <c r="AU56" s="87">
        <v>0</v>
      </c>
      <c r="AV56" s="84"/>
      <c r="AW56" s="84"/>
      <c r="AX56" s="84">
        <f t="shared" si="119"/>
        <v>0</v>
      </c>
      <c r="AY56" s="84"/>
      <c r="AZ56" s="84"/>
      <c r="BA56" s="84">
        <f t="shared" si="120"/>
        <v>0</v>
      </c>
      <c r="BB56" s="84"/>
      <c r="BC56" s="84"/>
      <c r="BD56" s="87">
        <f t="shared" si="40"/>
        <v>0</v>
      </c>
      <c r="BE56" s="86"/>
      <c r="BF56" s="86"/>
      <c r="BG56" s="87">
        <f t="shared" si="42"/>
        <v>0</v>
      </c>
      <c r="BH56" s="86"/>
      <c r="BI56" s="86"/>
      <c r="BJ56" s="87">
        <f t="shared" si="44"/>
        <v>0</v>
      </c>
      <c r="BK56" s="86"/>
      <c r="BL56" s="86"/>
      <c r="BM56" s="87">
        <f t="shared" si="74"/>
        <v>0</v>
      </c>
      <c r="BN56" s="91">
        <f t="shared" si="0"/>
        <v>0</v>
      </c>
      <c r="BO56" s="91">
        <f t="shared" si="0"/>
        <v>0</v>
      </c>
      <c r="BP56" s="91">
        <f t="shared" si="0"/>
        <v>0</v>
      </c>
      <c r="BQ56" s="86"/>
      <c r="BR56" s="86"/>
      <c r="BS56" s="87">
        <f t="shared" si="47"/>
        <v>0</v>
      </c>
      <c r="BT56" s="91">
        <f t="shared" si="152"/>
        <v>0</v>
      </c>
      <c r="BU56" s="91">
        <f t="shared" si="152"/>
        <v>0</v>
      </c>
      <c r="BV56" s="91">
        <f t="shared" si="152"/>
        <v>0</v>
      </c>
      <c r="BW56" s="84"/>
      <c r="BX56" s="84"/>
      <c r="BY56" s="84">
        <f t="shared" si="153"/>
        <v>0</v>
      </c>
      <c r="BZ56" s="86"/>
      <c r="CA56" s="86"/>
      <c r="CB56" s="87">
        <f t="shared" si="51"/>
        <v>0</v>
      </c>
      <c r="CC56" s="91">
        <f t="shared" si="52"/>
        <v>0</v>
      </c>
      <c r="CD56" s="91">
        <f t="shared" si="52"/>
        <v>0</v>
      </c>
      <c r="CE56" s="91">
        <f t="shared" ref="CC56:CE57" si="154">SUM(BY56+CB56)</f>
        <v>0</v>
      </c>
      <c r="CF56" s="91">
        <f t="shared" si="78"/>
        <v>0</v>
      </c>
      <c r="CG56" s="91">
        <f t="shared" si="78"/>
        <v>0</v>
      </c>
      <c r="CH56" s="91">
        <f t="shared" si="78"/>
        <v>0</v>
      </c>
    </row>
    <row r="57" spans="1:16320">
      <c r="A57" s="13">
        <v>50</v>
      </c>
      <c r="B57" s="15" t="s">
        <v>50</v>
      </c>
      <c r="C57" s="84"/>
      <c r="D57" s="84"/>
      <c r="E57" s="87">
        <v>0</v>
      </c>
      <c r="F57" s="84"/>
      <c r="G57" s="84"/>
      <c r="H57" s="87">
        <v>0</v>
      </c>
      <c r="I57" s="84"/>
      <c r="J57" s="84"/>
      <c r="K57" s="87">
        <v>0</v>
      </c>
      <c r="L57" s="86"/>
      <c r="M57" s="86"/>
      <c r="N57" s="87">
        <v>0</v>
      </c>
      <c r="O57" s="84"/>
      <c r="P57" s="84"/>
      <c r="Q57" s="87">
        <v>0</v>
      </c>
      <c r="R57" s="84"/>
      <c r="S57" s="84"/>
      <c r="T57" s="87">
        <v>0</v>
      </c>
      <c r="U57" s="84"/>
      <c r="V57" s="84"/>
      <c r="W57" s="87">
        <v>0</v>
      </c>
      <c r="X57" s="84"/>
      <c r="Y57" s="84"/>
      <c r="Z57" s="84">
        <f t="shared" si="122"/>
        <v>0</v>
      </c>
      <c r="AA57" s="84"/>
      <c r="AB57" s="84"/>
      <c r="AC57" s="84">
        <f t="shared" si="114"/>
        <v>0</v>
      </c>
      <c r="AD57" s="84"/>
      <c r="AE57" s="84"/>
      <c r="AF57" s="84">
        <f t="shared" si="115"/>
        <v>0</v>
      </c>
      <c r="AG57" s="84"/>
      <c r="AH57" s="84"/>
      <c r="AI57" s="84">
        <f t="shared" si="116"/>
        <v>0</v>
      </c>
      <c r="AJ57" s="84"/>
      <c r="AK57" s="84"/>
      <c r="AL57" s="84">
        <f t="shared" si="117"/>
        <v>0</v>
      </c>
      <c r="AM57" s="84"/>
      <c r="AN57" s="84"/>
      <c r="AO57" s="84">
        <f t="shared" si="118"/>
        <v>0</v>
      </c>
      <c r="AP57" s="84"/>
      <c r="AQ57" s="84"/>
      <c r="AR57" s="87">
        <v>0</v>
      </c>
      <c r="AS57" s="86"/>
      <c r="AT57" s="86"/>
      <c r="AU57" s="87">
        <v>0</v>
      </c>
      <c r="AV57" s="84"/>
      <c r="AW57" s="84"/>
      <c r="AX57" s="84">
        <f t="shared" si="119"/>
        <v>0</v>
      </c>
      <c r="AY57" s="84"/>
      <c r="AZ57" s="84"/>
      <c r="BA57" s="84">
        <f t="shared" si="120"/>
        <v>0</v>
      </c>
      <c r="BB57" s="84"/>
      <c r="BC57" s="84"/>
      <c r="BD57" s="87">
        <f t="shared" si="40"/>
        <v>0</v>
      </c>
      <c r="BE57" s="86"/>
      <c r="BF57" s="86"/>
      <c r="BG57" s="87">
        <f t="shared" si="42"/>
        <v>0</v>
      </c>
      <c r="BH57" s="86"/>
      <c r="BI57" s="86"/>
      <c r="BJ57" s="87">
        <f t="shared" si="44"/>
        <v>0</v>
      </c>
      <c r="BK57" s="86"/>
      <c r="BL57" s="86"/>
      <c r="BM57" s="87">
        <f t="shared" si="74"/>
        <v>0</v>
      </c>
      <c r="BN57" s="91">
        <f t="shared" si="0"/>
        <v>0</v>
      </c>
      <c r="BO57" s="91">
        <f t="shared" si="0"/>
        <v>0</v>
      </c>
      <c r="BP57" s="91">
        <f t="shared" ref="BP57" si="155">SUM(E57+H57+K57+N57+Q57+T57+W57+Z57+AC57+AF57+AI57+AL57+AO57+AR57+AU57+AX57+BA57+BD57+BG57+BJ57+BM57)</f>
        <v>0</v>
      </c>
      <c r="BQ57" s="86"/>
      <c r="BR57" s="86"/>
      <c r="BS57" s="87">
        <f t="shared" si="47"/>
        <v>0</v>
      </c>
      <c r="BT57" s="91">
        <f t="shared" si="152"/>
        <v>0</v>
      </c>
      <c r="BU57" s="91">
        <f t="shared" si="152"/>
        <v>0</v>
      </c>
      <c r="BV57" s="91">
        <f t="shared" si="152"/>
        <v>0</v>
      </c>
      <c r="BW57" s="84"/>
      <c r="BX57" s="84"/>
      <c r="BY57" s="84">
        <f t="shared" si="153"/>
        <v>0</v>
      </c>
      <c r="BZ57" s="86"/>
      <c r="CA57" s="86"/>
      <c r="CB57" s="87">
        <f t="shared" si="51"/>
        <v>0</v>
      </c>
      <c r="CC57" s="91">
        <f t="shared" si="154"/>
        <v>0</v>
      </c>
      <c r="CD57" s="91">
        <f t="shared" si="154"/>
        <v>0</v>
      </c>
      <c r="CE57" s="91">
        <f t="shared" si="154"/>
        <v>0</v>
      </c>
      <c r="CF57" s="91">
        <f t="shared" si="78"/>
        <v>0</v>
      </c>
      <c r="CG57" s="91">
        <f t="shared" si="78"/>
        <v>0</v>
      </c>
      <c r="CH57" s="91">
        <f t="shared" si="78"/>
        <v>0</v>
      </c>
    </row>
    <row r="58" spans="1:16320">
      <c r="A58" s="57">
        <v>51</v>
      </c>
      <c r="B58" s="58" t="s">
        <v>52</v>
      </c>
      <c r="C58" s="106">
        <f>SUM(C59:C60)</f>
        <v>21500000</v>
      </c>
      <c r="D58" s="106">
        <f>SUM(D59:D60)</f>
        <v>14446900</v>
      </c>
      <c r="E58" s="176">
        <v>-500000</v>
      </c>
      <c r="F58" s="106">
        <f>SUM(F59:F60)</f>
        <v>43000000</v>
      </c>
      <c r="G58" s="106">
        <f>SUM(G59:G60)</f>
        <v>26178750</v>
      </c>
      <c r="H58" s="176">
        <v>-1500000</v>
      </c>
      <c r="I58" s="106">
        <f>SUM(I59:I60)</f>
        <v>19020000</v>
      </c>
      <c r="J58" s="106">
        <f>SUM(J59:J60)</f>
        <v>7095570</v>
      </c>
      <c r="K58" s="176">
        <v>-500000</v>
      </c>
      <c r="L58" s="88">
        <v>0</v>
      </c>
      <c r="M58" s="88">
        <v>0</v>
      </c>
      <c r="N58" s="176">
        <v>0</v>
      </c>
      <c r="O58" s="106">
        <f>SUM(O59:O60)</f>
        <v>0</v>
      </c>
      <c r="P58" s="106">
        <f>SUM(P59:P60)</f>
        <v>0</v>
      </c>
      <c r="Q58" s="176">
        <v>0</v>
      </c>
      <c r="R58" s="106">
        <f>SUM(R59:R60)</f>
        <v>6600000</v>
      </c>
      <c r="S58" s="106">
        <f>SUM(S59:S60)</f>
        <v>2200000</v>
      </c>
      <c r="T58" s="176">
        <v>0</v>
      </c>
      <c r="U58" s="106">
        <f>SUM(U59:U60)</f>
        <v>0</v>
      </c>
      <c r="V58" s="106">
        <f>SUM(V59:V60)</f>
        <v>0</v>
      </c>
      <c r="W58" s="176">
        <v>0</v>
      </c>
      <c r="X58" s="106">
        <f>SUM(X59:X60)</f>
        <v>0</v>
      </c>
      <c r="Y58" s="106">
        <f t="shared" ref="Y58:AQ58" si="156">SUM(Y59:Y60)</f>
        <v>0</v>
      </c>
      <c r="Z58" s="106">
        <f t="shared" si="122"/>
        <v>0</v>
      </c>
      <c r="AA58" s="106">
        <f t="shared" si="156"/>
        <v>0</v>
      </c>
      <c r="AB58" s="106">
        <f t="shared" si="156"/>
        <v>0</v>
      </c>
      <c r="AC58" s="106">
        <f t="shared" si="114"/>
        <v>0</v>
      </c>
      <c r="AD58" s="106">
        <f t="shared" si="156"/>
        <v>0</v>
      </c>
      <c r="AE58" s="106">
        <f t="shared" si="156"/>
        <v>0</v>
      </c>
      <c r="AF58" s="106">
        <f t="shared" si="115"/>
        <v>0</v>
      </c>
      <c r="AG58" s="106">
        <f t="shared" si="156"/>
        <v>0</v>
      </c>
      <c r="AH58" s="106">
        <f t="shared" si="156"/>
        <v>0</v>
      </c>
      <c r="AI58" s="106">
        <f t="shared" si="116"/>
        <v>0</v>
      </c>
      <c r="AJ58" s="106">
        <f t="shared" si="156"/>
        <v>0</v>
      </c>
      <c r="AK58" s="106">
        <f t="shared" si="156"/>
        <v>0</v>
      </c>
      <c r="AL58" s="106">
        <f t="shared" si="117"/>
        <v>0</v>
      </c>
      <c r="AM58" s="106">
        <f t="shared" si="156"/>
        <v>0</v>
      </c>
      <c r="AN58" s="106">
        <f t="shared" si="156"/>
        <v>0</v>
      </c>
      <c r="AO58" s="106">
        <f t="shared" si="118"/>
        <v>0</v>
      </c>
      <c r="AP58" s="106">
        <f t="shared" si="156"/>
        <v>0</v>
      </c>
      <c r="AQ58" s="106">
        <f t="shared" si="156"/>
        <v>0</v>
      </c>
      <c r="AR58" s="176">
        <v>0</v>
      </c>
      <c r="AS58" s="88">
        <v>0</v>
      </c>
      <c r="AT58" s="88">
        <v>0</v>
      </c>
      <c r="AU58" s="176">
        <v>0</v>
      </c>
      <c r="AV58" s="106">
        <f t="shared" ref="AV58:BC58" si="157">SUM(AV59:AV60)</f>
        <v>0</v>
      </c>
      <c r="AW58" s="106">
        <f t="shared" si="157"/>
        <v>0</v>
      </c>
      <c r="AX58" s="106">
        <f t="shared" si="119"/>
        <v>0</v>
      </c>
      <c r="AY58" s="106">
        <f t="shared" si="157"/>
        <v>0</v>
      </c>
      <c r="AZ58" s="106">
        <f t="shared" si="157"/>
        <v>0</v>
      </c>
      <c r="BA58" s="106">
        <f t="shared" si="120"/>
        <v>0</v>
      </c>
      <c r="BB58" s="106">
        <f t="shared" si="157"/>
        <v>0</v>
      </c>
      <c r="BC58" s="106">
        <f t="shared" si="157"/>
        <v>0</v>
      </c>
      <c r="BD58" s="176">
        <f t="shared" si="40"/>
        <v>0</v>
      </c>
      <c r="BE58" s="88">
        <f t="shared" ref="BE58:BL58" si="158">SUM(BE59:BE60)</f>
        <v>0</v>
      </c>
      <c r="BF58" s="88">
        <f t="shared" si="158"/>
        <v>0</v>
      </c>
      <c r="BG58" s="176">
        <f t="shared" si="42"/>
        <v>0</v>
      </c>
      <c r="BH58" s="88">
        <f t="shared" si="158"/>
        <v>0</v>
      </c>
      <c r="BI58" s="88">
        <f t="shared" si="158"/>
        <v>0</v>
      </c>
      <c r="BJ58" s="176">
        <f t="shared" si="44"/>
        <v>0</v>
      </c>
      <c r="BK58" s="88">
        <f t="shared" si="158"/>
        <v>0</v>
      </c>
      <c r="BL58" s="88">
        <f t="shared" si="158"/>
        <v>0</v>
      </c>
      <c r="BM58" s="176">
        <f t="shared" si="74"/>
        <v>0</v>
      </c>
      <c r="BN58" s="90">
        <f t="shared" si="0"/>
        <v>90120000</v>
      </c>
      <c r="BO58" s="90">
        <f t="shared" si="0"/>
        <v>49921220</v>
      </c>
      <c r="BP58" s="90">
        <f t="shared" si="0"/>
        <v>-2500000</v>
      </c>
      <c r="BQ58" s="88">
        <f>SUM(BQ59:BQ60)</f>
        <v>0</v>
      </c>
      <c r="BR58" s="88">
        <f>SUM(BR59:BR60)</f>
        <v>0</v>
      </c>
      <c r="BS58" s="176">
        <f t="shared" si="47"/>
        <v>0</v>
      </c>
      <c r="BT58" s="90">
        <f t="shared" si="112"/>
        <v>0</v>
      </c>
      <c r="BU58" s="90">
        <f t="shared" si="112"/>
        <v>0</v>
      </c>
      <c r="BV58" s="90">
        <f t="shared" si="112"/>
        <v>0</v>
      </c>
      <c r="BW58" s="106">
        <f>SUM(BW59:BW60)</f>
        <v>0</v>
      </c>
      <c r="BX58" s="106">
        <f>SUM(BX59:BX60)</f>
        <v>0</v>
      </c>
      <c r="BY58" s="106">
        <f t="shared" si="153"/>
        <v>0</v>
      </c>
      <c r="BZ58" s="88">
        <f>SUM(BZ59:BZ60)</f>
        <v>0</v>
      </c>
      <c r="CA58" s="88">
        <f>SUM(CA59:CA60)</f>
        <v>0</v>
      </c>
      <c r="CB58" s="176">
        <f t="shared" si="51"/>
        <v>0</v>
      </c>
      <c r="CC58" s="90">
        <f t="shared" si="52"/>
        <v>0</v>
      </c>
      <c r="CD58" s="90">
        <f t="shared" si="52"/>
        <v>0</v>
      </c>
      <c r="CE58" s="90">
        <f t="shared" si="52"/>
        <v>0</v>
      </c>
      <c r="CF58" s="169">
        <f t="shared" si="78"/>
        <v>90120000</v>
      </c>
      <c r="CG58" s="90">
        <f t="shared" si="78"/>
        <v>49921220</v>
      </c>
      <c r="CH58" s="90">
        <f t="shared" si="78"/>
        <v>-2500000</v>
      </c>
      <c r="CI58" s="78"/>
      <c r="CJ58" s="10"/>
      <c r="CK58" s="10"/>
      <c r="CL58" s="10"/>
      <c r="CM58" s="9"/>
      <c r="CN58" s="9"/>
      <c r="CO58" s="78"/>
      <c r="CP58" s="10"/>
      <c r="CQ58" s="10"/>
      <c r="CR58" s="10"/>
      <c r="CS58" s="9"/>
      <c r="CT58" s="9"/>
      <c r="CU58" s="78"/>
      <c r="CV58" s="9"/>
      <c r="CW58" s="9"/>
      <c r="CX58" s="78"/>
      <c r="CY58" s="10"/>
      <c r="CZ58" s="10"/>
      <c r="DA58" s="10"/>
      <c r="DB58" s="10"/>
      <c r="DC58" s="10"/>
      <c r="DD58" s="10"/>
      <c r="DE58" s="57"/>
      <c r="DF58" s="58"/>
      <c r="DG58" s="9"/>
      <c r="DH58" s="9"/>
      <c r="DI58" s="78"/>
      <c r="DJ58" s="9"/>
      <c r="DK58" s="9"/>
      <c r="DL58" s="78"/>
      <c r="DM58" s="9"/>
      <c r="DN58" s="9"/>
      <c r="DO58" s="78"/>
      <c r="DP58" s="9"/>
      <c r="DQ58" s="9"/>
      <c r="DR58" s="78"/>
      <c r="DS58" s="9"/>
      <c r="DT58" s="9"/>
      <c r="DU58" s="78"/>
      <c r="DV58" s="9"/>
      <c r="DW58" s="9"/>
      <c r="DX58" s="78"/>
      <c r="DY58" s="9"/>
      <c r="DZ58" s="9"/>
      <c r="EA58" s="78"/>
      <c r="EB58" s="9"/>
      <c r="EC58" s="9"/>
      <c r="ED58" s="78"/>
      <c r="EE58" s="9"/>
      <c r="EF58" s="9"/>
      <c r="EG58" s="78"/>
      <c r="EH58" s="9"/>
      <c r="EI58" s="9"/>
      <c r="EJ58" s="78"/>
      <c r="EK58" s="9"/>
      <c r="EL58" s="9"/>
      <c r="EM58" s="78"/>
      <c r="EN58" s="9"/>
      <c r="EO58" s="9"/>
      <c r="EP58" s="78"/>
      <c r="EQ58" s="9"/>
      <c r="ER58" s="9"/>
      <c r="ES58" s="78"/>
      <c r="ET58" s="9"/>
      <c r="EU58" s="9"/>
      <c r="EV58" s="78"/>
      <c r="EW58" s="9"/>
      <c r="EX58" s="9"/>
      <c r="EY58" s="78"/>
      <c r="EZ58" s="9"/>
      <c r="FA58" s="9"/>
      <c r="FB58" s="78"/>
      <c r="FC58" s="9"/>
      <c r="FD58" s="9"/>
      <c r="FE58" s="78"/>
      <c r="FF58" s="9"/>
      <c r="FG58" s="9"/>
      <c r="FH58" s="78"/>
      <c r="FI58" s="9"/>
      <c r="FJ58" s="9"/>
      <c r="FK58" s="78"/>
      <c r="FL58" s="9"/>
      <c r="FM58" s="9"/>
      <c r="FN58" s="78"/>
      <c r="FO58" s="9"/>
      <c r="FP58" s="9"/>
      <c r="FQ58" s="78"/>
      <c r="FR58" s="10"/>
      <c r="FS58" s="10"/>
      <c r="FT58" s="10"/>
      <c r="FU58" s="9"/>
      <c r="FV58" s="9"/>
      <c r="FW58" s="78"/>
      <c r="FX58" s="10"/>
      <c r="FY58" s="10"/>
      <c r="FZ58" s="10"/>
      <c r="GA58" s="9"/>
      <c r="GB58" s="9"/>
      <c r="GC58" s="78"/>
      <c r="GD58" s="9"/>
      <c r="GE58" s="9"/>
      <c r="GF58" s="78"/>
      <c r="GG58" s="10"/>
      <c r="GH58" s="10"/>
      <c r="GI58" s="10"/>
      <c r="GJ58" s="10"/>
      <c r="GK58" s="10"/>
      <c r="GL58" s="10"/>
      <c r="GM58" s="57"/>
      <c r="GN58" s="58"/>
      <c r="GO58" s="9"/>
      <c r="GP58" s="9"/>
      <c r="GQ58" s="78"/>
      <c r="GR58" s="9"/>
      <c r="GS58" s="9"/>
      <c r="GT58" s="78"/>
      <c r="GU58" s="9"/>
      <c r="GV58" s="9"/>
      <c r="GW58" s="78"/>
      <c r="GX58" s="9"/>
      <c r="GY58" s="9"/>
      <c r="GZ58" s="78"/>
      <c r="HA58" s="9"/>
      <c r="HB58" s="9"/>
      <c r="HC58" s="78"/>
      <c r="HD58" s="9"/>
      <c r="HE58" s="9"/>
      <c r="HF58" s="78"/>
      <c r="HG58" s="9"/>
      <c r="HH58" s="9"/>
      <c r="HI58" s="78"/>
      <c r="HJ58" s="9"/>
      <c r="HK58" s="9"/>
      <c r="HL58" s="78"/>
      <c r="HM58" s="9"/>
      <c r="HN58" s="9"/>
      <c r="HO58" s="78"/>
      <c r="HP58" s="9"/>
      <c r="HQ58" s="9"/>
      <c r="HR58" s="78"/>
      <c r="HS58" s="9"/>
      <c r="HT58" s="9"/>
      <c r="HU58" s="78"/>
      <c r="HV58" s="9"/>
      <c r="HW58" s="9"/>
      <c r="HX58" s="78"/>
      <c r="HY58" s="9"/>
      <c r="HZ58" s="9"/>
      <c r="IA58" s="78"/>
      <c r="IB58" s="9"/>
      <c r="IC58" s="9"/>
      <c r="ID58" s="78"/>
      <c r="IE58" s="9"/>
      <c r="IF58" s="9"/>
      <c r="IG58" s="78"/>
      <c r="IH58" s="9"/>
      <c r="II58" s="9"/>
      <c r="IJ58" s="78"/>
      <c r="IK58" s="9"/>
      <c r="IL58" s="9"/>
      <c r="IM58" s="78"/>
      <c r="IN58" s="9"/>
      <c r="IO58" s="9"/>
      <c r="IP58" s="78"/>
      <c r="IQ58" s="9"/>
      <c r="IR58" s="9"/>
      <c r="IS58" s="78"/>
      <c r="IT58" s="9"/>
      <c r="IU58" s="9"/>
      <c r="IV58" s="78"/>
      <c r="IW58" s="9"/>
      <c r="IX58" s="9"/>
      <c r="IY58" s="78"/>
      <c r="IZ58" s="10"/>
      <c r="JA58" s="10"/>
      <c r="JB58" s="10"/>
      <c r="JC58" s="9"/>
      <c r="JD58" s="9"/>
      <c r="JE58" s="78"/>
      <c r="JF58" s="10"/>
      <c r="JG58" s="10"/>
      <c r="JH58" s="10"/>
      <c r="JI58" s="9"/>
      <c r="JJ58" s="9"/>
      <c r="JK58" s="78"/>
      <c r="JL58" s="9"/>
      <c r="JM58" s="9"/>
      <c r="JN58" s="78"/>
      <c r="JO58" s="10"/>
      <c r="JP58" s="10"/>
      <c r="JQ58" s="10"/>
      <c r="JR58" s="10"/>
      <c r="JS58" s="10"/>
      <c r="JT58" s="10"/>
      <c r="JU58" s="57"/>
      <c r="JV58" s="58"/>
      <c r="JW58" s="9"/>
      <c r="JX58" s="9"/>
      <c r="JY58" s="78"/>
      <c r="JZ58" s="9"/>
      <c r="KA58" s="9"/>
      <c r="KB58" s="78"/>
      <c r="KC58" s="9"/>
      <c r="KD58" s="9"/>
      <c r="KE58" s="78"/>
      <c r="KF58" s="9"/>
      <c r="KG58" s="9"/>
      <c r="KH58" s="78"/>
      <c r="KI58" s="9"/>
      <c r="KJ58" s="9"/>
      <c r="KK58" s="78"/>
      <c r="KL58" s="9"/>
      <c r="KM58" s="9"/>
      <c r="KN58" s="78"/>
      <c r="KO58" s="9"/>
      <c r="KP58" s="9"/>
      <c r="KQ58" s="78"/>
      <c r="KR58" s="9"/>
      <c r="KS58" s="9"/>
      <c r="KT58" s="78"/>
      <c r="KU58" s="9"/>
      <c r="KV58" s="9"/>
      <c r="KW58" s="78"/>
      <c r="KX58" s="9"/>
      <c r="KY58" s="9"/>
      <c r="KZ58" s="78"/>
      <c r="LA58" s="9"/>
      <c r="LB58" s="9"/>
      <c r="LC58" s="78"/>
      <c r="LD58" s="9"/>
      <c r="LE58" s="9"/>
      <c r="LF58" s="78"/>
      <c r="LG58" s="9"/>
      <c r="LH58" s="9"/>
      <c r="LI58" s="78"/>
      <c r="LJ58" s="9"/>
      <c r="LK58" s="9"/>
      <c r="LL58" s="78"/>
      <c r="LM58" s="9"/>
      <c r="LN58" s="9"/>
      <c r="LO58" s="78"/>
      <c r="LP58" s="9"/>
      <c r="LQ58" s="9"/>
      <c r="LR58" s="78"/>
      <c r="LS58" s="9"/>
      <c r="LT58" s="9"/>
      <c r="LU58" s="78"/>
      <c r="LV58" s="9"/>
      <c r="LW58" s="9"/>
      <c r="LX58" s="78"/>
      <c r="LY58" s="9"/>
      <c r="LZ58" s="9"/>
      <c r="MA58" s="78"/>
      <c r="MB58" s="9"/>
      <c r="MC58" s="9"/>
      <c r="MD58" s="78"/>
      <c r="ME58" s="9"/>
      <c r="MF58" s="9"/>
      <c r="MG58" s="78"/>
      <c r="MH58" s="10"/>
      <c r="MI58" s="10"/>
      <c r="MJ58" s="10"/>
      <c r="MK58" s="9"/>
      <c r="ML58" s="9"/>
      <c r="MM58" s="78"/>
      <c r="MN58" s="10"/>
      <c r="MO58" s="10"/>
      <c r="MP58" s="10"/>
      <c r="MQ58" s="9"/>
      <c r="MR58" s="9"/>
      <c r="MS58" s="78"/>
      <c r="MT58" s="9"/>
      <c r="MU58" s="9"/>
      <c r="MV58" s="78"/>
      <c r="MW58" s="10"/>
      <c r="MX58" s="10"/>
      <c r="MY58" s="10"/>
      <c r="MZ58" s="10"/>
      <c r="NA58" s="10"/>
      <c r="NB58" s="10"/>
      <c r="NC58" s="57"/>
      <c r="ND58" s="58"/>
      <c r="NE58" s="9"/>
      <c r="NF58" s="9"/>
      <c r="NG58" s="78"/>
      <c r="NH58" s="9"/>
      <c r="NI58" s="9"/>
      <c r="NJ58" s="78"/>
      <c r="NK58" s="9"/>
      <c r="NL58" s="9"/>
      <c r="NM58" s="78"/>
      <c r="NN58" s="9"/>
      <c r="NO58" s="9"/>
      <c r="NP58" s="78"/>
      <c r="NQ58" s="9"/>
      <c r="NR58" s="9"/>
      <c r="NS58" s="78"/>
      <c r="NT58" s="9"/>
      <c r="NU58" s="9"/>
      <c r="NV58" s="78"/>
      <c r="NW58" s="9"/>
      <c r="NX58" s="9"/>
      <c r="NY58" s="78"/>
      <c r="NZ58" s="9"/>
      <c r="OA58" s="9"/>
      <c r="OB58" s="78"/>
      <c r="OC58" s="9"/>
      <c r="OD58" s="9"/>
      <c r="OE58" s="78"/>
      <c r="OF58" s="9"/>
      <c r="OG58" s="9"/>
      <c r="OH58" s="78"/>
      <c r="OI58" s="9"/>
      <c r="OJ58" s="9"/>
      <c r="OK58" s="78"/>
      <c r="OL58" s="9"/>
      <c r="OM58" s="9"/>
      <c r="ON58" s="78"/>
      <c r="OO58" s="9"/>
      <c r="OP58" s="9"/>
      <c r="OQ58" s="78"/>
      <c r="OR58" s="9"/>
      <c r="OS58" s="9"/>
      <c r="OT58" s="78"/>
      <c r="OU58" s="9"/>
      <c r="OV58" s="9"/>
      <c r="OW58" s="78"/>
      <c r="OX58" s="9"/>
      <c r="OY58" s="9"/>
      <c r="OZ58" s="78"/>
      <c r="PA58" s="9"/>
      <c r="PB58" s="9"/>
      <c r="PC58" s="78"/>
      <c r="PD58" s="9"/>
      <c r="PE58" s="9"/>
      <c r="PF58" s="78"/>
      <c r="PG58" s="9"/>
      <c r="PH58" s="9"/>
      <c r="PI58" s="78"/>
      <c r="PJ58" s="9"/>
      <c r="PK58" s="9"/>
      <c r="PL58" s="78"/>
      <c r="PM58" s="9"/>
      <c r="PN58" s="9"/>
      <c r="PO58" s="78"/>
      <c r="PP58" s="10"/>
      <c r="PQ58" s="10"/>
      <c r="PR58" s="10"/>
      <c r="PS58" s="9"/>
      <c r="PT58" s="9"/>
      <c r="PU58" s="78"/>
      <c r="PV58" s="10"/>
      <c r="PW58" s="10"/>
      <c r="PX58" s="10"/>
      <c r="PY58" s="9"/>
      <c r="PZ58" s="9"/>
      <c r="QA58" s="78"/>
      <c r="QB58" s="9"/>
      <c r="QC58" s="9"/>
      <c r="QD58" s="78"/>
      <c r="QE58" s="10"/>
      <c r="QF58" s="10"/>
      <c r="QG58" s="10"/>
      <c r="QH58" s="10"/>
      <c r="QI58" s="10"/>
      <c r="QJ58" s="10"/>
      <c r="QK58" s="57"/>
      <c r="QL58" s="58"/>
      <c r="QM58" s="9"/>
      <c r="QN58" s="9"/>
      <c r="QO58" s="78"/>
      <c r="QP58" s="9"/>
      <c r="QQ58" s="9"/>
      <c r="QR58" s="78"/>
      <c r="QS58" s="9"/>
      <c r="QT58" s="9"/>
      <c r="QU58" s="78"/>
      <c r="QV58" s="9"/>
      <c r="QW58" s="9"/>
      <c r="QX58" s="78"/>
      <c r="QY58" s="9"/>
      <c r="QZ58" s="9"/>
      <c r="RA58" s="78"/>
      <c r="RB58" s="9"/>
      <c r="RC58" s="9"/>
      <c r="RD58" s="78"/>
      <c r="RE58" s="9"/>
      <c r="RF58" s="9"/>
      <c r="RG58" s="78"/>
      <c r="RH58" s="9"/>
      <c r="RI58" s="9"/>
      <c r="RJ58" s="78"/>
      <c r="RK58" s="9"/>
      <c r="RL58" s="9"/>
      <c r="RM58" s="78"/>
      <c r="RN58" s="9"/>
      <c r="RO58" s="9"/>
      <c r="RP58" s="78"/>
      <c r="RQ58" s="9"/>
      <c r="RR58" s="9"/>
      <c r="RS58" s="78"/>
      <c r="RT58" s="9"/>
      <c r="RU58" s="9"/>
      <c r="RV58" s="78"/>
      <c r="RW58" s="9"/>
      <c r="RX58" s="9"/>
      <c r="RY58" s="78"/>
      <c r="RZ58" s="9"/>
      <c r="SA58" s="9"/>
      <c r="SB58" s="78"/>
      <c r="SC58" s="9"/>
      <c r="SD58" s="9"/>
      <c r="SE58" s="78"/>
      <c r="SF58" s="9"/>
      <c r="SG58" s="9"/>
      <c r="SH58" s="78"/>
      <c r="SI58" s="9"/>
      <c r="SJ58" s="9"/>
      <c r="SK58" s="78"/>
      <c r="SL58" s="9"/>
      <c r="SM58" s="9"/>
      <c r="SN58" s="78"/>
      <c r="SO58" s="9"/>
      <c r="SP58" s="9"/>
      <c r="SQ58" s="78"/>
      <c r="SR58" s="9"/>
      <c r="SS58" s="9"/>
      <c r="ST58" s="78"/>
      <c r="SU58" s="9"/>
      <c r="SV58" s="9"/>
      <c r="SW58" s="78"/>
      <c r="SX58" s="10"/>
      <c r="SY58" s="10"/>
      <c r="SZ58" s="10"/>
      <c r="TA58" s="9"/>
      <c r="TB58" s="9"/>
      <c r="TC58" s="78"/>
      <c r="TD58" s="10"/>
      <c r="TE58" s="10"/>
      <c r="TF58" s="10"/>
      <c r="TG58" s="9"/>
      <c r="TH58" s="9"/>
      <c r="TI58" s="78"/>
      <c r="TJ58" s="9"/>
      <c r="TK58" s="9"/>
      <c r="TL58" s="78"/>
      <c r="TM58" s="10"/>
      <c r="TN58" s="10"/>
      <c r="TO58" s="10"/>
      <c r="TP58" s="10"/>
      <c r="TQ58" s="10"/>
      <c r="TR58" s="10"/>
      <c r="TS58" s="57"/>
      <c r="TT58" s="58"/>
      <c r="TU58" s="9"/>
      <c r="TV58" s="9"/>
      <c r="TW58" s="78"/>
      <c r="TX58" s="9"/>
      <c r="TY58" s="9"/>
      <c r="TZ58" s="78"/>
      <c r="UA58" s="9"/>
      <c r="UB58" s="9"/>
      <c r="UC58" s="78"/>
      <c r="UD58" s="9"/>
      <c r="UE58" s="9"/>
      <c r="UF58" s="78"/>
      <c r="UG58" s="9"/>
      <c r="UH58" s="9"/>
      <c r="UI58" s="78"/>
      <c r="UJ58" s="9"/>
      <c r="UK58" s="9"/>
      <c r="UL58" s="78"/>
      <c r="UM58" s="9"/>
      <c r="UN58" s="9"/>
      <c r="UO58" s="78"/>
      <c r="UP58" s="9"/>
      <c r="UQ58" s="9"/>
      <c r="UR58" s="78"/>
      <c r="US58" s="9"/>
      <c r="UT58" s="9"/>
      <c r="UU58" s="78"/>
      <c r="UV58" s="9"/>
      <c r="UW58" s="9"/>
      <c r="UX58" s="78"/>
      <c r="UY58" s="9"/>
      <c r="UZ58" s="9"/>
      <c r="VA58" s="78"/>
      <c r="VB58" s="9"/>
      <c r="VC58" s="9"/>
      <c r="VD58" s="78"/>
      <c r="VE58" s="9"/>
      <c r="VF58" s="9"/>
      <c r="VG58" s="78"/>
      <c r="VH58" s="9"/>
      <c r="VI58" s="9"/>
      <c r="VJ58" s="78"/>
      <c r="VK58" s="9"/>
      <c r="VL58" s="9"/>
      <c r="VM58" s="78"/>
      <c r="VN58" s="9"/>
      <c r="VO58" s="9"/>
      <c r="VP58" s="78"/>
      <c r="VQ58" s="9"/>
      <c r="VR58" s="9"/>
      <c r="VS58" s="78"/>
      <c r="VT58" s="9"/>
      <c r="VU58" s="9"/>
      <c r="VV58" s="78"/>
      <c r="VW58" s="9"/>
      <c r="VX58" s="9"/>
      <c r="VY58" s="78"/>
      <c r="VZ58" s="9"/>
      <c r="WA58" s="9"/>
      <c r="WB58" s="78"/>
      <c r="WC58" s="9"/>
      <c r="WD58" s="9"/>
      <c r="WE58" s="78"/>
      <c r="WF58" s="10"/>
      <c r="WG58" s="10"/>
      <c r="WH58" s="10"/>
      <c r="WI58" s="9"/>
      <c r="WJ58" s="9"/>
      <c r="WK58" s="78"/>
      <c r="WL58" s="10"/>
      <c r="WM58" s="10"/>
      <c r="WN58" s="10"/>
      <c r="WO58" s="9"/>
      <c r="WP58" s="9"/>
      <c r="WQ58" s="78"/>
      <c r="WR58" s="9"/>
      <c r="WS58" s="9"/>
      <c r="WT58" s="78"/>
      <c r="WU58" s="10"/>
      <c r="WV58" s="10"/>
      <c r="WW58" s="10"/>
      <c r="WX58" s="10"/>
      <c r="WY58" s="10"/>
      <c r="WZ58" s="10"/>
      <c r="XA58" s="57"/>
      <c r="XB58" s="58"/>
      <c r="XC58" s="9"/>
      <c r="XD58" s="9"/>
      <c r="XE58" s="78"/>
      <c r="XF58" s="9"/>
      <c r="XG58" s="9"/>
      <c r="XH58" s="78"/>
      <c r="XI58" s="9"/>
      <c r="XJ58" s="9"/>
      <c r="XK58" s="78"/>
      <c r="XL58" s="9"/>
      <c r="XM58" s="9"/>
      <c r="XN58" s="78"/>
      <c r="XO58" s="9"/>
      <c r="XP58" s="9"/>
      <c r="XQ58" s="78"/>
      <c r="XR58" s="9"/>
      <c r="XS58" s="9"/>
      <c r="XT58" s="78"/>
      <c r="XU58" s="9"/>
      <c r="XV58" s="9"/>
      <c r="XW58" s="78"/>
      <c r="XX58" s="9"/>
      <c r="XY58" s="9"/>
      <c r="XZ58" s="78"/>
      <c r="YA58" s="9"/>
      <c r="YB58" s="9"/>
      <c r="YC58" s="78"/>
      <c r="YD58" s="9"/>
      <c r="YE58" s="9"/>
      <c r="YF58" s="78"/>
      <c r="YG58" s="9"/>
      <c r="YH58" s="9"/>
      <c r="YI58" s="78"/>
      <c r="YJ58" s="9"/>
      <c r="YK58" s="9"/>
      <c r="YL58" s="78"/>
      <c r="YM58" s="9"/>
      <c r="YN58" s="9"/>
      <c r="YO58" s="78"/>
      <c r="YP58" s="9"/>
      <c r="YQ58" s="9"/>
      <c r="YR58" s="78"/>
      <c r="YS58" s="9"/>
      <c r="YT58" s="9"/>
      <c r="YU58" s="78"/>
      <c r="YV58" s="9"/>
      <c r="YW58" s="9"/>
      <c r="YX58" s="78"/>
      <c r="YY58" s="9"/>
      <c r="YZ58" s="9"/>
      <c r="ZA58" s="78"/>
      <c r="ZB58" s="9"/>
      <c r="ZC58" s="9"/>
      <c r="ZD58" s="78"/>
      <c r="ZE58" s="9"/>
      <c r="ZF58" s="9"/>
      <c r="ZG58" s="78"/>
      <c r="ZH58" s="9"/>
      <c r="ZI58" s="9"/>
      <c r="ZJ58" s="78"/>
      <c r="ZK58" s="9"/>
      <c r="ZL58" s="9"/>
      <c r="ZM58" s="78"/>
      <c r="ZN58" s="10"/>
      <c r="ZO58" s="10"/>
      <c r="ZP58" s="10"/>
      <c r="ZQ58" s="9"/>
      <c r="ZR58" s="9"/>
      <c r="ZS58" s="78"/>
      <c r="ZT58" s="10"/>
      <c r="ZU58" s="10"/>
      <c r="ZV58" s="10"/>
      <c r="ZW58" s="9"/>
      <c r="ZX58" s="9"/>
      <c r="ZY58" s="78"/>
      <c r="ZZ58" s="9"/>
      <c r="AAA58" s="9"/>
      <c r="AAB58" s="78"/>
      <c r="AAC58" s="10"/>
      <c r="AAD58" s="10"/>
      <c r="AAE58" s="10"/>
      <c r="AAF58" s="10"/>
      <c r="AAG58" s="10"/>
      <c r="AAH58" s="10"/>
      <c r="AAI58" s="57"/>
      <c r="AAJ58" s="58"/>
      <c r="AAK58" s="9"/>
      <c r="AAL58" s="9"/>
      <c r="AAM58" s="78"/>
      <c r="AAN58" s="9"/>
      <c r="AAO58" s="9"/>
      <c r="AAP58" s="78"/>
      <c r="AAQ58" s="9"/>
      <c r="AAR58" s="9"/>
      <c r="AAS58" s="78"/>
      <c r="AAT58" s="9"/>
      <c r="AAU58" s="9"/>
      <c r="AAV58" s="78"/>
      <c r="AAW58" s="9"/>
      <c r="AAX58" s="9"/>
      <c r="AAY58" s="78"/>
      <c r="AAZ58" s="9"/>
      <c r="ABA58" s="9"/>
      <c r="ABB58" s="78"/>
      <c r="ABC58" s="9"/>
      <c r="ABD58" s="9"/>
      <c r="ABE58" s="78"/>
      <c r="ABF58" s="9"/>
      <c r="ABG58" s="9"/>
      <c r="ABH58" s="78"/>
      <c r="ABI58" s="9"/>
      <c r="ABJ58" s="9"/>
      <c r="ABK58" s="78"/>
      <c r="ABL58" s="9"/>
      <c r="ABM58" s="9"/>
      <c r="ABN58" s="78"/>
      <c r="ABO58" s="9"/>
      <c r="ABP58" s="9"/>
      <c r="ABQ58" s="78"/>
      <c r="ABR58" s="9"/>
      <c r="ABS58" s="9"/>
      <c r="ABT58" s="78"/>
      <c r="ABU58" s="9"/>
      <c r="ABV58" s="9"/>
      <c r="ABW58" s="78"/>
      <c r="ABX58" s="9"/>
      <c r="ABY58" s="9"/>
      <c r="ABZ58" s="78"/>
      <c r="ACA58" s="9"/>
      <c r="ACB58" s="9"/>
      <c r="ACC58" s="78"/>
      <c r="ACD58" s="9"/>
      <c r="ACE58" s="9"/>
      <c r="ACF58" s="78"/>
      <c r="ACG58" s="9"/>
      <c r="ACH58" s="9"/>
      <c r="ACI58" s="78"/>
      <c r="ACJ58" s="9"/>
      <c r="ACK58" s="9"/>
      <c r="ACL58" s="78"/>
      <c r="ACM58" s="9"/>
      <c r="ACN58" s="9"/>
      <c r="ACO58" s="78"/>
      <c r="ACP58" s="9"/>
      <c r="ACQ58" s="9"/>
      <c r="ACR58" s="78"/>
      <c r="ACS58" s="9"/>
      <c r="ACT58" s="9"/>
      <c r="ACU58" s="78"/>
      <c r="ACV58" s="10"/>
      <c r="ACW58" s="10"/>
      <c r="ACX58" s="10"/>
      <c r="ACY58" s="9"/>
      <c r="ACZ58" s="9"/>
      <c r="ADA58" s="78"/>
      <c r="ADB58" s="10"/>
      <c r="ADC58" s="10"/>
      <c r="ADD58" s="10"/>
      <c r="ADE58" s="9"/>
      <c r="ADF58" s="9"/>
      <c r="ADG58" s="78"/>
      <c r="ADH58" s="9"/>
      <c r="ADI58" s="9"/>
      <c r="ADJ58" s="78"/>
      <c r="ADK58" s="10"/>
      <c r="ADL58" s="10"/>
      <c r="ADM58" s="10"/>
      <c r="ADN58" s="10"/>
      <c r="ADO58" s="10"/>
      <c r="ADP58" s="10"/>
      <c r="ADQ58" s="57"/>
      <c r="ADR58" s="58"/>
      <c r="ADS58" s="9"/>
      <c r="ADT58" s="9"/>
      <c r="ADU58" s="78"/>
      <c r="ADV58" s="9"/>
      <c r="ADW58" s="9"/>
      <c r="ADX58" s="78"/>
      <c r="ADY58" s="9"/>
      <c r="ADZ58" s="9"/>
      <c r="AEA58" s="78"/>
      <c r="AEB58" s="9"/>
      <c r="AEC58" s="9"/>
      <c r="AED58" s="78"/>
      <c r="AEE58" s="9"/>
      <c r="AEF58" s="9"/>
      <c r="AEG58" s="78"/>
      <c r="AEH58" s="9"/>
      <c r="AEI58" s="9"/>
      <c r="AEJ58" s="78"/>
      <c r="AEK58" s="9"/>
      <c r="AEL58" s="9"/>
      <c r="AEM58" s="78"/>
      <c r="AEN58" s="9"/>
      <c r="AEO58" s="9"/>
      <c r="AEP58" s="78"/>
      <c r="AEQ58" s="9"/>
      <c r="AER58" s="9"/>
      <c r="AES58" s="78"/>
      <c r="AET58" s="9"/>
      <c r="AEU58" s="9"/>
      <c r="AEV58" s="78"/>
      <c r="AEW58" s="9"/>
      <c r="AEX58" s="9"/>
      <c r="AEY58" s="78"/>
      <c r="AEZ58" s="9"/>
      <c r="AFA58" s="9"/>
      <c r="AFB58" s="78"/>
      <c r="AFC58" s="9"/>
      <c r="AFD58" s="9"/>
      <c r="AFE58" s="78"/>
      <c r="AFF58" s="9"/>
      <c r="AFG58" s="9"/>
      <c r="AFH58" s="78"/>
      <c r="AFI58" s="9"/>
      <c r="AFJ58" s="9"/>
      <c r="AFK58" s="78"/>
      <c r="AFL58" s="9"/>
      <c r="AFM58" s="9"/>
      <c r="AFN58" s="78"/>
      <c r="AFO58" s="9"/>
      <c r="AFP58" s="9"/>
      <c r="AFQ58" s="78"/>
      <c r="AFR58" s="9"/>
      <c r="AFS58" s="9"/>
      <c r="AFT58" s="78"/>
      <c r="AFU58" s="9"/>
      <c r="AFV58" s="9"/>
      <c r="AFW58" s="78"/>
      <c r="AFX58" s="9"/>
      <c r="AFY58" s="9"/>
      <c r="AFZ58" s="78"/>
      <c r="AGA58" s="9"/>
      <c r="AGB58" s="9"/>
      <c r="AGC58" s="78"/>
      <c r="AGD58" s="10"/>
      <c r="AGE58" s="10"/>
      <c r="AGF58" s="10"/>
      <c r="AGG58" s="9"/>
      <c r="AGH58" s="9"/>
      <c r="AGI58" s="78"/>
      <c r="AGJ58" s="10"/>
      <c r="AGK58" s="10"/>
      <c r="AGL58" s="10"/>
      <c r="AGM58" s="9"/>
      <c r="AGN58" s="9"/>
      <c r="AGO58" s="78"/>
      <c r="AGP58" s="9"/>
      <c r="AGQ58" s="9"/>
      <c r="AGR58" s="78"/>
      <c r="AGS58" s="10"/>
      <c r="AGT58" s="10"/>
      <c r="AGU58" s="10"/>
      <c r="AGV58" s="10"/>
      <c r="AGW58" s="10"/>
      <c r="AGX58" s="10"/>
      <c r="AGY58" s="57"/>
      <c r="AGZ58" s="58"/>
      <c r="AHA58" s="9"/>
      <c r="AHB58" s="9"/>
      <c r="AHC58" s="78"/>
      <c r="AHD58" s="9"/>
      <c r="AHE58" s="9"/>
      <c r="AHF58" s="78"/>
      <c r="AHG58" s="9"/>
      <c r="AHH58" s="9"/>
      <c r="AHI58" s="78"/>
      <c r="AHJ58" s="9"/>
      <c r="AHK58" s="9"/>
      <c r="AHL58" s="78"/>
      <c r="AHM58" s="9"/>
      <c r="AHN58" s="9"/>
      <c r="AHO58" s="78"/>
      <c r="AHP58" s="9"/>
      <c r="AHQ58" s="9"/>
      <c r="AHR58" s="78"/>
      <c r="AHS58" s="9"/>
      <c r="AHT58" s="9"/>
      <c r="AHU58" s="78"/>
      <c r="AHV58" s="9"/>
      <c r="AHW58" s="9"/>
      <c r="AHX58" s="78"/>
      <c r="AHY58" s="9"/>
      <c r="AHZ58" s="9"/>
      <c r="AIA58" s="78"/>
      <c r="AIB58" s="9"/>
      <c r="AIC58" s="9"/>
      <c r="AID58" s="78"/>
      <c r="AIE58" s="9"/>
      <c r="AIF58" s="9"/>
      <c r="AIG58" s="78"/>
      <c r="AIH58" s="9"/>
      <c r="AII58" s="9"/>
      <c r="AIJ58" s="78"/>
      <c r="AIK58" s="9"/>
      <c r="AIL58" s="9"/>
      <c r="AIM58" s="78"/>
      <c r="AIN58" s="9"/>
      <c r="AIO58" s="9"/>
      <c r="AIP58" s="78"/>
      <c r="AIQ58" s="9"/>
      <c r="AIR58" s="9"/>
      <c r="AIS58" s="78"/>
      <c r="AIT58" s="9"/>
      <c r="AIU58" s="9"/>
      <c r="AIV58" s="78"/>
      <c r="AIW58" s="9"/>
      <c r="AIX58" s="9"/>
      <c r="AIY58" s="78"/>
      <c r="AIZ58" s="9"/>
      <c r="AJA58" s="9"/>
      <c r="AJB58" s="78"/>
      <c r="AJC58" s="9"/>
      <c r="AJD58" s="9"/>
      <c r="AJE58" s="78"/>
      <c r="AJF58" s="9"/>
      <c r="AJG58" s="9"/>
      <c r="AJH58" s="78"/>
      <c r="AJI58" s="9"/>
      <c r="AJJ58" s="9"/>
      <c r="AJK58" s="78"/>
      <c r="AJL58" s="10"/>
      <c r="AJM58" s="10"/>
      <c r="AJN58" s="10"/>
      <c r="AJO58" s="9"/>
      <c r="AJP58" s="9"/>
      <c r="AJQ58" s="78"/>
      <c r="AJR58" s="10"/>
      <c r="AJS58" s="10"/>
      <c r="AJT58" s="10"/>
      <c r="AJU58" s="9"/>
      <c r="AJV58" s="9"/>
      <c r="AJW58" s="78"/>
      <c r="AJX58" s="9"/>
      <c r="AJY58" s="9"/>
      <c r="AJZ58" s="78"/>
      <c r="AKA58" s="10"/>
      <c r="AKB58" s="10"/>
      <c r="AKC58" s="10"/>
      <c r="AKD58" s="10"/>
      <c r="AKE58" s="10"/>
      <c r="AKF58" s="10"/>
      <c r="AKG58" s="57"/>
      <c r="AKH58" s="58"/>
      <c r="AKI58" s="9"/>
      <c r="AKJ58" s="9"/>
      <c r="AKK58" s="78"/>
      <c r="AKL58" s="9"/>
      <c r="AKM58" s="9"/>
      <c r="AKN58" s="78"/>
      <c r="AKO58" s="9"/>
      <c r="AKP58" s="9"/>
      <c r="AKQ58" s="78"/>
      <c r="AKR58" s="9"/>
      <c r="AKS58" s="9"/>
      <c r="AKT58" s="78"/>
      <c r="AKU58" s="9"/>
      <c r="AKV58" s="9"/>
      <c r="AKW58" s="78"/>
      <c r="AKX58" s="9"/>
      <c r="AKY58" s="9"/>
      <c r="AKZ58" s="78"/>
      <c r="ALA58" s="9"/>
      <c r="ALB58" s="9"/>
      <c r="ALC58" s="78"/>
      <c r="ALD58" s="9"/>
      <c r="ALE58" s="9"/>
      <c r="ALF58" s="78"/>
      <c r="ALG58" s="9"/>
      <c r="ALH58" s="9"/>
      <c r="ALI58" s="78"/>
      <c r="ALJ58" s="9"/>
      <c r="ALK58" s="9"/>
      <c r="ALL58" s="78"/>
      <c r="ALM58" s="9"/>
      <c r="ALN58" s="9"/>
      <c r="ALO58" s="78"/>
      <c r="ALP58" s="9"/>
      <c r="ALQ58" s="9"/>
      <c r="ALR58" s="78"/>
      <c r="ALS58" s="9"/>
      <c r="ALT58" s="9"/>
      <c r="ALU58" s="78"/>
      <c r="ALV58" s="9"/>
      <c r="ALW58" s="9"/>
      <c r="ALX58" s="78"/>
      <c r="ALY58" s="9"/>
      <c r="ALZ58" s="9"/>
      <c r="AMA58" s="78"/>
      <c r="AMB58" s="9"/>
      <c r="AMC58" s="9"/>
      <c r="AMD58" s="78"/>
      <c r="AME58" s="9"/>
      <c r="AMF58" s="9"/>
      <c r="AMG58" s="78"/>
      <c r="AMH58" s="9"/>
      <c r="AMI58" s="9"/>
      <c r="AMJ58" s="78"/>
      <c r="AMK58" s="9"/>
      <c r="AML58" s="9"/>
      <c r="AMM58" s="78"/>
      <c r="AMN58" s="9"/>
      <c r="AMO58" s="9"/>
      <c r="AMP58" s="78"/>
      <c r="AMQ58" s="9"/>
      <c r="AMR58" s="9"/>
      <c r="AMS58" s="78"/>
      <c r="AMT58" s="10"/>
      <c r="AMU58" s="10"/>
      <c r="AMV58" s="10"/>
      <c r="AMW58" s="9"/>
      <c r="AMX58" s="9"/>
      <c r="AMY58" s="78"/>
      <c r="AMZ58" s="10"/>
      <c r="ANA58" s="10"/>
      <c r="ANB58" s="10"/>
      <c r="ANC58" s="9"/>
      <c r="AND58" s="9"/>
      <c r="ANE58" s="78"/>
      <c r="ANF58" s="9"/>
      <c r="ANG58" s="9"/>
      <c r="ANH58" s="78"/>
      <c r="ANI58" s="10"/>
      <c r="ANJ58" s="10"/>
      <c r="ANK58" s="10"/>
      <c r="ANL58" s="10"/>
      <c r="ANM58" s="10"/>
      <c r="ANN58" s="10"/>
      <c r="ANO58" s="57"/>
      <c r="ANP58" s="58"/>
      <c r="ANQ58" s="9"/>
      <c r="ANR58" s="9"/>
      <c r="ANS58" s="78"/>
      <c r="ANT58" s="9"/>
      <c r="ANU58" s="9"/>
      <c r="ANV58" s="78"/>
      <c r="ANW58" s="9"/>
      <c r="ANX58" s="9"/>
      <c r="ANY58" s="78"/>
      <c r="ANZ58" s="9"/>
      <c r="AOA58" s="9"/>
      <c r="AOB58" s="78"/>
      <c r="AOC58" s="9"/>
      <c r="AOD58" s="9"/>
      <c r="AOE58" s="78"/>
      <c r="AOF58" s="9"/>
      <c r="AOG58" s="9"/>
      <c r="AOH58" s="78"/>
      <c r="AOI58" s="9"/>
      <c r="AOJ58" s="9"/>
      <c r="AOK58" s="78"/>
      <c r="AOL58" s="9"/>
      <c r="AOM58" s="9"/>
      <c r="AON58" s="78"/>
      <c r="AOO58" s="9"/>
      <c r="AOP58" s="9"/>
      <c r="AOQ58" s="78"/>
      <c r="AOR58" s="9"/>
      <c r="AOS58" s="9"/>
      <c r="AOT58" s="78"/>
      <c r="AOU58" s="9"/>
      <c r="AOV58" s="9"/>
      <c r="AOW58" s="78"/>
      <c r="AOX58" s="9"/>
      <c r="AOY58" s="9"/>
      <c r="AOZ58" s="78"/>
      <c r="APA58" s="9"/>
      <c r="APB58" s="9"/>
      <c r="APC58" s="78"/>
      <c r="APD58" s="9"/>
      <c r="APE58" s="9"/>
      <c r="APF58" s="78"/>
      <c r="APG58" s="9"/>
      <c r="APH58" s="9"/>
      <c r="API58" s="78"/>
      <c r="APJ58" s="9"/>
      <c r="APK58" s="9"/>
      <c r="APL58" s="78"/>
      <c r="APM58" s="9"/>
      <c r="APN58" s="9"/>
      <c r="APO58" s="78"/>
      <c r="APP58" s="9"/>
      <c r="APQ58" s="9"/>
      <c r="APR58" s="78"/>
      <c r="APS58" s="9"/>
      <c r="APT58" s="9"/>
      <c r="APU58" s="78"/>
      <c r="APV58" s="9"/>
      <c r="APW58" s="9"/>
      <c r="APX58" s="78"/>
      <c r="APY58" s="9"/>
      <c r="APZ58" s="9"/>
      <c r="AQA58" s="78"/>
      <c r="AQB58" s="10"/>
      <c r="AQC58" s="10"/>
      <c r="AQD58" s="10"/>
      <c r="AQE58" s="9"/>
      <c r="AQF58" s="9"/>
      <c r="AQG58" s="78"/>
      <c r="AQH58" s="10"/>
      <c r="AQI58" s="10"/>
      <c r="AQJ58" s="10"/>
      <c r="AQK58" s="9"/>
      <c r="AQL58" s="9"/>
      <c r="AQM58" s="78"/>
      <c r="AQN58" s="9"/>
      <c r="AQO58" s="9"/>
      <c r="AQP58" s="78"/>
      <c r="AQQ58" s="10"/>
      <c r="AQR58" s="10"/>
      <c r="AQS58" s="10"/>
      <c r="AQT58" s="10"/>
      <c r="AQU58" s="10"/>
      <c r="AQV58" s="10"/>
      <c r="AQW58" s="57"/>
      <c r="AQX58" s="58"/>
      <c r="AQY58" s="9"/>
      <c r="AQZ58" s="9"/>
      <c r="ARA58" s="78"/>
      <c r="ARB58" s="9"/>
      <c r="ARC58" s="9"/>
      <c r="ARD58" s="78"/>
      <c r="ARE58" s="9"/>
      <c r="ARF58" s="9"/>
      <c r="ARG58" s="78"/>
      <c r="ARH58" s="9"/>
      <c r="ARI58" s="9"/>
      <c r="ARJ58" s="78"/>
      <c r="ARK58" s="9"/>
      <c r="ARL58" s="9"/>
      <c r="ARM58" s="78"/>
      <c r="ARN58" s="9"/>
      <c r="ARO58" s="9"/>
      <c r="ARP58" s="78"/>
      <c r="ARQ58" s="9"/>
      <c r="ARR58" s="9"/>
      <c r="ARS58" s="78"/>
      <c r="ART58" s="9"/>
      <c r="ARU58" s="9"/>
      <c r="ARV58" s="78"/>
      <c r="ARW58" s="9"/>
      <c r="ARX58" s="9"/>
      <c r="ARY58" s="78"/>
      <c r="ARZ58" s="9"/>
      <c r="ASA58" s="9"/>
      <c r="ASB58" s="78"/>
      <c r="ASC58" s="9"/>
      <c r="ASD58" s="9"/>
      <c r="ASE58" s="78"/>
      <c r="ASF58" s="9"/>
      <c r="ASG58" s="9"/>
      <c r="ASH58" s="78"/>
      <c r="ASI58" s="9"/>
      <c r="ASJ58" s="9"/>
      <c r="ASK58" s="78"/>
      <c r="ASL58" s="9"/>
      <c r="ASM58" s="9"/>
      <c r="ASN58" s="78"/>
      <c r="ASO58" s="9"/>
      <c r="ASP58" s="9"/>
      <c r="ASQ58" s="78"/>
      <c r="ASR58" s="9"/>
      <c r="ASS58" s="9"/>
      <c r="AST58" s="78"/>
      <c r="ASU58" s="9"/>
      <c r="ASV58" s="9"/>
      <c r="ASW58" s="78"/>
      <c r="ASX58" s="9"/>
      <c r="ASY58" s="9"/>
      <c r="ASZ58" s="78"/>
      <c r="ATA58" s="9"/>
      <c r="ATB58" s="9"/>
      <c r="ATC58" s="78"/>
      <c r="ATD58" s="9"/>
      <c r="ATE58" s="9"/>
      <c r="ATF58" s="78"/>
      <c r="ATG58" s="9"/>
      <c r="ATH58" s="9"/>
      <c r="ATI58" s="78"/>
      <c r="ATJ58" s="10"/>
      <c r="ATK58" s="10"/>
      <c r="ATL58" s="10"/>
      <c r="ATM58" s="9"/>
      <c r="ATN58" s="9"/>
      <c r="ATO58" s="78"/>
      <c r="ATP58" s="10"/>
      <c r="ATQ58" s="10"/>
      <c r="ATR58" s="10"/>
      <c r="ATS58" s="9"/>
      <c r="ATT58" s="9"/>
      <c r="ATU58" s="78"/>
      <c r="ATV58" s="9"/>
      <c r="ATW58" s="9"/>
      <c r="ATX58" s="78"/>
      <c r="ATY58" s="10"/>
      <c r="ATZ58" s="10"/>
      <c r="AUA58" s="10"/>
      <c r="AUB58" s="10"/>
      <c r="AUC58" s="10"/>
      <c r="AUD58" s="10"/>
      <c r="AUE58" s="57"/>
      <c r="AUF58" s="58"/>
      <c r="AUG58" s="9"/>
      <c r="AUH58" s="9"/>
      <c r="AUI58" s="78"/>
      <c r="AUJ58" s="9"/>
      <c r="AUK58" s="9"/>
      <c r="AUL58" s="78"/>
      <c r="AUM58" s="9"/>
      <c r="AUN58" s="9"/>
      <c r="AUO58" s="78"/>
      <c r="AUP58" s="9"/>
      <c r="AUQ58" s="9"/>
      <c r="AUR58" s="78"/>
      <c r="AUS58" s="9"/>
      <c r="AUT58" s="9"/>
      <c r="AUU58" s="78"/>
      <c r="AUV58" s="9"/>
      <c r="AUW58" s="9"/>
      <c r="AUX58" s="78"/>
      <c r="AUY58" s="9"/>
      <c r="AUZ58" s="9"/>
      <c r="AVA58" s="78"/>
      <c r="AVB58" s="9"/>
      <c r="AVC58" s="9"/>
      <c r="AVD58" s="78"/>
      <c r="AVE58" s="9"/>
      <c r="AVF58" s="9"/>
      <c r="AVG58" s="78"/>
      <c r="AVH58" s="9"/>
      <c r="AVI58" s="9"/>
      <c r="AVJ58" s="78"/>
      <c r="AVK58" s="9"/>
      <c r="AVL58" s="9"/>
      <c r="AVM58" s="78"/>
      <c r="AVN58" s="9"/>
      <c r="AVO58" s="9"/>
      <c r="AVP58" s="78"/>
      <c r="AVQ58" s="9"/>
      <c r="AVR58" s="9"/>
      <c r="AVS58" s="78"/>
      <c r="AVT58" s="9"/>
      <c r="AVU58" s="9"/>
      <c r="AVV58" s="78"/>
      <c r="AVW58" s="9"/>
      <c r="AVX58" s="9"/>
      <c r="AVY58" s="78"/>
      <c r="AVZ58" s="9"/>
      <c r="AWA58" s="9"/>
      <c r="AWB58" s="78"/>
      <c r="AWC58" s="9"/>
      <c r="AWD58" s="9"/>
      <c r="AWE58" s="78"/>
      <c r="AWF58" s="9"/>
      <c r="AWG58" s="9"/>
      <c r="AWH58" s="78"/>
      <c r="AWI58" s="9"/>
      <c r="AWJ58" s="9"/>
      <c r="AWK58" s="78"/>
      <c r="AWL58" s="9"/>
      <c r="AWM58" s="9"/>
      <c r="AWN58" s="78"/>
      <c r="AWO58" s="9"/>
      <c r="AWP58" s="9"/>
      <c r="AWQ58" s="78"/>
      <c r="AWR58" s="10"/>
      <c r="AWS58" s="10"/>
      <c r="AWT58" s="10"/>
      <c r="AWU58" s="9"/>
      <c r="AWV58" s="9"/>
      <c r="AWW58" s="78"/>
      <c r="AWX58" s="10"/>
      <c r="AWY58" s="10"/>
      <c r="AWZ58" s="10"/>
      <c r="AXA58" s="9"/>
      <c r="AXB58" s="9"/>
      <c r="AXC58" s="78"/>
      <c r="AXD58" s="9"/>
      <c r="AXE58" s="9"/>
      <c r="AXF58" s="78"/>
      <c r="AXG58" s="10"/>
      <c r="AXH58" s="10"/>
      <c r="AXI58" s="10"/>
      <c r="AXJ58" s="10"/>
      <c r="AXK58" s="10"/>
      <c r="AXL58" s="10"/>
      <c r="AXM58" s="57"/>
      <c r="AXN58" s="58"/>
      <c r="AXO58" s="9"/>
      <c r="AXP58" s="9"/>
      <c r="AXQ58" s="78"/>
      <c r="AXR58" s="9"/>
      <c r="AXS58" s="9"/>
      <c r="AXT58" s="78"/>
      <c r="AXU58" s="9"/>
      <c r="AXV58" s="9"/>
      <c r="AXW58" s="78"/>
      <c r="AXX58" s="9"/>
      <c r="AXY58" s="9"/>
      <c r="AXZ58" s="78"/>
      <c r="AYA58" s="9"/>
      <c r="AYB58" s="9"/>
      <c r="AYC58" s="78"/>
      <c r="AYD58" s="9"/>
      <c r="AYE58" s="9"/>
      <c r="AYF58" s="78"/>
      <c r="AYG58" s="9"/>
      <c r="AYH58" s="9"/>
      <c r="AYI58" s="78"/>
      <c r="AYJ58" s="9"/>
      <c r="AYK58" s="9"/>
      <c r="AYL58" s="78"/>
      <c r="AYM58" s="9"/>
      <c r="AYN58" s="9"/>
      <c r="AYO58" s="78"/>
      <c r="AYP58" s="9"/>
      <c r="AYQ58" s="9"/>
      <c r="AYR58" s="78"/>
      <c r="AYS58" s="9"/>
      <c r="AYT58" s="9"/>
      <c r="AYU58" s="78"/>
      <c r="AYV58" s="9"/>
      <c r="AYW58" s="9"/>
      <c r="AYX58" s="78"/>
      <c r="AYY58" s="9"/>
      <c r="AYZ58" s="9"/>
      <c r="AZA58" s="78"/>
      <c r="AZB58" s="9"/>
      <c r="AZC58" s="9"/>
      <c r="AZD58" s="78"/>
      <c r="AZE58" s="9"/>
      <c r="AZF58" s="9"/>
      <c r="AZG58" s="78"/>
      <c r="AZH58" s="9"/>
      <c r="AZI58" s="9"/>
      <c r="AZJ58" s="78"/>
      <c r="AZK58" s="9"/>
      <c r="AZL58" s="9"/>
      <c r="AZM58" s="78"/>
      <c r="AZN58" s="9"/>
      <c r="AZO58" s="9"/>
      <c r="AZP58" s="78"/>
      <c r="AZQ58" s="9"/>
      <c r="AZR58" s="9"/>
      <c r="AZS58" s="78"/>
      <c r="AZT58" s="9"/>
      <c r="AZU58" s="9"/>
      <c r="AZV58" s="78"/>
      <c r="AZW58" s="9"/>
      <c r="AZX58" s="9"/>
      <c r="AZY58" s="78"/>
      <c r="AZZ58" s="10"/>
      <c r="BAA58" s="10"/>
      <c r="BAB58" s="10"/>
      <c r="BAC58" s="9"/>
      <c r="BAD58" s="9"/>
      <c r="BAE58" s="78"/>
      <c r="BAF58" s="10"/>
      <c r="BAG58" s="10"/>
      <c r="BAH58" s="10"/>
      <c r="BAI58" s="9"/>
      <c r="BAJ58" s="9"/>
      <c r="BAK58" s="78"/>
      <c r="BAL58" s="9"/>
      <c r="BAM58" s="9"/>
      <c r="BAN58" s="78"/>
      <c r="BAO58" s="10"/>
      <c r="BAP58" s="10"/>
      <c r="BAQ58" s="10"/>
      <c r="BAR58" s="10"/>
      <c r="BAS58" s="10"/>
      <c r="BAT58" s="10"/>
      <c r="BAU58" s="57"/>
      <c r="BAV58" s="58"/>
      <c r="BAW58" s="9"/>
      <c r="BAX58" s="9"/>
      <c r="BAY58" s="78"/>
      <c r="BAZ58" s="9"/>
      <c r="BBA58" s="9"/>
      <c r="BBB58" s="78"/>
      <c r="BBC58" s="9"/>
      <c r="BBD58" s="9"/>
      <c r="BBE58" s="78"/>
      <c r="BBF58" s="9"/>
      <c r="BBG58" s="9"/>
      <c r="BBH58" s="78"/>
      <c r="BBI58" s="9"/>
      <c r="BBJ58" s="9"/>
      <c r="BBK58" s="78"/>
      <c r="BBL58" s="9"/>
      <c r="BBM58" s="9"/>
      <c r="BBN58" s="78"/>
      <c r="BBO58" s="9"/>
      <c r="BBP58" s="9"/>
      <c r="BBQ58" s="78"/>
      <c r="BBR58" s="9"/>
      <c r="BBS58" s="9"/>
      <c r="BBT58" s="78"/>
      <c r="BBU58" s="9"/>
      <c r="BBV58" s="9"/>
      <c r="BBW58" s="78"/>
      <c r="BBX58" s="9"/>
      <c r="BBY58" s="9"/>
      <c r="BBZ58" s="78"/>
      <c r="BCA58" s="9"/>
      <c r="BCB58" s="9"/>
      <c r="BCC58" s="78"/>
      <c r="BCD58" s="9"/>
      <c r="BCE58" s="9"/>
      <c r="BCF58" s="78"/>
      <c r="BCG58" s="9"/>
      <c r="BCH58" s="9"/>
      <c r="BCI58" s="78"/>
      <c r="BCJ58" s="9"/>
      <c r="BCK58" s="9"/>
      <c r="BCL58" s="78"/>
      <c r="BCM58" s="9"/>
      <c r="BCN58" s="9"/>
      <c r="BCO58" s="78"/>
      <c r="BCP58" s="9"/>
      <c r="BCQ58" s="9"/>
      <c r="BCR58" s="78"/>
      <c r="BCS58" s="9"/>
      <c r="BCT58" s="9"/>
      <c r="BCU58" s="78"/>
      <c r="BCV58" s="9"/>
      <c r="BCW58" s="9"/>
      <c r="BCX58" s="78"/>
      <c r="BCY58" s="9"/>
      <c r="BCZ58" s="9"/>
      <c r="BDA58" s="78"/>
      <c r="BDB58" s="9"/>
      <c r="BDC58" s="9"/>
      <c r="BDD58" s="78"/>
      <c r="BDE58" s="9"/>
      <c r="BDF58" s="9"/>
      <c r="BDG58" s="78"/>
      <c r="BDH58" s="10"/>
      <c r="BDI58" s="10"/>
      <c r="BDJ58" s="10"/>
      <c r="BDK58" s="9"/>
      <c r="BDL58" s="9"/>
      <c r="BDM58" s="78"/>
      <c r="BDN58" s="10"/>
      <c r="BDO58" s="10"/>
      <c r="BDP58" s="10"/>
      <c r="BDQ58" s="9"/>
      <c r="BDR58" s="9"/>
      <c r="BDS58" s="78"/>
      <c r="BDT58" s="9"/>
      <c r="BDU58" s="9"/>
      <c r="BDV58" s="78"/>
      <c r="BDW58" s="10"/>
      <c r="BDX58" s="10"/>
      <c r="BDY58" s="10"/>
      <c r="BDZ58" s="10"/>
      <c r="BEA58" s="10"/>
      <c r="BEB58" s="10"/>
      <c r="BEC58" s="57"/>
      <c r="BED58" s="58"/>
      <c r="BEE58" s="9"/>
      <c r="BEF58" s="9"/>
      <c r="BEG58" s="78"/>
      <c r="BEH58" s="9"/>
      <c r="BEI58" s="9"/>
      <c r="BEJ58" s="78"/>
      <c r="BEK58" s="9"/>
      <c r="BEL58" s="9"/>
      <c r="BEM58" s="78"/>
      <c r="BEN58" s="9"/>
      <c r="BEO58" s="9"/>
      <c r="BEP58" s="78"/>
      <c r="BEQ58" s="9"/>
      <c r="BER58" s="9"/>
      <c r="BES58" s="78"/>
      <c r="BET58" s="9"/>
      <c r="BEU58" s="9"/>
      <c r="BEV58" s="78"/>
      <c r="BEW58" s="9"/>
      <c r="BEX58" s="9"/>
      <c r="BEY58" s="78"/>
      <c r="BEZ58" s="9"/>
      <c r="BFA58" s="9"/>
      <c r="BFB58" s="78"/>
      <c r="BFC58" s="9"/>
      <c r="BFD58" s="9"/>
      <c r="BFE58" s="78"/>
      <c r="BFF58" s="9"/>
      <c r="BFG58" s="9"/>
      <c r="BFH58" s="78"/>
      <c r="BFI58" s="9"/>
      <c r="BFJ58" s="9"/>
      <c r="BFK58" s="78"/>
      <c r="BFL58" s="9"/>
      <c r="BFM58" s="9"/>
      <c r="BFN58" s="78"/>
      <c r="BFO58" s="9"/>
      <c r="BFP58" s="9"/>
      <c r="BFQ58" s="78"/>
      <c r="BFR58" s="9"/>
      <c r="BFS58" s="9"/>
      <c r="BFT58" s="78"/>
      <c r="BFU58" s="9"/>
      <c r="BFV58" s="9"/>
      <c r="BFW58" s="78"/>
      <c r="BFX58" s="9"/>
      <c r="BFY58" s="9"/>
      <c r="BFZ58" s="78"/>
      <c r="BGA58" s="9"/>
      <c r="BGB58" s="9"/>
      <c r="BGC58" s="78"/>
      <c r="BGD58" s="9"/>
      <c r="BGE58" s="9"/>
      <c r="BGF58" s="78"/>
      <c r="BGG58" s="9"/>
      <c r="BGH58" s="9"/>
      <c r="BGI58" s="78"/>
      <c r="BGJ58" s="9"/>
      <c r="BGK58" s="9"/>
      <c r="BGL58" s="78"/>
      <c r="BGM58" s="9"/>
      <c r="BGN58" s="9"/>
      <c r="BGO58" s="78"/>
      <c r="BGP58" s="10"/>
      <c r="BGQ58" s="10"/>
      <c r="BGR58" s="10"/>
      <c r="BGS58" s="9"/>
      <c r="BGT58" s="9"/>
      <c r="BGU58" s="78"/>
      <c r="BGV58" s="10"/>
      <c r="BGW58" s="10"/>
      <c r="BGX58" s="10"/>
      <c r="BGY58" s="9"/>
      <c r="BGZ58" s="9"/>
      <c r="BHA58" s="78"/>
      <c r="BHB58" s="9"/>
      <c r="BHC58" s="9"/>
      <c r="BHD58" s="78"/>
      <c r="BHE58" s="10"/>
      <c r="BHF58" s="10"/>
      <c r="BHG58" s="10"/>
      <c r="BHH58" s="10"/>
      <c r="BHI58" s="10"/>
      <c r="BHJ58" s="10"/>
      <c r="BHK58" s="57"/>
      <c r="BHL58" s="58"/>
      <c r="BHM58" s="9"/>
      <c r="BHN58" s="9"/>
      <c r="BHO58" s="78"/>
      <c r="BHP58" s="9"/>
      <c r="BHQ58" s="9"/>
      <c r="BHR58" s="78"/>
      <c r="BHS58" s="9"/>
      <c r="BHT58" s="9"/>
      <c r="BHU58" s="78"/>
      <c r="BHV58" s="9"/>
      <c r="BHW58" s="9"/>
      <c r="BHX58" s="78"/>
      <c r="BHY58" s="9"/>
      <c r="BHZ58" s="9"/>
      <c r="BIA58" s="78"/>
      <c r="BIB58" s="9"/>
      <c r="BIC58" s="9"/>
      <c r="BID58" s="78"/>
      <c r="BIE58" s="9"/>
      <c r="BIF58" s="9"/>
      <c r="BIG58" s="78"/>
      <c r="BIH58" s="9"/>
      <c r="BII58" s="9"/>
      <c r="BIJ58" s="78"/>
      <c r="BIK58" s="9"/>
      <c r="BIL58" s="9"/>
      <c r="BIM58" s="78"/>
      <c r="BIN58" s="9"/>
      <c r="BIO58" s="9"/>
      <c r="BIP58" s="78"/>
      <c r="BIQ58" s="9"/>
      <c r="BIR58" s="9"/>
      <c r="BIS58" s="78"/>
      <c r="BIT58" s="9"/>
      <c r="BIU58" s="9"/>
      <c r="BIV58" s="78"/>
      <c r="BIW58" s="9"/>
      <c r="BIX58" s="9"/>
      <c r="BIY58" s="78"/>
      <c r="BIZ58" s="9"/>
      <c r="BJA58" s="9"/>
      <c r="BJB58" s="78"/>
      <c r="BJC58" s="9"/>
      <c r="BJD58" s="9"/>
      <c r="BJE58" s="78"/>
      <c r="BJF58" s="9"/>
      <c r="BJG58" s="9"/>
      <c r="BJH58" s="78"/>
      <c r="BJI58" s="9"/>
      <c r="BJJ58" s="9"/>
      <c r="BJK58" s="78"/>
      <c r="BJL58" s="9"/>
      <c r="BJM58" s="9"/>
      <c r="BJN58" s="78"/>
      <c r="BJO58" s="9"/>
      <c r="BJP58" s="9"/>
      <c r="BJQ58" s="78"/>
      <c r="BJR58" s="9"/>
      <c r="BJS58" s="9"/>
      <c r="BJT58" s="78"/>
      <c r="BJU58" s="9"/>
      <c r="BJV58" s="9"/>
      <c r="BJW58" s="78"/>
      <c r="BJX58" s="10"/>
      <c r="BJY58" s="10"/>
      <c r="BJZ58" s="10"/>
      <c r="BKA58" s="9"/>
      <c r="BKB58" s="9"/>
      <c r="BKC58" s="78"/>
      <c r="BKD58" s="10"/>
      <c r="BKE58" s="10"/>
      <c r="BKF58" s="10"/>
      <c r="BKG58" s="9"/>
      <c r="BKH58" s="9"/>
      <c r="BKI58" s="78"/>
      <c r="BKJ58" s="9"/>
      <c r="BKK58" s="9"/>
      <c r="BKL58" s="78"/>
      <c r="BKM58" s="10"/>
      <c r="BKN58" s="10"/>
      <c r="BKO58" s="10"/>
      <c r="BKP58" s="10"/>
      <c r="BKQ58" s="10"/>
      <c r="BKR58" s="10"/>
      <c r="BKS58" s="57"/>
      <c r="BKT58" s="58"/>
      <c r="BKU58" s="9"/>
      <c r="BKV58" s="9"/>
      <c r="BKW58" s="78"/>
      <c r="BKX58" s="9"/>
      <c r="BKY58" s="9"/>
      <c r="BKZ58" s="78"/>
      <c r="BLA58" s="9"/>
      <c r="BLB58" s="9"/>
      <c r="BLC58" s="78"/>
      <c r="BLD58" s="9"/>
      <c r="BLE58" s="9"/>
      <c r="BLF58" s="78"/>
      <c r="BLG58" s="9"/>
      <c r="BLH58" s="9"/>
      <c r="BLI58" s="78"/>
      <c r="BLJ58" s="9"/>
      <c r="BLK58" s="9"/>
      <c r="BLL58" s="78"/>
      <c r="BLM58" s="9"/>
      <c r="BLN58" s="9"/>
      <c r="BLO58" s="78"/>
      <c r="BLP58" s="9"/>
      <c r="BLQ58" s="9"/>
      <c r="BLR58" s="78"/>
      <c r="BLS58" s="9"/>
      <c r="BLT58" s="9"/>
      <c r="BLU58" s="78"/>
      <c r="BLV58" s="9"/>
      <c r="BLW58" s="9"/>
      <c r="BLX58" s="78"/>
      <c r="BLY58" s="9"/>
      <c r="BLZ58" s="9"/>
      <c r="BMA58" s="78"/>
      <c r="BMB58" s="9"/>
      <c r="BMC58" s="9"/>
      <c r="BMD58" s="78"/>
      <c r="BME58" s="9"/>
      <c r="BMF58" s="9"/>
      <c r="BMG58" s="78"/>
      <c r="BMH58" s="9"/>
      <c r="BMI58" s="9"/>
      <c r="BMJ58" s="78"/>
      <c r="BMK58" s="9"/>
      <c r="BML58" s="9"/>
      <c r="BMM58" s="78"/>
      <c r="BMN58" s="9"/>
      <c r="BMO58" s="9"/>
      <c r="BMP58" s="78"/>
      <c r="BMQ58" s="9"/>
      <c r="BMR58" s="9"/>
      <c r="BMS58" s="78"/>
      <c r="BMT58" s="9"/>
      <c r="BMU58" s="9"/>
      <c r="BMV58" s="78"/>
      <c r="BMW58" s="9"/>
      <c r="BMX58" s="9"/>
      <c r="BMY58" s="78"/>
      <c r="BMZ58" s="9"/>
      <c r="BNA58" s="9"/>
      <c r="BNB58" s="78"/>
      <c r="BNC58" s="9"/>
      <c r="BND58" s="9"/>
      <c r="BNE58" s="78"/>
      <c r="BNF58" s="10"/>
      <c r="BNG58" s="10"/>
      <c r="BNH58" s="10"/>
      <c r="BNI58" s="9"/>
      <c r="BNJ58" s="9"/>
      <c r="BNK58" s="78"/>
      <c r="BNL58" s="10"/>
      <c r="BNM58" s="10"/>
      <c r="BNN58" s="10"/>
      <c r="BNO58" s="9"/>
      <c r="BNP58" s="9"/>
      <c r="BNQ58" s="78"/>
      <c r="BNR58" s="9"/>
      <c r="BNS58" s="9"/>
      <c r="BNT58" s="78"/>
      <c r="BNU58" s="10"/>
      <c r="BNV58" s="10"/>
      <c r="BNW58" s="10"/>
      <c r="BNX58" s="10"/>
      <c r="BNY58" s="10"/>
      <c r="BNZ58" s="10"/>
      <c r="BOA58" s="57"/>
      <c r="BOB58" s="58"/>
      <c r="BOC58" s="9"/>
      <c r="BOD58" s="9"/>
      <c r="BOE58" s="78"/>
      <c r="BOF58" s="9"/>
      <c r="BOG58" s="9"/>
      <c r="BOH58" s="78"/>
      <c r="BOI58" s="9"/>
      <c r="BOJ58" s="9"/>
      <c r="BOK58" s="78"/>
      <c r="BOL58" s="9"/>
      <c r="BOM58" s="9"/>
      <c r="BON58" s="78"/>
      <c r="BOO58" s="9"/>
      <c r="BOP58" s="9"/>
      <c r="BOQ58" s="78"/>
      <c r="BOR58" s="9"/>
      <c r="BOS58" s="9"/>
      <c r="BOT58" s="78"/>
      <c r="BOU58" s="9"/>
      <c r="BOV58" s="9"/>
      <c r="BOW58" s="78"/>
      <c r="BOX58" s="9"/>
      <c r="BOY58" s="9"/>
      <c r="BOZ58" s="78"/>
      <c r="BPA58" s="9"/>
      <c r="BPB58" s="9"/>
      <c r="BPC58" s="78"/>
      <c r="BPD58" s="9"/>
      <c r="BPE58" s="9"/>
      <c r="BPF58" s="78"/>
      <c r="BPG58" s="9"/>
      <c r="BPH58" s="9"/>
      <c r="BPI58" s="78"/>
      <c r="BPJ58" s="9"/>
      <c r="BPK58" s="9"/>
      <c r="BPL58" s="78"/>
      <c r="BPM58" s="9"/>
      <c r="BPN58" s="9"/>
      <c r="BPO58" s="78"/>
      <c r="BPP58" s="9"/>
      <c r="BPQ58" s="9"/>
      <c r="BPR58" s="78"/>
      <c r="BPS58" s="9"/>
      <c r="BPT58" s="9"/>
      <c r="BPU58" s="78"/>
      <c r="BPV58" s="9"/>
      <c r="BPW58" s="9"/>
      <c r="BPX58" s="78"/>
      <c r="BPY58" s="9"/>
      <c r="BPZ58" s="9"/>
      <c r="BQA58" s="78"/>
      <c r="BQB58" s="9"/>
      <c r="BQC58" s="9"/>
      <c r="BQD58" s="78"/>
      <c r="BQE58" s="9"/>
      <c r="BQF58" s="9"/>
      <c r="BQG58" s="78"/>
      <c r="BQH58" s="9"/>
      <c r="BQI58" s="9"/>
      <c r="BQJ58" s="78"/>
      <c r="BQK58" s="9"/>
      <c r="BQL58" s="9"/>
      <c r="BQM58" s="78"/>
      <c r="BQN58" s="10"/>
      <c r="BQO58" s="10"/>
      <c r="BQP58" s="10"/>
      <c r="BQQ58" s="9"/>
      <c r="BQR58" s="9"/>
      <c r="BQS58" s="78"/>
      <c r="BQT58" s="10"/>
      <c r="BQU58" s="10"/>
      <c r="BQV58" s="10"/>
      <c r="BQW58" s="9"/>
      <c r="BQX58" s="9"/>
      <c r="BQY58" s="78"/>
      <c r="BQZ58" s="9"/>
      <c r="BRA58" s="9"/>
      <c r="BRB58" s="78"/>
      <c r="BRC58" s="10"/>
      <c r="BRD58" s="10"/>
      <c r="BRE58" s="10"/>
      <c r="BRF58" s="10"/>
      <c r="BRG58" s="10"/>
      <c r="BRH58" s="10"/>
      <c r="BRI58" s="57"/>
      <c r="BRJ58" s="58"/>
      <c r="BRK58" s="9"/>
      <c r="BRL58" s="9"/>
      <c r="BRM58" s="78"/>
      <c r="BRN58" s="9"/>
      <c r="BRO58" s="9"/>
      <c r="BRP58" s="78"/>
      <c r="BRQ58" s="9"/>
      <c r="BRR58" s="9"/>
      <c r="BRS58" s="78"/>
      <c r="BRT58" s="9"/>
      <c r="BRU58" s="9"/>
      <c r="BRV58" s="78"/>
      <c r="BRW58" s="9"/>
      <c r="BRX58" s="9"/>
      <c r="BRY58" s="78"/>
      <c r="BRZ58" s="9"/>
      <c r="BSA58" s="9"/>
      <c r="BSB58" s="78"/>
      <c r="BSC58" s="9"/>
      <c r="BSD58" s="9"/>
      <c r="BSE58" s="78"/>
      <c r="BSF58" s="9"/>
      <c r="BSG58" s="9"/>
      <c r="BSH58" s="78"/>
      <c r="BSI58" s="9"/>
      <c r="BSJ58" s="9"/>
      <c r="BSK58" s="78"/>
      <c r="BSL58" s="9"/>
      <c r="BSM58" s="9"/>
      <c r="BSN58" s="78"/>
      <c r="BSO58" s="9"/>
      <c r="BSP58" s="9"/>
      <c r="BSQ58" s="78"/>
      <c r="BSR58" s="9"/>
      <c r="BSS58" s="9"/>
      <c r="BST58" s="78"/>
      <c r="BSU58" s="9"/>
      <c r="BSV58" s="9"/>
      <c r="BSW58" s="78"/>
      <c r="BSX58" s="9"/>
      <c r="BSY58" s="9"/>
      <c r="BSZ58" s="78"/>
      <c r="BTA58" s="9"/>
      <c r="BTB58" s="9"/>
      <c r="BTC58" s="78"/>
      <c r="BTD58" s="9"/>
      <c r="BTE58" s="9"/>
      <c r="BTF58" s="78"/>
      <c r="BTG58" s="9"/>
      <c r="BTH58" s="9"/>
      <c r="BTI58" s="78"/>
      <c r="BTJ58" s="9"/>
      <c r="BTK58" s="9"/>
      <c r="BTL58" s="78"/>
      <c r="BTM58" s="9"/>
      <c r="BTN58" s="9"/>
      <c r="BTO58" s="78"/>
      <c r="BTP58" s="9"/>
      <c r="BTQ58" s="9"/>
      <c r="BTR58" s="78"/>
      <c r="BTS58" s="9"/>
      <c r="BTT58" s="9"/>
      <c r="BTU58" s="78"/>
      <c r="BTV58" s="10"/>
      <c r="BTW58" s="10"/>
      <c r="BTX58" s="10"/>
      <c r="BTY58" s="9"/>
      <c r="BTZ58" s="9"/>
      <c r="BUA58" s="78"/>
      <c r="BUB58" s="10"/>
      <c r="BUC58" s="10"/>
      <c r="BUD58" s="10"/>
      <c r="BUE58" s="9"/>
      <c r="BUF58" s="9"/>
      <c r="BUG58" s="78"/>
      <c r="BUH58" s="9"/>
      <c r="BUI58" s="9"/>
      <c r="BUJ58" s="78"/>
      <c r="BUK58" s="10"/>
      <c r="BUL58" s="10"/>
      <c r="BUM58" s="10"/>
      <c r="BUN58" s="10"/>
      <c r="BUO58" s="10"/>
      <c r="BUP58" s="10"/>
      <c r="BUQ58" s="57"/>
      <c r="BUR58" s="58"/>
      <c r="BUS58" s="9"/>
      <c r="BUT58" s="9"/>
      <c r="BUU58" s="78"/>
      <c r="BUV58" s="9"/>
      <c r="BUW58" s="9"/>
      <c r="BUX58" s="78"/>
      <c r="BUY58" s="9"/>
      <c r="BUZ58" s="9"/>
      <c r="BVA58" s="78"/>
      <c r="BVB58" s="9"/>
      <c r="BVC58" s="9"/>
      <c r="BVD58" s="78"/>
      <c r="BVE58" s="9"/>
      <c r="BVF58" s="9"/>
      <c r="BVG58" s="78"/>
      <c r="BVH58" s="9"/>
      <c r="BVI58" s="9"/>
      <c r="BVJ58" s="78"/>
      <c r="BVK58" s="9"/>
      <c r="BVL58" s="9"/>
      <c r="BVM58" s="78"/>
      <c r="BVN58" s="9"/>
      <c r="BVO58" s="9"/>
      <c r="BVP58" s="78"/>
      <c r="BVQ58" s="9"/>
      <c r="BVR58" s="9"/>
      <c r="BVS58" s="78"/>
      <c r="BVT58" s="9"/>
      <c r="BVU58" s="9"/>
      <c r="BVV58" s="78"/>
      <c r="BVW58" s="9"/>
      <c r="BVX58" s="9"/>
      <c r="BVY58" s="78"/>
      <c r="BVZ58" s="9"/>
      <c r="BWA58" s="9"/>
      <c r="BWB58" s="78"/>
      <c r="BWC58" s="9"/>
      <c r="BWD58" s="9"/>
      <c r="BWE58" s="78"/>
      <c r="BWF58" s="9"/>
      <c r="BWG58" s="9"/>
      <c r="BWH58" s="78"/>
      <c r="BWI58" s="9"/>
      <c r="BWJ58" s="9"/>
      <c r="BWK58" s="78"/>
      <c r="BWL58" s="9"/>
      <c r="BWM58" s="9"/>
      <c r="BWN58" s="78"/>
      <c r="BWO58" s="9"/>
      <c r="BWP58" s="9"/>
      <c r="BWQ58" s="78"/>
      <c r="BWR58" s="9"/>
      <c r="BWS58" s="9"/>
      <c r="BWT58" s="78"/>
      <c r="BWU58" s="9"/>
      <c r="BWV58" s="9"/>
      <c r="BWW58" s="78"/>
      <c r="BWX58" s="9"/>
      <c r="BWY58" s="9"/>
      <c r="BWZ58" s="78"/>
      <c r="BXA58" s="9"/>
      <c r="BXB58" s="9"/>
      <c r="BXC58" s="78"/>
      <c r="BXD58" s="10"/>
      <c r="BXE58" s="10"/>
      <c r="BXF58" s="10"/>
      <c r="BXG58" s="9"/>
      <c r="BXH58" s="9"/>
      <c r="BXI58" s="78"/>
      <c r="BXJ58" s="10"/>
      <c r="BXK58" s="10"/>
      <c r="BXL58" s="10"/>
      <c r="BXM58" s="9"/>
      <c r="BXN58" s="9"/>
      <c r="BXO58" s="78"/>
      <c r="BXP58" s="9"/>
      <c r="BXQ58" s="9"/>
      <c r="BXR58" s="78"/>
      <c r="BXS58" s="10"/>
      <c r="BXT58" s="10"/>
      <c r="BXU58" s="10"/>
      <c r="BXV58" s="10"/>
      <c r="BXW58" s="10"/>
      <c r="BXX58" s="10"/>
      <c r="BXY58" s="57"/>
      <c r="BXZ58" s="58"/>
      <c r="BYA58" s="9"/>
      <c r="BYB58" s="9"/>
      <c r="BYC58" s="78"/>
      <c r="BYD58" s="9"/>
      <c r="BYE58" s="9"/>
      <c r="BYF58" s="78"/>
      <c r="BYG58" s="9"/>
      <c r="BYH58" s="9"/>
      <c r="BYI58" s="78"/>
      <c r="BYJ58" s="9"/>
      <c r="BYK58" s="9"/>
      <c r="BYL58" s="78"/>
      <c r="BYM58" s="9"/>
      <c r="BYN58" s="9"/>
      <c r="BYO58" s="78"/>
      <c r="BYP58" s="9"/>
      <c r="BYQ58" s="9"/>
      <c r="BYR58" s="78"/>
      <c r="BYS58" s="9"/>
      <c r="BYT58" s="9"/>
      <c r="BYU58" s="78"/>
      <c r="BYV58" s="9"/>
      <c r="BYW58" s="9"/>
      <c r="BYX58" s="78"/>
      <c r="BYY58" s="9"/>
      <c r="BYZ58" s="9"/>
      <c r="BZA58" s="78"/>
      <c r="BZB58" s="9"/>
      <c r="BZC58" s="9"/>
      <c r="BZD58" s="78"/>
      <c r="BZE58" s="9"/>
      <c r="BZF58" s="9"/>
      <c r="BZG58" s="78"/>
      <c r="BZH58" s="9"/>
      <c r="BZI58" s="9"/>
      <c r="BZJ58" s="78"/>
      <c r="BZK58" s="9"/>
      <c r="BZL58" s="9"/>
      <c r="BZM58" s="78"/>
      <c r="BZN58" s="9"/>
      <c r="BZO58" s="9"/>
      <c r="BZP58" s="78"/>
      <c r="BZQ58" s="9"/>
      <c r="BZR58" s="9"/>
      <c r="BZS58" s="78"/>
      <c r="BZT58" s="9"/>
      <c r="BZU58" s="9"/>
      <c r="BZV58" s="78"/>
      <c r="BZW58" s="9"/>
      <c r="BZX58" s="9"/>
      <c r="BZY58" s="78"/>
      <c r="BZZ58" s="9"/>
      <c r="CAA58" s="9"/>
      <c r="CAB58" s="78"/>
      <c r="CAC58" s="9"/>
      <c r="CAD58" s="9"/>
      <c r="CAE58" s="78"/>
      <c r="CAF58" s="9"/>
      <c r="CAG58" s="9"/>
      <c r="CAH58" s="78"/>
      <c r="CAI58" s="9"/>
      <c r="CAJ58" s="9"/>
      <c r="CAK58" s="78"/>
      <c r="CAL58" s="10"/>
      <c r="CAM58" s="10"/>
      <c r="CAN58" s="10"/>
      <c r="CAO58" s="9"/>
      <c r="CAP58" s="9"/>
      <c r="CAQ58" s="78"/>
      <c r="CAR58" s="10"/>
      <c r="CAS58" s="10"/>
      <c r="CAT58" s="10"/>
      <c r="CAU58" s="9"/>
      <c r="CAV58" s="9"/>
      <c r="CAW58" s="78"/>
      <c r="CAX58" s="9"/>
      <c r="CAY58" s="9"/>
      <c r="CAZ58" s="78"/>
      <c r="CBA58" s="10"/>
      <c r="CBB58" s="10"/>
      <c r="CBC58" s="10"/>
      <c r="CBD58" s="10"/>
      <c r="CBE58" s="10"/>
      <c r="CBF58" s="10"/>
      <c r="CBG58" s="57"/>
      <c r="CBH58" s="58"/>
      <c r="CBI58" s="9"/>
      <c r="CBJ58" s="9"/>
      <c r="CBK58" s="78"/>
      <c r="CBL58" s="9"/>
      <c r="CBM58" s="9"/>
      <c r="CBN58" s="78"/>
      <c r="CBO58" s="9"/>
      <c r="CBP58" s="9"/>
      <c r="CBQ58" s="78"/>
      <c r="CBR58" s="9"/>
      <c r="CBS58" s="9"/>
      <c r="CBT58" s="78"/>
      <c r="CBU58" s="9"/>
      <c r="CBV58" s="9"/>
      <c r="CBW58" s="78"/>
      <c r="CBX58" s="9"/>
      <c r="CBY58" s="9"/>
      <c r="CBZ58" s="78"/>
      <c r="CCA58" s="9"/>
      <c r="CCB58" s="9"/>
      <c r="CCC58" s="78"/>
      <c r="CCD58" s="9"/>
      <c r="CCE58" s="9"/>
      <c r="CCF58" s="78"/>
      <c r="CCG58" s="9"/>
      <c r="CCH58" s="9"/>
      <c r="CCI58" s="78"/>
      <c r="CCJ58" s="9"/>
      <c r="CCK58" s="9"/>
      <c r="CCL58" s="78"/>
      <c r="CCM58" s="9"/>
      <c r="CCN58" s="9"/>
      <c r="CCO58" s="78"/>
      <c r="CCP58" s="9"/>
      <c r="CCQ58" s="9"/>
      <c r="CCR58" s="78"/>
      <c r="CCS58" s="9"/>
      <c r="CCT58" s="9"/>
      <c r="CCU58" s="78"/>
      <c r="CCV58" s="9"/>
      <c r="CCW58" s="9"/>
      <c r="CCX58" s="78"/>
      <c r="CCY58" s="9"/>
      <c r="CCZ58" s="9"/>
      <c r="CDA58" s="78"/>
      <c r="CDB58" s="9"/>
      <c r="CDC58" s="9"/>
      <c r="CDD58" s="78"/>
      <c r="CDE58" s="9"/>
      <c r="CDF58" s="9"/>
      <c r="CDG58" s="78"/>
      <c r="CDH58" s="9"/>
      <c r="CDI58" s="9"/>
      <c r="CDJ58" s="78"/>
      <c r="CDK58" s="9"/>
      <c r="CDL58" s="9"/>
      <c r="CDM58" s="78"/>
      <c r="CDN58" s="9"/>
      <c r="CDO58" s="9"/>
      <c r="CDP58" s="78"/>
      <c r="CDQ58" s="9"/>
      <c r="CDR58" s="9"/>
      <c r="CDS58" s="78"/>
      <c r="CDT58" s="10"/>
      <c r="CDU58" s="10"/>
      <c r="CDV58" s="10"/>
      <c r="CDW58" s="9"/>
      <c r="CDX58" s="9"/>
      <c r="CDY58" s="78"/>
      <c r="CDZ58" s="10"/>
      <c r="CEA58" s="10"/>
      <c r="CEB58" s="10"/>
      <c r="CEC58" s="9"/>
      <c r="CED58" s="9"/>
      <c r="CEE58" s="78"/>
      <c r="CEF58" s="9"/>
      <c r="CEG58" s="9"/>
      <c r="CEH58" s="78"/>
      <c r="CEI58" s="10"/>
      <c r="CEJ58" s="10"/>
      <c r="CEK58" s="10"/>
      <c r="CEL58" s="10"/>
      <c r="CEM58" s="10"/>
      <c r="CEN58" s="10"/>
      <c r="CEO58" s="57"/>
      <c r="CEP58" s="58"/>
      <c r="CEQ58" s="9"/>
      <c r="CER58" s="9"/>
      <c r="CES58" s="78"/>
      <c r="CET58" s="9"/>
      <c r="CEU58" s="9"/>
      <c r="CEV58" s="78"/>
      <c r="CEW58" s="9"/>
      <c r="CEX58" s="9"/>
      <c r="CEY58" s="78"/>
      <c r="CEZ58" s="9"/>
      <c r="CFA58" s="9"/>
      <c r="CFB58" s="78"/>
      <c r="CFC58" s="9"/>
      <c r="CFD58" s="9"/>
      <c r="CFE58" s="78"/>
      <c r="CFF58" s="9"/>
      <c r="CFG58" s="9"/>
      <c r="CFH58" s="78"/>
      <c r="CFI58" s="9"/>
      <c r="CFJ58" s="9"/>
      <c r="CFK58" s="78"/>
      <c r="CFL58" s="9"/>
      <c r="CFM58" s="9"/>
      <c r="CFN58" s="78"/>
      <c r="CFO58" s="9"/>
      <c r="CFP58" s="9"/>
      <c r="CFQ58" s="78"/>
      <c r="CFR58" s="9"/>
      <c r="CFS58" s="9"/>
      <c r="CFT58" s="78"/>
      <c r="CFU58" s="9"/>
      <c r="CFV58" s="9"/>
      <c r="CFW58" s="78"/>
      <c r="CFX58" s="9"/>
      <c r="CFY58" s="9"/>
      <c r="CFZ58" s="78"/>
      <c r="CGA58" s="9"/>
      <c r="CGB58" s="9"/>
      <c r="CGC58" s="78"/>
      <c r="CGD58" s="9"/>
      <c r="CGE58" s="9"/>
      <c r="CGF58" s="78"/>
      <c r="CGG58" s="9"/>
      <c r="CGH58" s="9"/>
      <c r="CGI58" s="78"/>
      <c r="CGJ58" s="9"/>
      <c r="CGK58" s="9"/>
      <c r="CGL58" s="78"/>
      <c r="CGM58" s="9"/>
      <c r="CGN58" s="9"/>
      <c r="CGO58" s="78"/>
      <c r="CGP58" s="9"/>
      <c r="CGQ58" s="9"/>
      <c r="CGR58" s="78"/>
      <c r="CGS58" s="9"/>
      <c r="CGT58" s="9"/>
      <c r="CGU58" s="78"/>
      <c r="CGV58" s="9"/>
      <c r="CGW58" s="9"/>
      <c r="CGX58" s="78"/>
      <c r="CGY58" s="9"/>
      <c r="CGZ58" s="9"/>
      <c r="CHA58" s="78"/>
      <c r="CHB58" s="10"/>
      <c r="CHC58" s="10"/>
      <c r="CHD58" s="10"/>
      <c r="CHE58" s="9"/>
      <c r="CHF58" s="9"/>
      <c r="CHG58" s="78"/>
      <c r="CHH58" s="10"/>
      <c r="CHI58" s="10"/>
      <c r="CHJ58" s="10"/>
      <c r="CHK58" s="9"/>
      <c r="CHL58" s="9"/>
      <c r="CHM58" s="78"/>
      <c r="CHN58" s="9"/>
      <c r="CHO58" s="9"/>
      <c r="CHP58" s="78"/>
      <c r="CHQ58" s="10"/>
      <c r="CHR58" s="10"/>
      <c r="CHS58" s="10"/>
      <c r="CHT58" s="10"/>
      <c r="CHU58" s="10"/>
      <c r="CHV58" s="10"/>
      <c r="CHW58" s="57"/>
      <c r="CHX58" s="58"/>
      <c r="CHY58" s="9"/>
      <c r="CHZ58" s="9"/>
      <c r="CIA58" s="78"/>
      <c r="CIB58" s="9"/>
      <c r="CIC58" s="9"/>
      <c r="CID58" s="78"/>
      <c r="CIE58" s="9"/>
      <c r="CIF58" s="9"/>
      <c r="CIG58" s="78"/>
      <c r="CIH58" s="9"/>
      <c r="CII58" s="9"/>
      <c r="CIJ58" s="78"/>
      <c r="CIK58" s="9"/>
      <c r="CIL58" s="9"/>
      <c r="CIM58" s="78"/>
      <c r="CIN58" s="9"/>
      <c r="CIO58" s="9"/>
      <c r="CIP58" s="78"/>
      <c r="CIQ58" s="9"/>
      <c r="CIR58" s="9"/>
      <c r="CIS58" s="78"/>
      <c r="CIT58" s="9"/>
      <c r="CIU58" s="9"/>
      <c r="CIV58" s="78"/>
      <c r="CIW58" s="9"/>
      <c r="CIX58" s="9"/>
      <c r="CIY58" s="78"/>
      <c r="CIZ58" s="9"/>
      <c r="CJA58" s="9"/>
      <c r="CJB58" s="78"/>
      <c r="CJC58" s="9"/>
      <c r="CJD58" s="9"/>
      <c r="CJE58" s="78"/>
      <c r="CJF58" s="9"/>
      <c r="CJG58" s="9"/>
      <c r="CJH58" s="78"/>
      <c r="CJI58" s="9"/>
      <c r="CJJ58" s="9"/>
      <c r="CJK58" s="78"/>
      <c r="CJL58" s="9"/>
      <c r="CJM58" s="9"/>
      <c r="CJN58" s="78"/>
      <c r="CJO58" s="9"/>
      <c r="CJP58" s="9"/>
      <c r="CJQ58" s="78"/>
      <c r="CJR58" s="9"/>
      <c r="CJS58" s="9"/>
      <c r="CJT58" s="78"/>
      <c r="CJU58" s="9"/>
      <c r="CJV58" s="9"/>
      <c r="CJW58" s="78"/>
      <c r="CJX58" s="9"/>
      <c r="CJY58" s="9"/>
      <c r="CJZ58" s="78"/>
      <c r="CKA58" s="9"/>
      <c r="CKB58" s="9"/>
      <c r="CKC58" s="78"/>
      <c r="CKD58" s="9"/>
      <c r="CKE58" s="9"/>
      <c r="CKF58" s="78"/>
      <c r="CKG58" s="9"/>
      <c r="CKH58" s="9"/>
      <c r="CKI58" s="78"/>
      <c r="CKJ58" s="10"/>
      <c r="CKK58" s="10"/>
      <c r="CKL58" s="10"/>
      <c r="CKM58" s="9"/>
      <c r="CKN58" s="9"/>
      <c r="CKO58" s="78"/>
      <c r="CKP58" s="10"/>
      <c r="CKQ58" s="10"/>
      <c r="CKR58" s="10"/>
      <c r="CKS58" s="9"/>
      <c r="CKT58" s="9"/>
      <c r="CKU58" s="78"/>
      <c r="CKV58" s="9"/>
      <c r="CKW58" s="9"/>
      <c r="CKX58" s="78"/>
      <c r="CKY58" s="10"/>
      <c r="CKZ58" s="10"/>
      <c r="CLA58" s="10"/>
      <c r="CLB58" s="10"/>
      <c r="CLC58" s="10"/>
      <c r="CLD58" s="10"/>
      <c r="CLE58" s="57"/>
      <c r="CLF58" s="58"/>
      <c r="CLG58" s="9"/>
      <c r="CLH58" s="9"/>
      <c r="CLI58" s="78"/>
      <c r="CLJ58" s="9"/>
      <c r="CLK58" s="9"/>
      <c r="CLL58" s="78"/>
      <c r="CLM58" s="9"/>
      <c r="CLN58" s="9"/>
      <c r="CLO58" s="78"/>
      <c r="CLP58" s="9"/>
      <c r="CLQ58" s="9"/>
      <c r="CLR58" s="78"/>
      <c r="CLS58" s="9"/>
      <c r="CLT58" s="9"/>
      <c r="CLU58" s="78"/>
      <c r="CLV58" s="9"/>
      <c r="CLW58" s="9"/>
      <c r="CLX58" s="78"/>
      <c r="CLY58" s="9"/>
      <c r="CLZ58" s="9"/>
      <c r="CMA58" s="78"/>
      <c r="CMB58" s="9"/>
      <c r="CMC58" s="9"/>
      <c r="CMD58" s="78"/>
      <c r="CME58" s="9"/>
      <c r="CMF58" s="9"/>
      <c r="CMG58" s="78"/>
      <c r="CMH58" s="9"/>
      <c r="CMI58" s="9"/>
      <c r="CMJ58" s="78"/>
      <c r="CMK58" s="9"/>
      <c r="CML58" s="9"/>
      <c r="CMM58" s="78"/>
      <c r="CMN58" s="9"/>
      <c r="CMO58" s="9"/>
      <c r="CMP58" s="78"/>
      <c r="CMQ58" s="9"/>
      <c r="CMR58" s="9"/>
      <c r="CMS58" s="78"/>
      <c r="CMT58" s="9"/>
      <c r="CMU58" s="9"/>
      <c r="CMV58" s="78"/>
      <c r="CMW58" s="9"/>
      <c r="CMX58" s="9"/>
      <c r="CMY58" s="78"/>
      <c r="CMZ58" s="9"/>
      <c r="CNA58" s="9"/>
      <c r="CNB58" s="78"/>
      <c r="CNC58" s="9"/>
      <c r="CND58" s="9"/>
      <c r="CNE58" s="78"/>
      <c r="CNF58" s="9"/>
      <c r="CNG58" s="9"/>
      <c r="CNH58" s="78"/>
      <c r="CNI58" s="9"/>
      <c r="CNJ58" s="9"/>
      <c r="CNK58" s="78"/>
      <c r="CNL58" s="9"/>
      <c r="CNM58" s="9"/>
      <c r="CNN58" s="78"/>
      <c r="CNO58" s="9"/>
      <c r="CNP58" s="9"/>
      <c r="CNQ58" s="78"/>
      <c r="CNR58" s="10"/>
      <c r="CNS58" s="10"/>
      <c r="CNT58" s="10"/>
      <c r="CNU58" s="9"/>
      <c r="CNV58" s="9"/>
      <c r="CNW58" s="78"/>
      <c r="CNX58" s="10"/>
      <c r="CNY58" s="10"/>
      <c r="CNZ58" s="10"/>
      <c r="COA58" s="9"/>
      <c r="COB58" s="9"/>
      <c r="COC58" s="78"/>
      <c r="COD58" s="9"/>
      <c r="COE58" s="9"/>
      <c r="COF58" s="78"/>
      <c r="COG58" s="10"/>
      <c r="COH58" s="10"/>
      <c r="COI58" s="10"/>
      <c r="COJ58" s="10"/>
      <c r="COK58" s="10"/>
      <c r="COL58" s="10"/>
      <c r="COM58" s="57"/>
      <c r="CON58" s="58"/>
      <c r="COO58" s="9"/>
      <c r="COP58" s="9"/>
      <c r="COQ58" s="78"/>
      <c r="COR58" s="9"/>
      <c r="COS58" s="9"/>
      <c r="COT58" s="78"/>
      <c r="COU58" s="9"/>
      <c r="COV58" s="9"/>
      <c r="COW58" s="78"/>
      <c r="COX58" s="9"/>
      <c r="COY58" s="9"/>
      <c r="COZ58" s="78"/>
      <c r="CPA58" s="9"/>
      <c r="CPB58" s="9"/>
      <c r="CPC58" s="78"/>
      <c r="CPD58" s="9"/>
      <c r="CPE58" s="9"/>
      <c r="CPF58" s="78"/>
      <c r="CPG58" s="9"/>
      <c r="CPH58" s="9"/>
      <c r="CPI58" s="78"/>
      <c r="CPJ58" s="9"/>
      <c r="CPK58" s="9"/>
      <c r="CPL58" s="78"/>
      <c r="CPM58" s="9"/>
      <c r="CPN58" s="9"/>
      <c r="CPO58" s="78"/>
      <c r="CPP58" s="9"/>
      <c r="CPQ58" s="9"/>
      <c r="CPR58" s="78"/>
      <c r="CPS58" s="9"/>
      <c r="CPT58" s="9"/>
      <c r="CPU58" s="78"/>
      <c r="CPV58" s="9"/>
      <c r="CPW58" s="9"/>
      <c r="CPX58" s="78"/>
      <c r="CPY58" s="9"/>
      <c r="CPZ58" s="9"/>
      <c r="CQA58" s="78"/>
      <c r="CQB58" s="9"/>
      <c r="CQC58" s="9"/>
      <c r="CQD58" s="78"/>
      <c r="CQE58" s="9"/>
      <c r="CQF58" s="9"/>
      <c r="CQG58" s="78"/>
      <c r="CQH58" s="9"/>
      <c r="CQI58" s="9"/>
      <c r="CQJ58" s="78"/>
      <c r="CQK58" s="9"/>
      <c r="CQL58" s="9"/>
      <c r="CQM58" s="78"/>
      <c r="CQN58" s="9"/>
      <c r="CQO58" s="9"/>
      <c r="CQP58" s="78"/>
      <c r="CQQ58" s="9"/>
      <c r="CQR58" s="9"/>
      <c r="CQS58" s="78"/>
      <c r="CQT58" s="9"/>
      <c r="CQU58" s="9"/>
      <c r="CQV58" s="78"/>
      <c r="CQW58" s="9"/>
      <c r="CQX58" s="9"/>
      <c r="CQY58" s="78"/>
      <c r="CQZ58" s="10"/>
      <c r="CRA58" s="10"/>
      <c r="CRB58" s="10"/>
      <c r="CRC58" s="9"/>
      <c r="CRD58" s="9"/>
      <c r="CRE58" s="78"/>
      <c r="CRF58" s="10"/>
      <c r="CRG58" s="10"/>
      <c r="CRH58" s="10"/>
      <c r="CRI58" s="9"/>
      <c r="CRJ58" s="9"/>
      <c r="CRK58" s="78"/>
      <c r="CRL58" s="9"/>
      <c r="CRM58" s="9"/>
      <c r="CRN58" s="78"/>
      <c r="CRO58" s="10"/>
      <c r="CRP58" s="10"/>
      <c r="CRQ58" s="10"/>
      <c r="CRR58" s="10"/>
      <c r="CRS58" s="10"/>
      <c r="CRT58" s="10"/>
      <c r="CRU58" s="57"/>
      <c r="CRV58" s="58"/>
      <c r="CRW58" s="9"/>
      <c r="CRX58" s="9"/>
      <c r="CRY58" s="78"/>
      <c r="CRZ58" s="9"/>
      <c r="CSA58" s="9"/>
      <c r="CSB58" s="78"/>
      <c r="CSC58" s="9"/>
      <c r="CSD58" s="9"/>
      <c r="CSE58" s="78"/>
      <c r="CSF58" s="9"/>
      <c r="CSG58" s="9"/>
      <c r="CSH58" s="78"/>
      <c r="CSI58" s="9"/>
      <c r="CSJ58" s="9"/>
      <c r="CSK58" s="78"/>
      <c r="CSL58" s="9"/>
      <c r="CSM58" s="9"/>
      <c r="CSN58" s="78"/>
      <c r="CSO58" s="9"/>
      <c r="CSP58" s="9"/>
      <c r="CSQ58" s="78"/>
      <c r="CSR58" s="9"/>
      <c r="CSS58" s="9"/>
      <c r="CST58" s="78"/>
      <c r="CSU58" s="9"/>
      <c r="CSV58" s="9"/>
      <c r="CSW58" s="78"/>
      <c r="CSX58" s="9"/>
      <c r="CSY58" s="9"/>
      <c r="CSZ58" s="78"/>
      <c r="CTA58" s="9"/>
      <c r="CTB58" s="9"/>
      <c r="CTC58" s="78"/>
      <c r="CTD58" s="9"/>
      <c r="CTE58" s="9"/>
      <c r="CTF58" s="78"/>
      <c r="CTG58" s="9"/>
      <c r="CTH58" s="9"/>
      <c r="CTI58" s="78"/>
      <c r="CTJ58" s="9"/>
      <c r="CTK58" s="9"/>
      <c r="CTL58" s="78"/>
      <c r="CTM58" s="9"/>
      <c r="CTN58" s="9"/>
      <c r="CTO58" s="78"/>
      <c r="CTP58" s="9"/>
      <c r="CTQ58" s="9"/>
      <c r="CTR58" s="78"/>
      <c r="CTS58" s="9"/>
      <c r="CTT58" s="9"/>
      <c r="CTU58" s="78"/>
      <c r="CTV58" s="9"/>
      <c r="CTW58" s="9"/>
      <c r="CTX58" s="78"/>
      <c r="CTY58" s="9"/>
      <c r="CTZ58" s="9"/>
      <c r="CUA58" s="78"/>
      <c r="CUB58" s="9"/>
      <c r="CUC58" s="9"/>
      <c r="CUD58" s="78"/>
      <c r="CUE58" s="9"/>
      <c r="CUF58" s="9"/>
      <c r="CUG58" s="78"/>
      <c r="CUH58" s="10"/>
      <c r="CUI58" s="10"/>
      <c r="CUJ58" s="10"/>
      <c r="CUK58" s="9"/>
      <c r="CUL58" s="9"/>
      <c r="CUM58" s="78"/>
      <c r="CUN58" s="10"/>
      <c r="CUO58" s="10"/>
      <c r="CUP58" s="10"/>
      <c r="CUQ58" s="9"/>
      <c r="CUR58" s="9"/>
      <c r="CUS58" s="78"/>
      <c r="CUT58" s="9"/>
      <c r="CUU58" s="9"/>
      <c r="CUV58" s="78"/>
      <c r="CUW58" s="10"/>
      <c r="CUX58" s="10"/>
      <c r="CUY58" s="10"/>
      <c r="CUZ58" s="10"/>
      <c r="CVA58" s="10"/>
      <c r="CVB58" s="10"/>
      <c r="CVC58" s="57"/>
      <c r="CVD58" s="58"/>
      <c r="CVE58" s="9"/>
      <c r="CVF58" s="9"/>
      <c r="CVG58" s="78"/>
      <c r="CVH58" s="9"/>
      <c r="CVI58" s="9"/>
      <c r="CVJ58" s="78"/>
      <c r="CVK58" s="9"/>
      <c r="CVL58" s="9"/>
      <c r="CVM58" s="78"/>
      <c r="CVN58" s="9"/>
      <c r="CVO58" s="9"/>
      <c r="CVP58" s="78"/>
      <c r="CVQ58" s="9"/>
      <c r="CVR58" s="9"/>
      <c r="CVS58" s="78"/>
      <c r="CVT58" s="9"/>
      <c r="CVU58" s="9"/>
      <c r="CVV58" s="78"/>
      <c r="CVW58" s="9"/>
      <c r="CVX58" s="9"/>
      <c r="CVY58" s="78"/>
      <c r="CVZ58" s="9"/>
      <c r="CWA58" s="9"/>
      <c r="CWB58" s="78"/>
      <c r="CWC58" s="9"/>
      <c r="CWD58" s="9"/>
      <c r="CWE58" s="78"/>
      <c r="CWF58" s="9"/>
      <c r="CWG58" s="9"/>
      <c r="CWH58" s="78"/>
      <c r="CWI58" s="9"/>
      <c r="CWJ58" s="9"/>
      <c r="CWK58" s="78"/>
      <c r="CWL58" s="9"/>
      <c r="CWM58" s="9"/>
      <c r="CWN58" s="78"/>
      <c r="CWO58" s="9"/>
      <c r="CWP58" s="9"/>
      <c r="CWQ58" s="78"/>
      <c r="CWR58" s="9"/>
      <c r="CWS58" s="9"/>
      <c r="CWT58" s="78"/>
      <c r="CWU58" s="9"/>
      <c r="CWV58" s="9"/>
      <c r="CWW58" s="78"/>
      <c r="CWX58" s="9"/>
      <c r="CWY58" s="9"/>
      <c r="CWZ58" s="78"/>
      <c r="CXA58" s="9"/>
      <c r="CXB58" s="9"/>
      <c r="CXC58" s="78"/>
      <c r="CXD58" s="9"/>
      <c r="CXE58" s="9"/>
      <c r="CXF58" s="78"/>
      <c r="CXG58" s="9"/>
      <c r="CXH58" s="9"/>
      <c r="CXI58" s="78"/>
      <c r="CXJ58" s="9"/>
      <c r="CXK58" s="9"/>
      <c r="CXL58" s="78"/>
      <c r="CXM58" s="9"/>
      <c r="CXN58" s="9"/>
      <c r="CXO58" s="78"/>
      <c r="CXP58" s="10"/>
      <c r="CXQ58" s="10"/>
      <c r="CXR58" s="10"/>
      <c r="CXS58" s="9"/>
      <c r="CXT58" s="9"/>
      <c r="CXU58" s="78"/>
      <c r="CXV58" s="10"/>
      <c r="CXW58" s="10"/>
      <c r="CXX58" s="10"/>
      <c r="CXY58" s="9"/>
      <c r="CXZ58" s="9"/>
      <c r="CYA58" s="78"/>
      <c r="CYB58" s="9"/>
      <c r="CYC58" s="9"/>
      <c r="CYD58" s="78"/>
      <c r="CYE58" s="10"/>
      <c r="CYF58" s="10"/>
      <c r="CYG58" s="10"/>
      <c r="CYH58" s="10"/>
      <c r="CYI58" s="10"/>
      <c r="CYJ58" s="10"/>
      <c r="CYK58" s="57"/>
      <c r="CYL58" s="58"/>
      <c r="CYM58" s="9"/>
      <c r="CYN58" s="9"/>
      <c r="CYO58" s="78"/>
      <c r="CYP58" s="9"/>
      <c r="CYQ58" s="9"/>
      <c r="CYR58" s="78"/>
      <c r="CYS58" s="9"/>
      <c r="CYT58" s="9"/>
      <c r="CYU58" s="78"/>
      <c r="CYV58" s="9"/>
      <c r="CYW58" s="9"/>
      <c r="CYX58" s="78"/>
      <c r="CYY58" s="9"/>
      <c r="CYZ58" s="9"/>
      <c r="CZA58" s="78"/>
      <c r="CZB58" s="9"/>
      <c r="CZC58" s="9"/>
      <c r="CZD58" s="78"/>
      <c r="CZE58" s="9"/>
      <c r="CZF58" s="9"/>
      <c r="CZG58" s="78"/>
      <c r="CZH58" s="9"/>
      <c r="CZI58" s="9"/>
      <c r="CZJ58" s="78"/>
      <c r="CZK58" s="9"/>
      <c r="CZL58" s="9"/>
      <c r="CZM58" s="78"/>
      <c r="CZN58" s="9"/>
      <c r="CZO58" s="9"/>
      <c r="CZP58" s="78"/>
      <c r="CZQ58" s="9"/>
      <c r="CZR58" s="9"/>
      <c r="CZS58" s="78"/>
      <c r="CZT58" s="9"/>
      <c r="CZU58" s="9"/>
      <c r="CZV58" s="78"/>
      <c r="CZW58" s="9"/>
      <c r="CZX58" s="9"/>
      <c r="CZY58" s="78"/>
      <c r="CZZ58" s="9"/>
      <c r="DAA58" s="9"/>
      <c r="DAB58" s="78"/>
      <c r="DAC58" s="9"/>
      <c r="DAD58" s="9"/>
      <c r="DAE58" s="78"/>
      <c r="DAF58" s="9"/>
      <c r="DAG58" s="9"/>
      <c r="DAH58" s="78"/>
      <c r="DAI58" s="9"/>
      <c r="DAJ58" s="9"/>
      <c r="DAK58" s="78"/>
      <c r="DAL58" s="9"/>
      <c r="DAM58" s="9"/>
      <c r="DAN58" s="78"/>
      <c r="DAO58" s="9"/>
      <c r="DAP58" s="9"/>
      <c r="DAQ58" s="78"/>
      <c r="DAR58" s="9"/>
      <c r="DAS58" s="9"/>
      <c r="DAT58" s="78"/>
      <c r="DAU58" s="9"/>
      <c r="DAV58" s="9"/>
      <c r="DAW58" s="78"/>
      <c r="DAX58" s="10"/>
      <c r="DAY58" s="10"/>
      <c r="DAZ58" s="10"/>
      <c r="DBA58" s="9"/>
      <c r="DBB58" s="9"/>
      <c r="DBC58" s="78"/>
      <c r="DBD58" s="10"/>
      <c r="DBE58" s="10"/>
      <c r="DBF58" s="10"/>
      <c r="DBG58" s="9"/>
      <c r="DBH58" s="9"/>
      <c r="DBI58" s="78"/>
      <c r="DBJ58" s="9"/>
      <c r="DBK58" s="9"/>
      <c r="DBL58" s="78"/>
      <c r="DBM58" s="10"/>
      <c r="DBN58" s="10"/>
      <c r="DBO58" s="10"/>
      <c r="DBP58" s="10"/>
      <c r="DBQ58" s="10"/>
      <c r="DBR58" s="10"/>
      <c r="DBS58" s="57"/>
      <c r="DBT58" s="58"/>
      <c r="DBU58" s="9"/>
      <c r="DBV58" s="9"/>
      <c r="DBW58" s="78"/>
      <c r="DBX58" s="9"/>
      <c r="DBY58" s="9"/>
      <c r="DBZ58" s="78"/>
      <c r="DCA58" s="9"/>
      <c r="DCB58" s="9"/>
      <c r="DCC58" s="78"/>
      <c r="DCD58" s="9"/>
      <c r="DCE58" s="9"/>
      <c r="DCF58" s="78"/>
      <c r="DCG58" s="9"/>
      <c r="DCH58" s="9"/>
      <c r="DCI58" s="78"/>
      <c r="DCJ58" s="9"/>
      <c r="DCK58" s="9"/>
      <c r="DCL58" s="78"/>
      <c r="DCM58" s="9"/>
      <c r="DCN58" s="9"/>
      <c r="DCO58" s="78"/>
      <c r="DCP58" s="9"/>
      <c r="DCQ58" s="9"/>
      <c r="DCR58" s="78"/>
      <c r="DCS58" s="9"/>
      <c r="DCT58" s="9"/>
      <c r="DCU58" s="78"/>
      <c r="DCV58" s="9"/>
      <c r="DCW58" s="9"/>
      <c r="DCX58" s="78"/>
      <c r="DCY58" s="9"/>
      <c r="DCZ58" s="9"/>
      <c r="DDA58" s="78"/>
      <c r="DDB58" s="9"/>
      <c r="DDC58" s="9"/>
      <c r="DDD58" s="78"/>
      <c r="DDE58" s="9"/>
      <c r="DDF58" s="9"/>
      <c r="DDG58" s="78"/>
      <c r="DDH58" s="9"/>
      <c r="DDI58" s="9"/>
      <c r="DDJ58" s="78"/>
      <c r="DDK58" s="9"/>
      <c r="DDL58" s="9"/>
      <c r="DDM58" s="78"/>
      <c r="DDN58" s="9"/>
      <c r="DDO58" s="9"/>
      <c r="DDP58" s="78"/>
      <c r="DDQ58" s="9"/>
      <c r="DDR58" s="9"/>
      <c r="DDS58" s="78"/>
      <c r="DDT58" s="9"/>
      <c r="DDU58" s="9"/>
      <c r="DDV58" s="78"/>
      <c r="DDW58" s="9"/>
      <c r="DDX58" s="9"/>
      <c r="DDY58" s="78"/>
      <c r="DDZ58" s="9"/>
      <c r="DEA58" s="9"/>
      <c r="DEB58" s="78"/>
      <c r="DEC58" s="9"/>
      <c r="DED58" s="9"/>
      <c r="DEE58" s="78"/>
      <c r="DEF58" s="10"/>
      <c r="DEG58" s="10"/>
      <c r="DEH58" s="10"/>
      <c r="DEI58" s="9"/>
      <c r="DEJ58" s="9"/>
      <c r="DEK58" s="78"/>
      <c r="DEL58" s="10"/>
      <c r="DEM58" s="10"/>
      <c r="DEN58" s="10"/>
      <c r="DEO58" s="9"/>
      <c r="DEP58" s="9"/>
      <c r="DEQ58" s="78"/>
      <c r="DER58" s="9"/>
      <c r="DES58" s="9"/>
      <c r="DET58" s="78"/>
      <c r="DEU58" s="10"/>
      <c r="DEV58" s="10"/>
      <c r="DEW58" s="10"/>
      <c r="DEX58" s="10"/>
      <c r="DEY58" s="10"/>
      <c r="DEZ58" s="10"/>
      <c r="DFA58" s="57"/>
      <c r="DFB58" s="58"/>
      <c r="DFC58" s="9"/>
      <c r="DFD58" s="9"/>
      <c r="DFE58" s="78"/>
      <c r="DFF58" s="9"/>
      <c r="DFG58" s="9"/>
      <c r="DFH58" s="78"/>
      <c r="DFI58" s="9"/>
      <c r="DFJ58" s="9"/>
      <c r="DFK58" s="78"/>
      <c r="DFL58" s="9"/>
      <c r="DFM58" s="9"/>
      <c r="DFN58" s="78"/>
      <c r="DFO58" s="9"/>
      <c r="DFP58" s="9"/>
      <c r="DFQ58" s="78"/>
      <c r="DFR58" s="9"/>
      <c r="DFS58" s="9"/>
      <c r="DFT58" s="78"/>
      <c r="DFU58" s="9"/>
      <c r="DFV58" s="9"/>
      <c r="DFW58" s="78"/>
      <c r="DFX58" s="9"/>
      <c r="DFY58" s="9"/>
      <c r="DFZ58" s="78"/>
      <c r="DGA58" s="9"/>
      <c r="DGB58" s="9"/>
      <c r="DGC58" s="78"/>
      <c r="DGD58" s="9"/>
      <c r="DGE58" s="9"/>
      <c r="DGF58" s="78"/>
      <c r="DGG58" s="9"/>
      <c r="DGH58" s="9"/>
      <c r="DGI58" s="78"/>
      <c r="DGJ58" s="9"/>
      <c r="DGK58" s="9"/>
      <c r="DGL58" s="78"/>
      <c r="DGM58" s="9"/>
      <c r="DGN58" s="9"/>
      <c r="DGO58" s="78"/>
      <c r="DGP58" s="9"/>
      <c r="DGQ58" s="9"/>
      <c r="DGR58" s="78"/>
      <c r="DGS58" s="9"/>
      <c r="DGT58" s="9"/>
      <c r="DGU58" s="78"/>
      <c r="DGV58" s="9"/>
      <c r="DGW58" s="9"/>
      <c r="DGX58" s="78"/>
      <c r="DGY58" s="9"/>
      <c r="DGZ58" s="9"/>
      <c r="DHA58" s="78"/>
      <c r="DHB58" s="9"/>
      <c r="DHC58" s="9"/>
      <c r="DHD58" s="78"/>
      <c r="DHE58" s="9"/>
      <c r="DHF58" s="9"/>
      <c r="DHG58" s="78"/>
      <c r="DHH58" s="9"/>
      <c r="DHI58" s="9"/>
      <c r="DHJ58" s="78"/>
      <c r="DHK58" s="9"/>
      <c r="DHL58" s="9"/>
      <c r="DHM58" s="78"/>
      <c r="DHN58" s="10"/>
      <c r="DHO58" s="10"/>
      <c r="DHP58" s="10"/>
      <c r="DHQ58" s="9"/>
      <c r="DHR58" s="9"/>
      <c r="DHS58" s="78"/>
      <c r="DHT58" s="10"/>
      <c r="DHU58" s="10"/>
      <c r="DHV58" s="10"/>
      <c r="DHW58" s="9"/>
      <c r="DHX58" s="9"/>
      <c r="DHY58" s="78"/>
      <c r="DHZ58" s="9"/>
      <c r="DIA58" s="9"/>
      <c r="DIB58" s="78"/>
      <c r="DIC58" s="10"/>
      <c r="DID58" s="10"/>
      <c r="DIE58" s="10"/>
      <c r="DIF58" s="10"/>
      <c r="DIG58" s="10"/>
      <c r="DIH58" s="10"/>
      <c r="DII58" s="57"/>
      <c r="DIJ58" s="58"/>
      <c r="DIK58" s="9"/>
      <c r="DIL58" s="9"/>
      <c r="DIM58" s="78"/>
      <c r="DIN58" s="9"/>
      <c r="DIO58" s="9"/>
      <c r="DIP58" s="78"/>
      <c r="DIQ58" s="9"/>
      <c r="DIR58" s="9"/>
      <c r="DIS58" s="78"/>
      <c r="DIT58" s="9"/>
      <c r="DIU58" s="9"/>
      <c r="DIV58" s="78"/>
      <c r="DIW58" s="9"/>
      <c r="DIX58" s="9"/>
      <c r="DIY58" s="78"/>
      <c r="DIZ58" s="9"/>
      <c r="DJA58" s="9"/>
      <c r="DJB58" s="78"/>
      <c r="DJC58" s="9"/>
      <c r="DJD58" s="9"/>
      <c r="DJE58" s="78"/>
      <c r="DJF58" s="9"/>
      <c r="DJG58" s="9"/>
      <c r="DJH58" s="78"/>
      <c r="DJI58" s="9"/>
      <c r="DJJ58" s="9"/>
      <c r="DJK58" s="78"/>
      <c r="DJL58" s="9"/>
      <c r="DJM58" s="9"/>
      <c r="DJN58" s="78"/>
      <c r="DJO58" s="9"/>
      <c r="DJP58" s="9"/>
      <c r="DJQ58" s="78"/>
      <c r="DJR58" s="9"/>
      <c r="DJS58" s="9"/>
      <c r="DJT58" s="78"/>
      <c r="DJU58" s="9"/>
      <c r="DJV58" s="9"/>
      <c r="DJW58" s="78"/>
      <c r="DJX58" s="9"/>
      <c r="DJY58" s="9"/>
      <c r="DJZ58" s="78"/>
      <c r="DKA58" s="9"/>
      <c r="DKB58" s="9"/>
      <c r="DKC58" s="78"/>
      <c r="DKD58" s="9"/>
      <c r="DKE58" s="9"/>
      <c r="DKF58" s="78"/>
      <c r="DKG58" s="9"/>
      <c r="DKH58" s="9"/>
      <c r="DKI58" s="78"/>
      <c r="DKJ58" s="9"/>
      <c r="DKK58" s="9"/>
      <c r="DKL58" s="78"/>
      <c r="DKM58" s="9"/>
      <c r="DKN58" s="9"/>
      <c r="DKO58" s="78"/>
      <c r="DKP58" s="9"/>
      <c r="DKQ58" s="9"/>
      <c r="DKR58" s="78"/>
      <c r="DKS58" s="9"/>
      <c r="DKT58" s="9"/>
      <c r="DKU58" s="78"/>
      <c r="DKV58" s="10"/>
      <c r="DKW58" s="10"/>
      <c r="DKX58" s="10"/>
      <c r="DKY58" s="9"/>
      <c r="DKZ58" s="9"/>
      <c r="DLA58" s="78"/>
      <c r="DLB58" s="10"/>
      <c r="DLC58" s="10"/>
      <c r="DLD58" s="10"/>
      <c r="DLE58" s="9"/>
      <c r="DLF58" s="9"/>
      <c r="DLG58" s="78"/>
      <c r="DLH58" s="9"/>
      <c r="DLI58" s="9"/>
      <c r="DLJ58" s="78"/>
      <c r="DLK58" s="10"/>
      <c r="DLL58" s="10"/>
      <c r="DLM58" s="10"/>
      <c r="DLN58" s="10"/>
      <c r="DLO58" s="10"/>
      <c r="DLP58" s="10"/>
      <c r="DLQ58" s="57"/>
      <c r="DLR58" s="58"/>
      <c r="DLS58" s="9"/>
      <c r="DLT58" s="9"/>
      <c r="DLU58" s="78"/>
      <c r="DLV58" s="9"/>
      <c r="DLW58" s="9"/>
      <c r="DLX58" s="78"/>
      <c r="DLY58" s="9"/>
      <c r="DLZ58" s="9"/>
      <c r="DMA58" s="78"/>
      <c r="DMB58" s="9"/>
      <c r="DMC58" s="9"/>
      <c r="DMD58" s="78"/>
      <c r="DME58" s="9"/>
      <c r="DMF58" s="9"/>
      <c r="DMG58" s="78"/>
      <c r="DMH58" s="9"/>
      <c r="DMI58" s="9"/>
      <c r="DMJ58" s="78"/>
      <c r="DMK58" s="9"/>
      <c r="DML58" s="9"/>
      <c r="DMM58" s="78"/>
      <c r="DMN58" s="9"/>
      <c r="DMO58" s="9"/>
      <c r="DMP58" s="78"/>
      <c r="DMQ58" s="9"/>
      <c r="DMR58" s="9"/>
      <c r="DMS58" s="78"/>
      <c r="DMT58" s="9"/>
      <c r="DMU58" s="9"/>
      <c r="DMV58" s="78"/>
      <c r="DMW58" s="9"/>
      <c r="DMX58" s="9"/>
      <c r="DMY58" s="78"/>
      <c r="DMZ58" s="9"/>
      <c r="DNA58" s="9"/>
      <c r="DNB58" s="78"/>
      <c r="DNC58" s="9"/>
      <c r="DND58" s="9"/>
      <c r="DNE58" s="78"/>
      <c r="DNF58" s="9"/>
      <c r="DNG58" s="9"/>
      <c r="DNH58" s="78"/>
      <c r="DNI58" s="9"/>
      <c r="DNJ58" s="9"/>
      <c r="DNK58" s="78"/>
      <c r="DNL58" s="9"/>
      <c r="DNM58" s="9"/>
      <c r="DNN58" s="78"/>
      <c r="DNO58" s="9"/>
      <c r="DNP58" s="9"/>
      <c r="DNQ58" s="78"/>
      <c r="DNR58" s="9"/>
      <c r="DNS58" s="9"/>
      <c r="DNT58" s="78"/>
      <c r="DNU58" s="9"/>
      <c r="DNV58" s="9"/>
      <c r="DNW58" s="78"/>
      <c r="DNX58" s="9"/>
      <c r="DNY58" s="9"/>
      <c r="DNZ58" s="78"/>
      <c r="DOA58" s="9"/>
      <c r="DOB58" s="9"/>
      <c r="DOC58" s="78"/>
      <c r="DOD58" s="10"/>
      <c r="DOE58" s="10"/>
      <c r="DOF58" s="10"/>
      <c r="DOG58" s="9"/>
      <c r="DOH58" s="9"/>
      <c r="DOI58" s="78"/>
      <c r="DOJ58" s="10"/>
      <c r="DOK58" s="10"/>
      <c r="DOL58" s="10"/>
      <c r="DOM58" s="9"/>
      <c r="DON58" s="9"/>
      <c r="DOO58" s="78"/>
      <c r="DOP58" s="9"/>
      <c r="DOQ58" s="9"/>
      <c r="DOR58" s="78"/>
      <c r="DOS58" s="10"/>
      <c r="DOT58" s="10"/>
      <c r="DOU58" s="10"/>
      <c r="DOV58" s="10"/>
      <c r="DOW58" s="10"/>
      <c r="DOX58" s="10"/>
      <c r="DOY58" s="57"/>
      <c r="DOZ58" s="58"/>
      <c r="DPA58" s="9"/>
      <c r="DPB58" s="9"/>
      <c r="DPC58" s="78"/>
      <c r="DPD58" s="9"/>
      <c r="DPE58" s="9"/>
      <c r="DPF58" s="78"/>
      <c r="DPG58" s="9"/>
      <c r="DPH58" s="9"/>
      <c r="DPI58" s="78"/>
      <c r="DPJ58" s="9"/>
      <c r="DPK58" s="9"/>
      <c r="DPL58" s="78"/>
      <c r="DPM58" s="9"/>
      <c r="DPN58" s="9"/>
      <c r="DPO58" s="78"/>
      <c r="DPP58" s="9"/>
      <c r="DPQ58" s="9"/>
      <c r="DPR58" s="78"/>
      <c r="DPS58" s="9"/>
      <c r="DPT58" s="9"/>
      <c r="DPU58" s="78"/>
      <c r="DPV58" s="9"/>
      <c r="DPW58" s="9"/>
      <c r="DPX58" s="78"/>
      <c r="DPY58" s="9"/>
      <c r="DPZ58" s="9"/>
      <c r="DQA58" s="78"/>
      <c r="DQB58" s="9"/>
      <c r="DQC58" s="9"/>
      <c r="DQD58" s="78"/>
      <c r="DQE58" s="9"/>
      <c r="DQF58" s="9"/>
      <c r="DQG58" s="78"/>
      <c r="DQH58" s="9"/>
      <c r="DQI58" s="9"/>
      <c r="DQJ58" s="78"/>
      <c r="DQK58" s="9"/>
      <c r="DQL58" s="9"/>
      <c r="DQM58" s="78"/>
      <c r="DQN58" s="9"/>
      <c r="DQO58" s="9"/>
      <c r="DQP58" s="78"/>
      <c r="DQQ58" s="9"/>
      <c r="DQR58" s="9"/>
      <c r="DQS58" s="78"/>
      <c r="DQT58" s="9"/>
      <c r="DQU58" s="9"/>
      <c r="DQV58" s="78"/>
      <c r="DQW58" s="9"/>
      <c r="DQX58" s="9"/>
      <c r="DQY58" s="78"/>
      <c r="DQZ58" s="9"/>
      <c r="DRA58" s="9"/>
      <c r="DRB58" s="78"/>
      <c r="DRC58" s="9"/>
      <c r="DRD58" s="9"/>
      <c r="DRE58" s="78"/>
      <c r="DRF58" s="9"/>
      <c r="DRG58" s="9"/>
      <c r="DRH58" s="78"/>
      <c r="DRI58" s="9"/>
      <c r="DRJ58" s="9"/>
      <c r="DRK58" s="78"/>
      <c r="DRL58" s="10"/>
      <c r="DRM58" s="10"/>
      <c r="DRN58" s="10"/>
      <c r="DRO58" s="9"/>
      <c r="DRP58" s="9"/>
      <c r="DRQ58" s="78"/>
      <c r="DRR58" s="10"/>
      <c r="DRS58" s="10"/>
      <c r="DRT58" s="10"/>
      <c r="DRU58" s="9"/>
      <c r="DRV58" s="9"/>
      <c r="DRW58" s="78"/>
      <c r="DRX58" s="9"/>
      <c r="DRY58" s="9"/>
      <c r="DRZ58" s="78"/>
      <c r="DSA58" s="10"/>
      <c r="DSB58" s="10"/>
      <c r="DSC58" s="10"/>
      <c r="DSD58" s="10"/>
      <c r="DSE58" s="10"/>
      <c r="DSF58" s="10"/>
      <c r="DSG58" s="57"/>
      <c r="DSH58" s="58"/>
      <c r="DSI58" s="9"/>
      <c r="DSJ58" s="9"/>
      <c r="DSK58" s="78"/>
      <c r="DSL58" s="9"/>
      <c r="DSM58" s="9"/>
      <c r="DSN58" s="78"/>
      <c r="DSO58" s="9"/>
      <c r="DSP58" s="9"/>
      <c r="DSQ58" s="78"/>
      <c r="DSR58" s="9"/>
      <c r="DSS58" s="9"/>
      <c r="DST58" s="78"/>
      <c r="DSU58" s="9"/>
      <c r="DSV58" s="9"/>
      <c r="DSW58" s="78"/>
      <c r="DSX58" s="9"/>
      <c r="DSY58" s="9"/>
      <c r="DSZ58" s="78"/>
      <c r="DTA58" s="9"/>
      <c r="DTB58" s="9"/>
      <c r="DTC58" s="78"/>
      <c r="DTD58" s="9"/>
      <c r="DTE58" s="9"/>
      <c r="DTF58" s="78"/>
      <c r="DTG58" s="9"/>
      <c r="DTH58" s="9"/>
      <c r="DTI58" s="78"/>
      <c r="DTJ58" s="9"/>
      <c r="DTK58" s="9"/>
      <c r="DTL58" s="78"/>
      <c r="DTM58" s="9"/>
      <c r="DTN58" s="9"/>
      <c r="DTO58" s="78"/>
      <c r="DTP58" s="9"/>
      <c r="DTQ58" s="9"/>
      <c r="DTR58" s="78"/>
      <c r="DTS58" s="9"/>
      <c r="DTT58" s="9"/>
      <c r="DTU58" s="78"/>
      <c r="DTV58" s="9"/>
      <c r="DTW58" s="9"/>
      <c r="DTX58" s="78"/>
      <c r="DTY58" s="9"/>
      <c r="DTZ58" s="9"/>
      <c r="DUA58" s="78"/>
      <c r="DUB58" s="9"/>
      <c r="DUC58" s="9"/>
      <c r="DUD58" s="78"/>
      <c r="DUE58" s="9"/>
      <c r="DUF58" s="9"/>
      <c r="DUG58" s="78"/>
      <c r="DUH58" s="9"/>
      <c r="DUI58" s="9"/>
      <c r="DUJ58" s="78"/>
      <c r="DUK58" s="9"/>
      <c r="DUL58" s="9"/>
      <c r="DUM58" s="78"/>
      <c r="DUN58" s="9"/>
      <c r="DUO58" s="9"/>
      <c r="DUP58" s="78"/>
      <c r="DUQ58" s="9"/>
      <c r="DUR58" s="9"/>
      <c r="DUS58" s="78"/>
      <c r="DUT58" s="10"/>
      <c r="DUU58" s="10"/>
      <c r="DUV58" s="10"/>
      <c r="DUW58" s="9"/>
      <c r="DUX58" s="9"/>
      <c r="DUY58" s="78"/>
      <c r="DUZ58" s="10"/>
      <c r="DVA58" s="10"/>
      <c r="DVB58" s="10"/>
      <c r="DVC58" s="9"/>
      <c r="DVD58" s="9"/>
      <c r="DVE58" s="78"/>
      <c r="DVF58" s="9"/>
      <c r="DVG58" s="9"/>
      <c r="DVH58" s="78"/>
      <c r="DVI58" s="10"/>
      <c r="DVJ58" s="10"/>
      <c r="DVK58" s="10"/>
      <c r="DVL58" s="10"/>
      <c r="DVM58" s="10"/>
      <c r="DVN58" s="10"/>
      <c r="DVO58" s="57"/>
      <c r="DVP58" s="58"/>
      <c r="DVQ58" s="9"/>
      <c r="DVR58" s="9"/>
      <c r="DVS58" s="78"/>
      <c r="DVT58" s="9"/>
      <c r="DVU58" s="9"/>
      <c r="DVV58" s="78"/>
      <c r="DVW58" s="9"/>
      <c r="DVX58" s="9"/>
      <c r="DVY58" s="78"/>
      <c r="DVZ58" s="9"/>
      <c r="DWA58" s="9"/>
      <c r="DWB58" s="78"/>
      <c r="DWC58" s="9"/>
      <c r="DWD58" s="9"/>
      <c r="DWE58" s="78"/>
      <c r="DWF58" s="9"/>
      <c r="DWG58" s="9"/>
      <c r="DWH58" s="78"/>
      <c r="DWI58" s="9"/>
      <c r="DWJ58" s="9"/>
      <c r="DWK58" s="78"/>
      <c r="DWL58" s="9"/>
      <c r="DWM58" s="9"/>
      <c r="DWN58" s="78"/>
      <c r="DWO58" s="9"/>
      <c r="DWP58" s="9"/>
      <c r="DWQ58" s="78"/>
      <c r="DWR58" s="9"/>
      <c r="DWS58" s="9"/>
      <c r="DWT58" s="78"/>
      <c r="DWU58" s="9"/>
      <c r="DWV58" s="9"/>
      <c r="DWW58" s="78"/>
      <c r="DWX58" s="9"/>
      <c r="DWY58" s="9"/>
      <c r="DWZ58" s="78"/>
      <c r="DXA58" s="9"/>
      <c r="DXB58" s="9"/>
      <c r="DXC58" s="78"/>
      <c r="DXD58" s="9"/>
      <c r="DXE58" s="9"/>
      <c r="DXF58" s="78"/>
      <c r="DXG58" s="9"/>
      <c r="DXH58" s="9"/>
      <c r="DXI58" s="78"/>
      <c r="DXJ58" s="9"/>
      <c r="DXK58" s="9"/>
      <c r="DXL58" s="78"/>
      <c r="DXM58" s="9"/>
      <c r="DXN58" s="9"/>
      <c r="DXO58" s="78"/>
      <c r="DXP58" s="9"/>
      <c r="DXQ58" s="9"/>
      <c r="DXR58" s="78"/>
      <c r="DXS58" s="9"/>
      <c r="DXT58" s="9"/>
      <c r="DXU58" s="78"/>
      <c r="DXV58" s="9"/>
      <c r="DXW58" s="9"/>
      <c r="DXX58" s="78"/>
      <c r="DXY58" s="9"/>
      <c r="DXZ58" s="9"/>
      <c r="DYA58" s="78"/>
      <c r="DYB58" s="10"/>
      <c r="DYC58" s="10"/>
      <c r="DYD58" s="10"/>
      <c r="DYE58" s="9"/>
      <c r="DYF58" s="9"/>
      <c r="DYG58" s="78"/>
      <c r="DYH58" s="10"/>
      <c r="DYI58" s="10"/>
      <c r="DYJ58" s="10"/>
      <c r="DYK58" s="9"/>
      <c r="DYL58" s="9"/>
      <c r="DYM58" s="78"/>
      <c r="DYN58" s="9"/>
      <c r="DYO58" s="9"/>
      <c r="DYP58" s="78"/>
      <c r="DYQ58" s="10"/>
      <c r="DYR58" s="10"/>
      <c r="DYS58" s="10"/>
      <c r="DYT58" s="10"/>
      <c r="DYU58" s="10"/>
      <c r="DYV58" s="10"/>
      <c r="DYW58" s="57"/>
      <c r="DYX58" s="58"/>
      <c r="DYY58" s="9"/>
      <c r="DYZ58" s="9"/>
      <c r="DZA58" s="78"/>
      <c r="DZB58" s="9"/>
      <c r="DZC58" s="9"/>
      <c r="DZD58" s="78"/>
      <c r="DZE58" s="9"/>
      <c r="DZF58" s="9"/>
      <c r="DZG58" s="78"/>
      <c r="DZH58" s="9"/>
      <c r="DZI58" s="9"/>
      <c r="DZJ58" s="78"/>
      <c r="DZK58" s="9"/>
      <c r="DZL58" s="9"/>
      <c r="DZM58" s="78"/>
      <c r="DZN58" s="9"/>
      <c r="DZO58" s="9"/>
      <c r="DZP58" s="78"/>
      <c r="DZQ58" s="9"/>
      <c r="DZR58" s="9"/>
      <c r="DZS58" s="78"/>
      <c r="DZT58" s="9"/>
      <c r="DZU58" s="9"/>
      <c r="DZV58" s="78"/>
      <c r="DZW58" s="9"/>
      <c r="DZX58" s="9"/>
      <c r="DZY58" s="78"/>
      <c r="DZZ58" s="9"/>
      <c r="EAA58" s="9"/>
      <c r="EAB58" s="78"/>
      <c r="EAC58" s="9"/>
      <c r="EAD58" s="9"/>
      <c r="EAE58" s="78"/>
      <c r="EAF58" s="9"/>
      <c r="EAG58" s="9"/>
      <c r="EAH58" s="78"/>
      <c r="EAI58" s="9"/>
      <c r="EAJ58" s="9"/>
      <c r="EAK58" s="78"/>
      <c r="EAL58" s="9"/>
      <c r="EAM58" s="9"/>
      <c r="EAN58" s="78"/>
      <c r="EAO58" s="9"/>
      <c r="EAP58" s="9"/>
      <c r="EAQ58" s="78"/>
      <c r="EAR58" s="9"/>
      <c r="EAS58" s="9"/>
      <c r="EAT58" s="78"/>
      <c r="EAU58" s="9"/>
      <c r="EAV58" s="9"/>
      <c r="EAW58" s="78"/>
      <c r="EAX58" s="9"/>
      <c r="EAY58" s="9"/>
      <c r="EAZ58" s="78"/>
      <c r="EBA58" s="9"/>
      <c r="EBB58" s="9"/>
      <c r="EBC58" s="78"/>
      <c r="EBD58" s="9"/>
      <c r="EBE58" s="9"/>
      <c r="EBF58" s="78"/>
      <c r="EBG58" s="9"/>
      <c r="EBH58" s="9"/>
      <c r="EBI58" s="78"/>
      <c r="EBJ58" s="10"/>
      <c r="EBK58" s="10"/>
      <c r="EBL58" s="10"/>
      <c r="EBM58" s="9"/>
      <c r="EBN58" s="9"/>
      <c r="EBO58" s="78"/>
      <c r="EBP58" s="10"/>
      <c r="EBQ58" s="10"/>
      <c r="EBR58" s="10"/>
      <c r="EBS58" s="9"/>
      <c r="EBT58" s="9"/>
      <c r="EBU58" s="78"/>
      <c r="EBV58" s="9"/>
      <c r="EBW58" s="9"/>
      <c r="EBX58" s="78"/>
      <c r="EBY58" s="10"/>
      <c r="EBZ58" s="10"/>
      <c r="ECA58" s="10"/>
      <c r="ECB58" s="10"/>
      <c r="ECC58" s="10"/>
      <c r="ECD58" s="10"/>
      <c r="ECE58" s="57"/>
      <c r="ECF58" s="58"/>
      <c r="ECG58" s="9"/>
      <c r="ECH58" s="9"/>
      <c r="ECI58" s="78"/>
      <c r="ECJ58" s="9"/>
      <c r="ECK58" s="9"/>
      <c r="ECL58" s="78"/>
      <c r="ECM58" s="9"/>
      <c r="ECN58" s="9"/>
      <c r="ECO58" s="78"/>
      <c r="ECP58" s="9"/>
      <c r="ECQ58" s="9"/>
      <c r="ECR58" s="78"/>
      <c r="ECS58" s="9"/>
      <c r="ECT58" s="9"/>
      <c r="ECU58" s="78"/>
      <c r="ECV58" s="9"/>
      <c r="ECW58" s="9"/>
      <c r="ECX58" s="78"/>
      <c r="ECY58" s="9"/>
      <c r="ECZ58" s="9"/>
      <c r="EDA58" s="78"/>
      <c r="EDB58" s="9"/>
      <c r="EDC58" s="9"/>
      <c r="EDD58" s="78"/>
      <c r="EDE58" s="9"/>
      <c r="EDF58" s="9"/>
      <c r="EDG58" s="78"/>
      <c r="EDH58" s="9"/>
      <c r="EDI58" s="9"/>
      <c r="EDJ58" s="78"/>
      <c r="EDK58" s="9"/>
      <c r="EDL58" s="9"/>
      <c r="EDM58" s="78"/>
      <c r="EDN58" s="9"/>
      <c r="EDO58" s="9"/>
      <c r="EDP58" s="78"/>
      <c r="EDQ58" s="9"/>
      <c r="EDR58" s="9"/>
      <c r="EDS58" s="78"/>
      <c r="EDT58" s="9"/>
      <c r="EDU58" s="9"/>
      <c r="EDV58" s="78"/>
      <c r="EDW58" s="9"/>
      <c r="EDX58" s="9"/>
      <c r="EDY58" s="78"/>
      <c r="EDZ58" s="9"/>
      <c r="EEA58" s="9"/>
      <c r="EEB58" s="78"/>
      <c r="EEC58" s="9"/>
      <c r="EED58" s="9"/>
      <c r="EEE58" s="78"/>
      <c r="EEF58" s="9"/>
      <c r="EEG58" s="9"/>
      <c r="EEH58" s="78"/>
      <c r="EEI58" s="9"/>
      <c r="EEJ58" s="9"/>
      <c r="EEK58" s="78"/>
      <c r="EEL58" s="9"/>
      <c r="EEM58" s="9"/>
      <c r="EEN58" s="78"/>
      <c r="EEO58" s="9"/>
      <c r="EEP58" s="9"/>
      <c r="EEQ58" s="78"/>
      <c r="EER58" s="10"/>
      <c r="EES58" s="10"/>
      <c r="EET58" s="10"/>
      <c r="EEU58" s="9"/>
      <c r="EEV58" s="9"/>
      <c r="EEW58" s="78"/>
      <c r="EEX58" s="10"/>
      <c r="EEY58" s="10"/>
      <c r="EEZ58" s="10"/>
      <c r="EFA58" s="9"/>
      <c r="EFB58" s="9"/>
      <c r="EFC58" s="78"/>
      <c r="EFD58" s="9"/>
      <c r="EFE58" s="9"/>
      <c r="EFF58" s="78"/>
      <c r="EFG58" s="10"/>
      <c r="EFH58" s="10"/>
      <c r="EFI58" s="10"/>
      <c r="EFJ58" s="10"/>
      <c r="EFK58" s="10"/>
      <c r="EFL58" s="10"/>
      <c r="EFM58" s="57"/>
      <c r="EFN58" s="58"/>
      <c r="EFO58" s="9"/>
      <c r="EFP58" s="9"/>
      <c r="EFQ58" s="78"/>
      <c r="EFR58" s="9"/>
      <c r="EFS58" s="9"/>
      <c r="EFT58" s="78"/>
      <c r="EFU58" s="9"/>
      <c r="EFV58" s="9"/>
      <c r="EFW58" s="78"/>
      <c r="EFX58" s="9"/>
      <c r="EFY58" s="9"/>
      <c r="EFZ58" s="78"/>
      <c r="EGA58" s="9"/>
      <c r="EGB58" s="9"/>
      <c r="EGC58" s="78"/>
      <c r="EGD58" s="9"/>
      <c r="EGE58" s="9"/>
      <c r="EGF58" s="78"/>
      <c r="EGG58" s="9"/>
      <c r="EGH58" s="9"/>
      <c r="EGI58" s="78"/>
      <c r="EGJ58" s="9"/>
      <c r="EGK58" s="9"/>
      <c r="EGL58" s="78"/>
      <c r="EGM58" s="9"/>
      <c r="EGN58" s="9"/>
      <c r="EGO58" s="78"/>
      <c r="EGP58" s="9"/>
      <c r="EGQ58" s="9"/>
      <c r="EGR58" s="78"/>
      <c r="EGS58" s="9"/>
      <c r="EGT58" s="9"/>
      <c r="EGU58" s="78"/>
      <c r="EGV58" s="9"/>
      <c r="EGW58" s="9"/>
      <c r="EGX58" s="78"/>
      <c r="EGY58" s="9"/>
      <c r="EGZ58" s="9"/>
      <c r="EHA58" s="78"/>
      <c r="EHB58" s="9"/>
      <c r="EHC58" s="9"/>
      <c r="EHD58" s="78"/>
      <c r="EHE58" s="9"/>
      <c r="EHF58" s="9"/>
      <c r="EHG58" s="78"/>
      <c r="EHH58" s="9"/>
      <c r="EHI58" s="9"/>
      <c r="EHJ58" s="78"/>
      <c r="EHK58" s="9"/>
      <c r="EHL58" s="9"/>
      <c r="EHM58" s="78"/>
      <c r="EHN58" s="9"/>
      <c r="EHO58" s="9"/>
      <c r="EHP58" s="78"/>
      <c r="EHQ58" s="9"/>
      <c r="EHR58" s="9"/>
      <c r="EHS58" s="78"/>
      <c r="EHT58" s="9"/>
      <c r="EHU58" s="9"/>
      <c r="EHV58" s="78"/>
      <c r="EHW58" s="9"/>
      <c r="EHX58" s="9"/>
      <c r="EHY58" s="78"/>
      <c r="EHZ58" s="10"/>
      <c r="EIA58" s="10"/>
      <c r="EIB58" s="10"/>
      <c r="EIC58" s="9"/>
      <c r="EID58" s="9"/>
      <c r="EIE58" s="78"/>
      <c r="EIF58" s="10"/>
      <c r="EIG58" s="10"/>
      <c r="EIH58" s="10"/>
      <c r="EII58" s="9"/>
      <c r="EIJ58" s="9"/>
      <c r="EIK58" s="78"/>
      <c r="EIL58" s="9"/>
      <c r="EIM58" s="9"/>
      <c r="EIN58" s="78"/>
      <c r="EIO58" s="10"/>
      <c r="EIP58" s="10"/>
      <c r="EIQ58" s="10"/>
      <c r="EIR58" s="10"/>
      <c r="EIS58" s="10"/>
      <c r="EIT58" s="10"/>
      <c r="EIU58" s="57"/>
      <c r="EIV58" s="58"/>
      <c r="EIW58" s="9"/>
      <c r="EIX58" s="9"/>
      <c r="EIY58" s="78"/>
      <c r="EIZ58" s="9"/>
      <c r="EJA58" s="9"/>
      <c r="EJB58" s="78"/>
      <c r="EJC58" s="9"/>
      <c r="EJD58" s="9"/>
      <c r="EJE58" s="78"/>
      <c r="EJF58" s="9"/>
      <c r="EJG58" s="9"/>
      <c r="EJH58" s="78"/>
      <c r="EJI58" s="9"/>
      <c r="EJJ58" s="9"/>
      <c r="EJK58" s="78"/>
      <c r="EJL58" s="9"/>
      <c r="EJM58" s="9"/>
      <c r="EJN58" s="78"/>
      <c r="EJO58" s="9"/>
      <c r="EJP58" s="9"/>
      <c r="EJQ58" s="78"/>
      <c r="EJR58" s="9"/>
      <c r="EJS58" s="9"/>
      <c r="EJT58" s="78"/>
      <c r="EJU58" s="9"/>
      <c r="EJV58" s="9"/>
      <c r="EJW58" s="78"/>
      <c r="EJX58" s="9"/>
      <c r="EJY58" s="9"/>
      <c r="EJZ58" s="78"/>
      <c r="EKA58" s="9"/>
      <c r="EKB58" s="9"/>
      <c r="EKC58" s="78"/>
      <c r="EKD58" s="9"/>
      <c r="EKE58" s="9"/>
      <c r="EKF58" s="78"/>
      <c r="EKG58" s="9"/>
      <c r="EKH58" s="9"/>
      <c r="EKI58" s="78"/>
      <c r="EKJ58" s="9"/>
      <c r="EKK58" s="9"/>
      <c r="EKL58" s="78"/>
      <c r="EKM58" s="9"/>
      <c r="EKN58" s="9"/>
      <c r="EKO58" s="78"/>
      <c r="EKP58" s="9"/>
      <c r="EKQ58" s="9"/>
      <c r="EKR58" s="78"/>
      <c r="EKS58" s="9"/>
      <c r="EKT58" s="9"/>
      <c r="EKU58" s="78"/>
      <c r="EKV58" s="9"/>
      <c r="EKW58" s="9"/>
      <c r="EKX58" s="78"/>
      <c r="EKY58" s="9"/>
      <c r="EKZ58" s="9"/>
      <c r="ELA58" s="78"/>
      <c r="ELB58" s="9"/>
      <c r="ELC58" s="9"/>
      <c r="ELD58" s="78"/>
      <c r="ELE58" s="9"/>
      <c r="ELF58" s="9"/>
      <c r="ELG58" s="78"/>
      <c r="ELH58" s="10"/>
      <c r="ELI58" s="10"/>
      <c r="ELJ58" s="10"/>
      <c r="ELK58" s="9"/>
      <c r="ELL58" s="9"/>
      <c r="ELM58" s="78"/>
      <c r="ELN58" s="10"/>
      <c r="ELO58" s="10"/>
      <c r="ELP58" s="10"/>
      <c r="ELQ58" s="9"/>
      <c r="ELR58" s="9"/>
      <c r="ELS58" s="78"/>
      <c r="ELT58" s="9"/>
      <c r="ELU58" s="9"/>
      <c r="ELV58" s="78"/>
      <c r="ELW58" s="10"/>
      <c r="ELX58" s="10"/>
      <c r="ELY58" s="10"/>
      <c r="ELZ58" s="10"/>
      <c r="EMA58" s="10"/>
      <c r="EMB58" s="10"/>
      <c r="EMC58" s="57"/>
      <c r="EMD58" s="58"/>
      <c r="EME58" s="9"/>
      <c r="EMF58" s="9"/>
      <c r="EMG58" s="78"/>
      <c r="EMH58" s="9"/>
      <c r="EMI58" s="9"/>
      <c r="EMJ58" s="78"/>
      <c r="EMK58" s="9"/>
      <c r="EML58" s="9"/>
      <c r="EMM58" s="78"/>
      <c r="EMN58" s="9"/>
      <c r="EMO58" s="9"/>
      <c r="EMP58" s="78"/>
      <c r="EMQ58" s="9"/>
      <c r="EMR58" s="9"/>
      <c r="EMS58" s="78"/>
      <c r="EMT58" s="9"/>
      <c r="EMU58" s="9"/>
      <c r="EMV58" s="78"/>
      <c r="EMW58" s="9"/>
      <c r="EMX58" s="9"/>
      <c r="EMY58" s="78"/>
      <c r="EMZ58" s="9"/>
      <c r="ENA58" s="9"/>
      <c r="ENB58" s="78"/>
      <c r="ENC58" s="9"/>
      <c r="END58" s="9"/>
      <c r="ENE58" s="78"/>
      <c r="ENF58" s="9"/>
      <c r="ENG58" s="9"/>
      <c r="ENH58" s="78"/>
      <c r="ENI58" s="9"/>
      <c r="ENJ58" s="9"/>
      <c r="ENK58" s="78"/>
      <c r="ENL58" s="9"/>
      <c r="ENM58" s="9"/>
      <c r="ENN58" s="78"/>
      <c r="ENO58" s="9"/>
      <c r="ENP58" s="9"/>
      <c r="ENQ58" s="78"/>
      <c r="ENR58" s="9"/>
      <c r="ENS58" s="9"/>
      <c r="ENT58" s="78"/>
      <c r="ENU58" s="9"/>
      <c r="ENV58" s="9"/>
      <c r="ENW58" s="78"/>
      <c r="ENX58" s="9"/>
      <c r="ENY58" s="9"/>
      <c r="ENZ58" s="78"/>
      <c r="EOA58" s="9"/>
      <c r="EOB58" s="9"/>
      <c r="EOC58" s="78"/>
      <c r="EOD58" s="9"/>
      <c r="EOE58" s="9"/>
      <c r="EOF58" s="78"/>
      <c r="EOG58" s="9"/>
      <c r="EOH58" s="9"/>
      <c r="EOI58" s="78"/>
      <c r="EOJ58" s="9"/>
      <c r="EOK58" s="9"/>
      <c r="EOL58" s="78"/>
      <c r="EOM58" s="9"/>
      <c r="EON58" s="9"/>
      <c r="EOO58" s="78"/>
      <c r="EOP58" s="10"/>
      <c r="EOQ58" s="10"/>
      <c r="EOR58" s="10"/>
      <c r="EOS58" s="9"/>
      <c r="EOT58" s="9"/>
      <c r="EOU58" s="78"/>
      <c r="EOV58" s="10"/>
      <c r="EOW58" s="10"/>
      <c r="EOX58" s="10"/>
      <c r="EOY58" s="9"/>
      <c r="EOZ58" s="9"/>
      <c r="EPA58" s="78"/>
      <c r="EPB58" s="9"/>
      <c r="EPC58" s="9"/>
      <c r="EPD58" s="78"/>
      <c r="EPE58" s="10"/>
      <c r="EPF58" s="10"/>
      <c r="EPG58" s="10"/>
      <c r="EPH58" s="10"/>
      <c r="EPI58" s="10"/>
      <c r="EPJ58" s="10"/>
      <c r="EPK58" s="57"/>
      <c r="EPL58" s="58"/>
      <c r="EPM58" s="9"/>
      <c r="EPN58" s="9"/>
      <c r="EPO58" s="78"/>
      <c r="EPP58" s="9"/>
      <c r="EPQ58" s="9"/>
      <c r="EPR58" s="78"/>
      <c r="EPS58" s="9"/>
      <c r="EPT58" s="9"/>
      <c r="EPU58" s="78"/>
      <c r="EPV58" s="9"/>
      <c r="EPW58" s="9"/>
      <c r="EPX58" s="78"/>
      <c r="EPY58" s="9"/>
      <c r="EPZ58" s="9"/>
      <c r="EQA58" s="78"/>
      <c r="EQB58" s="9"/>
      <c r="EQC58" s="9"/>
      <c r="EQD58" s="78"/>
      <c r="EQE58" s="9"/>
      <c r="EQF58" s="9"/>
      <c r="EQG58" s="78"/>
      <c r="EQH58" s="9"/>
      <c r="EQI58" s="9"/>
      <c r="EQJ58" s="78"/>
      <c r="EQK58" s="9"/>
      <c r="EQL58" s="9"/>
      <c r="EQM58" s="78"/>
      <c r="EQN58" s="9"/>
      <c r="EQO58" s="9"/>
      <c r="EQP58" s="78"/>
      <c r="EQQ58" s="9"/>
      <c r="EQR58" s="9"/>
      <c r="EQS58" s="78"/>
      <c r="EQT58" s="9"/>
      <c r="EQU58" s="9"/>
      <c r="EQV58" s="78"/>
      <c r="EQW58" s="9"/>
      <c r="EQX58" s="9"/>
      <c r="EQY58" s="78"/>
      <c r="EQZ58" s="9"/>
      <c r="ERA58" s="9"/>
      <c r="ERB58" s="78"/>
      <c r="ERC58" s="9"/>
      <c r="ERD58" s="9"/>
      <c r="ERE58" s="78"/>
      <c r="ERF58" s="9"/>
      <c r="ERG58" s="9"/>
      <c r="ERH58" s="78"/>
      <c r="ERI58" s="9"/>
      <c r="ERJ58" s="9"/>
      <c r="ERK58" s="78"/>
      <c r="ERL58" s="9"/>
      <c r="ERM58" s="9"/>
      <c r="ERN58" s="78"/>
      <c r="ERO58" s="9"/>
      <c r="ERP58" s="9"/>
      <c r="ERQ58" s="78"/>
      <c r="ERR58" s="9"/>
      <c r="ERS58" s="9"/>
      <c r="ERT58" s="78"/>
      <c r="ERU58" s="9"/>
      <c r="ERV58" s="9"/>
      <c r="ERW58" s="78"/>
      <c r="ERX58" s="10"/>
      <c r="ERY58" s="10"/>
      <c r="ERZ58" s="10"/>
      <c r="ESA58" s="9"/>
      <c r="ESB58" s="9"/>
      <c r="ESC58" s="78"/>
      <c r="ESD58" s="10"/>
      <c r="ESE58" s="10"/>
      <c r="ESF58" s="10"/>
      <c r="ESG58" s="9"/>
      <c r="ESH58" s="9"/>
      <c r="ESI58" s="78"/>
      <c r="ESJ58" s="9"/>
      <c r="ESK58" s="9"/>
      <c r="ESL58" s="78"/>
      <c r="ESM58" s="10"/>
      <c r="ESN58" s="10"/>
      <c r="ESO58" s="10"/>
      <c r="ESP58" s="10"/>
      <c r="ESQ58" s="10"/>
      <c r="ESR58" s="10"/>
      <c r="ESS58" s="57"/>
      <c r="EST58" s="58"/>
      <c r="ESU58" s="9"/>
      <c r="ESV58" s="9"/>
      <c r="ESW58" s="78"/>
      <c r="ESX58" s="9"/>
      <c r="ESY58" s="9"/>
      <c r="ESZ58" s="78"/>
      <c r="ETA58" s="9"/>
      <c r="ETB58" s="9"/>
      <c r="ETC58" s="78"/>
      <c r="ETD58" s="9"/>
      <c r="ETE58" s="9"/>
      <c r="ETF58" s="78"/>
      <c r="ETG58" s="9"/>
      <c r="ETH58" s="9"/>
      <c r="ETI58" s="78"/>
      <c r="ETJ58" s="9"/>
      <c r="ETK58" s="9"/>
      <c r="ETL58" s="78"/>
      <c r="ETM58" s="9"/>
      <c r="ETN58" s="9"/>
      <c r="ETO58" s="78"/>
      <c r="ETP58" s="9"/>
      <c r="ETQ58" s="9"/>
      <c r="ETR58" s="78"/>
      <c r="ETS58" s="9"/>
      <c r="ETT58" s="9"/>
      <c r="ETU58" s="78"/>
      <c r="ETV58" s="9"/>
      <c r="ETW58" s="9"/>
      <c r="ETX58" s="78"/>
      <c r="ETY58" s="9"/>
      <c r="ETZ58" s="9"/>
      <c r="EUA58" s="78"/>
      <c r="EUB58" s="9"/>
      <c r="EUC58" s="9"/>
      <c r="EUD58" s="78"/>
      <c r="EUE58" s="9"/>
      <c r="EUF58" s="9"/>
      <c r="EUG58" s="78"/>
      <c r="EUH58" s="9"/>
      <c r="EUI58" s="9"/>
      <c r="EUJ58" s="78"/>
      <c r="EUK58" s="9"/>
      <c r="EUL58" s="9"/>
      <c r="EUM58" s="78"/>
      <c r="EUN58" s="9"/>
      <c r="EUO58" s="9"/>
      <c r="EUP58" s="78"/>
      <c r="EUQ58" s="9"/>
      <c r="EUR58" s="9"/>
      <c r="EUS58" s="78"/>
      <c r="EUT58" s="9"/>
      <c r="EUU58" s="9"/>
      <c r="EUV58" s="78"/>
      <c r="EUW58" s="9"/>
      <c r="EUX58" s="9"/>
      <c r="EUY58" s="78"/>
      <c r="EUZ58" s="9"/>
      <c r="EVA58" s="9"/>
      <c r="EVB58" s="78"/>
      <c r="EVC58" s="9"/>
      <c r="EVD58" s="9"/>
      <c r="EVE58" s="78"/>
      <c r="EVF58" s="10"/>
      <c r="EVG58" s="10"/>
      <c r="EVH58" s="10"/>
      <c r="EVI58" s="9"/>
      <c r="EVJ58" s="9"/>
      <c r="EVK58" s="78"/>
      <c r="EVL58" s="10"/>
      <c r="EVM58" s="10"/>
      <c r="EVN58" s="10"/>
      <c r="EVO58" s="9"/>
      <c r="EVP58" s="9"/>
      <c r="EVQ58" s="78"/>
      <c r="EVR58" s="9"/>
      <c r="EVS58" s="9"/>
      <c r="EVT58" s="78"/>
      <c r="EVU58" s="10"/>
      <c r="EVV58" s="10"/>
      <c r="EVW58" s="10"/>
      <c r="EVX58" s="10"/>
      <c r="EVY58" s="10"/>
      <c r="EVZ58" s="10"/>
      <c r="EWA58" s="57"/>
      <c r="EWB58" s="58"/>
      <c r="EWC58" s="9"/>
      <c r="EWD58" s="9"/>
      <c r="EWE58" s="78"/>
      <c r="EWF58" s="9"/>
      <c r="EWG58" s="9"/>
      <c r="EWH58" s="78"/>
      <c r="EWI58" s="9"/>
      <c r="EWJ58" s="9"/>
      <c r="EWK58" s="78"/>
      <c r="EWL58" s="9"/>
      <c r="EWM58" s="9"/>
      <c r="EWN58" s="78"/>
      <c r="EWO58" s="9"/>
      <c r="EWP58" s="9"/>
      <c r="EWQ58" s="78"/>
      <c r="EWR58" s="9"/>
      <c r="EWS58" s="9"/>
      <c r="EWT58" s="78"/>
      <c r="EWU58" s="9"/>
      <c r="EWV58" s="9"/>
      <c r="EWW58" s="78"/>
      <c r="EWX58" s="9"/>
      <c r="EWY58" s="9"/>
      <c r="EWZ58" s="78"/>
      <c r="EXA58" s="9"/>
      <c r="EXB58" s="9"/>
      <c r="EXC58" s="78"/>
      <c r="EXD58" s="9"/>
      <c r="EXE58" s="9"/>
      <c r="EXF58" s="78"/>
      <c r="EXG58" s="9"/>
      <c r="EXH58" s="9"/>
      <c r="EXI58" s="78"/>
      <c r="EXJ58" s="9"/>
      <c r="EXK58" s="9"/>
      <c r="EXL58" s="78"/>
      <c r="EXM58" s="9"/>
      <c r="EXN58" s="9"/>
      <c r="EXO58" s="78"/>
      <c r="EXP58" s="9"/>
      <c r="EXQ58" s="9"/>
      <c r="EXR58" s="78"/>
      <c r="EXS58" s="9"/>
      <c r="EXT58" s="9"/>
      <c r="EXU58" s="78"/>
      <c r="EXV58" s="9"/>
      <c r="EXW58" s="9"/>
      <c r="EXX58" s="78"/>
      <c r="EXY58" s="9"/>
      <c r="EXZ58" s="9"/>
      <c r="EYA58" s="78"/>
      <c r="EYB58" s="9"/>
      <c r="EYC58" s="9"/>
      <c r="EYD58" s="78"/>
      <c r="EYE58" s="9"/>
      <c r="EYF58" s="9"/>
      <c r="EYG58" s="78"/>
      <c r="EYH58" s="9"/>
      <c r="EYI58" s="9"/>
      <c r="EYJ58" s="78"/>
      <c r="EYK58" s="9"/>
      <c r="EYL58" s="9"/>
      <c r="EYM58" s="78"/>
      <c r="EYN58" s="10"/>
      <c r="EYO58" s="10"/>
      <c r="EYP58" s="10"/>
      <c r="EYQ58" s="9"/>
      <c r="EYR58" s="9"/>
      <c r="EYS58" s="78"/>
      <c r="EYT58" s="10"/>
      <c r="EYU58" s="10"/>
      <c r="EYV58" s="10"/>
      <c r="EYW58" s="9"/>
      <c r="EYX58" s="9"/>
      <c r="EYY58" s="78"/>
      <c r="EYZ58" s="9"/>
      <c r="EZA58" s="9"/>
      <c r="EZB58" s="78"/>
      <c r="EZC58" s="10"/>
      <c r="EZD58" s="10"/>
      <c r="EZE58" s="10"/>
      <c r="EZF58" s="10"/>
      <c r="EZG58" s="10"/>
      <c r="EZH58" s="10"/>
      <c r="EZI58" s="57"/>
      <c r="EZJ58" s="58"/>
      <c r="EZK58" s="9"/>
      <c r="EZL58" s="9"/>
      <c r="EZM58" s="78"/>
      <c r="EZN58" s="9"/>
      <c r="EZO58" s="9"/>
      <c r="EZP58" s="78"/>
      <c r="EZQ58" s="9"/>
      <c r="EZR58" s="9"/>
      <c r="EZS58" s="78"/>
      <c r="EZT58" s="9"/>
      <c r="EZU58" s="9"/>
      <c r="EZV58" s="78"/>
      <c r="EZW58" s="9"/>
      <c r="EZX58" s="9"/>
      <c r="EZY58" s="78"/>
      <c r="EZZ58" s="9"/>
      <c r="FAA58" s="9"/>
      <c r="FAB58" s="78"/>
      <c r="FAC58" s="9"/>
      <c r="FAD58" s="9"/>
      <c r="FAE58" s="78"/>
      <c r="FAF58" s="9"/>
      <c r="FAG58" s="9"/>
      <c r="FAH58" s="78"/>
      <c r="FAI58" s="9"/>
      <c r="FAJ58" s="9"/>
      <c r="FAK58" s="78"/>
      <c r="FAL58" s="9"/>
      <c r="FAM58" s="9"/>
      <c r="FAN58" s="78"/>
      <c r="FAO58" s="9"/>
      <c r="FAP58" s="9"/>
      <c r="FAQ58" s="78"/>
      <c r="FAR58" s="9"/>
      <c r="FAS58" s="9"/>
      <c r="FAT58" s="78"/>
      <c r="FAU58" s="9"/>
      <c r="FAV58" s="9"/>
      <c r="FAW58" s="78"/>
      <c r="FAX58" s="9"/>
      <c r="FAY58" s="9"/>
      <c r="FAZ58" s="78"/>
      <c r="FBA58" s="9"/>
      <c r="FBB58" s="9"/>
      <c r="FBC58" s="78"/>
      <c r="FBD58" s="9"/>
      <c r="FBE58" s="9"/>
      <c r="FBF58" s="78"/>
      <c r="FBG58" s="9"/>
      <c r="FBH58" s="9"/>
      <c r="FBI58" s="78"/>
      <c r="FBJ58" s="9"/>
      <c r="FBK58" s="9"/>
      <c r="FBL58" s="78"/>
      <c r="FBM58" s="9"/>
      <c r="FBN58" s="9"/>
      <c r="FBO58" s="78"/>
      <c r="FBP58" s="9"/>
      <c r="FBQ58" s="9"/>
      <c r="FBR58" s="78"/>
      <c r="FBS58" s="9"/>
      <c r="FBT58" s="9"/>
      <c r="FBU58" s="78"/>
      <c r="FBV58" s="10"/>
      <c r="FBW58" s="10"/>
      <c r="FBX58" s="10"/>
      <c r="FBY58" s="9"/>
      <c r="FBZ58" s="9"/>
      <c r="FCA58" s="78"/>
      <c r="FCB58" s="10"/>
      <c r="FCC58" s="10"/>
      <c r="FCD58" s="10"/>
      <c r="FCE58" s="9"/>
      <c r="FCF58" s="9"/>
      <c r="FCG58" s="78"/>
      <c r="FCH58" s="9"/>
      <c r="FCI58" s="9"/>
      <c r="FCJ58" s="78"/>
      <c r="FCK58" s="10"/>
      <c r="FCL58" s="10"/>
      <c r="FCM58" s="10"/>
      <c r="FCN58" s="10"/>
      <c r="FCO58" s="10"/>
      <c r="FCP58" s="10"/>
      <c r="FCQ58" s="57"/>
      <c r="FCR58" s="58"/>
      <c r="FCS58" s="9"/>
      <c r="FCT58" s="9"/>
      <c r="FCU58" s="78"/>
      <c r="FCV58" s="9"/>
      <c r="FCW58" s="9"/>
      <c r="FCX58" s="78"/>
      <c r="FCY58" s="9"/>
      <c r="FCZ58" s="9"/>
      <c r="FDA58" s="78"/>
      <c r="FDB58" s="9"/>
      <c r="FDC58" s="9"/>
      <c r="FDD58" s="78"/>
      <c r="FDE58" s="9"/>
      <c r="FDF58" s="9"/>
      <c r="FDG58" s="78"/>
      <c r="FDH58" s="9"/>
      <c r="FDI58" s="9"/>
      <c r="FDJ58" s="78"/>
      <c r="FDK58" s="9"/>
      <c r="FDL58" s="9"/>
      <c r="FDM58" s="78"/>
      <c r="FDN58" s="9"/>
      <c r="FDO58" s="9"/>
      <c r="FDP58" s="78"/>
      <c r="FDQ58" s="9"/>
      <c r="FDR58" s="9"/>
      <c r="FDS58" s="78"/>
      <c r="FDT58" s="9"/>
      <c r="FDU58" s="9"/>
      <c r="FDV58" s="78"/>
      <c r="FDW58" s="9"/>
      <c r="FDX58" s="9"/>
      <c r="FDY58" s="78"/>
      <c r="FDZ58" s="9"/>
      <c r="FEA58" s="9"/>
      <c r="FEB58" s="78"/>
      <c r="FEC58" s="9"/>
      <c r="FED58" s="9"/>
      <c r="FEE58" s="78"/>
      <c r="FEF58" s="9"/>
      <c r="FEG58" s="9"/>
      <c r="FEH58" s="78"/>
      <c r="FEI58" s="9"/>
      <c r="FEJ58" s="9"/>
      <c r="FEK58" s="78"/>
      <c r="FEL58" s="9"/>
      <c r="FEM58" s="9"/>
      <c r="FEN58" s="78"/>
      <c r="FEO58" s="9"/>
      <c r="FEP58" s="9"/>
      <c r="FEQ58" s="78"/>
      <c r="FER58" s="9"/>
      <c r="FES58" s="9"/>
      <c r="FET58" s="78"/>
      <c r="FEU58" s="9"/>
      <c r="FEV58" s="9"/>
      <c r="FEW58" s="78"/>
      <c r="FEX58" s="9"/>
      <c r="FEY58" s="9"/>
      <c r="FEZ58" s="78"/>
      <c r="FFA58" s="9"/>
      <c r="FFB58" s="9"/>
      <c r="FFC58" s="78"/>
      <c r="FFD58" s="10"/>
      <c r="FFE58" s="10"/>
      <c r="FFF58" s="10"/>
      <c r="FFG58" s="9"/>
      <c r="FFH58" s="9"/>
      <c r="FFI58" s="78"/>
      <c r="FFJ58" s="10"/>
      <c r="FFK58" s="10"/>
      <c r="FFL58" s="10"/>
      <c r="FFM58" s="9"/>
      <c r="FFN58" s="9"/>
      <c r="FFO58" s="78"/>
      <c r="FFP58" s="9"/>
      <c r="FFQ58" s="9"/>
      <c r="FFR58" s="78"/>
      <c r="FFS58" s="10"/>
      <c r="FFT58" s="10"/>
      <c r="FFU58" s="10"/>
      <c r="FFV58" s="10"/>
      <c r="FFW58" s="10"/>
      <c r="FFX58" s="10"/>
      <c r="FFY58" s="57"/>
      <c r="FFZ58" s="58"/>
      <c r="FGA58" s="9"/>
      <c r="FGB58" s="9"/>
      <c r="FGC58" s="78"/>
      <c r="FGD58" s="9"/>
      <c r="FGE58" s="9"/>
      <c r="FGF58" s="78"/>
      <c r="FGG58" s="9"/>
      <c r="FGH58" s="9"/>
      <c r="FGI58" s="78"/>
      <c r="FGJ58" s="9"/>
      <c r="FGK58" s="9"/>
      <c r="FGL58" s="78"/>
      <c r="FGM58" s="9"/>
      <c r="FGN58" s="9"/>
      <c r="FGO58" s="78"/>
      <c r="FGP58" s="9"/>
      <c r="FGQ58" s="9"/>
      <c r="FGR58" s="78"/>
      <c r="FGS58" s="9"/>
      <c r="FGT58" s="9"/>
      <c r="FGU58" s="78"/>
      <c r="FGV58" s="9"/>
      <c r="FGW58" s="9"/>
      <c r="FGX58" s="78"/>
      <c r="FGY58" s="9"/>
      <c r="FGZ58" s="9"/>
      <c r="FHA58" s="78"/>
      <c r="FHB58" s="9"/>
      <c r="FHC58" s="9"/>
      <c r="FHD58" s="78"/>
      <c r="FHE58" s="9"/>
      <c r="FHF58" s="9"/>
      <c r="FHG58" s="78"/>
      <c r="FHH58" s="9"/>
      <c r="FHI58" s="9"/>
      <c r="FHJ58" s="78"/>
      <c r="FHK58" s="9"/>
      <c r="FHL58" s="9"/>
      <c r="FHM58" s="78"/>
      <c r="FHN58" s="9"/>
      <c r="FHO58" s="9"/>
      <c r="FHP58" s="78"/>
      <c r="FHQ58" s="9"/>
      <c r="FHR58" s="9"/>
      <c r="FHS58" s="78"/>
      <c r="FHT58" s="9"/>
      <c r="FHU58" s="9"/>
      <c r="FHV58" s="78"/>
      <c r="FHW58" s="9"/>
      <c r="FHX58" s="9"/>
      <c r="FHY58" s="78"/>
      <c r="FHZ58" s="9"/>
      <c r="FIA58" s="9"/>
      <c r="FIB58" s="78"/>
      <c r="FIC58" s="9"/>
      <c r="FID58" s="9"/>
      <c r="FIE58" s="78"/>
      <c r="FIF58" s="9"/>
      <c r="FIG58" s="9"/>
      <c r="FIH58" s="78"/>
      <c r="FII58" s="9"/>
      <c r="FIJ58" s="9"/>
      <c r="FIK58" s="78"/>
      <c r="FIL58" s="10"/>
      <c r="FIM58" s="10"/>
      <c r="FIN58" s="10"/>
      <c r="FIO58" s="9"/>
      <c r="FIP58" s="9"/>
      <c r="FIQ58" s="78"/>
      <c r="FIR58" s="10"/>
      <c r="FIS58" s="10"/>
      <c r="FIT58" s="10"/>
      <c r="FIU58" s="9"/>
      <c r="FIV58" s="9"/>
      <c r="FIW58" s="78"/>
      <c r="FIX58" s="9"/>
      <c r="FIY58" s="9"/>
      <c r="FIZ58" s="78"/>
      <c r="FJA58" s="10"/>
      <c r="FJB58" s="10"/>
      <c r="FJC58" s="10"/>
      <c r="FJD58" s="10"/>
      <c r="FJE58" s="10"/>
      <c r="FJF58" s="10"/>
      <c r="FJG58" s="57"/>
      <c r="FJH58" s="58"/>
      <c r="FJI58" s="9"/>
      <c r="FJJ58" s="9"/>
      <c r="FJK58" s="78"/>
      <c r="FJL58" s="9"/>
      <c r="FJM58" s="9"/>
      <c r="FJN58" s="78"/>
      <c r="FJO58" s="9"/>
      <c r="FJP58" s="9"/>
      <c r="FJQ58" s="78"/>
      <c r="FJR58" s="9"/>
      <c r="FJS58" s="9"/>
      <c r="FJT58" s="78"/>
      <c r="FJU58" s="9"/>
      <c r="FJV58" s="9"/>
      <c r="FJW58" s="78"/>
      <c r="FJX58" s="9"/>
      <c r="FJY58" s="9"/>
      <c r="FJZ58" s="78"/>
      <c r="FKA58" s="9"/>
      <c r="FKB58" s="9"/>
      <c r="FKC58" s="78"/>
      <c r="FKD58" s="9"/>
      <c r="FKE58" s="9"/>
      <c r="FKF58" s="78"/>
      <c r="FKG58" s="9"/>
      <c r="FKH58" s="9"/>
      <c r="FKI58" s="78"/>
      <c r="FKJ58" s="9"/>
      <c r="FKK58" s="9"/>
      <c r="FKL58" s="78"/>
      <c r="FKM58" s="9"/>
      <c r="FKN58" s="9"/>
      <c r="FKO58" s="78"/>
      <c r="FKP58" s="9"/>
      <c r="FKQ58" s="9"/>
      <c r="FKR58" s="78"/>
      <c r="FKS58" s="9"/>
      <c r="FKT58" s="9"/>
      <c r="FKU58" s="78"/>
      <c r="FKV58" s="9"/>
      <c r="FKW58" s="9"/>
      <c r="FKX58" s="78"/>
      <c r="FKY58" s="9"/>
      <c r="FKZ58" s="9"/>
      <c r="FLA58" s="78"/>
      <c r="FLB58" s="9"/>
      <c r="FLC58" s="9"/>
      <c r="FLD58" s="78"/>
      <c r="FLE58" s="9"/>
      <c r="FLF58" s="9"/>
      <c r="FLG58" s="78"/>
      <c r="FLH58" s="9"/>
      <c r="FLI58" s="9"/>
      <c r="FLJ58" s="78"/>
      <c r="FLK58" s="9"/>
      <c r="FLL58" s="9"/>
      <c r="FLM58" s="78"/>
      <c r="FLN58" s="9"/>
      <c r="FLO58" s="9"/>
      <c r="FLP58" s="78"/>
      <c r="FLQ58" s="9"/>
      <c r="FLR58" s="9"/>
      <c r="FLS58" s="78"/>
      <c r="FLT58" s="10"/>
      <c r="FLU58" s="10"/>
      <c r="FLV58" s="10"/>
      <c r="FLW58" s="9"/>
      <c r="FLX58" s="9"/>
      <c r="FLY58" s="78"/>
      <c r="FLZ58" s="10"/>
      <c r="FMA58" s="10"/>
      <c r="FMB58" s="10"/>
      <c r="FMC58" s="9"/>
      <c r="FMD58" s="9"/>
      <c r="FME58" s="78"/>
      <c r="FMF58" s="9"/>
      <c r="FMG58" s="9"/>
      <c r="FMH58" s="78"/>
      <c r="FMI58" s="10"/>
      <c r="FMJ58" s="10"/>
      <c r="FMK58" s="10"/>
      <c r="FML58" s="10"/>
      <c r="FMM58" s="10"/>
      <c r="FMN58" s="10"/>
      <c r="FMO58" s="57"/>
      <c r="FMP58" s="58"/>
      <c r="FMQ58" s="9"/>
      <c r="FMR58" s="9"/>
      <c r="FMS58" s="78"/>
      <c r="FMT58" s="9"/>
      <c r="FMU58" s="9"/>
      <c r="FMV58" s="78"/>
      <c r="FMW58" s="9"/>
      <c r="FMX58" s="9"/>
      <c r="FMY58" s="78"/>
      <c r="FMZ58" s="9"/>
      <c r="FNA58" s="9"/>
      <c r="FNB58" s="78"/>
      <c r="FNC58" s="9"/>
      <c r="FND58" s="9"/>
      <c r="FNE58" s="78"/>
      <c r="FNF58" s="9"/>
      <c r="FNG58" s="9"/>
      <c r="FNH58" s="78"/>
      <c r="FNI58" s="9"/>
      <c r="FNJ58" s="9"/>
      <c r="FNK58" s="78"/>
      <c r="FNL58" s="9"/>
      <c r="FNM58" s="9"/>
      <c r="FNN58" s="78"/>
      <c r="FNO58" s="9"/>
      <c r="FNP58" s="9"/>
      <c r="FNQ58" s="78"/>
      <c r="FNR58" s="9"/>
      <c r="FNS58" s="9"/>
      <c r="FNT58" s="78"/>
      <c r="FNU58" s="9"/>
      <c r="FNV58" s="9"/>
      <c r="FNW58" s="78"/>
      <c r="FNX58" s="9"/>
      <c r="FNY58" s="9"/>
      <c r="FNZ58" s="78"/>
      <c r="FOA58" s="9"/>
      <c r="FOB58" s="9"/>
      <c r="FOC58" s="78"/>
      <c r="FOD58" s="9"/>
      <c r="FOE58" s="9"/>
      <c r="FOF58" s="78"/>
      <c r="FOG58" s="9"/>
      <c r="FOH58" s="9"/>
      <c r="FOI58" s="78"/>
      <c r="FOJ58" s="9"/>
      <c r="FOK58" s="9"/>
      <c r="FOL58" s="78"/>
      <c r="FOM58" s="9"/>
      <c r="FON58" s="9"/>
      <c r="FOO58" s="78"/>
      <c r="FOP58" s="9"/>
      <c r="FOQ58" s="9"/>
      <c r="FOR58" s="78"/>
      <c r="FOS58" s="9"/>
      <c r="FOT58" s="9"/>
      <c r="FOU58" s="78"/>
      <c r="FOV58" s="9"/>
      <c r="FOW58" s="9"/>
      <c r="FOX58" s="78"/>
      <c r="FOY58" s="9"/>
      <c r="FOZ58" s="9"/>
      <c r="FPA58" s="78"/>
      <c r="FPB58" s="10"/>
      <c r="FPC58" s="10"/>
      <c r="FPD58" s="10"/>
      <c r="FPE58" s="9"/>
      <c r="FPF58" s="9"/>
      <c r="FPG58" s="78"/>
      <c r="FPH58" s="10"/>
      <c r="FPI58" s="10"/>
      <c r="FPJ58" s="10"/>
      <c r="FPK58" s="9"/>
      <c r="FPL58" s="9"/>
      <c r="FPM58" s="78"/>
      <c r="FPN58" s="9"/>
      <c r="FPO58" s="9"/>
      <c r="FPP58" s="78"/>
      <c r="FPQ58" s="10"/>
      <c r="FPR58" s="10"/>
      <c r="FPS58" s="10"/>
      <c r="FPT58" s="10"/>
      <c r="FPU58" s="10"/>
      <c r="FPV58" s="10"/>
      <c r="FPW58" s="57"/>
      <c r="FPX58" s="58"/>
      <c r="FPY58" s="9"/>
      <c r="FPZ58" s="9"/>
      <c r="FQA58" s="78"/>
      <c r="FQB58" s="9"/>
      <c r="FQC58" s="9"/>
      <c r="FQD58" s="78"/>
      <c r="FQE58" s="9"/>
      <c r="FQF58" s="9"/>
      <c r="FQG58" s="78"/>
      <c r="FQH58" s="9"/>
      <c r="FQI58" s="9"/>
      <c r="FQJ58" s="78"/>
      <c r="FQK58" s="9"/>
      <c r="FQL58" s="9"/>
      <c r="FQM58" s="78"/>
      <c r="FQN58" s="9"/>
      <c r="FQO58" s="9"/>
      <c r="FQP58" s="78"/>
      <c r="FQQ58" s="9"/>
      <c r="FQR58" s="9"/>
      <c r="FQS58" s="78"/>
      <c r="FQT58" s="9"/>
      <c r="FQU58" s="9"/>
      <c r="FQV58" s="78"/>
      <c r="FQW58" s="9"/>
      <c r="FQX58" s="9"/>
      <c r="FQY58" s="78"/>
      <c r="FQZ58" s="9"/>
      <c r="FRA58" s="9"/>
      <c r="FRB58" s="78"/>
      <c r="FRC58" s="9"/>
      <c r="FRD58" s="9"/>
      <c r="FRE58" s="78"/>
      <c r="FRF58" s="9"/>
      <c r="FRG58" s="9"/>
      <c r="FRH58" s="78"/>
      <c r="FRI58" s="9"/>
      <c r="FRJ58" s="9"/>
      <c r="FRK58" s="78"/>
      <c r="FRL58" s="9"/>
      <c r="FRM58" s="9"/>
      <c r="FRN58" s="78"/>
      <c r="FRO58" s="9"/>
      <c r="FRP58" s="9"/>
      <c r="FRQ58" s="78"/>
      <c r="FRR58" s="9"/>
      <c r="FRS58" s="9"/>
      <c r="FRT58" s="78"/>
      <c r="FRU58" s="9"/>
      <c r="FRV58" s="9"/>
      <c r="FRW58" s="78"/>
      <c r="FRX58" s="9"/>
      <c r="FRY58" s="9"/>
      <c r="FRZ58" s="78"/>
      <c r="FSA58" s="9"/>
      <c r="FSB58" s="9"/>
      <c r="FSC58" s="78"/>
      <c r="FSD58" s="9"/>
      <c r="FSE58" s="9"/>
      <c r="FSF58" s="78"/>
      <c r="FSG58" s="9"/>
      <c r="FSH58" s="9"/>
      <c r="FSI58" s="78"/>
      <c r="FSJ58" s="10"/>
      <c r="FSK58" s="10"/>
      <c r="FSL58" s="10"/>
      <c r="FSM58" s="9"/>
      <c r="FSN58" s="9"/>
      <c r="FSO58" s="78"/>
      <c r="FSP58" s="10"/>
      <c r="FSQ58" s="10"/>
      <c r="FSR58" s="10"/>
      <c r="FSS58" s="9"/>
      <c r="FST58" s="9"/>
      <c r="FSU58" s="78"/>
      <c r="FSV58" s="9"/>
      <c r="FSW58" s="9"/>
      <c r="FSX58" s="78"/>
      <c r="FSY58" s="10"/>
      <c r="FSZ58" s="10"/>
      <c r="FTA58" s="10"/>
      <c r="FTB58" s="10"/>
      <c r="FTC58" s="10"/>
      <c r="FTD58" s="10"/>
      <c r="FTE58" s="57"/>
      <c r="FTF58" s="58"/>
      <c r="FTG58" s="9"/>
      <c r="FTH58" s="9"/>
      <c r="FTI58" s="78"/>
      <c r="FTJ58" s="9"/>
      <c r="FTK58" s="9"/>
      <c r="FTL58" s="78"/>
      <c r="FTM58" s="9"/>
      <c r="FTN58" s="9"/>
      <c r="FTO58" s="78"/>
      <c r="FTP58" s="9"/>
      <c r="FTQ58" s="9"/>
      <c r="FTR58" s="78"/>
      <c r="FTS58" s="9"/>
      <c r="FTT58" s="9"/>
      <c r="FTU58" s="78"/>
      <c r="FTV58" s="9"/>
      <c r="FTW58" s="9"/>
      <c r="FTX58" s="78"/>
      <c r="FTY58" s="9"/>
      <c r="FTZ58" s="9"/>
      <c r="FUA58" s="78"/>
      <c r="FUB58" s="9"/>
      <c r="FUC58" s="9"/>
      <c r="FUD58" s="78"/>
      <c r="FUE58" s="9"/>
      <c r="FUF58" s="9"/>
      <c r="FUG58" s="78"/>
      <c r="FUH58" s="9"/>
      <c r="FUI58" s="9"/>
      <c r="FUJ58" s="78"/>
      <c r="FUK58" s="9"/>
      <c r="FUL58" s="9"/>
      <c r="FUM58" s="78"/>
      <c r="FUN58" s="9"/>
      <c r="FUO58" s="9"/>
      <c r="FUP58" s="78"/>
      <c r="FUQ58" s="9"/>
      <c r="FUR58" s="9"/>
      <c r="FUS58" s="78"/>
      <c r="FUT58" s="9"/>
      <c r="FUU58" s="9"/>
      <c r="FUV58" s="78"/>
      <c r="FUW58" s="9"/>
      <c r="FUX58" s="9"/>
      <c r="FUY58" s="78"/>
      <c r="FUZ58" s="9"/>
      <c r="FVA58" s="9"/>
      <c r="FVB58" s="78"/>
      <c r="FVC58" s="9"/>
      <c r="FVD58" s="9"/>
      <c r="FVE58" s="78"/>
      <c r="FVF58" s="9"/>
      <c r="FVG58" s="9"/>
      <c r="FVH58" s="78"/>
      <c r="FVI58" s="9"/>
      <c r="FVJ58" s="9"/>
      <c r="FVK58" s="78"/>
      <c r="FVL58" s="9"/>
      <c r="FVM58" s="9"/>
      <c r="FVN58" s="78"/>
      <c r="FVO58" s="9"/>
      <c r="FVP58" s="9"/>
      <c r="FVQ58" s="78"/>
      <c r="FVR58" s="10"/>
      <c r="FVS58" s="10"/>
      <c r="FVT58" s="10"/>
      <c r="FVU58" s="9"/>
      <c r="FVV58" s="9"/>
      <c r="FVW58" s="78"/>
      <c r="FVX58" s="10"/>
      <c r="FVY58" s="10"/>
      <c r="FVZ58" s="10"/>
      <c r="FWA58" s="9"/>
      <c r="FWB58" s="9"/>
      <c r="FWC58" s="78"/>
      <c r="FWD58" s="9"/>
      <c r="FWE58" s="9"/>
      <c r="FWF58" s="78"/>
      <c r="FWG58" s="10"/>
      <c r="FWH58" s="10"/>
      <c r="FWI58" s="10"/>
      <c r="FWJ58" s="10"/>
      <c r="FWK58" s="10"/>
      <c r="FWL58" s="10"/>
      <c r="FWM58" s="57"/>
      <c r="FWN58" s="58"/>
      <c r="FWO58" s="9"/>
      <c r="FWP58" s="9"/>
      <c r="FWQ58" s="78"/>
      <c r="FWR58" s="9"/>
      <c r="FWS58" s="9"/>
      <c r="FWT58" s="78"/>
      <c r="FWU58" s="9"/>
      <c r="FWV58" s="9"/>
      <c r="FWW58" s="78"/>
      <c r="FWX58" s="9"/>
      <c r="FWY58" s="9"/>
      <c r="FWZ58" s="78"/>
      <c r="FXA58" s="9"/>
      <c r="FXB58" s="9"/>
      <c r="FXC58" s="78"/>
      <c r="FXD58" s="9"/>
      <c r="FXE58" s="9"/>
      <c r="FXF58" s="78"/>
      <c r="FXG58" s="9"/>
      <c r="FXH58" s="9"/>
      <c r="FXI58" s="78"/>
      <c r="FXJ58" s="9"/>
      <c r="FXK58" s="9"/>
      <c r="FXL58" s="78"/>
      <c r="FXM58" s="9"/>
      <c r="FXN58" s="9"/>
      <c r="FXO58" s="78"/>
      <c r="FXP58" s="9"/>
      <c r="FXQ58" s="9"/>
      <c r="FXR58" s="78"/>
      <c r="FXS58" s="9"/>
      <c r="FXT58" s="9"/>
      <c r="FXU58" s="78"/>
      <c r="FXV58" s="9"/>
      <c r="FXW58" s="9"/>
      <c r="FXX58" s="78"/>
      <c r="FXY58" s="9"/>
      <c r="FXZ58" s="9"/>
      <c r="FYA58" s="78"/>
      <c r="FYB58" s="9"/>
      <c r="FYC58" s="9"/>
      <c r="FYD58" s="78"/>
      <c r="FYE58" s="9"/>
      <c r="FYF58" s="9"/>
      <c r="FYG58" s="78"/>
      <c r="FYH58" s="9"/>
      <c r="FYI58" s="9"/>
      <c r="FYJ58" s="78"/>
      <c r="FYK58" s="9"/>
      <c r="FYL58" s="9"/>
      <c r="FYM58" s="78"/>
      <c r="FYN58" s="9"/>
      <c r="FYO58" s="9"/>
      <c r="FYP58" s="78"/>
      <c r="FYQ58" s="9"/>
      <c r="FYR58" s="9"/>
      <c r="FYS58" s="78"/>
      <c r="FYT58" s="9"/>
      <c r="FYU58" s="9"/>
      <c r="FYV58" s="78"/>
      <c r="FYW58" s="9"/>
      <c r="FYX58" s="9"/>
      <c r="FYY58" s="78"/>
      <c r="FYZ58" s="10"/>
      <c r="FZA58" s="10"/>
      <c r="FZB58" s="10"/>
      <c r="FZC58" s="9"/>
      <c r="FZD58" s="9"/>
      <c r="FZE58" s="78"/>
      <c r="FZF58" s="10"/>
      <c r="FZG58" s="10"/>
      <c r="FZH58" s="10"/>
      <c r="FZI58" s="9"/>
      <c r="FZJ58" s="9"/>
      <c r="FZK58" s="78"/>
      <c r="FZL58" s="9"/>
      <c r="FZM58" s="9"/>
      <c r="FZN58" s="78"/>
      <c r="FZO58" s="10"/>
      <c r="FZP58" s="10"/>
      <c r="FZQ58" s="10"/>
      <c r="FZR58" s="10"/>
      <c r="FZS58" s="10"/>
      <c r="FZT58" s="10"/>
      <c r="FZU58" s="57"/>
      <c r="FZV58" s="58"/>
      <c r="FZW58" s="9"/>
      <c r="FZX58" s="9"/>
      <c r="FZY58" s="78"/>
      <c r="FZZ58" s="9"/>
      <c r="GAA58" s="9"/>
      <c r="GAB58" s="78"/>
      <c r="GAC58" s="9"/>
      <c r="GAD58" s="9"/>
      <c r="GAE58" s="78"/>
      <c r="GAF58" s="9"/>
      <c r="GAG58" s="9"/>
      <c r="GAH58" s="78"/>
      <c r="GAI58" s="9"/>
      <c r="GAJ58" s="9"/>
      <c r="GAK58" s="78"/>
      <c r="GAL58" s="9"/>
      <c r="GAM58" s="9"/>
      <c r="GAN58" s="78"/>
      <c r="GAO58" s="9"/>
      <c r="GAP58" s="9"/>
      <c r="GAQ58" s="78"/>
      <c r="GAR58" s="9"/>
      <c r="GAS58" s="9"/>
      <c r="GAT58" s="78"/>
      <c r="GAU58" s="9"/>
      <c r="GAV58" s="9"/>
      <c r="GAW58" s="78"/>
      <c r="GAX58" s="9"/>
      <c r="GAY58" s="9"/>
      <c r="GAZ58" s="78"/>
      <c r="GBA58" s="9"/>
      <c r="GBB58" s="9"/>
      <c r="GBC58" s="78"/>
      <c r="GBD58" s="9"/>
      <c r="GBE58" s="9"/>
      <c r="GBF58" s="78"/>
      <c r="GBG58" s="9"/>
      <c r="GBH58" s="9"/>
      <c r="GBI58" s="78"/>
      <c r="GBJ58" s="9"/>
      <c r="GBK58" s="9"/>
      <c r="GBL58" s="78"/>
      <c r="GBM58" s="9"/>
      <c r="GBN58" s="9"/>
      <c r="GBO58" s="78"/>
      <c r="GBP58" s="9"/>
      <c r="GBQ58" s="9"/>
      <c r="GBR58" s="78"/>
      <c r="GBS58" s="9"/>
      <c r="GBT58" s="9"/>
      <c r="GBU58" s="78"/>
      <c r="GBV58" s="9"/>
      <c r="GBW58" s="9"/>
      <c r="GBX58" s="78"/>
      <c r="GBY58" s="9"/>
      <c r="GBZ58" s="9"/>
      <c r="GCA58" s="78"/>
      <c r="GCB58" s="9"/>
      <c r="GCC58" s="9"/>
      <c r="GCD58" s="78"/>
      <c r="GCE58" s="9"/>
      <c r="GCF58" s="9"/>
      <c r="GCG58" s="78"/>
      <c r="GCH58" s="10"/>
      <c r="GCI58" s="10"/>
      <c r="GCJ58" s="10"/>
      <c r="GCK58" s="9"/>
      <c r="GCL58" s="9"/>
      <c r="GCM58" s="78"/>
      <c r="GCN58" s="10"/>
      <c r="GCO58" s="10"/>
      <c r="GCP58" s="10"/>
      <c r="GCQ58" s="9"/>
      <c r="GCR58" s="9"/>
      <c r="GCS58" s="78"/>
      <c r="GCT58" s="9"/>
      <c r="GCU58" s="9"/>
      <c r="GCV58" s="78"/>
      <c r="GCW58" s="10"/>
      <c r="GCX58" s="10"/>
      <c r="GCY58" s="10"/>
      <c r="GCZ58" s="10"/>
      <c r="GDA58" s="10"/>
      <c r="GDB58" s="10"/>
      <c r="GDC58" s="57"/>
      <c r="GDD58" s="58"/>
      <c r="GDE58" s="9"/>
      <c r="GDF58" s="9"/>
      <c r="GDG58" s="78"/>
      <c r="GDH58" s="9"/>
      <c r="GDI58" s="9"/>
      <c r="GDJ58" s="78"/>
      <c r="GDK58" s="9"/>
      <c r="GDL58" s="9"/>
      <c r="GDM58" s="78"/>
      <c r="GDN58" s="9"/>
      <c r="GDO58" s="9"/>
      <c r="GDP58" s="78"/>
      <c r="GDQ58" s="9"/>
      <c r="GDR58" s="9"/>
      <c r="GDS58" s="78"/>
      <c r="GDT58" s="9"/>
      <c r="GDU58" s="9"/>
      <c r="GDV58" s="78"/>
      <c r="GDW58" s="9"/>
      <c r="GDX58" s="9"/>
      <c r="GDY58" s="78"/>
      <c r="GDZ58" s="9"/>
      <c r="GEA58" s="9"/>
      <c r="GEB58" s="78"/>
      <c r="GEC58" s="9"/>
      <c r="GED58" s="9"/>
      <c r="GEE58" s="78"/>
      <c r="GEF58" s="9"/>
      <c r="GEG58" s="9"/>
      <c r="GEH58" s="78"/>
      <c r="GEI58" s="9"/>
      <c r="GEJ58" s="9"/>
      <c r="GEK58" s="78"/>
      <c r="GEL58" s="9"/>
      <c r="GEM58" s="9"/>
      <c r="GEN58" s="78"/>
      <c r="GEO58" s="9"/>
      <c r="GEP58" s="9"/>
      <c r="GEQ58" s="78"/>
      <c r="GER58" s="9"/>
      <c r="GES58" s="9"/>
      <c r="GET58" s="78"/>
      <c r="GEU58" s="9"/>
      <c r="GEV58" s="9"/>
      <c r="GEW58" s="78"/>
      <c r="GEX58" s="9"/>
      <c r="GEY58" s="9"/>
      <c r="GEZ58" s="78"/>
      <c r="GFA58" s="9"/>
      <c r="GFB58" s="9"/>
      <c r="GFC58" s="78"/>
      <c r="GFD58" s="9"/>
      <c r="GFE58" s="9"/>
      <c r="GFF58" s="78"/>
      <c r="GFG58" s="9"/>
      <c r="GFH58" s="9"/>
      <c r="GFI58" s="78"/>
      <c r="GFJ58" s="9"/>
      <c r="GFK58" s="9"/>
      <c r="GFL58" s="78"/>
      <c r="GFM58" s="9"/>
      <c r="GFN58" s="9"/>
      <c r="GFO58" s="78"/>
      <c r="GFP58" s="10"/>
      <c r="GFQ58" s="10"/>
      <c r="GFR58" s="10"/>
      <c r="GFS58" s="9"/>
      <c r="GFT58" s="9"/>
      <c r="GFU58" s="78"/>
      <c r="GFV58" s="10"/>
      <c r="GFW58" s="10"/>
      <c r="GFX58" s="10"/>
      <c r="GFY58" s="9"/>
      <c r="GFZ58" s="9"/>
      <c r="GGA58" s="78"/>
      <c r="GGB58" s="9"/>
      <c r="GGC58" s="9"/>
      <c r="GGD58" s="78"/>
      <c r="GGE58" s="10"/>
      <c r="GGF58" s="10"/>
      <c r="GGG58" s="10"/>
      <c r="GGH58" s="10"/>
      <c r="GGI58" s="10"/>
      <c r="GGJ58" s="10"/>
      <c r="GGK58" s="57"/>
      <c r="GGL58" s="58"/>
      <c r="GGM58" s="9"/>
      <c r="GGN58" s="9"/>
      <c r="GGO58" s="78"/>
      <c r="GGP58" s="9"/>
      <c r="GGQ58" s="9"/>
      <c r="GGR58" s="78"/>
      <c r="GGS58" s="9"/>
      <c r="GGT58" s="9"/>
      <c r="GGU58" s="78"/>
      <c r="GGV58" s="9"/>
      <c r="GGW58" s="9"/>
      <c r="GGX58" s="78"/>
      <c r="GGY58" s="9"/>
      <c r="GGZ58" s="9"/>
      <c r="GHA58" s="78"/>
      <c r="GHB58" s="9"/>
      <c r="GHC58" s="9"/>
      <c r="GHD58" s="78"/>
      <c r="GHE58" s="9"/>
      <c r="GHF58" s="9"/>
      <c r="GHG58" s="78"/>
      <c r="GHH58" s="9"/>
      <c r="GHI58" s="9"/>
      <c r="GHJ58" s="78"/>
      <c r="GHK58" s="9"/>
      <c r="GHL58" s="9"/>
      <c r="GHM58" s="78"/>
      <c r="GHN58" s="9"/>
      <c r="GHO58" s="9"/>
      <c r="GHP58" s="78"/>
      <c r="GHQ58" s="9"/>
      <c r="GHR58" s="9"/>
      <c r="GHS58" s="78"/>
      <c r="GHT58" s="9"/>
      <c r="GHU58" s="9"/>
      <c r="GHV58" s="78"/>
      <c r="GHW58" s="9"/>
      <c r="GHX58" s="9"/>
      <c r="GHY58" s="78"/>
      <c r="GHZ58" s="9"/>
      <c r="GIA58" s="9"/>
      <c r="GIB58" s="78"/>
      <c r="GIC58" s="9"/>
      <c r="GID58" s="9"/>
      <c r="GIE58" s="78"/>
      <c r="GIF58" s="9"/>
      <c r="GIG58" s="9"/>
      <c r="GIH58" s="78"/>
      <c r="GII58" s="9"/>
      <c r="GIJ58" s="9"/>
      <c r="GIK58" s="78"/>
      <c r="GIL58" s="9"/>
      <c r="GIM58" s="9"/>
      <c r="GIN58" s="78"/>
      <c r="GIO58" s="9"/>
      <c r="GIP58" s="9"/>
      <c r="GIQ58" s="78"/>
      <c r="GIR58" s="9"/>
      <c r="GIS58" s="9"/>
      <c r="GIT58" s="78"/>
      <c r="GIU58" s="9"/>
      <c r="GIV58" s="9"/>
      <c r="GIW58" s="78"/>
      <c r="GIX58" s="10"/>
      <c r="GIY58" s="10"/>
      <c r="GIZ58" s="10"/>
      <c r="GJA58" s="9"/>
      <c r="GJB58" s="9"/>
      <c r="GJC58" s="78"/>
      <c r="GJD58" s="10"/>
      <c r="GJE58" s="10"/>
      <c r="GJF58" s="10"/>
      <c r="GJG58" s="9"/>
      <c r="GJH58" s="9"/>
      <c r="GJI58" s="78"/>
      <c r="GJJ58" s="9"/>
      <c r="GJK58" s="9"/>
      <c r="GJL58" s="78"/>
      <c r="GJM58" s="10"/>
      <c r="GJN58" s="10"/>
      <c r="GJO58" s="10"/>
      <c r="GJP58" s="10"/>
      <c r="GJQ58" s="10"/>
      <c r="GJR58" s="10"/>
      <c r="GJS58" s="57"/>
      <c r="GJT58" s="58"/>
      <c r="GJU58" s="9"/>
      <c r="GJV58" s="9"/>
      <c r="GJW58" s="78"/>
      <c r="GJX58" s="9"/>
      <c r="GJY58" s="9"/>
      <c r="GJZ58" s="78"/>
      <c r="GKA58" s="9"/>
      <c r="GKB58" s="9"/>
      <c r="GKC58" s="78"/>
      <c r="GKD58" s="9"/>
      <c r="GKE58" s="9"/>
      <c r="GKF58" s="78"/>
      <c r="GKG58" s="9"/>
      <c r="GKH58" s="9"/>
      <c r="GKI58" s="78"/>
      <c r="GKJ58" s="9"/>
      <c r="GKK58" s="9"/>
      <c r="GKL58" s="78"/>
      <c r="GKM58" s="9"/>
      <c r="GKN58" s="9"/>
      <c r="GKO58" s="78"/>
      <c r="GKP58" s="9"/>
      <c r="GKQ58" s="9"/>
      <c r="GKR58" s="78"/>
      <c r="GKS58" s="9"/>
      <c r="GKT58" s="9"/>
      <c r="GKU58" s="78"/>
      <c r="GKV58" s="9"/>
      <c r="GKW58" s="9"/>
      <c r="GKX58" s="78"/>
      <c r="GKY58" s="9"/>
      <c r="GKZ58" s="9"/>
      <c r="GLA58" s="78"/>
      <c r="GLB58" s="9"/>
      <c r="GLC58" s="9"/>
      <c r="GLD58" s="78"/>
      <c r="GLE58" s="9"/>
      <c r="GLF58" s="9"/>
      <c r="GLG58" s="78"/>
      <c r="GLH58" s="9"/>
      <c r="GLI58" s="9"/>
      <c r="GLJ58" s="78"/>
      <c r="GLK58" s="9"/>
      <c r="GLL58" s="9"/>
      <c r="GLM58" s="78"/>
      <c r="GLN58" s="9"/>
      <c r="GLO58" s="9"/>
      <c r="GLP58" s="78"/>
      <c r="GLQ58" s="9"/>
      <c r="GLR58" s="9"/>
      <c r="GLS58" s="78"/>
      <c r="GLT58" s="9"/>
      <c r="GLU58" s="9"/>
      <c r="GLV58" s="78"/>
      <c r="GLW58" s="9"/>
      <c r="GLX58" s="9"/>
      <c r="GLY58" s="78"/>
      <c r="GLZ58" s="9"/>
      <c r="GMA58" s="9"/>
      <c r="GMB58" s="78"/>
      <c r="GMC58" s="9"/>
      <c r="GMD58" s="9"/>
      <c r="GME58" s="78"/>
      <c r="GMF58" s="10"/>
      <c r="GMG58" s="10"/>
      <c r="GMH58" s="10"/>
      <c r="GMI58" s="9"/>
      <c r="GMJ58" s="9"/>
      <c r="GMK58" s="78"/>
      <c r="GML58" s="10"/>
      <c r="GMM58" s="10"/>
      <c r="GMN58" s="10"/>
      <c r="GMO58" s="9"/>
      <c r="GMP58" s="9"/>
      <c r="GMQ58" s="78"/>
      <c r="GMR58" s="9"/>
      <c r="GMS58" s="9"/>
      <c r="GMT58" s="78"/>
      <c r="GMU58" s="10"/>
      <c r="GMV58" s="10"/>
      <c r="GMW58" s="10"/>
      <c r="GMX58" s="10"/>
      <c r="GMY58" s="10"/>
      <c r="GMZ58" s="10"/>
      <c r="GNA58" s="57"/>
      <c r="GNB58" s="58"/>
      <c r="GNC58" s="9"/>
      <c r="GND58" s="9"/>
      <c r="GNE58" s="78"/>
      <c r="GNF58" s="9"/>
      <c r="GNG58" s="9"/>
      <c r="GNH58" s="78"/>
      <c r="GNI58" s="9"/>
      <c r="GNJ58" s="9"/>
      <c r="GNK58" s="78"/>
      <c r="GNL58" s="9"/>
      <c r="GNM58" s="9"/>
      <c r="GNN58" s="78"/>
      <c r="GNO58" s="9"/>
      <c r="GNP58" s="9"/>
      <c r="GNQ58" s="78"/>
      <c r="GNR58" s="9"/>
      <c r="GNS58" s="9"/>
      <c r="GNT58" s="78"/>
      <c r="GNU58" s="9"/>
      <c r="GNV58" s="9"/>
      <c r="GNW58" s="78"/>
      <c r="GNX58" s="9"/>
      <c r="GNY58" s="9"/>
      <c r="GNZ58" s="78"/>
      <c r="GOA58" s="9"/>
      <c r="GOB58" s="9"/>
      <c r="GOC58" s="78"/>
      <c r="GOD58" s="9"/>
      <c r="GOE58" s="9"/>
      <c r="GOF58" s="78"/>
      <c r="GOG58" s="9"/>
      <c r="GOH58" s="9"/>
      <c r="GOI58" s="78"/>
      <c r="GOJ58" s="9"/>
      <c r="GOK58" s="9"/>
      <c r="GOL58" s="78"/>
      <c r="GOM58" s="9"/>
      <c r="GON58" s="9"/>
      <c r="GOO58" s="78"/>
      <c r="GOP58" s="9"/>
      <c r="GOQ58" s="9"/>
      <c r="GOR58" s="78"/>
      <c r="GOS58" s="9"/>
      <c r="GOT58" s="9"/>
      <c r="GOU58" s="78"/>
      <c r="GOV58" s="9"/>
      <c r="GOW58" s="9"/>
      <c r="GOX58" s="78"/>
      <c r="GOY58" s="9"/>
      <c r="GOZ58" s="9"/>
      <c r="GPA58" s="78"/>
      <c r="GPB58" s="9"/>
      <c r="GPC58" s="9"/>
      <c r="GPD58" s="78"/>
      <c r="GPE58" s="9"/>
      <c r="GPF58" s="9"/>
      <c r="GPG58" s="78"/>
      <c r="GPH58" s="9"/>
      <c r="GPI58" s="9"/>
      <c r="GPJ58" s="78"/>
      <c r="GPK58" s="9"/>
      <c r="GPL58" s="9"/>
      <c r="GPM58" s="78"/>
      <c r="GPN58" s="10"/>
      <c r="GPO58" s="10"/>
      <c r="GPP58" s="10"/>
      <c r="GPQ58" s="9"/>
      <c r="GPR58" s="9"/>
      <c r="GPS58" s="78"/>
      <c r="GPT58" s="10"/>
      <c r="GPU58" s="10"/>
      <c r="GPV58" s="10"/>
      <c r="GPW58" s="9"/>
      <c r="GPX58" s="9"/>
      <c r="GPY58" s="78"/>
      <c r="GPZ58" s="9"/>
      <c r="GQA58" s="9"/>
      <c r="GQB58" s="78"/>
      <c r="GQC58" s="10"/>
      <c r="GQD58" s="10"/>
      <c r="GQE58" s="10"/>
      <c r="GQF58" s="10"/>
      <c r="GQG58" s="10"/>
      <c r="GQH58" s="10"/>
      <c r="GQI58" s="57"/>
      <c r="GQJ58" s="58"/>
      <c r="GQK58" s="9"/>
      <c r="GQL58" s="9"/>
      <c r="GQM58" s="78"/>
      <c r="GQN58" s="9"/>
      <c r="GQO58" s="9"/>
      <c r="GQP58" s="78"/>
      <c r="GQQ58" s="9"/>
      <c r="GQR58" s="9"/>
      <c r="GQS58" s="78"/>
      <c r="GQT58" s="9"/>
      <c r="GQU58" s="9"/>
      <c r="GQV58" s="78"/>
      <c r="GQW58" s="9"/>
      <c r="GQX58" s="9"/>
      <c r="GQY58" s="78"/>
      <c r="GQZ58" s="9"/>
      <c r="GRA58" s="9"/>
      <c r="GRB58" s="78"/>
      <c r="GRC58" s="9"/>
      <c r="GRD58" s="9"/>
      <c r="GRE58" s="78"/>
      <c r="GRF58" s="9"/>
      <c r="GRG58" s="9"/>
      <c r="GRH58" s="78"/>
      <c r="GRI58" s="9"/>
      <c r="GRJ58" s="9"/>
      <c r="GRK58" s="78"/>
      <c r="GRL58" s="9"/>
      <c r="GRM58" s="9"/>
      <c r="GRN58" s="78"/>
      <c r="GRO58" s="9"/>
      <c r="GRP58" s="9"/>
      <c r="GRQ58" s="78"/>
      <c r="GRR58" s="9"/>
      <c r="GRS58" s="9"/>
      <c r="GRT58" s="78"/>
      <c r="GRU58" s="9"/>
      <c r="GRV58" s="9"/>
      <c r="GRW58" s="78"/>
      <c r="GRX58" s="9"/>
      <c r="GRY58" s="9"/>
      <c r="GRZ58" s="78"/>
      <c r="GSA58" s="9"/>
      <c r="GSB58" s="9"/>
      <c r="GSC58" s="78"/>
      <c r="GSD58" s="9"/>
      <c r="GSE58" s="9"/>
      <c r="GSF58" s="78"/>
      <c r="GSG58" s="9"/>
      <c r="GSH58" s="9"/>
      <c r="GSI58" s="78"/>
      <c r="GSJ58" s="9"/>
      <c r="GSK58" s="9"/>
      <c r="GSL58" s="78"/>
      <c r="GSM58" s="9"/>
      <c r="GSN58" s="9"/>
      <c r="GSO58" s="78"/>
      <c r="GSP58" s="9"/>
      <c r="GSQ58" s="9"/>
      <c r="GSR58" s="78"/>
      <c r="GSS58" s="9"/>
      <c r="GST58" s="9"/>
      <c r="GSU58" s="78"/>
      <c r="GSV58" s="10"/>
      <c r="GSW58" s="10"/>
      <c r="GSX58" s="10"/>
      <c r="GSY58" s="9"/>
      <c r="GSZ58" s="9"/>
      <c r="GTA58" s="78"/>
      <c r="GTB58" s="10"/>
      <c r="GTC58" s="10"/>
      <c r="GTD58" s="10"/>
      <c r="GTE58" s="9"/>
      <c r="GTF58" s="9"/>
      <c r="GTG58" s="78"/>
      <c r="GTH58" s="9"/>
      <c r="GTI58" s="9"/>
      <c r="GTJ58" s="78"/>
      <c r="GTK58" s="10"/>
      <c r="GTL58" s="10"/>
      <c r="GTM58" s="10"/>
      <c r="GTN58" s="10"/>
      <c r="GTO58" s="10"/>
      <c r="GTP58" s="10"/>
      <c r="GTQ58" s="57"/>
      <c r="GTR58" s="58"/>
      <c r="GTS58" s="9"/>
      <c r="GTT58" s="9"/>
      <c r="GTU58" s="78"/>
      <c r="GTV58" s="9"/>
      <c r="GTW58" s="9"/>
      <c r="GTX58" s="78"/>
      <c r="GTY58" s="9"/>
      <c r="GTZ58" s="9"/>
      <c r="GUA58" s="78"/>
      <c r="GUB58" s="9"/>
      <c r="GUC58" s="9"/>
      <c r="GUD58" s="78"/>
      <c r="GUE58" s="9"/>
      <c r="GUF58" s="9"/>
      <c r="GUG58" s="78"/>
      <c r="GUH58" s="9"/>
      <c r="GUI58" s="9"/>
      <c r="GUJ58" s="78"/>
      <c r="GUK58" s="9"/>
      <c r="GUL58" s="9"/>
      <c r="GUM58" s="78"/>
      <c r="GUN58" s="9"/>
      <c r="GUO58" s="9"/>
      <c r="GUP58" s="78"/>
      <c r="GUQ58" s="9"/>
      <c r="GUR58" s="9"/>
      <c r="GUS58" s="78"/>
      <c r="GUT58" s="9"/>
      <c r="GUU58" s="9"/>
      <c r="GUV58" s="78"/>
      <c r="GUW58" s="9"/>
      <c r="GUX58" s="9"/>
      <c r="GUY58" s="78"/>
      <c r="GUZ58" s="9"/>
      <c r="GVA58" s="9"/>
      <c r="GVB58" s="78"/>
      <c r="GVC58" s="9"/>
      <c r="GVD58" s="9"/>
      <c r="GVE58" s="78"/>
      <c r="GVF58" s="9"/>
      <c r="GVG58" s="9"/>
      <c r="GVH58" s="78"/>
      <c r="GVI58" s="9"/>
      <c r="GVJ58" s="9"/>
      <c r="GVK58" s="78"/>
      <c r="GVL58" s="9"/>
      <c r="GVM58" s="9"/>
      <c r="GVN58" s="78"/>
      <c r="GVO58" s="9"/>
      <c r="GVP58" s="9"/>
      <c r="GVQ58" s="78"/>
      <c r="GVR58" s="9"/>
      <c r="GVS58" s="9"/>
      <c r="GVT58" s="78"/>
      <c r="GVU58" s="9"/>
      <c r="GVV58" s="9"/>
      <c r="GVW58" s="78"/>
      <c r="GVX58" s="9"/>
      <c r="GVY58" s="9"/>
      <c r="GVZ58" s="78"/>
      <c r="GWA58" s="9"/>
      <c r="GWB58" s="9"/>
      <c r="GWC58" s="78"/>
      <c r="GWD58" s="10"/>
      <c r="GWE58" s="10"/>
      <c r="GWF58" s="10"/>
      <c r="GWG58" s="9"/>
      <c r="GWH58" s="9"/>
      <c r="GWI58" s="78"/>
      <c r="GWJ58" s="10"/>
      <c r="GWK58" s="10"/>
      <c r="GWL58" s="10"/>
      <c r="GWM58" s="9"/>
      <c r="GWN58" s="9"/>
      <c r="GWO58" s="78"/>
      <c r="GWP58" s="9"/>
      <c r="GWQ58" s="9"/>
      <c r="GWR58" s="78"/>
      <c r="GWS58" s="10"/>
      <c r="GWT58" s="10"/>
      <c r="GWU58" s="10"/>
      <c r="GWV58" s="10"/>
      <c r="GWW58" s="10"/>
      <c r="GWX58" s="10"/>
      <c r="GWY58" s="57"/>
      <c r="GWZ58" s="58"/>
      <c r="GXA58" s="9"/>
      <c r="GXB58" s="9"/>
      <c r="GXC58" s="78"/>
      <c r="GXD58" s="9"/>
      <c r="GXE58" s="9"/>
      <c r="GXF58" s="78"/>
      <c r="GXG58" s="9"/>
      <c r="GXH58" s="9"/>
      <c r="GXI58" s="78"/>
      <c r="GXJ58" s="9"/>
      <c r="GXK58" s="9"/>
      <c r="GXL58" s="78"/>
      <c r="GXM58" s="9"/>
      <c r="GXN58" s="9"/>
      <c r="GXO58" s="78"/>
      <c r="GXP58" s="9"/>
      <c r="GXQ58" s="9"/>
      <c r="GXR58" s="78"/>
      <c r="GXS58" s="9"/>
      <c r="GXT58" s="9"/>
      <c r="GXU58" s="78"/>
      <c r="GXV58" s="9"/>
      <c r="GXW58" s="9"/>
      <c r="GXX58" s="78"/>
      <c r="GXY58" s="9"/>
      <c r="GXZ58" s="9"/>
      <c r="GYA58" s="78"/>
      <c r="GYB58" s="9"/>
      <c r="GYC58" s="9"/>
      <c r="GYD58" s="78"/>
      <c r="GYE58" s="9"/>
      <c r="GYF58" s="9"/>
      <c r="GYG58" s="78"/>
      <c r="GYH58" s="9"/>
      <c r="GYI58" s="9"/>
      <c r="GYJ58" s="78"/>
      <c r="GYK58" s="9"/>
      <c r="GYL58" s="9"/>
      <c r="GYM58" s="78"/>
      <c r="GYN58" s="9"/>
      <c r="GYO58" s="9"/>
      <c r="GYP58" s="78"/>
      <c r="GYQ58" s="9"/>
      <c r="GYR58" s="9"/>
      <c r="GYS58" s="78"/>
      <c r="GYT58" s="9"/>
      <c r="GYU58" s="9"/>
      <c r="GYV58" s="78"/>
      <c r="GYW58" s="9"/>
      <c r="GYX58" s="9"/>
      <c r="GYY58" s="78"/>
      <c r="GYZ58" s="9"/>
      <c r="GZA58" s="9"/>
      <c r="GZB58" s="78"/>
      <c r="GZC58" s="9"/>
      <c r="GZD58" s="9"/>
      <c r="GZE58" s="78"/>
      <c r="GZF58" s="9"/>
      <c r="GZG58" s="9"/>
      <c r="GZH58" s="78"/>
      <c r="GZI58" s="9"/>
      <c r="GZJ58" s="9"/>
      <c r="GZK58" s="78"/>
      <c r="GZL58" s="10"/>
      <c r="GZM58" s="10"/>
      <c r="GZN58" s="10"/>
      <c r="GZO58" s="9"/>
      <c r="GZP58" s="9"/>
      <c r="GZQ58" s="78"/>
      <c r="GZR58" s="10"/>
      <c r="GZS58" s="10"/>
      <c r="GZT58" s="10"/>
      <c r="GZU58" s="9"/>
      <c r="GZV58" s="9"/>
      <c r="GZW58" s="78"/>
      <c r="GZX58" s="9"/>
      <c r="GZY58" s="9"/>
      <c r="GZZ58" s="78"/>
      <c r="HAA58" s="10"/>
      <c r="HAB58" s="10"/>
      <c r="HAC58" s="10"/>
      <c r="HAD58" s="10"/>
      <c r="HAE58" s="10"/>
      <c r="HAF58" s="10"/>
      <c r="HAG58" s="57"/>
      <c r="HAH58" s="58"/>
      <c r="HAI58" s="9"/>
      <c r="HAJ58" s="9"/>
      <c r="HAK58" s="78"/>
      <c r="HAL58" s="9"/>
      <c r="HAM58" s="9"/>
      <c r="HAN58" s="78"/>
      <c r="HAO58" s="9"/>
      <c r="HAP58" s="9"/>
      <c r="HAQ58" s="78"/>
      <c r="HAR58" s="9"/>
      <c r="HAS58" s="9"/>
      <c r="HAT58" s="78"/>
      <c r="HAU58" s="9"/>
      <c r="HAV58" s="9"/>
      <c r="HAW58" s="78"/>
      <c r="HAX58" s="9"/>
      <c r="HAY58" s="9"/>
      <c r="HAZ58" s="78"/>
      <c r="HBA58" s="9"/>
      <c r="HBB58" s="9"/>
      <c r="HBC58" s="78"/>
      <c r="HBD58" s="9"/>
      <c r="HBE58" s="9"/>
      <c r="HBF58" s="78"/>
      <c r="HBG58" s="9"/>
      <c r="HBH58" s="9"/>
      <c r="HBI58" s="78"/>
      <c r="HBJ58" s="9"/>
      <c r="HBK58" s="9"/>
      <c r="HBL58" s="78"/>
      <c r="HBM58" s="9"/>
      <c r="HBN58" s="9"/>
      <c r="HBO58" s="78"/>
      <c r="HBP58" s="9"/>
      <c r="HBQ58" s="9"/>
      <c r="HBR58" s="78"/>
      <c r="HBS58" s="9"/>
      <c r="HBT58" s="9"/>
      <c r="HBU58" s="78"/>
      <c r="HBV58" s="9"/>
      <c r="HBW58" s="9"/>
      <c r="HBX58" s="78"/>
      <c r="HBY58" s="9"/>
      <c r="HBZ58" s="9"/>
      <c r="HCA58" s="78"/>
      <c r="HCB58" s="9"/>
      <c r="HCC58" s="9"/>
      <c r="HCD58" s="78"/>
      <c r="HCE58" s="9"/>
      <c r="HCF58" s="9"/>
      <c r="HCG58" s="78"/>
      <c r="HCH58" s="9"/>
      <c r="HCI58" s="9"/>
      <c r="HCJ58" s="78"/>
      <c r="HCK58" s="9"/>
      <c r="HCL58" s="9"/>
      <c r="HCM58" s="78"/>
      <c r="HCN58" s="9"/>
      <c r="HCO58" s="9"/>
      <c r="HCP58" s="78"/>
      <c r="HCQ58" s="9"/>
      <c r="HCR58" s="9"/>
      <c r="HCS58" s="78"/>
      <c r="HCT58" s="10"/>
      <c r="HCU58" s="10"/>
      <c r="HCV58" s="10"/>
      <c r="HCW58" s="9"/>
      <c r="HCX58" s="9"/>
      <c r="HCY58" s="78"/>
      <c r="HCZ58" s="10"/>
      <c r="HDA58" s="10"/>
      <c r="HDB58" s="10"/>
      <c r="HDC58" s="9"/>
      <c r="HDD58" s="9"/>
      <c r="HDE58" s="78"/>
      <c r="HDF58" s="9"/>
      <c r="HDG58" s="9"/>
      <c r="HDH58" s="78"/>
      <c r="HDI58" s="10"/>
      <c r="HDJ58" s="10"/>
      <c r="HDK58" s="10"/>
      <c r="HDL58" s="10"/>
      <c r="HDM58" s="10"/>
      <c r="HDN58" s="10"/>
      <c r="HDO58" s="57"/>
      <c r="HDP58" s="58"/>
      <c r="HDQ58" s="9"/>
      <c r="HDR58" s="9"/>
      <c r="HDS58" s="78"/>
      <c r="HDT58" s="9"/>
      <c r="HDU58" s="9"/>
      <c r="HDV58" s="78"/>
      <c r="HDW58" s="9"/>
      <c r="HDX58" s="9"/>
      <c r="HDY58" s="78"/>
      <c r="HDZ58" s="9"/>
      <c r="HEA58" s="9"/>
      <c r="HEB58" s="78"/>
      <c r="HEC58" s="9"/>
      <c r="HED58" s="9"/>
      <c r="HEE58" s="78"/>
      <c r="HEF58" s="9"/>
      <c r="HEG58" s="9"/>
      <c r="HEH58" s="78"/>
      <c r="HEI58" s="9"/>
      <c r="HEJ58" s="9"/>
      <c r="HEK58" s="78"/>
      <c r="HEL58" s="9"/>
      <c r="HEM58" s="9"/>
      <c r="HEN58" s="78"/>
      <c r="HEO58" s="9"/>
      <c r="HEP58" s="9"/>
      <c r="HEQ58" s="78"/>
      <c r="HER58" s="9"/>
      <c r="HES58" s="9"/>
      <c r="HET58" s="78"/>
      <c r="HEU58" s="9"/>
      <c r="HEV58" s="9"/>
      <c r="HEW58" s="78"/>
      <c r="HEX58" s="9"/>
      <c r="HEY58" s="9"/>
      <c r="HEZ58" s="78"/>
      <c r="HFA58" s="9"/>
      <c r="HFB58" s="9"/>
      <c r="HFC58" s="78"/>
      <c r="HFD58" s="9"/>
      <c r="HFE58" s="9"/>
      <c r="HFF58" s="78"/>
      <c r="HFG58" s="9"/>
      <c r="HFH58" s="9"/>
      <c r="HFI58" s="78"/>
      <c r="HFJ58" s="9"/>
      <c r="HFK58" s="9"/>
      <c r="HFL58" s="78"/>
      <c r="HFM58" s="9"/>
      <c r="HFN58" s="9"/>
      <c r="HFO58" s="78"/>
      <c r="HFP58" s="9"/>
      <c r="HFQ58" s="9"/>
      <c r="HFR58" s="78"/>
      <c r="HFS58" s="9"/>
      <c r="HFT58" s="9"/>
      <c r="HFU58" s="78"/>
      <c r="HFV58" s="9"/>
      <c r="HFW58" s="9"/>
      <c r="HFX58" s="78"/>
      <c r="HFY58" s="9"/>
      <c r="HFZ58" s="9"/>
      <c r="HGA58" s="78"/>
      <c r="HGB58" s="10"/>
      <c r="HGC58" s="10"/>
      <c r="HGD58" s="10"/>
      <c r="HGE58" s="9"/>
      <c r="HGF58" s="9"/>
      <c r="HGG58" s="78"/>
      <c r="HGH58" s="10"/>
      <c r="HGI58" s="10"/>
      <c r="HGJ58" s="10"/>
      <c r="HGK58" s="9"/>
      <c r="HGL58" s="9"/>
      <c r="HGM58" s="78"/>
      <c r="HGN58" s="9"/>
      <c r="HGO58" s="9"/>
      <c r="HGP58" s="78"/>
      <c r="HGQ58" s="10"/>
      <c r="HGR58" s="10"/>
      <c r="HGS58" s="10"/>
      <c r="HGT58" s="10"/>
      <c r="HGU58" s="10"/>
      <c r="HGV58" s="10"/>
      <c r="HGW58" s="57"/>
      <c r="HGX58" s="58"/>
      <c r="HGY58" s="9"/>
      <c r="HGZ58" s="9"/>
      <c r="HHA58" s="78"/>
      <c r="HHB58" s="9"/>
      <c r="HHC58" s="9"/>
      <c r="HHD58" s="78"/>
      <c r="HHE58" s="9"/>
      <c r="HHF58" s="9"/>
      <c r="HHG58" s="78"/>
      <c r="HHH58" s="9"/>
      <c r="HHI58" s="9"/>
      <c r="HHJ58" s="78"/>
      <c r="HHK58" s="9"/>
      <c r="HHL58" s="9"/>
      <c r="HHM58" s="78"/>
      <c r="HHN58" s="9"/>
      <c r="HHO58" s="9"/>
      <c r="HHP58" s="78"/>
      <c r="HHQ58" s="9"/>
      <c r="HHR58" s="9"/>
      <c r="HHS58" s="78"/>
      <c r="HHT58" s="9"/>
      <c r="HHU58" s="9"/>
      <c r="HHV58" s="78"/>
      <c r="HHW58" s="9"/>
      <c r="HHX58" s="9"/>
      <c r="HHY58" s="78"/>
      <c r="HHZ58" s="9"/>
      <c r="HIA58" s="9"/>
      <c r="HIB58" s="78"/>
      <c r="HIC58" s="9"/>
      <c r="HID58" s="9"/>
      <c r="HIE58" s="78"/>
      <c r="HIF58" s="9"/>
      <c r="HIG58" s="9"/>
      <c r="HIH58" s="78"/>
      <c r="HII58" s="9"/>
      <c r="HIJ58" s="9"/>
      <c r="HIK58" s="78"/>
      <c r="HIL58" s="9"/>
      <c r="HIM58" s="9"/>
      <c r="HIN58" s="78"/>
      <c r="HIO58" s="9"/>
      <c r="HIP58" s="9"/>
      <c r="HIQ58" s="78"/>
      <c r="HIR58" s="9"/>
      <c r="HIS58" s="9"/>
      <c r="HIT58" s="78"/>
      <c r="HIU58" s="9"/>
      <c r="HIV58" s="9"/>
      <c r="HIW58" s="78"/>
      <c r="HIX58" s="9"/>
      <c r="HIY58" s="9"/>
      <c r="HIZ58" s="78"/>
      <c r="HJA58" s="9"/>
      <c r="HJB58" s="9"/>
      <c r="HJC58" s="78"/>
      <c r="HJD58" s="9"/>
      <c r="HJE58" s="9"/>
      <c r="HJF58" s="78"/>
      <c r="HJG58" s="9"/>
      <c r="HJH58" s="9"/>
      <c r="HJI58" s="78"/>
      <c r="HJJ58" s="10"/>
      <c r="HJK58" s="10"/>
      <c r="HJL58" s="10"/>
      <c r="HJM58" s="9"/>
      <c r="HJN58" s="9"/>
      <c r="HJO58" s="78"/>
      <c r="HJP58" s="10"/>
      <c r="HJQ58" s="10"/>
      <c r="HJR58" s="10"/>
      <c r="HJS58" s="9"/>
      <c r="HJT58" s="9"/>
      <c r="HJU58" s="78"/>
      <c r="HJV58" s="9"/>
      <c r="HJW58" s="9"/>
      <c r="HJX58" s="78"/>
      <c r="HJY58" s="10"/>
      <c r="HJZ58" s="10"/>
      <c r="HKA58" s="10"/>
      <c r="HKB58" s="10"/>
      <c r="HKC58" s="10"/>
      <c r="HKD58" s="10"/>
      <c r="HKE58" s="57"/>
      <c r="HKF58" s="58"/>
      <c r="HKG58" s="9"/>
      <c r="HKH58" s="9"/>
      <c r="HKI58" s="78"/>
      <c r="HKJ58" s="9"/>
      <c r="HKK58" s="9"/>
      <c r="HKL58" s="78"/>
      <c r="HKM58" s="9"/>
      <c r="HKN58" s="9"/>
      <c r="HKO58" s="78"/>
      <c r="HKP58" s="9"/>
      <c r="HKQ58" s="9"/>
      <c r="HKR58" s="78"/>
      <c r="HKS58" s="9"/>
      <c r="HKT58" s="9"/>
      <c r="HKU58" s="78"/>
      <c r="HKV58" s="9"/>
      <c r="HKW58" s="9"/>
      <c r="HKX58" s="78"/>
      <c r="HKY58" s="9"/>
      <c r="HKZ58" s="9"/>
      <c r="HLA58" s="78"/>
      <c r="HLB58" s="9"/>
      <c r="HLC58" s="9"/>
      <c r="HLD58" s="78"/>
      <c r="HLE58" s="9"/>
      <c r="HLF58" s="9"/>
      <c r="HLG58" s="78"/>
      <c r="HLH58" s="9"/>
      <c r="HLI58" s="9"/>
      <c r="HLJ58" s="78"/>
      <c r="HLK58" s="9"/>
      <c r="HLL58" s="9"/>
      <c r="HLM58" s="78"/>
      <c r="HLN58" s="9"/>
      <c r="HLO58" s="9"/>
      <c r="HLP58" s="78"/>
      <c r="HLQ58" s="9"/>
      <c r="HLR58" s="9"/>
      <c r="HLS58" s="78"/>
      <c r="HLT58" s="9"/>
      <c r="HLU58" s="9"/>
      <c r="HLV58" s="78"/>
      <c r="HLW58" s="9"/>
      <c r="HLX58" s="9"/>
      <c r="HLY58" s="78"/>
      <c r="HLZ58" s="9"/>
      <c r="HMA58" s="9"/>
      <c r="HMB58" s="78"/>
      <c r="HMC58" s="9"/>
      <c r="HMD58" s="9"/>
      <c r="HME58" s="78"/>
      <c r="HMF58" s="9"/>
      <c r="HMG58" s="9"/>
      <c r="HMH58" s="78"/>
      <c r="HMI58" s="9"/>
      <c r="HMJ58" s="9"/>
      <c r="HMK58" s="78"/>
      <c r="HML58" s="9"/>
      <c r="HMM58" s="9"/>
      <c r="HMN58" s="78"/>
      <c r="HMO58" s="9"/>
      <c r="HMP58" s="9"/>
      <c r="HMQ58" s="78"/>
      <c r="HMR58" s="10"/>
      <c r="HMS58" s="10"/>
      <c r="HMT58" s="10"/>
      <c r="HMU58" s="9"/>
      <c r="HMV58" s="9"/>
      <c r="HMW58" s="78"/>
      <c r="HMX58" s="10"/>
      <c r="HMY58" s="10"/>
      <c r="HMZ58" s="10"/>
      <c r="HNA58" s="9"/>
      <c r="HNB58" s="9"/>
      <c r="HNC58" s="78"/>
      <c r="HND58" s="9"/>
      <c r="HNE58" s="9"/>
      <c r="HNF58" s="78"/>
      <c r="HNG58" s="10"/>
      <c r="HNH58" s="10"/>
      <c r="HNI58" s="10"/>
      <c r="HNJ58" s="10"/>
      <c r="HNK58" s="10"/>
      <c r="HNL58" s="10"/>
      <c r="HNM58" s="57"/>
      <c r="HNN58" s="58"/>
      <c r="HNO58" s="9"/>
      <c r="HNP58" s="9"/>
      <c r="HNQ58" s="78"/>
      <c r="HNR58" s="9"/>
      <c r="HNS58" s="9"/>
      <c r="HNT58" s="78"/>
      <c r="HNU58" s="9"/>
      <c r="HNV58" s="9"/>
      <c r="HNW58" s="78"/>
      <c r="HNX58" s="9"/>
      <c r="HNY58" s="9"/>
      <c r="HNZ58" s="78"/>
      <c r="HOA58" s="9"/>
      <c r="HOB58" s="9"/>
      <c r="HOC58" s="78"/>
      <c r="HOD58" s="9"/>
      <c r="HOE58" s="9"/>
      <c r="HOF58" s="78"/>
      <c r="HOG58" s="9"/>
      <c r="HOH58" s="9"/>
      <c r="HOI58" s="78"/>
      <c r="HOJ58" s="9"/>
      <c r="HOK58" s="9"/>
      <c r="HOL58" s="78"/>
      <c r="HOM58" s="9"/>
      <c r="HON58" s="9"/>
      <c r="HOO58" s="78"/>
      <c r="HOP58" s="9"/>
      <c r="HOQ58" s="9"/>
      <c r="HOR58" s="78"/>
      <c r="HOS58" s="9"/>
      <c r="HOT58" s="9"/>
      <c r="HOU58" s="78"/>
      <c r="HOV58" s="9"/>
      <c r="HOW58" s="9"/>
      <c r="HOX58" s="78"/>
      <c r="HOY58" s="9"/>
      <c r="HOZ58" s="9"/>
      <c r="HPA58" s="78"/>
      <c r="HPB58" s="9"/>
      <c r="HPC58" s="9"/>
      <c r="HPD58" s="78"/>
      <c r="HPE58" s="9"/>
      <c r="HPF58" s="9"/>
      <c r="HPG58" s="78"/>
      <c r="HPH58" s="9"/>
      <c r="HPI58" s="9"/>
      <c r="HPJ58" s="78"/>
      <c r="HPK58" s="9"/>
      <c r="HPL58" s="9"/>
      <c r="HPM58" s="78"/>
      <c r="HPN58" s="9"/>
      <c r="HPO58" s="9"/>
      <c r="HPP58" s="78"/>
      <c r="HPQ58" s="9"/>
      <c r="HPR58" s="9"/>
      <c r="HPS58" s="78"/>
      <c r="HPT58" s="9"/>
      <c r="HPU58" s="9"/>
      <c r="HPV58" s="78"/>
      <c r="HPW58" s="9"/>
      <c r="HPX58" s="9"/>
      <c r="HPY58" s="78"/>
      <c r="HPZ58" s="10"/>
      <c r="HQA58" s="10"/>
      <c r="HQB58" s="10"/>
      <c r="HQC58" s="9"/>
      <c r="HQD58" s="9"/>
      <c r="HQE58" s="78"/>
      <c r="HQF58" s="10"/>
      <c r="HQG58" s="10"/>
      <c r="HQH58" s="10"/>
      <c r="HQI58" s="9"/>
      <c r="HQJ58" s="9"/>
      <c r="HQK58" s="78"/>
      <c r="HQL58" s="9"/>
      <c r="HQM58" s="9"/>
      <c r="HQN58" s="78"/>
      <c r="HQO58" s="10"/>
      <c r="HQP58" s="10"/>
      <c r="HQQ58" s="10"/>
      <c r="HQR58" s="10"/>
      <c r="HQS58" s="10"/>
      <c r="HQT58" s="10"/>
      <c r="HQU58" s="57"/>
      <c r="HQV58" s="58"/>
      <c r="HQW58" s="9"/>
      <c r="HQX58" s="9"/>
      <c r="HQY58" s="78"/>
      <c r="HQZ58" s="9"/>
      <c r="HRA58" s="9"/>
      <c r="HRB58" s="78"/>
      <c r="HRC58" s="9"/>
      <c r="HRD58" s="9"/>
      <c r="HRE58" s="78"/>
      <c r="HRF58" s="9"/>
      <c r="HRG58" s="9"/>
      <c r="HRH58" s="78"/>
      <c r="HRI58" s="9"/>
      <c r="HRJ58" s="9"/>
      <c r="HRK58" s="78"/>
      <c r="HRL58" s="9"/>
      <c r="HRM58" s="9"/>
      <c r="HRN58" s="78"/>
      <c r="HRO58" s="9"/>
      <c r="HRP58" s="9"/>
      <c r="HRQ58" s="78"/>
      <c r="HRR58" s="9"/>
      <c r="HRS58" s="9"/>
      <c r="HRT58" s="78"/>
      <c r="HRU58" s="9"/>
      <c r="HRV58" s="9"/>
      <c r="HRW58" s="78"/>
      <c r="HRX58" s="9"/>
      <c r="HRY58" s="9"/>
      <c r="HRZ58" s="78"/>
      <c r="HSA58" s="9"/>
      <c r="HSB58" s="9"/>
      <c r="HSC58" s="78"/>
      <c r="HSD58" s="9"/>
      <c r="HSE58" s="9"/>
      <c r="HSF58" s="78"/>
      <c r="HSG58" s="9"/>
      <c r="HSH58" s="9"/>
      <c r="HSI58" s="78"/>
      <c r="HSJ58" s="9"/>
      <c r="HSK58" s="9"/>
      <c r="HSL58" s="78"/>
      <c r="HSM58" s="9"/>
      <c r="HSN58" s="9"/>
      <c r="HSO58" s="78"/>
      <c r="HSP58" s="9"/>
      <c r="HSQ58" s="9"/>
      <c r="HSR58" s="78"/>
      <c r="HSS58" s="9"/>
      <c r="HST58" s="9"/>
      <c r="HSU58" s="78"/>
      <c r="HSV58" s="9"/>
      <c r="HSW58" s="9"/>
      <c r="HSX58" s="78"/>
      <c r="HSY58" s="9"/>
      <c r="HSZ58" s="9"/>
      <c r="HTA58" s="78"/>
      <c r="HTB58" s="9"/>
      <c r="HTC58" s="9"/>
      <c r="HTD58" s="78"/>
      <c r="HTE58" s="9"/>
      <c r="HTF58" s="9"/>
      <c r="HTG58" s="78"/>
      <c r="HTH58" s="10"/>
      <c r="HTI58" s="10"/>
      <c r="HTJ58" s="10"/>
      <c r="HTK58" s="9"/>
      <c r="HTL58" s="9"/>
      <c r="HTM58" s="78"/>
      <c r="HTN58" s="10"/>
      <c r="HTO58" s="10"/>
      <c r="HTP58" s="10"/>
      <c r="HTQ58" s="9"/>
      <c r="HTR58" s="9"/>
      <c r="HTS58" s="78"/>
      <c r="HTT58" s="9"/>
      <c r="HTU58" s="9"/>
      <c r="HTV58" s="78"/>
      <c r="HTW58" s="10"/>
      <c r="HTX58" s="10"/>
      <c r="HTY58" s="10"/>
      <c r="HTZ58" s="10"/>
      <c r="HUA58" s="10"/>
      <c r="HUB58" s="10"/>
      <c r="HUC58" s="57"/>
      <c r="HUD58" s="58"/>
      <c r="HUE58" s="9"/>
      <c r="HUF58" s="9"/>
      <c r="HUG58" s="78"/>
      <c r="HUH58" s="9"/>
      <c r="HUI58" s="9"/>
      <c r="HUJ58" s="78"/>
      <c r="HUK58" s="9"/>
      <c r="HUL58" s="9"/>
      <c r="HUM58" s="78"/>
      <c r="HUN58" s="9"/>
      <c r="HUO58" s="9"/>
      <c r="HUP58" s="78"/>
      <c r="HUQ58" s="9"/>
      <c r="HUR58" s="9"/>
      <c r="HUS58" s="78"/>
      <c r="HUT58" s="9"/>
      <c r="HUU58" s="9"/>
      <c r="HUV58" s="78"/>
      <c r="HUW58" s="9"/>
      <c r="HUX58" s="9"/>
      <c r="HUY58" s="78"/>
      <c r="HUZ58" s="9"/>
      <c r="HVA58" s="9"/>
      <c r="HVB58" s="78"/>
      <c r="HVC58" s="9"/>
      <c r="HVD58" s="9"/>
      <c r="HVE58" s="78"/>
      <c r="HVF58" s="9"/>
      <c r="HVG58" s="9"/>
      <c r="HVH58" s="78"/>
      <c r="HVI58" s="9"/>
      <c r="HVJ58" s="9"/>
      <c r="HVK58" s="78"/>
      <c r="HVL58" s="9"/>
      <c r="HVM58" s="9"/>
      <c r="HVN58" s="78"/>
      <c r="HVO58" s="9"/>
      <c r="HVP58" s="9"/>
      <c r="HVQ58" s="78"/>
      <c r="HVR58" s="9"/>
      <c r="HVS58" s="9"/>
      <c r="HVT58" s="78"/>
      <c r="HVU58" s="9"/>
      <c r="HVV58" s="9"/>
      <c r="HVW58" s="78"/>
      <c r="HVX58" s="9"/>
      <c r="HVY58" s="9"/>
      <c r="HVZ58" s="78"/>
      <c r="HWA58" s="9"/>
      <c r="HWB58" s="9"/>
      <c r="HWC58" s="78"/>
      <c r="HWD58" s="9"/>
      <c r="HWE58" s="9"/>
      <c r="HWF58" s="78"/>
      <c r="HWG58" s="9"/>
      <c r="HWH58" s="9"/>
      <c r="HWI58" s="78"/>
      <c r="HWJ58" s="9"/>
      <c r="HWK58" s="9"/>
      <c r="HWL58" s="78"/>
      <c r="HWM58" s="9"/>
      <c r="HWN58" s="9"/>
      <c r="HWO58" s="78"/>
      <c r="HWP58" s="10"/>
      <c r="HWQ58" s="10"/>
      <c r="HWR58" s="10"/>
      <c r="HWS58" s="9"/>
      <c r="HWT58" s="9"/>
      <c r="HWU58" s="78"/>
      <c r="HWV58" s="10"/>
      <c r="HWW58" s="10"/>
      <c r="HWX58" s="10"/>
      <c r="HWY58" s="9"/>
      <c r="HWZ58" s="9"/>
      <c r="HXA58" s="78"/>
      <c r="HXB58" s="9"/>
      <c r="HXC58" s="9"/>
      <c r="HXD58" s="78"/>
      <c r="HXE58" s="10"/>
      <c r="HXF58" s="10"/>
      <c r="HXG58" s="10"/>
      <c r="HXH58" s="10"/>
      <c r="HXI58" s="10"/>
      <c r="HXJ58" s="10"/>
      <c r="HXK58" s="57"/>
      <c r="HXL58" s="58"/>
      <c r="HXM58" s="9"/>
      <c r="HXN58" s="9"/>
      <c r="HXO58" s="78"/>
      <c r="HXP58" s="9"/>
      <c r="HXQ58" s="9"/>
      <c r="HXR58" s="78"/>
      <c r="HXS58" s="9"/>
      <c r="HXT58" s="9"/>
      <c r="HXU58" s="78"/>
      <c r="HXV58" s="9"/>
      <c r="HXW58" s="9"/>
      <c r="HXX58" s="78"/>
      <c r="HXY58" s="9"/>
      <c r="HXZ58" s="9"/>
      <c r="HYA58" s="78"/>
      <c r="HYB58" s="9"/>
      <c r="HYC58" s="9"/>
      <c r="HYD58" s="78"/>
      <c r="HYE58" s="9"/>
      <c r="HYF58" s="9"/>
      <c r="HYG58" s="78"/>
      <c r="HYH58" s="9"/>
      <c r="HYI58" s="9"/>
      <c r="HYJ58" s="78"/>
      <c r="HYK58" s="9"/>
      <c r="HYL58" s="9"/>
      <c r="HYM58" s="78"/>
      <c r="HYN58" s="9"/>
      <c r="HYO58" s="9"/>
      <c r="HYP58" s="78"/>
      <c r="HYQ58" s="9"/>
      <c r="HYR58" s="9"/>
      <c r="HYS58" s="78"/>
      <c r="HYT58" s="9"/>
      <c r="HYU58" s="9"/>
      <c r="HYV58" s="78"/>
      <c r="HYW58" s="9"/>
      <c r="HYX58" s="9"/>
      <c r="HYY58" s="78"/>
      <c r="HYZ58" s="9"/>
      <c r="HZA58" s="9"/>
      <c r="HZB58" s="78"/>
      <c r="HZC58" s="9"/>
      <c r="HZD58" s="9"/>
      <c r="HZE58" s="78"/>
      <c r="HZF58" s="9"/>
      <c r="HZG58" s="9"/>
      <c r="HZH58" s="78"/>
      <c r="HZI58" s="9"/>
      <c r="HZJ58" s="9"/>
      <c r="HZK58" s="78"/>
      <c r="HZL58" s="9"/>
      <c r="HZM58" s="9"/>
      <c r="HZN58" s="78"/>
      <c r="HZO58" s="9"/>
      <c r="HZP58" s="9"/>
      <c r="HZQ58" s="78"/>
      <c r="HZR58" s="9"/>
      <c r="HZS58" s="9"/>
      <c r="HZT58" s="78"/>
      <c r="HZU58" s="9"/>
      <c r="HZV58" s="9"/>
      <c r="HZW58" s="78"/>
      <c r="HZX58" s="10"/>
      <c r="HZY58" s="10"/>
      <c r="HZZ58" s="10"/>
      <c r="IAA58" s="9"/>
      <c r="IAB58" s="9"/>
      <c r="IAC58" s="78"/>
      <c r="IAD58" s="10"/>
      <c r="IAE58" s="10"/>
      <c r="IAF58" s="10"/>
      <c r="IAG58" s="9"/>
      <c r="IAH58" s="9"/>
      <c r="IAI58" s="78"/>
      <c r="IAJ58" s="9"/>
      <c r="IAK58" s="9"/>
      <c r="IAL58" s="78"/>
      <c r="IAM58" s="10"/>
      <c r="IAN58" s="10"/>
      <c r="IAO58" s="10"/>
      <c r="IAP58" s="10"/>
      <c r="IAQ58" s="10"/>
      <c r="IAR58" s="10"/>
      <c r="IAS58" s="57"/>
      <c r="IAT58" s="58"/>
      <c r="IAU58" s="9"/>
      <c r="IAV58" s="9"/>
      <c r="IAW58" s="78"/>
      <c r="IAX58" s="9"/>
      <c r="IAY58" s="9"/>
      <c r="IAZ58" s="78"/>
      <c r="IBA58" s="9"/>
      <c r="IBB58" s="9"/>
      <c r="IBC58" s="78"/>
      <c r="IBD58" s="9"/>
      <c r="IBE58" s="9"/>
      <c r="IBF58" s="78"/>
      <c r="IBG58" s="9"/>
      <c r="IBH58" s="9"/>
      <c r="IBI58" s="78"/>
      <c r="IBJ58" s="9"/>
      <c r="IBK58" s="9"/>
      <c r="IBL58" s="78"/>
      <c r="IBM58" s="9"/>
      <c r="IBN58" s="9"/>
      <c r="IBO58" s="78"/>
      <c r="IBP58" s="9"/>
      <c r="IBQ58" s="9"/>
      <c r="IBR58" s="78"/>
      <c r="IBS58" s="9"/>
      <c r="IBT58" s="9"/>
      <c r="IBU58" s="78"/>
      <c r="IBV58" s="9"/>
      <c r="IBW58" s="9"/>
      <c r="IBX58" s="78"/>
      <c r="IBY58" s="9"/>
      <c r="IBZ58" s="9"/>
      <c r="ICA58" s="78"/>
      <c r="ICB58" s="9"/>
      <c r="ICC58" s="9"/>
      <c r="ICD58" s="78"/>
      <c r="ICE58" s="9"/>
      <c r="ICF58" s="9"/>
      <c r="ICG58" s="78"/>
      <c r="ICH58" s="9"/>
      <c r="ICI58" s="9"/>
      <c r="ICJ58" s="78"/>
      <c r="ICK58" s="9"/>
      <c r="ICL58" s="9"/>
      <c r="ICM58" s="78"/>
      <c r="ICN58" s="9"/>
      <c r="ICO58" s="9"/>
      <c r="ICP58" s="78"/>
      <c r="ICQ58" s="9"/>
      <c r="ICR58" s="9"/>
      <c r="ICS58" s="78"/>
      <c r="ICT58" s="9"/>
      <c r="ICU58" s="9"/>
      <c r="ICV58" s="78"/>
      <c r="ICW58" s="9"/>
      <c r="ICX58" s="9"/>
      <c r="ICY58" s="78"/>
      <c r="ICZ58" s="9"/>
      <c r="IDA58" s="9"/>
      <c r="IDB58" s="78"/>
      <c r="IDC58" s="9"/>
      <c r="IDD58" s="9"/>
      <c r="IDE58" s="78"/>
      <c r="IDF58" s="10"/>
      <c r="IDG58" s="10"/>
      <c r="IDH58" s="10"/>
      <c r="IDI58" s="9"/>
      <c r="IDJ58" s="9"/>
      <c r="IDK58" s="78"/>
      <c r="IDL58" s="10"/>
      <c r="IDM58" s="10"/>
      <c r="IDN58" s="10"/>
      <c r="IDO58" s="9"/>
      <c r="IDP58" s="9"/>
      <c r="IDQ58" s="78"/>
      <c r="IDR58" s="9"/>
      <c r="IDS58" s="9"/>
      <c r="IDT58" s="78"/>
      <c r="IDU58" s="10"/>
      <c r="IDV58" s="10"/>
      <c r="IDW58" s="10"/>
      <c r="IDX58" s="10"/>
      <c r="IDY58" s="10"/>
      <c r="IDZ58" s="10"/>
      <c r="IEA58" s="57"/>
      <c r="IEB58" s="58"/>
      <c r="IEC58" s="9"/>
      <c r="IED58" s="9"/>
      <c r="IEE58" s="78"/>
      <c r="IEF58" s="9"/>
      <c r="IEG58" s="9"/>
      <c r="IEH58" s="78"/>
      <c r="IEI58" s="9"/>
      <c r="IEJ58" s="9"/>
      <c r="IEK58" s="78"/>
      <c r="IEL58" s="9"/>
      <c r="IEM58" s="9"/>
      <c r="IEN58" s="78"/>
      <c r="IEO58" s="9"/>
      <c r="IEP58" s="9"/>
      <c r="IEQ58" s="78"/>
      <c r="IER58" s="9"/>
      <c r="IES58" s="9"/>
      <c r="IET58" s="78"/>
      <c r="IEU58" s="9"/>
      <c r="IEV58" s="9"/>
      <c r="IEW58" s="78"/>
      <c r="IEX58" s="9"/>
      <c r="IEY58" s="9"/>
      <c r="IEZ58" s="78"/>
      <c r="IFA58" s="9"/>
      <c r="IFB58" s="9"/>
      <c r="IFC58" s="78"/>
      <c r="IFD58" s="9"/>
      <c r="IFE58" s="9"/>
      <c r="IFF58" s="78"/>
      <c r="IFG58" s="9"/>
      <c r="IFH58" s="9"/>
      <c r="IFI58" s="78"/>
      <c r="IFJ58" s="9"/>
      <c r="IFK58" s="9"/>
      <c r="IFL58" s="78"/>
      <c r="IFM58" s="9"/>
      <c r="IFN58" s="9"/>
      <c r="IFO58" s="78"/>
      <c r="IFP58" s="9"/>
      <c r="IFQ58" s="9"/>
      <c r="IFR58" s="78"/>
      <c r="IFS58" s="9"/>
      <c r="IFT58" s="9"/>
      <c r="IFU58" s="78"/>
      <c r="IFV58" s="9"/>
      <c r="IFW58" s="9"/>
      <c r="IFX58" s="78"/>
      <c r="IFY58" s="9"/>
      <c r="IFZ58" s="9"/>
      <c r="IGA58" s="78"/>
      <c r="IGB58" s="9"/>
      <c r="IGC58" s="9"/>
      <c r="IGD58" s="78"/>
      <c r="IGE58" s="9"/>
      <c r="IGF58" s="9"/>
      <c r="IGG58" s="78"/>
      <c r="IGH58" s="9"/>
      <c r="IGI58" s="9"/>
      <c r="IGJ58" s="78"/>
      <c r="IGK58" s="9"/>
      <c r="IGL58" s="9"/>
      <c r="IGM58" s="78"/>
      <c r="IGN58" s="10"/>
      <c r="IGO58" s="10"/>
      <c r="IGP58" s="10"/>
      <c r="IGQ58" s="9"/>
      <c r="IGR58" s="9"/>
      <c r="IGS58" s="78"/>
      <c r="IGT58" s="10"/>
      <c r="IGU58" s="10"/>
      <c r="IGV58" s="10"/>
      <c r="IGW58" s="9"/>
      <c r="IGX58" s="9"/>
      <c r="IGY58" s="78"/>
      <c r="IGZ58" s="9"/>
      <c r="IHA58" s="9"/>
      <c r="IHB58" s="78"/>
      <c r="IHC58" s="10"/>
      <c r="IHD58" s="10"/>
      <c r="IHE58" s="10"/>
      <c r="IHF58" s="10"/>
      <c r="IHG58" s="10"/>
      <c r="IHH58" s="10"/>
      <c r="IHI58" s="57"/>
      <c r="IHJ58" s="58"/>
      <c r="IHK58" s="9"/>
      <c r="IHL58" s="9"/>
      <c r="IHM58" s="78"/>
      <c r="IHN58" s="9"/>
      <c r="IHO58" s="9"/>
      <c r="IHP58" s="78"/>
      <c r="IHQ58" s="9"/>
      <c r="IHR58" s="9"/>
      <c r="IHS58" s="78"/>
      <c r="IHT58" s="9"/>
      <c r="IHU58" s="9"/>
      <c r="IHV58" s="78"/>
      <c r="IHW58" s="9"/>
      <c r="IHX58" s="9"/>
      <c r="IHY58" s="78"/>
      <c r="IHZ58" s="9"/>
      <c r="IIA58" s="9"/>
      <c r="IIB58" s="78"/>
      <c r="IIC58" s="9"/>
      <c r="IID58" s="9"/>
      <c r="IIE58" s="78"/>
      <c r="IIF58" s="9"/>
      <c r="IIG58" s="9"/>
      <c r="IIH58" s="78"/>
      <c r="III58" s="9"/>
      <c r="IIJ58" s="9"/>
      <c r="IIK58" s="78"/>
      <c r="IIL58" s="9"/>
      <c r="IIM58" s="9"/>
      <c r="IIN58" s="78"/>
      <c r="IIO58" s="9"/>
      <c r="IIP58" s="9"/>
      <c r="IIQ58" s="78"/>
      <c r="IIR58" s="9"/>
      <c r="IIS58" s="9"/>
      <c r="IIT58" s="78"/>
      <c r="IIU58" s="9"/>
      <c r="IIV58" s="9"/>
      <c r="IIW58" s="78"/>
      <c r="IIX58" s="9"/>
      <c r="IIY58" s="9"/>
      <c r="IIZ58" s="78"/>
      <c r="IJA58" s="9"/>
      <c r="IJB58" s="9"/>
      <c r="IJC58" s="78"/>
      <c r="IJD58" s="9"/>
      <c r="IJE58" s="9"/>
      <c r="IJF58" s="78"/>
      <c r="IJG58" s="9"/>
      <c r="IJH58" s="9"/>
      <c r="IJI58" s="78"/>
      <c r="IJJ58" s="9"/>
      <c r="IJK58" s="9"/>
      <c r="IJL58" s="78"/>
      <c r="IJM58" s="9"/>
      <c r="IJN58" s="9"/>
      <c r="IJO58" s="78"/>
      <c r="IJP58" s="9"/>
      <c r="IJQ58" s="9"/>
      <c r="IJR58" s="78"/>
      <c r="IJS58" s="9"/>
      <c r="IJT58" s="9"/>
      <c r="IJU58" s="78"/>
      <c r="IJV58" s="10"/>
      <c r="IJW58" s="10"/>
      <c r="IJX58" s="10"/>
      <c r="IJY58" s="9"/>
      <c r="IJZ58" s="9"/>
      <c r="IKA58" s="78"/>
      <c r="IKB58" s="10"/>
      <c r="IKC58" s="10"/>
      <c r="IKD58" s="10"/>
      <c r="IKE58" s="9"/>
      <c r="IKF58" s="9"/>
      <c r="IKG58" s="78"/>
      <c r="IKH58" s="9"/>
      <c r="IKI58" s="9"/>
      <c r="IKJ58" s="78"/>
      <c r="IKK58" s="10"/>
      <c r="IKL58" s="10"/>
      <c r="IKM58" s="10"/>
      <c r="IKN58" s="10"/>
      <c r="IKO58" s="10"/>
      <c r="IKP58" s="10"/>
      <c r="IKQ58" s="57"/>
      <c r="IKR58" s="58"/>
      <c r="IKS58" s="9"/>
      <c r="IKT58" s="9"/>
      <c r="IKU58" s="78"/>
      <c r="IKV58" s="9"/>
      <c r="IKW58" s="9"/>
      <c r="IKX58" s="78"/>
      <c r="IKY58" s="9"/>
      <c r="IKZ58" s="9"/>
      <c r="ILA58" s="78"/>
      <c r="ILB58" s="9"/>
      <c r="ILC58" s="9"/>
      <c r="ILD58" s="78"/>
      <c r="ILE58" s="9"/>
      <c r="ILF58" s="9"/>
      <c r="ILG58" s="78"/>
      <c r="ILH58" s="9"/>
      <c r="ILI58" s="9"/>
      <c r="ILJ58" s="78"/>
      <c r="ILK58" s="9"/>
      <c r="ILL58" s="9"/>
      <c r="ILM58" s="78"/>
      <c r="ILN58" s="9"/>
      <c r="ILO58" s="9"/>
      <c r="ILP58" s="78"/>
      <c r="ILQ58" s="9"/>
      <c r="ILR58" s="9"/>
      <c r="ILS58" s="78"/>
      <c r="ILT58" s="9"/>
      <c r="ILU58" s="9"/>
      <c r="ILV58" s="78"/>
      <c r="ILW58" s="9"/>
      <c r="ILX58" s="9"/>
      <c r="ILY58" s="78"/>
      <c r="ILZ58" s="9"/>
      <c r="IMA58" s="9"/>
      <c r="IMB58" s="78"/>
      <c r="IMC58" s="9"/>
      <c r="IMD58" s="9"/>
      <c r="IME58" s="78"/>
      <c r="IMF58" s="9"/>
      <c r="IMG58" s="9"/>
      <c r="IMH58" s="78"/>
      <c r="IMI58" s="9"/>
      <c r="IMJ58" s="9"/>
      <c r="IMK58" s="78"/>
      <c r="IML58" s="9"/>
      <c r="IMM58" s="9"/>
      <c r="IMN58" s="78"/>
      <c r="IMO58" s="9"/>
      <c r="IMP58" s="9"/>
      <c r="IMQ58" s="78"/>
      <c r="IMR58" s="9"/>
      <c r="IMS58" s="9"/>
      <c r="IMT58" s="78"/>
      <c r="IMU58" s="9"/>
      <c r="IMV58" s="9"/>
      <c r="IMW58" s="78"/>
      <c r="IMX58" s="9"/>
      <c r="IMY58" s="9"/>
      <c r="IMZ58" s="78"/>
      <c r="INA58" s="9"/>
      <c r="INB58" s="9"/>
      <c r="INC58" s="78"/>
      <c r="IND58" s="10"/>
      <c r="INE58" s="10"/>
      <c r="INF58" s="10"/>
      <c r="ING58" s="9"/>
      <c r="INH58" s="9"/>
      <c r="INI58" s="78"/>
      <c r="INJ58" s="10"/>
      <c r="INK58" s="10"/>
      <c r="INL58" s="10"/>
      <c r="INM58" s="9"/>
      <c r="INN58" s="9"/>
      <c r="INO58" s="78"/>
      <c r="INP58" s="9"/>
      <c r="INQ58" s="9"/>
      <c r="INR58" s="78"/>
      <c r="INS58" s="10"/>
      <c r="INT58" s="10"/>
      <c r="INU58" s="10"/>
      <c r="INV58" s="10"/>
      <c r="INW58" s="10"/>
      <c r="INX58" s="10"/>
      <c r="INY58" s="57"/>
      <c r="INZ58" s="58"/>
      <c r="IOA58" s="9"/>
      <c r="IOB58" s="9"/>
      <c r="IOC58" s="78"/>
      <c r="IOD58" s="9"/>
      <c r="IOE58" s="9"/>
      <c r="IOF58" s="78"/>
      <c r="IOG58" s="9"/>
      <c r="IOH58" s="9"/>
      <c r="IOI58" s="78"/>
      <c r="IOJ58" s="9"/>
      <c r="IOK58" s="9"/>
      <c r="IOL58" s="78"/>
      <c r="IOM58" s="9"/>
      <c r="ION58" s="9"/>
      <c r="IOO58" s="78"/>
      <c r="IOP58" s="9"/>
      <c r="IOQ58" s="9"/>
      <c r="IOR58" s="78"/>
      <c r="IOS58" s="9"/>
      <c r="IOT58" s="9"/>
      <c r="IOU58" s="78"/>
      <c r="IOV58" s="9"/>
      <c r="IOW58" s="9"/>
      <c r="IOX58" s="78"/>
      <c r="IOY58" s="9"/>
      <c r="IOZ58" s="9"/>
      <c r="IPA58" s="78"/>
      <c r="IPB58" s="9"/>
      <c r="IPC58" s="9"/>
      <c r="IPD58" s="78"/>
      <c r="IPE58" s="9"/>
      <c r="IPF58" s="9"/>
      <c r="IPG58" s="78"/>
      <c r="IPH58" s="9"/>
      <c r="IPI58" s="9"/>
      <c r="IPJ58" s="78"/>
      <c r="IPK58" s="9"/>
      <c r="IPL58" s="9"/>
      <c r="IPM58" s="78"/>
      <c r="IPN58" s="9"/>
      <c r="IPO58" s="9"/>
      <c r="IPP58" s="78"/>
      <c r="IPQ58" s="9"/>
      <c r="IPR58" s="9"/>
      <c r="IPS58" s="78"/>
      <c r="IPT58" s="9"/>
      <c r="IPU58" s="9"/>
      <c r="IPV58" s="78"/>
      <c r="IPW58" s="9"/>
      <c r="IPX58" s="9"/>
      <c r="IPY58" s="78"/>
      <c r="IPZ58" s="9"/>
      <c r="IQA58" s="9"/>
      <c r="IQB58" s="78"/>
      <c r="IQC58" s="9"/>
      <c r="IQD58" s="9"/>
      <c r="IQE58" s="78"/>
      <c r="IQF58" s="9"/>
      <c r="IQG58" s="9"/>
      <c r="IQH58" s="78"/>
      <c r="IQI58" s="9"/>
      <c r="IQJ58" s="9"/>
      <c r="IQK58" s="78"/>
      <c r="IQL58" s="10"/>
      <c r="IQM58" s="10"/>
      <c r="IQN58" s="10"/>
      <c r="IQO58" s="9"/>
      <c r="IQP58" s="9"/>
      <c r="IQQ58" s="78"/>
      <c r="IQR58" s="10"/>
      <c r="IQS58" s="10"/>
      <c r="IQT58" s="10"/>
      <c r="IQU58" s="9"/>
      <c r="IQV58" s="9"/>
      <c r="IQW58" s="78"/>
      <c r="IQX58" s="9"/>
      <c r="IQY58" s="9"/>
      <c r="IQZ58" s="78"/>
      <c r="IRA58" s="10"/>
      <c r="IRB58" s="10"/>
      <c r="IRC58" s="10"/>
      <c r="IRD58" s="10"/>
      <c r="IRE58" s="10"/>
      <c r="IRF58" s="10"/>
      <c r="IRG58" s="57"/>
      <c r="IRH58" s="58"/>
      <c r="IRI58" s="9"/>
      <c r="IRJ58" s="9"/>
      <c r="IRK58" s="78"/>
      <c r="IRL58" s="9"/>
      <c r="IRM58" s="9"/>
      <c r="IRN58" s="78"/>
      <c r="IRO58" s="9"/>
      <c r="IRP58" s="9"/>
      <c r="IRQ58" s="78"/>
      <c r="IRR58" s="9"/>
      <c r="IRS58" s="9"/>
      <c r="IRT58" s="78"/>
      <c r="IRU58" s="9"/>
      <c r="IRV58" s="9"/>
      <c r="IRW58" s="78"/>
      <c r="IRX58" s="9"/>
      <c r="IRY58" s="9"/>
      <c r="IRZ58" s="78"/>
      <c r="ISA58" s="9"/>
      <c r="ISB58" s="9"/>
      <c r="ISC58" s="78"/>
      <c r="ISD58" s="9"/>
      <c r="ISE58" s="9"/>
      <c r="ISF58" s="78"/>
      <c r="ISG58" s="9"/>
      <c r="ISH58" s="9"/>
      <c r="ISI58" s="78"/>
      <c r="ISJ58" s="9"/>
      <c r="ISK58" s="9"/>
      <c r="ISL58" s="78"/>
      <c r="ISM58" s="9"/>
      <c r="ISN58" s="9"/>
      <c r="ISO58" s="78"/>
      <c r="ISP58" s="9"/>
      <c r="ISQ58" s="9"/>
      <c r="ISR58" s="78"/>
      <c r="ISS58" s="9"/>
      <c r="IST58" s="9"/>
      <c r="ISU58" s="78"/>
      <c r="ISV58" s="9"/>
      <c r="ISW58" s="9"/>
      <c r="ISX58" s="78"/>
      <c r="ISY58" s="9"/>
      <c r="ISZ58" s="9"/>
      <c r="ITA58" s="78"/>
      <c r="ITB58" s="9"/>
      <c r="ITC58" s="9"/>
      <c r="ITD58" s="78"/>
      <c r="ITE58" s="9"/>
      <c r="ITF58" s="9"/>
      <c r="ITG58" s="78"/>
      <c r="ITH58" s="9"/>
      <c r="ITI58" s="9"/>
      <c r="ITJ58" s="78"/>
      <c r="ITK58" s="9"/>
      <c r="ITL58" s="9"/>
      <c r="ITM58" s="78"/>
      <c r="ITN58" s="9"/>
      <c r="ITO58" s="9"/>
      <c r="ITP58" s="78"/>
      <c r="ITQ58" s="9"/>
      <c r="ITR58" s="9"/>
      <c r="ITS58" s="78"/>
      <c r="ITT58" s="10"/>
      <c r="ITU58" s="10"/>
      <c r="ITV58" s="10"/>
      <c r="ITW58" s="9"/>
      <c r="ITX58" s="9"/>
      <c r="ITY58" s="78"/>
      <c r="ITZ58" s="10"/>
      <c r="IUA58" s="10"/>
      <c r="IUB58" s="10"/>
      <c r="IUC58" s="9"/>
      <c r="IUD58" s="9"/>
      <c r="IUE58" s="78"/>
      <c r="IUF58" s="9"/>
      <c r="IUG58" s="9"/>
      <c r="IUH58" s="78"/>
      <c r="IUI58" s="10"/>
      <c r="IUJ58" s="10"/>
      <c r="IUK58" s="10"/>
      <c r="IUL58" s="10"/>
      <c r="IUM58" s="10"/>
      <c r="IUN58" s="10"/>
      <c r="IUO58" s="57"/>
      <c r="IUP58" s="58"/>
      <c r="IUQ58" s="9"/>
      <c r="IUR58" s="9"/>
      <c r="IUS58" s="78"/>
      <c r="IUT58" s="9"/>
      <c r="IUU58" s="9"/>
      <c r="IUV58" s="78"/>
      <c r="IUW58" s="9"/>
      <c r="IUX58" s="9"/>
      <c r="IUY58" s="78"/>
      <c r="IUZ58" s="9"/>
      <c r="IVA58" s="9"/>
      <c r="IVB58" s="78"/>
      <c r="IVC58" s="9"/>
      <c r="IVD58" s="9"/>
      <c r="IVE58" s="78"/>
      <c r="IVF58" s="9"/>
      <c r="IVG58" s="9"/>
      <c r="IVH58" s="78"/>
      <c r="IVI58" s="9"/>
      <c r="IVJ58" s="9"/>
      <c r="IVK58" s="78"/>
      <c r="IVL58" s="9"/>
      <c r="IVM58" s="9"/>
      <c r="IVN58" s="78"/>
      <c r="IVO58" s="9"/>
      <c r="IVP58" s="9"/>
      <c r="IVQ58" s="78"/>
      <c r="IVR58" s="9"/>
      <c r="IVS58" s="9"/>
      <c r="IVT58" s="78"/>
      <c r="IVU58" s="9"/>
      <c r="IVV58" s="9"/>
      <c r="IVW58" s="78"/>
      <c r="IVX58" s="9"/>
      <c r="IVY58" s="9"/>
      <c r="IVZ58" s="78"/>
      <c r="IWA58" s="9"/>
      <c r="IWB58" s="9"/>
      <c r="IWC58" s="78"/>
      <c r="IWD58" s="9"/>
      <c r="IWE58" s="9"/>
      <c r="IWF58" s="78"/>
      <c r="IWG58" s="9"/>
      <c r="IWH58" s="9"/>
      <c r="IWI58" s="78"/>
      <c r="IWJ58" s="9"/>
      <c r="IWK58" s="9"/>
      <c r="IWL58" s="78"/>
      <c r="IWM58" s="9"/>
      <c r="IWN58" s="9"/>
      <c r="IWO58" s="78"/>
      <c r="IWP58" s="9"/>
      <c r="IWQ58" s="9"/>
      <c r="IWR58" s="78"/>
      <c r="IWS58" s="9"/>
      <c r="IWT58" s="9"/>
      <c r="IWU58" s="78"/>
      <c r="IWV58" s="9"/>
      <c r="IWW58" s="9"/>
      <c r="IWX58" s="78"/>
      <c r="IWY58" s="9"/>
      <c r="IWZ58" s="9"/>
      <c r="IXA58" s="78"/>
      <c r="IXB58" s="10"/>
      <c r="IXC58" s="10"/>
      <c r="IXD58" s="10"/>
      <c r="IXE58" s="9"/>
      <c r="IXF58" s="9"/>
      <c r="IXG58" s="78"/>
      <c r="IXH58" s="10"/>
      <c r="IXI58" s="10"/>
      <c r="IXJ58" s="10"/>
      <c r="IXK58" s="9"/>
      <c r="IXL58" s="9"/>
      <c r="IXM58" s="78"/>
      <c r="IXN58" s="9"/>
      <c r="IXO58" s="9"/>
      <c r="IXP58" s="78"/>
      <c r="IXQ58" s="10"/>
      <c r="IXR58" s="10"/>
      <c r="IXS58" s="10"/>
      <c r="IXT58" s="10"/>
      <c r="IXU58" s="10"/>
      <c r="IXV58" s="10"/>
      <c r="IXW58" s="57"/>
      <c r="IXX58" s="58"/>
      <c r="IXY58" s="9"/>
      <c r="IXZ58" s="9"/>
      <c r="IYA58" s="78"/>
      <c r="IYB58" s="9"/>
      <c r="IYC58" s="9"/>
      <c r="IYD58" s="78"/>
      <c r="IYE58" s="9"/>
      <c r="IYF58" s="9"/>
      <c r="IYG58" s="78"/>
      <c r="IYH58" s="9"/>
      <c r="IYI58" s="9"/>
      <c r="IYJ58" s="78"/>
      <c r="IYK58" s="9"/>
      <c r="IYL58" s="9"/>
      <c r="IYM58" s="78"/>
      <c r="IYN58" s="9"/>
      <c r="IYO58" s="9"/>
      <c r="IYP58" s="78"/>
      <c r="IYQ58" s="9"/>
      <c r="IYR58" s="9"/>
      <c r="IYS58" s="78"/>
      <c r="IYT58" s="9"/>
      <c r="IYU58" s="9"/>
      <c r="IYV58" s="78"/>
      <c r="IYW58" s="9"/>
      <c r="IYX58" s="9"/>
      <c r="IYY58" s="78"/>
      <c r="IYZ58" s="9"/>
      <c r="IZA58" s="9"/>
      <c r="IZB58" s="78"/>
      <c r="IZC58" s="9"/>
      <c r="IZD58" s="9"/>
      <c r="IZE58" s="78"/>
      <c r="IZF58" s="9"/>
      <c r="IZG58" s="9"/>
      <c r="IZH58" s="78"/>
      <c r="IZI58" s="9"/>
      <c r="IZJ58" s="9"/>
      <c r="IZK58" s="78"/>
      <c r="IZL58" s="9"/>
      <c r="IZM58" s="9"/>
      <c r="IZN58" s="78"/>
      <c r="IZO58" s="9"/>
      <c r="IZP58" s="9"/>
      <c r="IZQ58" s="78"/>
      <c r="IZR58" s="9"/>
      <c r="IZS58" s="9"/>
      <c r="IZT58" s="78"/>
      <c r="IZU58" s="9"/>
      <c r="IZV58" s="9"/>
      <c r="IZW58" s="78"/>
      <c r="IZX58" s="9"/>
      <c r="IZY58" s="9"/>
      <c r="IZZ58" s="78"/>
      <c r="JAA58" s="9"/>
      <c r="JAB58" s="9"/>
      <c r="JAC58" s="78"/>
      <c r="JAD58" s="9"/>
      <c r="JAE58" s="9"/>
      <c r="JAF58" s="78"/>
      <c r="JAG58" s="9"/>
      <c r="JAH58" s="9"/>
      <c r="JAI58" s="78"/>
      <c r="JAJ58" s="10"/>
      <c r="JAK58" s="10"/>
      <c r="JAL58" s="10"/>
      <c r="JAM58" s="9"/>
      <c r="JAN58" s="9"/>
      <c r="JAO58" s="78"/>
      <c r="JAP58" s="10"/>
      <c r="JAQ58" s="10"/>
      <c r="JAR58" s="10"/>
      <c r="JAS58" s="9"/>
      <c r="JAT58" s="9"/>
      <c r="JAU58" s="78"/>
      <c r="JAV58" s="9"/>
      <c r="JAW58" s="9"/>
      <c r="JAX58" s="78"/>
      <c r="JAY58" s="10"/>
      <c r="JAZ58" s="10"/>
      <c r="JBA58" s="10"/>
      <c r="JBB58" s="10"/>
      <c r="JBC58" s="10"/>
      <c r="JBD58" s="10"/>
      <c r="JBE58" s="57"/>
      <c r="JBF58" s="58"/>
      <c r="JBG58" s="9"/>
      <c r="JBH58" s="9"/>
      <c r="JBI58" s="78"/>
      <c r="JBJ58" s="9"/>
      <c r="JBK58" s="9"/>
      <c r="JBL58" s="78"/>
      <c r="JBM58" s="9"/>
      <c r="JBN58" s="9"/>
      <c r="JBO58" s="78"/>
      <c r="JBP58" s="9"/>
      <c r="JBQ58" s="9"/>
      <c r="JBR58" s="78"/>
      <c r="JBS58" s="9"/>
      <c r="JBT58" s="9"/>
      <c r="JBU58" s="78"/>
      <c r="JBV58" s="9"/>
      <c r="JBW58" s="9"/>
      <c r="JBX58" s="78"/>
      <c r="JBY58" s="9"/>
      <c r="JBZ58" s="9"/>
      <c r="JCA58" s="78"/>
      <c r="JCB58" s="9"/>
      <c r="JCC58" s="9"/>
      <c r="JCD58" s="78"/>
      <c r="JCE58" s="9"/>
      <c r="JCF58" s="9"/>
      <c r="JCG58" s="78"/>
      <c r="JCH58" s="9"/>
      <c r="JCI58" s="9"/>
      <c r="JCJ58" s="78"/>
      <c r="JCK58" s="9"/>
      <c r="JCL58" s="9"/>
      <c r="JCM58" s="78"/>
      <c r="JCN58" s="9"/>
      <c r="JCO58" s="9"/>
      <c r="JCP58" s="78"/>
      <c r="JCQ58" s="9"/>
      <c r="JCR58" s="9"/>
      <c r="JCS58" s="78"/>
      <c r="JCT58" s="9"/>
      <c r="JCU58" s="9"/>
      <c r="JCV58" s="78"/>
      <c r="JCW58" s="9"/>
      <c r="JCX58" s="9"/>
      <c r="JCY58" s="78"/>
      <c r="JCZ58" s="9"/>
      <c r="JDA58" s="9"/>
      <c r="JDB58" s="78"/>
      <c r="JDC58" s="9"/>
      <c r="JDD58" s="9"/>
      <c r="JDE58" s="78"/>
      <c r="JDF58" s="9"/>
      <c r="JDG58" s="9"/>
      <c r="JDH58" s="78"/>
      <c r="JDI58" s="9"/>
      <c r="JDJ58" s="9"/>
      <c r="JDK58" s="78"/>
      <c r="JDL58" s="9"/>
      <c r="JDM58" s="9"/>
      <c r="JDN58" s="78"/>
      <c r="JDO58" s="9"/>
      <c r="JDP58" s="9"/>
      <c r="JDQ58" s="78"/>
      <c r="JDR58" s="10"/>
      <c r="JDS58" s="10"/>
      <c r="JDT58" s="10"/>
      <c r="JDU58" s="9"/>
      <c r="JDV58" s="9"/>
      <c r="JDW58" s="78"/>
      <c r="JDX58" s="10"/>
      <c r="JDY58" s="10"/>
      <c r="JDZ58" s="10"/>
      <c r="JEA58" s="9"/>
      <c r="JEB58" s="9"/>
      <c r="JEC58" s="78"/>
      <c r="JED58" s="9"/>
      <c r="JEE58" s="9"/>
      <c r="JEF58" s="78"/>
      <c r="JEG58" s="10"/>
      <c r="JEH58" s="10"/>
      <c r="JEI58" s="10"/>
      <c r="JEJ58" s="10"/>
      <c r="JEK58" s="10"/>
      <c r="JEL58" s="10"/>
      <c r="JEM58" s="57"/>
      <c r="JEN58" s="58"/>
      <c r="JEO58" s="9"/>
      <c r="JEP58" s="9"/>
      <c r="JEQ58" s="78"/>
      <c r="JER58" s="9"/>
      <c r="JES58" s="9"/>
      <c r="JET58" s="78"/>
      <c r="JEU58" s="9"/>
      <c r="JEV58" s="9"/>
      <c r="JEW58" s="78"/>
      <c r="JEX58" s="9"/>
      <c r="JEY58" s="9"/>
      <c r="JEZ58" s="78"/>
      <c r="JFA58" s="9"/>
      <c r="JFB58" s="9"/>
      <c r="JFC58" s="78"/>
      <c r="JFD58" s="9"/>
      <c r="JFE58" s="9"/>
      <c r="JFF58" s="78"/>
      <c r="JFG58" s="9"/>
      <c r="JFH58" s="9"/>
      <c r="JFI58" s="78"/>
      <c r="JFJ58" s="9"/>
      <c r="JFK58" s="9"/>
      <c r="JFL58" s="78"/>
      <c r="JFM58" s="9"/>
      <c r="JFN58" s="9"/>
      <c r="JFO58" s="78"/>
      <c r="JFP58" s="9"/>
      <c r="JFQ58" s="9"/>
      <c r="JFR58" s="78"/>
      <c r="JFS58" s="9"/>
      <c r="JFT58" s="9"/>
      <c r="JFU58" s="78"/>
      <c r="JFV58" s="9"/>
      <c r="JFW58" s="9"/>
      <c r="JFX58" s="78"/>
      <c r="JFY58" s="9"/>
      <c r="JFZ58" s="9"/>
      <c r="JGA58" s="78"/>
      <c r="JGB58" s="9"/>
      <c r="JGC58" s="9"/>
      <c r="JGD58" s="78"/>
      <c r="JGE58" s="9"/>
      <c r="JGF58" s="9"/>
      <c r="JGG58" s="78"/>
      <c r="JGH58" s="9"/>
      <c r="JGI58" s="9"/>
      <c r="JGJ58" s="78"/>
      <c r="JGK58" s="9"/>
      <c r="JGL58" s="9"/>
      <c r="JGM58" s="78"/>
      <c r="JGN58" s="9"/>
      <c r="JGO58" s="9"/>
      <c r="JGP58" s="78"/>
      <c r="JGQ58" s="9"/>
      <c r="JGR58" s="9"/>
      <c r="JGS58" s="78"/>
      <c r="JGT58" s="9"/>
      <c r="JGU58" s="9"/>
      <c r="JGV58" s="78"/>
      <c r="JGW58" s="9"/>
      <c r="JGX58" s="9"/>
      <c r="JGY58" s="78"/>
      <c r="JGZ58" s="10"/>
      <c r="JHA58" s="10"/>
      <c r="JHB58" s="10"/>
      <c r="JHC58" s="9"/>
      <c r="JHD58" s="9"/>
      <c r="JHE58" s="78"/>
      <c r="JHF58" s="10"/>
      <c r="JHG58" s="10"/>
      <c r="JHH58" s="10"/>
      <c r="JHI58" s="9"/>
      <c r="JHJ58" s="9"/>
      <c r="JHK58" s="78"/>
      <c r="JHL58" s="9"/>
      <c r="JHM58" s="9"/>
      <c r="JHN58" s="78"/>
      <c r="JHO58" s="10"/>
      <c r="JHP58" s="10"/>
      <c r="JHQ58" s="10"/>
      <c r="JHR58" s="10"/>
      <c r="JHS58" s="10"/>
      <c r="JHT58" s="10"/>
      <c r="JHU58" s="57"/>
      <c r="JHV58" s="58"/>
      <c r="JHW58" s="9"/>
      <c r="JHX58" s="9"/>
      <c r="JHY58" s="78"/>
      <c r="JHZ58" s="9"/>
      <c r="JIA58" s="9"/>
      <c r="JIB58" s="78"/>
      <c r="JIC58" s="9"/>
      <c r="JID58" s="9"/>
      <c r="JIE58" s="78"/>
      <c r="JIF58" s="9"/>
      <c r="JIG58" s="9"/>
      <c r="JIH58" s="78"/>
      <c r="JII58" s="9"/>
      <c r="JIJ58" s="9"/>
      <c r="JIK58" s="78"/>
      <c r="JIL58" s="9"/>
      <c r="JIM58" s="9"/>
      <c r="JIN58" s="78"/>
      <c r="JIO58" s="9"/>
      <c r="JIP58" s="9"/>
      <c r="JIQ58" s="78"/>
      <c r="JIR58" s="9"/>
      <c r="JIS58" s="9"/>
      <c r="JIT58" s="78"/>
      <c r="JIU58" s="9"/>
      <c r="JIV58" s="9"/>
      <c r="JIW58" s="78"/>
      <c r="JIX58" s="9"/>
      <c r="JIY58" s="9"/>
      <c r="JIZ58" s="78"/>
      <c r="JJA58" s="9"/>
      <c r="JJB58" s="9"/>
      <c r="JJC58" s="78"/>
      <c r="JJD58" s="9"/>
      <c r="JJE58" s="9"/>
      <c r="JJF58" s="78"/>
      <c r="JJG58" s="9"/>
      <c r="JJH58" s="9"/>
      <c r="JJI58" s="78"/>
      <c r="JJJ58" s="9"/>
      <c r="JJK58" s="9"/>
      <c r="JJL58" s="78"/>
      <c r="JJM58" s="9"/>
      <c r="JJN58" s="9"/>
      <c r="JJO58" s="78"/>
      <c r="JJP58" s="9"/>
      <c r="JJQ58" s="9"/>
      <c r="JJR58" s="78"/>
      <c r="JJS58" s="9"/>
      <c r="JJT58" s="9"/>
      <c r="JJU58" s="78"/>
      <c r="JJV58" s="9"/>
      <c r="JJW58" s="9"/>
      <c r="JJX58" s="78"/>
      <c r="JJY58" s="9"/>
      <c r="JJZ58" s="9"/>
      <c r="JKA58" s="78"/>
      <c r="JKB58" s="9"/>
      <c r="JKC58" s="9"/>
      <c r="JKD58" s="78"/>
      <c r="JKE58" s="9"/>
      <c r="JKF58" s="9"/>
      <c r="JKG58" s="78"/>
      <c r="JKH58" s="10"/>
      <c r="JKI58" s="10"/>
      <c r="JKJ58" s="10"/>
      <c r="JKK58" s="9"/>
      <c r="JKL58" s="9"/>
      <c r="JKM58" s="78"/>
      <c r="JKN58" s="10"/>
      <c r="JKO58" s="10"/>
      <c r="JKP58" s="10"/>
      <c r="JKQ58" s="9"/>
      <c r="JKR58" s="9"/>
      <c r="JKS58" s="78"/>
      <c r="JKT58" s="9"/>
      <c r="JKU58" s="9"/>
      <c r="JKV58" s="78"/>
      <c r="JKW58" s="10"/>
      <c r="JKX58" s="10"/>
      <c r="JKY58" s="10"/>
      <c r="JKZ58" s="10"/>
      <c r="JLA58" s="10"/>
      <c r="JLB58" s="10"/>
      <c r="JLC58" s="57"/>
      <c r="JLD58" s="58"/>
      <c r="JLE58" s="9"/>
      <c r="JLF58" s="9"/>
      <c r="JLG58" s="78"/>
      <c r="JLH58" s="9"/>
      <c r="JLI58" s="9"/>
      <c r="JLJ58" s="78"/>
      <c r="JLK58" s="9"/>
      <c r="JLL58" s="9"/>
      <c r="JLM58" s="78"/>
      <c r="JLN58" s="9"/>
      <c r="JLO58" s="9"/>
      <c r="JLP58" s="78"/>
      <c r="JLQ58" s="9"/>
      <c r="JLR58" s="9"/>
      <c r="JLS58" s="78"/>
      <c r="JLT58" s="9"/>
      <c r="JLU58" s="9"/>
      <c r="JLV58" s="78"/>
      <c r="JLW58" s="9"/>
      <c r="JLX58" s="9"/>
      <c r="JLY58" s="78"/>
      <c r="JLZ58" s="9"/>
      <c r="JMA58" s="9"/>
      <c r="JMB58" s="78"/>
      <c r="JMC58" s="9"/>
      <c r="JMD58" s="9"/>
      <c r="JME58" s="78"/>
      <c r="JMF58" s="9"/>
      <c r="JMG58" s="9"/>
      <c r="JMH58" s="78"/>
      <c r="JMI58" s="9"/>
      <c r="JMJ58" s="9"/>
      <c r="JMK58" s="78"/>
      <c r="JML58" s="9"/>
      <c r="JMM58" s="9"/>
      <c r="JMN58" s="78"/>
      <c r="JMO58" s="9"/>
      <c r="JMP58" s="9"/>
      <c r="JMQ58" s="78"/>
      <c r="JMR58" s="9"/>
      <c r="JMS58" s="9"/>
      <c r="JMT58" s="78"/>
      <c r="JMU58" s="9"/>
      <c r="JMV58" s="9"/>
      <c r="JMW58" s="78"/>
      <c r="JMX58" s="9"/>
      <c r="JMY58" s="9"/>
      <c r="JMZ58" s="78"/>
      <c r="JNA58" s="9"/>
      <c r="JNB58" s="9"/>
      <c r="JNC58" s="78"/>
      <c r="JND58" s="9"/>
      <c r="JNE58" s="9"/>
      <c r="JNF58" s="78"/>
      <c r="JNG58" s="9"/>
      <c r="JNH58" s="9"/>
      <c r="JNI58" s="78"/>
      <c r="JNJ58" s="9"/>
      <c r="JNK58" s="9"/>
      <c r="JNL58" s="78"/>
      <c r="JNM58" s="9"/>
      <c r="JNN58" s="9"/>
      <c r="JNO58" s="78"/>
      <c r="JNP58" s="10"/>
      <c r="JNQ58" s="10"/>
      <c r="JNR58" s="10"/>
      <c r="JNS58" s="9"/>
      <c r="JNT58" s="9"/>
      <c r="JNU58" s="78"/>
      <c r="JNV58" s="10"/>
      <c r="JNW58" s="10"/>
      <c r="JNX58" s="10"/>
      <c r="JNY58" s="9"/>
      <c r="JNZ58" s="9"/>
      <c r="JOA58" s="78"/>
      <c r="JOB58" s="9"/>
      <c r="JOC58" s="9"/>
      <c r="JOD58" s="78"/>
      <c r="JOE58" s="10"/>
      <c r="JOF58" s="10"/>
      <c r="JOG58" s="10"/>
      <c r="JOH58" s="10"/>
      <c r="JOI58" s="10"/>
      <c r="JOJ58" s="10"/>
      <c r="JOK58" s="57"/>
      <c r="JOL58" s="58"/>
      <c r="JOM58" s="9"/>
      <c r="JON58" s="9"/>
      <c r="JOO58" s="78"/>
      <c r="JOP58" s="9"/>
      <c r="JOQ58" s="9"/>
      <c r="JOR58" s="78"/>
      <c r="JOS58" s="9"/>
      <c r="JOT58" s="9"/>
      <c r="JOU58" s="78"/>
      <c r="JOV58" s="9"/>
      <c r="JOW58" s="9"/>
      <c r="JOX58" s="78"/>
      <c r="JOY58" s="9"/>
      <c r="JOZ58" s="9"/>
      <c r="JPA58" s="78"/>
      <c r="JPB58" s="9"/>
      <c r="JPC58" s="9"/>
      <c r="JPD58" s="78"/>
      <c r="JPE58" s="9"/>
      <c r="JPF58" s="9"/>
      <c r="JPG58" s="78"/>
      <c r="JPH58" s="9"/>
      <c r="JPI58" s="9"/>
      <c r="JPJ58" s="78"/>
      <c r="JPK58" s="9"/>
      <c r="JPL58" s="9"/>
      <c r="JPM58" s="78"/>
      <c r="JPN58" s="9"/>
      <c r="JPO58" s="9"/>
      <c r="JPP58" s="78"/>
      <c r="JPQ58" s="9"/>
      <c r="JPR58" s="9"/>
      <c r="JPS58" s="78"/>
      <c r="JPT58" s="9"/>
      <c r="JPU58" s="9"/>
      <c r="JPV58" s="78"/>
      <c r="JPW58" s="9"/>
      <c r="JPX58" s="9"/>
      <c r="JPY58" s="78"/>
      <c r="JPZ58" s="9"/>
      <c r="JQA58" s="9"/>
      <c r="JQB58" s="78"/>
      <c r="JQC58" s="9"/>
      <c r="JQD58" s="9"/>
      <c r="JQE58" s="78"/>
      <c r="JQF58" s="9"/>
      <c r="JQG58" s="9"/>
      <c r="JQH58" s="78"/>
      <c r="JQI58" s="9"/>
      <c r="JQJ58" s="9"/>
      <c r="JQK58" s="78"/>
      <c r="JQL58" s="9"/>
      <c r="JQM58" s="9"/>
      <c r="JQN58" s="78"/>
      <c r="JQO58" s="9"/>
      <c r="JQP58" s="9"/>
      <c r="JQQ58" s="78"/>
      <c r="JQR58" s="9"/>
      <c r="JQS58" s="9"/>
      <c r="JQT58" s="78"/>
      <c r="JQU58" s="9"/>
      <c r="JQV58" s="9"/>
      <c r="JQW58" s="78"/>
      <c r="JQX58" s="10"/>
      <c r="JQY58" s="10"/>
      <c r="JQZ58" s="10"/>
      <c r="JRA58" s="9"/>
      <c r="JRB58" s="9"/>
      <c r="JRC58" s="78"/>
      <c r="JRD58" s="10"/>
      <c r="JRE58" s="10"/>
      <c r="JRF58" s="10"/>
      <c r="JRG58" s="9"/>
      <c r="JRH58" s="9"/>
      <c r="JRI58" s="78"/>
      <c r="JRJ58" s="9"/>
      <c r="JRK58" s="9"/>
      <c r="JRL58" s="78"/>
      <c r="JRM58" s="10"/>
      <c r="JRN58" s="10"/>
      <c r="JRO58" s="10"/>
      <c r="JRP58" s="10"/>
      <c r="JRQ58" s="10"/>
      <c r="JRR58" s="10"/>
      <c r="JRS58" s="57"/>
      <c r="JRT58" s="58"/>
      <c r="JRU58" s="9"/>
      <c r="JRV58" s="9"/>
      <c r="JRW58" s="78"/>
      <c r="JRX58" s="9"/>
      <c r="JRY58" s="9"/>
      <c r="JRZ58" s="78"/>
      <c r="JSA58" s="9"/>
      <c r="JSB58" s="9"/>
      <c r="JSC58" s="78"/>
      <c r="JSD58" s="9"/>
      <c r="JSE58" s="9"/>
      <c r="JSF58" s="78"/>
      <c r="JSG58" s="9"/>
      <c r="JSH58" s="9"/>
      <c r="JSI58" s="78"/>
      <c r="JSJ58" s="9"/>
      <c r="JSK58" s="9"/>
      <c r="JSL58" s="78"/>
      <c r="JSM58" s="9"/>
      <c r="JSN58" s="9"/>
      <c r="JSO58" s="78"/>
      <c r="JSP58" s="9"/>
      <c r="JSQ58" s="9"/>
      <c r="JSR58" s="78"/>
      <c r="JSS58" s="9"/>
      <c r="JST58" s="9"/>
      <c r="JSU58" s="78"/>
      <c r="JSV58" s="9"/>
      <c r="JSW58" s="9"/>
      <c r="JSX58" s="78"/>
      <c r="JSY58" s="9"/>
      <c r="JSZ58" s="9"/>
      <c r="JTA58" s="78"/>
      <c r="JTB58" s="9"/>
      <c r="JTC58" s="9"/>
      <c r="JTD58" s="78"/>
      <c r="JTE58" s="9"/>
      <c r="JTF58" s="9"/>
      <c r="JTG58" s="78"/>
      <c r="JTH58" s="9"/>
      <c r="JTI58" s="9"/>
      <c r="JTJ58" s="78"/>
      <c r="JTK58" s="9"/>
      <c r="JTL58" s="9"/>
      <c r="JTM58" s="78"/>
      <c r="JTN58" s="9"/>
      <c r="JTO58" s="9"/>
      <c r="JTP58" s="78"/>
      <c r="JTQ58" s="9"/>
      <c r="JTR58" s="9"/>
      <c r="JTS58" s="78"/>
      <c r="JTT58" s="9"/>
      <c r="JTU58" s="9"/>
      <c r="JTV58" s="78"/>
      <c r="JTW58" s="9"/>
      <c r="JTX58" s="9"/>
      <c r="JTY58" s="78"/>
      <c r="JTZ58" s="9"/>
      <c r="JUA58" s="9"/>
      <c r="JUB58" s="78"/>
      <c r="JUC58" s="9"/>
      <c r="JUD58" s="9"/>
      <c r="JUE58" s="78"/>
      <c r="JUF58" s="10"/>
      <c r="JUG58" s="10"/>
      <c r="JUH58" s="10"/>
      <c r="JUI58" s="9"/>
      <c r="JUJ58" s="9"/>
      <c r="JUK58" s="78"/>
      <c r="JUL58" s="10"/>
      <c r="JUM58" s="10"/>
      <c r="JUN58" s="10"/>
      <c r="JUO58" s="9"/>
      <c r="JUP58" s="9"/>
      <c r="JUQ58" s="78"/>
      <c r="JUR58" s="9"/>
      <c r="JUS58" s="9"/>
      <c r="JUT58" s="78"/>
      <c r="JUU58" s="10"/>
      <c r="JUV58" s="10"/>
      <c r="JUW58" s="10"/>
      <c r="JUX58" s="10"/>
      <c r="JUY58" s="10"/>
      <c r="JUZ58" s="10"/>
      <c r="JVA58" s="57"/>
      <c r="JVB58" s="58"/>
      <c r="JVC58" s="9"/>
      <c r="JVD58" s="9"/>
      <c r="JVE58" s="78"/>
      <c r="JVF58" s="9"/>
      <c r="JVG58" s="9"/>
      <c r="JVH58" s="78"/>
      <c r="JVI58" s="9"/>
      <c r="JVJ58" s="9"/>
      <c r="JVK58" s="78"/>
      <c r="JVL58" s="9"/>
      <c r="JVM58" s="9"/>
      <c r="JVN58" s="78"/>
      <c r="JVO58" s="9"/>
      <c r="JVP58" s="9"/>
      <c r="JVQ58" s="78"/>
      <c r="JVR58" s="9"/>
      <c r="JVS58" s="9"/>
      <c r="JVT58" s="78"/>
      <c r="JVU58" s="9"/>
      <c r="JVV58" s="9"/>
      <c r="JVW58" s="78"/>
      <c r="JVX58" s="9"/>
      <c r="JVY58" s="9"/>
      <c r="JVZ58" s="78"/>
      <c r="JWA58" s="9"/>
      <c r="JWB58" s="9"/>
      <c r="JWC58" s="78"/>
      <c r="JWD58" s="9"/>
      <c r="JWE58" s="9"/>
      <c r="JWF58" s="78"/>
      <c r="JWG58" s="9"/>
      <c r="JWH58" s="9"/>
      <c r="JWI58" s="78"/>
      <c r="JWJ58" s="9"/>
      <c r="JWK58" s="9"/>
      <c r="JWL58" s="78"/>
      <c r="JWM58" s="9"/>
      <c r="JWN58" s="9"/>
      <c r="JWO58" s="78"/>
      <c r="JWP58" s="9"/>
      <c r="JWQ58" s="9"/>
      <c r="JWR58" s="78"/>
      <c r="JWS58" s="9"/>
      <c r="JWT58" s="9"/>
      <c r="JWU58" s="78"/>
      <c r="JWV58" s="9"/>
      <c r="JWW58" s="9"/>
      <c r="JWX58" s="78"/>
      <c r="JWY58" s="9"/>
      <c r="JWZ58" s="9"/>
      <c r="JXA58" s="78"/>
      <c r="JXB58" s="9"/>
      <c r="JXC58" s="9"/>
      <c r="JXD58" s="78"/>
      <c r="JXE58" s="9"/>
      <c r="JXF58" s="9"/>
      <c r="JXG58" s="78"/>
      <c r="JXH58" s="9"/>
      <c r="JXI58" s="9"/>
      <c r="JXJ58" s="78"/>
      <c r="JXK58" s="9"/>
      <c r="JXL58" s="9"/>
      <c r="JXM58" s="78"/>
      <c r="JXN58" s="10"/>
      <c r="JXO58" s="10"/>
      <c r="JXP58" s="10"/>
      <c r="JXQ58" s="9"/>
      <c r="JXR58" s="9"/>
      <c r="JXS58" s="78"/>
      <c r="JXT58" s="10"/>
      <c r="JXU58" s="10"/>
      <c r="JXV58" s="10"/>
      <c r="JXW58" s="9"/>
      <c r="JXX58" s="9"/>
      <c r="JXY58" s="78"/>
      <c r="JXZ58" s="9"/>
      <c r="JYA58" s="9"/>
      <c r="JYB58" s="78"/>
      <c r="JYC58" s="10"/>
      <c r="JYD58" s="10"/>
      <c r="JYE58" s="10"/>
      <c r="JYF58" s="10"/>
      <c r="JYG58" s="10"/>
      <c r="JYH58" s="10"/>
      <c r="JYI58" s="57"/>
      <c r="JYJ58" s="58"/>
      <c r="JYK58" s="9"/>
      <c r="JYL58" s="9"/>
      <c r="JYM58" s="78"/>
      <c r="JYN58" s="9"/>
      <c r="JYO58" s="9"/>
      <c r="JYP58" s="78"/>
      <c r="JYQ58" s="9"/>
      <c r="JYR58" s="9"/>
      <c r="JYS58" s="78"/>
      <c r="JYT58" s="9"/>
      <c r="JYU58" s="9"/>
      <c r="JYV58" s="78"/>
      <c r="JYW58" s="9"/>
      <c r="JYX58" s="9"/>
      <c r="JYY58" s="78"/>
      <c r="JYZ58" s="9"/>
      <c r="JZA58" s="9"/>
      <c r="JZB58" s="78"/>
      <c r="JZC58" s="9"/>
      <c r="JZD58" s="9"/>
      <c r="JZE58" s="78"/>
      <c r="JZF58" s="9"/>
      <c r="JZG58" s="9"/>
      <c r="JZH58" s="78"/>
      <c r="JZI58" s="9"/>
      <c r="JZJ58" s="9"/>
      <c r="JZK58" s="78"/>
      <c r="JZL58" s="9"/>
      <c r="JZM58" s="9"/>
      <c r="JZN58" s="78"/>
      <c r="JZO58" s="9"/>
      <c r="JZP58" s="9"/>
      <c r="JZQ58" s="78"/>
      <c r="JZR58" s="9"/>
      <c r="JZS58" s="9"/>
      <c r="JZT58" s="78"/>
      <c r="JZU58" s="9"/>
      <c r="JZV58" s="9"/>
      <c r="JZW58" s="78"/>
      <c r="JZX58" s="9"/>
      <c r="JZY58" s="9"/>
      <c r="JZZ58" s="78"/>
      <c r="KAA58" s="9"/>
      <c r="KAB58" s="9"/>
      <c r="KAC58" s="78"/>
      <c r="KAD58" s="9"/>
      <c r="KAE58" s="9"/>
      <c r="KAF58" s="78"/>
      <c r="KAG58" s="9"/>
      <c r="KAH58" s="9"/>
      <c r="KAI58" s="78"/>
      <c r="KAJ58" s="9"/>
      <c r="KAK58" s="9"/>
      <c r="KAL58" s="78"/>
      <c r="KAM58" s="9"/>
      <c r="KAN58" s="9"/>
      <c r="KAO58" s="78"/>
      <c r="KAP58" s="9"/>
      <c r="KAQ58" s="9"/>
      <c r="KAR58" s="78"/>
      <c r="KAS58" s="9"/>
      <c r="KAT58" s="9"/>
      <c r="KAU58" s="78"/>
      <c r="KAV58" s="10"/>
      <c r="KAW58" s="10"/>
      <c r="KAX58" s="10"/>
      <c r="KAY58" s="9"/>
      <c r="KAZ58" s="9"/>
      <c r="KBA58" s="78"/>
      <c r="KBB58" s="10"/>
      <c r="KBC58" s="10"/>
      <c r="KBD58" s="10"/>
      <c r="KBE58" s="9"/>
      <c r="KBF58" s="9"/>
      <c r="KBG58" s="78"/>
      <c r="KBH58" s="9"/>
      <c r="KBI58" s="9"/>
      <c r="KBJ58" s="78"/>
      <c r="KBK58" s="10"/>
      <c r="KBL58" s="10"/>
      <c r="KBM58" s="10"/>
      <c r="KBN58" s="10"/>
      <c r="KBO58" s="10"/>
      <c r="KBP58" s="10"/>
      <c r="KBQ58" s="57"/>
      <c r="KBR58" s="58"/>
      <c r="KBS58" s="9"/>
      <c r="KBT58" s="9"/>
      <c r="KBU58" s="78"/>
      <c r="KBV58" s="9"/>
      <c r="KBW58" s="9"/>
      <c r="KBX58" s="78"/>
      <c r="KBY58" s="9"/>
      <c r="KBZ58" s="9"/>
      <c r="KCA58" s="78"/>
      <c r="KCB58" s="9"/>
      <c r="KCC58" s="9"/>
      <c r="KCD58" s="78"/>
      <c r="KCE58" s="9"/>
      <c r="KCF58" s="9"/>
      <c r="KCG58" s="78"/>
      <c r="KCH58" s="9"/>
      <c r="KCI58" s="9"/>
      <c r="KCJ58" s="78"/>
      <c r="KCK58" s="9"/>
      <c r="KCL58" s="9"/>
      <c r="KCM58" s="78"/>
      <c r="KCN58" s="9"/>
      <c r="KCO58" s="9"/>
      <c r="KCP58" s="78"/>
      <c r="KCQ58" s="9"/>
      <c r="KCR58" s="9"/>
      <c r="KCS58" s="78"/>
      <c r="KCT58" s="9"/>
      <c r="KCU58" s="9"/>
      <c r="KCV58" s="78"/>
      <c r="KCW58" s="9"/>
      <c r="KCX58" s="9"/>
      <c r="KCY58" s="78"/>
      <c r="KCZ58" s="9"/>
      <c r="KDA58" s="9"/>
      <c r="KDB58" s="78"/>
      <c r="KDC58" s="9"/>
      <c r="KDD58" s="9"/>
      <c r="KDE58" s="78"/>
      <c r="KDF58" s="9"/>
      <c r="KDG58" s="9"/>
      <c r="KDH58" s="78"/>
      <c r="KDI58" s="9"/>
      <c r="KDJ58" s="9"/>
      <c r="KDK58" s="78"/>
      <c r="KDL58" s="9"/>
      <c r="KDM58" s="9"/>
      <c r="KDN58" s="78"/>
      <c r="KDO58" s="9"/>
      <c r="KDP58" s="9"/>
      <c r="KDQ58" s="78"/>
      <c r="KDR58" s="9"/>
      <c r="KDS58" s="9"/>
      <c r="KDT58" s="78"/>
      <c r="KDU58" s="9"/>
      <c r="KDV58" s="9"/>
      <c r="KDW58" s="78"/>
      <c r="KDX58" s="9"/>
      <c r="KDY58" s="9"/>
      <c r="KDZ58" s="78"/>
      <c r="KEA58" s="9"/>
      <c r="KEB58" s="9"/>
      <c r="KEC58" s="78"/>
      <c r="KED58" s="10"/>
      <c r="KEE58" s="10"/>
      <c r="KEF58" s="10"/>
      <c r="KEG58" s="9"/>
      <c r="KEH58" s="9"/>
      <c r="KEI58" s="78"/>
      <c r="KEJ58" s="10"/>
      <c r="KEK58" s="10"/>
      <c r="KEL58" s="10"/>
      <c r="KEM58" s="9"/>
      <c r="KEN58" s="9"/>
      <c r="KEO58" s="78"/>
      <c r="KEP58" s="9"/>
      <c r="KEQ58" s="9"/>
      <c r="KER58" s="78"/>
      <c r="KES58" s="10"/>
      <c r="KET58" s="10"/>
      <c r="KEU58" s="10"/>
      <c r="KEV58" s="10"/>
      <c r="KEW58" s="10"/>
      <c r="KEX58" s="10"/>
      <c r="KEY58" s="57"/>
      <c r="KEZ58" s="58"/>
      <c r="KFA58" s="9"/>
      <c r="KFB58" s="9"/>
      <c r="KFC58" s="78"/>
      <c r="KFD58" s="9"/>
      <c r="KFE58" s="9"/>
      <c r="KFF58" s="78"/>
      <c r="KFG58" s="9"/>
      <c r="KFH58" s="9"/>
      <c r="KFI58" s="78"/>
      <c r="KFJ58" s="9"/>
      <c r="KFK58" s="9"/>
      <c r="KFL58" s="78"/>
      <c r="KFM58" s="9"/>
      <c r="KFN58" s="9"/>
      <c r="KFO58" s="78"/>
      <c r="KFP58" s="9"/>
      <c r="KFQ58" s="9"/>
      <c r="KFR58" s="78"/>
      <c r="KFS58" s="9"/>
      <c r="KFT58" s="9"/>
      <c r="KFU58" s="78"/>
      <c r="KFV58" s="9"/>
      <c r="KFW58" s="9"/>
      <c r="KFX58" s="78"/>
      <c r="KFY58" s="9"/>
      <c r="KFZ58" s="9"/>
      <c r="KGA58" s="78"/>
      <c r="KGB58" s="9"/>
      <c r="KGC58" s="9"/>
      <c r="KGD58" s="78"/>
      <c r="KGE58" s="9"/>
      <c r="KGF58" s="9"/>
      <c r="KGG58" s="78"/>
      <c r="KGH58" s="9"/>
      <c r="KGI58" s="9"/>
      <c r="KGJ58" s="78"/>
      <c r="KGK58" s="9"/>
      <c r="KGL58" s="9"/>
      <c r="KGM58" s="78"/>
      <c r="KGN58" s="9"/>
      <c r="KGO58" s="9"/>
      <c r="KGP58" s="78"/>
      <c r="KGQ58" s="9"/>
      <c r="KGR58" s="9"/>
      <c r="KGS58" s="78"/>
      <c r="KGT58" s="9"/>
      <c r="KGU58" s="9"/>
      <c r="KGV58" s="78"/>
      <c r="KGW58" s="9"/>
      <c r="KGX58" s="9"/>
      <c r="KGY58" s="78"/>
      <c r="KGZ58" s="9"/>
      <c r="KHA58" s="9"/>
      <c r="KHB58" s="78"/>
      <c r="KHC58" s="9"/>
      <c r="KHD58" s="9"/>
      <c r="KHE58" s="78"/>
      <c r="KHF58" s="9"/>
      <c r="KHG58" s="9"/>
      <c r="KHH58" s="78"/>
      <c r="KHI58" s="9"/>
      <c r="KHJ58" s="9"/>
      <c r="KHK58" s="78"/>
      <c r="KHL58" s="10"/>
      <c r="KHM58" s="10"/>
      <c r="KHN58" s="10"/>
      <c r="KHO58" s="9"/>
      <c r="KHP58" s="9"/>
      <c r="KHQ58" s="78"/>
      <c r="KHR58" s="10"/>
      <c r="KHS58" s="10"/>
      <c r="KHT58" s="10"/>
      <c r="KHU58" s="9"/>
      <c r="KHV58" s="9"/>
      <c r="KHW58" s="78"/>
      <c r="KHX58" s="9"/>
      <c r="KHY58" s="9"/>
      <c r="KHZ58" s="78"/>
      <c r="KIA58" s="10"/>
      <c r="KIB58" s="10"/>
      <c r="KIC58" s="10"/>
      <c r="KID58" s="10"/>
      <c r="KIE58" s="10"/>
      <c r="KIF58" s="10"/>
      <c r="KIG58" s="57"/>
      <c r="KIH58" s="58"/>
      <c r="KII58" s="9"/>
      <c r="KIJ58" s="9"/>
      <c r="KIK58" s="78"/>
      <c r="KIL58" s="9"/>
      <c r="KIM58" s="9"/>
      <c r="KIN58" s="78"/>
      <c r="KIO58" s="9"/>
      <c r="KIP58" s="9"/>
      <c r="KIQ58" s="78"/>
      <c r="KIR58" s="9"/>
      <c r="KIS58" s="9"/>
      <c r="KIT58" s="78"/>
      <c r="KIU58" s="9"/>
      <c r="KIV58" s="9"/>
      <c r="KIW58" s="78"/>
      <c r="KIX58" s="9"/>
      <c r="KIY58" s="9"/>
      <c r="KIZ58" s="78"/>
      <c r="KJA58" s="9"/>
      <c r="KJB58" s="9"/>
      <c r="KJC58" s="78"/>
      <c r="KJD58" s="9"/>
      <c r="KJE58" s="9"/>
      <c r="KJF58" s="78"/>
      <c r="KJG58" s="9"/>
      <c r="KJH58" s="9"/>
      <c r="KJI58" s="78"/>
      <c r="KJJ58" s="9"/>
      <c r="KJK58" s="9"/>
      <c r="KJL58" s="78"/>
      <c r="KJM58" s="9"/>
      <c r="KJN58" s="9"/>
      <c r="KJO58" s="78"/>
      <c r="KJP58" s="9"/>
      <c r="KJQ58" s="9"/>
      <c r="KJR58" s="78"/>
      <c r="KJS58" s="9"/>
      <c r="KJT58" s="9"/>
      <c r="KJU58" s="78"/>
      <c r="KJV58" s="9"/>
      <c r="KJW58" s="9"/>
      <c r="KJX58" s="78"/>
      <c r="KJY58" s="9"/>
      <c r="KJZ58" s="9"/>
      <c r="KKA58" s="78"/>
      <c r="KKB58" s="9"/>
      <c r="KKC58" s="9"/>
      <c r="KKD58" s="78"/>
      <c r="KKE58" s="9"/>
      <c r="KKF58" s="9"/>
      <c r="KKG58" s="78"/>
      <c r="KKH58" s="9"/>
      <c r="KKI58" s="9"/>
      <c r="KKJ58" s="78"/>
      <c r="KKK58" s="9"/>
      <c r="KKL58" s="9"/>
      <c r="KKM58" s="78"/>
      <c r="KKN58" s="9"/>
      <c r="KKO58" s="9"/>
      <c r="KKP58" s="78"/>
      <c r="KKQ58" s="9"/>
      <c r="KKR58" s="9"/>
      <c r="KKS58" s="78"/>
      <c r="KKT58" s="10"/>
      <c r="KKU58" s="10"/>
      <c r="KKV58" s="10"/>
      <c r="KKW58" s="9"/>
      <c r="KKX58" s="9"/>
      <c r="KKY58" s="78"/>
      <c r="KKZ58" s="10"/>
      <c r="KLA58" s="10"/>
      <c r="KLB58" s="10"/>
      <c r="KLC58" s="9"/>
      <c r="KLD58" s="9"/>
      <c r="KLE58" s="78"/>
      <c r="KLF58" s="9"/>
      <c r="KLG58" s="9"/>
      <c r="KLH58" s="78"/>
      <c r="KLI58" s="10"/>
      <c r="KLJ58" s="10"/>
      <c r="KLK58" s="10"/>
      <c r="KLL58" s="10"/>
      <c r="KLM58" s="10"/>
      <c r="KLN58" s="10"/>
      <c r="KLO58" s="57"/>
      <c r="KLP58" s="58"/>
      <c r="KLQ58" s="9"/>
      <c r="KLR58" s="9"/>
      <c r="KLS58" s="78"/>
      <c r="KLT58" s="9"/>
      <c r="KLU58" s="9"/>
      <c r="KLV58" s="78"/>
      <c r="KLW58" s="9"/>
      <c r="KLX58" s="9"/>
      <c r="KLY58" s="78"/>
      <c r="KLZ58" s="9"/>
      <c r="KMA58" s="9"/>
      <c r="KMB58" s="78"/>
      <c r="KMC58" s="9"/>
      <c r="KMD58" s="9"/>
      <c r="KME58" s="78"/>
      <c r="KMF58" s="9"/>
      <c r="KMG58" s="9"/>
      <c r="KMH58" s="78"/>
      <c r="KMI58" s="9"/>
      <c r="KMJ58" s="9"/>
      <c r="KMK58" s="78"/>
      <c r="KML58" s="9"/>
      <c r="KMM58" s="9"/>
      <c r="KMN58" s="78"/>
      <c r="KMO58" s="9"/>
      <c r="KMP58" s="9"/>
      <c r="KMQ58" s="78"/>
      <c r="KMR58" s="9"/>
      <c r="KMS58" s="9"/>
      <c r="KMT58" s="78"/>
      <c r="KMU58" s="9"/>
      <c r="KMV58" s="9"/>
      <c r="KMW58" s="78"/>
      <c r="KMX58" s="9"/>
      <c r="KMY58" s="9"/>
      <c r="KMZ58" s="78"/>
      <c r="KNA58" s="9"/>
      <c r="KNB58" s="9"/>
      <c r="KNC58" s="78"/>
      <c r="KND58" s="9"/>
      <c r="KNE58" s="9"/>
      <c r="KNF58" s="78"/>
      <c r="KNG58" s="9"/>
      <c r="KNH58" s="9"/>
      <c r="KNI58" s="78"/>
      <c r="KNJ58" s="9"/>
      <c r="KNK58" s="9"/>
      <c r="KNL58" s="78"/>
      <c r="KNM58" s="9"/>
      <c r="KNN58" s="9"/>
      <c r="KNO58" s="78"/>
      <c r="KNP58" s="9"/>
      <c r="KNQ58" s="9"/>
      <c r="KNR58" s="78"/>
      <c r="KNS58" s="9"/>
      <c r="KNT58" s="9"/>
      <c r="KNU58" s="78"/>
      <c r="KNV58" s="9"/>
      <c r="KNW58" s="9"/>
      <c r="KNX58" s="78"/>
      <c r="KNY58" s="9"/>
      <c r="KNZ58" s="9"/>
      <c r="KOA58" s="78"/>
      <c r="KOB58" s="10"/>
      <c r="KOC58" s="10"/>
      <c r="KOD58" s="10"/>
      <c r="KOE58" s="9"/>
      <c r="KOF58" s="9"/>
      <c r="KOG58" s="78"/>
      <c r="KOH58" s="10"/>
      <c r="KOI58" s="10"/>
      <c r="KOJ58" s="10"/>
      <c r="KOK58" s="9"/>
      <c r="KOL58" s="9"/>
      <c r="KOM58" s="78"/>
      <c r="KON58" s="9"/>
      <c r="KOO58" s="9"/>
      <c r="KOP58" s="78"/>
      <c r="KOQ58" s="10"/>
      <c r="KOR58" s="10"/>
      <c r="KOS58" s="10"/>
      <c r="KOT58" s="10"/>
      <c r="KOU58" s="10"/>
      <c r="KOV58" s="10"/>
      <c r="KOW58" s="57"/>
      <c r="KOX58" s="58"/>
      <c r="KOY58" s="9"/>
      <c r="KOZ58" s="9"/>
      <c r="KPA58" s="78"/>
      <c r="KPB58" s="9"/>
      <c r="KPC58" s="9"/>
      <c r="KPD58" s="78"/>
      <c r="KPE58" s="9"/>
      <c r="KPF58" s="9"/>
      <c r="KPG58" s="78"/>
      <c r="KPH58" s="9"/>
      <c r="KPI58" s="9"/>
      <c r="KPJ58" s="78"/>
      <c r="KPK58" s="9"/>
      <c r="KPL58" s="9"/>
      <c r="KPM58" s="78"/>
      <c r="KPN58" s="9"/>
      <c r="KPO58" s="9"/>
      <c r="KPP58" s="78"/>
      <c r="KPQ58" s="9"/>
      <c r="KPR58" s="9"/>
      <c r="KPS58" s="78"/>
      <c r="KPT58" s="9"/>
      <c r="KPU58" s="9"/>
      <c r="KPV58" s="78"/>
      <c r="KPW58" s="9"/>
      <c r="KPX58" s="9"/>
      <c r="KPY58" s="78"/>
      <c r="KPZ58" s="9"/>
      <c r="KQA58" s="9"/>
      <c r="KQB58" s="78"/>
      <c r="KQC58" s="9"/>
      <c r="KQD58" s="9"/>
      <c r="KQE58" s="78"/>
      <c r="KQF58" s="9"/>
      <c r="KQG58" s="9"/>
      <c r="KQH58" s="78"/>
      <c r="KQI58" s="9"/>
      <c r="KQJ58" s="9"/>
      <c r="KQK58" s="78"/>
      <c r="KQL58" s="9"/>
      <c r="KQM58" s="9"/>
      <c r="KQN58" s="78"/>
      <c r="KQO58" s="9"/>
      <c r="KQP58" s="9"/>
      <c r="KQQ58" s="78"/>
      <c r="KQR58" s="9"/>
      <c r="KQS58" s="9"/>
      <c r="KQT58" s="78"/>
      <c r="KQU58" s="9"/>
      <c r="KQV58" s="9"/>
      <c r="KQW58" s="78"/>
      <c r="KQX58" s="9"/>
      <c r="KQY58" s="9"/>
      <c r="KQZ58" s="78"/>
      <c r="KRA58" s="9"/>
      <c r="KRB58" s="9"/>
      <c r="KRC58" s="78"/>
      <c r="KRD58" s="9"/>
      <c r="KRE58" s="9"/>
      <c r="KRF58" s="78"/>
      <c r="KRG58" s="9"/>
      <c r="KRH58" s="9"/>
      <c r="KRI58" s="78"/>
      <c r="KRJ58" s="10"/>
      <c r="KRK58" s="10"/>
      <c r="KRL58" s="10"/>
      <c r="KRM58" s="9"/>
      <c r="KRN58" s="9"/>
      <c r="KRO58" s="78"/>
      <c r="KRP58" s="10"/>
      <c r="KRQ58" s="10"/>
      <c r="KRR58" s="10"/>
      <c r="KRS58" s="9"/>
      <c r="KRT58" s="9"/>
      <c r="KRU58" s="78"/>
      <c r="KRV58" s="9"/>
      <c r="KRW58" s="9"/>
      <c r="KRX58" s="78"/>
      <c r="KRY58" s="10"/>
      <c r="KRZ58" s="10"/>
      <c r="KSA58" s="10"/>
      <c r="KSB58" s="10"/>
      <c r="KSC58" s="10"/>
      <c r="KSD58" s="10"/>
      <c r="KSE58" s="57"/>
      <c r="KSF58" s="58"/>
      <c r="KSG58" s="9"/>
      <c r="KSH58" s="9"/>
      <c r="KSI58" s="78"/>
      <c r="KSJ58" s="9"/>
      <c r="KSK58" s="9"/>
      <c r="KSL58" s="78"/>
      <c r="KSM58" s="9"/>
      <c r="KSN58" s="9"/>
      <c r="KSO58" s="78"/>
      <c r="KSP58" s="9"/>
      <c r="KSQ58" s="9"/>
      <c r="KSR58" s="78"/>
      <c r="KSS58" s="9"/>
      <c r="KST58" s="9"/>
      <c r="KSU58" s="78"/>
      <c r="KSV58" s="9"/>
      <c r="KSW58" s="9"/>
      <c r="KSX58" s="78"/>
      <c r="KSY58" s="9"/>
      <c r="KSZ58" s="9"/>
      <c r="KTA58" s="78"/>
      <c r="KTB58" s="9"/>
      <c r="KTC58" s="9"/>
      <c r="KTD58" s="78"/>
      <c r="KTE58" s="9"/>
      <c r="KTF58" s="9"/>
      <c r="KTG58" s="78"/>
      <c r="KTH58" s="9"/>
      <c r="KTI58" s="9"/>
      <c r="KTJ58" s="78"/>
      <c r="KTK58" s="9"/>
      <c r="KTL58" s="9"/>
      <c r="KTM58" s="78"/>
      <c r="KTN58" s="9"/>
      <c r="KTO58" s="9"/>
      <c r="KTP58" s="78"/>
      <c r="KTQ58" s="9"/>
      <c r="KTR58" s="9"/>
      <c r="KTS58" s="78"/>
      <c r="KTT58" s="9"/>
      <c r="KTU58" s="9"/>
      <c r="KTV58" s="78"/>
      <c r="KTW58" s="9"/>
      <c r="KTX58" s="9"/>
      <c r="KTY58" s="78"/>
      <c r="KTZ58" s="9"/>
      <c r="KUA58" s="9"/>
      <c r="KUB58" s="78"/>
      <c r="KUC58" s="9"/>
      <c r="KUD58" s="9"/>
      <c r="KUE58" s="78"/>
      <c r="KUF58" s="9"/>
      <c r="KUG58" s="9"/>
      <c r="KUH58" s="78"/>
      <c r="KUI58" s="9"/>
      <c r="KUJ58" s="9"/>
      <c r="KUK58" s="78"/>
      <c r="KUL58" s="9"/>
      <c r="KUM58" s="9"/>
      <c r="KUN58" s="78"/>
      <c r="KUO58" s="9"/>
      <c r="KUP58" s="9"/>
      <c r="KUQ58" s="78"/>
      <c r="KUR58" s="10"/>
      <c r="KUS58" s="10"/>
      <c r="KUT58" s="10"/>
      <c r="KUU58" s="9"/>
      <c r="KUV58" s="9"/>
      <c r="KUW58" s="78"/>
      <c r="KUX58" s="10"/>
      <c r="KUY58" s="10"/>
      <c r="KUZ58" s="10"/>
      <c r="KVA58" s="9"/>
      <c r="KVB58" s="9"/>
      <c r="KVC58" s="78"/>
      <c r="KVD58" s="9"/>
      <c r="KVE58" s="9"/>
      <c r="KVF58" s="78"/>
      <c r="KVG58" s="10"/>
      <c r="KVH58" s="10"/>
      <c r="KVI58" s="10"/>
      <c r="KVJ58" s="10"/>
      <c r="KVK58" s="10"/>
      <c r="KVL58" s="10"/>
      <c r="KVM58" s="57"/>
      <c r="KVN58" s="58"/>
      <c r="KVO58" s="9"/>
      <c r="KVP58" s="9"/>
      <c r="KVQ58" s="78"/>
      <c r="KVR58" s="9"/>
      <c r="KVS58" s="9"/>
      <c r="KVT58" s="78"/>
      <c r="KVU58" s="9"/>
      <c r="KVV58" s="9"/>
      <c r="KVW58" s="78"/>
      <c r="KVX58" s="9"/>
      <c r="KVY58" s="9"/>
      <c r="KVZ58" s="78"/>
      <c r="KWA58" s="9"/>
      <c r="KWB58" s="9"/>
      <c r="KWC58" s="78"/>
      <c r="KWD58" s="9"/>
      <c r="KWE58" s="9"/>
      <c r="KWF58" s="78"/>
      <c r="KWG58" s="9"/>
      <c r="KWH58" s="9"/>
      <c r="KWI58" s="78"/>
      <c r="KWJ58" s="9"/>
      <c r="KWK58" s="9"/>
      <c r="KWL58" s="78"/>
      <c r="KWM58" s="9"/>
      <c r="KWN58" s="9"/>
      <c r="KWO58" s="78"/>
      <c r="KWP58" s="9"/>
      <c r="KWQ58" s="9"/>
      <c r="KWR58" s="78"/>
      <c r="KWS58" s="9"/>
      <c r="KWT58" s="9"/>
      <c r="KWU58" s="78"/>
      <c r="KWV58" s="9"/>
      <c r="KWW58" s="9"/>
      <c r="KWX58" s="78"/>
      <c r="KWY58" s="9"/>
      <c r="KWZ58" s="9"/>
      <c r="KXA58" s="78"/>
      <c r="KXB58" s="9"/>
      <c r="KXC58" s="9"/>
      <c r="KXD58" s="78"/>
      <c r="KXE58" s="9"/>
      <c r="KXF58" s="9"/>
      <c r="KXG58" s="78"/>
      <c r="KXH58" s="9"/>
      <c r="KXI58" s="9"/>
      <c r="KXJ58" s="78"/>
      <c r="KXK58" s="9"/>
      <c r="KXL58" s="9"/>
      <c r="KXM58" s="78"/>
      <c r="KXN58" s="9"/>
      <c r="KXO58" s="9"/>
      <c r="KXP58" s="78"/>
      <c r="KXQ58" s="9"/>
      <c r="KXR58" s="9"/>
      <c r="KXS58" s="78"/>
      <c r="KXT58" s="9"/>
      <c r="KXU58" s="9"/>
      <c r="KXV58" s="78"/>
      <c r="KXW58" s="9"/>
      <c r="KXX58" s="9"/>
      <c r="KXY58" s="78"/>
      <c r="KXZ58" s="10"/>
      <c r="KYA58" s="10"/>
      <c r="KYB58" s="10"/>
      <c r="KYC58" s="9"/>
      <c r="KYD58" s="9"/>
      <c r="KYE58" s="78"/>
      <c r="KYF58" s="10"/>
      <c r="KYG58" s="10"/>
      <c r="KYH58" s="10"/>
      <c r="KYI58" s="9"/>
      <c r="KYJ58" s="9"/>
      <c r="KYK58" s="78"/>
      <c r="KYL58" s="9"/>
      <c r="KYM58" s="9"/>
      <c r="KYN58" s="78"/>
      <c r="KYO58" s="10"/>
      <c r="KYP58" s="10"/>
      <c r="KYQ58" s="10"/>
      <c r="KYR58" s="10"/>
      <c r="KYS58" s="10"/>
      <c r="KYT58" s="10"/>
      <c r="KYU58" s="57"/>
      <c r="KYV58" s="58"/>
      <c r="KYW58" s="9"/>
      <c r="KYX58" s="9"/>
      <c r="KYY58" s="78"/>
      <c r="KYZ58" s="9"/>
      <c r="KZA58" s="9"/>
      <c r="KZB58" s="78"/>
      <c r="KZC58" s="9"/>
      <c r="KZD58" s="9"/>
      <c r="KZE58" s="78"/>
      <c r="KZF58" s="9"/>
      <c r="KZG58" s="9"/>
      <c r="KZH58" s="78"/>
      <c r="KZI58" s="9"/>
      <c r="KZJ58" s="9"/>
      <c r="KZK58" s="78"/>
      <c r="KZL58" s="9"/>
      <c r="KZM58" s="9"/>
      <c r="KZN58" s="78"/>
      <c r="KZO58" s="9"/>
      <c r="KZP58" s="9"/>
      <c r="KZQ58" s="78"/>
      <c r="KZR58" s="9"/>
      <c r="KZS58" s="9"/>
      <c r="KZT58" s="78"/>
      <c r="KZU58" s="9"/>
      <c r="KZV58" s="9"/>
      <c r="KZW58" s="78"/>
      <c r="KZX58" s="9"/>
      <c r="KZY58" s="9"/>
      <c r="KZZ58" s="78"/>
      <c r="LAA58" s="9"/>
      <c r="LAB58" s="9"/>
      <c r="LAC58" s="78"/>
      <c r="LAD58" s="9"/>
      <c r="LAE58" s="9"/>
      <c r="LAF58" s="78"/>
      <c r="LAG58" s="9"/>
      <c r="LAH58" s="9"/>
      <c r="LAI58" s="78"/>
      <c r="LAJ58" s="9"/>
      <c r="LAK58" s="9"/>
      <c r="LAL58" s="78"/>
      <c r="LAM58" s="9"/>
      <c r="LAN58" s="9"/>
      <c r="LAO58" s="78"/>
      <c r="LAP58" s="9"/>
      <c r="LAQ58" s="9"/>
      <c r="LAR58" s="78"/>
      <c r="LAS58" s="9"/>
      <c r="LAT58" s="9"/>
      <c r="LAU58" s="78"/>
      <c r="LAV58" s="9"/>
      <c r="LAW58" s="9"/>
      <c r="LAX58" s="78"/>
      <c r="LAY58" s="9"/>
      <c r="LAZ58" s="9"/>
      <c r="LBA58" s="78"/>
      <c r="LBB58" s="9"/>
      <c r="LBC58" s="9"/>
      <c r="LBD58" s="78"/>
      <c r="LBE58" s="9"/>
      <c r="LBF58" s="9"/>
      <c r="LBG58" s="78"/>
      <c r="LBH58" s="10"/>
      <c r="LBI58" s="10"/>
      <c r="LBJ58" s="10"/>
      <c r="LBK58" s="9"/>
      <c r="LBL58" s="9"/>
      <c r="LBM58" s="78"/>
      <c r="LBN58" s="10"/>
      <c r="LBO58" s="10"/>
      <c r="LBP58" s="10"/>
      <c r="LBQ58" s="9"/>
      <c r="LBR58" s="9"/>
      <c r="LBS58" s="78"/>
      <c r="LBT58" s="9"/>
      <c r="LBU58" s="9"/>
      <c r="LBV58" s="78"/>
      <c r="LBW58" s="10"/>
      <c r="LBX58" s="10"/>
      <c r="LBY58" s="10"/>
      <c r="LBZ58" s="10"/>
      <c r="LCA58" s="10"/>
      <c r="LCB58" s="10"/>
      <c r="LCC58" s="57"/>
      <c r="LCD58" s="58"/>
      <c r="LCE58" s="9"/>
      <c r="LCF58" s="9"/>
      <c r="LCG58" s="78"/>
      <c r="LCH58" s="9"/>
      <c r="LCI58" s="9"/>
      <c r="LCJ58" s="78"/>
      <c r="LCK58" s="9"/>
      <c r="LCL58" s="9"/>
      <c r="LCM58" s="78"/>
      <c r="LCN58" s="9"/>
      <c r="LCO58" s="9"/>
      <c r="LCP58" s="78"/>
      <c r="LCQ58" s="9"/>
      <c r="LCR58" s="9"/>
      <c r="LCS58" s="78"/>
      <c r="LCT58" s="9"/>
      <c r="LCU58" s="9"/>
      <c r="LCV58" s="78"/>
      <c r="LCW58" s="9"/>
      <c r="LCX58" s="9"/>
      <c r="LCY58" s="78"/>
      <c r="LCZ58" s="9"/>
      <c r="LDA58" s="9"/>
      <c r="LDB58" s="78"/>
      <c r="LDC58" s="9"/>
      <c r="LDD58" s="9"/>
      <c r="LDE58" s="78"/>
      <c r="LDF58" s="9"/>
      <c r="LDG58" s="9"/>
      <c r="LDH58" s="78"/>
      <c r="LDI58" s="9"/>
      <c r="LDJ58" s="9"/>
      <c r="LDK58" s="78"/>
      <c r="LDL58" s="9"/>
      <c r="LDM58" s="9"/>
      <c r="LDN58" s="78"/>
      <c r="LDO58" s="9"/>
      <c r="LDP58" s="9"/>
      <c r="LDQ58" s="78"/>
      <c r="LDR58" s="9"/>
      <c r="LDS58" s="9"/>
      <c r="LDT58" s="78"/>
      <c r="LDU58" s="9"/>
      <c r="LDV58" s="9"/>
      <c r="LDW58" s="78"/>
      <c r="LDX58" s="9"/>
      <c r="LDY58" s="9"/>
      <c r="LDZ58" s="78"/>
      <c r="LEA58" s="9"/>
      <c r="LEB58" s="9"/>
      <c r="LEC58" s="78"/>
      <c r="LED58" s="9"/>
      <c r="LEE58" s="9"/>
      <c r="LEF58" s="78"/>
      <c r="LEG58" s="9"/>
      <c r="LEH58" s="9"/>
      <c r="LEI58" s="78"/>
      <c r="LEJ58" s="9"/>
      <c r="LEK58" s="9"/>
      <c r="LEL58" s="78"/>
      <c r="LEM58" s="9"/>
      <c r="LEN58" s="9"/>
      <c r="LEO58" s="78"/>
      <c r="LEP58" s="10"/>
      <c r="LEQ58" s="10"/>
      <c r="LER58" s="10"/>
      <c r="LES58" s="9"/>
      <c r="LET58" s="9"/>
      <c r="LEU58" s="78"/>
      <c r="LEV58" s="10"/>
      <c r="LEW58" s="10"/>
      <c r="LEX58" s="10"/>
      <c r="LEY58" s="9"/>
      <c r="LEZ58" s="9"/>
      <c r="LFA58" s="78"/>
      <c r="LFB58" s="9"/>
      <c r="LFC58" s="9"/>
      <c r="LFD58" s="78"/>
      <c r="LFE58" s="10"/>
      <c r="LFF58" s="10"/>
      <c r="LFG58" s="10"/>
      <c r="LFH58" s="10"/>
      <c r="LFI58" s="10"/>
      <c r="LFJ58" s="10"/>
      <c r="LFK58" s="57"/>
      <c r="LFL58" s="58"/>
      <c r="LFM58" s="9"/>
      <c r="LFN58" s="9"/>
      <c r="LFO58" s="78"/>
      <c r="LFP58" s="9"/>
      <c r="LFQ58" s="9"/>
      <c r="LFR58" s="78"/>
      <c r="LFS58" s="9"/>
      <c r="LFT58" s="9"/>
      <c r="LFU58" s="78"/>
      <c r="LFV58" s="9"/>
      <c r="LFW58" s="9"/>
      <c r="LFX58" s="78"/>
      <c r="LFY58" s="9"/>
      <c r="LFZ58" s="9"/>
      <c r="LGA58" s="78"/>
      <c r="LGB58" s="9"/>
      <c r="LGC58" s="9"/>
      <c r="LGD58" s="78"/>
      <c r="LGE58" s="9"/>
      <c r="LGF58" s="9"/>
      <c r="LGG58" s="78"/>
      <c r="LGH58" s="9"/>
      <c r="LGI58" s="9"/>
      <c r="LGJ58" s="78"/>
      <c r="LGK58" s="9"/>
      <c r="LGL58" s="9"/>
      <c r="LGM58" s="78"/>
      <c r="LGN58" s="9"/>
      <c r="LGO58" s="9"/>
      <c r="LGP58" s="78"/>
      <c r="LGQ58" s="9"/>
      <c r="LGR58" s="9"/>
      <c r="LGS58" s="78"/>
      <c r="LGT58" s="9"/>
      <c r="LGU58" s="9"/>
      <c r="LGV58" s="78"/>
      <c r="LGW58" s="9"/>
      <c r="LGX58" s="9"/>
      <c r="LGY58" s="78"/>
      <c r="LGZ58" s="9"/>
      <c r="LHA58" s="9"/>
      <c r="LHB58" s="78"/>
      <c r="LHC58" s="9"/>
      <c r="LHD58" s="9"/>
      <c r="LHE58" s="78"/>
      <c r="LHF58" s="9"/>
      <c r="LHG58" s="9"/>
      <c r="LHH58" s="78"/>
      <c r="LHI58" s="9"/>
      <c r="LHJ58" s="9"/>
      <c r="LHK58" s="78"/>
      <c r="LHL58" s="9"/>
      <c r="LHM58" s="9"/>
      <c r="LHN58" s="78"/>
      <c r="LHO58" s="9"/>
      <c r="LHP58" s="9"/>
      <c r="LHQ58" s="78"/>
      <c r="LHR58" s="9"/>
      <c r="LHS58" s="9"/>
      <c r="LHT58" s="78"/>
      <c r="LHU58" s="9"/>
      <c r="LHV58" s="9"/>
      <c r="LHW58" s="78"/>
      <c r="LHX58" s="10"/>
      <c r="LHY58" s="10"/>
      <c r="LHZ58" s="10"/>
      <c r="LIA58" s="9"/>
      <c r="LIB58" s="9"/>
      <c r="LIC58" s="78"/>
      <c r="LID58" s="10"/>
      <c r="LIE58" s="10"/>
      <c r="LIF58" s="10"/>
      <c r="LIG58" s="9"/>
      <c r="LIH58" s="9"/>
      <c r="LII58" s="78"/>
      <c r="LIJ58" s="9"/>
      <c r="LIK58" s="9"/>
      <c r="LIL58" s="78"/>
      <c r="LIM58" s="10"/>
      <c r="LIN58" s="10"/>
      <c r="LIO58" s="10"/>
      <c r="LIP58" s="10"/>
      <c r="LIQ58" s="10"/>
      <c r="LIR58" s="10"/>
      <c r="LIS58" s="57"/>
      <c r="LIT58" s="58"/>
      <c r="LIU58" s="9"/>
      <c r="LIV58" s="9"/>
      <c r="LIW58" s="78"/>
      <c r="LIX58" s="9"/>
      <c r="LIY58" s="9"/>
      <c r="LIZ58" s="78"/>
      <c r="LJA58" s="9"/>
      <c r="LJB58" s="9"/>
      <c r="LJC58" s="78"/>
      <c r="LJD58" s="9"/>
      <c r="LJE58" s="9"/>
      <c r="LJF58" s="78"/>
      <c r="LJG58" s="9"/>
      <c r="LJH58" s="9"/>
      <c r="LJI58" s="78"/>
      <c r="LJJ58" s="9"/>
      <c r="LJK58" s="9"/>
      <c r="LJL58" s="78"/>
      <c r="LJM58" s="9"/>
      <c r="LJN58" s="9"/>
      <c r="LJO58" s="78"/>
      <c r="LJP58" s="9"/>
      <c r="LJQ58" s="9"/>
      <c r="LJR58" s="78"/>
      <c r="LJS58" s="9"/>
      <c r="LJT58" s="9"/>
      <c r="LJU58" s="78"/>
      <c r="LJV58" s="9"/>
      <c r="LJW58" s="9"/>
      <c r="LJX58" s="78"/>
      <c r="LJY58" s="9"/>
      <c r="LJZ58" s="9"/>
      <c r="LKA58" s="78"/>
      <c r="LKB58" s="9"/>
      <c r="LKC58" s="9"/>
      <c r="LKD58" s="78"/>
      <c r="LKE58" s="9"/>
      <c r="LKF58" s="9"/>
      <c r="LKG58" s="78"/>
      <c r="LKH58" s="9"/>
      <c r="LKI58" s="9"/>
      <c r="LKJ58" s="78"/>
      <c r="LKK58" s="9"/>
      <c r="LKL58" s="9"/>
      <c r="LKM58" s="78"/>
      <c r="LKN58" s="9"/>
      <c r="LKO58" s="9"/>
      <c r="LKP58" s="78"/>
      <c r="LKQ58" s="9"/>
      <c r="LKR58" s="9"/>
      <c r="LKS58" s="78"/>
      <c r="LKT58" s="9"/>
      <c r="LKU58" s="9"/>
      <c r="LKV58" s="78"/>
      <c r="LKW58" s="9"/>
      <c r="LKX58" s="9"/>
      <c r="LKY58" s="78"/>
      <c r="LKZ58" s="9"/>
      <c r="LLA58" s="9"/>
      <c r="LLB58" s="78"/>
      <c r="LLC58" s="9"/>
      <c r="LLD58" s="9"/>
      <c r="LLE58" s="78"/>
      <c r="LLF58" s="10"/>
      <c r="LLG58" s="10"/>
      <c r="LLH58" s="10"/>
      <c r="LLI58" s="9"/>
      <c r="LLJ58" s="9"/>
      <c r="LLK58" s="78"/>
      <c r="LLL58" s="10"/>
      <c r="LLM58" s="10"/>
      <c r="LLN58" s="10"/>
      <c r="LLO58" s="9"/>
      <c r="LLP58" s="9"/>
      <c r="LLQ58" s="78"/>
      <c r="LLR58" s="9"/>
      <c r="LLS58" s="9"/>
      <c r="LLT58" s="78"/>
      <c r="LLU58" s="10"/>
      <c r="LLV58" s="10"/>
      <c r="LLW58" s="10"/>
      <c r="LLX58" s="10"/>
      <c r="LLY58" s="10"/>
      <c r="LLZ58" s="10"/>
      <c r="LMA58" s="57"/>
      <c r="LMB58" s="58"/>
      <c r="LMC58" s="9"/>
      <c r="LMD58" s="9"/>
      <c r="LME58" s="78"/>
      <c r="LMF58" s="9"/>
      <c r="LMG58" s="9"/>
      <c r="LMH58" s="78"/>
      <c r="LMI58" s="9"/>
      <c r="LMJ58" s="9"/>
      <c r="LMK58" s="78"/>
      <c r="LML58" s="9"/>
      <c r="LMM58" s="9"/>
      <c r="LMN58" s="78"/>
      <c r="LMO58" s="9"/>
      <c r="LMP58" s="9"/>
      <c r="LMQ58" s="78"/>
      <c r="LMR58" s="9"/>
      <c r="LMS58" s="9"/>
      <c r="LMT58" s="78"/>
      <c r="LMU58" s="9"/>
      <c r="LMV58" s="9"/>
      <c r="LMW58" s="78"/>
      <c r="LMX58" s="9"/>
      <c r="LMY58" s="9"/>
      <c r="LMZ58" s="78"/>
      <c r="LNA58" s="9"/>
      <c r="LNB58" s="9"/>
      <c r="LNC58" s="78"/>
      <c r="LND58" s="9"/>
      <c r="LNE58" s="9"/>
      <c r="LNF58" s="78"/>
      <c r="LNG58" s="9"/>
      <c r="LNH58" s="9"/>
      <c r="LNI58" s="78"/>
      <c r="LNJ58" s="9"/>
      <c r="LNK58" s="9"/>
      <c r="LNL58" s="78"/>
      <c r="LNM58" s="9"/>
      <c r="LNN58" s="9"/>
      <c r="LNO58" s="78"/>
      <c r="LNP58" s="9"/>
      <c r="LNQ58" s="9"/>
      <c r="LNR58" s="78"/>
      <c r="LNS58" s="9"/>
      <c r="LNT58" s="9"/>
      <c r="LNU58" s="78"/>
      <c r="LNV58" s="9"/>
      <c r="LNW58" s="9"/>
      <c r="LNX58" s="78"/>
      <c r="LNY58" s="9"/>
      <c r="LNZ58" s="9"/>
      <c r="LOA58" s="78"/>
      <c r="LOB58" s="9"/>
      <c r="LOC58" s="9"/>
      <c r="LOD58" s="78"/>
      <c r="LOE58" s="9"/>
      <c r="LOF58" s="9"/>
      <c r="LOG58" s="78"/>
      <c r="LOH58" s="9"/>
      <c r="LOI58" s="9"/>
      <c r="LOJ58" s="78"/>
      <c r="LOK58" s="9"/>
      <c r="LOL58" s="9"/>
      <c r="LOM58" s="78"/>
      <c r="LON58" s="10"/>
      <c r="LOO58" s="10"/>
      <c r="LOP58" s="10"/>
      <c r="LOQ58" s="9"/>
      <c r="LOR58" s="9"/>
      <c r="LOS58" s="78"/>
      <c r="LOT58" s="10"/>
      <c r="LOU58" s="10"/>
      <c r="LOV58" s="10"/>
      <c r="LOW58" s="9"/>
      <c r="LOX58" s="9"/>
      <c r="LOY58" s="78"/>
      <c r="LOZ58" s="9"/>
      <c r="LPA58" s="9"/>
      <c r="LPB58" s="78"/>
      <c r="LPC58" s="10"/>
      <c r="LPD58" s="10"/>
      <c r="LPE58" s="10"/>
      <c r="LPF58" s="10"/>
      <c r="LPG58" s="10"/>
      <c r="LPH58" s="10"/>
      <c r="LPI58" s="57"/>
      <c r="LPJ58" s="58"/>
      <c r="LPK58" s="9"/>
      <c r="LPL58" s="9"/>
      <c r="LPM58" s="78"/>
      <c r="LPN58" s="9"/>
      <c r="LPO58" s="9"/>
      <c r="LPP58" s="78"/>
      <c r="LPQ58" s="9"/>
      <c r="LPR58" s="9"/>
      <c r="LPS58" s="78"/>
      <c r="LPT58" s="9"/>
      <c r="LPU58" s="9"/>
      <c r="LPV58" s="78"/>
      <c r="LPW58" s="9"/>
      <c r="LPX58" s="9"/>
      <c r="LPY58" s="78"/>
      <c r="LPZ58" s="9"/>
      <c r="LQA58" s="9"/>
      <c r="LQB58" s="78"/>
      <c r="LQC58" s="9"/>
      <c r="LQD58" s="9"/>
      <c r="LQE58" s="78"/>
      <c r="LQF58" s="9"/>
      <c r="LQG58" s="9"/>
      <c r="LQH58" s="78"/>
      <c r="LQI58" s="9"/>
      <c r="LQJ58" s="9"/>
      <c r="LQK58" s="78"/>
      <c r="LQL58" s="9"/>
      <c r="LQM58" s="9"/>
      <c r="LQN58" s="78"/>
      <c r="LQO58" s="9"/>
      <c r="LQP58" s="9"/>
      <c r="LQQ58" s="78"/>
      <c r="LQR58" s="9"/>
      <c r="LQS58" s="9"/>
      <c r="LQT58" s="78"/>
      <c r="LQU58" s="9"/>
      <c r="LQV58" s="9"/>
      <c r="LQW58" s="78"/>
      <c r="LQX58" s="9"/>
      <c r="LQY58" s="9"/>
      <c r="LQZ58" s="78"/>
      <c r="LRA58" s="9"/>
      <c r="LRB58" s="9"/>
      <c r="LRC58" s="78"/>
      <c r="LRD58" s="9"/>
      <c r="LRE58" s="9"/>
      <c r="LRF58" s="78"/>
      <c r="LRG58" s="9"/>
      <c r="LRH58" s="9"/>
      <c r="LRI58" s="78"/>
      <c r="LRJ58" s="9"/>
      <c r="LRK58" s="9"/>
      <c r="LRL58" s="78"/>
      <c r="LRM58" s="9"/>
      <c r="LRN58" s="9"/>
      <c r="LRO58" s="78"/>
      <c r="LRP58" s="9"/>
      <c r="LRQ58" s="9"/>
      <c r="LRR58" s="78"/>
      <c r="LRS58" s="9"/>
      <c r="LRT58" s="9"/>
      <c r="LRU58" s="78"/>
      <c r="LRV58" s="10"/>
      <c r="LRW58" s="10"/>
      <c r="LRX58" s="10"/>
      <c r="LRY58" s="9"/>
      <c r="LRZ58" s="9"/>
      <c r="LSA58" s="78"/>
      <c r="LSB58" s="10"/>
      <c r="LSC58" s="10"/>
      <c r="LSD58" s="10"/>
      <c r="LSE58" s="9"/>
      <c r="LSF58" s="9"/>
      <c r="LSG58" s="78"/>
      <c r="LSH58" s="9"/>
      <c r="LSI58" s="9"/>
      <c r="LSJ58" s="78"/>
      <c r="LSK58" s="10"/>
      <c r="LSL58" s="10"/>
      <c r="LSM58" s="10"/>
      <c r="LSN58" s="10"/>
      <c r="LSO58" s="10"/>
      <c r="LSP58" s="10"/>
      <c r="LSQ58" s="57"/>
      <c r="LSR58" s="58"/>
      <c r="LSS58" s="9"/>
      <c r="LST58" s="9"/>
      <c r="LSU58" s="78"/>
      <c r="LSV58" s="9"/>
      <c r="LSW58" s="9"/>
      <c r="LSX58" s="78"/>
      <c r="LSY58" s="9"/>
      <c r="LSZ58" s="9"/>
      <c r="LTA58" s="78"/>
      <c r="LTB58" s="9"/>
      <c r="LTC58" s="9"/>
      <c r="LTD58" s="78"/>
      <c r="LTE58" s="9"/>
      <c r="LTF58" s="9"/>
      <c r="LTG58" s="78"/>
      <c r="LTH58" s="9"/>
      <c r="LTI58" s="9"/>
      <c r="LTJ58" s="78"/>
      <c r="LTK58" s="9"/>
      <c r="LTL58" s="9"/>
      <c r="LTM58" s="78"/>
      <c r="LTN58" s="9"/>
      <c r="LTO58" s="9"/>
      <c r="LTP58" s="78"/>
      <c r="LTQ58" s="9"/>
      <c r="LTR58" s="9"/>
      <c r="LTS58" s="78"/>
      <c r="LTT58" s="9"/>
      <c r="LTU58" s="9"/>
      <c r="LTV58" s="78"/>
      <c r="LTW58" s="9"/>
      <c r="LTX58" s="9"/>
      <c r="LTY58" s="78"/>
      <c r="LTZ58" s="9"/>
      <c r="LUA58" s="9"/>
      <c r="LUB58" s="78"/>
      <c r="LUC58" s="9"/>
      <c r="LUD58" s="9"/>
      <c r="LUE58" s="78"/>
      <c r="LUF58" s="9"/>
      <c r="LUG58" s="9"/>
      <c r="LUH58" s="78"/>
      <c r="LUI58" s="9"/>
      <c r="LUJ58" s="9"/>
      <c r="LUK58" s="78"/>
      <c r="LUL58" s="9"/>
      <c r="LUM58" s="9"/>
      <c r="LUN58" s="78"/>
      <c r="LUO58" s="9"/>
      <c r="LUP58" s="9"/>
      <c r="LUQ58" s="78"/>
      <c r="LUR58" s="9"/>
      <c r="LUS58" s="9"/>
      <c r="LUT58" s="78"/>
      <c r="LUU58" s="9"/>
      <c r="LUV58" s="9"/>
      <c r="LUW58" s="78"/>
      <c r="LUX58" s="9"/>
      <c r="LUY58" s="9"/>
      <c r="LUZ58" s="78"/>
      <c r="LVA58" s="9"/>
      <c r="LVB58" s="9"/>
      <c r="LVC58" s="78"/>
      <c r="LVD58" s="10"/>
      <c r="LVE58" s="10"/>
      <c r="LVF58" s="10"/>
      <c r="LVG58" s="9"/>
      <c r="LVH58" s="9"/>
      <c r="LVI58" s="78"/>
      <c r="LVJ58" s="10"/>
      <c r="LVK58" s="10"/>
      <c r="LVL58" s="10"/>
      <c r="LVM58" s="9"/>
      <c r="LVN58" s="9"/>
      <c r="LVO58" s="78"/>
      <c r="LVP58" s="9"/>
      <c r="LVQ58" s="9"/>
      <c r="LVR58" s="78"/>
      <c r="LVS58" s="10"/>
      <c r="LVT58" s="10"/>
      <c r="LVU58" s="10"/>
      <c r="LVV58" s="10"/>
      <c r="LVW58" s="10"/>
      <c r="LVX58" s="10"/>
      <c r="LVY58" s="57"/>
      <c r="LVZ58" s="58"/>
      <c r="LWA58" s="9"/>
      <c r="LWB58" s="9"/>
      <c r="LWC58" s="78"/>
      <c r="LWD58" s="9"/>
      <c r="LWE58" s="9"/>
      <c r="LWF58" s="78"/>
      <c r="LWG58" s="9"/>
      <c r="LWH58" s="9"/>
      <c r="LWI58" s="78"/>
      <c r="LWJ58" s="9"/>
      <c r="LWK58" s="9"/>
      <c r="LWL58" s="78"/>
      <c r="LWM58" s="9"/>
      <c r="LWN58" s="9"/>
      <c r="LWO58" s="78"/>
      <c r="LWP58" s="9"/>
      <c r="LWQ58" s="9"/>
      <c r="LWR58" s="78"/>
      <c r="LWS58" s="9"/>
      <c r="LWT58" s="9"/>
      <c r="LWU58" s="78"/>
      <c r="LWV58" s="9"/>
      <c r="LWW58" s="9"/>
      <c r="LWX58" s="78"/>
      <c r="LWY58" s="9"/>
      <c r="LWZ58" s="9"/>
      <c r="LXA58" s="78"/>
      <c r="LXB58" s="9"/>
      <c r="LXC58" s="9"/>
      <c r="LXD58" s="78"/>
      <c r="LXE58" s="9"/>
      <c r="LXF58" s="9"/>
      <c r="LXG58" s="78"/>
      <c r="LXH58" s="9"/>
      <c r="LXI58" s="9"/>
      <c r="LXJ58" s="78"/>
      <c r="LXK58" s="9"/>
      <c r="LXL58" s="9"/>
      <c r="LXM58" s="78"/>
      <c r="LXN58" s="9"/>
      <c r="LXO58" s="9"/>
      <c r="LXP58" s="78"/>
      <c r="LXQ58" s="9"/>
      <c r="LXR58" s="9"/>
      <c r="LXS58" s="78"/>
      <c r="LXT58" s="9"/>
      <c r="LXU58" s="9"/>
      <c r="LXV58" s="78"/>
      <c r="LXW58" s="9"/>
      <c r="LXX58" s="9"/>
      <c r="LXY58" s="78"/>
      <c r="LXZ58" s="9"/>
      <c r="LYA58" s="9"/>
      <c r="LYB58" s="78"/>
      <c r="LYC58" s="9"/>
      <c r="LYD58" s="9"/>
      <c r="LYE58" s="78"/>
      <c r="LYF58" s="9"/>
      <c r="LYG58" s="9"/>
      <c r="LYH58" s="78"/>
      <c r="LYI58" s="9"/>
      <c r="LYJ58" s="9"/>
      <c r="LYK58" s="78"/>
      <c r="LYL58" s="10"/>
      <c r="LYM58" s="10"/>
      <c r="LYN58" s="10"/>
      <c r="LYO58" s="9"/>
      <c r="LYP58" s="9"/>
      <c r="LYQ58" s="78"/>
      <c r="LYR58" s="10"/>
      <c r="LYS58" s="10"/>
      <c r="LYT58" s="10"/>
      <c r="LYU58" s="9"/>
      <c r="LYV58" s="9"/>
      <c r="LYW58" s="78"/>
      <c r="LYX58" s="9"/>
      <c r="LYY58" s="9"/>
      <c r="LYZ58" s="78"/>
      <c r="LZA58" s="10"/>
      <c r="LZB58" s="10"/>
      <c r="LZC58" s="10"/>
      <c r="LZD58" s="10"/>
      <c r="LZE58" s="10"/>
      <c r="LZF58" s="10"/>
      <c r="LZG58" s="57"/>
      <c r="LZH58" s="58"/>
      <c r="LZI58" s="9"/>
      <c r="LZJ58" s="9"/>
      <c r="LZK58" s="78"/>
      <c r="LZL58" s="9"/>
      <c r="LZM58" s="9"/>
      <c r="LZN58" s="78"/>
      <c r="LZO58" s="9"/>
      <c r="LZP58" s="9"/>
      <c r="LZQ58" s="78"/>
      <c r="LZR58" s="9"/>
      <c r="LZS58" s="9"/>
      <c r="LZT58" s="78"/>
      <c r="LZU58" s="9"/>
      <c r="LZV58" s="9"/>
      <c r="LZW58" s="78"/>
      <c r="LZX58" s="9"/>
      <c r="LZY58" s="9"/>
      <c r="LZZ58" s="78"/>
      <c r="MAA58" s="9"/>
      <c r="MAB58" s="9"/>
      <c r="MAC58" s="78"/>
      <c r="MAD58" s="9"/>
      <c r="MAE58" s="9"/>
      <c r="MAF58" s="78"/>
      <c r="MAG58" s="9"/>
      <c r="MAH58" s="9"/>
      <c r="MAI58" s="78"/>
      <c r="MAJ58" s="9"/>
      <c r="MAK58" s="9"/>
      <c r="MAL58" s="78"/>
      <c r="MAM58" s="9"/>
      <c r="MAN58" s="9"/>
      <c r="MAO58" s="78"/>
      <c r="MAP58" s="9"/>
      <c r="MAQ58" s="9"/>
      <c r="MAR58" s="78"/>
      <c r="MAS58" s="9"/>
      <c r="MAT58" s="9"/>
      <c r="MAU58" s="78"/>
      <c r="MAV58" s="9"/>
      <c r="MAW58" s="9"/>
      <c r="MAX58" s="78"/>
      <c r="MAY58" s="9"/>
      <c r="MAZ58" s="9"/>
      <c r="MBA58" s="78"/>
      <c r="MBB58" s="9"/>
      <c r="MBC58" s="9"/>
      <c r="MBD58" s="78"/>
      <c r="MBE58" s="9"/>
      <c r="MBF58" s="9"/>
      <c r="MBG58" s="78"/>
      <c r="MBH58" s="9"/>
      <c r="MBI58" s="9"/>
      <c r="MBJ58" s="78"/>
      <c r="MBK58" s="9"/>
      <c r="MBL58" s="9"/>
      <c r="MBM58" s="78"/>
      <c r="MBN58" s="9"/>
      <c r="MBO58" s="9"/>
      <c r="MBP58" s="78"/>
      <c r="MBQ58" s="9"/>
      <c r="MBR58" s="9"/>
      <c r="MBS58" s="78"/>
      <c r="MBT58" s="10"/>
      <c r="MBU58" s="10"/>
      <c r="MBV58" s="10"/>
      <c r="MBW58" s="9"/>
      <c r="MBX58" s="9"/>
      <c r="MBY58" s="78"/>
      <c r="MBZ58" s="10"/>
      <c r="MCA58" s="10"/>
      <c r="MCB58" s="10"/>
      <c r="MCC58" s="9"/>
      <c r="MCD58" s="9"/>
      <c r="MCE58" s="78"/>
      <c r="MCF58" s="9"/>
      <c r="MCG58" s="9"/>
      <c r="MCH58" s="78"/>
      <c r="MCI58" s="10"/>
      <c r="MCJ58" s="10"/>
      <c r="MCK58" s="10"/>
      <c r="MCL58" s="10"/>
      <c r="MCM58" s="10"/>
      <c r="MCN58" s="10"/>
      <c r="MCO58" s="57"/>
      <c r="MCP58" s="58"/>
      <c r="MCQ58" s="9"/>
      <c r="MCR58" s="9"/>
      <c r="MCS58" s="78"/>
      <c r="MCT58" s="9"/>
      <c r="MCU58" s="9"/>
      <c r="MCV58" s="78"/>
      <c r="MCW58" s="9"/>
      <c r="MCX58" s="9"/>
      <c r="MCY58" s="78"/>
      <c r="MCZ58" s="9"/>
      <c r="MDA58" s="9"/>
      <c r="MDB58" s="78"/>
      <c r="MDC58" s="9"/>
      <c r="MDD58" s="9"/>
      <c r="MDE58" s="78"/>
      <c r="MDF58" s="9"/>
      <c r="MDG58" s="9"/>
      <c r="MDH58" s="78"/>
      <c r="MDI58" s="9"/>
      <c r="MDJ58" s="9"/>
      <c r="MDK58" s="78"/>
      <c r="MDL58" s="9"/>
      <c r="MDM58" s="9"/>
      <c r="MDN58" s="78"/>
      <c r="MDO58" s="9"/>
      <c r="MDP58" s="9"/>
      <c r="MDQ58" s="78"/>
      <c r="MDR58" s="9"/>
      <c r="MDS58" s="9"/>
      <c r="MDT58" s="78"/>
      <c r="MDU58" s="9"/>
      <c r="MDV58" s="9"/>
      <c r="MDW58" s="78"/>
      <c r="MDX58" s="9"/>
      <c r="MDY58" s="9"/>
      <c r="MDZ58" s="78"/>
      <c r="MEA58" s="9"/>
      <c r="MEB58" s="9"/>
      <c r="MEC58" s="78"/>
      <c r="MED58" s="9"/>
      <c r="MEE58" s="9"/>
      <c r="MEF58" s="78"/>
      <c r="MEG58" s="9"/>
      <c r="MEH58" s="9"/>
      <c r="MEI58" s="78"/>
      <c r="MEJ58" s="9"/>
      <c r="MEK58" s="9"/>
      <c r="MEL58" s="78"/>
      <c r="MEM58" s="9"/>
      <c r="MEN58" s="9"/>
      <c r="MEO58" s="78"/>
      <c r="MEP58" s="9"/>
      <c r="MEQ58" s="9"/>
      <c r="MER58" s="78"/>
      <c r="MES58" s="9"/>
      <c r="MET58" s="9"/>
      <c r="MEU58" s="78"/>
      <c r="MEV58" s="9"/>
      <c r="MEW58" s="9"/>
      <c r="MEX58" s="78"/>
      <c r="MEY58" s="9"/>
      <c r="MEZ58" s="9"/>
      <c r="MFA58" s="78"/>
      <c r="MFB58" s="10"/>
      <c r="MFC58" s="10"/>
      <c r="MFD58" s="10"/>
      <c r="MFE58" s="9"/>
      <c r="MFF58" s="9"/>
      <c r="MFG58" s="78"/>
      <c r="MFH58" s="10"/>
      <c r="MFI58" s="10"/>
      <c r="MFJ58" s="10"/>
      <c r="MFK58" s="9"/>
      <c r="MFL58" s="9"/>
      <c r="MFM58" s="78"/>
      <c r="MFN58" s="9"/>
      <c r="MFO58" s="9"/>
      <c r="MFP58" s="78"/>
      <c r="MFQ58" s="10"/>
      <c r="MFR58" s="10"/>
      <c r="MFS58" s="10"/>
      <c r="MFT58" s="10"/>
      <c r="MFU58" s="10"/>
      <c r="MFV58" s="10"/>
      <c r="MFW58" s="57"/>
      <c r="MFX58" s="58"/>
      <c r="MFY58" s="9"/>
      <c r="MFZ58" s="9"/>
      <c r="MGA58" s="78"/>
      <c r="MGB58" s="9"/>
      <c r="MGC58" s="9"/>
      <c r="MGD58" s="78"/>
      <c r="MGE58" s="9"/>
      <c r="MGF58" s="9"/>
      <c r="MGG58" s="78"/>
      <c r="MGH58" s="9"/>
      <c r="MGI58" s="9"/>
      <c r="MGJ58" s="78"/>
      <c r="MGK58" s="9"/>
      <c r="MGL58" s="9"/>
      <c r="MGM58" s="78"/>
      <c r="MGN58" s="9"/>
      <c r="MGO58" s="9"/>
      <c r="MGP58" s="78"/>
      <c r="MGQ58" s="9"/>
      <c r="MGR58" s="9"/>
      <c r="MGS58" s="78"/>
      <c r="MGT58" s="9"/>
      <c r="MGU58" s="9"/>
      <c r="MGV58" s="78"/>
      <c r="MGW58" s="9"/>
      <c r="MGX58" s="9"/>
      <c r="MGY58" s="78"/>
      <c r="MGZ58" s="9"/>
      <c r="MHA58" s="9"/>
      <c r="MHB58" s="78"/>
      <c r="MHC58" s="9"/>
      <c r="MHD58" s="9"/>
      <c r="MHE58" s="78"/>
      <c r="MHF58" s="9"/>
      <c r="MHG58" s="9"/>
      <c r="MHH58" s="78"/>
      <c r="MHI58" s="9"/>
      <c r="MHJ58" s="9"/>
      <c r="MHK58" s="78"/>
      <c r="MHL58" s="9"/>
      <c r="MHM58" s="9"/>
      <c r="MHN58" s="78"/>
      <c r="MHO58" s="9"/>
      <c r="MHP58" s="9"/>
      <c r="MHQ58" s="78"/>
      <c r="MHR58" s="9"/>
      <c r="MHS58" s="9"/>
      <c r="MHT58" s="78"/>
      <c r="MHU58" s="9"/>
      <c r="MHV58" s="9"/>
      <c r="MHW58" s="78"/>
      <c r="MHX58" s="9"/>
      <c r="MHY58" s="9"/>
      <c r="MHZ58" s="78"/>
      <c r="MIA58" s="9"/>
      <c r="MIB58" s="9"/>
      <c r="MIC58" s="78"/>
      <c r="MID58" s="9"/>
      <c r="MIE58" s="9"/>
      <c r="MIF58" s="78"/>
      <c r="MIG58" s="9"/>
      <c r="MIH58" s="9"/>
      <c r="MII58" s="78"/>
      <c r="MIJ58" s="10"/>
      <c r="MIK58" s="10"/>
      <c r="MIL58" s="10"/>
      <c r="MIM58" s="9"/>
      <c r="MIN58" s="9"/>
      <c r="MIO58" s="78"/>
      <c r="MIP58" s="10"/>
      <c r="MIQ58" s="10"/>
      <c r="MIR58" s="10"/>
      <c r="MIS58" s="9"/>
      <c r="MIT58" s="9"/>
      <c r="MIU58" s="78"/>
      <c r="MIV58" s="9"/>
      <c r="MIW58" s="9"/>
      <c r="MIX58" s="78"/>
      <c r="MIY58" s="10"/>
      <c r="MIZ58" s="10"/>
      <c r="MJA58" s="10"/>
      <c r="MJB58" s="10"/>
      <c r="MJC58" s="10"/>
      <c r="MJD58" s="10"/>
      <c r="MJE58" s="57"/>
      <c r="MJF58" s="58"/>
      <c r="MJG58" s="9"/>
      <c r="MJH58" s="9"/>
      <c r="MJI58" s="78"/>
      <c r="MJJ58" s="9"/>
      <c r="MJK58" s="9"/>
      <c r="MJL58" s="78"/>
      <c r="MJM58" s="9"/>
      <c r="MJN58" s="9"/>
      <c r="MJO58" s="78"/>
      <c r="MJP58" s="9"/>
      <c r="MJQ58" s="9"/>
      <c r="MJR58" s="78"/>
      <c r="MJS58" s="9"/>
      <c r="MJT58" s="9"/>
      <c r="MJU58" s="78"/>
      <c r="MJV58" s="9"/>
      <c r="MJW58" s="9"/>
      <c r="MJX58" s="78"/>
      <c r="MJY58" s="9"/>
      <c r="MJZ58" s="9"/>
      <c r="MKA58" s="78"/>
      <c r="MKB58" s="9"/>
      <c r="MKC58" s="9"/>
      <c r="MKD58" s="78"/>
      <c r="MKE58" s="9"/>
      <c r="MKF58" s="9"/>
      <c r="MKG58" s="78"/>
      <c r="MKH58" s="9"/>
      <c r="MKI58" s="9"/>
      <c r="MKJ58" s="78"/>
      <c r="MKK58" s="9"/>
      <c r="MKL58" s="9"/>
      <c r="MKM58" s="78"/>
      <c r="MKN58" s="9"/>
      <c r="MKO58" s="9"/>
      <c r="MKP58" s="78"/>
      <c r="MKQ58" s="9"/>
      <c r="MKR58" s="9"/>
      <c r="MKS58" s="78"/>
      <c r="MKT58" s="9"/>
      <c r="MKU58" s="9"/>
      <c r="MKV58" s="78"/>
      <c r="MKW58" s="9"/>
      <c r="MKX58" s="9"/>
      <c r="MKY58" s="78"/>
      <c r="MKZ58" s="9"/>
      <c r="MLA58" s="9"/>
      <c r="MLB58" s="78"/>
      <c r="MLC58" s="9"/>
      <c r="MLD58" s="9"/>
      <c r="MLE58" s="78"/>
      <c r="MLF58" s="9"/>
      <c r="MLG58" s="9"/>
      <c r="MLH58" s="78"/>
      <c r="MLI58" s="9"/>
      <c r="MLJ58" s="9"/>
      <c r="MLK58" s="78"/>
      <c r="MLL58" s="9"/>
      <c r="MLM58" s="9"/>
      <c r="MLN58" s="78"/>
      <c r="MLO58" s="9"/>
      <c r="MLP58" s="9"/>
      <c r="MLQ58" s="78"/>
      <c r="MLR58" s="10"/>
      <c r="MLS58" s="10"/>
      <c r="MLT58" s="10"/>
      <c r="MLU58" s="9"/>
      <c r="MLV58" s="9"/>
      <c r="MLW58" s="78"/>
      <c r="MLX58" s="10"/>
      <c r="MLY58" s="10"/>
      <c r="MLZ58" s="10"/>
      <c r="MMA58" s="9"/>
      <c r="MMB58" s="9"/>
      <c r="MMC58" s="78"/>
      <c r="MMD58" s="9"/>
      <c r="MME58" s="9"/>
      <c r="MMF58" s="78"/>
      <c r="MMG58" s="10"/>
      <c r="MMH58" s="10"/>
      <c r="MMI58" s="10"/>
      <c r="MMJ58" s="10"/>
      <c r="MMK58" s="10"/>
      <c r="MML58" s="10"/>
      <c r="MMM58" s="57"/>
      <c r="MMN58" s="58"/>
      <c r="MMO58" s="9"/>
      <c r="MMP58" s="9"/>
      <c r="MMQ58" s="78"/>
      <c r="MMR58" s="9"/>
      <c r="MMS58" s="9"/>
      <c r="MMT58" s="78"/>
      <c r="MMU58" s="9"/>
      <c r="MMV58" s="9"/>
      <c r="MMW58" s="78"/>
      <c r="MMX58" s="9"/>
      <c r="MMY58" s="9"/>
      <c r="MMZ58" s="78"/>
      <c r="MNA58" s="9"/>
      <c r="MNB58" s="9"/>
      <c r="MNC58" s="78"/>
      <c r="MND58" s="9"/>
      <c r="MNE58" s="9"/>
      <c r="MNF58" s="78"/>
      <c r="MNG58" s="9"/>
      <c r="MNH58" s="9"/>
      <c r="MNI58" s="78"/>
      <c r="MNJ58" s="9"/>
      <c r="MNK58" s="9"/>
      <c r="MNL58" s="78"/>
      <c r="MNM58" s="9"/>
      <c r="MNN58" s="9"/>
      <c r="MNO58" s="78"/>
      <c r="MNP58" s="9"/>
      <c r="MNQ58" s="9"/>
      <c r="MNR58" s="78"/>
      <c r="MNS58" s="9"/>
      <c r="MNT58" s="9"/>
      <c r="MNU58" s="78"/>
      <c r="MNV58" s="9"/>
      <c r="MNW58" s="9"/>
      <c r="MNX58" s="78"/>
      <c r="MNY58" s="9"/>
      <c r="MNZ58" s="9"/>
      <c r="MOA58" s="78"/>
      <c r="MOB58" s="9"/>
      <c r="MOC58" s="9"/>
      <c r="MOD58" s="78"/>
      <c r="MOE58" s="9"/>
      <c r="MOF58" s="9"/>
      <c r="MOG58" s="78"/>
      <c r="MOH58" s="9"/>
      <c r="MOI58" s="9"/>
      <c r="MOJ58" s="78"/>
      <c r="MOK58" s="9"/>
      <c r="MOL58" s="9"/>
      <c r="MOM58" s="78"/>
      <c r="MON58" s="9"/>
      <c r="MOO58" s="9"/>
      <c r="MOP58" s="78"/>
      <c r="MOQ58" s="9"/>
      <c r="MOR58" s="9"/>
      <c r="MOS58" s="78"/>
      <c r="MOT58" s="9"/>
      <c r="MOU58" s="9"/>
      <c r="MOV58" s="78"/>
      <c r="MOW58" s="9"/>
      <c r="MOX58" s="9"/>
      <c r="MOY58" s="78"/>
      <c r="MOZ58" s="10"/>
      <c r="MPA58" s="10"/>
      <c r="MPB58" s="10"/>
      <c r="MPC58" s="9"/>
      <c r="MPD58" s="9"/>
      <c r="MPE58" s="78"/>
      <c r="MPF58" s="10"/>
      <c r="MPG58" s="10"/>
      <c r="MPH58" s="10"/>
      <c r="MPI58" s="9"/>
      <c r="MPJ58" s="9"/>
      <c r="MPK58" s="78"/>
      <c r="MPL58" s="9"/>
      <c r="MPM58" s="9"/>
      <c r="MPN58" s="78"/>
      <c r="MPO58" s="10"/>
      <c r="MPP58" s="10"/>
      <c r="MPQ58" s="10"/>
      <c r="MPR58" s="10"/>
      <c r="MPS58" s="10"/>
      <c r="MPT58" s="10"/>
      <c r="MPU58" s="57"/>
      <c r="MPV58" s="58"/>
      <c r="MPW58" s="9"/>
      <c r="MPX58" s="9"/>
      <c r="MPY58" s="78"/>
      <c r="MPZ58" s="9"/>
      <c r="MQA58" s="9"/>
      <c r="MQB58" s="78"/>
      <c r="MQC58" s="9"/>
      <c r="MQD58" s="9"/>
      <c r="MQE58" s="78"/>
      <c r="MQF58" s="9"/>
      <c r="MQG58" s="9"/>
      <c r="MQH58" s="78"/>
      <c r="MQI58" s="9"/>
      <c r="MQJ58" s="9"/>
      <c r="MQK58" s="78"/>
      <c r="MQL58" s="9"/>
      <c r="MQM58" s="9"/>
      <c r="MQN58" s="78"/>
      <c r="MQO58" s="9"/>
      <c r="MQP58" s="9"/>
      <c r="MQQ58" s="78"/>
      <c r="MQR58" s="9"/>
      <c r="MQS58" s="9"/>
      <c r="MQT58" s="78"/>
      <c r="MQU58" s="9"/>
      <c r="MQV58" s="9"/>
      <c r="MQW58" s="78"/>
      <c r="MQX58" s="9"/>
      <c r="MQY58" s="9"/>
      <c r="MQZ58" s="78"/>
      <c r="MRA58" s="9"/>
      <c r="MRB58" s="9"/>
      <c r="MRC58" s="78"/>
      <c r="MRD58" s="9"/>
      <c r="MRE58" s="9"/>
      <c r="MRF58" s="78"/>
      <c r="MRG58" s="9"/>
      <c r="MRH58" s="9"/>
      <c r="MRI58" s="78"/>
      <c r="MRJ58" s="9"/>
      <c r="MRK58" s="9"/>
      <c r="MRL58" s="78"/>
      <c r="MRM58" s="9"/>
      <c r="MRN58" s="9"/>
      <c r="MRO58" s="78"/>
      <c r="MRP58" s="9"/>
      <c r="MRQ58" s="9"/>
      <c r="MRR58" s="78"/>
      <c r="MRS58" s="9"/>
      <c r="MRT58" s="9"/>
      <c r="MRU58" s="78"/>
      <c r="MRV58" s="9"/>
      <c r="MRW58" s="9"/>
      <c r="MRX58" s="78"/>
      <c r="MRY58" s="9"/>
      <c r="MRZ58" s="9"/>
      <c r="MSA58" s="78"/>
      <c r="MSB58" s="9"/>
      <c r="MSC58" s="9"/>
      <c r="MSD58" s="78"/>
      <c r="MSE58" s="9"/>
      <c r="MSF58" s="9"/>
      <c r="MSG58" s="78"/>
      <c r="MSH58" s="10"/>
      <c r="MSI58" s="10"/>
      <c r="MSJ58" s="10"/>
      <c r="MSK58" s="9"/>
      <c r="MSL58" s="9"/>
      <c r="MSM58" s="78"/>
      <c r="MSN58" s="10"/>
      <c r="MSO58" s="10"/>
      <c r="MSP58" s="10"/>
      <c r="MSQ58" s="9"/>
      <c r="MSR58" s="9"/>
      <c r="MSS58" s="78"/>
      <c r="MST58" s="9"/>
      <c r="MSU58" s="9"/>
      <c r="MSV58" s="78"/>
      <c r="MSW58" s="10"/>
      <c r="MSX58" s="10"/>
      <c r="MSY58" s="10"/>
      <c r="MSZ58" s="10"/>
      <c r="MTA58" s="10"/>
      <c r="MTB58" s="10"/>
      <c r="MTC58" s="57"/>
      <c r="MTD58" s="58"/>
      <c r="MTE58" s="9"/>
      <c r="MTF58" s="9"/>
      <c r="MTG58" s="78"/>
      <c r="MTH58" s="9"/>
      <c r="MTI58" s="9"/>
      <c r="MTJ58" s="78"/>
      <c r="MTK58" s="9"/>
      <c r="MTL58" s="9"/>
      <c r="MTM58" s="78"/>
      <c r="MTN58" s="9"/>
      <c r="MTO58" s="9"/>
      <c r="MTP58" s="78"/>
      <c r="MTQ58" s="9"/>
      <c r="MTR58" s="9"/>
      <c r="MTS58" s="78"/>
      <c r="MTT58" s="9"/>
      <c r="MTU58" s="9"/>
      <c r="MTV58" s="78"/>
      <c r="MTW58" s="9"/>
      <c r="MTX58" s="9"/>
      <c r="MTY58" s="78"/>
      <c r="MTZ58" s="9"/>
      <c r="MUA58" s="9"/>
      <c r="MUB58" s="78"/>
      <c r="MUC58" s="9"/>
      <c r="MUD58" s="9"/>
      <c r="MUE58" s="78"/>
      <c r="MUF58" s="9"/>
      <c r="MUG58" s="9"/>
      <c r="MUH58" s="78"/>
      <c r="MUI58" s="9"/>
      <c r="MUJ58" s="9"/>
      <c r="MUK58" s="78"/>
      <c r="MUL58" s="9"/>
      <c r="MUM58" s="9"/>
      <c r="MUN58" s="78"/>
      <c r="MUO58" s="9"/>
      <c r="MUP58" s="9"/>
      <c r="MUQ58" s="78"/>
      <c r="MUR58" s="9"/>
      <c r="MUS58" s="9"/>
      <c r="MUT58" s="78"/>
      <c r="MUU58" s="9"/>
      <c r="MUV58" s="9"/>
      <c r="MUW58" s="78"/>
      <c r="MUX58" s="9"/>
      <c r="MUY58" s="9"/>
      <c r="MUZ58" s="78"/>
      <c r="MVA58" s="9"/>
      <c r="MVB58" s="9"/>
      <c r="MVC58" s="78"/>
      <c r="MVD58" s="9"/>
      <c r="MVE58" s="9"/>
      <c r="MVF58" s="78"/>
      <c r="MVG58" s="9"/>
      <c r="MVH58" s="9"/>
      <c r="MVI58" s="78"/>
      <c r="MVJ58" s="9"/>
      <c r="MVK58" s="9"/>
      <c r="MVL58" s="78"/>
      <c r="MVM58" s="9"/>
      <c r="MVN58" s="9"/>
      <c r="MVO58" s="78"/>
      <c r="MVP58" s="10"/>
      <c r="MVQ58" s="10"/>
      <c r="MVR58" s="10"/>
      <c r="MVS58" s="9"/>
      <c r="MVT58" s="9"/>
      <c r="MVU58" s="78"/>
      <c r="MVV58" s="10"/>
      <c r="MVW58" s="10"/>
      <c r="MVX58" s="10"/>
      <c r="MVY58" s="9"/>
      <c r="MVZ58" s="9"/>
      <c r="MWA58" s="78"/>
      <c r="MWB58" s="9"/>
      <c r="MWC58" s="9"/>
      <c r="MWD58" s="78"/>
      <c r="MWE58" s="10"/>
      <c r="MWF58" s="10"/>
      <c r="MWG58" s="10"/>
      <c r="MWH58" s="10"/>
      <c r="MWI58" s="10"/>
      <c r="MWJ58" s="10"/>
      <c r="MWK58" s="57"/>
      <c r="MWL58" s="58"/>
      <c r="MWM58" s="9"/>
      <c r="MWN58" s="9"/>
      <c r="MWO58" s="78"/>
      <c r="MWP58" s="9"/>
      <c r="MWQ58" s="9"/>
      <c r="MWR58" s="78"/>
      <c r="MWS58" s="9"/>
      <c r="MWT58" s="9"/>
      <c r="MWU58" s="78"/>
      <c r="MWV58" s="9"/>
      <c r="MWW58" s="9"/>
      <c r="MWX58" s="78"/>
      <c r="MWY58" s="9"/>
      <c r="MWZ58" s="9"/>
      <c r="MXA58" s="78"/>
      <c r="MXB58" s="9"/>
      <c r="MXC58" s="9"/>
      <c r="MXD58" s="78"/>
      <c r="MXE58" s="9"/>
      <c r="MXF58" s="9"/>
      <c r="MXG58" s="78"/>
      <c r="MXH58" s="9"/>
      <c r="MXI58" s="9"/>
      <c r="MXJ58" s="78"/>
      <c r="MXK58" s="9"/>
      <c r="MXL58" s="9"/>
      <c r="MXM58" s="78"/>
      <c r="MXN58" s="9"/>
      <c r="MXO58" s="9"/>
      <c r="MXP58" s="78"/>
      <c r="MXQ58" s="9"/>
      <c r="MXR58" s="9"/>
      <c r="MXS58" s="78"/>
      <c r="MXT58" s="9"/>
      <c r="MXU58" s="9"/>
      <c r="MXV58" s="78"/>
      <c r="MXW58" s="9"/>
      <c r="MXX58" s="9"/>
      <c r="MXY58" s="78"/>
      <c r="MXZ58" s="9"/>
      <c r="MYA58" s="9"/>
      <c r="MYB58" s="78"/>
      <c r="MYC58" s="9"/>
      <c r="MYD58" s="9"/>
      <c r="MYE58" s="78"/>
      <c r="MYF58" s="9"/>
      <c r="MYG58" s="9"/>
      <c r="MYH58" s="78"/>
      <c r="MYI58" s="9"/>
      <c r="MYJ58" s="9"/>
      <c r="MYK58" s="78"/>
      <c r="MYL58" s="9"/>
      <c r="MYM58" s="9"/>
      <c r="MYN58" s="78"/>
      <c r="MYO58" s="9"/>
      <c r="MYP58" s="9"/>
      <c r="MYQ58" s="78"/>
      <c r="MYR58" s="9"/>
      <c r="MYS58" s="9"/>
      <c r="MYT58" s="78"/>
      <c r="MYU58" s="9"/>
      <c r="MYV58" s="9"/>
      <c r="MYW58" s="78"/>
      <c r="MYX58" s="10"/>
      <c r="MYY58" s="10"/>
      <c r="MYZ58" s="10"/>
      <c r="MZA58" s="9"/>
      <c r="MZB58" s="9"/>
      <c r="MZC58" s="78"/>
      <c r="MZD58" s="10"/>
      <c r="MZE58" s="10"/>
      <c r="MZF58" s="10"/>
      <c r="MZG58" s="9"/>
      <c r="MZH58" s="9"/>
      <c r="MZI58" s="78"/>
      <c r="MZJ58" s="9"/>
      <c r="MZK58" s="9"/>
      <c r="MZL58" s="78"/>
      <c r="MZM58" s="10"/>
      <c r="MZN58" s="10"/>
      <c r="MZO58" s="10"/>
      <c r="MZP58" s="10"/>
      <c r="MZQ58" s="10"/>
      <c r="MZR58" s="10"/>
      <c r="MZS58" s="57"/>
      <c r="MZT58" s="58"/>
      <c r="MZU58" s="9"/>
      <c r="MZV58" s="9"/>
      <c r="MZW58" s="78"/>
      <c r="MZX58" s="9"/>
      <c r="MZY58" s="9"/>
      <c r="MZZ58" s="78"/>
      <c r="NAA58" s="9"/>
      <c r="NAB58" s="9"/>
      <c r="NAC58" s="78"/>
      <c r="NAD58" s="9"/>
      <c r="NAE58" s="9"/>
      <c r="NAF58" s="78"/>
      <c r="NAG58" s="9"/>
      <c r="NAH58" s="9"/>
      <c r="NAI58" s="78"/>
      <c r="NAJ58" s="9"/>
      <c r="NAK58" s="9"/>
      <c r="NAL58" s="78"/>
      <c r="NAM58" s="9"/>
      <c r="NAN58" s="9"/>
      <c r="NAO58" s="78"/>
      <c r="NAP58" s="9"/>
      <c r="NAQ58" s="9"/>
      <c r="NAR58" s="78"/>
      <c r="NAS58" s="9"/>
      <c r="NAT58" s="9"/>
      <c r="NAU58" s="78"/>
      <c r="NAV58" s="9"/>
      <c r="NAW58" s="9"/>
      <c r="NAX58" s="78"/>
      <c r="NAY58" s="9"/>
      <c r="NAZ58" s="9"/>
      <c r="NBA58" s="78"/>
      <c r="NBB58" s="9"/>
      <c r="NBC58" s="9"/>
      <c r="NBD58" s="78"/>
      <c r="NBE58" s="9"/>
      <c r="NBF58" s="9"/>
      <c r="NBG58" s="78"/>
      <c r="NBH58" s="9"/>
      <c r="NBI58" s="9"/>
      <c r="NBJ58" s="78"/>
      <c r="NBK58" s="9"/>
      <c r="NBL58" s="9"/>
      <c r="NBM58" s="78"/>
      <c r="NBN58" s="9"/>
      <c r="NBO58" s="9"/>
      <c r="NBP58" s="78"/>
      <c r="NBQ58" s="9"/>
      <c r="NBR58" s="9"/>
      <c r="NBS58" s="78"/>
      <c r="NBT58" s="9"/>
      <c r="NBU58" s="9"/>
      <c r="NBV58" s="78"/>
      <c r="NBW58" s="9"/>
      <c r="NBX58" s="9"/>
      <c r="NBY58" s="78"/>
      <c r="NBZ58" s="9"/>
      <c r="NCA58" s="9"/>
      <c r="NCB58" s="78"/>
      <c r="NCC58" s="9"/>
      <c r="NCD58" s="9"/>
      <c r="NCE58" s="78"/>
      <c r="NCF58" s="10"/>
      <c r="NCG58" s="10"/>
      <c r="NCH58" s="10"/>
      <c r="NCI58" s="9"/>
      <c r="NCJ58" s="9"/>
      <c r="NCK58" s="78"/>
      <c r="NCL58" s="10"/>
      <c r="NCM58" s="10"/>
      <c r="NCN58" s="10"/>
      <c r="NCO58" s="9"/>
      <c r="NCP58" s="9"/>
      <c r="NCQ58" s="78"/>
      <c r="NCR58" s="9"/>
      <c r="NCS58" s="9"/>
      <c r="NCT58" s="78"/>
      <c r="NCU58" s="10"/>
      <c r="NCV58" s="10"/>
      <c r="NCW58" s="10"/>
      <c r="NCX58" s="10"/>
      <c r="NCY58" s="10"/>
      <c r="NCZ58" s="10"/>
      <c r="NDA58" s="57"/>
      <c r="NDB58" s="58"/>
      <c r="NDC58" s="9"/>
      <c r="NDD58" s="9"/>
      <c r="NDE58" s="78"/>
      <c r="NDF58" s="9"/>
      <c r="NDG58" s="9"/>
      <c r="NDH58" s="78"/>
      <c r="NDI58" s="9"/>
      <c r="NDJ58" s="9"/>
      <c r="NDK58" s="78"/>
      <c r="NDL58" s="9"/>
      <c r="NDM58" s="9"/>
      <c r="NDN58" s="78"/>
      <c r="NDO58" s="9"/>
      <c r="NDP58" s="9"/>
      <c r="NDQ58" s="78"/>
      <c r="NDR58" s="9"/>
      <c r="NDS58" s="9"/>
      <c r="NDT58" s="78"/>
      <c r="NDU58" s="9"/>
      <c r="NDV58" s="9"/>
      <c r="NDW58" s="78"/>
      <c r="NDX58" s="9"/>
      <c r="NDY58" s="9"/>
      <c r="NDZ58" s="78"/>
      <c r="NEA58" s="9"/>
      <c r="NEB58" s="9"/>
      <c r="NEC58" s="78"/>
      <c r="NED58" s="9"/>
      <c r="NEE58" s="9"/>
      <c r="NEF58" s="78"/>
      <c r="NEG58" s="9"/>
      <c r="NEH58" s="9"/>
      <c r="NEI58" s="78"/>
      <c r="NEJ58" s="9"/>
      <c r="NEK58" s="9"/>
      <c r="NEL58" s="78"/>
      <c r="NEM58" s="9"/>
      <c r="NEN58" s="9"/>
      <c r="NEO58" s="78"/>
      <c r="NEP58" s="9"/>
      <c r="NEQ58" s="9"/>
      <c r="NER58" s="78"/>
      <c r="NES58" s="9"/>
      <c r="NET58" s="9"/>
      <c r="NEU58" s="78"/>
      <c r="NEV58" s="9"/>
      <c r="NEW58" s="9"/>
      <c r="NEX58" s="78"/>
      <c r="NEY58" s="9"/>
      <c r="NEZ58" s="9"/>
      <c r="NFA58" s="78"/>
      <c r="NFB58" s="9"/>
      <c r="NFC58" s="9"/>
      <c r="NFD58" s="78"/>
      <c r="NFE58" s="9"/>
      <c r="NFF58" s="9"/>
      <c r="NFG58" s="78"/>
      <c r="NFH58" s="9"/>
      <c r="NFI58" s="9"/>
      <c r="NFJ58" s="78"/>
      <c r="NFK58" s="9"/>
      <c r="NFL58" s="9"/>
      <c r="NFM58" s="78"/>
      <c r="NFN58" s="10"/>
      <c r="NFO58" s="10"/>
      <c r="NFP58" s="10"/>
      <c r="NFQ58" s="9"/>
      <c r="NFR58" s="9"/>
      <c r="NFS58" s="78"/>
      <c r="NFT58" s="10"/>
      <c r="NFU58" s="10"/>
      <c r="NFV58" s="10"/>
      <c r="NFW58" s="9"/>
      <c r="NFX58" s="9"/>
      <c r="NFY58" s="78"/>
      <c r="NFZ58" s="9"/>
      <c r="NGA58" s="9"/>
      <c r="NGB58" s="78"/>
      <c r="NGC58" s="10"/>
      <c r="NGD58" s="10"/>
      <c r="NGE58" s="10"/>
      <c r="NGF58" s="10"/>
      <c r="NGG58" s="10"/>
      <c r="NGH58" s="10"/>
      <c r="NGI58" s="57"/>
      <c r="NGJ58" s="58"/>
      <c r="NGK58" s="9"/>
      <c r="NGL58" s="9"/>
      <c r="NGM58" s="78"/>
      <c r="NGN58" s="9"/>
      <c r="NGO58" s="9"/>
      <c r="NGP58" s="78"/>
      <c r="NGQ58" s="9"/>
      <c r="NGR58" s="9"/>
      <c r="NGS58" s="78"/>
      <c r="NGT58" s="9"/>
      <c r="NGU58" s="9"/>
      <c r="NGV58" s="78"/>
      <c r="NGW58" s="9"/>
      <c r="NGX58" s="9"/>
      <c r="NGY58" s="78"/>
      <c r="NGZ58" s="9"/>
      <c r="NHA58" s="9"/>
      <c r="NHB58" s="78"/>
      <c r="NHC58" s="9"/>
      <c r="NHD58" s="9"/>
      <c r="NHE58" s="78"/>
      <c r="NHF58" s="9"/>
      <c r="NHG58" s="9"/>
      <c r="NHH58" s="78"/>
      <c r="NHI58" s="9"/>
      <c r="NHJ58" s="9"/>
      <c r="NHK58" s="78"/>
      <c r="NHL58" s="9"/>
      <c r="NHM58" s="9"/>
      <c r="NHN58" s="78"/>
      <c r="NHO58" s="9"/>
      <c r="NHP58" s="9"/>
      <c r="NHQ58" s="78"/>
      <c r="NHR58" s="9"/>
      <c r="NHS58" s="9"/>
      <c r="NHT58" s="78"/>
      <c r="NHU58" s="9"/>
      <c r="NHV58" s="9"/>
      <c r="NHW58" s="78"/>
      <c r="NHX58" s="9"/>
      <c r="NHY58" s="9"/>
      <c r="NHZ58" s="78"/>
      <c r="NIA58" s="9"/>
      <c r="NIB58" s="9"/>
      <c r="NIC58" s="78"/>
      <c r="NID58" s="9"/>
      <c r="NIE58" s="9"/>
      <c r="NIF58" s="78"/>
      <c r="NIG58" s="9"/>
      <c r="NIH58" s="9"/>
      <c r="NII58" s="78"/>
      <c r="NIJ58" s="9"/>
      <c r="NIK58" s="9"/>
      <c r="NIL58" s="78"/>
      <c r="NIM58" s="9"/>
      <c r="NIN58" s="9"/>
      <c r="NIO58" s="78"/>
      <c r="NIP58" s="9"/>
      <c r="NIQ58" s="9"/>
      <c r="NIR58" s="78"/>
      <c r="NIS58" s="9"/>
      <c r="NIT58" s="9"/>
      <c r="NIU58" s="78"/>
      <c r="NIV58" s="10"/>
      <c r="NIW58" s="10"/>
      <c r="NIX58" s="10"/>
      <c r="NIY58" s="9"/>
      <c r="NIZ58" s="9"/>
      <c r="NJA58" s="78"/>
      <c r="NJB58" s="10"/>
      <c r="NJC58" s="10"/>
      <c r="NJD58" s="10"/>
      <c r="NJE58" s="9"/>
      <c r="NJF58" s="9"/>
      <c r="NJG58" s="78"/>
      <c r="NJH58" s="9"/>
      <c r="NJI58" s="9"/>
      <c r="NJJ58" s="78"/>
      <c r="NJK58" s="10"/>
      <c r="NJL58" s="10"/>
      <c r="NJM58" s="10"/>
      <c r="NJN58" s="10"/>
      <c r="NJO58" s="10"/>
      <c r="NJP58" s="10"/>
      <c r="NJQ58" s="57"/>
      <c r="NJR58" s="58"/>
      <c r="NJS58" s="9"/>
      <c r="NJT58" s="9"/>
      <c r="NJU58" s="78"/>
      <c r="NJV58" s="9"/>
      <c r="NJW58" s="9"/>
      <c r="NJX58" s="78"/>
      <c r="NJY58" s="9"/>
      <c r="NJZ58" s="9"/>
      <c r="NKA58" s="78"/>
      <c r="NKB58" s="9"/>
      <c r="NKC58" s="9"/>
      <c r="NKD58" s="78"/>
      <c r="NKE58" s="9"/>
      <c r="NKF58" s="9"/>
      <c r="NKG58" s="78"/>
      <c r="NKH58" s="9"/>
      <c r="NKI58" s="9"/>
      <c r="NKJ58" s="78"/>
      <c r="NKK58" s="9"/>
      <c r="NKL58" s="9"/>
      <c r="NKM58" s="78"/>
      <c r="NKN58" s="9"/>
      <c r="NKO58" s="9"/>
      <c r="NKP58" s="78"/>
      <c r="NKQ58" s="9"/>
      <c r="NKR58" s="9"/>
      <c r="NKS58" s="78"/>
      <c r="NKT58" s="9"/>
      <c r="NKU58" s="9"/>
      <c r="NKV58" s="78"/>
      <c r="NKW58" s="9"/>
      <c r="NKX58" s="9"/>
      <c r="NKY58" s="78"/>
      <c r="NKZ58" s="9"/>
      <c r="NLA58" s="9"/>
      <c r="NLB58" s="78"/>
      <c r="NLC58" s="9"/>
      <c r="NLD58" s="9"/>
      <c r="NLE58" s="78"/>
      <c r="NLF58" s="9"/>
      <c r="NLG58" s="9"/>
      <c r="NLH58" s="78"/>
      <c r="NLI58" s="9"/>
      <c r="NLJ58" s="9"/>
      <c r="NLK58" s="78"/>
      <c r="NLL58" s="9"/>
      <c r="NLM58" s="9"/>
      <c r="NLN58" s="78"/>
      <c r="NLO58" s="9"/>
      <c r="NLP58" s="9"/>
      <c r="NLQ58" s="78"/>
      <c r="NLR58" s="9"/>
      <c r="NLS58" s="9"/>
      <c r="NLT58" s="78"/>
      <c r="NLU58" s="9"/>
      <c r="NLV58" s="9"/>
      <c r="NLW58" s="78"/>
      <c r="NLX58" s="9"/>
      <c r="NLY58" s="9"/>
      <c r="NLZ58" s="78"/>
      <c r="NMA58" s="9"/>
      <c r="NMB58" s="9"/>
      <c r="NMC58" s="78"/>
      <c r="NMD58" s="10"/>
      <c r="NME58" s="10"/>
      <c r="NMF58" s="10"/>
      <c r="NMG58" s="9"/>
      <c r="NMH58" s="9"/>
      <c r="NMI58" s="78"/>
      <c r="NMJ58" s="10"/>
      <c r="NMK58" s="10"/>
      <c r="NML58" s="10"/>
      <c r="NMM58" s="9"/>
      <c r="NMN58" s="9"/>
      <c r="NMO58" s="78"/>
      <c r="NMP58" s="9"/>
      <c r="NMQ58" s="9"/>
      <c r="NMR58" s="78"/>
      <c r="NMS58" s="10"/>
      <c r="NMT58" s="10"/>
      <c r="NMU58" s="10"/>
      <c r="NMV58" s="10"/>
      <c r="NMW58" s="10"/>
      <c r="NMX58" s="10"/>
      <c r="NMY58" s="57"/>
      <c r="NMZ58" s="58"/>
      <c r="NNA58" s="9"/>
      <c r="NNB58" s="9"/>
      <c r="NNC58" s="78"/>
      <c r="NND58" s="9"/>
      <c r="NNE58" s="9"/>
      <c r="NNF58" s="78"/>
      <c r="NNG58" s="9"/>
      <c r="NNH58" s="9"/>
      <c r="NNI58" s="78"/>
      <c r="NNJ58" s="9"/>
      <c r="NNK58" s="9"/>
      <c r="NNL58" s="78"/>
      <c r="NNM58" s="9"/>
      <c r="NNN58" s="9"/>
      <c r="NNO58" s="78"/>
      <c r="NNP58" s="9"/>
      <c r="NNQ58" s="9"/>
      <c r="NNR58" s="78"/>
      <c r="NNS58" s="9"/>
      <c r="NNT58" s="9"/>
      <c r="NNU58" s="78"/>
      <c r="NNV58" s="9"/>
      <c r="NNW58" s="9"/>
      <c r="NNX58" s="78"/>
      <c r="NNY58" s="9"/>
      <c r="NNZ58" s="9"/>
      <c r="NOA58" s="78"/>
      <c r="NOB58" s="9"/>
      <c r="NOC58" s="9"/>
      <c r="NOD58" s="78"/>
      <c r="NOE58" s="9"/>
      <c r="NOF58" s="9"/>
      <c r="NOG58" s="78"/>
      <c r="NOH58" s="9"/>
      <c r="NOI58" s="9"/>
      <c r="NOJ58" s="78"/>
      <c r="NOK58" s="9"/>
      <c r="NOL58" s="9"/>
      <c r="NOM58" s="78"/>
      <c r="NON58" s="9"/>
      <c r="NOO58" s="9"/>
      <c r="NOP58" s="78"/>
      <c r="NOQ58" s="9"/>
      <c r="NOR58" s="9"/>
      <c r="NOS58" s="78"/>
      <c r="NOT58" s="9"/>
      <c r="NOU58" s="9"/>
      <c r="NOV58" s="78"/>
      <c r="NOW58" s="9"/>
      <c r="NOX58" s="9"/>
      <c r="NOY58" s="78"/>
      <c r="NOZ58" s="9"/>
      <c r="NPA58" s="9"/>
      <c r="NPB58" s="78"/>
      <c r="NPC58" s="9"/>
      <c r="NPD58" s="9"/>
      <c r="NPE58" s="78"/>
      <c r="NPF58" s="9"/>
      <c r="NPG58" s="9"/>
      <c r="NPH58" s="78"/>
      <c r="NPI58" s="9"/>
      <c r="NPJ58" s="9"/>
      <c r="NPK58" s="78"/>
      <c r="NPL58" s="10"/>
      <c r="NPM58" s="10"/>
      <c r="NPN58" s="10"/>
      <c r="NPO58" s="9"/>
      <c r="NPP58" s="9"/>
      <c r="NPQ58" s="78"/>
      <c r="NPR58" s="10"/>
      <c r="NPS58" s="10"/>
      <c r="NPT58" s="10"/>
      <c r="NPU58" s="9"/>
      <c r="NPV58" s="9"/>
      <c r="NPW58" s="78"/>
      <c r="NPX58" s="9"/>
      <c r="NPY58" s="9"/>
      <c r="NPZ58" s="78"/>
      <c r="NQA58" s="10"/>
      <c r="NQB58" s="10"/>
      <c r="NQC58" s="10"/>
      <c r="NQD58" s="10"/>
      <c r="NQE58" s="10"/>
      <c r="NQF58" s="10"/>
      <c r="NQG58" s="57"/>
      <c r="NQH58" s="58"/>
      <c r="NQI58" s="9"/>
      <c r="NQJ58" s="9"/>
      <c r="NQK58" s="78"/>
      <c r="NQL58" s="9"/>
      <c r="NQM58" s="9"/>
      <c r="NQN58" s="78"/>
      <c r="NQO58" s="9"/>
      <c r="NQP58" s="9"/>
      <c r="NQQ58" s="78"/>
      <c r="NQR58" s="9"/>
      <c r="NQS58" s="9"/>
      <c r="NQT58" s="78"/>
      <c r="NQU58" s="9"/>
      <c r="NQV58" s="9"/>
      <c r="NQW58" s="78"/>
      <c r="NQX58" s="9"/>
      <c r="NQY58" s="9"/>
      <c r="NQZ58" s="78"/>
      <c r="NRA58" s="9"/>
      <c r="NRB58" s="9"/>
      <c r="NRC58" s="78"/>
      <c r="NRD58" s="9"/>
      <c r="NRE58" s="9"/>
      <c r="NRF58" s="78"/>
      <c r="NRG58" s="9"/>
      <c r="NRH58" s="9"/>
      <c r="NRI58" s="78"/>
      <c r="NRJ58" s="9"/>
      <c r="NRK58" s="9"/>
      <c r="NRL58" s="78"/>
      <c r="NRM58" s="9"/>
      <c r="NRN58" s="9"/>
      <c r="NRO58" s="78"/>
      <c r="NRP58" s="9"/>
      <c r="NRQ58" s="9"/>
      <c r="NRR58" s="78"/>
      <c r="NRS58" s="9"/>
      <c r="NRT58" s="9"/>
      <c r="NRU58" s="78"/>
      <c r="NRV58" s="9"/>
      <c r="NRW58" s="9"/>
      <c r="NRX58" s="78"/>
      <c r="NRY58" s="9"/>
      <c r="NRZ58" s="9"/>
      <c r="NSA58" s="78"/>
      <c r="NSB58" s="9"/>
      <c r="NSC58" s="9"/>
      <c r="NSD58" s="78"/>
      <c r="NSE58" s="9"/>
      <c r="NSF58" s="9"/>
      <c r="NSG58" s="78"/>
      <c r="NSH58" s="9"/>
      <c r="NSI58" s="9"/>
      <c r="NSJ58" s="78"/>
      <c r="NSK58" s="9"/>
      <c r="NSL58" s="9"/>
      <c r="NSM58" s="78"/>
      <c r="NSN58" s="9"/>
      <c r="NSO58" s="9"/>
      <c r="NSP58" s="78"/>
      <c r="NSQ58" s="9"/>
      <c r="NSR58" s="9"/>
      <c r="NSS58" s="78"/>
      <c r="NST58" s="10"/>
      <c r="NSU58" s="10"/>
      <c r="NSV58" s="10"/>
      <c r="NSW58" s="9"/>
      <c r="NSX58" s="9"/>
      <c r="NSY58" s="78"/>
      <c r="NSZ58" s="10"/>
      <c r="NTA58" s="10"/>
      <c r="NTB58" s="10"/>
      <c r="NTC58" s="9"/>
      <c r="NTD58" s="9"/>
      <c r="NTE58" s="78"/>
      <c r="NTF58" s="9"/>
      <c r="NTG58" s="9"/>
      <c r="NTH58" s="78"/>
      <c r="NTI58" s="10"/>
      <c r="NTJ58" s="10"/>
      <c r="NTK58" s="10"/>
      <c r="NTL58" s="10"/>
      <c r="NTM58" s="10"/>
      <c r="NTN58" s="10"/>
      <c r="NTO58" s="57"/>
      <c r="NTP58" s="58"/>
      <c r="NTQ58" s="9"/>
      <c r="NTR58" s="9"/>
      <c r="NTS58" s="78"/>
      <c r="NTT58" s="9"/>
      <c r="NTU58" s="9"/>
      <c r="NTV58" s="78"/>
      <c r="NTW58" s="9"/>
      <c r="NTX58" s="9"/>
      <c r="NTY58" s="78"/>
      <c r="NTZ58" s="9"/>
      <c r="NUA58" s="9"/>
      <c r="NUB58" s="78"/>
      <c r="NUC58" s="9"/>
      <c r="NUD58" s="9"/>
      <c r="NUE58" s="78"/>
      <c r="NUF58" s="9"/>
      <c r="NUG58" s="9"/>
      <c r="NUH58" s="78"/>
      <c r="NUI58" s="9"/>
      <c r="NUJ58" s="9"/>
      <c r="NUK58" s="78"/>
      <c r="NUL58" s="9"/>
      <c r="NUM58" s="9"/>
      <c r="NUN58" s="78"/>
      <c r="NUO58" s="9"/>
      <c r="NUP58" s="9"/>
      <c r="NUQ58" s="78"/>
      <c r="NUR58" s="9"/>
      <c r="NUS58" s="9"/>
      <c r="NUT58" s="78"/>
      <c r="NUU58" s="9"/>
      <c r="NUV58" s="9"/>
      <c r="NUW58" s="78"/>
      <c r="NUX58" s="9"/>
      <c r="NUY58" s="9"/>
      <c r="NUZ58" s="78"/>
      <c r="NVA58" s="9"/>
      <c r="NVB58" s="9"/>
      <c r="NVC58" s="78"/>
      <c r="NVD58" s="9"/>
      <c r="NVE58" s="9"/>
      <c r="NVF58" s="78"/>
      <c r="NVG58" s="9"/>
      <c r="NVH58" s="9"/>
      <c r="NVI58" s="78"/>
      <c r="NVJ58" s="9"/>
      <c r="NVK58" s="9"/>
      <c r="NVL58" s="78"/>
      <c r="NVM58" s="9"/>
      <c r="NVN58" s="9"/>
      <c r="NVO58" s="78"/>
      <c r="NVP58" s="9"/>
      <c r="NVQ58" s="9"/>
      <c r="NVR58" s="78"/>
      <c r="NVS58" s="9"/>
      <c r="NVT58" s="9"/>
      <c r="NVU58" s="78"/>
      <c r="NVV58" s="9"/>
      <c r="NVW58" s="9"/>
      <c r="NVX58" s="78"/>
      <c r="NVY58" s="9"/>
      <c r="NVZ58" s="9"/>
      <c r="NWA58" s="78"/>
      <c r="NWB58" s="10"/>
      <c r="NWC58" s="10"/>
      <c r="NWD58" s="10"/>
      <c r="NWE58" s="9"/>
      <c r="NWF58" s="9"/>
      <c r="NWG58" s="78"/>
      <c r="NWH58" s="10"/>
      <c r="NWI58" s="10"/>
      <c r="NWJ58" s="10"/>
      <c r="NWK58" s="9"/>
      <c r="NWL58" s="9"/>
      <c r="NWM58" s="78"/>
      <c r="NWN58" s="9"/>
      <c r="NWO58" s="9"/>
      <c r="NWP58" s="78"/>
      <c r="NWQ58" s="10"/>
      <c r="NWR58" s="10"/>
      <c r="NWS58" s="10"/>
      <c r="NWT58" s="10"/>
      <c r="NWU58" s="10"/>
      <c r="NWV58" s="10"/>
      <c r="NWW58" s="57"/>
      <c r="NWX58" s="58"/>
      <c r="NWY58" s="9"/>
      <c r="NWZ58" s="9"/>
      <c r="NXA58" s="78"/>
      <c r="NXB58" s="9"/>
      <c r="NXC58" s="9"/>
      <c r="NXD58" s="78"/>
      <c r="NXE58" s="9"/>
      <c r="NXF58" s="9"/>
      <c r="NXG58" s="78"/>
      <c r="NXH58" s="9"/>
      <c r="NXI58" s="9"/>
      <c r="NXJ58" s="78"/>
      <c r="NXK58" s="9"/>
      <c r="NXL58" s="9"/>
      <c r="NXM58" s="78"/>
      <c r="NXN58" s="9"/>
      <c r="NXO58" s="9"/>
      <c r="NXP58" s="78"/>
      <c r="NXQ58" s="9"/>
      <c r="NXR58" s="9"/>
      <c r="NXS58" s="78"/>
      <c r="NXT58" s="9"/>
      <c r="NXU58" s="9"/>
      <c r="NXV58" s="78"/>
      <c r="NXW58" s="9"/>
      <c r="NXX58" s="9"/>
      <c r="NXY58" s="78"/>
      <c r="NXZ58" s="9"/>
      <c r="NYA58" s="9"/>
      <c r="NYB58" s="78"/>
      <c r="NYC58" s="9"/>
      <c r="NYD58" s="9"/>
      <c r="NYE58" s="78"/>
      <c r="NYF58" s="9"/>
      <c r="NYG58" s="9"/>
      <c r="NYH58" s="78"/>
      <c r="NYI58" s="9"/>
      <c r="NYJ58" s="9"/>
      <c r="NYK58" s="78"/>
      <c r="NYL58" s="9"/>
      <c r="NYM58" s="9"/>
      <c r="NYN58" s="78"/>
      <c r="NYO58" s="9"/>
      <c r="NYP58" s="9"/>
      <c r="NYQ58" s="78"/>
      <c r="NYR58" s="9"/>
      <c r="NYS58" s="9"/>
      <c r="NYT58" s="78"/>
      <c r="NYU58" s="9"/>
      <c r="NYV58" s="9"/>
      <c r="NYW58" s="78"/>
      <c r="NYX58" s="9"/>
      <c r="NYY58" s="9"/>
      <c r="NYZ58" s="78"/>
      <c r="NZA58" s="9"/>
      <c r="NZB58" s="9"/>
      <c r="NZC58" s="78"/>
      <c r="NZD58" s="9"/>
      <c r="NZE58" s="9"/>
      <c r="NZF58" s="78"/>
      <c r="NZG58" s="9"/>
      <c r="NZH58" s="9"/>
      <c r="NZI58" s="78"/>
      <c r="NZJ58" s="10"/>
      <c r="NZK58" s="10"/>
      <c r="NZL58" s="10"/>
      <c r="NZM58" s="9"/>
      <c r="NZN58" s="9"/>
      <c r="NZO58" s="78"/>
      <c r="NZP58" s="10"/>
      <c r="NZQ58" s="10"/>
      <c r="NZR58" s="10"/>
      <c r="NZS58" s="9"/>
      <c r="NZT58" s="9"/>
      <c r="NZU58" s="78"/>
      <c r="NZV58" s="9"/>
      <c r="NZW58" s="9"/>
      <c r="NZX58" s="78"/>
      <c r="NZY58" s="10"/>
      <c r="NZZ58" s="10"/>
      <c r="OAA58" s="10"/>
      <c r="OAB58" s="10"/>
      <c r="OAC58" s="10"/>
      <c r="OAD58" s="10"/>
      <c r="OAE58" s="57"/>
      <c r="OAF58" s="58"/>
      <c r="OAG58" s="9"/>
      <c r="OAH58" s="9"/>
      <c r="OAI58" s="78"/>
      <c r="OAJ58" s="9"/>
      <c r="OAK58" s="9"/>
      <c r="OAL58" s="78"/>
      <c r="OAM58" s="9"/>
      <c r="OAN58" s="9"/>
      <c r="OAO58" s="78"/>
      <c r="OAP58" s="9"/>
      <c r="OAQ58" s="9"/>
      <c r="OAR58" s="78"/>
      <c r="OAS58" s="9"/>
      <c r="OAT58" s="9"/>
      <c r="OAU58" s="78"/>
      <c r="OAV58" s="9"/>
      <c r="OAW58" s="9"/>
      <c r="OAX58" s="78"/>
      <c r="OAY58" s="9"/>
      <c r="OAZ58" s="9"/>
      <c r="OBA58" s="78"/>
      <c r="OBB58" s="9"/>
      <c r="OBC58" s="9"/>
      <c r="OBD58" s="78"/>
      <c r="OBE58" s="9"/>
      <c r="OBF58" s="9"/>
      <c r="OBG58" s="78"/>
      <c r="OBH58" s="9"/>
      <c r="OBI58" s="9"/>
      <c r="OBJ58" s="78"/>
      <c r="OBK58" s="9"/>
      <c r="OBL58" s="9"/>
      <c r="OBM58" s="78"/>
      <c r="OBN58" s="9"/>
      <c r="OBO58" s="9"/>
      <c r="OBP58" s="78"/>
      <c r="OBQ58" s="9"/>
      <c r="OBR58" s="9"/>
      <c r="OBS58" s="78"/>
      <c r="OBT58" s="9"/>
      <c r="OBU58" s="9"/>
      <c r="OBV58" s="78"/>
      <c r="OBW58" s="9"/>
      <c r="OBX58" s="9"/>
      <c r="OBY58" s="78"/>
      <c r="OBZ58" s="9"/>
      <c r="OCA58" s="9"/>
      <c r="OCB58" s="78"/>
      <c r="OCC58" s="9"/>
      <c r="OCD58" s="9"/>
      <c r="OCE58" s="78"/>
      <c r="OCF58" s="9"/>
      <c r="OCG58" s="9"/>
      <c r="OCH58" s="78"/>
      <c r="OCI58" s="9"/>
      <c r="OCJ58" s="9"/>
      <c r="OCK58" s="78"/>
      <c r="OCL58" s="9"/>
      <c r="OCM58" s="9"/>
      <c r="OCN58" s="78"/>
      <c r="OCO58" s="9"/>
      <c r="OCP58" s="9"/>
      <c r="OCQ58" s="78"/>
      <c r="OCR58" s="10"/>
      <c r="OCS58" s="10"/>
      <c r="OCT58" s="10"/>
      <c r="OCU58" s="9"/>
      <c r="OCV58" s="9"/>
      <c r="OCW58" s="78"/>
      <c r="OCX58" s="10"/>
      <c r="OCY58" s="10"/>
      <c r="OCZ58" s="10"/>
      <c r="ODA58" s="9"/>
      <c r="ODB58" s="9"/>
      <c r="ODC58" s="78"/>
      <c r="ODD58" s="9"/>
      <c r="ODE58" s="9"/>
      <c r="ODF58" s="78"/>
      <c r="ODG58" s="10"/>
      <c r="ODH58" s="10"/>
      <c r="ODI58" s="10"/>
      <c r="ODJ58" s="10"/>
      <c r="ODK58" s="10"/>
      <c r="ODL58" s="10"/>
      <c r="ODM58" s="57"/>
      <c r="ODN58" s="58"/>
      <c r="ODO58" s="9"/>
      <c r="ODP58" s="9"/>
      <c r="ODQ58" s="78"/>
      <c r="ODR58" s="9"/>
      <c r="ODS58" s="9"/>
      <c r="ODT58" s="78"/>
      <c r="ODU58" s="9"/>
      <c r="ODV58" s="9"/>
      <c r="ODW58" s="78"/>
      <c r="ODX58" s="9"/>
      <c r="ODY58" s="9"/>
      <c r="ODZ58" s="78"/>
      <c r="OEA58" s="9"/>
      <c r="OEB58" s="9"/>
      <c r="OEC58" s="78"/>
      <c r="OED58" s="9"/>
      <c r="OEE58" s="9"/>
      <c r="OEF58" s="78"/>
      <c r="OEG58" s="9"/>
      <c r="OEH58" s="9"/>
      <c r="OEI58" s="78"/>
      <c r="OEJ58" s="9"/>
      <c r="OEK58" s="9"/>
      <c r="OEL58" s="78"/>
      <c r="OEM58" s="9"/>
      <c r="OEN58" s="9"/>
      <c r="OEO58" s="78"/>
      <c r="OEP58" s="9"/>
      <c r="OEQ58" s="9"/>
      <c r="OER58" s="78"/>
      <c r="OES58" s="9"/>
      <c r="OET58" s="9"/>
      <c r="OEU58" s="78"/>
      <c r="OEV58" s="9"/>
      <c r="OEW58" s="9"/>
      <c r="OEX58" s="78"/>
      <c r="OEY58" s="9"/>
      <c r="OEZ58" s="9"/>
      <c r="OFA58" s="78"/>
      <c r="OFB58" s="9"/>
      <c r="OFC58" s="9"/>
      <c r="OFD58" s="78"/>
      <c r="OFE58" s="9"/>
      <c r="OFF58" s="9"/>
      <c r="OFG58" s="78"/>
      <c r="OFH58" s="9"/>
      <c r="OFI58" s="9"/>
      <c r="OFJ58" s="78"/>
      <c r="OFK58" s="9"/>
      <c r="OFL58" s="9"/>
      <c r="OFM58" s="78"/>
      <c r="OFN58" s="9"/>
      <c r="OFO58" s="9"/>
      <c r="OFP58" s="78"/>
      <c r="OFQ58" s="9"/>
      <c r="OFR58" s="9"/>
      <c r="OFS58" s="78"/>
      <c r="OFT58" s="9"/>
      <c r="OFU58" s="9"/>
      <c r="OFV58" s="78"/>
      <c r="OFW58" s="9"/>
      <c r="OFX58" s="9"/>
      <c r="OFY58" s="78"/>
      <c r="OFZ58" s="10"/>
      <c r="OGA58" s="10"/>
      <c r="OGB58" s="10"/>
      <c r="OGC58" s="9"/>
      <c r="OGD58" s="9"/>
      <c r="OGE58" s="78"/>
      <c r="OGF58" s="10"/>
      <c r="OGG58" s="10"/>
      <c r="OGH58" s="10"/>
      <c r="OGI58" s="9"/>
      <c r="OGJ58" s="9"/>
      <c r="OGK58" s="78"/>
      <c r="OGL58" s="9"/>
      <c r="OGM58" s="9"/>
      <c r="OGN58" s="78"/>
      <c r="OGO58" s="10"/>
      <c r="OGP58" s="10"/>
      <c r="OGQ58" s="10"/>
      <c r="OGR58" s="10"/>
      <c r="OGS58" s="10"/>
      <c r="OGT58" s="10"/>
      <c r="OGU58" s="57"/>
      <c r="OGV58" s="58"/>
      <c r="OGW58" s="9"/>
      <c r="OGX58" s="9"/>
      <c r="OGY58" s="78"/>
      <c r="OGZ58" s="9"/>
      <c r="OHA58" s="9"/>
      <c r="OHB58" s="78"/>
      <c r="OHC58" s="9"/>
      <c r="OHD58" s="9"/>
      <c r="OHE58" s="78"/>
      <c r="OHF58" s="9"/>
      <c r="OHG58" s="9"/>
      <c r="OHH58" s="78"/>
      <c r="OHI58" s="9"/>
      <c r="OHJ58" s="9"/>
      <c r="OHK58" s="78"/>
      <c r="OHL58" s="9"/>
      <c r="OHM58" s="9"/>
      <c r="OHN58" s="78"/>
      <c r="OHO58" s="9"/>
      <c r="OHP58" s="9"/>
      <c r="OHQ58" s="78"/>
      <c r="OHR58" s="9"/>
      <c r="OHS58" s="9"/>
      <c r="OHT58" s="78"/>
      <c r="OHU58" s="9"/>
      <c r="OHV58" s="9"/>
      <c r="OHW58" s="78"/>
      <c r="OHX58" s="9"/>
      <c r="OHY58" s="9"/>
      <c r="OHZ58" s="78"/>
      <c r="OIA58" s="9"/>
      <c r="OIB58" s="9"/>
      <c r="OIC58" s="78"/>
      <c r="OID58" s="9"/>
      <c r="OIE58" s="9"/>
      <c r="OIF58" s="78"/>
      <c r="OIG58" s="9"/>
      <c r="OIH58" s="9"/>
      <c r="OII58" s="78"/>
      <c r="OIJ58" s="9"/>
      <c r="OIK58" s="9"/>
      <c r="OIL58" s="78"/>
      <c r="OIM58" s="9"/>
      <c r="OIN58" s="9"/>
      <c r="OIO58" s="78"/>
      <c r="OIP58" s="9"/>
      <c r="OIQ58" s="9"/>
      <c r="OIR58" s="78"/>
      <c r="OIS58" s="9"/>
      <c r="OIT58" s="9"/>
      <c r="OIU58" s="78"/>
      <c r="OIV58" s="9"/>
      <c r="OIW58" s="9"/>
      <c r="OIX58" s="78"/>
      <c r="OIY58" s="9"/>
      <c r="OIZ58" s="9"/>
      <c r="OJA58" s="78"/>
      <c r="OJB58" s="9"/>
      <c r="OJC58" s="9"/>
      <c r="OJD58" s="78"/>
      <c r="OJE58" s="9"/>
      <c r="OJF58" s="9"/>
      <c r="OJG58" s="78"/>
      <c r="OJH58" s="10"/>
      <c r="OJI58" s="10"/>
      <c r="OJJ58" s="10"/>
      <c r="OJK58" s="9"/>
      <c r="OJL58" s="9"/>
      <c r="OJM58" s="78"/>
      <c r="OJN58" s="10"/>
      <c r="OJO58" s="10"/>
      <c r="OJP58" s="10"/>
      <c r="OJQ58" s="9"/>
      <c r="OJR58" s="9"/>
      <c r="OJS58" s="78"/>
      <c r="OJT58" s="9"/>
      <c r="OJU58" s="9"/>
      <c r="OJV58" s="78"/>
      <c r="OJW58" s="10"/>
      <c r="OJX58" s="10"/>
      <c r="OJY58" s="10"/>
      <c r="OJZ58" s="10"/>
      <c r="OKA58" s="10"/>
      <c r="OKB58" s="10"/>
      <c r="OKC58" s="57"/>
      <c r="OKD58" s="58"/>
      <c r="OKE58" s="9"/>
      <c r="OKF58" s="9"/>
      <c r="OKG58" s="78"/>
      <c r="OKH58" s="9"/>
      <c r="OKI58" s="9"/>
      <c r="OKJ58" s="78"/>
      <c r="OKK58" s="9"/>
      <c r="OKL58" s="9"/>
      <c r="OKM58" s="78"/>
      <c r="OKN58" s="9"/>
      <c r="OKO58" s="9"/>
      <c r="OKP58" s="78"/>
      <c r="OKQ58" s="9"/>
      <c r="OKR58" s="9"/>
      <c r="OKS58" s="78"/>
      <c r="OKT58" s="9"/>
      <c r="OKU58" s="9"/>
      <c r="OKV58" s="78"/>
      <c r="OKW58" s="9"/>
      <c r="OKX58" s="9"/>
      <c r="OKY58" s="78"/>
      <c r="OKZ58" s="9"/>
      <c r="OLA58" s="9"/>
      <c r="OLB58" s="78"/>
      <c r="OLC58" s="9"/>
      <c r="OLD58" s="9"/>
      <c r="OLE58" s="78"/>
      <c r="OLF58" s="9"/>
      <c r="OLG58" s="9"/>
      <c r="OLH58" s="78"/>
      <c r="OLI58" s="9"/>
      <c r="OLJ58" s="9"/>
      <c r="OLK58" s="78"/>
      <c r="OLL58" s="9"/>
      <c r="OLM58" s="9"/>
      <c r="OLN58" s="78"/>
      <c r="OLO58" s="9"/>
      <c r="OLP58" s="9"/>
      <c r="OLQ58" s="78"/>
      <c r="OLR58" s="9"/>
      <c r="OLS58" s="9"/>
      <c r="OLT58" s="78"/>
      <c r="OLU58" s="9"/>
      <c r="OLV58" s="9"/>
      <c r="OLW58" s="78"/>
      <c r="OLX58" s="9"/>
      <c r="OLY58" s="9"/>
      <c r="OLZ58" s="78"/>
      <c r="OMA58" s="9"/>
      <c r="OMB58" s="9"/>
      <c r="OMC58" s="78"/>
      <c r="OMD58" s="9"/>
      <c r="OME58" s="9"/>
      <c r="OMF58" s="78"/>
      <c r="OMG58" s="9"/>
      <c r="OMH58" s="9"/>
      <c r="OMI58" s="78"/>
      <c r="OMJ58" s="9"/>
      <c r="OMK58" s="9"/>
      <c r="OML58" s="78"/>
      <c r="OMM58" s="9"/>
      <c r="OMN58" s="9"/>
      <c r="OMO58" s="78"/>
      <c r="OMP58" s="10"/>
      <c r="OMQ58" s="10"/>
      <c r="OMR58" s="10"/>
      <c r="OMS58" s="9"/>
      <c r="OMT58" s="9"/>
      <c r="OMU58" s="78"/>
      <c r="OMV58" s="10"/>
      <c r="OMW58" s="10"/>
      <c r="OMX58" s="10"/>
      <c r="OMY58" s="9"/>
      <c r="OMZ58" s="9"/>
      <c r="ONA58" s="78"/>
      <c r="ONB58" s="9"/>
      <c r="ONC58" s="9"/>
      <c r="OND58" s="78"/>
      <c r="ONE58" s="10"/>
      <c r="ONF58" s="10"/>
      <c r="ONG58" s="10"/>
      <c r="ONH58" s="10"/>
      <c r="ONI58" s="10"/>
      <c r="ONJ58" s="10"/>
      <c r="ONK58" s="57"/>
      <c r="ONL58" s="58"/>
      <c r="ONM58" s="9"/>
      <c r="ONN58" s="9"/>
      <c r="ONO58" s="78"/>
      <c r="ONP58" s="9"/>
      <c r="ONQ58" s="9"/>
      <c r="ONR58" s="78"/>
      <c r="ONS58" s="9"/>
      <c r="ONT58" s="9"/>
      <c r="ONU58" s="78"/>
      <c r="ONV58" s="9"/>
      <c r="ONW58" s="9"/>
      <c r="ONX58" s="78"/>
      <c r="ONY58" s="9"/>
      <c r="ONZ58" s="9"/>
      <c r="OOA58" s="78"/>
      <c r="OOB58" s="9"/>
      <c r="OOC58" s="9"/>
      <c r="OOD58" s="78"/>
      <c r="OOE58" s="9"/>
      <c r="OOF58" s="9"/>
      <c r="OOG58" s="78"/>
      <c r="OOH58" s="9"/>
      <c r="OOI58" s="9"/>
      <c r="OOJ58" s="78"/>
      <c r="OOK58" s="9"/>
      <c r="OOL58" s="9"/>
      <c r="OOM58" s="78"/>
      <c r="OON58" s="9"/>
      <c r="OOO58" s="9"/>
      <c r="OOP58" s="78"/>
      <c r="OOQ58" s="9"/>
      <c r="OOR58" s="9"/>
      <c r="OOS58" s="78"/>
      <c r="OOT58" s="9"/>
      <c r="OOU58" s="9"/>
      <c r="OOV58" s="78"/>
      <c r="OOW58" s="9"/>
      <c r="OOX58" s="9"/>
      <c r="OOY58" s="78"/>
      <c r="OOZ58" s="9"/>
      <c r="OPA58" s="9"/>
      <c r="OPB58" s="78"/>
      <c r="OPC58" s="9"/>
      <c r="OPD58" s="9"/>
      <c r="OPE58" s="78"/>
      <c r="OPF58" s="9"/>
      <c r="OPG58" s="9"/>
      <c r="OPH58" s="78"/>
      <c r="OPI58" s="9"/>
      <c r="OPJ58" s="9"/>
      <c r="OPK58" s="78"/>
      <c r="OPL58" s="9"/>
      <c r="OPM58" s="9"/>
      <c r="OPN58" s="78"/>
      <c r="OPO58" s="9"/>
      <c r="OPP58" s="9"/>
      <c r="OPQ58" s="78"/>
      <c r="OPR58" s="9"/>
      <c r="OPS58" s="9"/>
      <c r="OPT58" s="78"/>
      <c r="OPU58" s="9"/>
      <c r="OPV58" s="9"/>
      <c r="OPW58" s="78"/>
      <c r="OPX58" s="10"/>
      <c r="OPY58" s="10"/>
      <c r="OPZ58" s="10"/>
      <c r="OQA58" s="9"/>
      <c r="OQB58" s="9"/>
      <c r="OQC58" s="78"/>
      <c r="OQD58" s="10"/>
      <c r="OQE58" s="10"/>
      <c r="OQF58" s="10"/>
      <c r="OQG58" s="9"/>
      <c r="OQH58" s="9"/>
      <c r="OQI58" s="78"/>
      <c r="OQJ58" s="9"/>
      <c r="OQK58" s="9"/>
      <c r="OQL58" s="78"/>
      <c r="OQM58" s="10"/>
      <c r="OQN58" s="10"/>
      <c r="OQO58" s="10"/>
      <c r="OQP58" s="10"/>
      <c r="OQQ58" s="10"/>
      <c r="OQR58" s="10"/>
      <c r="OQS58" s="57"/>
      <c r="OQT58" s="58"/>
      <c r="OQU58" s="9"/>
      <c r="OQV58" s="9"/>
      <c r="OQW58" s="78"/>
      <c r="OQX58" s="9"/>
      <c r="OQY58" s="9"/>
      <c r="OQZ58" s="78"/>
      <c r="ORA58" s="9"/>
      <c r="ORB58" s="9"/>
      <c r="ORC58" s="78"/>
      <c r="ORD58" s="9"/>
      <c r="ORE58" s="9"/>
      <c r="ORF58" s="78"/>
      <c r="ORG58" s="9"/>
      <c r="ORH58" s="9"/>
      <c r="ORI58" s="78"/>
      <c r="ORJ58" s="9"/>
      <c r="ORK58" s="9"/>
      <c r="ORL58" s="78"/>
      <c r="ORM58" s="9"/>
      <c r="ORN58" s="9"/>
      <c r="ORO58" s="78"/>
      <c r="ORP58" s="9"/>
      <c r="ORQ58" s="9"/>
      <c r="ORR58" s="78"/>
      <c r="ORS58" s="9"/>
      <c r="ORT58" s="9"/>
      <c r="ORU58" s="78"/>
      <c r="ORV58" s="9"/>
      <c r="ORW58" s="9"/>
      <c r="ORX58" s="78"/>
      <c r="ORY58" s="9"/>
      <c r="ORZ58" s="9"/>
      <c r="OSA58" s="78"/>
      <c r="OSB58" s="9"/>
      <c r="OSC58" s="9"/>
      <c r="OSD58" s="78"/>
      <c r="OSE58" s="9"/>
      <c r="OSF58" s="9"/>
      <c r="OSG58" s="78"/>
      <c r="OSH58" s="9"/>
      <c r="OSI58" s="9"/>
      <c r="OSJ58" s="78"/>
      <c r="OSK58" s="9"/>
      <c r="OSL58" s="9"/>
      <c r="OSM58" s="78"/>
      <c r="OSN58" s="9"/>
      <c r="OSO58" s="9"/>
      <c r="OSP58" s="78"/>
      <c r="OSQ58" s="9"/>
      <c r="OSR58" s="9"/>
      <c r="OSS58" s="78"/>
      <c r="OST58" s="9"/>
      <c r="OSU58" s="9"/>
      <c r="OSV58" s="78"/>
      <c r="OSW58" s="9"/>
      <c r="OSX58" s="9"/>
      <c r="OSY58" s="78"/>
      <c r="OSZ58" s="9"/>
      <c r="OTA58" s="9"/>
      <c r="OTB58" s="78"/>
      <c r="OTC58" s="9"/>
      <c r="OTD58" s="9"/>
      <c r="OTE58" s="78"/>
      <c r="OTF58" s="10"/>
      <c r="OTG58" s="10"/>
      <c r="OTH58" s="10"/>
      <c r="OTI58" s="9"/>
      <c r="OTJ58" s="9"/>
      <c r="OTK58" s="78"/>
      <c r="OTL58" s="10"/>
      <c r="OTM58" s="10"/>
      <c r="OTN58" s="10"/>
      <c r="OTO58" s="9"/>
      <c r="OTP58" s="9"/>
      <c r="OTQ58" s="78"/>
      <c r="OTR58" s="9"/>
      <c r="OTS58" s="9"/>
      <c r="OTT58" s="78"/>
      <c r="OTU58" s="10"/>
      <c r="OTV58" s="10"/>
      <c r="OTW58" s="10"/>
      <c r="OTX58" s="10"/>
      <c r="OTY58" s="10"/>
      <c r="OTZ58" s="10"/>
      <c r="OUA58" s="57"/>
      <c r="OUB58" s="58"/>
      <c r="OUC58" s="9"/>
      <c r="OUD58" s="9"/>
      <c r="OUE58" s="78"/>
      <c r="OUF58" s="9"/>
      <c r="OUG58" s="9"/>
      <c r="OUH58" s="78"/>
      <c r="OUI58" s="9"/>
      <c r="OUJ58" s="9"/>
      <c r="OUK58" s="78"/>
      <c r="OUL58" s="9"/>
      <c r="OUM58" s="9"/>
      <c r="OUN58" s="78"/>
      <c r="OUO58" s="9"/>
      <c r="OUP58" s="9"/>
      <c r="OUQ58" s="78"/>
      <c r="OUR58" s="9"/>
      <c r="OUS58" s="9"/>
      <c r="OUT58" s="78"/>
      <c r="OUU58" s="9"/>
      <c r="OUV58" s="9"/>
      <c r="OUW58" s="78"/>
      <c r="OUX58" s="9"/>
      <c r="OUY58" s="9"/>
      <c r="OUZ58" s="78"/>
      <c r="OVA58" s="9"/>
      <c r="OVB58" s="9"/>
      <c r="OVC58" s="78"/>
      <c r="OVD58" s="9"/>
      <c r="OVE58" s="9"/>
      <c r="OVF58" s="78"/>
      <c r="OVG58" s="9"/>
      <c r="OVH58" s="9"/>
      <c r="OVI58" s="78"/>
      <c r="OVJ58" s="9"/>
      <c r="OVK58" s="9"/>
      <c r="OVL58" s="78"/>
      <c r="OVM58" s="9"/>
      <c r="OVN58" s="9"/>
      <c r="OVO58" s="78"/>
      <c r="OVP58" s="9"/>
      <c r="OVQ58" s="9"/>
      <c r="OVR58" s="78"/>
      <c r="OVS58" s="9"/>
      <c r="OVT58" s="9"/>
      <c r="OVU58" s="78"/>
      <c r="OVV58" s="9"/>
      <c r="OVW58" s="9"/>
      <c r="OVX58" s="78"/>
      <c r="OVY58" s="9"/>
      <c r="OVZ58" s="9"/>
      <c r="OWA58" s="78"/>
      <c r="OWB58" s="9"/>
      <c r="OWC58" s="9"/>
      <c r="OWD58" s="78"/>
      <c r="OWE58" s="9"/>
      <c r="OWF58" s="9"/>
      <c r="OWG58" s="78"/>
      <c r="OWH58" s="9"/>
      <c r="OWI58" s="9"/>
      <c r="OWJ58" s="78"/>
      <c r="OWK58" s="9"/>
      <c r="OWL58" s="9"/>
      <c r="OWM58" s="78"/>
      <c r="OWN58" s="10"/>
      <c r="OWO58" s="10"/>
      <c r="OWP58" s="10"/>
      <c r="OWQ58" s="9"/>
      <c r="OWR58" s="9"/>
      <c r="OWS58" s="78"/>
      <c r="OWT58" s="10"/>
      <c r="OWU58" s="10"/>
      <c r="OWV58" s="10"/>
      <c r="OWW58" s="9"/>
      <c r="OWX58" s="9"/>
      <c r="OWY58" s="78"/>
      <c r="OWZ58" s="9"/>
      <c r="OXA58" s="9"/>
      <c r="OXB58" s="78"/>
      <c r="OXC58" s="10"/>
      <c r="OXD58" s="10"/>
      <c r="OXE58" s="10"/>
      <c r="OXF58" s="10"/>
      <c r="OXG58" s="10"/>
      <c r="OXH58" s="10"/>
      <c r="OXI58" s="57"/>
      <c r="OXJ58" s="58"/>
      <c r="OXK58" s="9"/>
      <c r="OXL58" s="9"/>
      <c r="OXM58" s="78"/>
      <c r="OXN58" s="9"/>
      <c r="OXO58" s="9"/>
      <c r="OXP58" s="78"/>
      <c r="OXQ58" s="9"/>
      <c r="OXR58" s="9"/>
      <c r="OXS58" s="78"/>
      <c r="OXT58" s="9"/>
      <c r="OXU58" s="9"/>
      <c r="OXV58" s="78"/>
      <c r="OXW58" s="9"/>
      <c r="OXX58" s="9"/>
      <c r="OXY58" s="78"/>
      <c r="OXZ58" s="9"/>
      <c r="OYA58" s="9"/>
      <c r="OYB58" s="78"/>
      <c r="OYC58" s="9"/>
      <c r="OYD58" s="9"/>
      <c r="OYE58" s="78"/>
      <c r="OYF58" s="9"/>
      <c r="OYG58" s="9"/>
      <c r="OYH58" s="78"/>
      <c r="OYI58" s="9"/>
      <c r="OYJ58" s="9"/>
      <c r="OYK58" s="78"/>
      <c r="OYL58" s="9"/>
      <c r="OYM58" s="9"/>
      <c r="OYN58" s="78"/>
      <c r="OYO58" s="9"/>
      <c r="OYP58" s="9"/>
      <c r="OYQ58" s="78"/>
      <c r="OYR58" s="9"/>
      <c r="OYS58" s="9"/>
      <c r="OYT58" s="78"/>
      <c r="OYU58" s="9"/>
      <c r="OYV58" s="9"/>
      <c r="OYW58" s="78"/>
      <c r="OYX58" s="9"/>
      <c r="OYY58" s="9"/>
      <c r="OYZ58" s="78"/>
      <c r="OZA58" s="9"/>
      <c r="OZB58" s="9"/>
      <c r="OZC58" s="78"/>
      <c r="OZD58" s="9"/>
      <c r="OZE58" s="9"/>
      <c r="OZF58" s="78"/>
      <c r="OZG58" s="9"/>
      <c r="OZH58" s="9"/>
      <c r="OZI58" s="78"/>
      <c r="OZJ58" s="9"/>
      <c r="OZK58" s="9"/>
      <c r="OZL58" s="78"/>
      <c r="OZM58" s="9"/>
      <c r="OZN58" s="9"/>
      <c r="OZO58" s="78"/>
      <c r="OZP58" s="9"/>
      <c r="OZQ58" s="9"/>
      <c r="OZR58" s="78"/>
      <c r="OZS58" s="9"/>
      <c r="OZT58" s="9"/>
      <c r="OZU58" s="78"/>
      <c r="OZV58" s="10"/>
      <c r="OZW58" s="10"/>
      <c r="OZX58" s="10"/>
      <c r="OZY58" s="9"/>
      <c r="OZZ58" s="9"/>
      <c r="PAA58" s="78"/>
      <c r="PAB58" s="10"/>
      <c r="PAC58" s="10"/>
      <c r="PAD58" s="10"/>
      <c r="PAE58" s="9"/>
      <c r="PAF58" s="9"/>
      <c r="PAG58" s="78"/>
      <c r="PAH58" s="9"/>
      <c r="PAI58" s="9"/>
      <c r="PAJ58" s="78"/>
      <c r="PAK58" s="10"/>
      <c r="PAL58" s="10"/>
      <c r="PAM58" s="10"/>
      <c r="PAN58" s="10"/>
      <c r="PAO58" s="10"/>
      <c r="PAP58" s="10"/>
      <c r="PAQ58" s="57"/>
      <c r="PAR58" s="58"/>
      <c r="PAS58" s="9"/>
      <c r="PAT58" s="9"/>
      <c r="PAU58" s="78"/>
      <c r="PAV58" s="9"/>
      <c r="PAW58" s="9"/>
      <c r="PAX58" s="78"/>
      <c r="PAY58" s="9"/>
      <c r="PAZ58" s="9"/>
      <c r="PBA58" s="78"/>
      <c r="PBB58" s="9"/>
      <c r="PBC58" s="9"/>
      <c r="PBD58" s="78"/>
      <c r="PBE58" s="9"/>
      <c r="PBF58" s="9"/>
      <c r="PBG58" s="78"/>
      <c r="PBH58" s="9"/>
      <c r="PBI58" s="9"/>
      <c r="PBJ58" s="78"/>
      <c r="PBK58" s="9"/>
      <c r="PBL58" s="9"/>
      <c r="PBM58" s="78"/>
      <c r="PBN58" s="9"/>
      <c r="PBO58" s="9"/>
      <c r="PBP58" s="78"/>
      <c r="PBQ58" s="9"/>
      <c r="PBR58" s="9"/>
      <c r="PBS58" s="78"/>
      <c r="PBT58" s="9"/>
      <c r="PBU58" s="9"/>
      <c r="PBV58" s="78"/>
      <c r="PBW58" s="9"/>
      <c r="PBX58" s="9"/>
      <c r="PBY58" s="78"/>
      <c r="PBZ58" s="9"/>
      <c r="PCA58" s="9"/>
      <c r="PCB58" s="78"/>
      <c r="PCC58" s="9"/>
      <c r="PCD58" s="9"/>
      <c r="PCE58" s="78"/>
      <c r="PCF58" s="9"/>
      <c r="PCG58" s="9"/>
      <c r="PCH58" s="78"/>
      <c r="PCI58" s="9"/>
      <c r="PCJ58" s="9"/>
      <c r="PCK58" s="78"/>
      <c r="PCL58" s="9"/>
      <c r="PCM58" s="9"/>
      <c r="PCN58" s="78"/>
      <c r="PCO58" s="9"/>
      <c r="PCP58" s="9"/>
      <c r="PCQ58" s="78"/>
      <c r="PCR58" s="9"/>
      <c r="PCS58" s="9"/>
      <c r="PCT58" s="78"/>
      <c r="PCU58" s="9"/>
      <c r="PCV58" s="9"/>
      <c r="PCW58" s="78"/>
      <c r="PCX58" s="9"/>
      <c r="PCY58" s="9"/>
      <c r="PCZ58" s="78"/>
      <c r="PDA58" s="9"/>
      <c r="PDB58" s="9"/>
      <c r="PDC58" s="78"/>
      <c r="PDD58" s="10"/>
      <c r="PDE58" s="10"/>
      <c r="PDF58" s="10"/>
      <c r="PDG58" s="9"/>
      <c r="PDH58" s="9"/>
      <c r="PDI58" s="78"/>
      <c r="PDJ58" s="10"/>
      <c r="PDK58" s="10"/>
      <c r="PDL58" s="10"/>
      <c r="PDM58" s="9"/>
      <c r="PDN58" s="9"/>
      <c r="PDO58" s="78"/>
      <c r="PDP58" s="9"/>
      <c r="PDQ58" s="9"/>
      <c r="PDR58" s="78"/>
      <c r="PDS58" s="10"/>
      <c r="PDT58" s="10"/>
      <c r="PDU58" s="10"/>
      <c r="PDV58" s="10"/>
      <c r="PDW58" s="10"/>
      <c r="PDX58" s="10"/>
      <c r="PDY58" s="57"/>
      <c r="PDZ58" s="58"/>
      <c r="PEA58" s="9"/>
      <c r="PEB58" s="9"/>
      <c r="PEC58" s="78"/>
      <c r="PED58" s="9"/>
      <c r="PEE58" s="9"/>
      <c r="PEF58" s="78"/>
      <c r="PEG58" s="9"/>
      <c r="PEH58" s="9"/>
      <c r="PEI58" s="78"/>
      <c r="PEJ58" s="9"/>
      <c r="PEK58" s="9"/>
      <c r="PEL58" s="78"/>
      <c r="PEM58" s="9"/>
      <c r="PEN58" s="9"/>
      <c r="PEO58" s="78"/>
      <c r="PEP58" s="9"/>
      <c r="PEQ58" s="9"/>
      <c r="PER58" s="78"/>
      <c r="PES58" s="9"/>
      <c r="PET58" s="9"/>
      <c r="PEU58" s="78"/>
      <c r="PEV58" s="9"/>
      <c r="PEW58" s="9"/>
      <c r="PEX58" s="78"/>
      <c r="PEY58" s="9"/>
      <c r="PEZ58" s="9"/>
      <c r="PFA58" s="78"/>
      <c r="PFB58" s="9"/>
      <c r="PFC58" s="9"/>
      <c r="PFD58" s="78"/>
      <c r="PFE58" s="9"/>
      <c r="PFF58" s="9"/>
      <c r="PFG58" s="78"/>
      <c r="PFH58" s="9"/>
      <c r="PFI58" s="9"/>
      <c r="PFJ58" s="78"/>
      <c r="PFK58" s="9"/>
      <c r="PFL58" s="9"/>
      <c r="PFM58" s="78"/>
      <c r="PFN58" s="9"/>
      <c r="PFO58" s="9"/>
      <c r="PFP58" s="78"/>
      <c r="PFQ58" s="9"/>
      <c r="PFR58" s="9"/>
      <c r="PFS58" s="78"/>
      <c r="PFT58" s="9"/>
      <c r="PFU58" s="9"/>
      <c r="PFV58" s="78"/>
      <c r="PFW58" s="9"/>
      <c r="PFX58" s="9"/>
      <c r="PFY58" s="78"/>
      <c r="PFZ58" s="9"/>
      <c r="PGA58" s="9"/>
      <c r="PGB58" s="78"/>
      <c r="PGC58" s="9"/>
      <c r="PGD58" s="9"/>
      <c r="PGE58" s="78"/>
      <c r="PGF58" s="9"/>
      <c r="PGG58" s="9"/>
      <c r="PGH58" s="78"/>
      <c r="PGI58" s="9"/>
      <c r="PGJ58" s="9"/>
      <c r="PGK58" s="78"/>
      <c r="PGL58" s="10"/>
      <c r="PGM58" s="10"/>
      <c r="PGN58" s="10"/>
      <c r="PGO58" s="9"/>
      <c r="PGP58" s="9"/>
      <c r="PGQ58" s="78"/>
      <c r="PGR58" s="10"/>
      <c r="PGS58" s="10"/>
      <c r="PGT58" s="10"/>
      <c r="PGU58" s="9"/>
      <c r="PGV58" s="9"/>
      <c r="PGW58" s="78"/>
      <c r="PGX58" s="9"/>
      <c r="PGY58" s="9"/>
      <c r="PGZ58" s="78"/>
      <c r="PHA58" s="10"/>
      <c r="PHB58" s="10"/>
      <c r="PHC58" s="10"/>
      <c r="PHD58" s="10"/>
      <c r="PHE58" s="10"/>
      <c r="PHF58" s="10"/>
      <c r="PHG58" s="57"/>
      <c r="PHH58" s="58"/>
      <c r="PHI58" s="9"/>
      <c r="PHJ58" s="9"/>
      <c r="PHK58" s="78"/>
      <c r="PHL58" s="9"/>
      <c r="PHM58" s="9"/>
      <c r="PHN58" s="78"/>
      <c r="PHO58" s="9"/>
      <c r="PHP58" s="9"/>
      <c r="PHQ58" s="78"/>
      <c r="PHR58" s="9"/>
      <c r="PHS58" s="9"/>
      <c r="PHT58" s="78"/>
      <c r="PHU58" s="9"/>
      <c r="PHV58" s="9"/>
      <c r="PHW58" s="78"/>
      <c r="PHX58" s="9"/>
      <c r="PHY58" s="9"/>
      <c r="PHZ58" s="78"/>
      <c r="PIA58" s="9"/>
      <c r="PIB58" s="9"/>
      <c r="PIC58" s="78"/>
      <c r="PID58" s="9"/>
      <c r="PIE58" s="9"/>
      <c r="PIF58" s="78"/>
      <c r="PIG58" s="9"/>
      <c r="PIH58" s="9"/>
      <c r="PII58" s="78"/>
      <c r="PIJ58" s="9"/>
      <c r="PIK58" s="9"/>
      <c r="PIL58" s="78"/>
      <c r="PIM58" s="9"/>
      <c r="PIN58" s="9"/>
      <c r="PIO58" s="78"/>
      <c r="PIP58" s="9"/>
      <c r="PIQ58" s="9"/>
      <c r="PIR58" s="78"/>
      <c r="PIS58" s="9"/>
      <c r="PIT58" s="9"/>
      <c r="PIU58" s="78"/>
      <c r="PIV58" s="9"/>
      <c r="PIW58" s="9"/>
      <c r="PIX58" s="78"/>
      <c r="PIY58" s="9"/>
      <c r="PIZ58" s="9"/>
      <c r="PJA58" s="78"/>
      <c r="PJB58" s="9"/>
      <c r="PJC58" s="9"/>
      <c r="PJD58" s="78"/>
      <c r="PJE58" s="9"/>
      <c r="PJF58" s="9"/>
      <c r="PJG58" s="78"/>
      <c r="PJH58" s="9"/>
      <c r="PJI58" s="9"/>
      <c r="PJJ58" s="78"/>
      <c r="PJK58" s="9"/>
      <c r="PJL58" s="9"/>
      <c r="PJM58" s="78"/>
      <c r="PJN58" s="9"/>
      <c r="PJO58" s="9"/>
      <c r="PJP58" s="78"/>
      <c r="PJQ58" s="9"/>
      <c r="PJR58" s="9"/>
      <c r="PJS58" s="78"/>
      <c r="PJT58" s="10"/>
      <c r="PJU58" s="10"/>
      <c r="PJV58" s="10"/>
      <c r="PJW58" s="9"/>
      <c r="PJX58" s="9"/>
      <c r="PJY58" s="78"/>
      <c r="PJZ58" s="10"/>
      <c r="PKA58" s="10"/>
      <c r="PKB58" s="10"/>
      <c r="PKC58" s="9"/>
      <c r="PKD58" s="9"/>
      <c r="PKE58" s="78"/>
      <c r="PKF58" s="9"/>
      <c r="PKG58" s="9"/>
      <c r="PKH58" s="78"/>
      <c r="PKI58" s="10"/>
      <c r="PKJ58" s="10"/>
      <c r="PKK58" s="10"/>
      <c r="PKL58" s="10"/>
      <c r="PKM58" s="10"/>
      <c r="PKN58" s="10"/>
      <c r="PKO58" s="57"/>
      <c r="PKP58" s="58"/>
      <c r="PKQ58" s="9"/>
      <c r="PKR58" s="9"/>
      <c r="PKS58" s="78"/>
      <c r="PKT58" s="9"/>
      <c r="PKU58" s="9"/>
      <c r="PKV58" s="78"/>
      <c r="PKW58" s="9"/>
      <c r="PKX58" s="9"/>
      <c r="PKY58" s="78"/>
      <c r="PKZ58" s="9"/>
      <c r="PLA58" s="9"/>
      <c r="PLB58" s="78"/>
      <c r="PLC58" s="9"/>
      <c r="PLD58" s="9"/>
      <c r="PLE58" s="78"/>
      <c r="PLF58" s="9"/>
      <c r="PLG58" s="9"/>
      <c r="PLH58" s="78"/>
      <c r="PLI58" s="9"/>
      <c r="PLJ58" s="9"/>
      <c r="PLK58" s="78"/>
      <c r="PLL58" s="9"/>
      <c r="PLM58" s="9"/>
      <c r="PLN58" s="78"/>
      <c r="PLO58" s="9"/>
      <c r="PLP58" s="9"/>
      <c r="PLQ58" s="78"/>
      <c r="PLR58" s="9"/>
      <c r="PLS58" s="9"/>
      <c r="PLT58" s="78"/>
      <c r="PLU58" s="9"/>
      <c r="PLV58" s="9"/>
      <c r="PLW58" s="78"/>
      <c r="PLX58" s="9"/>
      <c r="PLY58" s="9"/>
      <c r="PLZ58" s="78"/>
      <c r="PMA58" s="9"/>
      <c r="PMB58" s="9"/>
      <c r="PMC58" s="78"/>
      <c r="PMD58" s="9"/>
      <c r="PME58" s="9"/>
      <c r="PMF58" s="78"/>
      <c r="PMG58" s="9"/>
      <c r="PMH58" s="9"/>
      <c r="PMI58" s="78"/>
      <c r="PMJ58" s="9"/>
      <c r="PMK58" s="9"/>
      <c r="PML58" s="78"/>
      <c r="PMM58" s="9"/>
      <c r="PMN58" s="9"/>
      <c r="PMO58" s="78"/>
      <c r="PMP58" s="9"/>
      <c r="PMQ58" s="9"/>
      <c r="PMR58" s="78"/>
      <c r="PMS58" s="9"/>
      <c r="PMT58" s="9"/>
      <c r="PMU58" s="78"/>
      <c r="PMV58" s="9"/>
      <c r="PMW58" s="9"/>
      <c r="PMX58" s="78"/>
      <c r="PMY58" s="9"/>
      <c r="PMZ58" s="9"/>
      <c r="PNA58" s="78"/>
      <c r="PNB58" s="10"/>
      <c r="PNC58" s="10"/>
      <c r="PND58" s="10"/>
      <c r="PNE58" s="9"/>
      <c r="PNF58" s="9"/>
      <c r="PNG58" s="78"/>
      <c r="PNH58" s="10"/>
      <c r="PNI58" s="10"/>
      <c r="PNJ58" s="10"/>
      <c r="PNK58" s="9"/>
      <c r="PNL58" s="9"/>
      <c r="PNM58" s="78"/>
      <c r="PNN58" s="9"/>
      <c r="PNO58" s="9"/>
      <c r="PNP58" s="78"/>
      <c r="PNQ58" s="10"/>
      <c r="PNR58" s="10"/>
      <c r="PNS58" s="10"/>
      <c r="PNT58" s="10"/>
      <c r="PNU58" s="10"/>
      <c r="PNV58" s="10"/>
      <c r="PNW58" s="57"/>
      <c r="PNX58" s="58"/>
      <c r="PNY58" s="9"/>
      <c r="PNZ58" s="9"/>
      <c r="POA58" s="78"/>
      <c r="POB58" s="9"/>
      <c r="POC58" s="9"/>
      <c r="POD58" s="78"/>
      <c r="POE58" s="9"/>
      <c r="POF58" s="9"/>
      <c r="POG58" s="78"/>
      <c r="POH58" s="9"/>
      <c r="POI58" s="9"/>
      <c r="POJ58" s="78"/>
      <c r="POK58" s="9"/>
      <c r="POL58" s="9"/>
      <c r="POM58" s="78"/>
      <c r="PON58" s="9"/>
      <c r="POO58" s="9"/>
      <c r="POP58" s="78"/>
      <c r="POQ58" s="9"/>
      <c r="POR58" s="9"/>
      <c r="POS58" s="78"/>
      <c r="POT58" s="9"/>
      <c r="POU58" s="9"/>
      <c r="POV58" s="78"/>
      <c r="POW58" s="9"/>
      <c r="POX58" s="9"/>
      <c r="POY58" s="78"/>
      <c r="POZ58" s="9"/>
      <c r="PPA58" s="9"/>
      <c r="PPB58" s="78"/>
      <c r="PPC58" s="9"/>
      <c r="PPD58" s="9"/>
      <c r="PPE58" s="78"/>
      <c r="PPF58" s="9"/>
      <c r="PPG58" s="9"/>
      <c r="PPH58" s="78"/>
      <c r="PPI58" s="9"/>
      <c r="PPJ58" s="9"/>
      <c r="PPK58" s="78"/>
      <c r="PPL58" s="9"/>
      <c r="PPM58" s="9"/>
      <c r="PPN58" s="78"/>
      <c r="PPO58" s="9"/>
      <c r="PPP58" s="9"/>
      <c r="PPQ58" s="78"/>
      <c r="PPR58" s="9"/>
      <c r="PPS58" s="9"/>
      <c r="PPT58" s="78"/>
      <c r="PPU58" s="9"/>
      <c r="PPV58" s="9"/>
      <c r="PPW58" s="78"/>
      <c r="PPX58" s="9"/>
      <c r="PPY58" s="9"/>
      <c r="PPZ58" s="78"/>
      <c r="PQA58" s="9"/>
      <c r="PQB58" s="9"/>
      <c r="PQC58" s="78"/>
      <c r="PQD58" s="9"/>
      <c r="PQE58" s="9"/>
      <c r="PQF58" s="78"/>
      <c r="PQG58" s="9"/>
      <c r="PQH58" s="9"/>
      <c r="PQI58" s="78"/>
      <c r="PQJ58" s="10"/>
      <c r="PQK58" s="10"/>
      <c r="PQL58" s="10"/>
      <c r="PQM58" s="9"/>
      <c r="PQN58" s="9"/>
      <c r="PQO58" s="78"/>
      <c r="PQP58" s="10"/>
      <c r="PQQ58" s="10"/>
      <c r="PQR58" s="10"/>
      <c r="PQS58" s="9"/>
      <c r="PQT58" s="9"/>
      <c r="PQU58" s="78"/>
      <c r="PQV58" s="9"/>
      <c r="PQW58" s="9"/>
      <c r="PQX58" s="78"/>
      <c r="PQY58" s="10"/>
      <c r="PQZ58" s="10"/>
      <c r="PRA58" s="10"/>
      <c r="PRB58" s="10"/>
      <c r="PRC58" s="10"/>
      <c r="PRD58" s="10"/>
      <c r="PRE58" s="57"/>
      <c r="PRF58" s="58"/>
      <c r="PRG58" s="9"/>
      <c r="PRH58" s="9"/>
      <c r="PRI58" s="78"/>
      <c r="PRJ58" s="9"/>
      <c r="PRK58" s="9"/>
      <c r="PRL58" s="78"/>
      <c r="PRM58" s="9"/>
      <c r="PRN58" s="9"/>
      <c r="PRO58" s="78"/>
      <c r="PRP58" s="9"/>
      <c r="PRQ58" s="9"/>
      <c r="PRR58" s="78"/>
      <c r="PRS58" s="9"/>
      <c r="PRT58" s="9"/>
      <c r="PRU58" s="78"/>
      <c r="PRV58" s="9"/>
      <c r="PRW58" s="9"/>
      <c r="PRX58" s="78"/>
      <c r="PRY58" s="9"/>
      <c r="PRZ58" s="9"/>
      <c r="PSA58" s="78"/>
      <c r="PSB58" s="9"/>
      <c r="PSC58" s="9"/>
      <c r="PSD58" s="78"/>
      <c r="PSE58" s="9"/>
      <c r="PSF58" s="9"/>
      <c r="PSG58" s="78"/>
      <c r="PSH58" s="9"/>
      <c r="PSI58" s="9"/>
      <c r="PSJ58" s="78"/>
      <c r="PSK58" s="9"/>
      <c r="PSL58" s="9"/>
      <c r="PSM58" s="78"/>
      <c r="PSN58" s="9"/>
      <c r="PSO58" s="9"/>
      <c r="PSP58" s="78"/>
      <c r="PSQ58" s="9"/>
      <c r="PSR58" s="9"/>
      <c r="PSS58" s="78"/>
      <c r="PST58" s="9"/>
      <c r="PSU58" s="9"/>
      <c r="PSV58" s="78"/>
      <c r="PSW58" s="9"/>
      <c r="PSX58" s="9"/>
      <c r="PSY58" s="78"/>
      <c r="PSZ58" s="9"/>
      <c r="PTA58" s="9"/>
      <c r="PTB58" s="78"/>
      <c r="PTC58" s="9"/>
      <c r="PTD58" s="9"/>
      <c r="PTE58" s="78"/>
      <c r="PTF58" s="9"/>
      <c r="PTG58" s="9"/>
      <c r="PTH58" s="78"/>
      <c r="PTI58" s="9"/>
      <c r="PTJ58" s="9"/>
      <c r="PTK58" s="78"/>
      <c r="PTL58" s="9"/>
      <c r="PTM58" s="9"/>
      <c r="PTN58" s="78"/>
      <c r="PTO58" s="9"/>
      <c r="PTP58" s="9"/>
      <c r="PTQ58" s="78"/>
      <c r="PTR58" s="10"/>
      <c r="PTS58" s="10"/>
      <c r="PTT58" s="10"/>
      <c r="PTU58" s="9"/>
      <c r="PTV58" s="9"/>
      <c r="PTW58" s="78"/>
      <c r="PTX58" s="10"/>
      <c r="PTY58" s="10"/>
      <c r="PTZ58" s="10"/>
      <c r="PUA58" s="9"/>
      <c r="PUB58" s="9"/>
      <c r="PUC58" s="78"/>
      <c r="PUD58" s="9"/>
      <c r="PUE58" s="9"/>
      <c r="PUF58" s="78"/>
      <c r="PUG58" s="10"/>
      <c r="PUH58" s="10"/>
      <c r="PUI58" s="10"/>
      <c r="PUJ58" s="10"/>
      <c r="PUK58" s="10"/>
      <c r="PUL58" s="10"/>
      <c r="PUM58" s="57"/>
      <c r="PUN58" s="58"/>
      <c r="PUO58" s="9"/>
      <c r="PUP58" s="9"/>
      <c r="PUQ58" s="78"/>
      <c r="PUR58" s="9"/>
      <c r="PUS58" s="9"/>
      <c r="PUT58" s="78"/>
      <c r="PUU58" s="9"/>
      <c r="PUV58" s="9"/>
      <c r="PUW58" s="78"/>
      <c r="PUX58" s="9"/>
      <c r="PUY58" s="9"/>
      <c r="PUZ58" s="78"/>
      <c r="PVA58" s="9"/>
      <c r="PVB58" s="9"/>
      <c r="PVC58" s="78"/>
      <c r="PVD58" s="9"/>
      <c r="PVE58" s="9"/>
      <c r="PVF58" s="78"/>
      <c r="PVG58" s="9"/>
      <c r="PVH58" s="9"/>
      <c r="PVI58" s="78"/>
      <c r="PVJ58" s="9"/>
      <c r="PVK58" s="9"/>
      <c r="PVL58" s="78"/>
      <c r="PVM58" s="9"/>
      <c r="PVN58" s="9"/>
      <c r="PVO58" s="78"/>
      <c r="PVP58" s="9"/>
      <c r="PVQ58" s="9"/>
      <c r="PVR58" s="78"/>
      <c r="PVS58" s="9"/>
      <c r="PVT58" s="9"/>
      <c r="PVU58" s="78"/>
      <c r="PVV58" s="9"/>
      <c r="PVW58" s="9"/>
      <c r="PVX58" s="78"/>
      <c r="PVY58" s="9"/>
      <c r="PVZ58" s="9"/>
      <c r="PWA58" s="78"/>
      <c r="PWB58" s="9"/>
      <c r="PWC58" s="9"/>
      <c r="PWD58" s="78"/>
      <c r="PWE58" s="9"/>
      <c r="PWF58" s="9"/>
      <c r="PWG58" s="78"/>
      <c r="PWH58" s="9"/>
      <c r="PWI58" s="9"/>
      <c r="PWJ58" s="78"/>
      <c r="PWK58" s="9"/>
      <c r="PWL58" s="9"/>
      <c r="PWM58" s="78"/>
      <c r="PWN58" s="9"/>
      <c r="PWO58" s="9"/>
      <c r="PWP58" s="78"/>
      <c r="PWQ58" s="9"/>
      <c r="PWR58" s="9"/>
      <c r="PWS58" s="78"/>
      <c r="PWT58" s="9"/>
      <c r="PWU58" s="9"/>
      <c r="PWV58" s="78"/>
      <c r="PWW58" s="9"/>
      <c r="PWX58" s="9"/>
      <c r="PWY58" s="78"/>
      <c r="PWZ58" s="10"/>
      <c r="PXA58" s="10"/>
      <c r="PXB58" s="10"/>
      <c r="PXC58" s="9"/>
      <c r="PXD58" s="9"/>
      <c r="PXE58" s="78"/>
      <c r="PXF58" s="10"/>
      <c r="PXG58" s="10"/>
      <c r="PXH58" s="10"/>
      <c r="PXI58" s="9"/>
      <c r="PXJ58" s="9"/>
      <c r="PXK58" s="78"/>
      <c r="PXL58" s="9"/>
      <c r="PXM58" s="9"/>
      <c r="PXN58" s="78"/>
      <c r="PXO58" s="10"/>
      <c r="PXP58" s="10"/>
      <c r="PXQ58" s="10"/>
      <c r="PXR58" s="10"/>
      <c r="PXS58" s="10"/>
      <c r="PXT58" s="10"/>
      <c r="PXU58" s="57"/>
      <c r="PXV58" s="58"/>
      <c r="PXW58" s="9"/>
      <c r="PXX58" s="9"/>
      <c r="PXY58" s="78"/>
      <c r="PXZ58" s="9"/>
      <c r="PYA58" s="9"/>
      <c r="PYB58" s="78"/>
      <c r="PYC58" s="9"/>
      <c r="PYD58" s="9"/>
      <c r="PYE58" s="78"/>
      <c r="PYF58" s="9"/>
      <c r="PYG58" s="9"/>
      <c r="PYH58" s="78"/>
      <c r="PYI58" s="9"/>
      <c r="PYJ58" s="9"/>
      <c r="PYK58" s="78"/>
      <c r="PYL58" s="9"/>
      <c r="PYM58" s="9"/>
      <c r="PYN58" s="78"/>
      <c r="PYO58" s="9"/>
      <c r="PYP58" s="9"/>
      <c r="PYQ58" s="78"/>
      <c r="PYR58" s="9"/>
      <c r="PYS58" s="9"/>
      <c r="PYT58" s="78"/>
      <c r="PYU58" s="9"/>
      <c r="PYV58" s="9"/>
      <c r="PYW58" s="78"/>
      <c r="PYX58" s="9"/>
      <c r="PYY58" s="9"/>
      <c r="PYZ58" s="78"/>
      <c r="PZA58" s="9"/>
      <c r="PZB58" s="9"/>
      <c r="PZC58" s="78"/>
      <c r="PZD58" s="9"/>
      <c r="PZE58" s="9"/>
      <c r="PZF58" s="78"/>
      <c r="PZG58" s="9"/>
      <c r="PZH58" s="9"/>
      <c r="PZI58" s="78"/>
      <c r="PZJ58" s="9"/>
      <c r="PZK58" s="9"/>
      <c r="PZL58" s="78"/>
      <c r="PZM58" s="9"/>
      <c r="PZN58" s="9"/>
      <c r="PZO58" s="78"/>
      <c r="PZP58" s="9"/>
      <c r="PZQ58" s="9"/>
      <c r="PZR58" s="78"/>
      <c r="PZS58" s="9"/>
      <c r="PZT58" s="9"/>
      <c r="PZU58" s="78"/>
      <c r="PZV58" s="9"/>
      <c r="PZW58" s="9"/>
      <c r="PZX58" s="78"/>
      <c r="PZY58" s="9"/>
      <c r="PZZ58" s="9"/>
      <c r="QAA58" s="78"/>
      <c r="QAB58" s="9"/>
      <c r="QAC58" s="9"/>
      <c r="QAD58" s="78"/>
      <c r="QAE58" s="9"/>
      <c r="QAF58" s="9"/>
      <c r="QAG58" s="78"/>
      <c r="QAH58" s="10"/>
      <c r="QAI58" s="10"/>
      <c r="QAJ58" s="10"/>
      <c r="QAK58" s="9"/>
      <c r="QAL58" s="9"/>
      <c r="QAM58" s="78"/>
      <c r="QAN58" s="10"/>
      <c r="QAO58" s="10"/>
      <c r="QAP58" s="10"/>
      <c r="QAQ58" s="9"/>
      <c r="QAR58" s="9"/>
      <c r="QAS58" s="78"/>
      <c r="QAT58" s="9"/>
      <c r="QAU58" s="9"/>
      <c r="QAV58" s="78"/>
      <c r="QAW58" s="10"/>
      <c r="QAX58" s="10"/>
      <c r="QAY58" s="10"/>
      <c r="QAZ58" s="10"/>
      <c r="QBA58" s="10"/>
      <c r="QBB58" s="10"/>
      <c r="QBC58" s="57"/>
      <c r="QBD58" s="58"/>
      <c r="QBE58" s="9"/>
      <c r="QBF58" s="9"/>
      <c r="QBG58" s="78"/>
      <c r="QBH58" s="9"/>
      <c r="QBI58" s="9"/>
      <c r="QBJ58" s="78"/>
      <c r="QBK58" s="9"/>
      <c r="QBL58" s="9"/>
      <c r="QBM58" s="78"/>
      <c r="QBN58" s="9"/>
      <c r="QBO58" s="9"/>
      <c r="QBP58" s="78"/>
      <c r="QBQ58" s="9"/>
      <c r="QBR58" s="9"/>
      <c r="QBS58" s="78"/>
      <c r="QBT58" s="9"/>
      <c r="QBU58" s="9"/>
      <c r="QBV58" s="78"/>
      <c r="QBW58" s="9"/>
      <c r="QBX58" s="9"/>
      <c r="QBY58" s="78"/>
      <c r="QBZ58" s="9"/>
      <c r="QCA58" s="9"/>
      <c r="QCB58" s="78"/>
      <c r="QCC58" s="9"/>
      <c r="QCD58" s="9"/>
      <c r="QCE58" s="78"/>
      <c r="QCF58" s="9"/>
      <c r="QCG58" s="9"/>
      <c r="QCH58" s="78"/>
      <c r="QCI58" s="9"/>
      <c r="QCJ58" s="9"/>
      <c r="QCK58" s="78"/>
      <c r="QCL58" s="9"/>
      <c r="QCM58" s="9"/>
      <c r="QCN58" s="78"/>
      <c r="QCO58" s="9"/>
      <c r="QCP58" s="9"/>
      <c r="QCQ58" s="78"/>
      <c r="QCR58" s="9"/>
      <c r="QCS58" s="9"/>
      <c r="QCT58" s="78"/>
      <c r="QCU58" s="9"/>
      <c r="QCV58" s="9"/>
      <c r="QCW58" s="78"/>
      <c r="QCX58" s="9"/>
      <c r="QCY58" s="9"/>
      <c r="QCZ58" s="78"/>
      <c r="QDA58" s="9"/>
      <c r="QDB58" s="9"/>
      <c r="QDC58" s="78"/>
      <c r="QDD58" s="9"/>
      <c r="QDE58" s="9"/>
      <c r="QDF58" s="78"/>
      <c r="QDG58" s="9"/>
      <c r="QDH58" s="9"/>
      <c r="QDI58" s="78"/>
      <c r="QDJ58" s="9"/>
      <c r="QDK58" s="9"/>
      <c r="QDL58" s="78"/>
      <c r="QDM58" s="9"/>
      <c r="QDN58" s="9"/>
      <c r="QDO58" s="78"/>
      <c r="QDP58" s="10"/>
      <c r="QDQ58" s="10"/>
      <c r="QDR58" s="10"/>
      <c r="QDS58" s="9"/>
      <c r="QDT58" s="9"/>
      <c r="QDU58" s="78"/>
      <c r="QDV58" s="10"/>
      <c r="QDW58" s="10"/>
      <c r="QDX58" s="10"/>
      <c r="QDY58" s="9"/>
      <c r="QDZ58" s="9"/>
      <c r="QEA58" s="78"/>
      <c r="QEB58" s="9"/>
      <c r="QEC58" s="9"/>
      <c r="QED58" s="78"/>
      <c r="QEE58" s="10"/>
      <c r="QEF58" s="10"/>
      <c r="QEG58" s="10"/>
      <c r="QEH58" s="10"/>
      <c r="QEI58" s="10"/>
      <c r="QEJ58" s="10"/>
      <c r="QEK58" s="57"/>
      <c r="QEL58" s="58"/>
      <c r="QEM58" s="9"/>
      <c r="QEN58" s="9"/>
      <c r="QEO58" s="78"/>
      <c r="QEP58" s="9"/>
      <c r="QEQ58" s="9"/>
      <c r="QER58" s="78"/>
      <c r="QES58" s="9"/>
      <c r="QET58" s="9"/>
      <c r="QEU58" s="78"/>
      <c r="QEV58" s="9"/>
      <c r="QEW58" s="9"/>
      <c r="QEX58" s="78"/>
      <c r="QEY58" s="9"/>
      <c r="QEZ58" s="9"/>
      <c r="QFA58" s="78"/>
      <c r="QFB58" s="9"/>
      <c r="QFC58" s="9"/>
      <c r="QFD58" s="78"/>
      <c r="QFE58" s="9"/>
      <c r="QFF58" s="9"/>
      <c r="QFG58" s="78"/>
      <c r="QFH58" s="9"/>
      <c r="QFI58" s="9"/>
      <c r="QFJ58" s="78"/>
      <c r="QFK58" s="9"/>
      <c r="QFL58" s="9"/>
      <c r="QFM58" s="78"/>
      <c r="QFN58" s="9"/>
      <c r="QFO58" s="9"/>
      <c r="QFP58" s="78"/>
      <c r="QFQ58" s="9"/>
      <c r="QFR58" s="9"/>
      <c r="QFS58" s="78"/>
      <c r="QFT58" s="9"/>
      <c r="QFU58" s="9"/>
      <c r="QFV58" s="78"/>
      <c r="QFW58" s="9"/>
      <c r="QFX58" s="9"/>
      <c r="QFY58" s="78"/>
      <c r="QFZ58" s="9"/>
      <c r="QGA58" s="9"/>
      <c r="QGB58" s="78"/>
      <c r="QGC58" s="9"/>
      <c r="QGD58" s="9"/>
      <c r="QGE58" s="78"/>
      <c r="QGF58" s="9"/>
      <c r="QGG58" s="9"/>
      <c r="QGH58" s="78"/>
      <c r="QGI58" s="9"/>
      <c r="QGJ58" s="9"/>
      <c r="QGK58" s="78"/>
      <c r="QGL58" s="9"/>
      <c r="QGM58" s="9"/>
      <c r="QGN58" s="78"/>
      <c r="QGO58" s="9"/>
      <c r="QGP58" s="9"/>
      <c r="QGQ58" s="78"/>
      <c r="QGR58" s="9"/>
      <c r="QGS58" s="9"/>
      <c r="QGT58" s="78"/>
      <c r="QGU58" s="9"/>
      <c r="QGV58" s="9"/>
      <c r="QGW58" s="78"/>
      <c r="QGX58" s="10"/>
      <c r="QGY58" s="10"/>
      <c r="QGZ58" s="10"/>
      <c r="QHA58" s="9"/>
      <c r="QHB58" s="9"/>
      <c r="QHC58" s="78"/>
      <c r="QHD58" s="10"/>
      <c r="QHE58" s="10"/>
      <c r="QHF58" s="10"/>
      <c r="QHG58" s="9"/>
      <c r="QHH58" s="9"/>
      <c r="QHI58" s="78"/>
      <c r="QHJ58" s="9"/>
      <c r="QHK58" s="9"/>
      <c r="QHL58" s="78"/>
      <c r="QHM58" s="10"/>
      <c r="QHN58" s="10"/>
      <c r="QHO58" s="10"/>
      <c r="QHP58" s="10"/>
      <c r="QHQ58" s="10"/>
      <c r="QHR58" s="10"/>
      <c r="QHS58" s="57"/>
      <c r="QHT58" s="58"/>
      <c r="QHU58" s="9"/>
      <c r="QHV58" s="9"/>
      <c r="QHW58" s="78"/>
      <c r="QHX58" s="9"/>
      <c r="QHY58" s="9"/>
      <c r="QHZ58" s="78"/>
      <c r="QIA58" s="9"/>
      <c r="QIB58" s="9"/>
      <c r="QIC58" s="78"/>
      <c r="QID58" s="9"/>
      <c r="QIE58" s="9"/>
      <c r="QIF58" s="78"/>
      <c r="QIG58" s="9"/>
      <c r="QIH58" s="9"/>
      <c r="QII58" s="78"/>
      <c r="QIJ58" s="9"/>
      <c r="QIK58" s="9"/>
      <c r="QIL58" s="78"/>
      <c r="QIM58" s="9"/>
      <c r="QIN58" s="9"/>
      <c r="QIO58" s="78"/>
      <c r="QIP58" s="9"/>
      <c r="QIQ58" s="9"/>
      <c r="QIR58" s="78"/>
      <c r="QIS58" s="9"/>
      <c r="QIT58" s="9"/>
      <c r="QIU58" s="78"/>
      <c r="QIV58" s="9"/>
      <c r="QIW58" s="9"/>
      <c r="QIX58" s="78"/>
      <c r="QIY58" s="9"/>
      <c r="QIZ58" s="9"/>
      <c r="QJA58" s="78"/>
      <c r="QJB58" s="9"/>
      <c r="QJC58" s="9"/>
      <c r="QJD58" s="78"/>
      <c r="QJE58" s="9"/>
      <c r="QJF58" s="9"/>
      <c r="QJG58" s="78"/>
      <c r="QJH58" s="9"/>
      <c r="QJI58" s="9"/>
      <c r="QJJ58" s="78"/>
      <c r="QJK58" s="9"/>
      <c r="QJL58" s="9"/>
      <c r="QJM58" s="78"/>
      <c r="QJN58" s="9"/>
      <c r="QJO58" s="9"/>
      <c r="QJP58" s="78"/>
      <c r="QJQ58" s="9"/>
      <c r="QJR58" s="9"/>
      <c r="QJS58" s="78"/>
      <c r="QJT58" s="9"/>
      <c r="QJU58" s="9"/>
      <c r="QJV58" s="78"/>
      <c r="QJW58" s="9"/>
      <c r="QJX58" s="9"/>
      <c r="QJY58" s="78"/>
      <c r="QJZ58" s="9"/>
      <c r="QKA58" s="9"/>
      <c r="QKB58" s="78"/>
      <c r="QKC58" s="9"/>
      <c r="QKD58" s="9"/>
      <c r="QKE58" s="78"/>
      <c r="QKF58" s="10"/>
      <c r="QKG58" s="10"/>
      <c r="QKH58" s="10"/>
      <c r="QKI58" s="9"/>
      <c r="QKJ58" s="9"/>
      <c r="QKK58" s="78"/>
      <c r="QKL58" s="10"/>
      <c r="QKM58" s="10"/>
      <c r="QKN58" s="10"/>
      <c r="QKO58" s="9"/>
      <c r="QKP58" s="9"/>
      <c r="QKQ58" s="78"/>
      <c r="QKR58" s="9"/>
      <c r="QKS58" s="9"/>
      <c r="QKT58" s="78"/>
      <c r="QKU58" s="10"/>
      <c r="QKV58" s="10"/>
      <c r="QKW58" s="10"/>
      <c r="QKX58" s="10"/>
      <c r="QKY58" s="10"/>
      <c r="QKZ58" s="10"/>
      <c r="QLA58" s="57"/>
      <c r="QLB58" s="58"/>
      <c r="QLC58" s="9"/>
      <c r="QLD58" s="9"/>
      <c r="QLE58" s="78"/>
      <c r="QLF58" s="9"/>
      <c r="QLG58" s="9"/>
      <c r="QLH58" s="78"/>
      <c r="QLI58" s="9"/>
      <c r="QLJ58" s="9"/>
      <c r="QLK58" s="78"/>
      <c r="QLL58" s="9"/>
      <c r="QLM58" s="9"/>
      <c r="QLN58" s="78"/>
      <c r="QLO58" s="9"/>
      <c r="QLP58" s="9"/>
      <c r="QLQ58" s="78"/>
      <c r="QLR58" s="9"/>
      <c r="QLS58" s="9"/>
      <c r="QLT58" s="78"/>
      <c r="QLU58" s="9"/>
      <c r="QLV58" s="9"/>
      <c r="QLW58" s="78"/>
      <c r="QLX58" s="9"/>
      <c r="QLY58" s="9"/>
      <c r="QLZ58" s="78"/>
      <c r="QMA58" s="9"/>
      <c r="QMB58" s="9"/>
      <c r="QMC58" s="78"/>
      <c r="QMD58" s="9"/>
      <c r="QME58" s="9"/>
      <c r="QMF58" s="78"/>
      <c r="QMG58" s="9"/>
      <c r="QMH58" s="9"/>
      <c r="QMI58" s="78"/>
      <c r="QMJ58" s="9"/>
      <c r="QMK58" s="9"/>
      <c r="QML58" s="78"/>
      <c r="QMM58" s="9"/>
      <c r="QMN58" s="9"/>
      <c r="QMO58" s="78"/>
      <c r="QMP58" s="9"/>
      <c r="QMQ58" s="9"/>
      <c r="QMR58" s="78"/>
      <c r="QMS58" s="9"/>
      <c r="QMT58" s="9"/>
      <c r="QMU58" s="78"/>
      <c r="QMV58" s="9"/>
      <c r="QMW58" s="9"/>
      <c r="QMX58" s="78"/>
      <c r="QMY58" s="9"/>
      <c r="QMZ58" s="9"/>
      <c r="QNA58" s="78"/>
      <c r="QNB58" s="9"/>
      <c r="QNC58" s="9"/>
      <c r="QND58" s="78"/>
      <c r="QNE58" s="9"/>
      <c r="QNF58" s="9"/>
      <c r="QNG58" s="78"/>
      <c r="QNH58" s="9"/>
      <c r="QNI58" s="9"/>
      <c r="QNJ58" s="78"/>
      <c r="QNK58" s="9"/>
      <c r="QNL58" s="9"/>
      <c r="QNM58" s="78"/>
      <c r="QNN58" s="10"/>
      <c r="QNO58" s="10"/>
      <c r="QNP58" s="10"/>
      <c r="QNQ58" s="9"/>
      <c r="QNR58" s="9"/>
      <c r="QNS58" s="78"/>
      <c r="QNT58" s="10"/>
      <c r="QNU58" s="10"/>
      <c r="QNV58" s="10"/>
      <c r="QNW58" s="9"/>
      <c r="QNX58" s="9"/>
      <c r="QNY58" s="78"/>
      <c r="QNZ58" s="9"/>
      <c r="QOA58" s="9"/>
      <c r="QOB58" s="78"/>
      <c r="QOC58" s="10"/>
      <c r="QOD58" s="10"/>
      <c r="QOE58" s="10"/>
      <c r="QOF58" s="10"/>
      <c r="QOG58" s="10"/>
      <c r="QOH58" s="10"/>
      <c r="QOI58" s="57"/>
      <c r="QOJ58" s="58"/>
      <c r="QOK58" s="9"/>
      <c r="QOL58" s="9"/>
      <c r="QOM58" s="78"/>
      <c r="QON58" s="9"/>
      <c r="QOO58" s="9"/>
      <c r="QOP58" s="78"/>
      <c r="QOQ58" s="9"/>
      <c r="QOR58" s="9"/>
      <c r="QOS58" s="78"/>
      <c r="QOT58" s="9"/>
      <c r="QOU58" s="9"/>
      <c r="QOV58" s="78"/>
      <c r="QOW58" s="9"/>
      <c r="QOX58" s="9"/>
      <c r="QOY58" s="78"/>
      <c r="QOZ58" s="9"/>
      <c r="QPA58" s="9"/>
      <c r="QPB58" s="78"/>
      <c r="QPC58" s="9"/>
      <c r="QPD58" s="9"/>
      <c r="QPE58" s="78"/>
      <c r="QPF58" s="9"/>
      <c r="QPG58" s="9"/>
      <c r="QPH58" s="78"/>
      <c r="QPI58" s="9"/>
      <c r="QPJ58" s="9"/>
      <c r="QPK58" s="78"/>
      <c r="QPL58" s="9"/>
      <c r="QPM58" s="9"/>
      <c r="QPN58" s="78"/>
      <c r="QPO58" s="9"/>
      <c r="QPP58" s="9"/>
      <c r="QPQ58" s="78"/>
      <c r="QPR58" s="9"/>
      <c r="QPS58" s="9"/>
      <c r="QPT58" s="78"/>
      <c r="QPU58" s="9"/>
      <c r="QPV58" s="9"/>
      <c r="QPW58" s="78"/>
      <c r="QPX58" s="9"/>
      <c r="QPY58" s="9"/>
      <c r="QPZ58" s="78"/>
      <c r="QQA58" s="9"/>
      <c r="QQB58" s="9"/>
      <c r="QQC58" s="78"/>
      <c r="QQD58" s="9"/>
      <c r="QQE58" s="9"/>
      <c r="QQF58" s="78"/>
      <c r="QQG58" s="9"/>
      <c r="QQH58" s="9"/>
      <c r="QQI58" s="78"/>
      <c r="QQJ58" s="9"/>
      <c r="QQK58" s="9"/>
      <c r="QQL58" s="78"/>
      <c r="QQM58" s="9"/>
      <c r="QQN58" s="9"/>
      <c r="QQO58" s="78"/>
      <c r="QQP58" s="9"/>
      <c r="QQQ58" s="9"/>
      <c r="QQR58" s="78"/>
      <c r="QQS58" s="9"/>
      <c r="QQT58" s="9"/>
      <c r="QQU58" s="78"/>
      <c r="QQV58" s="10"/>
      <c r="QQW58" s="10"/>
      <c r="QQX58" s="10"/>
      <c r="QQY58" s="9"/>
      <c r="QQZ58" s="9"/>
      <c r="QRA58" s="78"/>
      <c r="QRB58" s="10"/>
      <c r="QRC58" s="10"/>
      <c r="QRD58" s="10"/>
      <c r="QRE58" s="9"/>
      <c r="QRF58" s="9"/>
      <c r="QRG58" s="78"/>
      <c r="QRH58" s="9"/>
      <c r="QRI58" s="9"/>
      <c r="QRJ58" s="78"/>
      <c r="QRK58" s="10"/>
      <c r="QRL58" s="10"/>
      <c r="QRM58" s="10"/>
      <c r="QRN58" s="10"/>
      <c r="QRO58" s="10"/>
      <c r="QRP58" s="10"/>
      <c r="QRQ58" s="57"/>
      <c r="QRR58" s="58"/>
      <c r="QRS58" s="9"/>
      <c r="QRT58" s="9"/>
      <c r="QRU58" s="78"/>
      <c r="QRV58" s="9"/>
      <c r="QRW58" s="9"/>
      <c r="QRX58" s="78"/>
      <c r="QRY58" s="9"/>
      <c r="QRZ58" s="9"/>
      <c r="QSA58" s="78"/>
      <c r="QSB58" s="9"/>
      <c r="QSC58" s="9"/>
      <c r="QSD58" s="78"/>
      <c r="QSE58" s="9"/>
      <c r="QSF58" s="9"/>
      <c r="QSG58" s="78"/>
      <c r="QSH58" s="9"/>
      <c r="QSI58" s="9"/>
      <c r="QSJ58" s="78"/>
      <c r="QSK58" s="9"/>
      <c r="QSL58" s="9"/>
      <c r="QSM58" s="78"/>
      <c r="QSN58" s="9"/>
      <c r="QSO58" s="9"/>
      <c r="QSP58" s="78"/>
      <c r="QSQ58" s="9"/>
      <c r="QSR58" s="9"/>
      <c r="QSS58" s="78"/>
      <c r="QST58" s="9"/>
      <c r="QSU58" s="9"/>
      <c r="QSV58" s="78"/>
      <c r="QSW58" s="9"/>
      <c r="QSX58" s="9"/>
      <c r="QSY58" s="78"/>
      <c r="QSZ58" s="9"/>
      <c r="QTA58" s="9"/>
      <c r="QTB58" s="78"/>
      <c r="QTC58" s="9"/>
      <c r="QTD58" s="9"/>
      <c r="QTE58" s="78"/>
      <c r="QTF58" s="9"/>
      <c r="QTG58" s="9"/>
      <c r="QTH58" s="78"/>
      <c r="QTI58" s="9"/>
      <c r="QTJ58" s="9"/>
      <c r="QTK58" s="78"/>
      <c r="QTL58" s="9"/>
      <c r="QTM58" s="9"/>
      <c r="QTN58" s="78"/>
      <c r="QTO58" s="9"/>
      <c r="QTP58" s="9"/>
      <c r="QTQ58" s="78"/>
      <c r="QTR58" s="9"/>
      <c r="QTS58" s="9"/>
      <c r="QTT58" s="78"/>
      <c r="QTU58" s="9"/>
      <c r="QTV58" s="9"/>
      <c r="QTW58" s="78"/>
      <c r="QTX58" s="9"/>
      <c r="QTY58" s="9"/>
      <c r="QTZ58" s="78"/>
      <c r="QUA58" s="9"/>
      <c r="QUB58" s="9"/>
      <c r="QUC58" s="78"/>
      <c r="QUD58" s="10"/>
      <c r="QUE58" s="10"/>
      <c r="QUF58" s="10"/>
      <c r="QUG58" s="9"/>
      <c r="QUH58" s="9"/>
      <c r="QUI58" s="78"/>
      <c r="QUJ58" s="10"/>
      <c r="QUK58" s="10"/>
      <c r="QUL58" s="10"/>
      <c r="QUM58" s="9"/>
      <c r="QUN58" s="9"/>
      <c r="QUO58" s="78"/>
      <c r="QUP58" s="9"/>
      <c r="QUQ58" s="9"/>
      <c r="QUR58" s="78"/>
      <c r="QUS58" s="10"/>
      <c r="QUT58" s="10"/>
      <c r="QUU58" s="10"/>
      <c r="QUV58" s="10"/>
      <c r="QUW58" s="10"/>
      <c r="QUX58" s="10"/>
      <c r="QUY58" s="57"/>
      <c r="QUZ58" s="58"/>
      <c r="QVA58" s="9"/>
      <c r="QVB58" s="9"/>
      <c r="QVC58" s="78"/>
      <c r="QVD58" s="9"/>
      <c r="QVE58" s="9"/>
      <c r="QVF58" s="78"/>
      <c r="QVG58" s="9"/>
      <c r="QVH58" s="9"/>
      <c r="QVI58" s="78"/>
      <c r="QVJ58" s="9"/>
      <c r="QVK58" s="9"/>
      <c r="QVL58" s="78"/>
      <c r="QVM58" s="9"/>
      <c r="QVN58" s="9"/>
      <c r="QVO58" s="78"/>
      <c r="QVP58" s="9"/>
      <c r="QVQ58" s="9"/>
      <c r="QVR58" s="78"/>
      <c r="QVS58" s="9"/>
      <c r="QVT58" s="9"/>
      <c r="QVU58" s="78"/>
      <c r="QVV58" s="9"/>
      <c r="QVW58" s="9"/>
      <c r="QVX58" s="78"/>
      <c r="QVY58" s="9"/>
      <c r="QVZ58" s="9"/>
      <c r="QWA58" s="78"/>
      <c r="QWB58" s="9"/>
      <c r="QWC58" s="9"/>
      <c r="QWD58" s="78"/>
      <c r="QWE58" s="9"/>
      <c r="QWF58" s="9"/>
      <c r="QWG58" s="78"/>
      <c r="QWH58" s="9"/>
      <c r="QWI58" s="9"/>
      <c r="QWJ58" s="78"/>
      <c r="QWK58" s="9"/>
      <c r="QWL58" s="9"/>
      <c r="QWM58" s="78"/>
      <c r="QWN58" s="9"/>
      <c r="QWO58" s="9"/>
      <c r="QWP58" s="78"/>
      <c r="QWQ58" s="9"/>
      <c r="QWR58" s="9"/>
      <c r="QWS58" s="78"/>
      <c r="QWT58" s="9"/>
      <c r="QWU58" s="9"/>
      <c r="QWV58" s="78"/>
      <c r="QWW58" s="9"/>
      <c r="QWX58" s="9"/>
      <c r="QWY58" s="78"/>
      <c r="QWZ58" s="9"/>
      <c r="QXA58" s="9"/>
      <c r="QXB58" s="78"/>
      <c r="QXC58" s="9"/>
      <c r="QXD58" s="9"/>
      <c r="QXE58" s="78"/>
      <c r="QXF58" s="9"/>
      <c r="QXG58" s="9"/>
      <c r="QXH58" s="78"/>
      <c r="QXI58" s="9"/>
      <c r="QXJ58" s="9"/>
      <c r="QXK58" s="78"/>
      <c r="QXL58" s="10"/>
      <c r="QXM58" s="10"/>
      <c r="QXN58" s="10"/>
      <c r="QXO58" s="9"/>
      <c r="QXP58" s="9"/>
      <c r="QXQ58" s="78"/>
      <c r="QXR58" s="10"/>
      <c r="QXS58" s="10"/>
      <c r="QXT58" s="10"/>
      <c r="QXU58" s="9"/>
      <c r="QXV58" s="9"/>
      <c r="QXW58" s="78"/>
      <c r="QXX58" s="9"/>
      <c r="QXY58" s="9"/>
      <c r="QXZ58" s="78"/>
      <c r="QYA58" s="10"/>
      <c r="QYB58" s="10"/>
      <c r="QYC58" s="10"/>
      <c r="QYD58" s="10"/>
      <c r="QYE58" s="10"/>
      <c r="QYF58" s="10"/>
      <c r="QYG58" s="57"/>
      <c r="QYH58" s="58"/>
      <c r="QYI58" s="9"/>
      <c r="QYJ58" s="9"/>
      <c r="QYK58" s="78"/>
      <c r="QYL58" s="9"/>
      <c r="QYM58" s="9"/>
      <c r="QYN58" s="78"/>
      <c r="QYO58" s="9"/>
      <c r="QYP58" s="9"/>
      <c r="QYQ58" s="78"/>
      <c r="QYR58" s="9"/>
      <c r="QYS58" s="9"/>
      <c r="QYT58" s="78"/>
      <c r="QYU58" s="9"/>
      <c r="QYV58" s="9"/>
      <c r="QYW58" s="78"/>
      <c r="QYX58" s="9"/>
      <c r="QYY58" s="9"/>
      <c r="QYZ58" s="78"/>
      <c r="QZA58" s="9"/>
      <c r="QZB58" s="9"/>
      <c r="QZC58" s="78"/>
      <c r="QZD58" s="9"/>
      <c r="QZE58" s="9"/>
      <c r="QZF58" s="78"/>
      <c r="QZG58" s="9"/>
      <c r="QZH58" s="9"/>
      <c r="QZI58" s="78"/>
      <c r="QZJ58" s="9"/>
      <c r="QZK58" s="9"/>
      <c r="QZL58" s="78"/>
      <c r="QZM58" s="9"/>
      <c r="QZN58" s="9"/>
      <c r="QZO58" s="78"/>
      <c r="QZP58" s="9"/>
      <c r="QZQ58" s="9"/>
      <c r="QZR58" s="78"/>
      <c r="QZS58" s="9"/>
      <c r="QZT58" s="9"/>
      <c r="QZU58" s="78"/>
      <c r="QZV58" s="9"/>
      <c r="QZW58" s="9"/>
      <c r="QZX58" s="78"/>
      <c r="QZY58" s="9"/>
      <c r="QZZ58" s="9"/>
      <c r="RAA58" s="78"/>
      <c r="RAB58" s="9"/>
      <c r="RAC58" s="9"/>
      <c r="RAD58" s="78"/>
      <c r="RAE58" s="9"/>
      <c r="RAF58" s="9"/>
      <c r="RAG58" s="78"/>
      <c r="RAH58" s="9"/>
      <c r="RAI58" s="9"/>
      <c r="RAJ58" s="78"/>
      <c r="RAK58" s="9"/>
      <c r="RAL58" s="9"/>
      <c r="RAM58" s="78"/>
      <c r="RAN58" s="9"/>
      <c r="RAO58" s="9"/>
      <c r="RAP58" s="78"/>
      <c r="RAQ58" s="9"/>
      <c r="RAR58" s="9"/>
      <c r="RAS58" s="78"/>
      <c r="RAT58" s="10"/>
      <c r="RAU58" s="10"/>
      <c r="RAV58" s="10"/>
      <c r="RAW58" s="9"/>
      <c r="RAX58" s="9"/>
      <c r="RAY58" s="78"/>
      <c r="RAZ58" s="10"/>
      <c r="RBA58" s="10"/>
      <c r="RBB58" s="10"/>
      <c r="RBC58" s="9"/>
      <c r="RBD58" s="9"/>
      <c r="RBE58" s="78"/>
      <c r="RBF58" s="9"/>
      <c r="RBG58" s="9"/>
      <c r="RBH58" s="78"/>
      <c r="RBI58" s="10"/>
      <c r="RBJ58" s="10"/>
      <c r="RBK58" s="10"/>
      <c r="RBL58" s="10"/>
      <c r="RBM58" s="10"/>
      <c r="RBN58" s="10"/>
      <c r="RBO58" s="57"/>
      <c r="RBP58" s="58"/>
      <c r="RBQ58" s="9"/>
      <c r="RBR58" s="9"/>
      <c r="RBS58" s="78"/>
      <c r="RBT58" s="9"/>
      <c r="RBU58" s="9"/>
      <c r="RBV58" s="78"/>
      <c r="RBW58" s="9"/>
      <c r="RBX58" s="9"/>
      <c r="RBY58" s="78"/>
      <c r="RBZ58" s="9"/>
      <c r="RCA58" s="9"/>
      <c r="RCB58" s="78"/>
      <c r="RCC58" s="9"/>
      <c r="RCD58" s="9"/>
      <c r="RCE58" s="78"/>
      <c r="RCF58" s="9"/>
      <c r="RCG58" s="9"/>
      <c r="RCH58" s="78"/>
      <c r="RCI58" s="9"/>
      <c r="RCJ58" s="9"/>
      <c r="RCK58" s="78"/>
      <c r="RCL58" s="9"/>
      <c r="RCM58" s="9"/>
      <c r="RCN58" s="78"/>
      <c r="RCO58" s="9"/>
      <c r="RCP58" s="9"/>
      <c r="RCQ58" s="78"/>
      <c r="RCR58" s="9"/>
      <c r="RCS58" s="9"/>
      <c r="RCT58" s="78"/>
      <c r="RCU58" s="9"/>
      <c r="RCV58" s="9"/>
      <c r="RCW58" s="78"/>
      <c r="RCX58" s="9"/>
      <c r="RCY58" s="9"/>
      <c r="RCZ58" s="78"/>
      <c r="RDA58" s="9"/>
      <c r="RDB58" s="9"/>
      <c r="RDC58" s="78"/>
      <c r="RDD58" s="9"/>
      <c r="RDE58" s="9"/>
      <c r="RDF58" s="78"/>
      <c r="RDG58" s="9"/>
      <c r="RDH58" s="9"/>
      <c r="RDI58" s="78"/>
      <c r="RDJ58" s="9"/>
      <c r="RDK58" s="9"/>
      <c r="RDL58" s="78"/>
      <c r="RDM58" s="9"/>
      <c r="RDN58" s="9"/>
      <c r="RDO58" s="78"/>
      <c r="RDP58" s="9"/>
      <c r="RDQ58" s="9"/>
      <c r="RDR58" s="78"/>
      <c r="RDS58" s="9"/>
      <c r="RDT58" s="9"/>
      <c r="RDU58" s="78"/>
      <c r="RDV58" s="9"/>
      <c r="RDW58" s="9"/>
      <c r="RDX58" s="78"/>
      <c r="RDY58" s="9"/>
      <c r="RDZ58" s="9"/>
      <c r="REA58" s="78"/>
      <c r="REB58" s="10"/>
      <c r="REC58" s="10"/>
      <c r="RED58" s="10"/>
      <c r="REE58" s="9"/>
      <c r="REF58" s="9"/>
      <c r="REG58" s="78"/>
      <c r="REH58" s="10"/>
      <c r="REI58" s="10"/>
      <c r="REJ58" s="10"/>
      <c r="REK58" s="9"/>
      <c r="REL58" s="9"/>
      <c r="REM58" s="78"/>
      <c r="REN58" s="9"/>
      <c r="REO58" s="9"/>
      <c r="REP58" s="78"/>
      <c r="REQ58" s="10"/>
      <c r="RER58" s="10"/>
      <c r="RES58" s="10"/>
      <c r="RET58" s="10"/>
      <c r="REU58" s="10"/>
      <c r="REV58" s="10"/>
      <c r="REW58" s="57"/>
      <c r="REX58" s="58"/>
      <c r="REY58" s="9"/>
      <c r="REZ58" s="9"/>
      <c r="RFA58" s="78"/>
      <c r="RFB58" s="9"/>
      <c r="RFC58" s="9"/>
      <c r="RFD58" s="78"/>
      <c r="RFE58" s="9"/>
      <c r="RFF58" s="9"/>
      <c r="RFG58" s="78"/>
      <c r="RFH58" s="9"/>
      <c r="RFI58" s="9"/>
      <c r="RFJ58" s="78"/>
      <c r="RFK58" s="9"/>
      <c r="RFL58" s="9"/>
      <c r="RFM58" s="78"/>
      <c r="RFN58" s="9"/>
      <c r="RFO58" s="9"/>
      <c r="RFP58" s="78"/>
      <c r="RFQ58" s="9"/>
      <c r="RFR58" s="9"/>
      <c r="RFS58" s="78"/>
      <c r="RFT58" s="9"/>
      <c r="RFU58" s="9"/>
      <c r="RFV58" s="78"/>
      <c r="RFW58" s="9"/>
      <c r="RFX58" s="9"/>
      <c r="RFY58" s="78"/>
      <c r="RFZ58" s="9"/>
      <c r="RGA58" s="9"/>
      <c r="RGB58" s="78"/>
      <c r="RGC58" s="9"/>
      <c r="RGD58" s="9"/>
      <c r="RGE58" s="78"/>
      <c r="RGF58" s="9"/>
      <c r="RGG58" s="9"/>
      <c r="RGH58" s="78"/>
      <c r="RGI58" s="9"/>
      <c r="RGJ58" s="9"/>
      <c r="RGK58" s="78"/>
      <c r="RGL58" s="9"/>
      <c r="RGM58" s="9"/>
      <c r="RGN58" s="78"/>
      <c r="RGO58" s="9"/>
      <c r="RGP58" s="9"/>
      <c r="RGQ58" s="78"/>
      <c r="RGR58" s="9"/>
      <c r="RGS58" s="9"/>
      <c r="RGT58" s="78"/>
      <c r="RGU58" s="9"/>
      <c r="RGV58" s="9"/>
      <c r="RGW58" s="78"/>
      <c r="RGX58" s="9"/>
      <c r="RGY58" s="9"/>
      <c r="RGZ58" s="78"/>
      <c r="RHA58" s="9"/>
      <c r="RHB58" s="9"/>
      <c r="RHC58" s="78"/>
      <c r="RHD58" s="9"/>
      <c r="RHE58" s="9"/>
      <c r="RHF58" s="78"/>
      <c r="RHG58" s="9"/>
      <c r="RHH58" s="9"/>
      <c r="RHI58" s="78"/>
      <c r="RHJ58" s="10"/>
      <c r="RHK58" s="10"/>
      <c r="RHL58" s="10"/>
      <c r="RHM58" s="9"/>
      <c r="RHN58" s="9"/>
      <c r="RHO58" s="78"/>
      <c r="RHP58" s="10"/>
      <c r="RHQ58" s="10"/>
      <c r="RHR58" s="10"/>
      <c r="RHS58" s="9"/>
      <c r="RHT58" s="9"/>
      <c r="RHU58" s="78"/>
      <c r="RHV58" s="9"/>
      <c r="RHW58" s="9"/>
      <c r="RHX58" s="78"/>
      <c r="RHY58" s="10"/>
      <c r="RHZ58" s="10"/>
      <c r="RIA58" s="10"/>
      <c r="RIB58" s="10"/>
      <c r="RIC58" s="10"/>
      <c r="RID58" s="10"/>
      <c r="RIE58" s="57"/>
      <c r="RIF58" s="58"/>
      <c r="RIG58" s="9"/>
      <c r="RIH58" s="9"/>
      <c r="RII58" s="78"/>
      <c r="RIJ58" s="9"/>
      <c r="RIK58" s="9"/>
      <c r="RIL58" s="78"/>
      <c r="RIM58" s="9"/>
      <c r="RIN58" s="9"/>
      <c r="RIO58" s="78"/>
      <c r="RIP58" s="9"/>
      <c r="RIQ58" s="9"/>
      <c r="RIR58" s="78"/>
      <c r="RIS58" s="9"/>
      <c r="RIT58" s="9"/>
      <c r="RIU58" s="78"/>
      <c r="RIV58" s="9"/>
      <c r="RIW58" s="9"/>
      <c r="RIX58" s="78"/>
      <c r="RIY58" s="9"/>
      <c r="RIZ58" s="9"/>
      <c r="RJA58" s="78"/>
      <c r="RJB58" s="9"/>
      <c r="RJC58" s="9"/>
      <c r="RJD58" s="78"/>
      <c r="RJE58" s="9"/>
      <c r="RJF58" s="9"/>
      <c r="RJG58" s="78"/>
      <c r="RJH58" s="9"/>
      <c r="RJI58" s="9"/>
      <c r="RJJ58" s="78"/>
      <c r="RJK58" s="9"/>
      <c r="RJL58" s="9"/>
      <c r="RJM58" s="78"/>
      <c r="RJN58" s="9"/>
      <c r="RJO58" s="9"/>
      <c r="RJP58" s="78"/>
      <c r="RJQ58" s="9"/>
      <c r="RJR58" s="9"/>
      <c r="RJS58" s="78"/>
      <c r="RJT58" s="9"/>
      <c r="RJU58" s="9"/>
      <c r="RJV58" s="78"/>
      <c r="RJW58" s="9"/>
      <c r="RJX58" s="9"/>
      <c r="RJY58" s="78"/>
      <c r="RJZ58" s="9"/>
      <c r="RKA58" s="9"/>
      <c r="RKB58" s="78"/>
      <c r="RKC58" s="9"/>
      <c r="RKD58" s="9"/>
      <c r="RKE58" s="78"/>
      <c r="RKF58" s="9"/>
      <c r="RKG58" s="9"/>
      <c r="RKH58" s="78"/>
      <c r="RKI58" s="9"/>
      <c r="RKJ58" s="9"/>
      <c r="RKK58" s="78"/>
      <c r="RKL58" s="9"/>
      <c r="RKM58" s="9"/>
      <c r="RKN58" s="78"/>
      <c r="RKO58" s="9"/>
      <c r="RKP58" s="9"/>
      <c r="RKQ58" s="78"/>
      <c r="RKR58" s="10"/>
      <c r="RKS58" s="10"/>
      <c r="RKT58" s="10"/>
      <c r="RKU58" s="9"/>
      <c r="RKV58" s="9"/>
      <c r="RKW58" s="78"/>
      <c r="RKX58" s="10"/>
      <c r="RKY58" s="10"/>
      <c r="RKZ58" s="10"/>
      <c r="RLA58" s="9"/>
      <c r="RLB58" s="9"/>
      <c r="RLC58" s="78"/>
      <c r="RLD58" s="9"/>
      <c r="RLE58" s="9"/>
      <c r="RLF58" s="78"/>
      <c r="RLG58" s="10"/>
      <c r="RLH58" s="10"/>
      <c r="RLI58" s="10"/>
      <c r="RLJ58" s="10"/>
      <c r="RLK58" s="10"/>
      <c r="RLL58" s="10"/>
      <c r="RLM58" s="57"/>
      <c r="RLN58" s="58"/>
      <c r="RLO58" s="9"/>
      <c r="RLP58" s="9"/>
      <c r="RLQ58" s="78"/>
      <c r="RLR58" s="9"/>
      <c r="RLS58" s="9"/>
      <c r="RLT58" s="78"/>
      <c r="RLU58" s="9"/>
      <c r="RLV58" s="9"/>
      <c r="RLW58" s="78"/>
      <c r="RLX58" s="9"/>
      <c r="RLY58" s="9"/>
      <c r="RLZ58" s="78"/>
      <c r="RMA58" s="9"/>
      <c r="RMB58" s="9"/>
      <c r="RMC58" s="78"/>
      <c r="RMD58" s="9"/>
      <c r="RME58" s="9"/>
      <c r="RMF58" s="78"/>
      <c r="RMG58" s="9"/>
      <c r="RMH58" s="9"/>
      <c r="RMI58" s="78"/>
      <c r="RMJ58" s="9"/>
      <c r="RMK58" s="9"/>
      <c r="RML58" s="78"/>
      <c r="RMM58" s="9"/>
      <c r="RMN58" s="9"/>
      <c r="RMO58" s="78"/>
      <c r="RMP58" s="9"/>
      <c r="RMQ58" s="9"/>
      <c r="RMR58" s="78"/>
      <c r="RMS58" s="9"/>
      <c r="RMT58" s="9"/>
      <c r="RMU58" s="78"/>
      <c r="RMV58" s="9"/>
      <c r="RMW58" s="9"/>
      <c r="RMX58" s="78"/>
      <c r="RMY58" s="9"/>
      <c r="RMZ58" s="9"/>
      <c r="RNA58" s="78"/>
      <c r="RNB58" s="9"/>
      <c r="RNC58" s="9"/>
      <c r="RND58" s="78"/>
      <c r="RNE58" s="9"/>
      <c r="RNF58" s="9"/>
      <c r="RNG58" s="78"/>
      <c r="RNH58" s="9"/>
      <c r="RNI58" s="9"/>
      <c r="RNJ58" s="78"/>
      <c r="RNK58" s="9"/>
      <c r="RNL58" s="9"/>
      <c r="RNM58" s="78"/>
      <c r="RNN58" s="9"/>
      <c r="RNO58" s="9"/>
      <c r="RNP58" s="78"/>
      <c r="RNQ58" s="9"/>
      <c r="RNR58" s="9"/>
      <c r="RNS58" s="78"/>
      <c r="RNT58" s="9"/>
      <c r="RNU58" s="9"/>
      <c r="RNV58" s="78"/>
      <c r="RNW58" s="9"/>
      <c r="RNX58" s="9"/>
      <c r="RNY58" s="78"/>
      <c r="RNZ58" s="10"/>
      <c r="ROA58" s="10"/>
      <c r="ROB58" s="10"/>
      <c r="ROC58" s="9"/>
      <c r="ROD58" s="9"/>
      <c r="ROE58" s="78"/>
      <c r="ROF58" s="10"/>
      <c r="ROG58" s="10"/>
      <c r="ROH58" s="10"/>
      <c r="ROI58" s="9"/>
      <c r="ROJ58" s="9"/>
      <c r="ROK58" s="78"/>
      <c r="ROL58" s="9"/>
      <c r="ROM58" s="9"/>
      <c r="RON58" s="78"/>
      <c r="ROO58" s="10"/>
      <c r="ROP58" s="10"/>
      <c r="ROQ58" s="10"/>
      <c r="ROR58" s="10"/>
      <c r="ROS58" s="10"/>
      <c r="ROT58" s="10"/>
      <c r="ROU58" s="57"/>
      <c r="ROV58" s="58"/>
      <c r="ROW58" s="9"/>
      <c r="ROX58" s="9"/>
      <c r="ROY58" s="78"/>
      <c r="ROZ58" s="9"/>
      <c r="RPA58" s="9"/>
      <c r="RPB58" s="78"/>
      <c r="RPC58" s="9"/>
      <c r="RPD58" s="9"/>
      <c r="RPE58" s="78"/>
      <c r="RPF58" s="9"/>
      <c r="RPG58" s="9"/>
      <c r="RPH58" s="78"/>
      <c r="RPI58" s="9"/>
      <c r="RPJ58" s="9"/>
      <c r="RPK58" s="78"/>
      <c r="RPL58" s="9"/>
      <c r="RPM58" s="9"/>
      <c r="RPN58" s="78"/>
      <c r="RPO58" s="9"/>
      <c r="RPP58" s="9"/>
      <c r="RPQ58" s="78"/>
      <c r="RPR58" s="9"/>
      <c r="RPS58" s="9"/>
      <c r="RPT58" s="78"/>
      <c r="RPU58" s="9"/>
      <c r="RPV58" s="9"/>
      <c r="RPW58" s="78"/>
      <c r="RPX58" s="9"/>
      <c r="RPY58" s="9"/>
      <c r="RPZ58" s="78"/>
      <c r="RQA58" s="9"/>
      <c r="RQB58" s="9"/>
      <c r="RQC58" s="78"/>
      <c r="RQD58" s="9"/>
      <c r="RQE58" s="9"/>
      <c r="RQF58" s="78"/>
      <c r="RQG58" s="9"/>
      <c r="RQH58" s="9"/>
      <c r="RQI58" s="78"/>
      <c r="RQJ58" s="9"/>
      <c r="RQK58" s="9"/>
      <c r="RQL58" s="78"/>
      <c r="RQM58" s="9"/>
      <c r="RQN58" s="9"/>
      <c r="RQO58" s="78"/>
      <c r="RQP58" s="9"/>
      <c r="RQQ58" s="9"/>
      <c r="RQR58" s="78"/>
      <c r="RQS58" s="9"/>
      <c r="RQT58" s="9"/>
      <c r="RQU58" s="78"/>
      <c r="RQV58" s="9"/>
      <c r="RQW58" s="9"/>
      <c r="RQX58" s="78"/>
      <c r="RQY58" s="9"/>
      <c r="RQZ58" s="9"/>
      <c r="RRA58" s="78"/>
      <c r="RRB58" s="9"/>
      <c r="RRC58" s="9"/>
      <c r="RRD58" s="78"/>
      <c r="RRE58" s="9"/>
      <c r="RRF58" s="9"/>
      <c r="RRG58" s="78"/>
      <c r="RRH58" s="10"/>
      <c r="RRI58" s="10"/>
      <c r="RRJ58" s="10"/>
      <c r="RRK58" s="9"/>
      <c r="RRL58" s="9"/>
      <c r="RRM58" s="78"/>
      <c r="RRN58" s="10"/>
      <c r="RRO58" s="10"/>
      <c r="RRP58" s="10"/>
      <c r="RRQ58" s="9"/>
      <c r="RRR58" s="9"/>
      <c r="RRS58" s="78"/>
      <c r="RRT58" s="9"/>
      <c r="RRU58" s="9"/>
      <c r="RRV58" s="78"/>
      <c r="RRW58" s="10"/>
      <c r="RRX58" s="10"/>
      <c r="RRY58" s="10"/>
      <c r="RRZ58" s="10"/>
      <c r="RSA58" s="10"/>
      <c r="RSB58" s="10"/>
      <c r="RSC58" s="57"/>
      <c r="RSD58" s="58"/>
      <c r="RSE58" s="9"/>
      <c r="RSF58" s="9"/>
      <c r="RSG58" s="78"/>
      <c r="RSH58" s="9"/>
      <c r="RSI58" s="9"/>
      <c r="RSJ58" s="78"/>
      <c r="RSK58" s="9"/>
      <c r="RSL58" s="9"/>
      <c r="RSM58" s="78"/>
      <c r="RSN58" s="9"/>
      <c r="RSO58" s="9"/>
      <c r="RSP58" s="78"/>
      <c r="RSQ58" s="9"/>
      <c r="RSR58" s="9"/>
      <c r="RSS58" s="78"/>
      <c r="RST58" s="9"/>
      <c r="RSU58" s="9"/>
      <c r="RSV58" s="78"/>
      <c r="RSW58" s="9"/>
      <c r="RSX58" s="9"/>
      <c r="RSY58" s="78"/>
      <c r="RSZ58" s="9"/>
      <c r="RTA58" s="9"/>
      <c r="RTB58" s="78"/>
      <c r="RTC58" s="9"/>
      <c r="RTD58" s="9"/>
      <c r="RTE58" s="78"/>
      <c r="RTF58" s="9"/>
      <c r="RTG58" s="9"/>
      <c r="RTH58" s="78"/>
      <c r="RTI58" s="9"/>
      <c r="RTJ58" s="9"/>
      <c r="RTK58" s="78"/>
      <c r="RTL58" s="9"/>
      <c r="RTM58" s="9"/>
      <c r="RTN58" s="78"/>
      <c r="RTO58" s="9"/>
      <c r="RTP58" s="9"/>
      <c r="RTQ58" s="78"/>
      <c r="RTR58" s="9"/>
      <c r="RTS58" s="9"/>
      <c r="RTT58" s="78"/>
      <c r="RTU58" s="9"/>
      <c r="RTV58" s="9"/>
      <c r="RTW58" s="78"/>
      <c r="RTX58" s="9"/>
      <c r="RTY58" s="9"/>
      <c r="RTZ58" s="78"/>
      <c r="RUA58" s="9"/>
      <c r="RUB58" s="9"/>
      <c r="RUC58" s="78"/>
      <c r="RUD58" s="9"/>
      <c r="RUE58" s="9"/>
      <c r="RUF58" s="78"/>
      <c r="RUG58" s="9"/>
      <c r="RUH58" s="9"/>
      <c r="RUI58" s="78"/>
      <c r="RUJ58" s="9"/>
      <c r="RUK58" s="9"/>
      <c r="RUL58" s="78"/>
      <c r="RUM58" s="9"/>
      <c r="RUN58" s="9"/>
      <c r="RUO58" s="78"/>
      <c r="RUP58" s="10"/>
      <c r="RUQ58" s="10"/>
      <c r="RUR58" s="10"/>
      <c r="RUS58" s="9"/>
      <c r="RUT58" s="9"/>
      <c r="RUU58" s="78"/>
      <c r="RUV58" s="10"/>
      <c r="RUW58" s="10"/>
      <c r="RUX58" s="10"/>
      <c r="RUY58" s="9"/>
      <c r="RUZ58" s="9"/>
      <c r="RVA58" s="78"/>
      <c r="RVB58" s="9"/>
      <c r="RVC58" s="9"/>
      <c r="RVD58" s="78"/>
      <c r="RVE58" s="10"/>
      <c r="RVF58" s="10"/>
      <c r="RVG58" s="10"/>
      <c r="RVH58" s="10"/>
      <c r="RVI58" s="10"/>
      <c r="RVJ58" s="10"/>
      <c r="RVK58" s="57"/>
      <c r="RVL58" s="58"/>
      <c r="RVM58" s="9"/>
      <c r="RVN58" s="9"/>
      <c r="RVO58" s="78"/>
      <c r="RVP58" s="9"/>
      <c r="RVQ58" s="9"/>
      <c r="RVR58" s="78"/>
      <c r="RVS58" s="9"/>
      <c r="RVT58" s="9"/>
      <c r="RVU58" s="78"/>
      <c r="RVV58" s="9"/>
      <c r="RVW58" s="9"/>
      <c r="RVX58" s="78"/>
      <c r="RVY58" s="9"/>
      <c r="RVZ58" s="9"/>
      <c r="RWA58" s="78"/>
      <c r="RWB58" s="9"/>
      <c r="RWC58" s="9"/>
      <c r="RWD58" s="78"/>
      <c r="RWE58" s="9"/>
      <c r="RWF58" s="9"/>
      <c r="RWG58" s="78"/>
      <c r="RWH58" s="9"/>
      <c r="RWI58" s="9"/>
      <c r="RWJ58" s="78"/>
      <c r="RWK58" s="9"/>
      <c r="RWL58" s="9"/>
      <c r="RWM58" s="78"/>
      <c r="RWN58" s="9"/>
      <c r="RWO58" s="9"/>
      <c r="RWP58" s="78"/>
      <c r="RWQ58" s="9"/>
      <c r="RWR58" s="9"/>
      <c r="RWS58" s="78"/>
      <c r="RWT58" s="9"/>
      <c r="RWU58" s="9"/>
      <c r="RWV58" s="78"/>
      <c r="RWW58" s="9"/>
      <c r="RWX58" s="9"/>
      <c r="RWY58" s="78"/>
      <c r="RWZ58" s="9"/>
      <c r="RXA58" s="9"/>
      <c r="RXB58" s="78"/>
      <c r="RXC58" s="9"/>
      <c r="RXD58" s="9"/>
      <c r="RXE58" s="78"/>
      <c r="RXF58" s="9"/>
      <c r="RXG58" s="9"/>
      <c r="RXH58" s="78"/>
      <c r="RXI58" s="9"/>
      <c r="RXJ58" s="9"/>
      <c r="RXK58" s="78"/>
      <c r="RXL58" s="9"/>
      <c r="RXM58" s="9"/>
      <c r="RXN58" s="78"/>
      <c r="RXO58" s="9"/>
      <c r="RXP58" s="9"/>
      <c r="RXQ58" s="78"/>
      <c r="RXR58" s="9"/>
      <c r="RXS58" s="9"/>
      <c r="RXT58" s="78"/>
      <c r="RXU58" s="9"/>
      <c r="RXV58" s="9"/>
      <c r="RXW58" s="78"/>
      <c r="RXX58" s="10"/>
      <c r="RXY58" s="10"/>
      <c r="RXZ58" s="10"/>
      <c r="RYA58" s="9"/>
      <c r="RYB58" s="9"/>
      <c r="RYC58" s="78"/>
      <c r="RYD58" s="10"/>
      <c r="RYE58" s="10"/>
      <c r="RYF58" s="10"/>
      <c r="RYG58" s="9"/>
      <c r="RYH58" s="9"/>
      <c r="RYI58" s="78"/>
      <c r="RYJ58" s="9"/>
      <c r="RYK58" s="9"/>
      <c r="RYL58" s="78"/>
      <c r="RYM58" s="10"/>
      <c r="RYN58" s="10"/>
      <c r="RYO58" s="10"/>
      <c r="RYP58" s="10"/>
      <c r="RYQ58" s="10"/>
      <c r="RYR58" s="10"/>
      <c r="RYS58" s="57"/>
      <c r="RYT58" s="58"/>
      <c r="RYU58" s="9"/>
      <c r="RYV58" s="9"/>
      <c r="RYW58" s="78"/>
      <c r="RYX58" s="9"/>
      <c r="RYY58" s="9"/>
      <c r="RYZ58" s="78"/>
      <c r="RZA58" s="9"/>
      <c r="RZB58" s="9"/>
      <c r="RZC58" s="78"/>
      <c r="RZD58" s="9"/>
      <c r="RZE58" s="9"/>
      <c r="RZF58" s="78"/>
      <c r="RZG58" s="9"/>
      <c r="RZH58" s="9"/>
      <c r="RZI58" s="78"/>
      <c r="RZJ58" s="9"/>
      <c r="RZK58" s="9"/>
      <c r="RZL58" s="78"/>
      <c r="RZM58" s="9"/>
      <c r="RZN58" s="9"/>
      <c r="RZO58" s="78"/>
      <c r="RZP58" s="9"/>
      <c r="RZQ58" s="9"/>
      <c r="RZR58" s="78"/>
      <c r="RZS58" s="9"/>
      <c r="RZT58" s="9"/>
      <c r="RZU58" s="78"/>
      <c r="RZV58" s="9"/>
      <c r="RZW58" s="9"/>
      <c r="RZX58" s="78"/>
      <c r="RZY58" s="9"/>
      <c r="RZZ58" s="9"/>
      <c r="SAA58" s="78"/>
      <c r="SAB58" s="9"/>
      <c r="SAC58" s="9"/>
      <c r="SAD58" s="78"/>
      <c r="SAE58" s="9"/>
      <c r="SAF58" s="9"/>
      <c r="SAG58" s="78"/>
      <c r="SAH58" s="9"/>
      <c r="SAI58" s="9"/>
      <c r="SAJ58" s="78"/>
      <c r="SAK58" s="9"/>
      <c r="SAL58" s="9"/>
      <c r="SAM58" s="78"/>
      <c r="SAN58" s="9"/>
      <c r="SAO58" s="9"/>
      <c r="SAP58" s="78"/>
      <c r="SAQ58" s="9"/>
      <c r="SAR58" s="9"/>
      <c r="SAS58" s="78"/>
      <c r="SAT58" s="9"/>
      <c r="SAU58" s="9"/>
      <c r="SAV58" s="78"/>
      <c r="SAW58" s="9"/>
      <c r="SAX58" s="9"/>
      <c r="SAY58" s="78"/>
      <c r="SAZ58" s="9"/>
      <c r="SBA58" s="9"/>
      <c r="SBB58" s="78"/>
      <c r="SBC58" s="9"/>
      <c r="SBD58" s="9"/>
      <c r="SBE58" s="78"/>
      <c r="SBF58" s="10"/>
      <c r="SBG58" s="10"/>
      <c r="SBH58" s="10"/>
      <c r="SBI58" s="9"/>
      <c r="SBJ58" s="9"/>
      <c r="SBK58" s="78"/>
      <c r="SBL58" s="10"/>
      <c r="SBM58" s="10"/>
      <c r="SBN58" s="10"/>
      <c r="SBO58" s="9"/>
      <c r="SBP58" s="9"/>
      <c r="SBQ58" s="78"/>
      <c r="SBR58" s="9"/>
      <c r="SBS58" s="9"/>
      <c r="SBT58" s="78"/>
      <c r="SBU58" s="10"/>
      <c r="SBV58" s="10"/>
      <c r="SBW58" s="10"/>
      <c r="SBX58" s="10"/>
      <c r="SBY58" s="10"/>
      <c r="SBZ58" s="10"/>
      <c r="SCA58" s="57"/>
      <c r="SCB58" s="58"/>
      <c r="SCC58" s="9"/>
      <c r="SCD58" s="9"/>
      <c r="SCE58" s="78"/>
      <c r="SCF58" s="9"/>
      <c r="SCG58" s="9"/>
      <c r="SCH58" s="78"/>
      <c r="SCI58" s="9"/>
      <c r="SCJ58" s="9"/>
      <c r="SCK58" s="78"/>
      <c r="SCL58" s="9"/>
      <c r="SCM58" s="9"/>
      <c r="SCN58" s="78"/>
      <c r="SCO58" s="9"/>
      <c r="SCP58" s="9"/>
      <c r="SCQ58" s="78"/>
      <c r="SCR58" s="9"/>
      <c r="SCS58" s="9"/>
      <c r="SCT58" s="78"/>
      <c r="SCU58" s="9"/>
      <c r="SCV58" s="9"/>
      <c r="SCW58" s="78"/>
      <c r="SCX58" s="9"/>
      <c r="SCY58" s="9"/>
      <c r="SCZ58" s="78"/>
      <c r="SDA58" s="9"/>
      <c r="SDB58" s="9"/>
      <c r="SDC58" s="78"/>
      <c r="SDD58" s="9"/>
      <c r="SDE58" s="9"/>
      <c r="SDF58" s="78"/>
      <c r="SDG58" s="9"/>
      <c r="SDH58" s="9"/>
      <c r="SDI58" s="78"/>
      <c r="SDJ58" s="9"/>
      <c r="SDK58" s="9"/>
      <c r="SDL58" s="78"/>
      <c r="SDM58" s="9"/>
      <c r="SDN58" s="9"/>
      <c r="SDO58" s="78"/>
      <c r="SDP58" s="9"/>
      <c r="SDQ58" s="9"/>
      <c r="SDR58" s="78"/>
      <c r="SDS58" s="9"/>
      <c r="SDT58" s="9"/>
      <c r="SDU58" s="78"/>
      <c r="SDV58" s="9"/>
      <c r="SDW58" s="9"/>
      <c r="SDX58" s="78"/>
      <c r="SDY58" s="9"/>
      <c r="SDZ58" s="9"/>
      <c r="SEA58" s="78"/>
      <c r="SEB58" s="9"/>
      <c r="SEC58" s="9"/>
      <c r="SED58" s="78"/>
      <c r="SEE58" s="9"/>
      <c r="SEF58" s="9"/>
      <c r="SEG58" s="78"/>
      <c r="SEH58" s="9"/>
      <c r="SEI58" s="9"/>
      <c r="SEJ58" s="78"/>
      <c r="SEK58" s="9"/>
      <c r="SEL58" s="9"/>
      <c r="SEM58" s="78"/>
      <c r="SEN58" s="10"/>
      <c r="SEO58" s="10"/>
      <c r="SEP58" s="10"/>
      <c r="SEQ58" s="9"/>
      <c r="SER58" s="9"/>
      <c r="SES58" s="78"/>
      <c r="SET58" s="10"/>
      <c r="SEU58" s="10"/>
      <c r="SEV58" s="10"/>
      <c r="SEW58" s="9"/>
      <c r="SEX58" s="9"/>
      <c r="SEY58" s="78"/>
      <c r="SEZ58" s="9"/>
      <c r="SFA58" s="9"/>
      <c r="SFB58" s="78"/>
      <c r="SFC58" s="10"/>
      <c r="SFD58" s="10"/>
      <c r="SFE58" s="10"/>
      <c r="SFF58" s="10"/>
      <c r="SFG58" s="10"/>
      <c r="SFH58" s="10"/>
      <c r="SFI58" s="57"/>
      <c r="SFJ58" s="58"/>
      <c r="SFK58" s="9"/>
      <c r="SFL58" s="9"/>
      <c r="SFM58" s="78"/>
      <c r="SFN58" s="9"/>
      <c r="SFO58" s="9"/>
      <c r="SFP58" s="78"/>
      <c r="SFQ58" s="9"/>
      <c r="SFR58" s="9"/>
      <c r="SFS58" s="78"/>
      <c r="SFT58" s="9"/>
      <c r="SFU58" s="9"/>
      <c r="SFV58" s="78"/>
      <c r="SFW58" s="9"/>
      <c r="SFX58" s="9"/>
      <c r="SFY58" s="78"/>
      <c r="SFZ58" s="9"/>
      <c r="SGA58" s="9"/>
      <c r="SGB58" s="78"/>
      <c r="SGC58" s="9"/>
      <c r="SGD58" s="9"/>
      <c r="SGE58" s="78"/>
      <c r="SGF58" s="9"/>
      <c r="SGG58" s="9"/>
      <c r="SGH58" s="78"/>
      <c r="SGI58" s="9"/>
      <c r="SGJ58" s="9"/>
      <c r="SGK58" s="78"/>
      <c r="SGL58" s="9"/>
      <c r="SGM58" s="9"/>
      <c r="SGN58" s="78"/>
      <c r="SGO58" s="9"/>
      <c r="SGP58" s="9"/>
      <c r="SGQ58" s="78"/>
      <c r="SGR58" s="9"/>
      <c r="SGS58" s="9"/>
      <c r="SGT58" s="78"/>
      <c r="SGU58" s="9"/>
      <c r="SGV58" s="9"/>
      <c r="SGW58" s="78"/>
      <c r="SGX58" s="9"/>
      <c r="SGY58" s="9"/>
      <c r="SGZ58" s="78"/>
      <c r="SHA58" s="9"/>
      <c r="SHB58" s="9"/>
      <c r="SHC58" s="78"/>
      <c r="SHD58" s="9"/>
      <c r="SHE58" s="9"/>
      <c r="SHF58" s="78"/>
      <c r="SHG58" s="9"/>
      <c r="SHH58" s="9"/>
      <c r="SHI58" s="78"/>
      <c r="SHJ58" s="9"/>
      <c r="SHK58" s="9"/>
      <c r="SHL58" s="78"/>
      <c r="SHM58" s="9"/>
      <c r="SHN58" s="9"/>
      <c r="SHO58" s="78"/>
      <c r="SHP58" s="9"/>
      <c r="SHQ58" s="9"/>
      <c r="SHR58" s="78"/>
      <c r="SHS58" s="9"/>
      <c r="SHT58" s="9"/>
      <c r="SHU58" s="78"/>
      <c r="SHV58" s="10"/>
      <c r="SHW58" s="10"/>
      <c r="SHX58" s="10"/>
      <c r="SHY58" s="9"/>
      <c r="SHZ58" s="9"/>
      <c r="SIA58" s="78"/>
      <c r="SIB58" s="10"/>
      <c r="SIC58" s="10"/>
      <c r="SID58" s="10"/>
      <c r="SIE58" s="9"/>
      <c r="SIF58" s="9"/>
      <c r="SIG58" s="78"/>
      <c r="SIH58" s="9"/>
      <c r="SII58" s="9"/>
      <c r="SIJ58" s="78"/>
      <c r="SIK58" s="10"/>
      <c r="SIL58" s="10"/>
      <c r="SIM58" s="10"/>
      <c r="SIN58" s="10"/>
      <c r="SIO58" s="10"/>
      <c r="SIP58" s="10"/>
      <c r="SIQ58" s="57"/>
      <c r="SIR58" s="58"/>
      <c r="SIS58" s="9"/>
      <c r="SIT58" s="9"/>
      <c r="SIU58" s="78"/>
      <c r="SIV58" s="9"/>
      <c r="SIW58" s="9"/>
      <c r="SIX58" s="78"/>
      <c r="SIY58" s="9"/>
      <c r="SIZ58" s="9"/>
      <c r="SJA58" s="78"/>
      <c r="SJB58" s="9"/>
      <c r="SJC58" s="9"/>
      <c r="SJD58" s="78"/>
      <c r="SJE58" s="9"/>
      <c r="SJF58" s="9"/>
      <c r="SJG58" s="78"/>
      <c r="SJH58" s="9"/>
      <c r="SJI58" s="9"/>
      <c r="SJJ58" s="78"/>
      <c r="SJK58" s="9"/>
      <c r="SJL58" s="9"/>
      <c r="SJM58" s="78"/>
      <c r="SJN58" s="9"/>
      <c r="SJO58" s="9"/>
      <c r="SJP58" s="78"/>
      <c r="SJQ58" s="9"/>
      <c r="SJR58" s="9"/>
      <c r="SJS58" s="78"/>
      <c r="SJT58" s="9"/>
      <c r="SJU58" s="9"/>
      <c r="SJV58" s="78"/>
      <c r="SJW58" s="9"/>
      <c r="SJX58" s="9"/>
      <c r="SJY58" s="78"/>
      <c r="SJZ58" s="9"/>
      <c r="SKA58" s="9"/>
      <c r="SKB58" s="78"/>
      <c r="SKC58" s="9"/>
      <c r="SKD58" s="9"/>
      <c r="SKE58" s="78"/>
      <c r="SKF58" s="9"/>
      <c r="SKG58" s="9"/>
      <c r="SKH58" s="78"/>
      <c r="SKI58" s="9"/>
      <c r="SKJ58" s="9"/>
      <c r="SKK58" s="78"/>
      <c r="SKL58" s="9"/>
      <c r="SKM58" s="9"/>
      <c r="SKN58" s="78"/>
      <c r="SKO58" s="9"/>
      <c r="SKP58" s="9"/>
      <c r="SKQ58" s="78"/>
      <c r="SKR58" s="9"/>
      <c r="SKS58" s="9"/>
      <c r="SKT58" s="78"/>
      <c r="SKU58" s="9"/>
      <c r="SKV58" s="9"/>
      <c r="SKW58" s="78"/>
      <c r="SKX58" s="9"/>
      <c r="SKY58" s="9"/>
      <c r="SKZ58" s="78"/>
      <c r="SLA58" s="9"/>
      <c r="SLB58" s="9"/>
      <c r="SLC58" s="78"/>
      <c r="SLD58" s="10"/>
      <c r="SLE58" s="10"/>
      <c r="SLF58" s="10"/>
      <c r="SLG58" s="9"/>
      <c r="SLH58" s="9"/>
      <c r="SLI58" s="78"/>
      <c r="SLJ58" s="10"/>
      <c r="SLK58" s="10"/>
      <c r="SLL58" s="10"/>
      <c r="SLM58" s="9"/>
      <c r="SLN58" s="9"/>
      <c r="SLO58" s="78"/>
      <c r="SLP58" s="9"/>
      <c r="SLQ58" s="9"/>
      <c r="SLR58" s="78"/>
      <c r="SLS58" s="10"/>
      <c r="SLT58" s="10"/>
      <c r="SLU58" s="10"/>
      <c r="SLV58" s="10"/>
      <c r="SLW58" s="10"/>
      <c r="SLX58" s="10"/>
      <c r="SLY58" s="57"/>
      <c r="SLZ58" s="58"/>
      <c r="SMA58" s="9"/>
      <c r="SMB58" s="9"/>
      <c r="SMC58" s="78"/>
      <c r="SMD58" s="9"/>
      <c r="SME58" s="9"/>
      <c r="SMF58" s="78"/>
      <c r="SMG58" s="9"/>
      <c r="SMH58" s="9"/>
      <c r="SMI58" s="78"/>
      <c r="SMJ58" s="9"/>
      <c r="SMK58" s="9"/>
      <c r="SML58" s="78"/>
      <c r="SMM58" s="9"/>
      <c r="SMN58" s="9"/>
      <c r="SMO58" s="78"/>
      <c r="SMP58" s="9"/>
      <c r="SMQ58" s="9"/>
      <c r="SMR58" s="78"/>
      <c r="SMS58" s="9"/>
      <c r="SMT58" s="9"/>
      <c r="SMU58" s="78"/>
      <c r="SMV58" s="9"/>
      <c r="SMW58" s="9"/>
      <c r="SMX58" s="78"/>
      <c r="SMY58" s="9"/>
      <c r="SMZ58" s="9"/>
      <c r="SNA58" s="78"/>
      <c r="SNB58" s="9"/>
      <c r="SNC58" s="9"/>
      <c r="SND58" s="78"/>
      <c r="SNE58" s="9"/>
      <c r="SNF58" s="9"/>
      <c r="SNG58" s="78"/>
      <c r="SNH58" s="9"/>
      <c r="SNI58" s="9"/>
      <c r="SNJ58" s="78"/>
      <c r="SNK58" s="9"/>
      <c r="SNL58" s="9"/>
      <c r="SNM58" s="78"/>
      <c r="SNN58" s="9"/>
      <c r="SNO58" s="9"/>
      <c r="SNP58" s="78"/>
      <c r="SNQ58" s="9"/>
      <c r="SNR58" s="9"/>
      <c r="SNS58" s="78"/>
      <c r="SNT58" s="9"/>
      <c r="SNU58" s="9"/>
      <c r="SNV58" s="78"/>
      <c r="SNW58" s="9"/>
      <c r="SNX58" s="9"/>
      <c r="SNY58" s="78"/>
      <c r="SNZ58" s="9"/>
      <c r="SOA58" s="9"/>
      <c r="SOB58" s="78"/>
      <c r="SOC58" s="9"/>
      <c r="SOD58" s="9"/>
      <c r="SOE58" s="78"/>
      <c r="SOF58" s="9"/>
      <c r="SOG58" s="9"/>
      <c r="SOH58" s="78"/>
      <c r="SOI58" s="9"/>
      <c r="SOJ58" s="9"/>
      <c r="SOK58" s="78"/>
      <c r="SOL58" s="10"/>
      <c r="SOM58" s="10"/>
      <c r="SON58" s="10"/>
      <c r="SOO58" s="9"/>
      <c r="SOP58" s="9"/>
      <c r="SOQ58" s="78"/>
      <c r="SOR58" s="10"/>
      <c r="SOS58" s="10"/>
      <c r="SOT58" s="10"/>
      <c r="SOU58" s="9"/>
      <c r="SOV58" s="9"/>
      <c r="SOW58" s="78"/>
      <c r="SOX58" s="9"/>
      <c r="SOY58" s="9"/>
      <c r="SOZ58" s="78"/>
      <c r="SPA58" s="10"/>
      <c r="SPB58" s="10"/>
      <c r="SPC58" s="10"/>
      <c r="SPD58" s="10"/>
      <c r="SPE58" s="10"/>
      <c r="SPF58" s="10"/>
      <c r="SPG58" s="57"/>
      <c r="SPH58" s="58"/>
      <c r="SPI58" s="9"/>
      <c r="SPJ58" s="9"/>
      <c r="SPK58" s="78"/>
      <c r="SPL58" s="9"/>
      <c r="SPM58" s="9"/>
      <c r="SPN58" s="78"/>
      <c r="SPO58" s="9"/>
      <c r="SPP58" s="9"/>
      <c r="SPQ58" s="78"/>
      <c r="SPR58" s="9"/>
      <c r="SPS58" s="9"/>
      <c r="SPT58" s="78"/>
      <c r="SPU58" s="9"/>
      <c r="SPV58" s="9"/>
      <c r="SPW58" s="78"/>
      <c r="SPX58" s="9"/>
      <c r="SPY58" s="9"/>
      <c r="SPZ58" s="78"/>
      <c r="SQA58" s="9"/>
      <c r="SQB58" s="9"/>
      <c r="SQC58" s="78"/>
      <c r="SQD58" s="9"/>
      <c r="SQE58" s="9"/>
      <c r="SQF58" s="78"/>
      <c r="SQG58" s="9"/>
      <c r="SQH58" s="9"/>
      <c r="SQI58" s="78"/>
      <c r="SQJ58" s="9"/>
      <c r="SQK58" s="9"/>
      <c r="SQL58" s="78"/>
      <c r="SQM58" s="9"/>
      <c r="SQN58" s="9"/>
      <c r="SQO58" s="78"/>
      <c r="SQP58" s="9"/>
      <c r="SQQ58" s="9"/>
      <c r="SQR58" s="78"/>
      <c r="SQS58" s="9"/>
      <c r="SQT58" s="9"/>
      <c r="SQU58" s="78"/>
      <c r="SQV58" s="9"/>
      <c r="SQW58" s="9"/>
      <c r="SQX58" s="78"/>
      <c r="SQY58" s="9"/>
      <c r="SQZ58" s="9"/>
      <c r="SRA58" s="78"/>
      <c r="SRB58" s="9"/>
      <c r="SRC58" s="9"/>
      <c r="SRD58" s="78"/>
      <c r="SRE58" s="9"/>
      <c r="SRF58" s="9"/>
      <c r="SRG58" s="78"/>
      <c r="SRH58" s="9"/>
      <c r="SRI58" s="9"/>
      <c r="SRJ58" s="78"/>
      <c r="SRK58" s="9"/>
      <c r="SRL58" s="9"/>
      <c r="SRM58" s="78"/>
      <c r="SRN58" s="9"/>
      <c r="SRO58" s="9"/>
      <c r="SRP58" s="78"/>
      <c r="SRQ58" s="9"/>
      <c r="SRR58" s="9"/>
      <c r="SRS58" s="78"/>
      <c r="SRT58" s="10"/>
      <c r="SRU58" s="10"/>
      <c r="SRV58" s="10"/>
      <c r="SRW58" s="9"/>
      <c r="SRX58" s="9"/>
      <c r="SRY58" s="78"/>
      <c r="SRZ58" s="10"/>
      <c r="SSA58" s="10"/>
      <c r="SSB58" s="10"/>
      <c r="SSC58" s="9"/>
      <c r="SSD58" s="9"/>
      <c r="SSE58" s="78"/>
      <c r="SSF58" s="9"/>
      <c r="SSG58" s="9"/>
      <c r="SSH58" s="78"/>
      <c r="SSI58" s="10"/>
      <c r="SSJ58" s="10"/>
      <c r="SSK58" s="10"/>
      <c r="SSL58" s="10"/>
      <c r="SSM58" s="10"/>
      <c r="SSN58" s="10"/>
      <c r="SSO58" s="57"/>
      <c r="SSP58" s="58"/>
      <c r="SSQ58" s="9"/>
      <c r="SSR58" s="9"/>
      <c r="SSS58" s="78"/>
      <c r="SST58" s="9"/>
      <c r="SSU58" s="9"/>
      <c r="SSV58" s="78"/>
      <c r="SSW58" s="9"/>
      <c r="SSX58" s="9"/>
      <c r="SSY58" s="78"/>
      <c r="SSZ58" s="9"/>
      <c r="STA58" s="9"/>
      <c r="STB58" s="78"/>
      <c r="STC58" s="9"/>
      <c r="STD58" s="9"/>
      <c r="STE58" s="78"/>
      <c r="STF58" s="9"/>
      <c r="STG58" s="9"/>
      <c r="STH58" s="78"/>
      <c r="STI58" s="9"/>
      <c r="STJ58" s="9"/>
      <c r="STK58" s="78"/>
      <c r="STL58" s="9"/>
      <c r="STM58" s="9"/>
      <c r="STN58" s="78"/>
      <c r="STO58" s="9"/>
      <c r="STP58" s="9"/>
      <c r="STQ58" s="78"/>
      <c r="STR58" s="9"/>
      <c r="STS58" s="9"/>
      <c r="STT58" s="78"/>
      <c r="STU58" s="9"/>
      <c r="STV58" s="9"/>
      <c r="STW58" s="78"/>
      <c r="STX58" s="9"/>
      <c r="STY58" s="9"/>
      <c r="STZ58" s="78"/>
      <c r="SUA58" s="9"/>
      <c r="SUB58" s="9"/>
      <c r="SUC58" s="78"/>
      <c r="SUD58" s="9"/>
      <c r="SUE58" s="9"/>
      <c r="SUF58" s="78"/>
      <c r="SUG58" s="9"/>
      <c r="SUH58" s="9"/>
      <c r="SUI58" s="78"/>
      <c r="SUJ58" s="9"/>
      <c r="SUK58" s="9"/>
      <c r="SUL58" s="78"/>
      <c r="SUM58" s="9"/>
      <c r="SUN58" s="9"/>
      <c r="SUO58" s="78"/>
      <c r="SUP58" s="9"/>
      <c r="SUQ58" s="9"/>
      <c r="SUR58" s="78"/>
      <c r="SUS58" s="9"/>
      <c r="SUT58" s="9"/>
      <c r="SUU58" s="78"/>
      <c r="SUV58" s="9"/>
      <c r="SUW58" s="9"/>
      <c r="SUX58" s="78"/>
      <c r="SUY58" s="9"/>
      <c r="SUZ58" s="9"/>
      <c r="SVA58" s="78"/>
      <c r="SVB58" s="10"/>
      <c r="SVC58" s="10"/>
      <c r="SVD58" s="10"/>
      <c r="SVE58" s="9"/>
      <c r="SVF58" s="9"/>
      <c r="SVG58" s="78"/>
      <c r="SVH58" s="10"/>
      <c r="SVI58" s="10"/>
      <c r="SVJ58" s="10"/>
      <c r="SVK58" s="9"/>
      <c r="SVL58" s="9"/>
      <c r="SVM58" s="78"/>
      <c r="SVN58" s="9"/>
      <c r="SVO58" s="9"/>
      <c r="SVP58" s="78"/>
      <c r="SVQ58" s="10"/>
      <c r="SVR58" s="10"/>
      <c r="SVS58" s="10"/>
      <c r="SVT58" s="10"/>
      <c r="SVU58" s="10"/>
      <c r="SVV58" s="10"/>
      <c r="SVW58" s="57"/>
      <c r="SVX58" s="58"/>
      <c r="SVY58" s="9"/>
      <c r="SVZ58" s="9"/>
      <c r="SWA58" s="78"/>
      <c r="SWB58" s="9"/>
      <c r="SWC58" s="9"/>
      <c r="SWD58" s="78"/>
      <c r="SWE58" s="9"/>
      <c r="SWF58" s="9"/>
      <c r="SWG58" s="78"/>
      <c r="SWH58" s="9"/>
      <c r="SWI58" s="9"/>
      <c r="SWJ58" s="78"/>
      <c r="SWK58" s="9"/>
      <c r="SWL58" s="9"/>
      <c r="SWM58" s="78"/>
      <c r="SWN58" s="9"/>
      <c r="SWO58" s="9"/>
      <c r="SWP58" s="78"/>
      <c r="SWQ58" s="9"/>
      <c r="SWR58" s="9"/>
      <c r="SWS58" s="78"/>
      <c r="SWT58" s="9"/>
      <c r="SWU58" s="9"/>
      <c r="SWV58" s="78"/>
      <c r="SWW58" s="9"/>
      <c r="SWX58" s="9"/>
      <c r="SWY58" s="78"/>
      <c r="SWZ58" s="9"/>
      <c r="SXA58" s="9"/>
      <c r="SXB58" s="78"/>
      <c r="SXC58" s="9"/>
      <c r="SXD58" s="9"/>
      <c r="SXE58" s="78"/>
      <c r="SXF58" s="9"/>
      <c r="SXG58" s="9"/>
      <c r="SXH58" s="78"/>
      <c r="SXI58" s="9"/>
      <c r="SXJ58" s="9"/>
      <c r="SXK58" s="78"/>
      <c r="SXL58" s="9"/>
      <c r="SXM58" s="9"/>
      <c r="SXN58" s="78"/>
      <c r="SXO58" s="9"/>
      <c r="SXP58" s="9"/>
      <c r="SXQ58" s="78"/>
      <c r="SXR58" s="9"/>
      <c r="SXS58" s="9"/>
      <c r="SXT58" s="78"/>
      <c r="SXU58" s="9"/>
      <c r="SXV58" s="9"/>
      <c r="SXW58" s="78"/>
      <c r="SXX58" s="9"/>
      <c r="SXY58" s="9"/>
      <c r="SXZ58" s="78"/>
      <c r="SYA58" s="9"/>
      <c r="SYB58" s="9"/>
      <c r="SYC58" s="78"/>
      <c r="SYD58" s="9"/>
      <c r="SYE58" s="9"/>
      <c r="SYF58" s="78"/>
      <c r="SYG58" s="9"/>
      <c r="SYH58" s="9"/>
      <c r="SYI58" s="78"/>
      <c r="SYJ58" s="10"/>
      <c r="SYK58" s="10"/>
      <c r="SYL58" s="10"/>
      <c r="SYM58" s="9"/>
      <c r="SYN58" s="9"/>
      <c r="SYO58" s="78"/>
      <c r="SYP58" s="10"/>
      <c r="SYQ58" s="10"/>
      <c r="SYR58" s="10"/>
      <c r="SYS58" s="9"/>
      <c r="SYT58" s="9"/>
      <c r="SYU58" s="78"/>
      <c r="SYV58" s="9"/>
      <c r="SYW58" s="9"/>
      <c r="SYX58" s="78"/>
      <c r="SYY58" s="10"/>
      <c r="SYZ58" s="10"/>
      <c r="SZA58" s="10"/>
      <c r="SZB58" s="10"/>
      <c r="SZC58" s="10"/>
      <c r="SZD58" s="10"/>
      <c r="SZE58" s="57"/>
      <c r="SZF58" s="58"/>
      <c r="SZG58" s="9"/>
      <c r="SZH58" s="9"/>
      <c r="SZI58" s="78"/>
      <c r="SZJ58" s="9"/>
      <c r="SZK58" s="9"/>
      <c r="SZL58" s="78"/>
      <c r="SZM58" s="9"/>
      <c r="SZN58" s="9"/>
      <c r="SZO58" s="78"/>
      <c r="SZP58" s="9"/>
      <c r="SZQ58" s="9"/>
      <c r="SZR58" s="78"/>
      <c r="SZS58" s="9"/>
      <c r="SZT58" s="9"/>
      <c r="SZU58" s="78"/>
      <c r="SZV58" s="9"/>
      <c r="SZW58" s="9"/>
      <c r="SZX58" s="78"/>
      <c r="SZY58" s="9"/>
      <c r="SZZ58" s="9"/>
      <c r="TAA58" s="78"/>
      <c r="TAB58" s="9"/>
      <c r="TAC58" s="9"/>
      <c r="TAD58" s="78"/>
      <c r="TAE58" s="9"/>
      <c r="TAF58" s="9"/>
      <c r="TAG58" s="78"/>
      <c r="TAH58" s="9"/>
      <c r="TAI58" s="9"/>
      <c r="TAJ58" s="78"/>
      <c r="TAK58" s="9"/>
      <c r="TAL58" s="9"/>
      <c r="TAM58" s="78"/>
      <c r="TAN58" s="9"/>
      <c r="TAO58" s="9"/>
      <c r="TAP58" s="78"/>
      <c r="TAQ58" s="9"/>
      <c r="TAR58" s="9"/>
      <c r="TAS58" s="78"/>
      <c r="TAT58" s="9"/>
      <c r="TAU58" s="9"/>
      <c r="TAV58" s="78"/>
      <c r="TAW58" s="9"/>
      <c r="TAX58" s="9"/>
      <c r="TAY58" s="78"/>
      <c r="TAZ58" s="9"/>
      <c r="TBA58" s="9"/>
      <c r="TBB58" s="78"/>
      <c r="TBC58" s="9"/>
      <c r="TBD58" s="9"/>
      <c r="TBE58" s="78"/>
      <c r="TBF58" s="9"/>
      <c r="TBG58" s="9"/>
      <c r="TBH58" s="78"/>
      <c r="TBI58" s="9"/>
      <c r="TBJ58" s="9"/>
      <c r="TBK58" s="78"/>
      <c r="TBL58" s="9"/>
      <c r="TBM58" s="9"/>
      <c r="TBN58" s="78"/>
      <c r="TBO58" s="9"/>
      <c r="TBP58" s="9"/>
      <c r="TBQ58" s="78"/>
      <c r="TBR58" s="10"/>
      <c r="TBS58" s="10"/>
      <c r="TBT58" s="10"/>
      <c r="TBU58" s="9"/>
      <c r="TBV58" s="9"/>
      <c r="TBW58" s="78"/>
      <c r="TBX58" s="10"/>
      <c r="TBY58" s="10"/>
      <c r="TBZ58" s="10"/>
      <c r="TCA58" s="9"/>
      <c r="TCB58" s="9"/>
      <c r="TCC58" s="78"/>
      <c r="TCD58" s="9"/>
      <c r="TCE58" s="9"/>
      <c r="TCF58" s="78"/>
      <c r="TCG58" s="10"/>
      <c r="TCH58" s="10"/>
      <c r="TCI58" s="10"/>
      <c r="TCJ58" s="10"/>
      <c r="TCK58" s="10"/>
      <c r="TCL58" s="10"/>
      <c r="TCM58" s="57"/>
      <c r="TCN58" s="58"/>
      <c r="TCO58" s="9"/>
      <c r="TCP58" s="9"/>
      <c r="TCQ58" s="78"/>
      <c r="TCR58" s="9"/>
      <c r="TCS58" s="9"/>
      <c r="TCT58" s="78"/>
      <c r="TCU58" s="9"/>
      <c r="TCV58" s="9"/>
      <c r="TCW58" s="78"/>
      <c r="TCX58" s="9"/>
      <c r="TCY58" s="9"/>
      <c r="TCZ58" s="78"/>
      <c r="TDA58" s="9"/>
      <c r="TDB58" s="9"/>
      <c r="TDC58" s="78"/>
      <c r="TDD58" s="9"/>
      <c r="TDE58" s="9"/>
      <c r="TDF58" s="78"/>
      <c r="TDG58" s="9"/>
      <c r="TDH58" s="9"/>
      <c r="TDI58" s="78"/>
      <c r="TDJ58" s="9"/>
      <c r="TDK58" s="9"/>
      <c r="TDL58" s="78"/>
      <c r="TDM58" s="9"/>
      <c r="TDN58" s="9"/>
      <c r="TDO58" s="78"/>
      <c r="TDP58" s="9"/>
      <c r="TDQ58" s="9"/>
      <c r="TDR58" s="78"/>
      <c r="TDS58" s="9"/>
      <c r="TDT58" s="9"/>
      <c r="TDU58" s="78"/>
      <c r="TDV58" s="9"/>
      <c r="TDW58" s="9"/>
      <c r="TDX58" s="78"/>
      <c r="TDY58" s="9"/>
      <c r="TDZ58" s="9"/>
      <c r="TEA58" s="78"/>
      <c r="TEB58" s="9"/>
      <c r="TEC58" s="9"/>
      <c r="TED58" s="78"/>
      <c r="TEE58" s="9"/>
      <c r="TEF58" s="9"/>
      <c r="TEG58" s="78"/>
      <c r="TEH58" s="9"/>
      <c r="TEI58" s="9"/>
      <c r="TEJ58" s="78"/>
      <c r="TEK58" s="9"/>
      <c r="TEL58" s="9"/>
      <c r="TEM58" s="78"/>
      <c r="TEN58" s="9"/>
      <c r="TEO58" s="9"/>
      <c r="TEP58" s="78"/>
      <c r="TEQ58" s="9"/>
      <c r="TER58" s="9"/>
      <c r="TES58" s="78"/>
      <c r="TET58" s="9"/>
      <c r="TEU58" s="9"/>
      <c r="TEV58" s="78"/>
      <c r="TEW58" s="9"/>
      <c r="TEX58" s="9"/>
      <c r="TEY58" s="78"/>
      <c r="TEZ58" s="10"/>
      <c r="TFA58" s="10"/>
      <c r="TFB58" s="10"/>
      <c r="TFC58" s="9"/>
      <c r="TFD58" s="9"/>
      <c r="TFE58" s="78"/>
      <c r="TFF58" s="10"/>
      <c r="TFG58" s="10"/>
      <c r="TFH58" s="10"/>
      <c r="TFI58" s="9"/>
      <c r="TFJ58" s="9"/>
      <c r="TFK58" s="78"/>
      <c r="TFL58" s="9"/>
      <c r="TFM58" s="9"/>
      <c r="TFN58" s="78"/>
      <c r="TFO58" s="10"/>
      <c r="TFP58" s="10"/>
      <c r="TFQ58" s="10"/>
      <c r="TFR58" s="10"/>
      <c r="TFS58" s="10"/>
      <c r="TFT58" s="10"/>
      <c r="TFU58" s="57"/>
      <c r="TFV58" s="58"/>
      <c r="TFW58" s="9"/>
      <c r="TFX58" s="9"/>
      <c r="TFY58" s="78"/>
      <c r="TFZ58" s="9"/>
      <c r="TGA58" s="9"/>
      <c r="TGB58" s="78"/>
      <c r="TGC58" s="9"/>
      <c r="TGD58" s="9"/>
      <c r="TGE58" s="78"/>
      <c r="TGF58" s="9"/>
      <c r="TGG58" s="9"/>
      <c r="TGH58" s="78"/>
      <c r="TGI58" s="9"/>
      <c r="TGJ58" s="9"/>
      <c r="TGK58" s="78"/>
      <c r="TGL58" s="9"/>
      <c r="TGM58" s="9"/>
      <c r="TGN58" s="78"/>
      <c r="TGO58" s="9"/>
      <c r="TGP58" s="9"/>
      <c r="TGQ58" s="78"/>
      <c r="TGR58" s="9"/>
      <c r="TGS58" s="9"/>
      <c r="TGT58" s="78"/>
      <c r="TGU58" s="9"/>
      <c r="TGV58" s="9"/>
      <c r="TGW58" s="78"/>
      <c r="TGX58" s="9"/>
      <c r="TGY58" s="9"/>
      <c r="TGZ58" s="78"/>
      <c r="THA58" s="9"/>
      <c r="THB58" s="9"/>
      <c r="THC58" s="78"/>
      <c r="THD58" s="9"/>
      <c r="THE58" s="9"/>
      <c r="THF58" s="78"/>
      <c r="THG58" s="9"/>
      <c r="THH58" s="9"/>
      <c r="THI58" s="78"/>
      <c r="THJ58" s="9"/>
      <c r="THK58" s="9"/>
      <c r="THL58" s="78"/>
      <c r="THM58" s="9"/>
      <c r="THN58" s="9"/>
      <c r="THO58" s="78"/>
      <c r="THP58" s="9"/>
      <c r="THQ58" s="9"/>
      <c r="THR58" s="78"/>
      <c r="THS58" s="9"/>
      <c r="THT58" s="9"/>
      <c r="THU58" s="78"/>
      <c r="THV58" s="9"/>
      <c r="THW58" s="9"/>
      <c r="THX58" s="78"/>
      <c r="THY58" s="9"/>
      <c r="THZ58" s="9"/>
      <c r="TIA58" s="78"/>
      <c r="TIB58" s="9"/>
      <c r="TIC58" s="9"/>
      <c r="TID58" s="78"/>
      <c r="TIE58" s="9"/>
      <c r="TIF58" s="9"/>
      <c r="TIG58" s="78"/>
      <c r="TIH58" s="10"/>
      <c r="TII58" s="10"/>
      <c r="TIJ58" s="10"/>
      <c r="TIK58" s="9"/>
      <c r="TIL58" s="9"/>
      <c r="TIM58" s="78"/>
      <c r="TIN58" s="10"/>
      <c r="TIO58" s="10"/>
      <c r="TIP58" s="10"/>
      <c r="TIQ58" s="9"/>
      <c r="TIR58" s="9"/>
      <c r="TIS58" s="78"/>
      <c r="TIT58" s="9"/>
      <c r="TIU58" s="9"/>
      <c r="TIV58" s="78"/>
      <c r="TIW58" s="10"/>
      <c r="TIX58" s="10"/>
      <c r="TIY58" s="10"/>
      <c r="TIZ58" s="10"/>
      <c r="TJA58" s="10"/>
      <c r="TJB58" s="10"/>
      <c r="TJC58" s="57"/>
      <c r="TJD58" s="58"/>
      <c r="TJE58" s="9"/>
      <c r="TJF58" s="9"/>
      <c r="TJG58" s="78"/>
      <c r="TJH58" s="9"/>
      <c r="TJI58" s="9"/>
      <c r="TJJ58" s="78"/>
      <c r="TJK58" s="9"/>
      <c r="TJL58" s="9"/>
      <c r="TJM58" s="78"/>
      <c r="TJN58" s="9"/>
      <c r="TJO58" s="9"/>
      <c r="TJP58" s="78"/>
      <c r="TJQ58" s="9"/>
      <c r="TJR58" s="9"/>
      <c r="TJS58" s="78"/>
      <c r="TJT58" s="9"/>
      <c r="TJU58" s="9"/>
      <c r="TJV58" s="78"/>
      <c r="TJW58" s="9"/>
      <c r="TJX58" s="9"/>
      <c r="TJY58" s="78"/>
      <c r="TJZ58" s="9"/>
      <c r="TKA58" s="9"/>
      <c r="TKB58" s="78"/>
      <c r="TKC58" s="9"/>
      <c r="TKD58" s="9"/>
      <c r="TKE58" s="78"/>
      <c r="TKF58" s="9"/>
      <c r="TKG58" s="9"/>
      <c r="TKH58" s="78"/>
      <c r="TKI58" s="9"/>
      <c r="TKJ58" s="9"/>
      <c r="TKK58" s="78"/>
      <c r="TKL58" s="9"/>
      <c r="TKM58" s="9"/>
      <c r="TKN58" s="78"/>
      <c r="TKO58" s="9"/>
      <c r="TKP58" s="9"/>
      <c r="TKQ58" s="78"/>
      <c r="TKR58" s="9"/>
      <c r="TKS58" s="9"/>
      <c r="TKT58" s="78"/>
      <c r="TKU58" s="9"/>
      <c r="TKV58" s="9"/>
      <c r="TKW58" s="78"/>
      <c r="TKX58" s="9"/>
      <c r="TKY58" s="9"/>
      <c r="TKZ58" s="78"/>
      <c r="TLA58" s="9"/>
      <c r="TLB58" s="9"/>
      <c r="TLC58" s="78"/>
      <c r="TLD58" s="9"/>
      <c r="TLE58" s="9"/>
      <c r="TLF58" s="78"/>
      <c r="TLG58" s="9"/>
      <c r="TLH58" s="9"/>
      <c r="TLI58" s="78"/>
      <c r="TLJ58" s="9"/>
      <c r="TLK58" s="9"/>
      <c r="TLL58" s="78"/>
      <c r="TLM58" s="9"/>
      <c r="TLN58" s="9"/>
      <c r="TLO58" s="78"/>
      <c r="TLP58" s="10"/>
      <c r="TLQ58" s="10"/>
      <c r="TLR58" s="10"/>
      <c r="TLS58" s="9"/>
      <c r="TLT58" s="9"/>
      <c r="TLU58" s="78"/>
      <c r="TLV58" s="10"/>
      <c r="TLW58" s="10"/>
      <c r="TLX58" s="10"/>
      <c r="TLY58" s="9"/>
      <c r="TLZ58" s="9"/>
      <c r="TMA58" s="78"/>
      <c r="TMB58" s="9"/>
      <c r="TMC58" s="9"/>
      <c r="TMD58" s="78"/>
      <c r="TME58" s="10"/>
      <c r="TMF58" s="10"/>
      <c r="TMG58" s="10"/>
      <c r="TMH58" s="10"/>
      <c r="TMI58" s="10"/>
      <c r="TMJ58" s="10"/>
      <c r="TMK58" s="57"/>
      <c r="TML58" s="58"/>
      <c r="TMM58" s="9"/>
      <c r="TMN58" s="9"/>
      <c r="TMO58" s="78"/>
      <c r="TMP58" s="9"/>
      <c r="TMQ58" s="9"/>
      <c r="TMR58" s="78"/>
      <c r="TMS58" s="9"/>
      <c r="TMT58" s="9"/>
      <c r="TMU58" s="78"/>
      <c r="TMV58" s="9"/>
      <c r="TMW58" s="9"/>
      <c r="TMX58" s="78"/>
      <c r="TMY58" s="9"/>
      <c r="TMZ58" s="9"/>
      <c r="TNA58" s="78"/>
      <c r="TNB58" s="9"/>
      <c r="TNC58" s="9"/>
      <c r="TND58" s="78"/>
      <c r="TNE58" s="9"/>
      <c r="TNF58" s="9"/>
      <c r="TNG58" s="78"/>
      <c r="TNH58" s="9"/>
      <c r="TNI58" s="9"/>
      <c r="TNJ58" s="78"/>
      <c r="TNK58" s="9"/>
      <c r="TNL58" s="9"/>
      <c r="TNM58" s="78"/>
      <c r="TNN58" s="9"/>
      <c r="TNO58" s="9"/>
      <c r="TNP58" s="78"/>
      <c r="TNQ58" s="9"/>
      <c r="TNR58" s="9"/>
      <c r="TNS58" s="78"/>
      <c r="TNT58" s="9"/>
      <c r="TNU58" s="9"/>
      <c r="TNV58" s="78"/>
      <c r="TNW58" s="9"/>
      <c r="TNX58" s="9"/>
      <c r="TNY58" s="78"/>
      <c r="TNZ58" s="9"/>
      <c r="TOA58" s="9"/>
      <c r="TOB58" s="78"/>
      <c r="TOC58" s="9"/>
      <c r="TOD58" s="9"/>
      <c r="TOE58" s="78"/>
      <c r="TOF58" s="9"/>
      <c r="TOG58" s="9"/>
      <c r="TOH58" s="78"/>
      <c r="TOI58" s="9"/>
      <c r="TOJ58" s="9"/>
      <c r="TOK58" s="78"/>
      <c r="TOL58" s="9"/>
      <c r="TOM58" s="9"/>
      <c r="TON58" s="78"/>
      <c r="TOO58" s="9"/>
      <c r="TOP58" s="9"/>
      <c r="TOQ58" s="78"/>
      <c r="TOR58" s="9"/>
      <c r="TOS58" s="9"/>
      <c r="TOT58" s="78"/>
      <c r="TOU58" s="9"/>
      <c r="TOV58" s="9"/>
      <c r="TOW58" s="78"/>
      <c r="TOX58" s="10"/>
      <c r="TOY58" s="10"/>
      <c r="TOZ58" s="10"/>
      <c r="TPA58" s="9"/>
      <c r="TPB58" s="9"/>
      <c r="TPC58" s="78"/>
      <c r="TPD58" s="10"/>
      <c r="TPE58" s="10"/>
      <c r="TPF58" s="10"/>
      <c r="TPG58" s="9"/>
      <c r="TPH58" s="9"/>
      <c r="TPI58" s="78"/>
      <c r="TPJ58" s="9"/>
      <c r="TPK58" s="9"/>
      <c r="TPL58" s="78"/>
      <c r="TPM58" s="10"/>
      <c r="TPN58" s="10"/>
      <c r="TPO58" s="10"/>
      <c r="TPP58" s="10"/>
      <c r="TPQ58" s="10"/>
      <c r="TPR58" s="10"/>
      <c r="TPS58" s="57"/>
      <c r="TPT58" s="58"/>
      <c r="TPU58" s="9"/>
      <c r="TPV58" s="9"/>
      <c r="TPW58" s="78"/>
      <c r="TPX58" s="9"/>
      <c r="TPY58" s="9"/>
      <c r="TPZ58" s="78"/>
      <c r="TQA58" s="9"/>
      <c r="TQB58" s="9"/>
      <c r="TQC58" s="78"/>
      <c r="TQD58" s="9"/>
      <c r="TQE58" s="9"/>
      <c r="TQF58" s="78"/>
      <c r="TQG58" s="9"/>
      <c r="TQH58" s="9"/>
      <c r="TQI58" s="78"/>
      <c r="TQJ58" s="9"/>
      <c r="TQK58" s="9"/>
      <c r="TQL58" s="78"/>
      <c r="TQM58" s="9"/>
      <c r="TQN58" s="9"/>
      <c r="TQO58" s="78"/>
      <c r="TQP58" s="9"/>
      <c r="TQQ58" s="9"/>
      <c r="TQR58" s="78"/>
      <c r="TQS58" s="9"/>
      <c r="TQT58" s="9"/>
      <c r="TQU58" s="78"/>
      <c r="TQV58" s="9"/>
      <c r="TQW58" s="9"/>
      <c r="TQX58" s="78"/>
      <c r="TQY58" s="9"/>
      <c r="TQZ58" s="9"/>
      <c r="TRA58" s="78"/>
      <c r="TRB58" s="9"/>
      <c r="TRC58" s="9"/>
      <c r="TRD58" s="78"/>
      <c r="TRE58" s="9"/>
      <c r="TRF58" s="9"/>
      <c r="TRG58" s="78"/>
      <c r="TRH58" s="9"/>
      <c r="TRI58" s="9"/>
      <c r="TRJ58" s="78"/>
      <c r="TRK58" s="9"/>
      <c r="TRL58" s="9"/>
      <c r="TRM58" s="78"/>
      <c r="TRN58" s="9"/>
      <c r="TRO58" s="9"/>
      <c r="TRP58" s="78"/>
      <c r="TRQ58" s="9"/>
      <c r="TRR58" s="9"/>
      <c r="TRS58" s="78"/>
      <c r="TRT58" s="9"/>
      <c r="TRU58" s="9"/>
      <c r="TRV58" s="78"/>
      <c r="TRW58" s="9"/>
      <c r="TRX58" s="9"/>
      <c r="TRY58" s="78"/>
      <c r="TRZ58" s="9"/>
      <c r="TSA58" s="9"/>
      <c r="TSB58" s="78"/>
      <c r="TSC58" s="9"/>
      <c r="TSD58" s="9"/>
      <c r="TSE58" s="78"/>
      <c r="TSF58" s="10"/>
      <c r="TSG58" s="10"/>
      <c r="TSH58" s="10"/>
      <c r="TSI58" s="9"/>
      <c r="TSJ58" s="9"/>
      <c r="TSK58" s="78"/>
      <c r="TSL58" s="10"/>
      <c r="TSM58" s="10"/>
      <c r="TSN58" s="10"/>
      <c r="TSO58" s="9"/>
      <c r="TSP58" s="9"/>
      <c r="TSQ58" s="78"/>
      <c r="TSR58" s="9"/>
      <c r="TSS58" s="9"/>
      <c r="TST58" s="78"/>
      <c r="TSU58" s="10"/>
      <c r="TSV58" s="10"/>
      <c r="TSW58" s="10"/>
      <c r="TSX58" s="10"/>
      <c r="TSY58" s="10"/>
      <c r="TSZ58" s="10"/>
      <c r="TTA58" s="57"/>
      <c r="TTB58" s="58"/>
      <c r="TTC58" s="9"/>
      <c r="TTD58" s="9"/>
      <c r="TTE58" s="78"/>
      <c r="TTF58" s="9"/>
      <c r="TTG58" s="9"/>
      <c r="TTH58" s="78"/>
      <c r="TTI58" s="9"/>
      <c r="TTJ58" s="9"/>
      <c r="TTK58" s="78"/>
      <c r="TTL58" s="9"/>
      <c r="TTM58" s="9"/>
      <c r="TTN58" s="78"/>
      <c r="TTO58" s="9"/>
      <c r="TTP58" s="9"/>
      <c r="TTQ58" s="78"/>
      <c r="TTR58" s="9"/>
      <c r="TTS58" s="9"/>
      <c r="TTT58" s="78"/>
      <c r="TTU58" s="9"/>
      <c r="TTV58" s="9"/>
      <c r="TTW58" s="78"/>
      <c r="TTX58" s="9"/>
      <c r="TTY58" s="9"/>
      <c r="TTZ58" s="78"/>
      <c r="TUA58" s="9"/>
      <c r="TUB58" s="9"/>
      <c r="TUC58" s="78"/>
      <c r="TUD58" s="9"/>
      <c r="TUE58" s="9"/>
      <c r="TUF58" s="78"/>
      <c r="TUG58" s="9"/>
      <c r="TUH58" s="9"/>
      <c r="TUI58" s="78"/>
      <c r="TUJ58" s="9"/>
      <c r="TUK58" s="9"/>
      <c r="TUL58" s="78"/>
      <c r="TUM58" s="9"/>
      <c r="TUN58" s="9"/>
      <c r="TUO58" s="78"/>
      <c r="TUP58" s="9"/>
      <c r="TUQ58" s="9"/>
      <c r="TUR58" s="78"/>
      <c r="TUS58" s="9"/>
      <c r="TUT58" s="9"/>
      <c r="TUU58" s="78"/>
      <c r="TUV58" s="9"/>
      <c r="TUW58" s="9"/>
      <c r="TUX58" s="78"/>
      <c r="TUY58" s="9"/>
      <c r="TUZ58" s="9"/>
      <c r="TVA58" s="78"/>
      <c r="TVB58" s="9"/>
      <c r="TVC58" s="9"/>
      <c r="TVD58" s="78"/>
      <c r="TVE58" s="9"/>
      <c r="TVF58" s="9"/>
      <c r="TVG58" s="78"/>
      <c r="TVH58" s="9"/>
      <c r="TVI58" s="9"/>
      <c r="TVJ58" s="78"/>
      <c r="TVK58" s="9"/>
      <c r="TVL58" s="9"/>
      <c r="TVM58" s="78"/>
      <c r="TVN58" s="10"/>
      <c r="TVO58" s="10"/>
      <c r="TVP58" s="10"/>
      <c r="TVQ58" s="9"/>
      <c r="TVR58" s="9"/>
      <c r="TVS58" s="78"/>
      <c r="TVT58" s="10"/>
      <c r="TVU58" s="10"/>
      <c r="TVV58" s="10"/>
      <c r="TVW58" s="9"/>
      <c r="TVX58" s="9"/>
      <c r="TVY58" s="78"/>
      <c r="TVZ58" s="9"/>
      <c r="TWA58" s="9"/>
      <c r="TWB58" s="78"/>
      <c r="TWC58" s="10"/>
      <c r="TWD58" s="10"/>
      <c r="TWE58" s="10"/>
      <c r="TWF58" s="10"/>
      <c r="TWG58" s="10"/>
      <c r="TWH58" s="10"/>
      <c r="TWI58" s="57"/>
      <c r="TWJ58" s="58"/>
      <c r="TWK58" s="9"/>
      <c r="TWL58" s="9"/>
      <c r="TWM58" s="78"/>
      <c r="TWN58" s="9"/>
      <c r="TWO58" s="9"/>
      <c r="TWP58" s="78"/>
      <c r="TWQ58" s="9"/>
      <c r="TWR58" s="9"/>
      <c r="TWS58" s="78"/>
      <c r="TWT58" s="9"/>
      <c r="TWU58" s="9"/>
      <c r="TWV58" s="78"/>
      <c r="TWW58" s="9"/>
      <c r="TWX58" s="9"/>
      <c r="TWY58" s="78"/>
      <c r="TWZ58" s="9"/>
      <c r="TXA58" s="9"/>
      <c r="TXB58" s="78"/>
      <c r="TXC58" s="9"/>
      <c r="TXD58" s="9"/>
      <c r="TXE58" s="78"/>
      <c r="TXF58" s="9"/>
      <c r="TXG58" s="9"/>
      <c r="TXH58" s="78"/>
      <c r="TXI58" s="9"/>
      <c r="TXJ58" s="9"/>
      <c r="TXK58" s="78"/>
      <c r="TXL58" s="9"/>
      <c r="TXM58" s="9"/>
      <c r="TXN58" s="78"/>
      <c r="TXO58" s="9"/>
      <c r="TXP58" s="9"/>
      <c r="TXQ58" s="78"/>
      <c r="TXR58" s="9"/>
      <c r="TXS58" s="9"/>
      <c r="TXT58" s="78"/>
      <c r="TXU58" s="9"/>
      <c r="TXV58" s="9"/>
      <c r="TXW58" s="78"/>
      <c r="TXX58" s="9"/>
      <c r="TXY58" s="9"/>
      <c r="TXZ58" s="78"/>
      <c r="TYA58" s="9"/>
      <c r="TYB58" s="9"/>
      <c r="TYC58" s="78"/>
      <c r="TYD58" s="9"/>
      <c r="TYE58" s="9"/>
      <c r="TYF58" s="78"/>
      <c r="TYG58" s="9"/>
      <c r="TYH58" s="9"/>
      <c r="TYI58" s="78"/>
      <c r="TYJ58" s="9"/>
      <c r="TYK58" s="9"/>
      <c r="TYL58" s="78"/>
      <c r="TYM58" s="9"/>
      <c r="TYN58" s="9"/>
      <c r="TYO58" s="78"/>
      <c r="TYP58" s="9"/>
      <c r="TYQ58" s="9"/>
      <c r="TYR58" s="78"/>
      <c r="TYS58" s="9"/>
      <c r="TYT58" s="9"/>
      <c r="TYU58" s="78"/>
      <c r="TYV58" s="10"/>
      <c r="TYW58" s="10"/>
      <c r="TYX58" s="10"/>
      <c r="TYY58" s="9"/>
      <c r="TYZ58" s="9"/>
      <c r="TZA58" s="78"/>
      <c r="TZB58" s="10"/>
      <c r="TZC58" s="10"/>
      <c r="TZD58" s="10"/>
      <c r="TZE58" s="9"/>
      <c r="TZF58" s="9"/>
      <c r="TZG58" s="78"/>
      <c r="TZH58" s="9"/>
      <c r="TZI58" s="9"/>
      <c r="TZJ58" s="78"/>
      <c r="TZK58" s="10"/>
      <c r="TZL58" s="10"/>
      <c r="TZM58" s="10"/>
      <c r="TZN58" s="10"/>
      <c r="TZO58" s="10"/>
      <c r="TZP58" s="10"/>
      <c r="TZQ58" s="57"/>
      <c r="TZR58" s="58"/>
      <c r="TZS58" s="9"/>
      <c r="TZT58" s="9"/>
      <c r="TZU58" s="78"/>
      <c r="TZV58" s="9"/>
      <c r="TZW58" s="9"/>
      <c r="TZX58" s="78"/>
      <c r="TZY58" s="9"/>
      <c r="TZZ58" s="9"/>
      <c r="UAA58" s="78"/>
      <c r="UAB58" s="9"/>
      <c r="UAC58" s="9"/>
      <c r="UAD58" s="78"/>
      <c r="UAE58" s="9"/>
      <c r="UAF58" s="9"/>
      <c r="UAG58" s="78"/>
      <c r="UAH58" s="9"/>
      <c r="UAI58" s="9"/>
      <c r="UAJ58" s="78"/>
      <c r="UAK58" s="9"/>
      <c r="UAL58" s="9"/>
      <c r="UAM58" s="78"/>
      <c r="UAN58" s="9"/>
      <c r="UAO58" s="9"/>
      <c r="UAP58" s="78"/>
      <c r="UAQ58" s="9"/>
      <c r="UAR58" s="9"/>
      <c r="UAS58" s="78"/>
      <c r="UAT58" s="9"/>
      <c r="UAU58" s="9"/>
      <c r="UAV58" s="78"/>
      <c r="UAW58" s="9"/>
      <c r="UAX58" s="9"/>
      <c r="UAY58" s="78"/>
      <c r="UAZ58" s="9"/>
      <c r="UBA58" s="9"/>
      <c r="UBB58" s="78"/>
      <c r="UBC58" s="9"/>
      <c r="UBD58" s="9"/>
      <c r="UBE58" s="78"/>
      <c r="UBF58" s="9"/>
      <c r="UBG58" s="9"/>
      <c r="UBH58" s="78"/>
      <c r="UBI58" s="9"/>
      <c r="UBJ58" s="9"/>
      <c r="UBK58" s="78"/>
      <c r="UBL58" s="9"/>
      <c r="UBM58" s="9"/>
      <c r="UBN58" s="78"/>
      <c r="UBO58" s="9"/>
      <c r="UBP58" s="9"/>
      <c r="UBQ58" s="78"/>
      <c r="UBR58" s="9"/>
      <c r="UBS58" s="9"/>
      <c r="UBT58" s="78"/>
      <c r="UBU58" s="9"/>
      <c r="UBV58" s="9"/>
      <c r="UBW58" s="78"/>
      <c r="UBX58" s="9"/>
      <c r="UBY58" s="9"/>
      <c r="UBZ58" s="78"/>
      <c r="UCA58" s="9"/>
      <c r="UCB58" s="9"/>
      <c r="UCC58" s="78"/>
      <c r="UCD58" s="10"/>
      <c r="UCE58" s="10"/>
      <c r="UCF58" s="10"/>
      <c r="UCG58" s="9"/>
      <c r="UCH58" s="9"/>
      <c r="UCI58" s="78"/>
      <c r="UCJ58" s="10"/>
      <c r="UCK58" s="10"/>
      <c r="UCL58" s="10"/>
      <c r="UCM58" s="9"/>
      <c r="UCN58" s="9"/>
      <c r="UCO58" s="78"/>
      <c r="UCP58" s="9"/>
      <c r="UCQ58" s="9"/>
      <c r="UCR58" s="78"/>
      <c r="UCS58" s="10"/>
      <c r="UCT58" s="10"/>
      <c r="UCU58" s="10"/>
      <c r="UCV58" s="10"/>
      <c r="UCW58" s="10"/>
      <c r="UCX58" s="10"/>
      <c r="UCY58" s="57"/>
      <c r="UCZ58" s="58"/>
      <c r="UDA58" s="9"/>
      <c r="UDB58" s="9"/>
      <c r="UDC58" s="78"/>
      <c r="UDD58" s="9"/>
      <c r="UDE58" s="9"/>
      <c r="UDF58" s="78"/>
      <c r="UDG58" s="9"/>
      <c r="UDH58" s="9"/>
      <c r="UDI58" s="78"/>
      <c r="UDJ58" s="9"/>
      <c r="UDK58" s="9"/>
      <c r="UDL58" s="78"/>
      <c r="UDM58" s="9"/>
      <c r="UDN58" s="9"/>
      <c r="UDO58" s="78"/>
      <c r="UDP58" s="9"/>
      <c r="UDQ58" s="9"/>
      <c r="UDR58" s="78"/>
      <c r="UDS58" s="9"/>
      <c r="UDT58" s="9"/>
      <c r="UDU58" s="78"/>
      <c r="UDV58" s="9"/>
      <c r="UDW58" s="9"/>
      <c r="UDX58" s="78"/>
      <c r="UDY58" s="9"/>
      <c r="UDZ58" s="9"/>
      <c r="UEA58" s="78"/>
      <c r="UEB58" s="9"/>
      <c r="UEC58" s="9"/>
      <c r="UED58" s="78"/>
      <c r="UEE58" s="9"/>
      <c r="UEF58" s="9"/>
      <c r="UEG58" s="78"/>
      <c r="UEH58" s="9"/>
      <c r="UEI58" s="9"/>
      <c r="UEJ58" s="78"/>
      <c r="UEK58" s="9"/>
      <c r="UEL58" s="9"/>
      <c r="UEM58" s="78"/>
      <c r="UEN58" s="9"/>
      <c r="UEO58" s="9"/>
      <c r="UEP58" s="78"/>
      <c r="UEQ58" s="9"/>
      <c r="UER58" s="9"/>
      <c r="UES58" s="78"/>
      <c r="UET58" s="9"/>
      <c r="UEU58" s="9"/>
      <c r="UEV58" s="78"/>
      <c r="UEW58" s="9"/>
      <c r="UEX58" s="9"/>
      <c r="UEY58" s="78"/>
      <c r="UEZ58" s="9"/>
      <c r="UFA58" s="9"/>
      <c r="UFB58" s="78"/>
      <c r="UFC58" s="9"/>
      <c r="UFD58" s="9"/>
      <c r="UFE58" s="78"/>
      <c r="UFF58" s="9"/>
      <c r="UFG58" s="9"/>
      <c r="UFH58" s="78"/>
      <c r="UFI58" s="9"/>
      <c r="UFJ58" s="9"/>
      <c r="UFK58" s="78"/>
      <c r="UFL58" s="10"/>
      <c r="UFM58" s="10"/>
      <c r="UFN58" s="10"/>
      <c r="UFO58" s="9"/>
      <c r="UFP58" s="9"/>
      <c r="UFQ58" s="78"/>
      <c r="UFR58" s="10"/>
      <c r="UFS58" s="10"/>
      <c r="UFT58" s="10"/>
      <c r="UFU58" s="9"/>
      <c r="UFV58" s="9"/>
      <c r="UFW58" s="78"/>
      <c r="UFX58" s="9"/>
      <c r="UFY58" s="9"/>
      <c r="UFZ58" s="78"/>
      <c r="UGA58" s="10"/>
      <c r="UGB58" s="10"/>
      <c r="UGC58" s="10"/>
      <c r="UGD58" s="10"/>
      <c r="UGE58" s="10"/>
      <c r="UGF58" s="10"/>
      <c r="UGG58" s="57"/>
      <c r="UGH58" s="58"/>
      <c r="UGI58" s="9"/>
      <c r="UGJ58" s="9"/>
      <c r="UGK58" s="78"/>
      <c r="UGL58" s="9"/>
      <c r="UGM58" s="9"/>
      <c r="UGN58" s="78"/>
      <c r="UGO58" s="9"/>
      <c r="UGP58" s="9"/>
      <c r="UGQ58" s="78"/>
      <c r="UGR58" s="9"/>
      <c r="UGS58" s="9"/>
      <c r="UGT58" s="78"/>
      <c r="UGU58" s="9"/>
      <c r="UGV58" s="9"/>
      <c r="UGW58" s="78"/>
      <c r="UGX58" s="9"/>
      <c r="UGY58" s="9"/>
      <c r="UGZ58" s="78"/>
      <c r="UHA58" s="9"/>
      <c r="UHB58" s="9"/>
      <c r="UHC58" s="78"/>
      <c r="UHD58" s="9"/>
      <c r="UHE58" s="9"/>
      <c r="UHF58" s="78"/>
      <c r="UHG58" s="9"/>
      <c r="UHH58" s="9"/>
      <c r="UHI58" s="78"/>
      <c r="UHJ58" s="9"/>
      <c r="UHK58" s="9"/>
      <c r="UHL58" s="78"/>
      <c r="UHM58" s="9"/>
      <c r="UHN58" s="9"/>
      <c r="UHO58" s="78"/>
      <c r="UHP58" s="9"/>
      <c r="UHQ58" s="9"/>
      <c r="UHR58" s="78"/>
      <c r="UHS58" s="9"/>
      <c r="UHT58" s="9"/>
      <c r="UHU58" s="78"/>
      <c r="UHV58" s="9"/>
      <c r="UHW58" s="9"/>
      <c r="UHX58" s="78"/>
      <c r="UHY58" s="9"/>
      <c r="UHZ58" s="9"/>
      <c r="UIA58" s="78"/>
      <c r="UIB58" s="9"/>
      <c r="UIC58" s="9"/>
      <c r="UID58" s="78"/>
      <c r="UIE58" s="9"/>
      <c r="UIF58" s="9"/>
      <c r="UIG58" s="78"/>
      <c r="UIH58" s="9"/>
      <c r="UII58" s="9"/>
      <c r="UIJ58" s="78"/>
      <c r="UIK58" s="9"/>
      <c r="UIL58" s="9"/>
      <c r="UIM58" s="78"/>
      <c r="UIN58" s="9"/>
      <c r="UIO58" s="9"/>
      <c r="UIP58" s="78"/>
      <c r="UIQ58" s="9"/>
      <c r="UIR58" s="9"/>
      <c r="UIS58" s="78"/>
      <c r="UIT58" s="10"/>
      <c r="UIU58" s="10"/>
      <c r="UIV58" s="10"/>
      <c r="UIW58" s="9"/>
      <c r="UIX58" s="9"/>
      <c r="UIY58" s="78"/>
      <c r="UIZ58" s="10"/>
      <c r="UJA58" s="10"/>
      <c r="UJB58" s="10"/>
      <c r="UJC58" s="9"/>
      <c r="UJD58" s="9"/>
      <c r="UJE58" s="78"/>
      <c r="UJF58" s="9"/>
      <c r="UJG58" s="9"/>
      <c r="UJH58" s="78"/>
      <c r="UJI58" s="10"/>
      <c r="UJJ58" s="10"/>
      <c r="UJK58" s="10"/>
      <c r="UJL58" s="10"/>
      <c r="UJM58" s="10"/>
      <c r="UJN58" s="10"/>
      <c r="UJO58" s="57"/>
      <c r="UJP58" s="58"/>
      <c r="UJQ58" s="9"/>
      <c r="UJR58" s="9"/>
      <c r="UJS58" s="78"/>
      <c r="UJT58" s="9"/>
      <c r="UJU58" s="9"/>
      <c r="UJV58" s="78"/>
      <c r="UJW58" s="9"/>
      <c r="UJX58" s="9"/>
      <c r="UJY58" s="78"/>
      <c r="UJZ58" s="9"/>
      <c r="UKA58" s="9"/>
      <c r="UKB58" s="78"/>
      <c r="UKC58" s="9"/>
      <c r="UKD58" s="9"/>
      <c r="UKE58" s="78"/>
      <c r="UKF58" s="9"/>
      <c r="UKG58" s="9"/>
      <c r="UKH58" s="78"/>
      <c r="UKI58" s="9"/>
      <c r="UKJ58" s="9"/>
      <c r="UKK58" s="78"/>
      <c r="UKL58" s="9"/>
      <c r="UKM58" s="9"/>
      <c r="UKN58" s="78"/>
      <c r="UKO58" s="9"/>
      <c r="UKP58" s="9"/>
      <c r="UKQ58" s="78"/>
      <c r="UKR58" s="9"/>
      <c r="UKS58" s="9"/>
      <c r="UKT58" s="78"/>
      <c r="UKU58" s="9"/>
      <c r="UKV58" s="9"/>
      <c r="UKW58" s="78"/>
      <c r="UKX58" s="9"/>
      <c r="UKY58" s="9"/>
      <c r="UKZ58" s="78"/>
      <c r="ULA58" s="9"/>
      <c r="ULB58" s="9"/>
      <c r="ULC58" s="78"/>
      <c r="ULD58" s="9"/>
      <c r="ULE58" s="9"/>
      <c r="ULF58" s="78"/>
      <c r="ULG58" s="9"/>
      <c r="ULH58" s="9"/>
      <c r="ULI58" s="78"/>
      <c r="ULJ58" s="9"/>
      <c r="ULK58" s="9"/>
      <c r="ULL58" s="78"/>
      <c r="ULM58" s="9"/>
      <c r="ULN58" s="9"/>
      <c r="ULO58" s="78"/>
      <c r="ULP58" s="9"/>
      <c r="ULQ58" s="9"/>
      <c r="ULR58" s="78"/>
      <c r="ULS58" s="9"/>
      <c r="ULT58" s="9"/>
      <c r="ULU58" s="78"/>
      <c r="ULV58" s="9"/>
      <c r="ULW58" s="9"/>
      <c r="ULX58" s="78"/>
      <c r="ULY58" s="9"/>
      <c r="ULZ58" s="9"/>
      <c r="UMA58" s="78"/>
      <c r="UMB58" s="10"/>
      <c r="UMC58" s="10"/>
      <c r="UMD58" s="10"/>
      <c r="UME58" s="9"/>
      <c r="UMF58" s="9"/>
      <c r="UMG58" s="78"/>
      <c r="UMH58" s="10"/>
      <c r="UMI58" s="10"/>
      <c r="UMJ58" s="10"/>
      <c r="UMK58" s="9"/>
      <c r="UML58" s="9"/>
      <c r="UMM58" s="78"/>
      <c r="UMN58" s="9"/>
      <c r="UMO58" s="9"/>
      <c r="UMP58" s="78"/>
      <c r="UMQ58" s="10"/>
      <c r="UMR58" s="10"/>
      <c r="UMS58" s="10"/>
      <c r="UMT58" s="10"/>
      <c r="UMU58" s="10"/>
      <c r="UMV58" s="10"/>
      <c r="UMW58" s="57"/>
      <c r="UMX58" s="58"/>
      <c r="UMY58" s="9"/>
      <c r="UMZ58" s="9"/>
      <c r="UNA58" s="78"/>
      <c r="UNB58" s="9"/>
      <c r="UNC58" s="9"/>
      <c r="UND58" s="78"/>
      <c r="UNE58" s="9"/>
      <c r="UNF58" s="9"/>
      <c r="UNG58" s="78"/>
      <c r="UNH58" s="9"/>
      <c r="UNI58" s="9"/>
      <c r="UNJ58" s="78"/>
      <c r="UNK58" s="9"/>
      <c r="UNL58" s="9"/>
      <c r="UNM58" s="78"/>
      <c r="UNN58" s="9"/>
      <c r="UNO58" s="9"/>
      <c r="UNP58" s="78"/>
      <c r="UNQ58" s="9"/>
      <c r="UNR58" s="9"/>
      <c r="UNS58" s="78"/>
      <c r="UNT58" s="9"/>
      <c r="UNU58" s="9"/>
      <c r="UNV58" s="78"/>
      <c r="UNW58" s="9"/>
      <c r="UNX58" s="9"/>
      <c r="UNY58" s="78"/>
      <c r="UNZ58" s="9"/>
      <c r="UOA58" s="9"/>
      <c r="UOB58" s="78"/>
      <c r="UOC58" s="9"/>
      <c r="UOD58" s="9"/>
      <c r="UOE58" s="78"/>
      <c r="UOF58" s="9"/>
      <c r="UOG58" s="9"/>
      <c r="UOH58" s="78"/>
      <c r="UOI58" s="9"/>
      <c r="UOJ58" s="9"/>
      <c r="UOK58" s="78"/>
      <c r="UOL58" s="9"/>
      <c r="UOM58" s="9"/>
      <c r="UON58" s="78"/>
      <c r="UOO58" s="9"/>
      <c r="UOP58" s="9"/>
      <c r="UOQ58" s="78"/>
      <c r="UOR58" s="9"/>
      <c r="UOS58" s="9"/>
      <c r="UOT58" s="78"/>
      <c r="UOU58" s="9"/>
      <c r="UOV58" s="9"/>
      <c r="UOW58" s="78"/>
      <c r="UOX58" s="9"/>
      <c r="UOY58" s="9"/>
      <c r="UOZ58" s="78"/>
      <c r="UPA58" s="9"/>
      <c r="UPB58" s="9"/>
      <c r="UPC58" s="78"/>
      <c r="UPD58" s="9"/>
      <c r="UPE58" s="9"/>
      <c r="UPF58" s="78"/>
      <c r="UPG58" s="9"/>
      <c r="UPH58" s="9"/>
      <c r="UPI58" s="78"/>
      <c r="UPJ58" s="10"/>
      <c r="UPK58" s="10"/>
      <c r="UPL58" s="10"/>
      <c r="UPM58" s="9"/>
      <c r="UPN58" s="9"/>
      <c r="UPO58" s="78"/>
      <c r="UPP58" s="10"/>
      <c r="UPQ58" s="10"/>
      <c r="UPR58" s="10"/>
      <c r="UPS58" s="9"/>
      <c r="UPT58" s="9"/>
      <c r="UPU58" s="78"/>
      <c r="UPV58" s="9"/>
      <c r="UPW58" s="9"/>
      <c r="UPX58" s="78"/>
      <c r="UPY58" s="10"/>
      <c r="UPZ58" s="10"/>
      <c r="UQA58" s="10"/>
      <c r="UQB58" s="10"/>
      <c r="UQC58" s="10"/>
      <c r="UQD58" s="10"/>
      <c r="UQE58" s="57"/>
      <c r="UQF58" s="58"/>
      <c r="UQG58" s="9"/>
      <c r="UQH58" s="9"/>
      <c r="UQI58" s="78"/>
      <c r="UQJ58" s="9"/>
      <c r="UQK58" s="9"/>
      <c r="UQL58" s="78"/>
      <c r="UQM58" s="9"/>
      <c r="UQN58" s="9"/>
      <c r="UQO58" s="78"/>
      <c r="UQP58" s="9"/>
      <c r="UQQ58" s="9"/>
      <c r="UQR58" s="78"/>
      <c r="UQS58" s="9"/>
      <c r="UQT58" s="9"/>
      <c r="UQU58" s="78"/>
      <c r="UQV58" s="9"/>
      <c r="UQW58" s="9"/>
      <c r="UQX58" s="78"/>
      <c r="UQY58" s="9"/>
      <c r="UQZ58" s="9"/>
      <c r="URA58" s="78"/>
      <c r="URB58" s="9"/>
      <c r="URC58" s="9"/>
      <c r="URD58" s="78"/>
      <c r="URE58" s="9"/>
      <c r="URF58" s="9"/>
      <c r="URG58" s="78"/>
      <c r="URH58" s="9"/>
      <c r="URI58" s="9"/>
      <c r="URJ58" s="78"/>
      <c r="URK58" s="9"/>
      <c r="URL58" s="9"/>
      <c r="URM58" s="78"/>
      <c r="URN58" s="9"/>
      <c r="URO58" s="9"/>
      <c r="URP58" s="78"/>
      <c r="URQ58" s="9"/>
      <c r="URR58" s="9"/>
      <c r="URS58" s="78"/>
      <c r="URT58" s="9"/>
      <c r="URU58" s="9"/>
      <c r="URV58" s="78"/>
      <c r="URW58" s="9"/>
      <c r="URX58" s="9"/>
      <c r="URY58" s="78"/>
      <c r="URZ58" s="9"/>
      <c r="USA58" s="9"/>
      <c r="USB58" s="78"/>
      <c r="USC58" s="9"/>
      <c r="USD58" s="9"/>
      <c r="USE58" s="78"/>
      <c r="USF58" s="9"/>
      <c r="USG58" s="9"/>
      <c r="USH58" s="78"/>
      <c r="USI58" s="9"/>
      <c r="USJ58" s="9"/>
      <c r="USK58" s="78"/>
      <c r="USL58" s="9"/>
      <c r="USM58" s="9"/>
      <c r="USN58" s="78"/>
      <c r="USO58" s="9"/>
      <c r="USP58" s="9"/>
      <c r="USQ58" s="78"/>
      <c r="USR58" s="10"/>
      <c r="USS58" s="10"/>
      <c r="UST58" s="10"/>
      <c r="USU58" s="9"/>
      <c r="USV58" s="9"/>
      <c r="USW58" s="78"/>
      <c r="USX58" s="10"/>
      <c r="USY58" s="10"/>
      <c r="USZ58" s="10"/>
      <c r="UTA58" s="9"/>
      <c r="UTB58" s="9"/>
      <c r="UTC58" s="78"/>
      <c r="UTD58" s="9"/>
      <c r="UTE58" s="9"/>
      <c r="UTF58" s="78"/>
      <c r="UTG58" s="10"/>
      <c r="UTH58" s="10"/>
      <c r="UTI58" s="10"/>
      <c r="UTJ58" s="10"/>
      <c r="UTK58" s="10"/>
      <c r="UTL58" s="10"/>
      <c r="UTM58" s="57"/>
      <c r="UTN58" s="58"/>
      <c r="UTO58" s="9"/>
      <c r="UTP58" s="9"/>
      <c r="UTQ58" s="78"/>
      <c r="UTR58" s="9"/>
      <c r="UTS58" s="9"/>
      <c r="UTT58" s="78"/>
      <c r="UTU58" s="9"/>
      <c r="UTV58" s="9"/>
      <c r="UTW58" s="78"/>
      <c r="UTX58" s="9"/>
      <c r="UTY58" s="9"/>
      <c r="UTZ58" s="78"/>
      <c r="UUA58" s="9"/>
      <c r="UUB58" s="9"/>
      <c r="UUC58" s="78"/>
      <c r="UUD58" s="9"/>
      <c r="UUE58" s="9"/>
      <c r="UUF58" s="78"/>
      <c r="UUG58" s="9"/>
      <c r="UUH58" s="9"/>
      <c r="UUI58" s="78"/>
      <c r="UUJ58" s="9"/>
      <c r="UUK58" s="9"/>
      <c r="UUL58" s="78"/>
      <c r="UUM58" s="9"/>
      <c r="UUN58" s="9"/>
      <c r="UUO58" s="78"/>
      <c r="UUP58" s="9"/>
      <c r="UUQ58" s="9"/>
      <c r="UUR58" s="78"/>
      <c r="UUS58" s="9"/>
      <c r="UUT58" s="9"/>
      <c r="UUU58" s="78"/>
      <c r="UUV58" s="9"/>
      <c r="UUW58" s="9"/>
      <c r="UUX58" s="78"/>
      <c r="UUY58" s="9"/>
      <c r="UUZ58" s="9"/>
      <c r="UVA58" s="78"/>
      <c r="UVB58" s="9"/>
      <c r="UVC58" s="9"/>
      <c r="UVD58" s="78"/>
      <c r="UVE58" s="9"/>
      <c r="UVF58" s="9"/>
      <c r="UVG58" s="78"/>
      <c r="UVH58" s="9"/>
      <c r="UVI58" s="9"/>
      <c r="UVJ58" s="78"/>
      <c r="UVK58" s="9"/>
      <c r="UVL58" s="9"/>
      <c r="UVM58" s="78"/>
      <c r="UVN58" s="9"/>
      <c r="UVO58" s="9"/>
      <c r="UVP58" s="78"/>
      <c r="UVQ58" s="9"/>
      <c r="UVR58" s="9"/>
      <c r="UVS58" s="78"/>
      <c r="UVT58" s="9"/>
      <c r="UVU58" s="9"/>
      <c r="UVV58" s="78"/>
      <c r="UVW58" s="9"/>
      <c r="UVX58" s="9"/>
      <c r="UVY58" s="78"/>
      <c r="UVZ58" s="10"/>
      <c r="UWA58" s="10"/>
      <c r="UWB58" s="10"/>
      <c r="UWC58" s="9"/>
      <c r="UWD58" s="9"/>
      <c r="UWE58" s="78"/>
      <c r="UWF58" s="10"/>
      <c r="UWG58" s="10"/>
      <c r="UWH58" s="10"/>
      <c r="UWI58" s="9"/>
      <c r="UWJ58" s="9"/>
      <c r="UWK58" s="78"/>
      <c r="UWL58" s="9"/>
      <c r="UWM58" s="9"/>
      <c r="UWN58" s="78"/>
      <c r="UWO58" s="10"/>
      <c r="UWP58" s="10"/>
      <c r="UWQ58" s="10"/>
      <c r="UWR58" s="10"/>
      <c r="UWS58" s="10"/>
      <c r="UWT58" s="10"/>
      <c r="UWU58" s="57"/>
      <c r="UWV58" s="58"/>
      <c r="UWW58" s="9"/>
      <c r="UWX58" s="9"/>
      <c r="UWY58" s="78"/>
      <c r="UWZ58" s="9"/>
      <c r="UXA58" s="9"/>
      <c r="UXB58" s="78"/>
      <c r="UXC58" s="9"/>
      <c r="UXD58" s="9"/>
      <c r="UXE58" s="78"/>
      <c r="UXF58" s="9"/>
      <c r="UXG58" s="9"/>
      <c r="UXH58" s="78"/>
      <c r="UXI58" s="9"/>
      <c r="UXJ58" s="9"/>
      <c r="UXK58" s="78"/>
      <c r="UXL58" s="9"/>
      <c r="UXM58" s="9"/>
      <c r="UXN58" s="78"/>
      <c r="UXO58" s="9"/>
      <c r="UXP58" s="9"/>
      <c r="UXQ58" s="78"/>
      <c r="UXR58" s="9"/>
      <c r="UXS58" s="9"/>
      <c r="UXT58" s="78"/>
      <c r="UXU58" s="9"/>
      <c r="UXV58" s="9"/>
      <c r="UXW58" s="78"/>
      <c r="UXX58" s="9"/>
      <c r="UXY58" s="9"/>
      <c r="UXZ58" s="78"/>
      <c r="UYA58" s="9"/>
      <c r="UYB58" s="9"/>
      <c r="UYC58" s="78"/>
      <c r="UYD58" s="9"/>
      <c r="UYE58" s="9"/>
      <c r="UYF58" s="78"/>
      <c r="UYG58" s="9"/>
      <c r="UYH58" s="9"/>
      <c r="UYI58" s="78"/>
      <c r="UYJ58" s="9"/>
      <c r="UYK58" s="9"/>
      <c r="UYL58" s="78"/>
      <c r="UYM58" s="9"/>
      <c r="UYN58" s="9"/>
      <c r="UYO58" s="78"/>
      <c r="UYP58" s="9"/>
      <c r="UYQ58" s="9"/>
      <c r="UYR58" s="78"/>
      <c r="UYS58" s="9"/>
      <c r="UYT58" s="9"/>
      <c r="UYU58" s="78"/>
      <c r="UYV58" s="9"/>
      <c r="UYW58" s="9"/>
      <c r="UYX58" s="78"/>
      <c r="UYY58" s="9"/>
      <c r="UYZ58" s="9"/>
      <c r="UZA58" s="78"/>
      <c r="UZB58" s="9"/>
      <c r="UZC58" s="9"/>
      <c r="UZD58" s="78"/>
      <c r="UZE58" s="9"/>
      <c r="UZF58" s="9"/>
      <c r="UZG58" s="78"/>
      <c r="UZH58" s="10"/>
      <c r="UZI58" s="10"/>
      <c r="UZJ58" s="10"/>
      <c r="UZK58" s="9"/>
      <c r="UZL58" s="9"/>
      <c r="UZM58" s="78"/>
      <c r="UZN58" s="10"/>
      <c r="UZO58" s="10"/>
      <c r="UZP58" s="10"/>
      <c r="UZQ58" s="9"/>
      <c r="UZR58" s="9"/>
      <c r="UZS58" s="78"/>
      <c r="UZT58" s="9"/>
      <c r="UZU58" s="9"/>
      <c r="UZV58" s="78"/>
      <c r="UZW58" s="10"/>
      <c r="UZX58" s="10"/>
      <c r="UZY58" s="10"/>
      <c r="UZZ58" s="10"/>
      <c r="VAA58" s="10"/>
      <c r="VAB58" s="10"/>
      <c r="VAC58" s="57"/>
      <c r="VAD58" s="58"/>
      <c r="VAE58" s="9"/>
      <c r="VAF58" s="9"/>
      <c r="VAG58" s="78"/>
      <c r="VAH58" s="9"/>
      <c r="VAI58" s="9"/>
      <c r="VAJ58" s="78"/>
      <c r="VAK58" s="9"/>
      <c r="VAL58" s="9"/>
      <c r="VAM58" s="78"/>
      <c r="VAN58" s="9"/>
      <c r="VAO58" s="9"/>
      <c r="VAP58" s="78"/>
      <c r="VAQ58" s="9"/>
      <c r="VAR58" s="9"/>
      <c r="VAS58" s="78"/>
      <c r="VAT58" s="9"/>
      <c r="VAU58" s="9"/>
      <c r="VAV58" s="78"/>
      <c r="VAW58" s="9"/>
      <c r="VAX58" s="9"/>
      <c r="VAY58" s="78"/>
      <c r="VAZ58" s="9"/>
      <c r="VBA58" s="9"/>
      <c r="VBB58" s="78"/>
      <c r="VBC58" s="9"/>
      <c r="VBD58" s="9"/>
      <c r="VBE58" s="78"/>
      <c r="VBF58" s="9"/>
      <c r="VBG58" s="9"/>
      <c r="VBH58" s="78"/>
      <c r="VBI58" s="9"/>
      <c r="VBJ58" s="9"/>
      <c r="VBK58" s="78"/>
      <c r="VBL58" s="9"/>
      <c r="VBM58" s="9"/>
      <c r="VBN58" s="78"/>
      <c r="VBO58" s="9"/>
      <c r="VBP58" s="9"/>
      <c r="VBQ58" s="78"/>
      <c r="VBR58" s="9"/>
      <c r="VBS58" s="9"/>
      <c r="VBT58" s="78"/>
      <c r="VBU58" s="9"/>
      <c r="VBV58" s="9"/>
      <c r="VBW58" s="78"/>
      <c r="VBX58" s="9"/>
      <c r="VBY58" s="9"/>
      <c r="VBZ58" s="78"/>
      <c r="VCA58" s="9"/>
      <c r="VCB58" s="9"/>
      <c r="VCC58" s="78"/>
      <c r="VCD58" s="9"/>
      <c r="VCE58" s="9"/>
      <c r="VCF58" s="78"/>
      <c r="VCG58" s="9"/>
      <c r="VCH58" s="9"/>
      <c r="VCI58" s="78"/>
      <c r="VCJ58" s="9"/>
      <c r="VCK58" s="9"/>
      <c r="VCL58" s="78"/>
      <c r="VCM58" s="9"/>
      <c r="VCN58" s="9"/>
      <c r="VCO58" s="78"/>
      <c r="VCP58" s="10"/>
      <c r="VCQ58" s="10"/>
      <c r="VCR58" s="10"/>
      <c r="VCS58" s="9"/>
      <c r="VCT58" s="9"/>
      <c r="VCU58" s="78"/>
      <c r="VCV58" s="10"/>
      <c r="VCW58" s="10"/>
      <c r="VCX58" s="10"/>
      <c r="VCY58" s="9"/>
      <c r="VCZ58" s="9"/>
      <c r="VDA58" s="78"/>
      <c r="VDB58" s="9"/>
      <c r="VDC58" s="9"/>
      <c r="VDD58" s="78"/>
      <c r="VDE58" s="10"/>
      <c r="VDF58" s="10"/>
      <c r="VDG58" s="10"/>
      <c r="VDH58" s="10"/>
      <c r="VDI58" s="10"/>
      <c r="VDJ58" s="10"/>
      <c r="VDK58" s="57"/>
      <c r="VDL58" s="58"/>
      <c r="VDM58" s="9"/>
      <c r="VDN58" s="9"/>
      <c r="VDO58" s="78"/>
      <c r="VDP58" s="9"/>
      <c r="VDQ58" s="9"/>
      <c r="VDR58" s="78"/>
      <c r="VDS58" s="9"/>
      <c r="VDT58" s="9"/>
      <c r="VDU58" s="78"/>
      <c r="VDV58" s="9"/>
      <c r="VDW58" s="9"/>
      <c r="VDX58" s="78"/>
      <c r="VDY58" s="9"/>
      <c r="VDZ58" s="9"/>
      <c r="VEA58" s="78"/>
      <c r="VEB58" s="9"/>
      <c r="VEC58" s="9"/>
      <c r="VED58" s="78"/>
      <c r="VEE58" s="9"/>
      <c r="VEF58" s="9"/>
      <c r="VEG58" s="78"/>
      <c r="VEH58" s="9"/>
      <c r="VEI58" s="9"/>
      <c r="VEJ58" s="78"/>
      <c r="VEK58" s="9"/>
      <c r="VEL58" s="9"/>
      <c r="VEM58" s="78"/>
      <c r="VEN58" s="9"/>
      <c r="VEO58" s="9"/>
      <c r="VEP58" s="78"/>
      <c r="VEQ58" s="9"/>
      <c r="VER58" s="9"/>
      <c r="VES58" s="78"/>
      <c r="VET58" s="9"/>
      <c r="VEU58" s="9"/>
      <c r="VEV58" s="78"/>
      <c r="VEW58" s="9"/>
      <c r="VEX58" s="9"/>
      <c r="VEY58" s="78"/>
      <c r="VEZ58" s="9"/>
      <c r="VFA58" s="9"/>
      <c r="VFB58" s="78"/>
      <c r="VFC58" s="9"/>
      <c r="VFD58" s="9"/>
      <c r="VFE58" s="78"/>
      <c r="VFF58" s="9"/>
      <c r="VFG58" s="9"/>
      <c r="VFH58" s="78"/>
      <c r="VFI58" s="9"/>
      <c r="VFJ58" s="9"/>
      <c r="VFK58" s="78"/>
      <c r="VFL58" s="9"/>
      <c r="VFM58" s="9"/>
      <c r="VFN58" s="78"/>
      <c r="VFO58" s="9"/>
      <c r="VFP58" s="9"/>
      <c r="VFQ58" s="78"/>
      <c r="VFR58" s="9"/>
      <c r="VFS58" s="9"/>
      <c r="VFT58" s="78"/>
      <c r="VFU58" s="9"/>
      <c r="VFV58" s="9"/>
      <c r="VFW58" s="78"/>
      <c r="VFX58" s="10"/>
      <c r="VFY58" s="10"/>
      <c r="VFZ58" s="10"/>
      <c r="VGA58" s="9"/>
      <c r="VGB58" s="9"/>
      <c r="VGC58" s="78"/>
      <c r="VGD58" s="10"/>
      <c r="VGE58" s="10"/>
      <c r="VGF58" s="10"/>
      <c r="VGG58" s="9"/>
      <c r="VGH58" s="9"/>
      <c r="VGI58" s="78"/>
      <c r="VGJ58" s="9"/>
      <c r="VGK58" s="9"/>
      <c r="VGL58" s="78"/>
      <c r="VGM58" s="10"/>
      <c r="VGN58" s="10"/>
      <c r="VGO58" s="10"/>
      <c r="VGP58" s="10"/>
      <c r="VGQ58" s="10"/>
      <c r="VGR58" s="10"/>
      <c r="VGS58" s="57"/>
      <c r="VGT58" s="58"/>
      <c r="VGU58" s="9"/>
      <c r="VGV58" s="9"/>
      <c r="VGW58" s="78"/>
      <c r="VGX58" s="9"/>
      <c r="VGY58" s="9"/>
      <c r="VGZ58" s="78"/>
      <c r="VHA58" s="9"/>
      <c r="VHB58" s="9"/>
      <c r="VHC58" s="78"/>
      <c r="VHD58" s="9"/>
      <c r="VHE58" s="9"/>
      <c r="VHF58" s="78"/>
      <c r="VHG58" s="9"/>
      <c r="VHH58" s="9"/>
      <c r="VHI58" s="78"/>
      <c r="VHJ58" s="9"/>
      <c r="VHK58" s="9"/>
      <c r="VHL58" s="78"/>
      <c r="VHM58" s="9"/>
      <c r="VHN58" s="9"/>
      <c r="VHO58" s="78"/>
      <c r="VHP58" s="9"/>
      <c r="VHQ58" s="9"/>
      <c r="VHR58" s="78"/>
      <c r="VHS58" s="9"/>
      <c r="VHT58" s="9"/>
      <c r="VHU58" s="78"/>
      <c r="VHV58" s="9"/>
      <c r="VHW58" s="9"/>
      <c r="VHX58" s="78"/>
      <c r="VHY58" s="9"/>
      <c r="VHZ58" s="9"/>
      <c r="VIA58" s="78"/>
      <c r="VIB58" s="9"/>
      <c r="VIC58" s="9"/>
      <c r="VID58" s="78"/>
      <c r="VIE58" s="9"/>
      <c r="VIF58" s="9"/>
      <c r="VIG58" s="78"/>
      <c r="VIH58" s="9"/>
      <c r="VII58" s="9"/>
      <c r="VIJ58" s="78"/>
      <c r="VIK58" s="9"/>
      <c r="VIL58" s="9"/>
      <c r="VIM58" s="78"/>
      <c r="VIN58" s="9"/>
      <c r="VIO58" s="9"/>
      <c r="VIP58" s="78"/>
      <c r="VIQ58" s="9"/>
      <c r="VIR58" s="9"/>
      <c r="VIS58" s="78"/>
      <c r="VIT58" s="9"/>
      <c r="VIU58" s="9"/>
      <c r="VIV58" s="78"/>
      <c r="VIW58" s="9"/>
      <c r="VIX58" s="9"/>
      <c r="VIY58" s="78"/>
      <c r="VIZ58" s="9"/>
      <c r="VJA58" s="9"/>
      <c r="VJB58" s="78"/>
      <c r="VJC58" s="9"/>
      <c r="VJD58" s="9"/>
      <c r="VJE58" s="78"/>
      <c r="VJF58" s="10"/>
      <c r="VJG58" s="10"/>
      <c r="VJH58" s="10"/>
      <c r="VJI58" s="9"/>
      <c r="VJJ58" s="9"/>
      <c r="VJK58" s="78"/>
      <c r="VJL58" s="10"/>
      <c r="VJM58" s="10"/>
      <c r="VJN58" s="10"/>
      <c r="VJO58" s="9"/>
      <c r="VJP58" s="9"/>
      <c r="VJQ58" s="78"/>
      <c r="VJR58" s="9"/>
      <c r="VJS58" s="9"/>
      <c r="VJT58" s="78"/>
      <c r="VJU58" s="10"/>
      <c r="VJV58" s="10"/>
      <c r="VJW58" s="10"/>
      <c r="VJX58" s="10"/>
      <c r="VJY58" s="10"/>
      <c r="VJZ58" s="10"/>
      <c r="VKA58" s="57"/>
      <c r="VKB58" s="58"/>
      <c r="VKC58" s="9"/>
      <c r="VKD58" s="9"/>
      <c r="VKE58" s="78"/>
      <c r="VKF58" s="9"/>
      <c r="VKG58" s="9"/>
      <c r="VKH58" s="78"/>
      <c r="VKI58" s="9"/>
      <c r="VKJ58" s="9"/>
      <c r="VKK58" s="78"/>
      <c r="VKL58" s="9"/>
      <c r="VKM58" s="9"/>
      <c r="VKN58" s="78"/>
      <c r="VKO58" s="9"/>
      <c r="VKP58" s="9"/>
      <c r="VKQ58" s="78"/>
      <c r="VKR58" s="9"/>
      <c r="VKS58" s="9"/>
      <c r="VKT58" s="78"/>
      <c r="VKU58" s="9"/>
      <c r="VKV58" s="9"/>
      <c r="VKW58" s="78"/>
      <c r="VKX58" s="9"/>
      <c r="VKY58" s="9"/>
      <c r="VKZ58" s="78"/>
      <c r="VLA58" s="9"/>
      <c r="VLB58" s="9"/>
      <c r="VLC58" s="78"/>
      <c r="VLD58" s="9"/>
      <c r="VLE58" s="9"/>
      <c r="VLF58" s="78"/>
      <c r="VLG58" s="9"/>
      <c r="VLH58" s="9"/>
      <c r="VLI58" s="78"/>
      <c r="VLJ58" s="9"/>
      <c r="VLK58" s="9"/>
      <c r="VLL58" s="78"/>
      <c r="VLM58" s="9"/>
      <c r="VLN58" s="9"/>
      <c r="VLO58" s="78"/>
      <c r="VLP58" s="9"/>
      <c r="VLQ58" s="9"/>
      <c r="VLR58" s="78"/>
      <c r="VLS58" s="9"/>
      <c r="VLT58" s="9"/>
      <c r="VLU58" s="78"/>
      <c r="VLV58" s="9"/>
      <c r="VLW58" s="9"/>
      <c r="VLX58" s="78"/>
      <c r="VLY58" s="9"/>
      <c r="VLZ58" s="9"/>
      <c r="VMA58" s="78"/>
      <c r="VMB58" s="9"/>
      <c r="VMC58" s="9"/>
      <c r="VMD58" s="78"/>
      <c r="VME58" s="9"/>
      <c r="VMF58" s="9"/>
      <c r="VMG58" s="78"/>
      <c r="VMH58" s="9"/>
      <c r="VMI58" s="9"/>
      <c r="VMJ58" s="78"/>
      <c r="VMK58" s="9"/>
      <c r="VML58" s="9"/>
      <c r="VMM58" s="78"/>
      <c r="VMN58" s="10"/>
      <c r="VMO58" s="10"/>
      <c r="VMP58" s="10"/>
      <c r="VMQ58" s="9"/>
      <c r="VMR58" s="9"/>
      <c r="VMS58" s="78"/>
      <c r="VMT58" s="10"/>
      <c r="VMU58" s="10"/>
      <c r="VMV58" s="10"/>
      <c r="VMW58" s="9"/>
      <c r="VMX58" s="9"/>
      <c r="VMY58" s="78"/>
      <c r="VMZ58" s="9"/>
      <c r="VNA58" s="9"/>
      <c r="VNB58" s="78"/>
      <c r="VNC58" s="10"/>
      <c r="VND58" s="10"/>
      <c r="VNE58" s="10"/>
      <c r="VNF58" s="10"/>
      <c r="VNG58" s="10"/>
      <c r="VNH58" s="10"/>
      <c r="VNI58" s="57"/>
      <c r="VNJ58" s="58"/>
      <c r="VNK58" s="9"/>
      <c r="VNL58" s="9"/>
      <c r="VNM58" s="78"/>
      <c r="VNN58" s="9"/>
      <c r="VNO58" s="9"/>
      <c r="VNP58" s="78"/>
      <c r="VNQ58" s="9"/>
      <c r="VNR58" s="9"/>
      <c r="VNS58" s="78"/>
      <c r="VNT58" s="9"/>
      <c r="VNU58" s="9"/>
      <c r="VNV58" s="78"/>
      <c r="VNW58" s="9"/>
      <c r="VNX58" s="9"/>
      <c r="VNY58" s="78"/>
      <c r="VNZ58" s="9"/>
      <c r="VOA58" s="9"/>
      <c r="VOB58" s="78"/>
      <c r="VOC58" s="9"/>
      <c r="VOD58" s="9"/>
      <c r="VOE58" s="78"/>
      <c r="VOF58" s="9"/>
      <c r="VOG58" s="9"/>
      <c r="VOH58" s="78"/>
      <c r="VOI58" s="9"/>
      <c r="VOJ58" s="9"/>
      <c r="VOK58" s="78"/>
      <c r="VOL58" s="9"/>
      <c r="VOM58" s="9"/>
      <c r="VON58" s="78"/>
      <c r="VOO58" s="9"/>
      <c r="VOP58" s="9"/>
      <c r="VOQ58" s="78"/>
      <c r="VOR58" s="9"/>
      <c r="VOS58" s="9"/>
      <c r="VOT58" s="78"/>
      <c r="VOU58" s="9"/>
      <c r="VOV58" s="9"/>
      <c r="VOW58" s="78"/>
      <c r="VOX58" s="9"/>
      <c r="VOY58" s="9"/>
      <c r="VOZ58" s="78"/>
      <c r="VPA58" s="9"/>
      <c r="VPB58" s="9"/>
      <c r="VPC58" s="78"/>
      <c r="VPD58" s="9"/>
      <c r="VPE58" s="9"/>
      <c r="VPF58" s="78"/>
      <c r="VPG58" s="9"/>
      <c r="VPH58" s="9"/>
      <c r="VPI58" s="78"/>
      <c r="VPJ58" s="9"/>
      <c r="VPK58" s="9"/>
      <c r="VPL58" s="78"/>
      <c r="VPM58" s="9"/>
      <c r="VPN58" s="9"/>
      <c r="VPO58" s="78"/>
      <c r="VPP58" s="9"/>
      <c r="VPQ58" s="9"/>
      <c r="VPR58" s="78"/>
      <c r="VPS58" s="9"/>
      <c r="VPT58" s="9"/>
      <c r="VPU58" s="78"/>
      <c r="VPV58" s="10"/>
      <c r="VPW58" s="10"/>
      <c r="VPX58" s="10"/>
      <c r="VPY58" s="9"/>
      <c r="VPZ58" s="9"/>
      <c r="VQA58" s="78"/>
      <c r="VQB58" s="10"/>
      <c r="VQC58" s="10"/>
      <c r="VQD58" s="10"/>
      <c r="VQE58" s="9"/>
      <c r="VQF58" s="9"/>
      <c r="VQG58" s="78"/>
      <c r="VQH58" s="9"/>
      <c r="VQI58" s="9"/>
      <c r="VQJ58" s="78"/>
      <c r="VQK58" s="10"/>
      <c r="VQL58" s="10"/>
      <c r="VQM58" s="10"/>
      <c r="VQN58" s="10"/>
      <c r="VQO58" s="10"/>
      <c r="VQP58" s="10"/>
      <c r="VQQ58" s="57"/>
      <c r="VQR58" s="58"/>
      <c r="VQS58" s="9"/>
      <c r="VQT58" s="9"/>
      <c r="VQU58" s="78"/>
      <c r="VQV58" s="9"/>
      <c r="VQW58" s="9"/>
      <c r="VQX58" s="78"/>
      <c r="VQY58" s="9"/>
      <c r="VQZ58" s="9"/>
      <c r="VRA58" s="78"/>
      <c r="VRB58" s="9"/>
      <c r="VRC58" s="9"/>
      <c r="VRD58" s="78"/>
      <c r="VRE58" s="9"/>
      <c r="VRF58" s="9"/>
      <c r="VRG58" s="78"/>
      <c r="VRH58" s="9"/>
      <c r="VRI58" s="9"/>
      <c r="VRJ58" s="78"/>
      <c r="VRK58" s="9"/>
      <c r="VRL58" s="9"/>
      <c r="VRM58" s="78"/>
      <c r="VRN58" s="9"/>
      <c r="VRO58" s="9"/>
      <c r="VRP58" s="78"/>
      <c r="VRQ58" s="9"/>
      <c r="VRR58" s="9"/>
      <c r="VRS58" s="78"/>
      <c r="VRT58" s="9"/>
      <c r="VRU58" s="9"/>
      <c r="VRV58" s="78"/>
      <c r="VRW58" s="9"/>
      <c r="VRX58" s="9"/>
      <c r="VRY58" s="78"/>
      <c r="VRZ58" s="9"/>
      <c r="VSA58" s="9"/>
      <c r="VSB58" s="78"/>
      <c r="VSC58" s="9"/>
      <c r="VSD58" s="9"/>
      <c r="VSE58" s="78"/>
      <c r="VSF58" s="9"/>
      <c r="VSG58" s="9"/>
      <c r="VSH58" s="78"/>
      <c r="VSI58" s="9"/>
      <c r="VSJ58" s="9"/>
      <c r="VSK58" s="78"/>
      <c r="VSL58" s="9"/>
      <c r="VSM58" s="9"/>
      <c r="VSN58" s="78"/>
      <c r="VSO58" s="9"/>
      <c r="VSP58" s="9"/>
      <c r="VSQ58" s="78"/>
      <c r="VSR58" s="9"/>
      <c r="VSS58" s="9"/>
      <c r="VST58" s="78"/>
      <c r="VSU58" s="9"/>
      <c r="VSV58" s="9"/>
      <c r="VSW58" s="78"/>
      <c r="VSX58" s="9"/>
      <c r="VSY58" s="9"/>
      <c r="VSZ58" s="78"/>
      <c r="VTA58" s="9"/>
      <c r="VTB58" s="9"/>
      <c r="VTC58" s="78"/>
      <c r="VTD58" s="10"/>
      <c r="VTE58" s="10"/>
      <c r="VTF58" s="10"/>
      <c r="VTG58" s="9"/>
      <c r="VTH58" s="9"/>
      <c r="VTI58" s="78"/>
      <c r="VTJ58" s="10"/>
      <c r="VTK58" s="10"/>
      <c r="VTL58" s="10"/>
      <c r="VTM58" s="9"/>
      <c r="VTN58" s="9"/>
      <c r="VTO58" s="78"/>
      <c r="VTP58" s="9"/>
      <c r="VTQ58" s="9"/>
      <c r="VTR58" s="78"/>
      <c r="VTS58" s="10"/>
      <c r="VTT58" s="10"/>
      <c r="VTU58" s="10"/>
      <c r="VTV58" s="10"/>
      <c r="VTW58" s="10"/>
      <c r="VTX58" s="10"/>
      <c r="VTY58" s="57"/>
      <c r="VTZ58" s="58"/>
      <c r="VUA58" s="9"/>
      <c r="VUB58" s="9"/>
      <c r="VUC58" s="78"/>
      <c r="VUD58" s="9"/>
      <c r="VUE58" s="9"/>
      <c r="VUF58" s="78"/>
      <c r="VUG58" s="9"/>
      <c r="VUH58" s="9"/>
      <c r="VUI58" s="78"/>
      <c r="VUJ58" s="9"/>
      <c r="VUK58" s="9"/>
      <c r="VUL58" s="78"/>
      <c r="VUM58" s="9"/>
      <c r="VUN58" s="9"/>
      <c r="VUO58" s="78"/>
      <c r="VUP58" s="9"/>
      <c r="VUQ58" s="9"/>
      <c r="VUR58" s="78"/>
      <c r="VUS58" s="9"/>
      <c r="VUT58" s="9"/>
      <c r="VUU58" s="78"/>
      <c r="VUV58" s="9"/>
      <c r="VUW58" s="9"/>
      <c r="VUX58" s="78"/>
      <c r="VUY58" s="9"/>
      <c r="VUZ58" s="9"/>
      <c r="VVA58" s="78"/>
      <c r="VVB58" s="9"/>
      <c r="VVC58" s="9"/>
      <c r="VVD58" s="78"/>
      <c r="VVE58" s="9"/>
      <c r="VVF58" s="9"/>
      <c r="VVG58" s="78"/>
      <c r="VVH58" s="9"/>
      <c r="VVI58" s="9"/>
      <c r="VVJ58" s="78"/>
      <c r="VVK58" s="9"/>
      <c r="VVL58" s="9"/>
      <c r="VVM58" s="78"/>
      <c r="VVN58" s="9"/>
      <c r="VVO58" s="9"/>
      <c r="VVP58" s="78"/>
      <c r="VVQ58" s="9"/>
      <c r="VVR58" s="9"/>
      <c r="VVS58" s="78"/>
      <c r="VVT58" s="9"/>
      <c r="VVU58" s="9"/>
      <c r="VVV58" s="78"/>
      <c r="VVW58" s="9"/>
      <c r="VVX58" s="9"/>
      <c r="VVY58" s="78"/>
      <c r="VVZ58" s="9"/>
      <c r="VWA58" s="9"/>
      <c r="VWB58" s="78"/>
      <c r="VWC58" s="9"/>
      <c r="VWD58" s="9"/>
      <c r="VWE58" s="78"/>
      <c r="VWF58" s="9"/>
      <c r="VWG58" s="9"/>
      <c r="VWH58" s="78"/>
      <c r="VWI58" s="9"/>
      <c r="VWJ58" s="9"/>
      <c r="VWK58" s="78"/>
      <c r="VWL58" s="10"/>
      <c r="VWM58" s="10"/>
      <c r="VWN58" s="10"/>
      <c r="VWO58" s="9"/>
      <c r="VWP58" s="9"/>
      <c r="VWQ58" s="78"/>
      <c r="VWR58" s="10"/>
      <c r="VWS58" s="10"/>
      <c r="VWT58" s="10"/>
      <c r="VWU58" s="9"/>
      <c r="VWV58" s="9"/>
      <c r="VWW58" s="78"/>
      <c r="VWX58" s="9"/>
      <c r="VWY58" s="9"/>
      <c r="VWZ58" s="78"/>
      <c r="VXA58" s="10"/>
      <c r="VXB58" s="10"/>
      <c r="VXC58" s="10"/>
      <c r="VXD58" s="10"/>
      <c r="VXE58" s="10"/>
      <c r="VXF58" s="10"/>
      <c r="VXG58" s="57"/>
      <c r="VXH58" s="58"/>
      <c r="VXI58" s="9"/>
      <c r="VXJ58" s="9"/>
      <c r="VXK58" s="78"/>
      <c r="VXL58" s="9"/>
      <c r="VXM58" s="9"/>
      <c r="VXN58" s="78"/>
      <c r="VXO58" s="9"/>
      <c r="VXP58" s="9"/>
      <c r="VXQ58" s="78"/>
      <c r="VXR58" s="9"/>
      <c r="VXS58" s="9"/>
      <c r="VXT58" s="78"/>
      <c r="VXU58" s="9"/>
      <c r="VXV58" s="9"/>
      <c r="VXW58" s="78"/>
      <c r="VXX58" s="9"/>
      <c r="VXY58" s="9"/>
      <c r="VXZ58" s="78"/>
      <c r="VYA58" s="9"/>
      <c r="VYB58" s="9"/>
      <c r="VYC58" s="78"/>
      <c r="VYD58" s="9"/>
      <c r="VYE58" s="9"/>
      <c r="VYF58" s="78"/>
      <c r="VYG58" s="9"/>
      <c r="VYH58" s="9"/>
      <c r="VYI58" s="78"/>
      <c r="VYJ58" s="9"/>
      <c r="VYK58" s="9"/>
      <c r="VYL58" s="78"/>
      <c r="VYM58" s="9"/>
      <c r="VYN58" s="9"/>
      <c r="VYO58" s="78"/>
      <c r="VYP58" s="9"/>
      <c r="VYQ58" s="9"/>
      <c r="VYR58" s="78"/>
      <c r="VYS58" s="9"/>
      <c r="VYT58" s="9"/>
      <c r="VYU58" s="78"/>
      <c r="VYV58" s="9"/>
      <c r="VYW58" s="9"/>
      <c r="VYX58" s="78"/>
      <c r="VYY58" s="9"/>
      <c r="VYZ58" s="9"/>
      <c r="VZA58" s="78"/>
      <c r="VZB58" s="9"/>
      <c r="VZC58" s="9"/>
      <c r="VZD58" s="78"/>
      <c r="VZE58" s="9"/>
      <c r="VZF58" s="9"/>
      <c r="VZG58" s="78"/>
      <c r="VZH58" s="9"/>
      <c r="VZI58" s="9"/>
      <c r="VZJ58" s="78"/>
      <c r="VZK58" s="9"/>
      <c r="VZL58" s="9"/>
      <c r="VZM58" s="78"/>
      <c r="VZN58" s="9"/>
      <c r="VZO58" s="9"/>
      <c r="VZP58" s="78"/>
      <c r="VZQ58" s="9"/>
      <c r="VZR58" s="9"/>
      <c r="VZS58" s="78"/>
      <c r="VZT58" s="10"/>
      <c r="VZU58" s="10"/>
      <c r="VZV58" s="10"/>
      <c r="VZW58" s="9"/>
      <c r="VZX58" s="9"/>
      <c r="VZY58" s="78"/>
      <c r="VZZ58" s="10"/>
      <c r="WAA58" s="10"/>
      <c r="WAB58" s="10"/>
      <c r="WAC58" s="9"/>
      <c r="WAD58" s="9"/>
      <c r="WAE58" s="78"/>
      <c r="WAF58" s="9"/>
      <c r="WAG58" s="9"/>
      <c r="WAH58" s="78"/>
      <c r="WAI58" s="10"/>
      <c r="WAJ58" s="10"/>
      <c r="WAK58" s="10"/>
      <c r="WAL58" s="10"/>
      <c r="WAM58" s="10"/>
      <c r="WAN58" s="10"/>
      <c r="WAO58" s="57"/>
      <c r="WAP58" s="58"/>
      <c r="WAQ58" s="9"/>
      <c r="WAR58" s="9"/>
      <c r="WAS58" s="78"/>
      <c r="WAT58" s="9"/>
      <c r="WAU58" s="9"/>
      <c r="WAV58" s="78"/>
      <c r="WAW58" s="9"/>
      <c r="WAX58" s="9"/>
      <c r="WAY58" s="78"/>
      <c r="WAZ58" s="9"/>
      <c r="WBA58" s="9"/>
      <c r="WBB58" s="78"/>
      <c r="WBC58" s="9"/>
      <c r="WBD58" s="9"/>
      <c r="WBE58" s="78"/>
      <c r="WBF58" s="9"/>
      <c r="WBG58" s="9"/>
      <c r="WBH58" s="78"/>
      <c r="WBI58" s="9"/>
      <c r="WBJ58" s="9"/>
      <c r="WBK58" s="78"/>
      <c r="WBL58" s="9"/>
      <c r="WBM58" s="9"/>
      <c r="WBN58" s="78"/>
      <c r="WBO58" s="9"/>
      <c r="WBP58" s="9"/>
      <c r="WBQ58" s="78"/>
      <c r="WBR58" s="9"/>
      <c r="WBS58" s="9"/>
      <c r="WBT58" s="78"/>
      <c r="WBU58" s="9"/>
      <c r="WBV58" s="9"/>
      <c r="WBW58" s="78"/>
      <c r="WBX58" s="9"/>
      <c r="WBY58" s="9"/>
      <c r="WBZ58" s="78"/>
      <c r="WCA58" s="9"/>
      <c r="WCB58" s="9"/>
      <c r="WCC58" s="78"/>
      <c r="WCD58" s="9"/>
      <c r="WCE58" s="9"/>
      <c r="WCF58" s="78"/>
      <c r="WCG58" s="9"/>
      <c r="WCH58" s="9"/>
      <c r="WCI58" s="78"/>
      <c r="WCJ58" s="9"/>
      <c r="WCK58" s="9"/>
      <c r="WCL58" s="78"/>
      <c r="WCM58" s="9"/>
      <c r="WCN58" s="9"/>
      <c r="WCO58" s="78"/>
      <c r="WCP58" s="9"/>
      <c r="WCQ58" s="9"/>
      <c r="WCR58" s="78"/>
      <c r="WCS58" s="9"/>
      <c r="WCT58" s="9"/>
      <c r="WCU58" s="78"/>
      <c r="WCV58" s="9"/>
      <c r="WCW58" s="9"/>
      <c r="WCX58" s="78"/>
      <c r="WCY58" s="9"/>
      <c r="WCZ58" s="9"/>
      <c r="WDA58" s="78"/>
      <c r="WDB58" s="10"/>
      <c r="WDC58" s="10"/>
      <c r="WDD58" s="10"/>
      <c r="WDE58" s="9"/>
      <c r="WDF58" s="9"/>
      <c r="WDG58" s="78"/>
      <c r="WDH58" s="10"/>
      <c r="WDI58" s="10"/>
      <c r="WDJ58" s="10"/>
      <c r="WDK58" s="9"/>
      <c r="WDL58" s="9"/>
      <c r="WDM58" s="78"/>
      <c r="WDN58" s="9"/>
      <c r="WDO58" s="9"/>
      <c r="WDP58" s="78"/>
      <c r="WDQ58" s="10"/>
      <c r="WDR58" s="10"/>
      <c r="WDS58" s="10"/>
      <c r="WDT58" s="10"/>
      <c r="WDU58" s="10"/>
      <c r="WDV58" s="10"/>
      <c r="WDW58" s="57"/>
      <c r="WDX58" s="58"/>
      <c r="WDY58" s="9"/>
      <c r="WDZ58" s="9"/>
      <c r="WEA58" s="78"/>
      <c r="WEB58" s="9"/>
      <c r="WEC58" s="9"/>
      <c r="WED58" s="78"/>
      <c r="WEE58" s="9"/>
      <c r="WEF58" s="9"/>
      <c r="WEG58" s="78"/>
      <c r="WEH58" s="9"/>
      <c r="WEI58" s="9"/>
      <c r="WEJ58" s="78"/>
      <c r="WEK58" s="9"/>
      <c r="WEL58" s="9"/>
      <c r="WEM58" s="78"/>
      <c r="WEN58" s="9"/>
      <c r="WEO58" s="9"/>
      <c r="WEP58" s="78"/>
      <c r="WEQ58" s="9"/>
      <c r="WER58" s="9"/>
      <c r="WES58" s="78"/>
      <c r="WET58" s="9"/>
      <c r="WEU58" s="9"/>
      <c r="WEV58" s="78"/>
      <c r="WEW58" s="9"/>
      <c r="WEX58" s="9"/>
      <c r="WEY58" s="78"/>
      <c r="WEZ58" s="9"/>
      <c r="WFA58" s="9"/>
      <c r="WFB58" s="78"/>
      <c r="WFC58" s="9"/>
      <c r="WFD58" s="9"/>
      <c r="WFE58" s="78"/>
      <c r="WFF58" s="9"/>
      <c r="WFG58" s="9"/>
      <c r="WFH58" s="78"/>
      <c r="WFI58" s="9"/>
      <c r="WFJ58" s="9"/>
      <c r="WFK58" s="78"/>
      <c r="WFL58" s="9"/>
      <c r="WFM58" s="9"/>
      <c r="WFN58" s="78"/>
      <c r="WFO58" s="9"/>
      <c r="WFP58" s="9"/>
      <c r="WFQ58" s="78"/>
      <c r="WFR58" s="9"/>
      <c r="WFS58" s="9"/>
      <c r="WFT58" s="78"/>
      <c r="WFU58" s="9"/>
      <c r="WFV58" s="9"/>
      <c r="WFW58" s="78"/>
      <c r="WFX58" s="9"/>
      <c r="WFY58" s="9"/>
      <c r="WFZ58" s="78"/>
      <c r="WGA58" s="9"/>
      <c r="WGB58" s="9"/>
      <c r="WGC58" s="78"/>
      <c r="WGD58" s="9"/>
      <c r="WGE58" s="9"/>
      <c r="WGF58" s="78"/>
      <c r="WGG58" s="9"/>
      <c r="WGH58" s="9"/>
      <c r="WGI58" s="78"/>
      <c r="WGJ58" s="10"/>
      <c r="WGK58" s="10"/>
      <c r="WGL58" s="10"/>
      <c r="WGM58" s="9"/>
      <c r="WGN58" s="9"/>
      <c r="WGO58" s="78"/>
      <c r="WGP58" s="10"/>
      <c r="WGQ58" s="10"/>
      <c r="WGR58" s="10"/>
      <c r="WGS58" s="9"/>
      <c r="WGT58" s="9"/>
      <c r="WGU58" s="78"/>
      <c r="WGV58" s="9"/>
      <c r="WGW58" s="9"/>
      <c r="WGX58" s="78"/>
      <c r="WGY58" s="10"/>
      <c r="WGZ58" s="10"/>
      <c r="WHA58" s="10"/>
      <c r="WHB58" s="10"/>
      <c r="WHC58" s="10"/>
      <c r="WHD58" s="10"/>
      <c r="WHE58" s="57"/>
      <c r="WHF58" s="58"/>
      <c r="WHG58" s="9"/>
      <c r="WHH58" s="9"/>
      <c r="WHI58" s="78"/>
      <c r="WHJ58" s="9"/>
      <c r="WHK58" s="9"/>
      <c r="WHL58" s="78"/>
      <c r="WHM58" s="9"/>
      <c r="WHN58" s="9"/>
      <c r="WHO58" s="78"/>
      <c r="WHP58" s="9"/>
      <c r="WHQ58" s="9"/>
      <c r="WHR58" s="78"/>
      <c r="WHS58" s="9"/>
      <c r="WHT58" s="9"/>
      <c r="WHU58" s="78"/>
      <c r="WHV58" s="9"/>
      <c r="WHW58" s="9"/>
      <c r="WHX58" s="78"/>
      <c r="WHY58" s="9"/>
      <c r="WHZ58" s="9"/>
      <c r="WIA58" s="78"/>
      <c r="WIB58" s="9"/>
      <c r="WIC58" s="9"/>
      <c r="WID58" s="78"/>
      <c r="WIE58" s="9"/>
      <c r="WIF58" s="9"/>
      <c r="WIG58" s="78"/>
      <c r="WIH58" s="9"/>
      <c r="WII58" s="9"/>
      <c r="WIJ58" s="78"/>
      <c r="WIK58" s="9"/>
      <c r="WIL58" s="9"/>
      <c r="WIM58" s="78"/>
      <c r="WIN58" s="9"/>
      <c r="WIO58" s="9"/>
      <c r="WIP58" s="78"/>
      <c r="WIQ58" s="9"/>
      <c r="WIR58" s="9"/>
      <c r="WIS58" s="78"/>
      <c r="WIT58" s="9"/>
      <c r="WIU58" s="9"/>
      <c r="WIV58" s="78"/>
      <c r="WIW58" s="9"/>
      <c r="WIX58" s="9"/>
      <c r="WIY58" s="78"/>
      <c r="WIZ58" s="9"/>
      <c r="WJA58" s="9"/>
      <c r="WJB58" s="78"/>
      <c r="WJC58" s="9"/>
      <c r="WJD58" s="9"/>
      <c r="WJE58" s="78"/>
      <c r="WJF58" s="9"/>
      <c r="WJG58" s="9"/>
      <c r="WJH58" s="78"/>
      <c r="WJI58" s="9"/>
      <c r="WJJ58" s="9"/>
      <c r="WJK58" s="78"/>
      <c r="WJL58" s="9"/>
      <c r="WJM58" s="9"/>
      <c r="WJN58" s="78"/>
      <c r="WJO58" s="9"/>
      <c r="WJP58" s="9"/>
      <c r="WJQ58" s="78"/>
      <c r="WJR58" s="10"/>
      <c r="WJS58" s="10"/>
      <c r="WJT58" s="10"/>
      <c r="WJU58" s="9"/>
      <c r="WJV58" s="9"/>
      <c r="WJW58" s="78"/>
      <c r="WJX58" s="10"/>
      <c r="WJY58" s="10"/>
      <c r="WJZ58" s="10"/>
      <c r="WKA58" s="9"/>
      <c r="WKB58" s="9"/>
      <c r="WKC58" s="78"/>
      <c r="WKD58" s="9"/>
      <c r="WKE58" s="9"/>
      <c r="WKF58" s="78"/>
      <c r="WKG58" s="10"/>
      <c r="WKH58" s="10"/>
      <c r="WKI58" s="10"/>
      <c r="WKJ58" s="10"/>
      <c r="WKK58" s="10"/>
      <c r="WKL58" s="10"/>
      <c r="WKM58" s="57"/>
      <c r="WKN58" s="58"/>
      <c r="WKO58" s="9"/>
      <c r="WKP58" s="9"/>
      <c r="WKQ58" s="78"/>
      <c r="WKR58" s="9"/>
      <c r="WKS58" s="9"/>
      <c r="WKT58" s="78"/>
      <c r="WKU58" s="9"/>
      <c r="WKV58" s="9"/>
      <c r="WKW58" s="78"/>
      <c r="WKX58" s="9"/>
      <c r="WKY58" s="9"/>
      <c r="WKZ58" s="78"/>
      <c r="WLA58" s="9"/>
      <c r="WLB58" s="9"/>
      <c r="WLC58" s="78"/>
      <c r="WLD58" s="9"/>
      <c r="WLE58" s="9"/>
      <c r="WLF58" s="78"/>
      <c r="WLG58" s="9"/>
      <c r="WLH58" s="9"/>
      <c r="WLI58" s="78"/>
      <c r="WLJ58" s="9"/>
      <c r="WLK58" s="9"/>
      <c r="WLL58" s="78"/>
      <c r="WLM58" s="9"/>
      <c r="WLN58" s="9"/>
      <c r="WLO58" s="78"/>
      <c r="WLP58" s="9"/>
      <c r="WLQ58" s="9"/>
      <c r="WLR58" s="78"/>
      <c r="WLS58" s="9"/>
      <c r="WLT58" s="9"/>
      <c r="WLU58" s="78"/>
      <c r="WLV58" s="9"/>
      <c r="WLW58" s="9"/>
      <c r="WLX58" s="78"/>
      <c r="WLY58" s="9"/>
      <c r="WLZ58" s="9"/>
      <c r="WMA58" s="78"/>
      <c r="WMB58" s="9"/>
      <c r="WMC58" s="9"/>
      <c r="WMD58" s="78"/>
      <c r="WME58" s="9"/>
      <c r="WMF58" s="9"/>
      <c r="WMG58" s="78"/>
      <c r="WMH58" s="9"/>
      <c r="WMI58" s="9"/>
      <c r="WMJ58" s="78"/>
      <c r="WMK58" s="9"/>
      <c r="WML58" s="9"/>
      <c r="WMM58" s="78"/>
      <c r="WMN58" s="9"/>
      <c r="WMO58" s="9"/>
      <c r="WMP58" s="78"/>
      <c r="WMQ58" s="9"/>
      <c r="WMR58" s="9"/>
      <c r="WMS58" s="78"/>
      <c r="WMT58" s="9"/>
      <c r="WMU58" s="9"/>
      <c r="WMV58" s="78"/>
      <c r="WMW58" s="9"/>
      <c r="WMX58" s="9"/>
      <c r="WMY58" s="78"/>
      <c r="WMZ58" s="10"/>
      <c r="WNA58" s="10"/>
      <c r="WNB58" s="10"/>
      <c r="WNC58" s="9"/>
      <c r="WND58" s="9"/>
      <c r="WNE58" s="78"/>
      <c r="WNF58" s="10"/>
      <c r="WNG58" s="10"/>
      <c r="WNH58" s="10"/>
      <c r="WNI58" s="9"/>
      <c r="WNJ58" s="9"/>
      <c r="WNK58" s="78"/>
      <c r="WNL58" s="9"/>
      <c r="WNM58" s="9"/>
      <c r="WNN58" s="78"/>
      <c r="WNO58" s="10"/>
      <c r="WNP58" s="10"/>
      <c r="WNQ58" s="10"/>
      <c r="WNR58" s="10"/>
      <c r="WNS58" s="10"/>
      <c r="WNT58" s="10"/>
      <c r="WNU58" s="57"/>
      <c r="WNV58" s="58"/>
      <c r="WNW58" s="9"/>
      <c r="WNX58" s="9"/>
      <c r="WNY58" s="78"/>
      <c r="WNZ58" s="9"/>
      <c r="WOA58" s="9"/>
      <c r="WOB58" s="78"/>
      <c r="WOC58" s="9"/>
      <c r="WOD58" s="9"/>
      <c r="WOE58" s="78"/>
      <c r="WOF58" s="9"/>
      <c r="WOG58" s="9"/>
      <c r="WOH58" s="78"/>
      <c r="WOI58" s="9"/>
      <c r="WOJ58" s="9"/>
      <c r="WOK58" s="78"/>
      <c r="WOL58" s="9"/>
      <c r="WOM58" s="9"/>
      <c r="WON58" s="78"/>
      <c r="WOO58" s="9"/>
      <c r="WOP58" s="9"/>
      <c r="WOQ58" s="78"/>
      <c r="WOR58" s="9"/>
      <c r="WOS58" s="9"/>
      <c r="WOT58" s="78"/>
      <c r="WOU58" s="9"/>
      <c r="WOV58" s="9"/>
      <c r="WOW58" s="78"/>
      <c r="WOX58" s="9"/>
      <c r="WOY58" s="9"/>
      <c r="WOZ58" s="78"/>
      <c r="WPA58" s="9"/>
      <c r="WPB58" s="9"/>
      <c r="WPC58" s="78"/>
      <c r="WPD58" s="9"/>
      <c r="WPE58" s="9"/>
      <c r="WPF58" s="78"/>
      <c r="WPG58" s="9"/>
      <c r="WPH58" s="9"/>
      <c r="WPI58" s="78"/>
      <c r="WPJ58" s="9"/>
      <c r="WPK58" s="9"/>
      <c r="WPL58" s="78"/>
      <c r="WPM58" s="9"/>
      <c r="WPN58" s="9"/>
      <c r="WPO58" s="78"/>
      <c r="WPP58" s="9"/>
      <c r="WPQ58" s="9"/>
      <c r="WPR58" s="78"/>
      <c r="WPS58" s="9"/>
      <c r="WPT58" s="9"/>
      <c r="WPU58" s="78"/>
      <c r="WPV58" s="9"/>
      <c r="WPW58" s="9"/>
      <c r="WPX58" s="78"/>
      <c r="WPY58" s="9"/>
      <c r="WPZ58" s="9"/>
      <c r="WQA58" s="78"/>
      <c r="WQB58" s="9"/>
      <c r="WQC58" s="9"/>
      <c r="WQD58" s="78"/>
      <c r="WQE58" s="9"/>
      <c r="WQF58" s="9"/>
      <c r="WQG58" s="78"/>
      <c r="WQH58" s="10"/>
      <c r="WQI58" s="10"/>
      <c r="WQJ58" s="10"/>
      <c r="WQK58" s="9"/>
      <c r="WQL58" s="9"/>
      <c r="WQM58" s="78"/>
      <c r="WQN58" s="10"/>
      <c r="WQO58" s="10"/>
      <c r="WQP58" s="10"/>
      <c r="WQQ58" s="9"/>
      <c r="WQR58" s="9"/>
      <c r="WQS58" s="78"/>
      <c r="WQT58" s="9"/>
      <c r="WQU58" s="9"/>
      <c r="WQV58" s="78"/>
      <c r="WQW58" s="10"/>
      <c r="WQX58" s="10"/>
      <c r="WQY58" s="10"/>
      <c r="WQZ58" s="10"/>
      <c r="WRA58" s="10"/>
      <c r="WRB58" s="10"/>
      <c r="WRC58" s="57"/>
      <c r="WRD58" s="58"/>
      <c r="WRE58" s="9"/>
      <c r="WRF58" s="9"/>
      <c r="WRG58" s="78"/>
      <c r="WRH58" s="9"/>
      <c r="WRI58" s="9"/>
      <c r="WRJ58" s="78"/>
      <c r="WRK58" s="9"/>
      <c r="WRL58" s="9"/>
      <c r="WRM58" s="78"/>
      <c r="WRN58" s="9"/>
      <c r="WRO58" s="9"/>
      <c r="WRP58" s="78"/>
      <c r="WRQ58" s="9"/>
      <c r="WRR58" s="9"/>
      <c r="WRS58" s="78"/>
      <c r="WRT58" s="9"/>
      <c r="WRU58" s="9"/>
      <c r="WRV58" s="78"/>
      <c r="WRW58" s="9"/>
      <c r="WRX58" s="9"/>
      <c r="WRY58" s="78"/>
      <c r="WRZ58" s="9"/>
      <c r="WSA58" s="9"/>
      <c r="WSB58" s="78"/>
      <c r="WSC58" s="9"/>
      <c r="WSD58" s="9"/>
      <c r="WSE58" s="78"/>
      <c r="WSF58" s="9"/>
      <c r="WSG58" s="9"/>
      <c r="WSH58" s="78"/>
      <c r="WSI58" s="9"/>
      <c r="WSJ58" s="9"/>
      <c r="WSK58" s="78"/>
      <c r="WSL58" s="9"/>
      <c r="WSM58" s="9"/>
      <c r="WSN58" s="78"/>
      <c r="WSO58" s="9"/>
      <c r="WSP58" s="9"/>
      <c r="WSQ58" s="78"/>
      <c r="WSR58" s="9"/>
      <c r="WSS58" s="9"/>
      <c r="WST58" s="78"/>
      <c r="WSU58" s="9"/>
      <c r="WSV58" s="9"/>
      <c r="WSW58" s="78"/>
      <c r="WSX58" s="9"/>
      <c r="WSY58" s="9"/>
      <c r="WSZ58" s="78"/>
      <c r="WTA58" s="9"/>
      <c r="WTB58" s="9"/>
      <c r="WTC58" s="78"/>
      <c r="WTD58" s="9"/>
      <c r="WTE58" s="9"/>
      <c r="WTF58" s="78"/>
      <c r="WTG58" s="9"/>
      <c r="WTH58" s="9"/>
      <c r="WTI58" s="78"/>
      <c r="WTJ58" s="9"/>
      <c r="WTK58" s="9"/>
      <c r="WTL58" s="78"/>
      <c r="WTM58" s="9"/>
      <c r="WTN58" s="9"/>
      <c r="WTO58" s="78"/>
      <c r="WTP58" s="10"/>
      <c r="WTQ58" s="10"/>
      <c r="WTR58" s="10"/>
      <c r="WTS58" s="9"/>
      <c r="WTT58" s="9"/>
      <c r="WTU58" s="78"/>
      <c r="WTV58" s="10"/>
      <c r="WTW58" s="10"/>
      <c r="WTX58" s="10"/>
      <c r="WTY58" s="9"/>
      <c r="WTZ58" s="9"/>
      <c r="WUA58" s="78"/>
      <c r="WUB58" s="9"/>
      <c r="WUC58" s="9"/>
      <c r="WUD58" s="78"/>
      <c r="WUE58" s="10"/>
      <c r="WUF58" s="10"/>
      <c r="WUG58" s="10"/>
      <c r="WUH58" s="10"/>
      <c r="WUI58" s="10"/>
      <c r="WUJ58" s="10"/>
      <c r="WUK58" s="57"/>
      <c r="WUL58" s="58"/>
      <c r="WUM58" s="9"/>
      <c r="WUN58" s="9"/>
      <c r="WUO58" s="78"/>
      <c r="WUP58" s="9"/>
      <c r="WUQ58" s="9"/>
      <c r="WUR58" s="78"/>
      <c r="WUS58" s="9"/>
      <c r="WUT58" s="9"/>
      <c r="WUU58" s="78"/>
      <c r="WUV58" s="9"/>
      <c r="WUW58" s="9"/>
      <c r="WUX58" s="78"/>
      <c r="WUY58" s="9"/>
      <c r="WUZ58" s="9"/>
      <c r="WVA58" s="78"/>
      <c r="WVB58" s="9"/>
      <c r="WVC58" s="9"/>
      <c r="WVD58" s="78"/>
      <c r="WVE58" s="9"/>
      <c r="WVF58" s="9"/>
      <c r="WVG58" s="78"/>
      <c r="WVH58" s="9"/>
      <c r="WVI58" s="9"/>
      <c r="WVJ58" s="78"/>
      <c r="WVK58" s="9"/>
      <c r="WVL58" s="9"/>
      <c r="WVM58" s="78"/>
      <c r="WVN58" s="9"/>
      <c r="WVO58" s="9"/>
      <c r="WVP58" s="78"/>
      <c r="WVQ58" s="9"/>
      <c r="WVR58" s="9"/>
      <c r="WVS58" s="78"/>
      <c r="WVT58" s="9"/>
      <c r="WVU58" s="9"/>
      <c r="WVV58" s="78"/>
      <c r="WVW58" s="9"/>
      <c r="WVX58" s="9"/>
      <c r="WVY58" s="78"/>
      <c r="WVZ58" s="9"/>
      <c r="WWA58" s="9"/>
      <c r="WWB58" s="78"/>
      <c r="WWC58" s="9"/>
      <c r="WWD58" s="9"/>
      <c r="WWE58" s="78"/>
      <c r="WWF58" s="9"/>
      <c r="WWG58" s="9"/>
      <c r="WWH58" s="78"/>
      <c r="WWI58" s="9"/>
      <c r="WWJ58" s="9"/>
      <c r="WWK58" s="78"/>
      <c r="WWL58" s="9"/>
      <c r="WWM58" s="9"/>
      <c r="WWN58" s="78"/>
      <c r="WWO58" s="9"/>
      <c r="WWP58" s="9"/>
      <c r="WWQ58" s="78"/>
      <c r="WWR58" s="9"/>
      <c r="WWS58" s="9"/>
      <c r="WWT58" s="78"/>
      <c r="WWU58" s="9"/>
      <c r="WWV58" s="9"/>
      <c r="WWW58" s="78"/>
      <c r="WWX58" s="10"/>
      <c r="WWY58" s="10"/>
      <c r="WWZ58" s="10"/>
      <c r="WXA58" s="9"/>
      <c r="WXB58" s="9"/>
      <c r="WXC58" s="78"/>
      <c r="WXD58" s="10"/>
      <c r="WXE58" s="10"/>
      <c r="WXF58" s="10"/>
      <c r="WXG58" s="9"/>
      <c r="WXH58" s="9"/>
      <c r="WXI58" s="78"/>
      <c r="WXJ58" s="9"/>
      <c r="WXK58" s="9"/>
      <c r="WXL58" s="78"/>
      <c r="WXM58" s="10"/>
      <c r="WXN58" s="10"/>
      <c r="WXO58" s="10"/>
      <c r="WXP58" s="10"/>
      <c r="WXQ58" s="10"/>
      <c r="WXR58" s="10"/>
      <c r="WXS58" s="57"/>
      <c r="WXT58" s="58"/>
      <c r="WXU58" s="9"/>
      <c r="WXV58" s="9"/>
      <c r="WXW58" s="78"/>
      <c r="WXX58" s="9"/>
      <c r="WXY58" s="9"/>
      <c r="WXZ58" s="78"/>
      <c r="WYA58" s="9"/>
      <c r="WYB58" s="9"/>
      <c r="WYC58" s="78"/>
      <c r="WYD58" s="9"/>
      <c r="WYE58" s="9"/>
      <c r="WYF58" s="78"/>
      <c r="WYG58" s="9"/>
      <c r="WYH58" s="9"/>
      <c r="WYI58" s="78"/>
      <c r="WYJ58" s="9"/>
      <c r="WYK58" s="9"/>
      <c r="WYL58" s="78"/>
      <c r="WYM58" s="9"/>
      <c r="WYN58" s="9"/>
      <c r="WYO58" s="78"/>
      <c r="WYP58" s="9"/>
      <c r="WYQ58" s="9"/>
      <c r="WYR58" s="78"/>
      <c r="WYS58" s="9"/>
      <c r="WYT58" s="9"/>
      <c r="WYU58" s="78"/>
      <c r="WYV58" s="9"/>
      <c r="WYW58" s="9"/>
      <c r="WYX58" s="78"/>
      <c r="WYY58" s="9"/>
      <c r="WYZ58" s="9"/>
      <c r="WZA58" s="78"/>
      <c r="WZB58" s="9"/>
      <c r="WZC58" s="9"/>
      <c r="WZD58" s="78"/>
      <c r="WZE58" s="9"/>
      <c r="WZF58" s="9"/>
      <c r="WZG58" s="78"/>
      <c r="WZH58" s="9"/>
      <c r="WZI58" s="9"/>
      <c r="WZJ58" s="78"/>
      <c r="WZK58" s="9"/>
      <c r="WZL58" s="9"/>
      <c r="WZM58" s="78"/>
      <c r="WZN58" s="9"/>
      <c r="WZO58" s="9"/>
      <c r="WZP58" s="78"/>
      <c r="WZQ58" s="9"/>
      <c r="WZR58" s="9"/>
      <c r="WZS58" s="78"/>
      <c r="WZT58" s="9"/>
      <c r="WZU58" s="9"/>
      <c r="WZV58" s="78"/>
      <c r="WZW58" s="9"/>
      <c r="WZX58" s="9"/>
      <c r="WZY58" s="78"/>
      <c r="WZZ58" s="9"/>
      <c r="XAA58" s="9"/>
      <c r="XAB58" s="78"/>
      <c r="XAC58" s="9"/>
      <c r="XAD58" s="9"/>
      <c r="XAE58" s="78"/>
      <c r="XAF58" s="10"/>
      <c r="XAG58" s="10"/>
      <c r="XAH58" s="10"/>
      <c r="XAI58" s="9"/>
      <c r="XAJ58" s="9"/>
      <c r="XAK58" s="78"/>
      <c r="XAL58" s="10"/>
      <c r="XAM58" s="10"/>
      <c r="XAN58" s="10"/>
      <c r="XAO58" s="9"/>
      <c r="XAP58" s="9"/>
      <c r="XAQ58" s="78"/>
      <c r="XAR58" s="9"/>
      <c r="XAS58" s="9"/>
      <c r="XAT58" s="78"/>
      <c r="XAU58" s="10"/>
      <c r="XAV58" s="10"/>
      <c r="XAW58" s="10"/>
      <c r="XAX58" s="10"/>
      <c r="XAY58" s="10"/>
      <c r="XAZ58" s="10"/>
      <c r="XBA58" s="57"/>
      <c r="XBB58" s="58"/>
      <c r="XBC58" s="9"/>
      <c r="XBD58" s="9"/>
      <c r="XBE58" s="78"/>
      <c r="XBF58" s="9"/>
      <c r="XBG58" s="9"/>
      <c r="XBH58" s="78"/>
      <c r="XBI58" s="9"/>
      <c r="XBJ58" s="9"/>
      <c r="XBK58" s="78"/>
      <c r="XBL58" s="9"/>
      <c r="XBM58" s="9"/>
      <c r="XBN58" s="78"/>
      <c r="XBO58" s="9"/>
      <c r="XBP58" s="9"/>
      <c r="XBQ58" s="78"/>
      <c r="XBR58" s="9"/>
      <c r="XBS58" s="9"/>
      <c r="XBT58" s="78"/>
      <c r="XBU58" s="9"/>
      <c r="XBV58" s="9"/>
      <c r="XBW58" s="78"/>
      <c r="XBX58" s="9"/>
      <c r="XBY58" s="9"/>
      <c r="XBZ58" s="78"/>
      <c r="XCA58" s="9"/>
      <c r="XCB58" s="9"/>
      <c r="XCC58" s="78"/>
      <c r="XCD58" s="9"/>
      <c r="XCE58" s="9"/>
      <c r="XCF58" s="78"/>
      <c r="XCG58" s="9"/>
      <c r="XCH58" s="9"/>
      <c r="XCI58" s="78"/>
      <c r="XCJ58" s="9"/>
      <c r="XCK58" s="9"/>
      <c r="XCL58" s="78"/>
      <c r="XCM58" s="9"/>
      <c r="XCN58" s="9"/>
      <c r="XCO58" s="78"/>
      <c r="XCP58" s="9"/>
      <c r="XCQ58" s="9"/>
      <c r="XCR58" s="78"/>
    </row>
    <row r="59" spans="1:16320">
      <c r="A59" s="13">
        <v>52</v>
      </c>
      <c r="B59" s="2" t="s">
        <v>75</v>
      </c>
      <c r="C59" s="84">
        <v>19000000</v>
      </c>
      <c r="D59" s="84">
        <v>14446900</v>
      </c>
      <c r="E59" s="109">
        <v>-500000</v>
      </c>
      <c r="F59" s="84">
        <v>38000000</v>
      </c>
      <c r="G59" s="84">
        <v>26178750</v>
      </c>
      <c r="H59" s="109">
        <v>-1500000</v>
      </c>
      <c r="I59" s="84">
        <v>19020000</v>
      </c>
      <c r="J59" s="84">
        <v>7095570</v>
      </c>
      <c r="K59" s="109">
        <v>-500000</v>
      </c>
      <c r="L59" s="84"/>
      <c r="M59" s="84"/>
      <c r="N59" s="109">
        <v>0</v>
      </c>
      <c r="O59" s="84"/>
      <c r="P59" s="84"/>
      <c r="Q59" s="109">
        <v>0</v>
      </c>
      <c r="R59" s="84">
        <v>6600000</v>
      </c>
      <c r="S59" s="84">
        <v>2200000</v>
      </c>
      <c r="T59" s="109">
        <v>0</v>
      </c>
      <c r="U59" s="84"/>
      <c r="V59" s="84"/>
      <c r="W59" s="109">
        <v>0</v>
      </c>
      <c r="X59" s="84"/>
      <c r="Y59" s="84"/>
      <c r="Z59" s="84">
        <f t="shared" si="122"/>
        <v>0</v>
      </c>
      <c r="AA59" s="84"/>
      <c r="AB59" s="84"/>
      <c r="AC59" s="84">
        <f t="shared" si="114"/>
        <v>0</v>
      </c>
      <c r="AD59" s="84"/>
      <c r="AE59" s="84"/>
      <c r="AF59" s="84">
        <f t="shared" si="115"/>
        <v>0</v>
      </c>
      <c r="AG59" s="84"/>
      <c r="AH59" s="84"/>
      <c r="AI59" s="84">
        <f t="shared" si="116"/>
        <v>0</v>
      </c>
      <c r="AJ59" s="84"/>
      <c r="AK59" s="84"/>
      <c r="AL59" s="84">
        <f t="shared" si="117"/>
        <v>0</v>
      </c>
      <c r="AM59" s="84"/>
      <c r="AN59" s="84"/>
      <c r="AO59" s="84">
        <f t="shared" si="118"/>
        <v>0</v>
      </c>
      <c r="AP59" s="84"/>
      <c r="AQ59" s="84"/>
      <c r="AR59" s="109">
        <v>0</v>
      </c>
      <c r="AS59" s="84"/>
      <c r="AT59" s="84"/>
      <c r="AU59" s="109">
        <v>0</v>
      </c>
      <c r="AV59" s="84"/>
      <c r="AW59" s="84"/>
      <c r="AX59" s="84">
        <f t="shared" si="119"/>
        <v>0</v>
      </c>
      <c r="AY59" s="84"/>
      <c r="AZ59" s="84"/>
      <c r="BA59" s="84">
        <f t="shared" si="120"/>
        <v>0</v>
      </c>
      <c r="BB59" s="84"/>
      <c r="BC59" s="84"/>
      <c r="BD59" s="109">
        <f t="shared" si="40"/>
        <v>0</v>
      </c>
      <c r="BE59" s="84"/>
      <c r="BF59" s="84"/>
      <c r="BG59" s="109">
        <f t="shared" si="42"/>
        <v>0</v>
      </c>
      <c r="BH59" s="84"/>
      <c r="BI59" s="84"/>
      <c r="BJ59" s="109">
        <f t="shared" si="44"/>
        <v>0</v>
      </c>
      <c r="BK59" s="84"/>
      <c r="BL59" s="84"/>
      <c r="BM59" s="109">
        <f t="shared" si="74"/>
        <v>0</v>
      </c>
      <c r="BN59" s="135">
        <f t="shared" ref="BN59:BP60" si="159">SUM(C59+F59+I59+L59+O59+R59+U59+X59+AA59+AD59+AG59+AJ59+AM59+AP59+AS59+AV59+AY59+BB59+BE59+BH59+BK59)</f>
        <v>82620000</v>
      </c>
      <c r="BO59" s="135">
        <f t="shared" si="159"/>
        <v>49921220</v>
      </c>
      <c r="BP59" s="135">
        <f t="shared" si="159"/>
        <v>-2500000</v>
      </c>
      <c r="BQ59" s="84"/>
      <c r="BR59" s="84"/>
      <c r="BS59" s="109">
        <f t="shared" si="47"/>
        <v>0</v>
      </c>
      <c r="BT59" s="135">
        <f t="shared" ref="BT59:BV60" si="160">SUM(BQ59)</f>
        <v>0</v>
      </c>
      <c r="BU59" s="135">
        <f t="shared" si="160"/>
        <v>0</v>
      </c>
      <c r="BV59" s="135">
        <f t="shared" si="160"/>
        <v>0</v>
      </c>
      <c r="BW59" s="84"/>
      <c r="BX59" s="84"/>
      <c r="BY59" s="84">
        <f t="shared" si="153"/>
        <v>0</v>
      </c>
      <c r="BZ59" s="84">
        <v>0</v>
      </c>
      <c r="CA59" s="84"/>
      <c r="CB59" s="109">
        <f t="shared" si="51"/>
        <v>0</v>
      </c>
      <c r="CC59" s="135">
        <f t="shared" ref="CC59:CE60" si="161">SUM(BW59+BZ59)</f>
        <v>0</v>
      </c>
      <c r="CD59" s="135">
        <f t="shared" si="161"/>
        <v>0</v>
      </c>
      <c r="CE59" s="135">
        <f t="shared" si="161"/>
        <v>0</v>
      </c>
      <c r="CF59" s="91">
        <f t="shared" si="78"/>
        <v>82620000</v>
      </c>
      <c r="CG59" s="91">
        <f t="shared" si="78"/>
        <v>49921220</v>
      </c>
      <c r="CH59" s="91">
        <f t="shared" si="78"/>
        <v>-2500000</v>
      </c>
    </row>
    <row r="60" spans="1:16320">
      <c r="A60" s="13">
        <v>53</v>
      </c>
      <c r="B60" s="2" t="s">
        <v>53</v>
      </c>
      <c r="C60" s="84">
        <v>2500000</v>
      </c>
      <c r="D60" s="84">
        <v>0</v>
      </c>
      <c r="E60" s="87">
        <v>0</v>
      </c>
      <c r="F60" s="84">
        <v>5000000</v>
      </c>
      <c r="G60" s="84">
        <v>0</v>
      </c>
      <c r="H60" s="87">
        <v>0</v>
      </c>
      <c r="I60" s="84"/>
      <c r="J60" s="84"/>
      <c r="K60" s="87">
        <v>0</v>
      </c>
      <c r="L60" s="86"/>
      <c r="M60" s="86"/>
      <c r="N60" s="87">
        <v>0</v>
      </c>
      <c r="O60" s="84"/>
      <c r="P60" s="84"/>
      <c r="Q60" s="87">
        <v>0</v>
      </c>
      <c r="R60" s="84"/>
      <c r="S60" s="84"/>
      <c r="T60" s="87">
        <v>0</v>
      </c>
      <c r="U60" s="84"/>
      <c r="V60" s="84"/>
      <c r="W60" s="87">
        <v>0</v>
      </c>
      <c r="X60" s="84"/>
      <c r="Y60" s="84"/>
      <c r="Z60" s="84">
        <f t="shared" si="122"/>
        <v>0</v>
      </c>
      <c r="AA60" s="84"/>
      <c r="AB60" s="84"/>
      <c r="AC60" s="84">
        <f t="shared" si="114"/>
        <v>0</v>
      </c>
      <c r="AD60" s="84"/>
      <c r="AE60" s="84"/>
      <c r="AF60" s="84">
        <f t="shared" si="115"/>
        <v>0</v>
      </c>
      <c r="AG60" s="84"/>
      <c r="AH60" s="84"/>
      <c r="AI60" s="84">
        <f t="shared" si="116"/>
        <v>0</v>
      </c>
      <c r="AJ60" s="84"/>
      <c r="AK60" s="84"/>
      <c r="AL60" s="84">
        <f t="shared" si="117"/>
        <v>0</v>
      </c>
      <c r="AM60" s="84"/>
      <c r="AN60" s="84"/>
      <c r="AO60" s="84">
        <f t="shared" si="118"/>
        <v>0</v>
      </c>
      <c r="AP60" s="84"/>
      <c r="AQ60" s="84"/>
      <c r="AR60" s="87">
        <v>0</v>
      </c>
      <c r="AS60" s="86"/>
      <c r="AT60" s="86"/>
      <c r="AU60" s="87">
        <v>0</v>
      </c>
      <c r="AV60" s="84"/>
      <c r="AW60" s="84"/>
      <c r="AX60" s="84">
        <f t="shared" si="119"/>
        <v>0</v>
      </c>
      <c r="AY60" s="84"/>
      <c r="AZ60" s="84"/>
      <c r="BA60" s="84">
        <f t="shared" si="120"/>
        <v>0</v>
      </c>
      <c r="BB60" s="84"/>
      <c r="BC60" s="84"/>
      <c r="BD60" s="87">
        <f t="shared" si="40"/>
        <v>0</v>
      </c>
      <c r="BE60" s="86"/>
      <c r="BF60" s="86"/>
      <c r="BG60" s="87">
        <f t="shared" si="42"/>
        <v>0</v>
      </c>
      <c r="BH60" s="86"/>
      <c r="BI60" s="86"/>
      <c r="BJ60" s="87">
        <f t="shared" si="44"/>
        <v>0</v>
      </c>
      <c r="BK60" s="86"/>
      <c r="BL60" s="86"/>
      <c r="BM60" s="87">
        <f t="shared" si="74"/>
        <v>0</v>
      </c>
      <c r="BN60" s="91">
        <f t="shared" si="159"/>
        <v>7500000</v>
      </c>
      <c r="BO60" s="91">
        <f t="shared" si="159"/>
        <v>0</v>
      </c>
      <c r="BP60" s="91">
        <f t="shared" si="159"/>
        <v>0</v>
      </c>
      <c r="BQ60" s="86"/>
      <c r="BR60" s="86"/>
      <c r="BS60" s="87">
        <f t="shared" si="47"/>
        <v>0</v>
      </c>
      <c r="BT60" s="91">
        <f t="shared" si="160"/>
        <v>0</v>
      </c>
      <c r="BU60" s="91">
        <f t="shared" si="160"/>
        <v>0</v>
      </c>
      <c r="BV60" s="91">
        <f t="shared" si="160"/>
        <v>0</v>
      </c>
      <c r="BW60" s="84"/>
      <c r="BX60" s="84"/>
      <c r="BY60" s="84">
        <f t="shared" si="153"/>
        <v>0</v>
      </c>
      <c r="BZ60" s="84"/>
      <c r="CA60" s="84"/>
      <c r="CB60" s="87">
        <f t="shared" si="51"/>
        <v>0</v>
      </c>
      <c r="CC60" s="91">
        <f t="shared" si="161"/>
        <v>0</v>
      </c>
      <c r="CD60" s="91">
        <f t="shared" si="161"/>
        <v>0</v>
      </c>
      <c r="CE60" s="91">
        <f t="shared" si="161"/>
        <v>0</v>
      </c>
      <c r="CF60" s="91">
        <f t="shared" si="78"/>
        <v>7500000</v>
      </c>
      <c r="CG60" s="91">
        <f t="shared" si="78"/>
        <v>0</v>
      </c>
      <c r="CH60" s="91">
        <f t="shared" si="78"/>
        <v>0</v>
      </c>
    </row>
    <row r="61" spans="1:16320">
      <c r="A61" s="13"/>
      <c r="B61" s="58" t="s">
        <v>264</v>
      </c>
      <c r="C61" s="106">
        <f>+C62</f>
        <v>0</v>
      </c>
      <c r="D61" s="106">
        <f>+D62</f>
        <v>0</v>
      </c>
      <c r="E61" s="87"/>
      <c r="F61" s="106">
        <f>+F62</f>
        <v>0</v>
      </c>
      <c r="G61" s="106">
        <f>+G62</f>
        <v>0</v>
      </c>
      <c r="H61" s="87"/>
      <c r="I61" s="106">
        <f>+I62</f>
        <v>0</v>
      </c>
      <c r="J61" s="106">
        <f>+J62</f>
        <v>0</v>
      </c>
      <c r="K61" s="87"/>
      <c r="L61" s="86"/>
      <c r="M61" s="86"/>
      <c r="N61" s="87"/>
      <c r="O61" s="106">
        <f>+O62</f>
        <v>0</v>
      </c>
      <c r="P61" s="106">
        <f>+P62</f>
        <v>0</v>
      </c>
      <c r="Q61" s="87"/>
      <c r="R61" s="106">
        <f>+R62</f>
        <v>0</v>
      </c>
      <c r="S61" s="106">
        <f>+S62</f>
        <v>0</v>
      </c>
      <c r="T61" s="87"/>
      <c r="U61" s="106">
        <f>+U62</f>
        <v>0</v>
      </c>
      <c r="V61" s="106">
        <f>+V62</f>
        <v>0</v>
      </c>
      <c r="W61" s="87"/>
      <c r="X61" s="106">
        <f>X62</f>
        <v>0</v>
      </c>
      <c r="Y61" s="106">
        <f t="shared" ref="Y61:AG61" si="162">Y62</f>
        <v>0</v>
      </c>
      <c r="Z61" s="106">
        <f t="shared" si="122"/>
        <v>0</v>
      </c>
      <c r="AA61" s="106">
        <f t="shared" si="162"/>
        <v>0</v>
      </c>
      <c r="AB61" s="106">
        <f t="shared" si="162"/>
        <v>0</v>
      </c>
      <c r="AC61" s="106">
        <f t="shared" si="114"/>
        <v>0</v>
      </c>
      <c r="AD61" s="106">
        <f t="shared" si="162"/>
        <v>0</v>
      </c>
      <c r="AE61" s="106">
        <f t="shared" si="162"/>
        <v>0</v>
      </c>
      <c r="AF61" s="106">
        <f t="shared" si="115"/>
        <v>0</v>
      </c>
      <c r="AG61" s="106">
        <f t="shared" si="162"/>
        <v>0</v>
      </c>
      <c r="AH61" s="106">
        <f>AH62</f>
        <v>0</v>
      </c>
      <c r="AI61" s="106">
        <f t="shared" si="116"/>
        <v>0</v>
      </c>
      <c r="AJ61" s="106">
        <f>AJ62</f>
        <v>0</v>
      </c>
      <c r="AK61" s="106">
        <f>AK62</f>
        <v>0</v>
      </c>
      <c r="AL61" s="106">
        <f t="shared" si="117"/>
        <v>0</v>
      </c>
      <c r="AM61" s="106">
        <f>AM62</f>
        <v>0</v>
      </c>
      <c r="AN61" s="106">
        <f>AN62</f>
        <v>0</v>
      </c>
      <c r="AO61" s="106">
        <f t="shared" si="118"/>
        <v>0</v>
      </c>
      <c r="AP61" s="106">
        <f>AP62</f>
        <v>0</v>
      </c>
      <c r="AQ61" s="106">
        <f>AQ62</f>
        <v>0</v>
      </c>
      <c r="AR61" s="87"/>
      <c r="AS61" s="86"/>
      <c r="AT61" s="86"/>
      <c r="AU61" s="87"/>
      <c r="AV61" s="106">
        <f t="shared" ref="AV61:BC61" si="163">+AV62</f>
        <v>0</v>
      </c>
      <c r="AW61" s="106">
        <f t="shared" si="163"/>
        <v>0</v>
      </c>
      <c r="AX61" s="106">
        <f t="shared" si="119"/>
        <v>0</v>
      </c>
      <c r="AY61" s="106">
        <f t="shared" si="163"/>
        <v>0</v>
      </c>
      <c r="AZ61" s="106">
        <f t="shared" si="163"/>
        <v>0</v>
      </c>
      <c r="BA61" s="106">
        <f t="shared" si="120"/>
        <v>0</v>
      </c>
      <c r="BB61" s="106">
        <f t="shared" si="163"/>
        <v>0</v>
      </c>
      <c r="BC61" s="106">
        <f t="shared" si="163"/>
        <v>0</v>
      </c>
      <c r="BD61" s="87"/>
      <c r="BE61" s="86"/>
      <c r="BF61" s="86"/>
      <c r="BG61" s="87"/>
      <c r="BH61" s="86"/>
      <c r="BI61" s="86"/>
      <c r="BJ61" s="87"/>
      <c r="BK61" s="86"/>
      <c r="BL61" s="86"/>
      <c r="BM61" s="87"/>
      <c r="BN61" s="91"/>
      <c r="BO61" s="91"/>
      <c r="BP61" s="91"/>
      <c r="BQ61" s="86"/>
      <c r="BR61" s="86"/>
      <c r="BS61" s="87"/>
      <c r="BT61" s="91"/>
      <c r="BU61" s="91"/>
      <c r="BV61" s="91"/>
      <c r="BW61" s="106">
        <f>+BW62</f>
        <v>0</v>
      </c>
      <c r="BX61" s="106">
        <f>+BX62</f>
        <v>0</v>
      </c>
      <c r="BY61" s="106">
        <f>+BY62</f>
        <v>0</v>
      </c>
      <c r="BZ61" s="106">
        <f>+BZ62</f>
        <v>0</v>
      </c>
      <c r="CA61" s="106">
        <f>+CA62</f>
        <v>0</v>
      </c>
      <c r="CB61" s="87"/>
      <c r="CC61" s="91"/>
      <c r="CD61" s="91"/>
      <c r="CE61" s="91"/>
      <c r="CF61" s="91"/>
      <c r="CG61" s="91"/>
      <c r="CH61" s="91"/>
    </row>
    <row r="62" spans="1:16320">
      <c r="A62" s="13"/>
      <c r="B62" s="15" t="s">
        <v>265</v>
      </c>
      <c r="C62" s="84"/>
      <c r="D62" s="84"/>
      <c r="E62" s="87"/>
      <c r="F62" s="84"/>
      <c r="G62" s="84"/>
      <c r="H62" s="87"/>
      <c r="I62" s="84"/>
      <c r="J62" s="84"/>
      <c r="K62" s="87"/>
      <c r="L62" s="86"/>
      <c r="M62" s="86"/>
      <c r="N62" s="87"/>
      <c r="O62" s="84"/>
      <c r="P62" s="84"/>
      <c r="Q62" s="87"/>
      <c r="R62" s="84"/>
      <c r="S62" s="84"/>
      <c r="T62" s="87"/>
      <c r="U62" s="84"/>
      <c r="V62" s="84"/>
      <c r="W62" s="87"/>
      <c r="X62" s="84"/>
      <c r="Y62" s="84"/>
      <c r="Z62" s="84">
        <f t="shared" si="122"/>
        <v>0</v>
      </c>
      <c r="AA62" s="84"/>
      <c r="AB62" s="84"/>
      <c r="AC62" s="84">
        <f t="shared" si="114"/>
        <v>0</v>
      </c>
      <c r="AD62" s="84"/>
      <c r="AE62" s="84"/>
      <c r="AF62" s="84">
        <f t="shared" si="115"/>
        <v>0</v>
      </c>
      <c r="AG62" s="84"/>
      <c r="AH62" s="84"/>
      <c r="AI62" s="84">
        <f t="shared" si="116"/>
        <v>0</v>
      </c>
      <c r="AJ62" s="84"/>
      <c r="AK62" s="84"/>
      <c r="AL62" s="84">
        <f t="shared" si="117"/>
        <v>0</v>
      </c>
      <c r="AM62" s="84"/>
      <c r="AN62" s="84"/>
      <c r="AO62" s="84">
        <f t="shared" si="118"/>
        <v>0</v>
      </c>
      <c r="AP62" s="84"/>
      <c r="AQ62" s="84"/>
      <c r="AR62" s="87"/>
      <c r="AS62" s="86"/>
      <c r="AT62" s="86"/>
      <c r="AU62" s="87"/>
      <c r="AV62" s="84"/>
      <c r="AW62" s="84"/>
      <c r="AX62" s="84">
        <f t="shared" si="119"/>
        <v>0</v>
      </c>
      <c r="AY62" s="84"/>
      <c r="AZ62" s="84"/>
      <c r="BA62" s="84">
        <f t="shared" si="120"/>
        <v>0</v>
      </c>
      <c r="BB62" s="84"/>
      <c r="BC62" s="84"/>
      <c r="BD62" s="87"/>
      <c r="BE62" s="86"/>
      <c r="BF62" s="86"/>
      <c r="BG62" s="87"/>
      <c r="BH62" s="86"/>
      <c r="BI62" s="86"/>
      <c r="BJ62" s="87"/>
      <c r="BK62" s="86"/>
      <c r="BL62" s="86"/>
      <c r="BM62" s="87"/>
      <c r="BN62" s="91"/>
      <c r="BO62" s="91"/>
      <c r="BP62" s="91"/>
      <c r="BQ62" s="86"/>
      <c r="BR62" s="86"/>
      <c r="BS62" s="87"/>
      <c r="BT62" s="91"/>
      <c r="BU62" s="91"/>
      <c r="BV62" s="91"/>
      <c r="BW62" s="84"/>
      <c r="BX62" s="84"/>
      <c r="BY62" s="84"/>
      <c r="BZ62" s="84"/>
      <c r="CA62" s="84"/>
      <c r="CB62" s="87"/>
      <c r="CC62" s="91"/>
      <c r="CD62" s="91"/>
      <c r="CE62" s="91"/>
      <c r="CF62" s="91"/>
      <c r="CG62" s="91"/>
      <c r="CH62" s="91"/>
    </row>
    <row r="63" spans="1:16320">
      <c r="A63" s="57">
        <v>54</v>
      </c>
      <c r="B63" s="58" t="s">
        <v>77</v>
      </c>
      <c r="C63" s="106">
        <f>SUM(C64:C65)</f>
        <v>0</v>
      </c>
      <c r="D63" s="106">
        <f>SUM(D64:D65)</f>
        <v>0</v>
      </c>
      <c r="E63" s="176">
        <v>0</v>
      </c>
      <c r="F63" s="106">
        <f>SUM(F64:F65)</f>
        <v>0</v>
      </c>
      <c r="G63" s="106">
        <f>SUM(G64:G65)</f>
        <v>0</v>
      </c>
      <c r="H63" s="176">
        <v>0</v>
      </c>
      <c r="I63" s="106">
        <f>SUM(I64:I65)</f>
        <v>0</v>
      </c>
      <c r="J63" s="106">
        <f>SUM(J64:J65)</f>
        <v>0</v>
      </c>
      <c r="K63" s="176">
        <v>0</v>
      </c>
      <c r="L63" s="88">
        <v>0</v>
      </c>
      <c r="M63" s="88">
        <v>0</v>
      </c>
      <c r="N63" s="176">
        <v>0</v>
      </c>
      <c r="O63" s="106">
        <f>SUM(O64:O65)</f>
        <v>0</v>
      </c>
      <c r="P63" s="106">
        <f>SUM(P64:P65)</f>
        <v>0</v>
      </c>
      <c r="Q63" s="176">
        <v>0</v>
      </c>
      <c r="R63" s="106">
        <f>SUM(R64:R65)</f>
        <v>0</v>
      </c>
      <c r="S63" s="106">
        <f>SUM(S64:S65)</f>
        <v>0</v>
      </c>
      <c r="T63" s="176">
        <v>0</v>
      </c>
      <c r="U63" s="106">
        <f>SUM(U64:U65)</f>
        <v>0</v>
      </c>
      <c r="V63" s="106">
        <f>SUM(V64:V65)</f>
        <v>0</v>
      </c>
      <c r="W63" s="176">
        <v>0</v>
      </c>
      <c r="X63" s="106">
        <f>SUM(X64:X65)</f>
        <v>0</v>
      </c>
      <c r="Y63" s="106">
        <f t="shared" ref="Y63:AQ63" si="164">SUM(Y64:Y65)</f>
        <v>0</v>
      </c>
      <c r="Z63" s="106">
        <f t="shared" si="122"/>
        <v>0</v>
      </c>
      <c r="AA63" s="106">
        <f t="shared" si="164"/>
        <v>0</v>
      </c>
      <c r="AB63" s="106">
        <f t="shared" si="164"/>
        <v>0</v>
      </c>
      <c r="AC63" s="106">
        <f t="shared" si="114"/>
        <v>0</v>
      </c>
      <c r="AD63" s="106">
        <f t="shared" si="164"/>
        <v>0</v>
      </c>
      <c r="AE63" s="106">
        <f t="shared" si="164"/>
        <v>0</v>
      </c>
      <c r="AF63" s="106">
        <f t="shared" si="115"/>
        <v>0</v>
      </c>
      <c r="AG63" s="106">
        <f t="shared" si="164"/>
        <v>0</v>
      </c>
      <c r="AH63" s="106">
        <f t="shared" si="164"/>
        <v>0</v>
      </c>
      <c r="AI63" s="106">
        <f t="shared" si="116"/>
        <v>0</v>
      </c>
      <c r="AJ63" s="106">
        <f t="shared" si="164"/>
        <v>0</v>
      </c>
      <c r="AK63" s="106">
        <f t="shared" si="164"/>
        <v>0</v>
      </c>
      <c r="AL63" s="106">
        <f t="shared" si="117"/>
        <v>0</v>
      </c>
      <c r="AM63" s="106">
        <f t="shared" si="164"/>
        <v>0</v>
      </c>
      <c r="AN63" s="106">
        <f t="shared" si="164"/>
        <v>0</v>
      </c>
      <c r="AO63" s="106">
        <f t="shared" si="118"/>
        <v>0</v>
      </c>
      <c r="AP63" s="106">
        <f t="shared" si="164"/>
        <v>0</v>
      </c>
      <c r="AQ63" s="106">
        <f t="shared" si="164"/>
        <v>0</v>
      </c>
      <c r="AR63" s="176">
        <v>0</v>
      </c>
      <c r="AS63" s="88">
        <v>0</v>
      </c>
      <c r="AT63" s="88">
        <v>0</v>
      </c>
      <c r="AU63" s="176">
        <v>0</v>
      </c>
      <c r="AV63" s="106">
        <f t="shared" ref="AV63:BC63" si="165">SUM(AV64:AV65)</f>
        <v>0</v>
      </c>
      <c r="AW63" s="106">
        <f t="shared" si="165"/>
        <v>0</v>
      </c>
      <c r="AX63" s="106">
        <f t="shared" si="119"/>
        <v>0</v>
      </c>
      <c r="AY63" s="106">
        <f t="shared" si="165"/>
        <v>0</v>
      </c>
      <c r="AZ63" s="106">
        <f t="shared" si="165"/>
        <v>0</v>
      </c>
      <c r="BA63" s="106">
        <f t="shared" si="120"/>
        <v>0</v>
      </c>
      <c r="BB63" s="106">
        <f t="shared" si="165"/>
        <v>0</v>
      </c>
      <c r="BC63" s="106">
        <f t="shared" si="165"/>
        <v>0</v>
      </c>
      <c r="BD63" s="176">
        <f t="shared" si="40"/>
        <v>0</v>
      </c>
      <c r="BE63" s="88">
        <f t="shared" ref="BE63:BL63" si="166">SUM(BE64:BE65)</f>
        <v>0</v>
      </c>
      <c r="BF63" s="88">
        <f t="shared" si="166"/>
        <v>0</v>
      </c>
      <c r="BG63" s="176">
        <f t="shared" si="42"/>
        <v>0</v>
      </c>
      <c r="BH63" s="88">
        <f t="shared" si="166"/>
        <v>0</v>
      </c>
      <c r="BI63" s="88">
        <f t="shared" si="166"/>
        <v>0</v>
      </c>
      <c r="BJ63" s="176">
        <f t="shared" si="44"/>
        <v>0</v>
      </c>
      <c r="BK63" s="88">
        <f t="shared" si="166"/>
        <v>0</v>
      </c>
      <c r="BL63" s="88">
        <f t="shared" si="166"/>
        <v>0</v>
      </c>
      <c r="BM63" s="176">
        <f t="shared" si="74"/>
        <v>0</v>
      </c>
      <c r="BN63" s="90">
        <f t="shared" si="0"/>
        <v>0</v>
      </c>
      <c r="BO63" s="90">
        <f t="shared" si="0"/>
        <v>0</v>
      </c>
      <c r="BP63" s="90">
        <f t="shared" si="0"/>
        <v>0</v>
      </c>
      <c r="BQ63" s="88">
        <f>SUM(BQ64:BQ65)</f>
        <v>0</v>
      </c>
      <c r="BR63" s="88">
        <f>SUM(BR64:BR65)</f>
        <v>0</v>
      </c>
      <c r="BS63" s="176">
        <f t="shared" si="47"/>
        <v>0</v>
      </c>
      <c r="BT63" s="90">
        <f t="shared" si="112"/>
        <v>0</v>
      </c>
      <c r="BU63" s="90">
        <f t="shared" si="112"/>
        <v>0</v>
      </c>
      <c r="BV63" s="90">
        <f t="shared" si="112"/>
        <v>0</v>
      </c>
      <c r="BW63" s="106">
        <f>SUM(BW64:BW65)</f>
        <v>0</v>
      </c>
      <c r="BX63" s="106">
        <f>SUM(BX64:BX65)</f>
        <v>0</v>
      </c>
      <c r="BY63" s="106">
        <f t="shared" si="153"/>
        <v>0</v>
      </c>
      <c r="BZ63" s="106">
        <f>SUM(BZ64:BZ65)</f>
        <v>0</v>
      </c>
      <c r="CA63" s="106">
        <f>SUM(CA64:CA65)</f>
        <v>0</v>
      </c>
      <c r="CB63" s="176">
        <f t="shared" si="51"/>
        <v>0</v>
      </c>
      <c r="CC63" s="90">
        <f t="shared" si="52"/>
        <v>0</v>
      </c>
      <c r="CD63" s="90">
        <f t="shared" si="52"/>
        <v>0</v>
      </c>
      <c r="CE63" s="90">
        <f t="shared" si="52"/>
        <v>0</v>
      </c>
      <c r="CF63" s="90">
        <f t="shared" si="78"/>
        <v>0</v>
      </c>
      <c r="CG63" s="90">
        <f t="shared" si="78"/>
        <v>0</v>
      </c>
      <c r="CH63" s="90">
        <f t="shared" si="78"/>
        <v>0</v>
      </c>
      <c r="CI63" s="78"/>
      <c r="CJ63" s="10"/>
      <c r="CK63" s="10"/>
      <c r="CL63" s="10"/>
      <c r="CM63" s="9"/>
      <c r="CN63" s="9"/>
      <c r="CO63" s="78"/>
      <c r="CP63" s="10"/>
      <c r="CQ63" s="10"/>
      <c r="CR63" s="10"/>
      <c r="CS63" s="9"/>
      <c r="CT63" s="9"/>
      <c r="CU63" s="78"/>
      <c r="CV63" s="9"/>
      <c r="CW63" s="9"/>
      <c r="CX63" s="78"/>
      <c r="CY63" s="10"/>
      <c r="CZ63" s="10"/>
      <c r="DA63" s="10"/>
      <c r="DB63" s="10"/>
      <c r="DC63" s="10"/>
      <c r="DD63" s="10"/>
      <c r="DE63" s="57"/>
      <c r="DF63" s="58"/>
      <c r="DG63" s="9"/>
      <c r="DH63" s="9"/>
      <c r="DI63" s="78"/>
      <c r="DJ63" s="9"/>
      <c r="DK63" s="9"/>
      <c r="DL63" s="78"/>
      <c r="DM63" s="9"/>
      <c r="DN63" s="9"/>
      <c r="DO63" s="78"/>
      <c r="DP63" s="9"/>
      <c r="DQ63" s="9"/>
      <c r="DR63" s="78"/>
      <c r="DS63" s="9"/>
      <c r="DT63" s="9"/>
      <c r="DU63" s="78"/>
      <c r="DV63" s="9"/>
      <c r="DW63" s="9"/>
      <c r="DX63" s="78"/>
      <c r="DY63" s="9"/>
      <c r="DZ63" s="9"/>
      <c r="EA63" s="78"/>
      <c r="EB63" s="9"/>
      <c r="EC63" s="9"/>
      <c r="ED63" s="78"/>
      <c r="EE63" s="9"/>
      <c r="EF63" s="9"/>
      <c r="EG63" s="78"/>
      <c r="EH63" s="9"/>
      <c r="EI63" s="9"/>
      <c r="EJ63" s="78"/>
      <c r="EK63" s="9"/>
      <c r="EL63" s="9"/>
      <c r="EM63" s="78"/>
      <c r="EN63" s="9"/>
      <c r="EO63" s="9"/>
      <c r="EP63" s="78"/>
      <c r="EQ63" s="9"/>
      <c r="ER63" s="9"/>
      <c r="ES63" s="78"/>
      <c r="ET63" s="9"/>
      <c r="EU63" s="9"/>
      <c r="EV63" s="78"/>
      <c r="EW63" s="9"/>
      <c r="EX63" s="9"/>
      <c r="EY63" s="78"/>
      <c r="EZ63" s="9"/>
      <c r="FA63" s="9"/>
      <c r="FB63" s="78"/>
      <c r="FC63" s="9"/>
      <c r="FD63" s="9"/>
      <c r="FE63" s="78"/>
      <c r="FF63" s="9"/>
      <c r="FG63" s="9"/>
      <c r="FH63" s="78"/>
      <c r="FI63" s="9"/>
      <c r="FJ63" s="9"/>
      <c r="FK63" s="78"/>
      <c r="FL63" s="9"/>
      <c r="FM63" s="9"/>
      <c r="FN63" s="78"/>
      <c r="FO63" s="9"/>
      <c r="FP63" s="9"/>
      <c r="FQ63" s="78"/>
      <c r="FR63" s="10"/>
      <c r="FS63" s="10"/>
      <c r="FT63" s="10"/>
      <c r="FU63" s="9"/>
      <c r="FV63" s="9"/>
      <c r="FW63" s="78"/>
      <c r="FX63" s="10"/>
      <c r="FY63" s="10"/>
      <c r="FZ63" s="10"/>
      <c r="GA63" s="9"/>
      <c r="GB63" s="9"/>
      <c r="GC63" s="78"/>
      <c r="GD63" s="9"/>
      <c r="GE63" s="9"/>
      <c r="GF63" s="78"/>
      <c r="GG63" s="10"/>
      <c r="GH63" s="10"/>
      <c r="GI63" s="10"/>
      <c r="GJ63" s="10"/>
      <c r="GK63" s="10"/>
      <c r="GL63" s="10"/>
      <c r="GM63" s="57"/>
      <c r="GN63" s="58"/>
      <c r="GO63" s="9"/>
      <c r="GP63" s="9"/>
      <c r="GQ63" s="78"/>
      <c r="GR63" s="9"/>
      <c r="GS63" s="9"/>
      <c r="GT63" s="78"/>
      <c r="GU63" s="9"/>
      <c r="GV63" s="9"/>
      <c r="GW63" s="78"/>
      <c r="GX63" s="9"/>
      <c r="GY63" s="9"/>
      <c r="GZ63" s="78"/>
      <c r="HA63" s="9"/>
      <c r="HB63" s="9"/>
      <c r="HC63" s="78"/>
      <c r="HD63" s="9"/>
      <c r="HE63" s="9"/>
      <c r="HF63" s="78"/>
      <c r="HG63" s="9"/>
      <c r="HH63" s="9"/>
      <c r="HI63" s="78"/>
      <c r="HJ63" s="9"/>
      <c r="HK63" s="9"/>
      <c r="HL63" s="78"/>
      <c r="HM63" s="9"/>
      <c r="HN63" s="9"/>
      <c r="HO63" s="78"/>
      <c r="HP63" s="9"/>
      <c r="HQ63" s="9"/>
      <c r="HR63" s="78"/>
      <c r="HS63" s="9"/>
      <c r="HT63" s="9"/>
      <c r="HU63" s="78"/>
      <c r="HV63" s="9"/>
      <c r="HW63" s="9"/>
      <c r="HX63" s="78"/>
      <c r="HY63" s="9"/>
      <c r="HZ63" s="9"/>
      <c r="IA63" s="78"/>
      <c r="IB63" s="9"/>
      <c r="IC63" s="9"/>
      <c r="ID63" s="78"/>
      <c r="IE63" s="9"/>
      <c r="IF63" s="9"/>
      <c r="IG63" s="78"/>
      <c r="IH63" s="9"/>
      <c r="II63" s="9"/>
      <c r="IJ63" s="78"/>
      <c r="IK63" s="9"/>
      <c r="IL63" s="9"/>
      <c r="IM63" s="78"/>
      <c r="IN63" s="9"/>
      <c r="IO63" s="9"/>
      <c r="IP63" s="78"/>
      <c r="IQ63" s="9"/>
      <c r="IR63" s="9"/>
      <c r="IS63" s="78"/>
      <c r="IT63" s="9"/>
      <c r="IU63" s="9"/>
      <c r="IV63" s="78"/>
      <c r="IW63" s="9"/>
      <c r="IX63" s="9"/>
      <c r="IY63" s="78"/>
      <c r="IZ63" s="10"/>
      <c r="JA63" s="10"/>
      <c r="JB63" s="10"/>
      <c r="JC63" s="9"/>
      <c r="JD63" s="9"/>
      <c r="JE63" s="78"/>
      <c r="JF63" s="10"/>
      <c r="JG63" s="10"/>
      <c r="JH63" s="10"/>
      <c r="JI63" s="9"/>
      <c r="JJ63" s="9"/>
      <c r="JK63" s="78"/>
      <c r="JL63" s="9"/>
      <c r="JM63" s="9"/>
      <c r="JN63" s="78"/>
      <c r="JO63" s="10"/>
      <c r="JP63" s="10"/>
      <c r="JQ63" s="10"/>
      <c r="JR63" s="10"/>
      <c r="JS63" s="10"/>
      <c r="JT63" s="10"/>
      <c r="JU63" s="57"/>
      <c r="JV63" s="58"/>
      <c r="JW63" s="9"/>
      <c r="JX63" s="9"/>
      <c r="JY63" s="78"/>
      <c r="JZ63" s="9"/>
      <c r="KA63" s="9"/>
      <c r="KB63" s="78"/>
      <c r="KC63" s="9"/>
      <c r="KD63" s="9"/>
      <c r="KE63" s="78"/>
      <c r="KF63" s="9"/>
      <c r="KG63" s="9"/>
      <c r="KH63" s="78"/>
      <c r="KI63" s="9"/>
      <c r="KJ63" s="9"/>
      <c r="KK63" s="78"/>
      <c r="KL63" s="9"/>
      <c r="KM63" s="9"/>
      <c r="KN63" s="78"/>
      <c r="KO63" s="9"/>
      <c r="KP63" s="9"/>
      <c r="KQ63" s="78"/>
      <c r="KR63" s="9"/>
      <c r="KS63" s="9"/>
      <c r="KT63" s="78"/>
      <c r="KU63" s="9"/>
      <c r="KV63" s="9"/>
      <c r="KW63" s="78"/>
      <c r="KX63" s="9"/>
      <c r="KY63" s="9"/>
      <c r="KZ63" s="78"/>
      <c r="LA63" s="9"/>
      <c r="LB63" s="9"/>
      <c r="LC63" s="78"/>
      <c r="LD63" s="9"/>
      <c r="LE63" s="9"/>
      <c r="LF63" s="78"/>
      <c r="LG63" s="9"/>
      <c r="LH63" s="9"/>
      <c r="LI63" s="78"/>
      <c r="LJ63" s="9"/>
      <c r="LK63" s="9"/>
      <c r="LL63" s="78"/>
      <c r="LM63" s="9"/>
      <c r="LN63" s="9"/>
      <c r="LO63" s="78"/>
      <c r="LP63" s="9"/>
      <c r="LQ63" s="9"/>
      <c r="LR63" s="78"/>
      <c r="LS63" s="9"/>
      <c r="LT63" s="9"/>
      <c r="LU63" s="78"/>
      <c r="LV63" s="9"/>
      <c r="LW63" s="9"/>
      <c r="LX63" s="78"/>
      <c r="LY63" s="9"/>
      <c r="LZ63" s="9"/>
      <c r="MA63" s="78"/>
      <c r="MB63" s="9"/>
      <c r="MC63" s="9"/>
      <c r="MD63" s="78"/>
      <c r="ME63" s="9"/>
      <c r="MF63" s="9"/>
      <c r="MG63" s="78"/>
      <c r="MH63" s="10"/>
      <c r="MI63" s="10"/>
      <c r="MJ63" s="10"/>
      <c r="MK63" s="9"/>
      <c r="ML63" s="9"/>
      <c r="MM63" s="78"/>
      <c r="MN63" s="10"/>
      <c r="MO63" s="10"/>
      <c r="MP63" s="10"/>
      <c r="MQ63" s="9"/>
      <c r="MR63" s="9"/>
      <c r="MS63" s="78"/>
      <c r="MT63" s="9"/>
      <c r="MU63" s="9"/>
      <c r="MV63" s="78"/>
      <c r="MW63" s="10"/>
      <c r="MX63" s="10"/>
      <c r="MY63" s="10"/>
      <c r="MZ63" s="10"/>
      <c r="NA63" s="10"/>
      <c r="NB63" s="10"/>
      <c r="NC63" s="57"/>
      <c r="ND63" s="58"/>
      <c r="NE63" s="9"/>
      <c r="NF63" s="9"/>
      <c r="NG63" s="78"/>
      <c r="NH63" s="9"/>
      <c r="NI63" s="9"/>
      <c r="NJ63" s="78"/>
      <c r="NK63" s="9"/>
      <c r="NL63" s="9"/>
      <c r="NM63" s="78"/>
      <c r="NN63" s="9"/>
      <c r="NO63" s="9"/>
      <c r="NP63" s="78"/>
      <c r="NQ63" s="9"/>
      <c r="NR63" s="9"/>
      <c r="NS63" s="78"/>
      <c r="NT63" s="9"/>
      <c r="NU63" s="9"/>
      <c r="NV63" s="78"/>
      <c r="NW63" s="9"/>
      <c r="NX63" s="9"/>
      <c r="NY63" s="78"/>
      <c r="NZ63" s="9"/>
      <c r="OA63" s="9"/>
      <c r="OB63" s="78"/>
      <c r="OC63" s="9"/>
      <c r="OD63" s="9"/>
      <c r="OE63" s="78"/>
      <c r="OF63" s="9"/>
      <c r="OG63" s="9"/>
      <c r="OH63" s="78"/>
      <c r="OI63" s="9"/>
      <c r="OJ63" s="9"/>
      <c r="OK63" s="78"/>
      <c r="OL63" s="9"/>
      <c r="OM63" s="9"/>
      <c r="ON63" s="78"/>
      <c r="OO63" s="9"/>
      <c r="OP63" s="9"/>
      <c r="OQ63" s="78"/>
      <c r="OR63" s="9"/>
      <c r="OS63" s="9"/>
      <c r="OT63" s="78"/>
      <c r="OU63" s="9"/>
      <c r="OV63" s="9"/>
      <c r="OW63" s="78"/>
      <c r="OX63" s="9"/>
      <c r="OY63" s="9"/>
      <c r="OZ63" s="78"/>
      <c r="PA63" s="9"/>
      <c r="PB63" s="9"/>
      <c r="PC63" s="78"/>
      <c r="PD63" s="9"/>
      <c r="PE63" s="9"/>
      <c r="PF63" s="78"/>
      <c r="PG63" s="9"/>
      <c r="PH63" s="9"/>
      <c r="PI63" s="78"/>
      <c r="PJ63" s="9"/>
      <c r="PK63" s="9"/>
      <c r="PL63" s="78"/>
      <c r="PM63" s="9"/>
      <c r="PN63" s="9"/>
      <c r="PO63" s="78"/>
      <c r="PP63" s="10"/>
      <c r="PQ63" s="10"/>
      <c r="PR63" s="10"/>
      <c r="PS63" s="9"/>
      <c r="PT63" s="9"/>
      <c r="PU63" s="78"/>
      <c r="PV63" s="10"/>
      <c r="PW63" s="10"/>
      <c r="PX63" s="10"/>
      <c r="PY63" s="9"/>
      <c r="PZ63" s="9"/>
      <c r="QA63" s="78"/>
      <c r="QB63" s="9"/>
      <c r="QC63" s="9"/>
      <c r="QD63" s="78"/>
      <c r="QE63" s="10"/>
      <c r="QF63" s="10"/>
      <c r="QG63" s="10"/>
      <c r="QH63" s="10"/>
      <c r="QI63" s="10"/>
      <c r="QJ63" s="10"/>
      <c r="QK63" s="57"/>
      <c r="QL63" s="58"/>
      <c r="QM63" s="9"/>
      <c r="QN63" s="9"/>
      <c r="QO63" s="78"/>
      <c r="QP63" s="9"/>
      <c r="QQ63" s="9"/>
      <c r="QR63" s="78"/>
      <c r="QS63" s="9"/>
      <c r="QT63" s="9"/>
      <c r="QU63" s="78"/>
      <c r="QV63" s="9"/>
      <c r="QW63" s="9"/>
      <c r="QX63" s="78"/>
      <c r="QY63" s="9"/>
      <c r="QZ63" s="9"/>
      <c r="RA63" s="78"/>
      <c r="RB63" s="9"/>
      <c r="RC63" s="9"/>
      <c r="RD63" s="78"/>
      <c r="RE63" s="9"/>
      <c r="RF63" s="9"/>
      <c r="RG63" s="78"/>
      <c r="RH63" s="9"/>
      <c r="RI63" s="9"/>
      <c r="RJ63" s="78"/>
      <c r="RK63" s="9"/>
      <c r="RL63" s="9"/>
      <c r="RM63" s="78"/>
      <c r="RN63" s="9"/>
      <c r="RO63" s="9"/>
      <c r="RP63" s="78"/>
      <c r="RQ63" s="9"/>
      <c r="RR63" s="9"/>
      <c r="RS63" s="78"/>
      <c r="RT63" s="9"/>
      <c r="RU63" s="9"/>
      <c r="RV63" s="78"/>
      <c r="RW63" s="9"/>
      <c r="RX63" s="9"/>
      <c r="RY63" s="78"/>
      <c r="RZ63" s="9"/>
      <c r="SA63" s="9"/>
      <c r="SB63" s="78"/>
      <c r="SC63" s="9"/>
      <c r="SD63" s="9"/>
      <c r="SE63" s="78"/>
      <c r="SF63" s="9"/>
      <c r="SG63" s="9"/>
      <c r="SH63" s="78"/>
      <c r="SI63" s="9"/>
      <c r="SJ63" s="9"/>
      <c r="SK63" s="78"/>
      <c r="SL63" s="9"/>
      <c r="SM63" s="9"/>
      <c r="SN63" s="78"/>
      <c r="SO63" s="9"/>
      <c r="SP63" s="9"/>
      <c r="SQ63" s="78"/>
      <c r="SR63" s="9"/>
      <c r="SS63" s="9"/>
      <c r="ST63" s="78"/>
      <c r="SU63" s="9"/>
      <c r="SV63" s="9"/>
      <c r="SW63" s="78"/>
      <c r="SX63" s="10"/>
      <c r="SY63" s="10"/>
      <c r="SZ63" s="10"/>
      <c r="TA63" s="9"/>
      <c r="TB63" s="9"/>
      <c r="TC63" s="78"/>
      <c r="TD63" s="10"/>
      <c r="TE63" s="10"/>
      <c r="TF63" s="10"/>
      <c r="TG63" s="9"/>
      <c r="TH63" s="9"/>
      <c r="TI63" s="78"/>
      <c r="TJ63" s="9"/>
      <c r="TK63" s="9"/>
      <c r="TL63" s="78"/>
      <c r="TM63" s="10"/>
      <c r="TN63" s="10"/>
      <c r="TO63" s="10"/>
      <c r="TP63" s="10"/>
      <c r="TQ63" s="10"/>
      <c r="TR63" s="10"/>
      <c r="TS63" s="57"/>
      <c r="TT63" s="58"/>
      <c r="TU63" s="9"/>
      <c r="TV63" s="9"/>
      <c r="TW63" s="78"/>
      <c r="TX63" s="9"/>
      <c r="TY63" s="9"/>
      <c r="TZ63" s="78"/>
      <c r="UA63" s="9"/>
      <c r="UB63" s="9"/>
      <c r="UC63" s="78"/>
      <c r="UD63" s="9"/>
      <c r="UE63" s="9"/>
      <c r="UF63" s="78"/>
      <c r="UG63" s="9"/>
      <c r="UH63" s="9"/>
      <c r="UI63" s="78"/>
      <c r="UJ63" s="9"/>
      <c r="UK63" s="9"/>
      <c r="UL63" s="78"/>
      <c r="UM63" s="9"/>
      <c r="UN63" s="9"/>
      <c r="UO63" s="78"/>
      <c r="UP63" s="9"/>
      <c r="UQ63" s="9"/>
      <c r="UR63" s="78"/>
      <c r="US63" s="9"/>
      <c r="UT63" s="9"/>
      <c r="UU63" s="78"/>
      <c r="UV63" s="9"/>
      <c r="UW63" s="9"/>
      <c r="UX63" s="78"/>
      <c r="UY63" s="9"/>
      <c r="UZ63" s="9"/>
      <c r="VA63" s="78"/>
      <c r="VB63" s="9"/>
      <c r="VC63" s="9"/>
      <c r="VD63" s="78"/>
      <c r="VE63" s="9"/>
      <c r="VF63" s="9"/>
      <c r="VG63" s="78"/>
      <c r="VH63" s="9"/>
      <c r="VI63" s="9"/>
      <c r="VJ63" s="78"/>
      <c r="VK63" s="9"/>
      <c r="VL63" s="9"/>
      <c r="VM63" s="78"/>
      <c r="VN63" s="9"/>
      <c r="VO63" s="9"/>
      <c r="VP63" s="78"/>
      <c r="VQ63" s="9"/>
      <c r="VR63" s="9"/>
      <c r="VS63" s="78"/>
      <c r="VT63" s="9"/>
      <c r="VU63" s="9"/>
      <c r="VV63" s="78"/>
      <c r="VW63" s="9"/>
      <c r="VX63" s="9"/>
      <c r="VY63" s="78"/>
      <c r="VZ63" s="9"/>
      <c r="WA63" s="9"/>
      <c r="WB63" s="78"/>
      <c r="WC63" s="9"/>
      <c r="WD63" s="9"/>
      <c r="WE63" s="78"/>
      <c r="WF63" s="10"/>
      <c r="WG63" s="10"/>
      <c r="WH63" s="10"/>
      <c r="WI63" s="9"/>
      <c r="WJ63" s="9"/>
      <c r="WK63" s="78"/>
      <c r="WL63" s="10"/>
      <c r="WM63" s="10"/>
      <c r="WN63" s="10"/>
      <c r="WO63" s="9"/>
      <c r="WP63" s="9"/>
      <c r="WQ63" s="78"/>
      <c r="WR63" s="9"/>
      <c r="WS63" s="9"/>
      <c r="WT63" s="78"/>
      <c r="WU63" s="10"/>
      <c r="WV63" s="10"/>
      <c r="WW63" s="10"/>
      <c r="WX63" s="10"/>
      <c r="WY63" s="10"/>
      <c r="WZ63" s="10"/>
      <c r="XA63" s="57"/>
      <c r="XB63" s="58"/>
      <c r="XC63" s="9"/>
      <c r="XD63" s="9"/>
      <c r="XE63" s="78"/>
      <c r="XF63" s="9"/>
      <c r="XG63" s="9"/>
      <c r="XH63" s="78"/>
      <c r="XI63" s="9"/>
      <c r="XJ63" s="9"/>
      <c r="XK63" s="78"/>
      <c r="XL63" s="9"/>
      <c r="XM63" s="9"/>
      <c r="XN63" s="78"/>
      <c r="XO63" s="9"/>
      <c r="XP63" s="9"/>
      <c r="XQ63" s="78"/>
      <c r="XR63" s="9"/>
      <c r="XS63" s="9"/>
      <c r="XT63" s="78"/>
      <c r="XU63" s="9"/>
      <c r="XV63" s="9"/>
      <c r="XW63" s="78"/>
      <c r="XX63" s="9"/>
      <c r="XY63" s="9"/>
      <c r="XZ63" s="78"/>
      <c r="YA63" s="9"/>
      <c r="YB63" s="9"/>
      <c r="YC63" s="78"/>
      <c r="YD63" s="9"/>
      <c r="YE63" s="9"/>
      <c r="YF63" s="78"/>
      <c r="YG63" s="9"/>
      <c r="YH63" s="9"/>
      <c r="YI63" s="78"/>
      <c r="YJ63" s="9"/>
      <c r="YK63" s="9"/>
      <c r="YL63" s="78"/>
      <c r="YM63" s="9"/>
      <c r="YN63" s="9"/>
      <c r="YO63" s="78"/>
      <c r="YP63" s="9"/>
      <c r="YQ63" s="9"/>
      <c r="YR63" s="78"/>
      <c r="YS63" s="9"/>
      <c r="YT63" s="9"/>
      <c r="YU63" s="78"/>
      <c r="YV63" s="9"/>
      <c r="YW63" s="9"/>
      <c r="YX63" s="78"/>
      <c r="YY63" s="9"/>
      <c r="YZ63" s="9"/>
      <c r="ZA63" s="78"/>
      <c r="ZB63" s="9"/>
      <c r="ZC63" s="9"/>
      <c r="ZD63" s="78"/>
      <c r="ZE63" s="9"/>
      <c r="ZF63" s="9"/>
      <c r="ZG63" s="78"/>
      <c r="ZH63" s="9"/>
      <c r="ZI63" s="9"/>
      <c r="ZJ63" s="78"/>
      <c r="ZK63" s="9"/>
      <c r="ZL63" s="9"/>
      <c r="ZM63" s="78"/>
      <c r="ZN63" s="10"/>
      <c r="ZO63" s="10"/>
      <c r="ZP63" s="10"/>
      <c r="ZQ63" s="9"/>
      <c r="ZR63" s="9"/>
      <c r="ZS63" s="78"/>
      <c r="ZT63" s="10"/>
      <c r="ZU63" s="10"/>
      <c r="ZV63" s="10"/>
      <c r="ZW63" s="9"/>
      <c r="ZX63" s="9"/>
      <c r="ZY63" s="78"/>
      <c r="ZZ63" s="9"/>
      <c r="AAA63" s="9"/>
      <c r="AAB63" s="78"/>
      <c r="AAC63" s="10"/>
      <c r="AAD63" s="10"/>
      <c r="AAE63" s="10"/>
      <c r="AAF63" s="10"/>
      <c r="AAG63" s="10"/>
      <c r="AAH63" s="10"/>
      <c r="AAI63" s="57"/>
      <c r="AAJ63" s="58"/>
      <c r="AAK63" s="9"/>
      <c r="AAL63" s="9"/>
      <c r="AAM63" s="78"/>
      <c r="AAN63" s="9"/>
      <c r="AAO63" s="9"/>
      <c r="AAP63" s="78"/>
      <c r="AAQ63" s="9"/>
      <c r="AAR63" s="9"/>
      <c r="AAS63" s="78"/>
      <c r="AAT63" s="9"/>
      <c r="AAU63" s="9"/>
      <c r="AAV63" s="78"/>
      <c r="AAW63" s="9"/>
      <c r="AAX63" s="9"/>
      <c r="AAY63" s="78"/>
      <c r="AAZ63" s="9"/>
      <c r="ABA63" s="9"/>
      <c r="ABB63" s="78"/>
      <c r="ABC63" s="9"/>
      <c r="ABD63" s="9"/>
      <c r="ABE63" s="78"/>
      <c r="ABF63" s="9"/>
      <c r="ABG63" s="9"/>
      <c r="ABH63" s="78"/>
      <c r="ABI63" s="9"/>
      <c r="ABJ63" s="9"/>
      <c r="ABK63" s="78"/>
      <c r="ABL63" s="9"/>
      <c r="ABM63" s="9"/>
      <c r="ABN63" s="78"/>
      <c r="ABO63" s="9"/>
      <c r="ABP63" s="9"/>
      <c r="ABQ63" s="78"/>
      <c r="ABR63" s="9"/>
      <c r="ABS63" s="9"/>
      <c r="ABT63" s="78"/>
      <c r="ABU63" s="9"/>
      <c r="ABV63" s="9"/>
      <c r="ABW63" s="78"/>
      <c r="ABX63" s="9"/>
      <c r="ABY63" s="9"/>
      <c r="ABZ63" s="78"/>
      <c r="ACA63" s="9"/>
      <c r="ACB63" s="9"/>
      <c r="ACC63" s="78"/>
      <c r="ACD63" s="9"/>
      <c r="ACE63" s="9"/>
      <c r="ACF63" s="78"/>
      <c r="ACG63" s="9"/>
      <c r="ACH63" s="9"/>
      <c r="ACI63" s="78"/>
      <c r="ACJ63" s="9"/>
      <c r="ACK63" s="9"/>
      <c r="ACL63" s="78"/>
      <c r="ACM63" s="9"/>
      <c r="ACN63" s="9"/>
      <c r="ACO63" s="78"/>
      <c r="ACP63" s="9"/>
      <c r="ACQ63" s="9"/>
      <c r="ACR63" s="78"/>
      <c r="ACS63" s="9"/>
      <c r="ACT63" s="9"/>
      <c r="ACU63" s="78"/>
      <c r="ACV63" s="10"/>
      <c r="ACW63" s="10"/>
      <c r="ACX63" s="10"/>
      <c r="ACY63" s="9"/>
      <c r="ACZ63" s="9"/>
      <c r="ADA63" s="78"/>
      <c r="ADB63" s="10"/>
      <c r="ADC63" s="10"/>
      <c r="ADD63" s="10"/>
      <c r="ADE63" s="9"/>
      <c r="ADF63" s="9"/>
      <c r="ADG63" s="78"/>
      <c r="ADH63" s="9"/>
      <c r="ADI63" s="9"/>
      <c r="ADJ63" s="78"/>
      <c r="ADK63" s="10"/>
      <c r="ADL63" s="10"/>
      <c r="ADM63" s="10"/>
      <c r="ADN63" s="10"/>
      <c r="ADO63" s="10"/>
      <c r="ADP63" s="10"/>
      <c r="ADQ63" s="57"/>
      <c r="ADR63" s="58"/>
      <c r="ADS63" s="9"/>
      <c r="ADT63" s="9"/>
      <c r="ADU63" s="78"/>
      <c r="ADV63" s="9"/>
      <c r="ADW63" s="9"/>
      <c r="ADX63" s="78"/>
      <c r="ADY63" s="9"/>
      <c r="ADZ63" s="9"/>
      <c r="AEA63" s="78"/>
      <c r="AEB63" s="9"/>
      <c r="AEC63" s="9"/>
      <c r="AED63" s="78"/>
      <c r="AEE63" s="9"/>
      <c r="AEF63" s="9"/>
      <c r="AEG63" s="78"/>
      <c r="AEH63" s="9"/>
      <c r="AEI63" s="9"/>
      <c r="AEJ63" s="78"/>
      <c r="AEK63" s="9"/>
      <c r="AEL63" s="9"/>
      <c r="AEM63" s="78"/>
      <c r="AEN63" s="9"/>
      <c r="AEO63" s="9"/>
      <c r="AEP63" s="78"/>
      <c r="AEQ63" s="9"/>
      <c r="AER63" s="9"/>
      <c r="AES63" s="78"/>
      <c r="AET63" s="9"/>
      <c r="AEU63" s="9"/>
      <c r="AEV63" s="78"/>
      <c r="AEW63" s="9"/>
      <c r="AEX63" s="9"/>
      <c r="AEY63" s="78"/>
      <c r="AEZ63" s="9"/>
      <c r="AFA63" s="9"/>
      <c r="AFB63" s="78"/>
      <c r="AFC63" s="9"/>
      <c r="AFD63" s="9"/>
      <c r="AFE63" s="78"/>
      <c r="AFF63" s="9"/>
      <c r="AFG63" s="9"/>
      <c r="AFH63" s="78"/>
      <c r="AFI63" s="9"/>
      <c r="AFJ63" s="9"/>
      <c r="AFK63" s="78"/>
      <c r="AFL63" s="9"/>
      <c r="AFM63" s="9"/>
      <c r="AFN63" s="78"/>
      <c r="AFO63" s="9"/>
      <c r="AFP63" s="9"/>
      <c r="AFQ63" s="78"/>
      <c r="AFR63" s="9"/>
      <c r="AFS63" s="9"/>
      <c r="AFT63" s="78"/>
      <c r="AFU63" s="9"/>
      <c r="AFV63" s="9"/>
      <c r="AFW63" s="78"/>
      <c r="AFX63" s="9"/>
      <c r="AFY63" s="9"/>
      <c r="AFZ63" s="78"/>
      <c r="AGA63" s="9"/>
      <c r="AGB63" s="9"/>
      <c r="AGC63" s="78"/>
      <c r="AGD63" s="10"/>
      <c r="AGE63" s="10"/>
      <c r="AGF63" s="10"/>
      <c r="AGG63" s="9"/>
      <c r="AGH63" s="9"/>
      <c r="AGI63" s="78"/>
      <c r="AGJ63" s="10"/>
      <c r="AGK63" s="10"/>
      <c r="AGL63" s="10"/>
      <c r="AGM63" s="9"/>
      <c r="AGN63" s="9"/>
      <c r="AGO63" s="78"/>
      <c r="AGP63" s="9"/>
      <c r="AGQ63" s="9"/>
      <c r="AGR63" s="78"/>
      <c r="AGS63" s="10"/>
      <c r="AGT63" s="10"/>
      <c r="AGU63" s="10"/>
      <c r="AGV63" s="10"/>
      <c r="AGW63" s="10"/>
      <c r="AGX63" s="10"/>
      <c r="AGY63" s="57"/>
      <c r="AGZ63" s="58"/>
      <c r="AHA63" s="9"/>
      <c r="AHB63" s="9"/>
      <c r="AHC63" s="78"/>
      <c r="AHD63" s="9"/>
      <c r="AHE63" s="9"/>
      <c r="AHF63" s="78"/>
      <c r="AHG63" s="9"/>
      <c r="AHH63" s="9"/>
      <c r="AHI63" s="78"/>
      <c r="AHJ63" s="9"/>
      <c r="AHK63" s="9"/>
      <c r="AHL63" s="78"/>
      <c r="AHM63" s="9"/>
      <c r="AHN63" s="9"/>
      <c r="AHO63" s="78"/>
      <c r="AHP63" s="9"/>
      <c r="AHQ63" s="9"/>
      <c r="AHR63" s="78"/>
      <c r="AHS63" s="9"/>
      <c r="AHT63" s="9"/>
      <c r="AHU63" s="78"/>
      <c r="AHV63" s="9"/>
      <c r="AHW63" s="9"/>
      <c r="AHX63" s="78"/>
      <c r="AHY63" s="9"/>
      <c r="AHZ63" s="9"/>
      <c r="AIA63" s="78"/>
      <c r="AIB63" s="9"/>
      <c r="AIC63" s="9"/>
      <c r="AID63" s="78"/>
      <c r="AIE63" s="9"/>
      <c r="AIF63" s="9"/>
      <c r="AIG63" s="78"/>
      <c r="AIH63" s="9"/>
      <c r="AII63" s="9"/>
      <c r="AIJ63" s="78"/>
      <c r="AIK63" s="9"/>
      <c r="AIL63" s="9"/>
      <c r="AIM63" s="78"/>
      <c r="AIN63" s="9"/>
      <c r="AIO63" s="9"/>
      <c r="AIP63" s="78"/>
      <c r="AIQ63" s="9"/>
      <c r="AIR63" s="9"/>
      <c r="AIS63" s="78"/>
      <c r="AIT63" s="9"/>
      <c r="AIU63" s="9"/>
      <c r="AIV63" s="78"/>
      <c r="AIW63" s="9"/>
      <c r="AIX63" s="9"/>
      <c r="AIY63" s="78"/>
      <c r="AIZ63" s="9"/>
      <c r="AJA63" s="9"/>
      <c r="AJB63" s="78"/>
      <c r="AJC63" s="9"/>
      <c r="AJD63" s="9"/>
      <c r="AJE63" s="78"/>
      <c r="AJF63" s="9"/>
      <c r="AJG63" s="9"/>
      <c r="AJH63" s="78"/>
      <c r="AJI63" s="9"/>
      <c r="AJJ63" s="9"/>
      <c r="AJK63" s="78"/>
      <c r="AJL63" s="10"/>
      <c r="AJM63" s="10"/>
      <c r="AJN63" s="10"/>
      <c r="AJO63" s="9"/>
      <c r="AJP63" s="9"/>
      <c r="AJQ63" s="78"/>
      <c r="AJR63" s="10"/>
      <c r="AJS63" s="10"/>
      <c r="AJT63" s="10"/>
      <c r="AJU63" s="9"/>
      <c r="AJV63" s="9"/>
      <c r="AJW63" s="78"/>
      <c r="AJX63" s="9"/>
      <c r="AJY63" s="9"/>
      <c r="AJZ63" s="78"/>
      <c r="AKA63" s="10"/>
      <c r="AKB63" s="10"/>
      <c r="AKC63" s="10"/>
      <c r="AKD63" s="10"/>
      <c r="AKE63" s="10"/>
      <c r="AKF63" s="10"/>
      <c r="AKG63" s="57"/>
      <c r="AKH63" s="58"/>
      <c r="AKI63" s="9"/>
      <c r="AKJ63" s="9"/>
      <c r="AKK63" s="78"/>
      <c r="AKL63" s="9"/>
      <c r="AKM63" s="9"/>
      <c r="AKN63" s="78"/>
      <c r="AKO63" s="9"/>
      <c r="AKP63" s="9"/>
      <c r="AKQ63" s="78"/>
      <c r="AKR63" s="9"/>
      <c r="AKS63" s="9"/>
      <c r="AKT63" s="78"/>
      <c r="AKU63" s="9"/>
      <c r="AKV63" s="9"/>
      <c r="AKW63" s="78"/>
      <c r="AKX63" s="9"/>
      <c r="AKY63" s="9"/>
      <c r="AKZ63" s="78"/>
      <c r="ALA63" s="9"/>
      <c r="ALB63" s="9"/>
      <c r="ALC63" s="78"/>
      <c r="ALD63" s="9"/>
      <c r="ALE63" s="9"/>
      <c r="ALF63" s="78"/>
      <c r="ALG63" s="9"/>
      <c r="ALH63" s="9"/>
      <c r="ALI63" s="78"/>
      <c r="ALJ63" s="9"/>
      <c r="ALK63" s="9"/>
      <c r="ALL63" s="78"/>
      <c r="ALM63" s="9"/>
      <c r="ALN63" s="9"/>
      <c r="ALO63" s="78"/>
      <c r="ALP63" s="9"/>
      <c r="ALQ63" s="9"/>
      <c r="ALR63" s="78"/>
      <c r="ALS63" s="9"/>
      <c r="ALT63" s="9"/>
      <c r="ALU63" s="78"/>
      <c r="ALV63" s="9"/>
      <c r="ALW63" s="9"/>
      <c r="ALX63" s="78"/>
      <c r="ALY63" s="9"/>
      <c r="ALZ63" s="9"/>
      <c r="AMA63" s="78"/>
      <c r="AMB63" s="9"/>
      <c r="AMC63" s="9"/>
      <c r="AMD63" s="78"/>
      <c r="AME63" s="9"/>
      <c r="AMF63" s="9"/>
      <c r="AMG63" s="78"/>
      <c r="AMH63" s="9"/>
      <c r="AMI63" s="9"/>
      <c r="AMJ63" s="78"/>
      <c r="AMK63" s="9"/>
      <c r="AML63" s="9"/>
      <c r="AMM63" s="78"/>
      <c r="AMN63" s="9"/>
      <c r="AMO63" s="9"/>
      <c r="AMP63" s="78"/>
      <c r="AMQ63" s="9"/>
      <c r="AMR63" s="9"/>
      <c r="AMS63" s="78"/>
      <c r="AMT63" s="10"/>
      <c r="AMU63" s="10"/>
      <c r="AMV63" s="10"/>
      <c r="AMW63" s="9"/>
      <c r="AMX63" s="9"/>
      <c r="AMY63" s="78"/>
      <c r="AMZ63" s="10"/>
      <c r="ANA63" s="10"/>
      <c r="ANB63" s="10"/>
      <c r="ANC63" s="9"/>
      <c r="AND63" s="9"/>
      <c r="ANE63" s="78"/>
      <c r="ANF63" s="9"/>
      <c r="ANG63" s="9"/>
      <c r="ANH63" s="78"/>
      <c r="ANI63" s="10"/>
      <c r="ANJ63" s="10"/>
      <c r="ANK63" s="10"/>
      <c r="ANL63" s="10"/>
      <c r="ANM63" s="10"/>
      <c r="ANN63" s="10"/>
      <c r="ANO63" s="57"/>
      <c r="ANP63" s="58"/>
      <c r="ANQ63" s="9"/>
      <c r="ANR63" s="9"/>
      <c r="ANS63" s="78"/>
      <c r="ANT63" s="9"/>
      <c r="ANU63" s="9"/>
      <c r="ANV63" s="78"/>
      <c r="ANW63" s="9"/>
      <c r="ANX63" s="9"/>
      <c r="ANY63" s="78"/>
      <c r="ANZ63" s="9"/>
      <c r="AOA63" s="9"/>
      <c r="AOB63" s="78"/>
      <c r="AOC63" s="9"/>
      <c r="AOD63" s="9"/>
      <c r="AOE63" s="78"/>
      <c r="AOF63" s="9"/>
      <c r="AOG63" s="9"/>
      <c r="AOH63" s="78"/>
      <c r="AOI63" s="9"/>
      <c r="AOJ63" s="9"/>
      <c r="AOK63" s="78"/>
      <c r="AOL63" s="9"/>
      <c r="AOM63" s="9"/>
      <c r="AON63" s="78"/>
      <c r="AOO63" s="9"/>
      <c r="AOP63" s="9"/>
      <c r="AOQ63" s="78"/>
      <c r="AOR63" s="9"/>
      <c r="AOS63" s="9"/>
      <c r="AOT63" s="78"/>
      <c r="AOU63" s="9"/>
      <c r="AOV63" s="9"/>
      <c r="AOW63" s="78"/>
      <c r="AOX63" s="9"/>
      <c r="AOY63" s="9"/>
      <c r="AOZ63" s="78"/>
      <c r="APA63" s="9"/>
      <c r="APB63" s="9"/>
      <c r="APC63" s="78"/>
      <c r="APD63" s="9"/>
      <c r="APE63" s="9"/>
      <c r="APF63" s="78"/>
      <c r="APG63" s="9"/>
      <c r="APH63" s="9"/>
      <c r="API63" s="78"/>
      <c r="APJ63" s="9"/>
      <c r="APK63" s="9"/>
      <c r="APL63" s="78"/>
      <c r="APM63" s="9"/>
      <c r="APN63" s="9"/>
      <c r="APO63" s="78"/>
      <c r="APP63" s="9"/>
      <c r="APQ63" s="9"/>
      <c r="APR63" s="78"/>
      <c r="APS63" s="9"/>
      <c r="APT63" s="9"/>
      <c r="APU63" s="78"/>
      <c r="APV63" s="9"/>
      <c r="APW63" s="9"/>
      <c r="APX63" s="78"/>
      <c r="APY63" s="9"/>
      <c r="APZ63" s="9"/>
      <c r="AQA63" s="78"/>
      <c r="AQB63" s="10"/>
      <c r="AQC63" s="10"/>
      <c r="AQD63" s="10"/>
      <c r="AQE63" s="9"/>
      <c r="AQF63" s="9"/>
      <c r="AQG63" s="78"/>
      <c r="AQH63" s="10"/>
      <c r="AQI63" s="10"/>
      <c r="AQJ63" s="10"/>
      <c r="AQK63" s="9"/>
      <c r="AQL63" s="9"/>
      <c r="AQM63" s="78"/>
      <c r="AQN63" s="9"/>
      <c r="AQO63" s="9"/>
      <c r="AQP63" s="78"/>
      <c r="AQQ63" s="10"/>
      <c r="AQR63" s="10"/>
      <c r="AQS63" s="10"/>
      <c r="AQT63" s="10"/>
      <c r="AQU63" s="10"/>
      <c r="AQV63" s="10"/>
      <c r="AQW63" s="57"/>
      <c r="AQX63" s="58"/>
      <c r="AQY63" s="9"/>
      <c r="AQZ63" s="9"/>
      <c r="ARA63" s="78"/>
      <c r="ARB63" s="9"/>
      <c r="ARC63" s="9"/>
      <c r="ARD63" s="78"/>
      <c r="ARE63" s="9"/>
      <c r="ARF63" s="9"/>
      <c r="ARG63" s="78"/>
      <c r="ARH63" s="9"/>
      <c r="ARI63" s="9"/>
      <c r="ARJ63" s="78"/>
      <c r="ARK63" s="9"/>
      <c r="ARL63" s="9"/>
      <c r="ARM63" s="78"/>
      <c r="ARN63" s="9"/>
      <c r="ARO63" s="9"/>
      <c r="ARP63" s="78"/>
      <c r="ARQ63" s="9"/>
      <c r="ARR63" s="9"/>
      <c r="ARS63" s="78"/>
      <c r="ART63" s="9"/>
      <c r="ARU63" s="9"/>
      <c r="ARV63" s="78"/>
      <c r="ARW63" s="9"/>
      <c r="ARX63" s="9"/>
      <c r="ARY63" s="78"/>
      <c r="ARZ63" s="9"/>
      <c r="ASA63" s="9"/>
      <c r="ASB63" s="78"/>
      <c r="ASC63" s="9"/>
      <c r="ASD63" s="9"/>
      <c r="ASE63" s="78"/>
      <c r="ASF63" s="9"/>
      <c r="ASG63" s="9"/>
      <c r="ASH63" s="78"/>
      <c r="ASI63" s="9"/>
      <c r="ASJ63" s="9"/>
      <c r="ASK63" s="78"/>
      <c r="ASL63" s="9"/>
      <c r="ASM63" s="9"/>
      <c r="ASN63" s="78"/>
      <c r="ASO63" s="9"/>
      <c r="ASP63" s="9"/>
      <c r="ASQ63" s="78"/>
      <c r="ASR63" s="9"/>
      <c r="ASS63" s="9"/>
      <c r="AST63" s="78"/>
      <c r="ASU63" s="9"/>
      <c r="ASV63" s="9"/>
      <c r="ASW63" s="78"/>
      <c r="ASX63" s="9"/>
      <c r="ASY63" s="9"/>
      <c r="ASZ63" s="78"/>
      <c r="ATA63" s="9"/>
      <c r="ATB63" s="9"/>
      <c r="ATC63" s="78"/>
      <c r="ATD63" s="9"/>
      <c r="ATE63" s="9"/>
      <c r="ATF63" s="78"/>
      <c r="ATG63" s="9"/>
      <c r="ATH63" s="9"/>
      <c r="ATI63" s="78"/>
      <c r="ATJ63" s="10"/>
      <c r="ATK63" s="10"/>
      <c r="ATL63" s="10"/>
      <c r="ATM63" s="9"/>
      <c r="ATN63" s="9"/>
      <c r="ATO63" s="78"/>
      <c r="ATP63" s="10"/>
      <c r="ATQ63" s="10"/>
      <c r="ATR63" s="10"/>
      <c r="ATS63" s="9"/>
      <c r="ATT63" s="9"/>
      <c r="ATU63" s="78"/>
      <c r="ATV63" s="9"/>
      <c r="ATW63" s="9"/>
      <c r="ATX63" s="78"/>
      <c r="ATY63" s="10"/>
      <c r="ATZ63" s="10"/>
      <c r="AUA63" s="10"/>
      <c r="AUB63" s="10"/>
      <c r="AUC63" s="10"/>
      <c r="AUD63" s="10"/>
      <c r="AUE63" s="57"/>
      <c r="AUF63" s="58"/>
      <c r="AUG63" s="9"/>
      <c r="AUH63" s="9"/>
      <c r="AUI63" s="78"/>
      <c r="AUJ63" s="9"/>
      <c r="AUK63" s="9"/>
      <c r="AUL63" s="78"/>
      <c r="AUM63" s="9"/>
      <c r="AUN63" s="9"/>
      <c r="AUO63" s="78"/>
      <c r="AUP63" s="9"/>
      <c r="AUQ63" s="9"/>
      <c r="AUR63" s="78"/>
      <c r="AUS63" s="9"/>
      <c r="AUT63" s="9"/>
      <c r="AUU63" s="78"/>
      <c r="AUV63" s="9"/>
      <c r="AUW63" s="9"/>
      <c r="AUX63" s="78"/>
      <c r="AUY63" s="9"/>
      <c r="AUZ63" s="9"/>
      <c r="AVA63" s="78"/>
      <c r="AVB63" s="9"/>
      <c r="AVC63" s="9"/>
      <c r="AVD63" s="78"/>
      <c r="AVE63" s="9"/>
      <c r="AVF63" s="9"/>
      <c r="AVG63" s="78"/>
      <c r="AVH63" s="9"/>
      <c r="AVI63" s="9"/>
      <c r="AVJ63" s="78"/>
      <c r="AVK63" s="9"/>
      <c r="AVL63" s="9"/>
      <c r="AVM63" s="78"/>
      <c r="AVN63" s="9"/>
      <c r="AVO63" s="9"/>
      <c r="AVP63" s="78"/>
      <c r="AVQ63" s="9"/>
      <c r="AVR63" s="9"/>
      <c r="AVS63" s="78"/>
      <c r="AVT63" s="9"/>
      <c r="AVU63" s="9"/>
      <c r="AVV63" s="78"/>
      <c r="AVW63" s="9"/>
      <c r="AVX63" s="9"/>
      <c r="AVY63" s="78"/>
      <c r="AVZ63" s="9"/>
      <c r="AWA63" s="9"/>
      <c r="AWB63" s="78"/>
      <c r="AWC63" s="9"/>
      <c r="AWD63" s="9"/>
      <c r="AWE63" s="78"/>
      <c r="AWF63" s="9"/>
      <c r="AWG63" s="9"/>
      <c r="AWH63" s="78"/>
      <c r="AWI63" s="9"/>
      <c r="AWJ63" s="9"/>
      <c r="AWK63" s="78"/>
      <c r="AWL63" s="9"/>
      <c r="AWM63" s="9"/>
      <c r="AWN63" s="78"/>
      <c r="AWO63" s="9"/>
      <c r="AWP63" s="9"/>
      <c r="AWQ63" s="78"/>
      <c r="AWR63" s="10"/>
      <c r="AWS63" s="10"/>
      <c r="AWT63" s="10"/>
      <c r="AWU63" s="9"/>
      <c r="AWV63" s="9"/>
      <c r="AWW63" s="78"/>
      <c r="AWX63" s="10"/>
      <c r="AWY63" s="10"/>
      <c r="AWZ63" s="10"/>
      <c r="AXA63" s="9"/>
      <c r="AXB63" s="9"/>
      <c r="AXC63" s="78"/>
      <c r="AXD63" s="9"/>
      <c r="AXE63" s="9"/>
      <c r="AXF63" s="78"/>
      <c r="AXG63" s="10"/>
      <c r="AXH63" s="10"/>
      <c r="AXI63" s="10"/>
      <c r="AXJ63" s="10"/>
      <c r="AXK63" s="10"/>
      <c r="AXL63" s="10"/>
      <c r="AXM63" s="57"/>
      <c r="AXN63" s="58"/>
      <c r="AXO63" s="9"/>
      <c r="AXP63" s="9"/>
      <c r="AXQ63" s="78"/>
      <c r="AXR63" s="9"/>
      <c r="AXS63" s="9"/>
      <c r="AXT63" s="78"/>
      <c r="AXU63" s="9"/>
      <c r="AXV63" s="9"/>
      <c r="AXW63" s="78"/>
      <c r="AXX63" s="9"/>
      <c r="AXY63" s="9"/>
      <c r="AXZ63" s="78"/>
      <c r="AYA63" s="9"/>
      <c r="AYB63" s="9"/>
      <c r="AYC63" s="78"/>
      <c r="AYD63" s="9"/>
      <c r="AYE63" s="9"/>
      <c r="AYF63" s="78"/>
      <c r="AYG63" s="9"/>
      <c r="AYH63" s="9"/>
      <c r="AYI63" s="78"/>
      <c r="AYJ63" s="9"/>
      <c r="AYK63" s="9"/>
      <c r="AYL63" s="78"/>
      <c r="AYM63" s="9"/>
      <c r="AYN63" s="9"/>
      <c r="AYO63" s="78"/>
      <c r="AYP63" s="9"/>
      <c r="AYQ63" s="9"/>
      <c r="AYR63" s="78"/>
      <c r="AYS63" s="9"/>
      <c r="AYT63" s="9"/>
      <c r="AYU63" s="78"/>
      <c r="AYV63" s="9"/>
      <c r="AYW63" s="9"/>
      <c r="AYX63" s="78"/>
      <c r="AYY63" s="9"/>
      <c r="AYZ63" s="9"/>
      <c r="AZA63" s="78"/>
      <c r="AZB63" s="9"/>
      <c r="AZC63" s="9"/>
      <c r="AZD63" s="78"/>
      <c r="AZE63" s="9"/>
      <c r="AZF63" s="9"/>
      <c r="AZG63" s="78"/>
      <c r="AZH63" s="9"/>
      <c r="AZI63" s="9"/>
      <c r="AZJ63" s="78"/>
      <c r="AZK63" s="9"/>
      <c r="AZL63" s="9"/>
      <c r="AZM63" s="78"/>
      <c r="AZN63" s="9"/>
      <c r="AZO63" s="9"/>
      <c r="AZP63" s="78"/>
      <c r="AZQ63" s="9"/>
      <c r="AZR63" s="9"/>
      <c r="AZS63" s="78"/>
      <c r="AZT63" s="9"/>
      <c r="AZU63" s="9"/>
      <c r="AZV63" s="78"/>
      <c r="AZW63" s="9"/>
      <c r="AZX63" s="9"/>
      <c r="AZY63" s="78"/>
      <c r="AZZ63" s="10"/>
      <c r="BAA63" s="10"/>
      <c r="BAB63" s="10"/>
      <c r="BAC63" s="9"/>
      <c r="BAD63" s="9"/>
      <c r="BAE63" s="78"/>
      <c r="BAF63" s="10"/>
      <c r="BAG63" s="10"/>
      <c r="BAH63" s="10"/>
      <c r="BAI63" s="9"/>
      <c r="BAJ63" s="9"/>
      <c r="BAK63" s="78"/>
      <c r="BAL63" s="9"/>
      <c r="BAM63" s="9"/>
      <c r="BAN63" s="78"/>
      <c r="BAO63" s="10"/>
      <c r="BAP63" s="10"/>
      <c r="BAQ63" s="10"/>
      <c r="BAR63" s="10"/>
      <c r="BAS63" s="10"/>
      <c r="BAT63" s="10"/>
      <c r="BAU63" s="57"/>
      <c r="BAV63" s="58"/>
      <c r="BAW63" s="9"/>
      <c r="BAX63" s="9"/>
      <c r="BAY63" s="78"/>
      <c r="BAZ63" s="9"/>
      <c r="BBA63" s="9"/>
      <c r="BBB63" s="78"/>
      <c r="BBC63" s="9"/>
      <c r="BBD63" s="9"/>
      <c r="BBE63" s="78"/>
      <c r="BBF63" s="9"/>
      <c r="BBG63" s="9"/>
      <c r="BBH63" s="78"/>
      <c r="BBI63" s="9"/>
      <c r="BBJ63" s="9"/>
      <c r="BBK63" s="78"/>
      <c r="BBL63" s="9"/>
      <c r="BBM63" s="9"/>
      <c r="BBN63" s="78"/>
      <c r="BBO63" s="9"/>
      <c r="BBP63" s="9"/>
      <c r="BBQ63" s="78"/>
      <c r="BBR63" s="9"/>
      <c r="BBS63" s="9"/>
      <c r="BBT63" s="78"/>
      <c r="BBU63" s="9"/>
      <c r="BBV63" s="9"/>
      <c r="BBW63" s="78"/>
      <c r="BBX63" s="9"/>
      <c r="BBY63" s="9"/>
      <c r="BBZ63" s="78"/>
      <c r="BCA63" s="9"/>
      <c r="BCB63" s="9"/>
      <c r="BCC63" s="78"/>
      <c r="BCD63" s="9"/>
      <c r="BCE63" s="9"/>
      <c r="BCF63" s="78"/>
      <c r="BCG63" s="9"/>
      <c r="BCH63" s="9"/>
      <c r="BCI63" s="78"/>
      <c r="BCJ63" s="9"/>
      <c r="BCK63" s="9"/>
      <c r="BCL63" s="78"/>
      <c r="BCM63" s="9"/>
      <c r="BCN63" s="9"/>
      <c r="BCO63" s="78"/>
      <c r="BCP63" s="9"/>
      <c r="BCQ63" s="9"/>
      <c r="BCR63" s="78"/>
      <c r="BCS63" s="9"/>
      <c r="BCT63" s="9"/>
      <c r="BCU63" s="78"/>
      <c r="BCV63" s="9"/>
      <c r="BCW63" s="9"/>
      <c r="BCX63" s="78"/>
      <c r="BCY63" s="9"/>
      <c r="BCZ63" s="9"/>
      <c r="BDA63" s="78"/>
      <c r="BDB63" s="9"/>
      <c r="BDC63" s="9"/>
      <c r="BDD63" s="78"/>
      <c r="BDE63" s="9"/>
      <c r="BDF63" s="9"/>
      <c r="BDG63" s="78"/>
      <c r="BDH63" s="10"/>
      <c r="BDI63" s="10"/>
      <c r="BDJ63" s="10"/>
      <c r="BDK63" s="9"/>
      <c r="BDL63" s="9"/>
      <c r="BDM63" s="78"/>
      <c r="BDN63" s="10"/>
      <c r="BDO63" s="10"/>
      <c r="BDP63" s="10"/>
      <c r="BDQ63" s="9"/>
      <c r="BDR63" s="9"/>
      <c r="BDS63" s="78"/>
      <c r="BDT63" s="9"/>
      <c r="BDU63" s="9"/>
      <c r="BDV63" s="78"/>
      <c r="BDW63" s="10"/>
      <c r="BDX63" s="10"/>
      <c r="BDY63" s="10"/>
      <c r="BDZ63" s="10"/>
      <c r="BEA63" s="10"/>
      <c r="BEB63" s="10"/>
      <c r="BEC63" s="57"/>
      <c r="BED63" s="58"/>
      <c r="BEE63" s="9"/>
      <c r="BEF63" s="9"/>
      <c r="BEG63" s="78"/>
      <c r="BEH63" s="9"/>
      <c r="BEI63" s="9"/>
      <c r="BEJ63" s="78"/>
      <c r="BEK63" s="9"/>
      <c r="BEL63" s="9"/>
      <c r="BEM63" s="78"/>
      <c r="BEN63" s="9"/>
      <c r="BEO63" s="9"/>
      <c r="BEP63" s="78"/>
      <c r="BEQ63" s="9"/>
      <c r="BER63" s="9"/>
      <c r="BES63" s="78"/>
      <c r="BET63" s="9"/>
      <c r="BEU63" s="9"/>
      <c r="BEV63" s="78"/>
      <c r="BEW63" s="9"/>
      <c r="BEX63" s="9"/>
      <c r="BEY63" s="78"/>
      <c r="BEZ63" s="9"/>
      <c r="BFA63" s="9"/>
      <c r="BFB63" s="78"/>
      <c r="BFC63" s="9"/>
      <c r="BFD63" s="9"/>
      <c r="BFE63" s="78"/>
      <c r="BFF63" s="9"/>
      <c r="BFG63" s="9"/>
      <c r="BFH63" s="78"/>
      <c r="BFI63" s="9"/>
      <c r="BFJ63" s="9"/>
      <c r="BFK63" s="78"/>
      <c r="BFL63" s="9"/>
      <c r="BFM63" s="9"/>
      <c r="BFN63" s="78"/>
      <c r="BFO63" s="9"/>
      <c r="BFP63" s="9"/>
      <c r="BFQ63" s="78"/>
      <c r="BFR63" s="9"/>
      <c r="BFS63" s="9"/>
      <c r="BFT63" s="78"/>
      <c r="BFU63" s="9"/>
      <c r="BFV63" s="9"/>
      <c r="BFW63" s="78"/>
      <c r="BFX63" s="9"/>
      <c r="BFY63" s="9"/>
      <c r="BFZ63" s="78"/>
      <c r="BGA63" s="9"/>
      <c r="BGB63" s="9"/>
      <c r="BGC63" s="78"/>
      <c r="BGD63" s="9"/>
      <c r="BGE63" s="9"/>
      <c r="BGF63" s="78"/>
      <c r="BGG63" s="9"/>
      <c r="BGH63" s="9"/>
      <c r="BGI63" s="78"/>
      <c r="BGJ63" s="9"/>
      <c r="BGK63" s="9"/>
      <c r="BGL63" s="78"/>
      <c r="BGM63" s="9"/>
      <c r="BGN63" s="9"/>
      <c r="BGO63" s="78"/>
      <c r="BGP63" s="10"/>
      <c r="BGQ63" s="10"/>
      <c r="BGR63" s="10"/>
      <c r="BGS63" s="9"/>
      <c r="BGT63" s="9"/>
      <c r="BGU63" s="78"/>
      <c r="BGV63" s="10"/>
      <c r="BGW63" s="10"/>
      <c r="BGX63" s="10"/>
      <c r="BGY63" s="9"/>
      <c r="BGZ63" s="9"/>
      <c r="BHA63" s="78"/>
      <c r="BHB63" s="9"/>
      <c r="BHC63" s="9"/>
      <c r="BHD63" s="78"/>
      <c r="BHE63" s="10"/>
      <c r="BHF63" s="10"/>
      <c r="BHG63" s="10"/>
      <c r="BHH63" s="10"/>
      <c r="BHI63" s="10"/>
      <c r="BHJ63" s="10"/>
      <c r="BHK63" s="57"/>
      <c r="BHL63" s="58"/>
      <c r="BHM63" s="9"/>
      <c r="BHN63" s="9"/>
      <c r="BHO63" s="78"/>
      <c r="BHP63" s="9"/>
      <c r="BHQ63" s="9"/>
      <c r="BHR63" s="78"/>
      <c r="BHS63" s="9"/>
      <c r="BHT63" s="9"/>
      <c r="BHU63" s="78"/>
      <c r="BHV63" s="9"/>
      <c r="BHW63" s="9"/>
      <c r="BHX63" s="78"/>
      <c r="BHY63" s="9"/>
      <c r="BHZ63" s="9"/>
      <c r="BIA63" s="78"/>
      <c r="BIB63" s="9"/>
      <c r="BIC63" s="9"/>
      <c r="BID63" s="78"/>
      <c r="BIE63" s="9"/>
      <c r="BIF63" s="9"/>
      <c r="BIG63" s="78"/>
      <c r="BIH63" s="9"/>
      <c r="BII63" s="9"/>
      <c r="BIJ63" s="78"/>
      <c r="BIK63" s="9"/>
      <c r="BIL63" s="9"/>
      <c r="BIM63" s="78"/>
      <c r="BIN63" s="9"/>
      <c r="BIO63" s="9"/>
      <c r="BIP63" s="78"/>
      <c r="BIQ63" s="9"/>
      <c r="BIR63" s="9"/>
      <c r="BIS63" s="78"/>
      <c r="BIT63" s="9"/>
      <c r="BIU63" s="9"/>
      <c r="BIV63" s="78"/>
      <c r="BIW63" s="9"/>
      <c r="BIX63" s="9"/>
      <c r="BIY63" s="78"/>
      <c r="BIZ63" s="9"/>
      <c r="BJA63" s="9"/>
      <c r="BJB63" s="78"/>
      <c r="BJC63" s="9"/>
      <c r="BJD63" s="9"/>
      <c r="BJE63" s="78"/>
      <c r="BJF63" s="9"/>
      <c r="BJG63" s="9"/>
      <c r="BJH63" s="78"/>
      <c r="BJI63" s="9"/>
      <c r="BJJ63" s="9"/>
      <c r="BJK63" s="78"/>
      <c r="BJL63" s="9"/>
      <c r="BJM63" s="9"/>
      <c r="BJN63" s="78"/>
      <c r="BJO63" s="9"/>
      <c r="BJP63" s="9"/>
      <c r="BJQ63" s="78"/>
      <c r="BJR63" s="9"/>
      <c r="BJS63" s="9"/>
      <c r="BJT63" s="78"/>
      <c r="BJU63" s="9"/>
      <c r="BJV63" s="9"/>
      <c r="BJW63" s="78"/>
      <c r="BJX63" s="10"/>
      <c r="BJY63" s="10"/>
      <c r="BJZ63" s="10"/>
      <c r="BKA63" s="9"/>
      <c r="BKB63" s="9"/>
      <c r="BKC63" s="78"/>
      <c r="BKD63" s="10"/>
      <c r="BKE63" s="10"/>
      <c r="BKF63" s="10"/>
      <c r="BKG63" s="9"/>
      <c r="BKH63" s="9"/>
      <c r="BKI63" s="78"/>
      <c r="BKJ63" s="9"/>
      <c r="BKK63" s="9"/>
      <c r="BKL63" s="78"/>
      <c r="BKM63" s="10"/>
      <c r="BKN63" s="10"/>
      <c r="BKO63" s="10"/>
      <c r="BKP63" s="10"/>
      <c r="BKQ63" s="10"/>
      <c r="BKR63" s="10"/>
      <c r="BKS63" s="57"/>
      <c r="BKT63" s="58"/>
      <c r="BKU63" s="9"/>
      <c r="BKV63" s="9"/>
      <c r="BKW63" s="78"/>
      <c r="BKX63" s="9"/>
      <c r="BKY63" s="9"/>
      <c r="BKZ63" s="78"/>
      <c r="BLA63" s="9"/>
      <c r="BLB63" s="9"/>
      <c r="BLC63" s="78"/>
      <c r="BLD63" s="9"/>
      <c r="BLE63" s="9"/>
      <c r="BLF63" s="78"/>
      <c r="BLG63" s="9"/>
      <c r="BLH63" s="9"/>
      <c r="BLI63" s="78"/>
      <c r="BLJ63" s="9"/>
      <c r="BLK63" s="9"/>
      <c r="BLL63" s="78"/>
      <c r="BLM63" s="9"/>
      <c r="BLN63" s="9"/>
      <c r="BLO63" s="78"/>
      <c r="BLP63" s="9"/>
      <c r="BLQ63" s="9"/>
      <c r="BLR63" s="78"/>
      <c r="BLS63" s="9"/>
      <c r="BLT63" s="9"/>
      <c r="BLU63" s="78"/>
      <c r="BLV63" s="9"/>
      <c r="BLW63" s="9"/>
      <c r="BLX63" s="78"/>
      <c r="BLY63" s="9"/>
      <c r="BLZ63" s="9"/>
      <c r="BMA63" s="78"/>
      <c r="BMB63" s="9"/>
      <c r="BMC63" s="9"/>
      <c r="BMD63" s="78"/>
      <c r="BME63" s="9"/>
      <c r="BMF63" s="9"/>
      <c r="BMG63" s="78"/>
      <c r="BMH63" s="9"/>
      <c r="BMI63" s="9"/>
      <c r="BMJ63" s="78"/>
      <c r="BMK63" s="9"/>
      <c r="BML63" s="9"/>
      <c r="BMM63" s="78"/>
      <c r="BMN63" s="9"/>
      <c r="BMO63" s="9"/>
      <c r="BMP63" s="78"/>
      <c r="BMQ63" s="9"/>
      <c r="BMR63" s="9"/>
      <c r="BMS63" s="78"/>
      <c r="BMT63" s="9"/>
      <c r="BMU63" s="9"/>
      <c r="BMV63" s="78"/>
      <c r="BMW63" s="9"/>
      <c r="BMX63" s="9"/>
      <c r="BMY63" s="78"/>
      <c r="BMZ63" s="9"/>
      <c r="BNA63" s="9"/>
      <c r="BNB63" s="78"/>
      <c r="BNC63" s="9"/>
      <c r="BND63" s="9"/>
      <c r="BNE63" s="78"/>
      <c r="BNF63" s="10"/>
      <c r="BNG63" s="10"/>
      <c r="BNH63" s="10"/>
      <c r="BNI63" s="9"/>
      <c r="BNJ63" s="9"/>
      <c r="BNK63" s="78"/>
      <c r="BNL63" s="10"/>
      <c r="BNM63" s="10"/>
      <c r="BNN63" s="10"/>
      <c r="BNO63" s="9"/>
      <c r="BNP63" s="9"/>
      <c r="BNQ63" s="78"/>
      <c r="BNR63" s="9"/>
      <c r="BNS63" s="9"/>
      <c r="BNT63" s="78"/>
      <c r="BNU63" s="10"/>
      <c r="BNV63" s="10"/>
      <c r="BNW63" s="10"/>
      <c r="BNX63" s="10"/>
      <c r="BNY63" s="10"/>
      <c r="BNZ63" s="10"/>
      <c r="BOA63" s="57"/>
      <c r="BOB63" s="58"/>
      <c r="BOC63" s="9"/>
      <c r="BOD63" s="9"/>
      <c r="BOE63" s="78"/>
      <c r="BOF63" s="9"/>
      <c r="BOG63" s="9"/>
      <c r="BOH63" s="78"/>
      <c r="BOI63" s="9"/>
      <c r="BOJ63" s="9"/>
      <c r="BOK63" s="78"/>
      <c r="BOL63" s="9"/>
      <c r="BOM63" s="9"/>
      <c r="BON63" s="78"/>
      <c r="BOO63" s="9"/>
      <c r="BOP63" s="9"/>
      <c r="BOQ63" s="78"/>
      <c r="BOR63" s="9"/>
      <c r="BOS63" s="9"/>
      <c r="BOT63" s="78"/>
      <c r="BOU63" s="9"/>
      <c r="BOV63" s="9"/>
      <c r="BOW63" s="78"/>
      <c r="BOX63" s="9"/>
      <c r="BOY63" s="9"/>
      <c r="BOZ63" s="78"/>
      <c r="BPA63" s="9"/>
      <c r="BPB63" s="9"/>
      <c r="BPC63" s="78"/>
      <c r="BPD63" s="9"/>
      <c r="BPE63" s="9"/>
      <c r="BPF63" s="78"/>
      <c r="BPG63" s="9"/>
      <c r="BPH63" s="9"/>
      <c r="BPI63" s="78"/>
      <c r="BPJ63" s="9"/>
      <c r="BPK63" s="9"/>
      <c r="BPL63" s="78"/>
      <c r="BPM63" s="9"/>
      <c r="BPN63" s="9"/>
      <c r="BPO63" s="78"/>
      <c r="BPP63" s="9"/>
      <c r="BPQ63" s="9"/>
      <c r="BPR63" s="78"/>
      <c r="BPS63" s="9"/>
      <c r="BPT63" s="9"/>
      <c r="BPU63" s="78"/>
      <c r="BPV63" s="9"/>
      <c r="BPW63" s="9"/>
      <c r="BPX63" s="78"/>
      <c r="BPY63" s="9"/>
      <c r="BPZ63" s="9"/>
      <c r="BQA63" s="78"/>
      <c r="BQB63" s="9"/>
      <c r="BQC63" s="9"/>
      <c r="BQD63" s="78"/>
      <c r="BQE63" s="9"/>
      <c r="BQF63" s="9"/>
      <c r="BQG63" s="78"/>
      <c r="BQH63" s="9"/>
      <c r="BQI63" s="9"/>
      <c r="BQJ63" s="78"/>
      <c r="BQK63" s="9"/>
      <c r="BQL63" s="9"/>
      <c r="BQM63" s="78"/>
      <c r="BQN63" s="10"/>
      <c r="BQO63" s="10"/>
      <c r="BQP63" s="10"/>
      <c r="BQQ63" s="9"/>
      <c r="BQR63" s="9"/>
      <c r="BQS63" s="78"/>
      <c r="BQT63" s="10"/>
      <c r="BQU63" s="10"/>
      <c r="BQV63" s="10"/>
      <c r="BQW63" s="9"/>
      <c r="BQX63" s="9"/>
      <c r="BQY63" s="78"/>
      <c r="BQZ63" s="9"/>
      <c r="BRA63" s="9"/>
      <c r="BRB63" s="78"/>
      <c r="BRC63" s="10"/>
      <c r="BRD63" s="10"/>
      <c r="BRE63" s="10"/>
      <c r="BRF63" s="10"/>
      <c r="BRG63" s="10"/>
      <c r="BRH63" s="10"/>
      <c r="BRI63" s="57"/>
      <c r="BRJ63" s="58"/>
      <c r="BRK63" s="9"/>
      <c r="BRL63" s="9"/>
      <c r="BRM63" s="78"/>
      <c r="BRN63" s="9"/>
      <c r="BRO63" s="9"/>
      <c r="BRP63" s="78"/>
      <c r="BRQ63" s="9"/>
      <c r="BRR63" s="9"/>
      <c r="BRS63" s="78"/>
      <c r="BRT63" s="9"/>
      <c r="BRU63" s="9"/>
      <c r="BRV63" s="78"/>
      <c r="BRW63" s="9"/>
      <c r="BRX63" s="9"/>
      <c r="BRY63" s="78"/>
      <c r="BRZ63" s="9"/>
      <c r="BSA63" s="9"/>
      <c r="BSB63" s="78"/>
      <c r="BSC63" s="9"/>
      <c r="BSD63" s="9"/>
      <c r="BSE63" s="78"/>
      <c r="BSF63" s="9"/>
      <c r="BSG63" s="9"/>
      <c r="BSH63" s="78"/>
      <c r="BSI63" s="9"/>
      <c r="BSJ63" s="9"/>
      <c r="BSK63" s="78"/>
      <c r="BSL63" s="9"/>
      <c r="BSM63" s="9"/>
      <c r="BSN63" s="78"/>
      <c r="BSO63" s="9"/>
      <c r="BSP63" s="9"/>
      <c r="BSQ63" s="78"/>
      <c r="BSR63" s="9"/>
      <c r="BSS63" s="9"/>
      <c r="BST63" s="78"/>
      <c r="BSU63" s="9"/>
      <c r="BSV63" s="9"/>
      <c r="BSW63" s="78"/>
      <c r="BSX63" s="9"/>
      <c r="BSY63" s="9"/>
      <c r="BSZ63" s="78"/>
      <c r="BTA63" s="9"/>
      <c r="BTB63" s="9"/>
      <c r="BTC63" s="78"/>
      <c r="BTD63" s="9"/>
      <c r="BTE63" s="9"/>
      <c r="BTF63" s="78"/>
      <c r="BTG63" s="9"/>
      <c r="BTH63" s="9"/>
      <c r="BTI63" s="78"/>
      <c r="BTJ63" s="9"/>
      <c r="BTK63" s="9"/>
      <c r="BTL63" s="78"/>
      <c r="BTM63" s="9"/>
      <c r="BTN63" s="9"/>
      <c r="BTO63" s="78"/>
      <c r="BTP63" s="9"/>
      <c r="BTQ63" s="9"/>
      <c r="BTR63" s="78"/>
      <c r="BTS63" s="9"/>
      <c r="BTT63" s="9"/>
      <c r="BTU63" s="78"/>
      <c r="BTV63" s="10"/>
      <c r="BTW63" s="10"/>
      <c r="BTX63" s="10"/>
      <c r="BTY63" s="9"/>
      <c r="BTZ63" s="9"/>
      <c r="BUA63" s="78"/>
      <c r="BUB63" s="10"/>
      <c r="BUC63" s="10"/>
      <c r="BUD63" s="10"/>
      <c r="BUE63" s="9"/>
      <c r="BUF63" s="9"/>
      <c r="BUG63" s="78"/>
      <c r="BUH63" s="9"/>
      <c r="BUI63" s="9"/>
      <c r="BUJ63" s="78"/>
      <c r="BUK63" s="10"/>
      <c r="BUL63" s="10"/>
      <c r="BUM63" s="10"/>
      <c r="BUN63" s="10"/>
      <c r="BUO63" s="10"/>
      <c r="BUP63" s="10"/>
      <c r="BUQ63" s="57"/>
      <c r="BUR63" s="58"/>
      <c r="BUS63" s="9"/>
      <c r="BUT63" s="9"/>
      <c r="BUU63" s="78"/>
      <c r="BUV63" s="9"/>
      <c r="BUW63" s="9"/>
      <c r="BUX63" s="78"/>
      <c r="BUY63" s="9"/>
      <c r="BUZ63" s="9"/>
      <c r="BVA63" s="78"/>
      <c r="BVB63" s="9"/>
      <c r="BVC63" s="9"/>
      <c r="BVD63" s="78"/>
      <c r="BVE63" s="9"/>
      <c r="BVF63" s="9"/>
      <c r="BVG63" s="78"/>
      <c r="BVH63" s="9"/>
      <c r="BVI63" s="9"/>
      <c r="BVJ63" s="78"/>
      <c r="BVK63" s="9"/>
      <c r="BVL63" s="9"/>
      <c r="BVM63" s="78"/>
      <c r="BVN63" s="9"/>
      <c r="BVO63" s="9"/>
      <c r="BVP63" s="78"/>
      <c r="BVQ63" s="9"/>
      <c r="BVR63" s="9"/>
      <c r="BVS63" s="78"/>
      <c r="BVT63" s="9"/>
      <c r="BVU63" s="9"/>
      <c r="BVV63" s="78"/>
      <c r="BVW63" s="9"/>
      <c r="BVX63" s="9"/>
      <c r="BVY63" s="78"/>
      <c r="BVZ63" s="9"/>
      <c r="BWA63" s="9"/>
      <c r="BWB63" s="78"/>
      <c r="BWC63" s="9"/>
      <c r="BWD63" s="9"/>
      <c r="BWE63" s="78"/>
      <c r="BWF63" s="9"/>
      <c r="BWG63" s="9"/>
      <c r="BWH63" s="78"/>
      <c r="BWI63" s="9"/>
      <c r="BWJ63" s="9"/>
      <c r="BWK63" s="78"/>
      <c r="BWL63" s="9"/>
      <c r="BWM63" s="9"/>
      <c r="BWN63" s="78"/>
      <c r="BWO63" s="9"/>
      <c r="BWP63" s="9"/>
      <c r="BWQ63" s="78"/>
      <c r="BWR63" s="9"/>
      <c r="BWS63" s="9"/>
      <c r="BWT63" s="78"/>
      <c r="BWU63" s="9"/>
      <c r="BWV63" s="9"/>
      <c r="BWW63" s="78"/>
      <c r="BWX63" s="9"/>
      <c r="BWY63" s="9"/>
      <c r="BWZ63" s="78"/>
      <c r="BXA63" s="9"/>
      <c r="BXB63" s="9"/>
      <c r="BXC63" s="78"/>
      <c r="BXD63" s="10"/>
      <c r="BXE63" s="10"/>
      <c r="BXF63" s="10"/>
      <c r="BXG63" s="9"/>
      <c r="BXH63" s="9"/>
      <c r="BXI63" s="78"/>
      <c r="BXJ63" s="10"/>
      <c r="BXK63" s="10"/>
      <c r="BXL63" s="10"/>
      <c r="BXM63" s="9"/>
      <c r="BXN63" s="9"/>
      <c r="BXO63" s="78"/>
      <c r="BXP63" s="9"/>
      <c r="BXQ63" s="9"/>
      <c r="BXR63" s="78"/>
      <c r="BXS63" s="10"/>
      <c r="BXT63" s="10"/>
      <c r="BXU63" s="10"/>
      <c r="BXV63" s="10"/>
      <c r="BXW63" s="10"/>
      <c r="BXX63" s="10"/>
      <c r="BXY63" s="57"/>
      <c r="BXZ63" s="58"/>
      <c r="BYA63" s="9"/>
      <c r="BYB63" s="9"/>
      <c r="BYC63" s="78"/>
      <c r="BYD63" s="9"/>
      <c r="BYE63" s="9"/>
      <c r="BYF63" s="78"/>
      <c r="BYG63" s="9"/>
      <c r="BYH63" s="9"/>
      <c r="BYI63" s="78"/>
      <c r="BYJ63" s="9"/>
      <c r="BYK63" s="9"/>
      <c r="BYL63" s="78"/>
      <c r="BYM63" s="9"/>
      <c r="BYN63" s="9"/>
      <c r="BYO63" s="78"/>
      <c r="BYP63" s="9"/>
      <c r="BYQ63" s="9"/>
      <c r="BYR63" s="78"/>
      <c r="BYS63" s="9"/>
      <c r="BYT63" s="9"/>
      <c r="BYU63" s="78"/>
      <c r="BYV63" s="9"/>
      <c r="BYW63" s="9"/>
      <c r="BYX63" s="78"/>
      <c r="BYY63" s="9"/>
      <c r="BYZ63" s="9"/>
      <c r="BZA63" s="78"/>
      <c r="BZB63" s="9"/>
      <c r="BZC63" s="9"/>
      <c r="BZD63" s="78"/>
      <c r="BZE63" s="9"/>
      <c r="BZF63" s="9"/>
      <c r="BZG63" s="78"/>
      <c r="BZH63" s="9"/>
      <c r="BZI63" s="9"/>
      <c r="BZJ63" s="78"/>
      <c r="BZK63" s="9"/>
      <c r="BZL63" s="9"/>
      <c r="BZM63" s="78"/>
      <c r="BZN63" s="9"/>
      <c r="BZO63" s="9"/>
      <c r="BZP63" s="78"/>
      <c r="BZQ63" s="9"/>
      <c r="BZR63" s="9"/>
      <c r="BZS63" s="78"/>
      <c r="BZT63" s="9"/>
      <c r="BZU63" s="9"/>
      <c r="BZV63" s="78"/>
      <c r="BZW63" s="9"/>
      <c r="BZX63" s="9"/>
      <c r="BZY63" s="78"/>
      <c r="BZZ63" s="9"/>
      <c r="CAA63" s="9"/>
      <c r="CAB63" s="78"/>
      <c r="CAC63" s="9"/>
      <c r="CAD63" s="9"/>
      <c r="CAE63" s="78"/>
      <c r="CAF63" s="9"/>
      <c r="CAG63" s="9"/>
      <c r="CAH63" s="78"/>
      <c r="CAI63" s="9"/>
      <c r="CAJ63" s="9"/>
      <c r="CAK63" s="78"/>
      <c r="CAL63" s="10"/>
      <c r="CAM63" s="10"/>
      <c r="CAN63" s="10"/>
      <c r="CAO63" s="9"/>
      <c r="CAP63" s="9"/>
      <c r="CAQ63" s="78"/>
      <c r="CAR63" s="10"/>
      <c r="CAS63" s="10"/>
      <c r="CAT63" s="10"/>
      <c r="CAU63" s="9"/>
      <c r="CAV63" s="9"/>
      <c r="CAW63" s="78"/>
      <c r="CAX63" s="9"/>
      <c r="CAY63" s="9"/>
      <c r="CAZ63" s="78"/>
      <c r="CBA63" s="10"/>
      <c r="CBB63" s="10"/>
      <c r="CBC63" s="10"/>
      <c r="CBD63" s="10"/>
      <c r="CBE63" s="10"/>
      <c r="CBF63" s="10"/>
      <c r="CBG63" s="57"/>
      <c r="CBH63" s="58"/>
      <c r="CBI63" s="9"/>
      <c r="CBJ63" s="9"/>
      <c r="CBK63" s="78"/>
      <c r="CBL63" s="9"/>
      <c r="CBM63" s="9"/>
      <c r="CBN63" s="78"/>
      <c r="CBO63" s="9"/>
      <c r="CBP63" s="9"/>
      <c r="CBQ63" s="78"/>
      <c r="CBR63" s="9"/>
      <c r="CBS63" s="9"/>
      <c r="CBT63" s="78"/>
      <c r="CBU63" s="9"/>
      <c r="CBV63" s="9"/>
      <c r="CBW63" s="78"/>
      <c r="CBX63" s="9"/>
      <c r="CBY63" s="9"/>
      <c r="CBZ63" s="78"/>
      <c r="CCA63" s="9"/>
      <c r="CCB63" s="9"/>
      <c r="CCC63" s="78"/>
      <c r="CCD63" s="9"/>
      <c r="CCE63" s="9"/>
      <c r="CCF63" s="78"/>
      <c r="CCG63" s="9"/>
      <c r="CCH63" s="9"/>
      <c r="CCI63" s="78"/>
      <c r="CCJ63" s="9"/>
      <c r="CCK63" s="9"/>
      <c r="CCL63" s="78"/>
      <c r="CCM63" s="9"/>
      <c r="CCN63" s="9"/>
      <c r="CCO63" s="78"/>
      <c r="CCP63" s="9"/>
      <c r="CCQ63" s="9"/>
      <c r="CCR63" s="78"/>
      <c r="CCS63" s="9"/>
      <c r="CCT63" s="9"/>
      <c r="CCU63" s="78"/>
      <c r="CCV63" s="9"/>
      <c r="CCW63" s="9"/>
      <c r="CCX63" s="78"/>
      <c r="CCY63" s="9"/>
      <c r="CCZ63" s="9"/>
      <c r="CDA63" s="78"/>
      <c r="CDB63" s="9"/>
      <c r="CDC63" s="9"/>
      <c r="CDD63" s="78"/>
      <c r="CDE63" s="9"/>
      <c r="CDF63" s="9"/>
      <c r="CDG63" s="78"/>
      <c r="CDH63" s="9"/>
      <c r="CDI63" s="9"/>
      <c r="CDJ63" s="78"/>
      <c r="CDK63" s="9"/>
      <c r="CDL63" s="9"/>
      <c r="CDM63" s="78"/>
      <c r="CDN63" s="9"/>
      <c r="CDO63" s="9"/>
      <c r="CDP63" s="78"/>
      <c r="CDQ63" s="9"/>
      <c r="CDR63" s="9"/>
      <c r="CDS63" s="78"/>
      <c r="CDT63" s="10"/>
      <c r="CDU63" s="10"/>
      <c r="CDV63" s="10"/>
      <c r="CDW63" s="9"/>
      <c r="CDX63" s="9"/>
      <c r="CDY63" s="78"/>
      <c r="CDZ63" s="10"/>
      <c r="CEA63" s="10"/>
      <c r="CEB63" s="10"/>
      <c r="CEC63" s="9"/>
      <c r="CED63" s="9"/>
      <c r="CEE63" s="78"/>
      <c r="CEF63" s="9"/>
      <c r="CEG63" s="9"/>
      <c r="CEH63" s="78"/>
      <c r="CEI63" s="10"/>
      <c r="CEJ63" s="10"/>
      <c r="CEK63" s="10"/>
      <c r="CEL63" s="10"/>
      <c r="CEM63" s="10"/>
      <c r="CEN63" s="10"/>
      <c r="CEO63" s="57"/>
      <c r="CEP63" s="58"/>
      <c r="CEQ63" s="9"/>
      <c r="CER63" s="9"/>
      <c r="CES63" s="78"/>
      <c r="CET63" s="9"/>
      <c r="CEU63" s="9"/>
      <c r="CEV63" s="78"/>
      <c r="CEW63" s="9"/>
      <c r="CEX63" s="9"/>
      <c r="CEY63" s="78"/>
      <c r="CEZ63" s="9"/>
      <c r="CFA63" s="9"/>
      <c r="CFB63" s="78"/>
      <c r="CFC63" s="9"/>
      <c r="CFD63" s="9"/>
      <c r="CFE63" s="78"/>
      <c r="CFF63" s="9"/>
      <c r="CFG63" s="9"/>
      <c r="CFH63" s="78"/>
      <c r="CFI63" s="9"/>
      <c r="CFJ63" s="9"/>
      <c r="CFK63" s="78"/>
      <c r="CFL63" s="9"/>
      <c r="CFM63" s="9"/>
      <c r="CFN63" s="78"/>
      <c r="CFO63" s="9"/>
      <c r="CFP63" s="9"/>
      <c r="CFQ63" s="78"/>
      <c r="CFR63" s="9"/>
      <c r="CFS63" s="9"/>
      <c r="CFT63" s="78"/>
      <c r="CFU63" s="9"/>
      <c r="CFV63" s="9"/>
      <c r="CFW63" s="78"/>
      <c r="CFX63" s="9"/>
      <c r="CFY63" s="9"/>
      <c r="CFZ63" s="78"/>
      <c r="CGA63" s="9"/>
      <c r="CGB63" s="9"/>
      <c r="CGC63" s="78"/>
      <c r="CGD63" s="9"/>
      <c r="CGE63" s="9"/>
      <c r="CGF63" s="78"/>
      <c r="CGG63" s="9"/>
      <c r="CGH63" s="9"/>
      <c r="CGI63" s="78"/>
      <c r="CGJ63" s="9"/>
      <c r="CGK63" s="9"/>
      <c r="CGL63" s="78"/>
      <c r="CGM63" s="9"/>
      <c r="CGN63" s="9"/>
      <c r="CGO63" s="78"/>
      <c r="CGP63" s="9"/>
      <c r="CGQ63" s="9"/>
      <c r="CGR63" s="78"/>
      <c r="CGS63" s="9"/>
      <c r="CGT63" s="9"/>
      <c r="CGU63" s="78"/>
      <c r="CGV63" s="9"/>
      <c r="CGW63" s="9"/>
      <c r="CGX63" s="78"/>
      <c r="CGY63" s="9"/>
      <c r="CGZ63" s="9"/>
      <c r="CHA63" s="78"/>
      <c r="CHB63" s="10"/>
      <c r="CHC63" s="10"/>
      <c r="CHD63" s="10"/>
      <c r="CHE63" s="9"/>
      <c r="CHF63" s="9"/>
      <c r="CHG63" s="78"/>
      <c r="CHH63" s="10"/>
      <c r="CHI63" s="10"/>
      <c r="CHJ63" s="10"/>
      <c r="CHK63" s="9"/>
      <c r="CHL63" s="9"/>
      <c r="CHM63" s="78"/>
      <c r="CHN63" s="9"/>
      <c r="CHO63" s="9"/>
      <c r="CHP63" s="78"/>
      <c r="CHQ63" s="10"/>
      <c r="CHR63" s="10"/>
      <c r="CHS63" s="10"/>
      <c r="CHT63" s="10"/>
      <c r="CHU63" s="10"/>
      <c r="CHV63" s="10"/>
      <c r="CHW63" s="57"/>
      <c r="CHX63" s="58"/>
      <c r="CHY63" s="9"/>
      <c r="CHZ63" s="9"/>
      <c r="CIA63" s="78"/>
      <c r="CIB63" s="9"/>
      <c r="CIC63" s="9"/>
      <c r="CID63" s="78"/>
      <c r="CIE63" s="9"/>
      <c r="CIF63" s="9"/>
      <c r="CIG63" s="78"/>
      <c r="CIH63" s="9"/>
      <c r="CII63" s="9"/>
      <c r="CIJ63" s="78"/>
      <c r="CIK63" s="9"/>
      <c r="CIL63" s="9"/>
      <c r="CIM63" s="78"/>
      <c r="CIN63" s="9"/>
      <c r="CIO63" s="9"/>
      <c r="CIP63" s="78"/>
      <c r="CIQ63" s="9"/>
      <c r="CIR63" s="9"/>
      <c r="CIS63" s="78"/>
      <c r="CIT63" s="9"/>
      <c r="CIU63" s="9"/>
      <c r="CIV63" s="78"/>
      <c r="CIW63" s="9"/>
      <c r="CIX63" s="9"/>
      <c r="CIY63" s="78"/>
      <c r="CIZ63" s="9"/>
      <c r="CJA63" s="9"/>
      <c r="CJB63" s="78"/>
      <c r="CJC63" s="9"/>
      <c r="CJD63" s="9"/>
      <c r="CJE63" s="78"/>
      <c r="CJF63" s="9"/>
      <c r="CJG63" s="9"/>
      <c r="CJH63" s="78"/>
      <c r="CJI63" s="9"/>
      <c r="CJJ63" s="9"/>
      <c r="CJK63" s="78"/>
      <c r="CJL63" s="9"/>
      <c r="CJM63" s="9"/>
      <c r="CJN63" s="78"/>
      <c r="CJO63" s="9"/>
      <c r="CJP63" s="9"/>
      <c r="CJQ63" s="78"/>
      <c r="CJR63" s="9"/>
      <c r="CJS63" s="9"/>
      <c r="CJT63" s="78"/>
      <c r="CJU63" s="9"/>
      <c r="CJV63" s="9"/>
      <c r="CJW63" s="78"/>
      <c r="CJX63" s="9"/>
      <c r="CJY63" s="9"/>
      <c r="CJZ63" s="78"/>
      <c r="CKA63" s="9"/>
      <c r="CKB63" s="9"/>
      <c r="CKC63" s="78"/>
      <c r="CKD63" s="9"/>
      <c r="CKE63" s="9"/>
      <c r="CKF63" s="78"/>
      <c r="CKG63" s="9"/>
      <c r="CKH63" s="9"/>
      <c r="CKI63" s="78"/>
      <c r="CKJ63" s="10"/>
      <c r="CKK63" s="10"/>
      <c r="CKL63" s="10"/>
      <c r="CKM63" s="9"/>
      <c r="CKN63" s="9"/>
      <c r="CKO63" s="78"/>
      <c r="CKP63" s="10"/>
      <c r="CKQ63" s="10"/>
      <c r="CKR63" s="10"/>
      <c r="CKS63" s="9"/>
      <c r="CKT63" s="9"/>
      <c r="CKU63" s="78"/>
      <c r="CKV63" s="9"/>
      <c r="CKW63" s="9"/>
      <c r="CKX63" s="78"/>
      <c r="CKY63" s="10"/>
      <c r="CKZ63" s="10"/>
      <c r="CLA63" s="10"/>
      <c r="CLB63" s="10"/>
      <c r="CLC63" s="10"/>
      <c r="CLD63" s="10"/>
      <c r="CLE63" s="57"/>
      <c r="CLF63" s="58"/>
      <c r="CLG63" s="9"/>
      <c r="CLH63" s="9"/>
      <c r="CLI63" s="78"/>
      <c r="CLJ63" s="9"/>
      <c r="CLK63" s="9"/>
      <c r="CLL63" s="78"/>
      <c r="CLM63" s="9"/>
      <c r="CLN63" s="9"/>
      <c r="CLO63" s="78"/>
      <c r="CLP63" s="9"/>
      <c r="CLQ63" s="9"/>
      <c r="CLR63" s="78"/>
      <c r="CLS63" s="9"/>
      <c r="CLT63" s="9"/>
      <c r="CLU63" s="78"/>
      <c r="CLV63" s="9"/>
      <c r="CLW63" s="9"/>
      <c r="CLX63" s="78"/>
      <c r="CLY63" s="9"/>
      <c r="CLZ63" s="9"/>
      <c r="CMA63" s="78"/>
      <c r="CMB63" s="9"/>
      <c r="CMC63" s="9"/>
      <c r="CMD63" s="78"/>
      <c r="CME63" s="9"/>
      <c r="CMF63" s="9"/>
      <c r="CMG63" s="78"/>
      <c r="CMH63" s="9"/>
      <c r="CMI63" s="9"/>
      <c r="CMJ63" s="78"/>
      <c r="CMK63" s="9"/>
      <c r="CML63" s="9"/>
      <c r="CMM63" s="78"/>
      <c r="CMN63" s="9"/>
      <c r="CMO63" s="9"/>
      <c r="CMP63" s="78"/>
      <c r="CMQ63" s="9"/>
      <c r="CMR63" s="9"/>
      <c r="CMS63" s="78"/>
      <c r="CMT63" s="9"/>
      <c r="CMU63" s="9"/>
      <c r="CMV63" s="78"/>
      <c r="CMW63" s="9"/>
      <c r="CMX63" s="9"/>
      <c r="CMY63" s="78"/>
      <c r="CMZ63" s="9"/>
      <c r="CNA63" s="9"/>
      <c r="CNB63" s="78"/>
      <c r="CNC63" s="9"/>
      <c r="CND63" s="9"/>
      <c r="CNE63" s="78"/>
      <c r="CNF63" s="9"/>
      <c r="CNG63" s="9"/>
      <c r="CNH63" s="78"/>
      <c r="CNI63" s="9"/>
      <c r="CNJ63" s="9"/>
      <c r="CNK63" s="78"/>
      <c r="CNL63" s="9"/>
      <c r="CNM63" s="9"/>
      <c r="CNN63" s="78"/>
      <c r="CNO63" s="9"/>
      <c r="CNP63" s="9"/>
      <c r="CNQ63" s="78"/>
      <c r="CNR63" s="10"/>
      <c r="CNS63" s="10"/>
      <c r="CNT63" s="10"/>
      <c r="CNU63" s="9"/>
      <c r="CNV63" s="9"/>
      <c r="CNW63" s="78"/>
      <c r="CNX63" s="10"/>
      <c r="CNY63" s="10"/>
      <c r="CNZ63" s="10"/>
      <c r="COA63" s="9"/>
      <c r="COB63" s="9"/>
      <c r="COC63" s="78"/>
      <c r="COD63" s="9"/>
      <c r="COE63" s="9"/>
      <c r="COF63" s="78"/>
      <c r="COG63" s="10"/>
      <c r="COH63" s="10"/>
      <c r="COI63" s="10"/>
      <c r="COJ63" s="10"/>
      <c r="COK63" s="10"/>
      <c r="COL63" s="10"/>
      <c r="COM63" s="57"/>
      <c r="CON63" s="58"/>
      <c r="COO63" s="9"/>
      <c r="COP63" s="9"/>
      <c r="COQ63" s="78"/>
      <c r="COR63" s="9"/>
      <c r="COS63" s="9"/>
      <c r="COT63" s="78"/>
      <c r="COU63" s="9"/>
      <c r="COV63" s="9"/>
      <c r="COW63" s="78"/>
      <c r="COX63" s="9"/>
      <c r="COY63" s="9"/>
      <c r="COZ63" s="78"/>
      <c r="CPA63" s="9"/>
      <c r="CPB63" s="9"/>
      <c r="CPC63" s="78"/>
      <c r="CPD63" s="9"/>
      <c r="CPE63" s="9"/>
      <c r="CPF63" s="78"/>
      <c r="CPG63" s="9"/>
      <c r="CPH63" s="9"/>
      <c r="CPI63" s="78"/>
      <c r="CPJ63" s="9"/>
      <c r="CPK63" s="9"/>
      <c r="CPL63" s="78"/>
      <c r="CPM63" s="9"/>
      <c r="CPN63" s="9"/>
      <c r="CPO63" s="78"/>
      <c r="CPP63" s="9"/>
      <c r="CPQ63" s="9"/>
      <c r="CPR63" s="78"/>
      <c r="CPS63" s="9"/>
      <c r="CPT63" s="9"/>
      <c r="CPU63" s="78"/>
      <c r="CPV63" s="9"/>
      <c r="CPW63" s="9"/>
      <c r="CPX63" s="78"/>
      <c r="CPY63" s="9"/>
      <c r="CPZ63" s="9"/>
      <c r="CQA63" s="78"/>
      <c r="CQB63" s="9"/>
      <c r="CQC63" s="9"/>
      <c r="CQD63" s="78"/>
      <c r="CQE63" s="9"/>
      <c r="CQF63" s="9"/>
      <c r="CQG63" s="78"/>
      <c r="CQH63" s="9"/>
      <c r="CQI63" s="9"/>
      <c r="CQJ63" s="78"/>
      <c r="CQK63" s="9"/>
      <c r="CQL63" s="9"/>
      <c r="CQM63" s="78"/>
      <c r="CQN63" s="9"/>
      <c r="CQO63" s="9"/>
      <c r="CQP63" s="78"/>
      <c r="CQQ63" s="9"/>
      <c r="CQR63" s="9"/>
      <c r="CQS63" s="78"/>
      <c r="CQT63" s="9"/>
      <c r="CQU63" s="9"/>
      <c r="CQV63" s="78"/>
      <c r="CQW63" s="9"/>
      <c r="CQX63" s="9"/>
      <c r="CQY63" s="78"/>
      <c r="CQZ63" s="10"/>
      <c r="CRA63" s="10"/>
      <c r="CRB63" s="10"/>
      <c r="CRC63" s="9"/>
      <c r="CRD63" s="9"/>
      <c r="CRE63" s="78"/>
      <c r="CRF63" s="10"/>
      <c r="CRG63" s="10"/>
      <c r="CRH63" s="10"/>
      <c r="CRI63" s="9"/>
      <c r="CRJ63" s="9"/>
      <c r="CRK63" s="78"/>
      <c r="CRL63" s="9"/>
      <c r="CRM63" s="9"/>
      <c r="CRN63" s="78"/>
      <c r="CRO63" s="10"/>
      <c r="CRP63" s="10"/>
      <c r="CRQ63" s="10"/>
      <c r="CRR63" s="10"/>
      <c r="CRS63" s="10"/>
      <c r="CRT63" s="10"/>
      <c r="CRU63" s="57"/>
      <c r="CRV63" s="58"/>
      <c r="CRW63" s="9"/>
      <c r="CRX63" s="9"/>
      <c r="CRY63" s="78"/>
      <c r="CRZ63" s="9"/>
      <c r="CSA63" s="9"/>
      <c r="CSB63" s="78"/>
      <c r="CSC63" s="9"/>
      <c r="CSD63" s="9"/>
      <c r="CSE63" s="78"/>
      <c r="CSF63" s="9"/>
      <c r="CSG63" s="9"/>
      <c r="CSH63" s="78"/>
      <c r="CSI63" s="9"/>
      <c r="CSJ63" s="9"/>
      <c r="CSK63" s="78"/>
      <c r="CSL63" s="9"/>
      <c r="CSM63" s="9"/>
      <c r="CSN63" s="78"/>
      <c r="CSO63" s="9"/>
      <c r="CSP63" s="9"/>
      <c r="CSQ63" s="78"/>
      <c r="CSR63" s="9"/>
      <c r="CSS63" s="9"/>
      <c r="CST63" s="78"/>
      <c r="CSU63" s="9"/>
      <c r="CSV63" s="9"/>
      <c r="CSW63" s="78"/>
      <c r="CSX63" s="9"/>
      <c r="CSY63" s="9"/>
      <c r="CSZ63" s="78"/>
      <c r="CTA63" s="9"/>
      <c r="CTB63" s="9"/>
      <c r="CTC63" s="78"/>
      <c r="CTD63" s="9"/>
      <c r="CTE63" s="9"/>
      <c r="CTF63" s="78"/>
      <c r="CTG63" s="9"/>
      <c r="CTH63" s="9"/>
      <c r="CTI63" s="78"/>
      <c r="CTJ63" s="9"/>
      <c r="CTK63" s="9"/>
      <c r="CTL63" s="78"/>
      <c r="CTM63" s="9"/>
      <c r="CTN63" s="9"/>
      <c r="CTO63" s="78"/>
      <c r="CTP63" s="9"/>
      <c r="CTQ63" s="9"/>
      <c r="CTR63" s="78"/>
      <c r="CTS63" s="9"/>
      <c r="CTT63" s="9"/>
      <c r="CTU63" s="78"/>
      <c r="CTV63" s="9"/>
      <c r="CTW63" s="9"/>
      <c r="CTX63" s="78"/>
      <c r="CTY63" s="9"/>
      <c r="CTZ63" s="9"/>
      <c r="CUA63" s="78"/>
      <c r="CUB63" s="9"/>
      <c r="CUC63" s="9"/>
      <c r="CUD63" s="78"/>
      <c r="CUE63" s="9"/>
      <c r="CUF63" s="9"/>
      <c r="CUG63" s="78"/>
      <c r="CUH63" s="10"/>
      <c r="CUI63" s="10"/>
      <c r="CUJ63" s="10"/>
      <c r="CUK63" s="9"/>
      <c r="CUL63" s="9"/>
      <c r="CUM63" s="78"/>
      <c r="CUN63" s="10"/>
      <c r="CUO63" s="10"/>
      <c r="CUP63" s="10"/>
      <c r="CUQ63" s="9"/>
      <c r="CUR63" s="9"/>
      <c r="CUS63" s="78"/>
      <c r="CUT63" s="9"/>
      <c r="CUU63" s="9"/>
      <c r="CUV63" s="78"/>
      <c r="CUW63" s="10"/>
      <c r="CUX63" s="10"/>
      <c r="CUY63" s="10"/>
      <c r="CUZ63" s="10"/>
      <c r="CVA63" s="10"/>
      <c r="CVB63" s="10"/>
      <c r="CVC63" s="57"/>
      <c r="CVD63" s="58"/>
      <c r="CVE63" s="9"/>
      <c r="CVF63" s="9"/>
      <c r="CVG63" s="78"/>
      <c r="CVH63" s="9"/>
      <c r="CVI63" s="9"/>
      <c r="CVJ63" s="78"/>
      <c r="CVK63" s="9"/>
      <c r="CVL63" s="9"/>
      <c r="CVM63" s="78"/>
      <c r="CVN63" s="9"/>
      <c r="CVO63" s="9"/>
      <c r="CVP63" s="78"/>
      <c r="CVQ63" s="9"/>
      <c r="CVR63" s="9"/>
      <c r="CVS63" s="78"/>
      <c r="CVT63" s="9"/>
      <c r="CVU63" s="9"/>
      <c r="CVV63" s="78"/>
      <c r="CVW63" s="9"/>
      <c r="CVX63" s="9"/>
      <c r="CVY63" s="78"/>
      <c r="CVZ63" s="9"/>
      <c r="CWA63" s="9"/>
      <c r="CWB63" s="78"/>
      <c r="CWC63" s="9"/>
      <c r="CWD63" s="9"/>
      <c r="CWE63" s="78"/>
      <c r="CWF63" s="9"/>
      <c r="CWG63" s="9"/>
      <c r="CWH63" s="78"/>
      <c r="CWI63" s="9"/>
      <c r="CWJ63" s="9"/>
      <c r="CWK63" s="78"/>
      <c r="CWL63" s="9"/>
      <c r="CWM63" s="9"/>
      <c r="CWN63" s="78"/>
      <c r="CWO63" s="9"/>
      <c r="CWP63" s="9"/>
      <c r="CWQ63" s="78"/>
      <c r="CWR63" s="9"/>
      <c r="CWS63" s="9"/>
      <c r="CWT63" s="78"/>
      <c r="CWU63" s="9"/>
      <c r="CWV63" s="9"/>
      <c r="CWW63" s="78"/>
      <c r="CWX63" s="9"/>
      <c r="CWY63" s="9"/>
      <c r="CWZ63" s="78"/>
      <c r="CXA63" s="9"/>
      <c r="CXB63" s="9"/>
      <c r="CXC63" s="78"/>
      <c r="CXD63" s="9"/>
      <c r="CXE63" s="9"/>
      <c r="CXF63" s="78"/>
      <c r="CXG63" s="9"/>
      <c r="CXH63" s="9"/>
      <c r="CXI63" s="78"/>
      <c r="CXJ63" s="9"/>
      <c r="CXK63" s="9"/>
      <c r="CXL63" s="78"/>
      <c r="CXM63" s="9"/>
      <c r="CXN63" s="9"/>
      <c r="CXO63" s="78"/>
      <c r="CXP63" s="10"/>
      <c r="CXQ63" s="10"/>
      <c r="CXR63" s="10"/>
      <c r="CXS63" s="9"/>
      <c r="CXT63" s="9"/>
      <c r="CXU63" s="78"/>
      <c r="CXV63" s="10"/>
      <c r="CXW63" s="10"/>
      <c r="CXX63" s="10"/>
      <c r="CXY63" s="9"/>
      <c r="CXZ63" s="9"/>
      <c r="CYA63" s="78"/>
      <c r="CYB63" s="9"/>
      <c r="CYC63" s="9"/>
      <c r="CYD63" s="78"/>
      <c r="CYE63" s="10"/>
      <c r="CYF63" s="10"/>
      <c r="CYG63" s="10"/>
      <c r="CYH63" s="10"/>
      <c r="CYI63" s="10"/>
      <c r="CYJ63" s="10"/>
      <c r="CYK63" s="57"/>
      <c r="CYL63" s="58"/>
      <c r="CYM63" s="9"/>
      <c r="CYN63" s="9"/>
      <c r="CYO63" s="78"/>
      <c r="CYP63" s="9"/>
      <c r="CYQ63" s="9"/>
      <c r="CYR63" s="78"/>
      <c r="CYS63" s="9"/>
      <c r="CYT63" s="9"/>
      <c r="CYU63" s="78"/>
      <c r="CYV63" s="9"/>
      <c r="CYW63" s="9"/>
      <c r="CYX63" s="78"/>
      <c r="CYY63" s="9"/>
      <c r="CYZ63" s="9"/>
      <c r="CZA63" s="78"/>
      <c r="CZB63" s="9"/>
      <c r="CZC63" s="9"/>
      <c r="CZD63" s="78"/>
      <c r="CZE63" s="9"/>
      <c r="CZF63" s="9"/>
      <c r="CZG63" s="78"/>
      <c r="CZH63" s="9"/>
      <c r="CZI63" s="9"/>
      <c r="CZJ63" s="78"/>
      <c r="CZK63" s="9"/>
      <c r="CZL63" s="9"/>
      <c r="CZM63" s="78"/>
      <c r="CZN63" s="9"/>
      <c r="CZO63" s="9"/>
      <c r="CZP63" s="78"/>
      <c r="CZQ63" s="9"/>
      <c r="CZR63" s="9"/>
      <c r="CZS63" s="78"/>
      <c r="CZT63" s="9"/>
      <c r="CZU63" s="9"/>
      <c r="CZV63" s="78"/>
      <c r="CZW63" s="9"/>
      <c r="CZX63" s="9"/>
      <c r="CZY63" s="78"/>
      <c r="CZZ63" s="9"/>
      <c r="DAA63" s="9"/>
      <c r="DAB63" s="78"/>
      <c r="DAC63" s="9"/>
      <c r="DAD63" s="9"/>
      <c r="DAE63" s="78"/>
      <c r="DAF63" s="9"/>
      <c r="DAG63" s="9"/>
      <c r="DAH63" s="78"/>
      <c r="DAI63" s="9"/>
      <c r="DAJ63" s="9"/>
      <c r="DAK63" s="78"/>
      <c r="DAL63" s="9"/>
      <c r="DAM63" s="9"/>
      <c r="DAN63" s="78"/>
      <c r="DAO63" s="9"/>
      <c r="DAP63" s="9"/>
      <c r="DAQ63" s="78"/>
      <c r="DAR63" s="9"/>
      <c r="DAS63" s="9"/>
      <c r="DAT63" s="78"/>
      <c r="DAU63" s="9"/>
      <c r="DAV63" s="9"/>
      <c r="DAW63" s="78"/>
      <c r="DAX63" s="10"/>
      <c r="DAY63" s="10"/>
      <c r="DAZ63" s="10"/>
      <c r="DBA63" s="9"/>
      <c r="DBB63" s="9"/>
      <c r="DBC63" s="78"/>
      <c r="DBD63" s="10"/>
      <c r="DBE63" s="10"/>
      <c r="DBF63" s="10"/>
      <c r="DBG63" s="9"/>
      <c r="DBH63" s="9"/>
      <c r="DBI63" s="78"/>
      <c r="DBJ63" s="9"/>
      <c r="DBK63" s="9"/>
      <c r="DBL63" s="78"/>
      <c r="DBM63" s="10"/>
      <c r="DBN63" s="10"/>
      <c r="DBO63" s="10"/>
      <c r="DBP63" s="10"/>
      <c r="DBQ63" s="10"/>
      <c r="DBR63" s="10"/>
      <c r="DBS63" s="57"/>
      <c r="DBT63" s="58"/>
      <c r="DBU63" s="9"/>
      <c r="DBV63" s="9"/>
      <c r="DBW63" s="78"/>
      <c r="DBX63" s="9"/>
      <c r="DBY63" s="9"/>
      <c r="DBZ63" s="78"/>
      <c r="DCA63" s="9"/>
      <c r="DCB63" s="9"/>
      <c r="DCC63" s="78"/>
      <c r="DCD63" s="9"/>
      <c r="DCE63" s="9"/>
      <c r="DCF63" s="78"/>
      <c r="DCG63" s="9"/>
      <c r="DCH63" s="9"/>
      <c r="DCI63" s="78"/>
      <c r="DCJ63" s="9"/>
      <c r="DCK63" s="9"/>
      <c r="DCL63" s="78"/>
      <c r="DCM63" s="9"/>
      <c r="DCN63" s="9"/>
      <c r="DCO63" s="78"/>
      <c r="DCP63" s="9"/>
      <c r="DCQ63" s="9"/>
      <c r="DCR63" s="78"/>
      <c r="DCS63" s="9"/>
      <c r="DCT63" s="9"/>
      <c r="DCU63" s="78"/>
      <c r="DCV63" s="9"/>
      <c r="DCW63" s="9"/>
      <c r="DCX63" s="78"/>
      <c r="DCY63" s="9"/>
      <c r="DCZ63" s="9"/>
      <c r="DDA63" s="78"/>
      <c r="DDB63" s="9"/>
      <c r="DDC63" s="9"/>
      <c r="DDD63" s="78"/>
      <c r="DDE63" s="9"/>
      <c r="DDF63" s="9"/>
      <c r="DDG63" s="78"/>
      <c r="DDH63" s="9"/>
      <c r="DDI63" s="9"/>
      <c r="DDJ63" s="78"/>
      <c r="DDK63" s="9"/>
      <c r="DDL63" s="9"/>
      <c r="DDM63" s="78"/>
      <c r="DDN63" s="9"/>
      <c r="DDO63" s="9"/>
      <c r="DDP63" s="78"/>
      <c r="DDQ63" s="9"/>
      <c r="DDR63" s="9"/>
      <c r="DDS63" s="78"/>
      <c r="DDT63" s="9"/>
      <c r="DDU63" s="9"/>
      <c r="DDV63" s="78"/>
      <c r="DDW63" s="9"/>
      <c r="DDX63" s="9"/>
      <c r="DDY63" s="78"/>
      <c r="DDZ63" s="9"/>
      <c r="DEA63" s="9"/>
      <c r="DEB63" s="78"/>
      <c r="DEC63" s="9"/>
      <c r="DED63" s="9"/>
      <c r="DEE63" s="78"/>
      <c r="DEF63" s="10"/>
      <c r="DEG63" s="10"/>
      <c r="DEH63" s="10"/>
      <c r="DEI63" s="9"/>
      <c r="DEJ63" s="9"/>
      <c r="DEK63" s="78"/>
      <c r="DEL63" s="10"/>
      <c r="DEM63" s="10"/>
      <c r="DEN63" s="10"/>
      <c r="DEO63" s="9"/>
      <c r="DEP63" s="9"/>
      <c r="DEQ63" s="78"/>
      <c r="DER63" s="9"/>
      <c r="DES63" s="9"/>
      <c r="DET63" s="78"/>
      <c r="DEU63" s="10"/>
      <c r="DEV63" s="10"/>
      <c r="DEW63" s="10"/>
      <c r="DEX63" s="10"/>
      <c r="DEY63" s="10"/>
      <c r="DEZ63" s="10"/>
      <c r="DFA63" s="57"/>
      <c r="DFB63" s="58"/>
      <c r="DFC63" s="9"/>
      <c r="DFD63" s="9"/>
      <c r="DFE63" s="78"/>
      <c r="DFF63" s="9"/>
      <c r="DFG63" s="9"/>
      <c r="DFH63" s="78"/>
      <c r="DFI63" s="9"/>
      <c r="DFJ63" s="9"/>
      <c r="DFK63" s="78"/>
      <c r="DFL63" s="9"/>
      <c r="DFM63" s="9"/>
      <c r="DFN63" s="78"/>
      <c r="DFO63" s="9"/>
      <c r="DFP63" s="9"/>
      <c r="DFQ63" s="78"/>
      <c r="DFR63" s="9"/>
      <c r="DFS63" s="9"/>
      <c r="DFT63" s="78"/>
      <c r="DFU63" s="9"/>
      <c r="DFV63" s="9"/>
      <c r="DFW63" s="78"/>
      <c r="DFX63" s="9"/>
      <c r="DFY63" s="9"/>
      <c r="DFZ63" s="78"/>
      <c r="DGA63" s="9"/>
      <c r="DGB63" s="9"/>
      <c r="DGC63" s="78"/>
      <c r="DGD63" s="9"/>
      <c r="DGE63" s="9"/>
      <c r="DGF63" s="78"/>
      <c r="DGG63" s="9"/>
      <c r="DGH63" s="9"/>
      <c r="DGI63" s="78"/>
      <c r="DGJ63" s="9"/>
      <c r="DGK63" s="9"/>
      <c r="DGL63" s="78"/>
      <c r="DGM63" s="9"/>
      <c r="DGN63" s="9"/>
      <c r="DGO63" s="78"/>
      <c r="DGP63" s="9"/>
      <c r="DGQ63" s="9"/>
      <c r="DGR63" s="78"/>
      <c r="DGS63" s="9"/>
      <c r="DGT63" s="9"/>
      <c r="DGU63" s="78"/>
      <c r="DGV63" s="9"/>
      <c r="DGW63" s="9"/>
      <c r="DGX63" s="78"/>
      <c r="DGY63" s="9"/>
      <c r="DGZ63" s="9"/>
      <c r="DHA63" s="78"/>
      <c r="DHB63" s="9"/>
      <c r="DHC63" s="9"/>
      <c r="DHD63" s="78"/>
      <c r="DHE63" s="9"/>
      <c r="DHF63" s="9"/>
      <c r="DHG63" s="78"/>
      <c r="DHH63" s="9"/>
      <c r="DHI63" s="9"/>
      <c r="DHJ63" s="78"/>
      <c r="DHK63" s="9"/>
      <c r="DHL63" s="9"/>
      <c r="DHM63" s="78"/>
      <c r="DHN63" s="10"/>
      <c r="DHO63" s="10"/>
      <c r="DHP63" s="10"/>
      <c r="DHQ63" s="9"/>
      <c r="DHR63" s="9"/>
      <c r="DHS63" s="78"/>
      <c r="DHT63" s="10"/>
      <c r="DHU63" s="10"/>
      <c r="DHV63" s="10"/>
      <c r="DHW63" s="9"/>
      <c r="DHX63" s="9"/>
      <c r="DHY63" s="78"/>
      <c r="DHZ63" s="9"/>
      <c r="DIA63" s="9"/>
      <c r="DIB63" s="78"/>
      <c r="DIC63" s="10"/>
      <c r="DID63" s="10"/>
      <c r="DIE63" s="10"/>
      <c r="DIF63" s="10"/>
      <c r="DIG63" s="10"/>
      <c r="DIH63" s="10"/>
      <c r="DII63" s="57"/>
      <c r="DIJ63" s="58"/>
      <c r="DIK63" s="9"/>
      <c r="DIL63" s="9"/>
      <c r="DIM63" s="78"/>
      <c r="DIN63" s="9"/>
      <c r="DIO63" s="9"/>
      <c r="DIP63" s="78"/>
      <c r="DIQ63" s="9"/>
      <c r="DIR63" s="9"/>
      <c r="DIS63" s="78"/>
      <c r="DIT63" s="9"/>
      <c r="DIU63" s="9"/>
      <c r="DIV63" s="78"/>
      <c r="DIW63" s="9"/>
      <c r="DIX63" s="9"/>
      <c r="DIY63" s="78"/>
      <c r="DIZ63" s="9"/>
      <c r="DJA63" s="9"/>
      <c r="DJB63" s="78"/>
      <c r="DJC63" s="9"/>
      <c r="DJD63" s="9"/>
      <c r="DJE63" s="78"/>
      <c r="DJF63" s="9"/>
      <c r="DJG63" s="9"/>
      <c r="DJH63" s="78"/>
      <c r="DJI63" s="9"/>
      <c r="DJJ63" s="9"/>
      <c r="DJK63" s="78"/>
      <c r="DJL63" s="9"/>
      <c r="DJM63" s="9"/>
      <c r="DJN63" s="78"/>
      <c r="DJO63" s="9"/>
      <c r="DJP63" s="9"/>
      <c r="DJQ63" s="78"/>
      <c r="DJR63" s="9"/>
      <c r="DJS63" s="9"/>
      <c r="DJT63" s="78"/>
      <c r="DJU63" s="9"/>
      <c r="DJV63" s="9"/>
      <c r="DJW63" s="78"/>
      <c r="DJX63" s="9"/>
      <c r="DJY63" s="9"/>
      <c r="DJZ63" s="78"/>
      <c r="DKA63" s="9"/>
      <c r="DKB63" s="9"/>
      <c r="DKC63" s="78"/>
      <c r="DKD63" s="9"/>
      <c r="DKE63" s="9"/>
      <c r="DKF63" s="78"/>
      <c r="DKG63" s="9"/>
      <c r="DKH63" s="9"/>
      <c r="DKI63" s="78"/>
      <c r="DKJ63" s="9"/>
      <c r="DKK63" s="9"/>
      <c r="DKL63" s="78"/>
      <c r="DKM63" s="9"/>
      <c r="DKN63" s="9"/>
      <c r="DKO63" s="78"/>
      <c r="DKP63" s="9"/>
      <c r="DKQ63" s="9"/>
      <c r="DKR63" s="78"/>
      <c r="DKS63" s="9"/>
      <c r="DKT63" s="9"/>
      <c r="DKU63" s="78"/>
      <c r="DKV63" s="10"/>
      <c r="DKW63" s="10"/>
      <c r="DKX63" s="10"/>
      <c r="DKY63" s="9"/>
      <c r="DKZ63" s="9"/>
      <c r="DLA63" s="78"/>
      <c r="DLB63" s="10"/>
      <c r="DLC63" s="10"/>
      <c r="DLD63" s="10"/>
      <c r="DLE63" s="9"/>
      <c r="DLF63" s="9"/>
      <c r="DLG63" s="78"/>
      <c r="DLH63" s="9"/>
      <c r="DLI63" s="9"/>
      <c r="DLJ63" s="78"/>
      <c r="DLK63" s="10"/>
      <c r="DLL63" s="10"/>
      <c r="DLM63" s="10"/>
      <c r="DLN63" s="10"/>
      <c r="DLO63" s="10"/>
      <c r="DLP63" s="10"/>
      <c r="DLQ63" s="57"/>
      <c r="DLR63" s="58"/>
      <c r="DLS63" s="9"/>
      <c r="DLT63" s="9"/>
      <c r="DLU63" s="78"/>
      <c r="DLV63" s="9"/>
      <c r="DLW63" s="9"/>
      <c r="DLX63" s="78"/>
      <c r="DLY63" s="9"/>
      <c r="DLZ63" s="9"/>
      <c r="DMA63" s="78"/>
      <c r="DMB63" s="9"/>
      <c r="DMC63" s="9"/>
      <c r="DMD63" s="78"/>
      <c r="DME63" s="9"/>
      <c r="DMF63" s="9"/>
      <c r="DMG63" s="78"/>
      <c r="DMH63" s="9"/>
      <c r="DMI63" s="9"/>
      <c r="DMJ63" s="78"/>
      <c r="DMK63" s="9"/>
      <c r="DML63" s="9"/>
      <c r="DMM63" s="78"/>
      <c r="DMN63" s="9"/>
      <c r="DMO63" s="9"/>
      <c r="DMP63" s="78"/>
      <c r="DMQ63" s="9"/>
      <c r="DMR63" s="9"/>
      <c r="DMS63" s="78"/>
      <c r="DMT63" s="9"/>
      <c r="DMU63" s="9"/>
      <c r="DMV63" s="78"/>
      <c r="DMW63" s="9"/>
      <c r="DMX63" s="9"/>
      <c r="DMY63" s="78"/>
      <c r="DMZ63" s="9"/>
      <c r="DNA63" s="9"/>
      <c r="DNB63" s="78"/>
      <c r="DNC63" s="9"/>
      <c r="DND63" s="9"/>
      <c r="DNE63" s="78"/>
      <c r="DNF63" s="9"/>
      <c r="DNG63" s="9"/>
      <c r="DNH63" s="78"/>
      <c r="DNI63" s="9"/>
      <c r="DNJ63" s="9"/>
      <c r="DNK63" s="78"/>
      <c r="DNL63" s="9"/>
      <c r="DNM63" s="9"/>
      <c r="DNN63" s="78"/>
      <c r="DNO63" s="9"/>
      <c r="DNP63" s="9"/>
      <c r="DNQ63" s="78"/>
      <c r="DNR63" s="9"/>
      <c r="DNS63" s="9"/>
      <c r="DNT63" s="78"/>
      <c r="DNU63" s="9"/>
      <c r="DNV63" s="9"/>
      <c r="DNW63" s="78"/>
      <c r="DNX63" s="9"/>
      <c r="DNY63" s="9"/>
      <c r="DNZ63" s="78"/>
      <c r="DOA63" s="9"/>
      <c r="DOB63" s="9"/>
      <c r="DOC63" s="78"/>
      <c r="DOD63" s="10"/>
      <c r="DOE63" s="10"/>
      <c r="DOF63" s="10"/>
      <c r="DOG63" s="9"/>
      <c r="DOH63" s="9"/>
      <c r="DOI63" s="78"/>
      <c r="DOJ63" s="10"/>
      <c r="DOK63" s="10"/>
      <c r="DOL63" s="10"/>
      <c r="DOM63" s="9"/>
      <c r="DON63" s="9"/>
      <c r="DOO63" s="78"/>
      <c r="DOP63" s="9"/>
      <c r="DOQ63" s="9"/>
      <c r="DOR63" s="78"/>
      <c r="DOS63" s="10"/>
      <c r="DOT63" s="10"/>
      <c r="DOU63" s="10"/>
      <c r="DOV63" s="10"/>
      <c r="DOW63" s="10"/>
      <c r="DOX63" s="10"/>
      <c r="DOY63" s="57"/>
      <c r="DOZ63" s="58"/>
      <c r="DPA63" s="9"/>
      <c r="DPB63" s="9"/>
      <c r="DPC63" s="78"/>
      <c r="DPD63" s="9"/>
      <c r="DPE63" s="9"/>
      <c r="DPF63" s="78"/>
      <c r="DPG63" s="9"/>
      <c r="DPH63" s="9"/>
      <c r="DPI63" s="78"/>
      <c r="DPJ63" s="9"/>
      <c r="DPK63" s="9"/>
      <c r="DPL63" s="78"/>
      <c r="DPM63" s="9"/>
      <c r="DPN63" s="9"/>
      <c r="DPO63" s="78"/>
      <c r="DPP63" s="9"/>
      <c r="DPQ63" s="9"/>
      <c r="DPR63" s="78"/>
      <c r="DPS63" s="9"/>
      <c r="DPT63" s="9"/>
      <c r="DPU63" s="78"/>
      <c r="DPV63" s="9"/>
      <c r="DPW63" s="9"/>
      <c r="DPX63" s="78"/>
      <c r="DPY63" s="9"/>
      <c r="DPZ63" s="9"/>
      <c r="DQA63" s="78"/>
      <c r="DQB63" s="9"/>
      <c r="DQC63" s="9"/>
      <c r="DQD63" s="78"/>
      <c r="DQE63" s="9"/>
      <c r="DQF63" s="9"/>
      <c r="DQG63" s="78"/>
      <c r="DQH63" s="9"/>
      <c r="DQI63" s="9"/>
      <c r="DQJ63" s="78"/>
      <c r="DQK63" s="9"/>
      <c r="DQL63" s="9"/>
      <c r="DQM63" s="78"/>
      <c r="DQN63" s="9"/>
      <c r="DQO63" s="9"/>
      <c r="DQP63" s="78"/>
      <c r="DQQ63" s="9"/>
      <c r="DQR63" s="9"/>
      <c r="DQS63" s="78"/>
      <c r="DQT63" s="9"/>
      <c r="DQU63" s="9"/>
      <c r="DQV63" s="78"/>
      <c r="DQW63" s="9"/>
      <c r="DQX63" s="9"/>
      <c r="DQY63" s="78"/>
      <c r="DQZ63" s="9"/>
      <c r="DRA63" s="9"/>
      <c r="DRB63" s="78"/>
      <c r="DRC63" s="9"/>
      <c r="DRD63" s="9"/>
      <c r="DRE63" s="78"/>
      <c r="DRF63" s="9"/>
      <c r="DRG63" s="9"/>
      <c r="DRH63" s="78"/>
      <c r="DRI63" s="9"/>
      <c r="DRJ63" s="9"/>
      <c r="DRK63" s="78"/>
      <c r="DRL63" s="10"/>
      <c r="DRM63" s="10"/>
      <c r="DRN63" s="10"/>
      <c r="DRO63" s="9"/>
      <c r="DRP63" s="9"/>
      <c r="DRQ63" s="78"/>
      <c r="DRR63" s="10"/>
      <c r="DRS63" s="10"/>
      <c r="DRT63" s="10"/>
      <c r="DRU63" s="9"/>
      <c r="DRV63" s="9"/>
      <c r="DRW63" s="78"/>
      <c r="DRX63" s="9"/>
      <c r="DRY63" s="9"/>
      <c r="DRZ63" s="78"/>
      <c r="DSA63" s="10"/>
      <c r="DSB63" s="10"/>
      <c r="DSC63" s="10"/>
      <c r="DSD63" s="10"/>
      <c r="DSE63" s="10"/>
      <c r="DSF63" s="10"/>
      <c r="DSG63" s="57"/>
      <c r="DSH63" s="58"/>
      <c r="DSI63" s="9"/>
      <c r="DSJ63" s="9"/>
      <c r="DSK63" s="78"/>
      <c r="DSL63" s="9"/>
      <c r="DSM63" s="9"/>
      <c r="DSN63" s="78"/>
      <c r="DSO63" s="9"/>
      <c r="DSP63" s="9"/>
      <c r="DSQ63" s="78"/>
      <c r="DSR63" s="9"/>
      <c r="DSS63" s="9"/>
      <c r="DST63" s="78"/>
      <c r="DSU63" s="9"/>
      <c r="DSV63" s="9"/>
      <c r="DSW63" s="78"/>
      <c r="DSX63" s="9"/>
      <c r="DSY63" s="9"/>
      <c r="DSZ63" s="78"/>
      <c r="DTA63" s="9"/>
      <c r="DTB63" s="9"/>
      <c r="DTC63" s="78"/>
      <c r="DTD63" s="9"/>
      <c r="DTE63" s="9"/>
      <c r="DTF63" s="78"/>
      <c r="DTG63" s="9"/>
      <c r="DTH63" s="9"/>
      <c r="DTI63" s="78"/>
      <c r="DTJ63" s="9"/>
      <c r="DTK63" s="9"/>
      <c r="DTL63" s="78"/>
      <c r="DTM63" s="9"/>
      <c r="DTN63" s="9"/>
      <c r="DTO63" s="78"/>
      <c r="DTP63" s="9"/>
      <c r="DTQ63" s="9"/>
      <c r="DTR63" s="78"/>
      <c r="DTS63" s="9"/>
      <c r="DTT63" s="9"/>
      <c r="DTU63" s="78"/>
      <c r="DTV63" s="9"/>
      <c r="DTW63" s="9"/>
      <c r="DTX63" s="78"/>
      <c r="DTY63" s="9"/>
      <c r="DTZ63" s="9"/>
      <c r="DUA63" s="78"/>
      <c r="DUB63" s="9"/>
      <c r="DUC63" s="9"/>
      <c r="DUD63" s="78"/>
      <c r="DUE63" s="9"/>
      <c r="DUF63" s="9"/>
      <c r="DUG63" s="78"/>
      <c r="DUH63" s="9"/>
      <c r="DUI63" s="9"/>
      <c r="DUJ63" s="78"/>
      <c r="DUK63" s="9"/>
      <c r="DUL63" s="9"/>
      <c r="DUM63" s="78"/>
      <c r="DUN63" s="9"/>
      <c r="DUO63" s="9"/>
      <c r="DUP63" s="78"/>
      <c r="DUQ63" s="9"/>
      <c r="DUR63" s="9"/>
      <c r="DUS63" s="78"/>
      <c r="DUT63" s="10"/>
      <c r="DUU63" s="10"/>
      <c r="DUV63" s="10"/>
      <c r="DUW63" s="9"/>
      <c r="DUX63" s="9"/>
      <c r="DUY63" s="78"/>
      <c r="DUZ63" s="10"/>
      <c r="DVA63" s="10"/>
      <c r="DVB63" s="10"/>
      <c r="DVC63" s="9"/>
      <c r="DVD63" s="9"/>
      <c r="DVE63" s="78"/>
      <c r="DVF63" s="9"/>
      <c r="DVG63" s="9"/>
      <c r="DVH63" s="78"/>
      <c r="DVI63" s="10"/>
      <c r="DVJ63" s="10"/>
      <c r="DVK63" s="10"/>
      <c r="DVL63" s="10"/>
      <c r="DVM63" s="10"/>
      <c r="DVN63" s="10"/>
      <c r="DVO63" s="57"/>
      <c r="DVP63" s="58"/>
      <c r="DVQ63" s="9"/>
      <c r="DVR63" s="9"/>
      <c r="DVS63" s="78"/>
      <c r="DVT63" s="9"/>
      <c r="DVU63" s="9"/>
      <c r="DVV63" s="78"/>
      <c r="DVW63" s="9"/>
      <c r="DVX63" s="9"/>
      <c r="DVY63" s="78"/>
      <c r="DVZ63" s="9"/>
      <c r="DWA63" s="9"/>
      <c r="DWB63" s="78"/>
      <c r="DWC63" s="9"/>
      <c r="DWD63" s="9"/>
      <c r="DWE63" s="78"/>
      <c r="DWF63" s="9"/>
      <c r="DWG63" s="9"/>
      <c r="DWH63" s="78"/>
      <c r="DWI63" s="9"/>
      <c r="DWJ63" s="9"/>
      <c r="DWK63" s="78"/>
      <c r="DWL63" s="9"/>
      <c r="DWM63" s="9"/>
      <c r="DWN63" s="78"/>
      <c r="DWO63" s="9"/>
      <c r="DWP63" s="9"/>
      <c r="DWQ63" s="78"/>
      <c r="DWR63" s="9"/>
      <c r="DWS63" s="9"/>
      <c r="DWT63" s="78"/>
      <c r="DWU63" s="9"/>
      <c r="DWV63" s="9"/>
      <c r="DWW63" s="78"/>
      <c r="DWX63" s="9"/>
      <c r="DWY63" s="9"/>
      <c r="DWZ63" s="78"/>
      <c r="DXA63" s="9"/>
      <c r="DXB63" s="9"/>
      <c r="DXC63" s="78"/>
      <c r="DXD63" s="9"/>
      <c r="DXE63" s="9"/>
      <c r="DXF63" s="78"/>
      <c r="DXG63" s="9"/>
      <c r="DXH63" s="9"/>
      <c r="DXI63" s="78"/>
      <c r="DXJ63" s="9"/>
      <c r="DXK63" s="9"/>
      <c r="DXL63" s="78"/>
      <c r="DXM63" s="9"/>
      <c r="DXN63" s="9"/>
      <c r="DXO63" s="78"/>
      <c r="DXP63" s="9"/>
      <c r="DXQ63" s="9"/>
      <c r="DXR63" s="78"/>
      <c r="DXS63" s="9"/>
      <c r="DXT63" s="9"/>
      <c r="DXU63" s="78"/>
      <c r="DXV63" s="9"/>
      <c r="DXW63" s="9"/>
      <c r="DXX63" s="78"/>
      <c r="DXY63" s="9"/>
      <c r="DXZ63" s="9"/>
      <c r="DYA63" s="78"/>
      <c r="DYB63" s="10"/>
      <c r="DYC63" s="10"/>
      <c r="DYD63" s="10"/>
      <c r="DYE63" s="9"/>
      <c r="DYF63" s="9"/>
      <c r="DYG63" s="78"/>
      <c r="DYH63" s="10"/>
      <c r="DYI63" s="10"/>
      <c r="DYJ63" s="10"/>
      <c r="DYK63" s="9"/>
      <c r="DYL63" s="9"/>
      <c r="DYM63" s="78"/>
      <c r="DYN63" s="9"/>
      <c r="DYO63" s="9"/>
      <c r="DYP63" s="78"/>
      <c r="DYQ63" s="10"/>
      <c r="DYR63" s="10"/>
      <c r="DYS63" s="10"/>
      <c r="DYT63" s="10"/>
      <c r="DYU63" s="10"/>
      <c r="DYV63" s="10"/>
      <c r="DYW63" s="57"/>
      <c r="DYX63" s="58"/>
      <c r="DYY63" s="9"/>
      <c r="DYZ63" s="9"/>
      <c r="DZA63" s="78"/>
      <c r="DZB63" s="9"/>
      <c r="DZC63" s="9"/>
      <c r="DZD63" s="78"/>
      <c r="DZE63" s="9"/>
      <c r="DZF63" s="9"/>
      <c r="DZG63" s="78"/>
      <c r="DZH63" s="9"/>
      <c r="DZI63" s="9"/>
      <c r="DZJ63" s="78"/>
      <c r="DZK63" s="9"/>
      <c r="DZL63" s="9"/>
      <c r="DZM63" s="78"/>
      <c r="DZN63" s="9"/>
      <c r="DZO63" s="9"/>
      <c r="DZP63" s="78"/>
      <c r="DZQ63" s="9"/>
      <c r="DZR63" s="9"/>
      <c r="DZS63" s="78"/>
      <c r="DZT63" s="9"/>
      <c r="DZU63" s="9"/>
      <c r="DZV63" s="78"/>
      <c r="DZW63" s="9"/>
      <c r="DZX63" s="9"/>
      <c r="DZY63" s="78"/>
      <c r="DZZ63" s="9"/>
      <c r="EAA63" s="9"/>
      <c r="EAB63" s="78"/>
      <c r="EAC63" s="9"/>
      <c r="EAD63" s="9"/>
      <c r="EAE63" s="78"/>
      <c r="EAF63" s="9"/>
      <c r="EAG63" s="9"/>
      <c r="EAH63" s="78"/>
      <c r="EAI63" s="9"/>
      <c r="EAJ63" s="9"/>
      <c r="EAK63" s="78"/>
      <c r="EAL63" s="9"/>
      <c r="EAM63" s="9"/>
      <c r="EAN63" s="78"/>
      <c r="EAO63" s="9"/>
      <c r="EAP63" s="9"/>
      <c r="EAQ63" s="78"/>
      <c r="EAR63" s="9"/>
      <c r="EAS63" s="9"/>
      <c r="EAT63" s="78"/>
      <c r="EAU63" s="9"/>
      <c r="EAV63" s="9"/>
      <c r="EAW63" s="78"/>
      <c r="EAX63" s="9"/>
      <c r="EAY63" s="9"/>
      <c r="EAZ63" s="78"/>
      <c r="EBA63" s="9"/>
      <c r="EBB63" s="9"/>
      <c r="EBC63" s="78"/>
      <c r="EBD63" s="9"/>
      <c r="EBE63" s="9"/>
      <c r="EBF63" s="78"/>
      <c r="EBG63" s="9"/>
      <c r="EBH63" s="9"/>
      <c r="EBI63" s="78"/>
      <c r="EBJ63" s="10"/>
      <c r="EBK63" s="10"/>
      <c r="EBL63" s="10"/>
      <c r="EBM63" s="9"/>
      <c r="EBN63" s="9"/>
      <c r="EBO63" s="78"/>
      <c r="EBP63" s="10"/>
      <c r="EBQ63" s="10"/>
      <c r="EBR63" s="10"/>
      <c r="EBS63" s="9"/>
      <c r="EBT63" s="9"/>
      <c r="EBU63" s="78"/>
      <c r="EBV63" s="9"/>
      <c r="EBW63" s="9"/>
      <c r="EBX63" s="78"/>
      <c r="EBY63" s="10"/>
      <c r="EBZ63" s="10"/>
      <c r="ECA63" s="10"/>
      <c r="ECB63" s="10"/>
      <c r="ECC63" s="10"/>
      <c r="ECD63" s="10"/>
      <c r="ECE63" s="57"/>
      <c r="ECF63" s="58"/>
      <c r="ECG63" s="9"/>
      <c r="ECH63" s="9"/>
      <c r="ECI63" s="78"/>
      <c r="ECJ63" s="9"/>
      <c r="ECK63" s="9"/>
      <c r="ECL63" s="78"/>
      <c r="ECM63" s="9"/>
      <c r="ECN63" s="9"/>
      <c r="ECO63" s="78"/>
      <c r="ECP63" s="9"/>
      <c r="ECQ63" s="9"/>
      <c r="ECR63" s="78"/>
      <c r="ECS63" s="9"/>
      <c r="ECT63" s="9"/>
      <c r="ECU63" s="78"/>
      <c r="ECV63" s="9"/>
      <c r="ECW63" s="9"/>
      <c r="ECX63" s="78"/>
      <c r="ECY63" s="9"/>
      <c r="ECZ63" s="9"/>
      <c r="EDA63" s="78"/>
      <c r="EDB63" s="9"/>
      <c r="EDC63" s="9"/>
      <c r="EDD63" s="78"/>
      <c r="EDE63" s="9"/>
      <c r="EDF63" s="9"/>
      <c r="EDG63" s="78"/>
      <c r="EDH63" s="9"/>
      <c r="EDI63" s="9"/>
      <c r="EDJ63" s="78"/>
      <c r="EDK63" s="9"/>
      <c r="EDL63" s="9"/>
      <c r="EDM63" s="78"/>
      <c r="EDN63" s="9"/>
      <c r="EDO63" s="9"/>
      <c r="EDP63" s="78"/>
      <c r="EDQ63" s="9"/>
      <c r="EDR63" s="9"/>
      <c r="EDS63" s="78"/>
      <c r="EDT63" s="9"/>
      <c r="EDU63" s="9"/>
      <c r="EDV63" s="78"/>
      <c r="EDW63" s="9"/>
      <c r="EDX63" s="9"/>
      <c r="EDY63" s="78"/>
      <c r="EDZ63" s="9"/>
      <c r="EEA63" s="9"/>
      <c r="EEB63" s="78"/>
      <c r="EEC63" s="9"/>
      <c r="EED63" s="9"/>
      <c r="EEE63" s="78"/>
      <c r="EEF63" s="9"/>
      <c r="EEG63" s="9"/>
      <c r="EEH63" s="78"/>
      <c r="EEI63" s="9"/>
      <c r="EEJ63" s="9"/>
      <c r="EEK63" s="78"/>
      <c r="EEL63" s="9"/>
      <c r="EEM63" s="9"/>
      <c r="EEN63" s="78"/>
      <c r="EEO63" s="9"/>
      <c r="EEP63" s="9"/>
      <c r="EEQ63" s="78"/>
      <c r="EER63" s="10"/>
      <c r="EES63" s="10"/>
      <c r="EET63" s="10"/>
      <c r="EEU63" s="9"/>
      <c r="EEV63" s="9"/>
      <c r="EEW63" s="78"/>
      <c r="EEX63" s="10"/>
      <c r="EEY63" s="10"/>
      <c r="EEZ63" s="10"/>
      <c r="EFA63" s="9"/>
      <c r="EFB63" s="9"/>
      <c r="EFC63" s="78"/>
      <c r="EFD63" s="9"/>
      <c r="EFE63" s="9"/>
      <c r="EFF63" s="78"/>
      <c r="EFG63" s="10"/>
      <c r="EFH63" s="10"/>
      <c r="EFI63" s="10"/>
      <c r="EFJ63" s="10"/>
      <c r="EFK63" s="10"/>
      <c r="EFL63" s="10"/>
      <c r="EFM63" s="57"/>
      <c r="EFN63" s="58"/>
      <c r="EFO63" s="9"/>
      <c r="EFP63" s="9"/>
      <c r="EFQ63" s="78"/>
      <c r="EFR63" s="9"/>
      <c r="EFS63" s="9"/>
      <c r="EFT63" s="78"/>
      <c r="EFU63" s="9"/>
      <c r="EFV63" s="9"/>
      <c r="EFW63" s="78"/>
      <c r="EFX63" s="9"/>
      <c r="EFY63" s="9"/>
      <c r="EFZ63" s="78"/>
      <c r="EGA63" s="9"/>
      <c r="EGB63" s="9"/>
      <c r="EGC63" s="78"/>
      <c r="EGD63" s="9"/>
      <c r="EGE63" s="9"/>
      <c r="EGF63" s="78"/>
      <c r="EGG63" s="9"/>
      <c r="EGH63" s="9"/>
      <c r="EGI63" s="78"/>
      <c r="EGJ63" s="9"/>
      <c r="EGK63" s="9"/>
      <c r="EGL63" s="78"/>
      <c r="EGM63" s="9"/>
      <c r="EGN63" s="9"/>
      <c r="EGO63" s="78"/>
      <c r="EGP63" s="9"/>
      <c r="EGQ63" s="9"/>
      <c r="EGR63" s="78"/>
      <c r="EGS63" s="9"/>
      <c r="EGT63" s="9"/>
      <c r="EGU63" s="78"/>
      <c r="EGV63" s="9"/>
      <c r="EGW63" s="9"/>
      <c r="EGX63" s="78"/>
      <c r="EGY63" s="9"/>
      <c r="EGZ63" s="9"/>
      <c r="EHA63" s="78"/>
      <c r="EHB63" s="9"/>
      <c r="EHC63" s="9"/>
      <c r="EHD63" s="78"/>
      <c r="EHE63" s="9"/>
      <c r="EHF63" s="9"/>
      <c r="EHG63" s="78"/>
      <c r="EHH63" s="9"/>
      <c r="EHI63" s="9"/>
      <c r="EHJ63" s="78"/>
      <c r="EHK63" s="9"/>
      <c r="EHL63" s="9"/>
      <c r="EHM63" s="78"/>
      <c r="EHN63" s="9"/>
      <c r="EHO63" s="9"/>
      <c r="EHP63" s="78"/>
      <c r="EHQ63" s="9"/>
      <c r="EHR63" s="9"/>
      <c r="EHS63" s="78"/>
      <c r="EHT63" s="9"/>
      <c r="EHU63" s="9"/>
      <c r="EHV63" s="78"/>
      <c r="EHW63" s="9"/>
      <c r="EHX63" s="9"/>
      <c r="EHY63" s="78"/>
      <c r="EHZ63" s="10"/>
      <c r="EIA63" s="10"/>
      <c r="EIB63" s="10"/>
      <c r="EIC63" s="9"/>
      <c r="EID63" s="9"/>
      <c r="EIE63" s="78"/>
      <c r="EIF63" s="10"/>
      <c r="EIG63" s="10"/>
      <c r="EIH63" s="10"/>
      <c r="EII63" s="9"/>
      <c r="EIJ63" s="9"/>
      <c r="EIK63" s="78"/>
      <c r="EIL63" s="9"/>
      <c r="EIM63" s="9"/>
      <c r="EIN63" s="78"/>
      <c r="EIO63" s="10"/>
      <c r="EIP63" s="10"/>
      <c r="EIQ63" s="10"/>
      <c r="EIR63" s="10"/>
      <c r="EIS63" s="10"/>
      <c r="EIT63" s="10"/>
      <c r="EIU63" s="57"/>
      <c r="EIV63" s="58"/>
      <c r="EIW63" s="9"/>
      <c r="EIX63" s="9"/>
      <c r="EIY63" s="78"/>
      <c r="EIZ63" s="9"/>
      <c r="EJA63" s="9"/>
      <c r="EJB63" s="78"/>
      <c r="EJC63" s="9"/>
      <c r="EJD63" s="9"/>
      <c r="EJE63" s="78"/>
      <c r="EJF63" s="9"/>
      <c r="EJG63" s="9"/>
      <c r="EJH63" s="78"/>
      <c r="EJI63" s="9"/>
      <c r="EJJ63" s="9"/>
      <c r="EJK63" s="78"/>
      <c r="EJL63" s="9"/>
      <c r="EJM63" s="9"/>
      <c r="EJN63" s="78"/>
      <c r="EJO63" s="9"/>
      <c r="EJP63" s="9"/>
      <c r="EJQ63" s="78"/>
      <c r="EJR63" s="9"/>
      <c r="EJS63" s="9"/>
      <c r="EJT63" s="78"/>
      <c r="EJU63" s="9"/>
      <c r="EJV63" s="9"/>
      <c r="EJW63" s="78"/>
      <c r="EJX63" s="9"/>
      <c r="EJY63" s="9"/>
      <c r="EJZ63" s="78"/>
      <c r="EKA63" s="9"/>
      <c r="EKB63" s="9"/>
      <c r="EKC63" s="78"/>
      <c r="EKD63" s="9"/>
      <c r="EKE63" s="9"/>
      <c r="EKF63" s="78"/>
      <c r="EKG63" s="9"/>
      <c r="EKH63" s="9"/>
      <c r="EKI63" s="78"/>
      <c r="EKJ63" s="9"/>
      <c r="EKK63" s="9"/>
      <c r="EKL63" s="78"/>
      <c r="EKM63" s="9"/>
      <c r="EKN63" s="9"/>
      <c r="EKO63" s="78"/>
      <c r="EKP63" s="9"/>
      <c r="EKQ63" s="9"/>
      <c r="EKR63" s="78"/>
      <c r="EKS63" s="9"/>
      <c r="EKT63" s="9"/>
      <c r="EKU63" s="78"/>
      <c r="EKV63" s="9"/>
      <c r="EKW63" s="9"/>
      <c r="EKX63" s="78"/>
      <c r="EKY63" s="9"/>
      <c r="EKZ63" s="9"/>
      <c r="ELA63" s="78"/>
      <c r="ELB63" s="9"/>
      <c r="ELC63" s="9"/>
      <c r="ELD63" s="78"/>
      <c r="ELE63" s="9"/>
      <c r="ELF63" s="9"/>
      <c r="ELG63" s="78"/>
      <c r="ELH63" s="10"/>
      <c r="ELI63" s="10"/>
      <c r="ELJ63" s="10"/>
      <c r="ELK63" s="9"/>
      <c r="ELL63" s="9"/>
      <c r="ELM63" s="78"/>
      <c r="ELN63" s="10"/>
      <c r="ELO63" s="10"/>
      <c r="ELP63" s="10"/>
      <c r="ELQ63" s="9"/>
      <c r="ELR63" s="9"/>
      <c r="ELS63" s="78"/>
      <c r="ELT63" s="9"/>
      <c r="ELU63" s="9"/>
      <c r="ELV63" s="78"/>
      <c r="ELW63" s="10"/>
      <c r="ELX63" s="10"/>
      <c r="ELY63" s="10"/>
      <c r="ELZ63" s="10"/>
      <c r="EMA63" s="10"/>
      <c r="EMB63" s="10"/>
      <c r="EMC63" s="57"/>
      <c r="EMD63" s="58"/>
      <c r="EME63" s="9"/>
      <c r="EMF63" s="9"/>
      <c r="EMG63" s="78"/>
      <c r="EMH63" s="9"/>
      <c r="EMI63" s="9"/>
      <c r="EMJ63" s="78"/>
      <c r="EMK63" s="9"/>
      <c r="EML63" s="9"/>
      <c r="EMM63" s="78"/>
      <c r="EMN63" s="9"/>
      <c r="EMO63" s="9"/>
      <c r="EMP63" s="78"/>
      <c r="EMQ63" s="9"/>
      <c r="EMR63" s="9"/>
      <c r="EMS63" s="78"/>
      <c r="EMT63" s="9"/>
      <c r="EMU63" s="9"/>
      <c r="EMV63" s="78"/>
      <c r="EMW63" s="9"/>
      <c r="EMX63" s="9"/>
      <c r="EMY63" s="78"/>
      <c r="EMZ63" s="9"/>
      <c r="ENA63" s="9"/>
      <c r="ENB63" s="78"/>
      <c r="ENC63" s="9"/>
      <c r="END63" s="9"/>
      <c r="ENE63" s="78"/>
      <c r="ENF63" s="9"/>
      <c r="ENG63" s="9"/>
      <c r="ENH63" s="78"/>
      <c r="ENI63" s="9"/>
      <c r="ENJ63" s="9"/>
      <c r="ENK63" s="78"/>
      <c r="ENL63" s="9"/>
      <c r="ENM63" s="9"/>
      <c r="ENN63" s="78"/>
      <c r="ENO63" s="9"/>
      <c r="ENP63" s="9"/>
      <c r="ENQ63" s="78"/>
      <c r="ENR63" s="9"/>
      <c r="ENS63" s="9"/>
      <c r="ENT63" s="78"/>
      <c r="ENU63" s="9"/>
      <c r="ENV63" s="9"/>
      <c r="ENW63" s="78"/>
      <c r="ENX63" s="9"/>
      <c r="ENY63" s="9"/>
      <c r="ENZ63" s="78"/>
      <c r="EOA63" s="9"/>
      <c r="EOB63" s="9"/>
      <c r="EOC63" s="78"/>
      <c r="EOD63" s="9"/>
      <c r="EOE63" s="9"/>
      <c r="EOF63" s="78"/>
      <c r="EOG63" s="9"/>
      <c r="EOH63" s="9"/>
      <c r="EOI63" s="78"/>
      <c r="EOJ63" s="9"/>
      <c r="EOK63" s="9"/>
      <c r="EOL63" s="78"/>
      <c r="EOM63" s="9"/>
      <c r="EON63" s="9"/>
      <c r="EOO63" s="78"/>
      <c r="EOP63" s="10"/>
      <c r="EOQ63" s="10"/>
      <c r="EOR63" s="10"/>
      <c r="EOS63" s="9"/>
      <c r="EOT63" s="9"/>
      <c r="EOU63" s="78"/>
      <c r="EOV63" s="10"/>
      <c r="EOW63" s="10"/>
      <c r="EOX63" s="10"/>
      <c r="EOY63" s="9"/>
      <c r="EOZ63" s="9"/>
      <c r="EPA63" s="78"/>
      <c r="EPB63" s="9"/>
      <c r="EPC63" s="9"/>
      <c r="EPD63" s="78"/>
      <c r="EPE63" s="10"/>
      <c r="EPF63" s="10"/>
      <c r="EPG63" s="10"/>
      <c r="EPH63" s="10"/>
      <c r="EPI63" s="10"/>
      <c r="EPJ63" s="10"/>
      <c r="EPK63" s="57"/>
      <c r="EPL63" s="58"/>
      <c r="EPM63" s="9"/>
      <c r="EPN63" s="9"/>
      <c r="EPO63" s="78"/>
      <c r="EPP63" s="9"/>
      <c r="EPQ63" s="9"/>
      <c r="EPR63" s="78"/>
      <c r="EPS63" s="9"/>
      <c r="EPT63" s="9"/>
      <c r="EPU63" s="78"/>
      <c r="EPV63" s="9"/>
      <c r="EPW63" s="9"/>
      <c r="EPX63" s="78"/>
      <c r="EPY63" s="9"/>
      <c r="EPZ63" s="9"/>
      <c r="EQA63" s="78"/>
      <c r="EQB63" s="9"/>
      <c r="EQC63" s="9"/>
      <c r="EQD63" s="78"/>
      <c r="EQE63" s="9"/>
      <c r="EQF63" s="9"/>
      <c r="EQG63" s="78"/>
      <c r="EQH63" s="9"/>
      <c r="EQI63" s="9"/>
      <c r="EQJ63" s="78"/>
      <c r="EQK63" s="9"/>
      <c r="EQL63" s="9"/>
      <c r="EQM63" s="78"/>
      <c r="EQN63" s="9"/>
      <c r="EQO63" s="9"/>
      <c r="EQP63" s="78"/>
      <c r="EQQ63" s="9"/>
      <c r="EQR63" s="9"/>
      <c r="EQS63" s="78"/>
      <c r="EQT63" s="9"/>
      <c r="EQU63" s="9"/>
      <c r="EQV63" s="78"/>
      <c r="EQW63" s="9"/>
      <c r="EQX63" s="9"/>
      <c r="EQY63" s="78"/>
      <c r="EQZ63" s="9"/>
      <c r="ERA63" s="9"/>
      <c r="ERB63" s="78"/>
      <c r="ERC63" s="9"/>
      <c r="ERD63" s="9"/>
      <c r="ERE63" s="78"/>
      <c r="ERF63" s="9"/>
      <c r="ERG63" s="9"/>
      <c r="ERH63" s="78"/>
      <c r="ERI63" s="9"/>
      <c r="ERJ63" s="9"/>
      <c r="ERK63" s="78"/>
      <c r="ERL63" s="9"/>
      <c r="ERM63" s="9"/>
      <c r="ERN63" s="78"/>
      <c r="ERO63" s="9"/>
      <c r="ERP63" s="9"/>
      <c r="ERQ63" s="78"/>
      <c r="ERR63" s="9"/>
      <c r="ERS63" s="9"/>
      <c r="ERT63" s="78"/>
      <c r="ERU63" s="9"/>
      <c r="ERV63" s="9"/>
      <c r="ERW63" s="78"/>
      <c r="ERX63" s="10"/>
      <c r="ERY63" s="10"/>
      <c r="ERZ63" s="10"/>
      <c r="ESA63" s="9"/>
      <c r="ESB63" s="9"/>
      <c r="ESC63" s="78"/>
      <c r="ESD63" s="10"/>
      <c r="ESE63" s="10"/>
      <c r="ESF63" s="10"/>
      <c r="ESG63" s="9"/>
      <c r="ESH63" s="9"/>
      <c r="ESI63" s="78"/>
      <c r="ESJ63" s="9"/>
      <c r="ESK63" s="9"/>
      <c r="ESL63" s="78"/>
      <c r="ESM63" s="10"/>
      <c r="ESN63" s="10"/>
      <c r="ESO63" s="10"/>
      <c r="ESP63" s="10"/>
      <c r="ESQ63" s="10"/>
      <c r="ESR63" s="10"/>
      <c r="ESS63" s="57"/>
      <c r="EST63" s="58"/>
      <c r="ESU63" s="9"/>
      <c r="ESV63" s="9"/>
      <c r="ESW63" s="78"/>
      <c r="ESX63" s="9"/>
      <c r="ESY63" s="9"/>
      <c r="ESZ63" s="78"/>
      <c r="ETA63" s="9"/>
      <c r="ETB63" s="9"/>
      <c r="ETC63" s="78"/>
      <c r="ETD63" s="9"/>
      <c r="ETE63" s="9"/>
      <c r="ETF63" s="78"/>
      <c r="ETG63" s="9"/>
      <c r="ETH63" s="9"/>
      <c r="ETI63" s="78"/>
      <c r="ETJ63" s="9"/>
      <c r="ETK63" s="9"/>
      <c r="ETL63" s="78"/>
      <c r="ETM63" s="9"/>
      <c r="ETN63" s="9"/>
      <c r="ETO63" s="78"/>
      <c r="ETP63" s="9"/>
      <c r="ETQ63" s="9"/>
      <c r="ETR63" s="78"/>
      <c r="ETS63" s="9"/>
      <c r="ETT63" s="9"/>
      <c r="ETU63" s="78"/>
      <c r="ETV63" s="9"/>
      <c r="ETW63" s="9"/>
      <c r="ETX63" s="78"/>
      <c r="ETY63" s="9"/>
      <c r="ETZ63" s="9"/>
      <c r="EUA63" s="78"/>
      <c r="EUB63" s="9"/>
      <c r="EUC63" s="9"/>
      <c r="EUD63" s="78"/>
      <c r="EUE63" s="9"/>
      <c r="EUF63" s="9"/>
      <c r="EUG63" s="78"/>
      <c r="EUH63" s="9"/>
      <c r="EUI63" s="9"/>
      <c r="EUJ63" s="78"/>
      <c r="EUK63" s="9"/>
      <c r="EUL63" s="9"/>
      <c r="EUM63" s="78"/>
      <c r="EUN63" s="9"/>
      <c r="EUO63" s="9"/>
      <c r="EUP63" s="78"/>
      <c r="EUQ63" s="9"/>
      <c r="EUR63" s="9"/>
      <c r="EUS63" s="78"/>
      <c r="EUT63" s="9"/>
      <c r="EUU63" s="9"/>
      <c r="EUV63" s="78"/>
      <c r="EUW63" s="9"/>
      <c r="EUX63" s="9"/>
      <c r="EUY63" s="78"/>
      <c r="EUZ63" s="9"/>
      <c r="EVA63" s="9"/>
      <c r="EVB63" s="78"/>
      <c r="EVC63" s="9"/>
      <c r="EVD63" s="9"/>
      <c r="EVE63" s="78"/>
      <c r="EVF63" s="10"/>
      <c r="EVG63" s="10"/>
      <c r="EVH63" s="10"/>
      <c r="EVI63" s="9"/>
      <c r="EVJ63" s="9"/>
      <c r="EVK63" s="78"/>
      <c r="EVL63" s="10"/>
      <c r="EVM63" s="10"/>
      <c r="EVN63" s="10"/>
      <c r="EVO63" s="9"/>
      <c r="EVP63" s="9"/>
      <c r="EVQ63" s="78"/>
      <c r="EVR63" s="9"/>
      <c r="EVS63" s="9"/>
      <c r="EVT63" s="78"/>
      <c r="EVU63" s="10"/>
      <c r="EVV63" s="10"/>
      <c r="EVW63" s="10"/>
      <c r="EVX63" s="10"/>
      <c r="EVY63" s="10"/>
      <c r="EVZ63" s="10"/>
      <c r="EWA63" s="57"/>
      <c r="EWB63" s="58"/>
      <c r="EWC63" s="9"/>
      <c r="EWD63" s="9"/>
      <c r="EWE63" s="78"/>
      <c r="EWF63" s="9"/>
      <c r="EWG63" s="9"/>
      <c r="EWH63" s="78"/>
      <c r="EWI63" s="9"/>
      <c r="EWJ63" s="9"/>
      <c r="EWK63" s="78"/>
      <c r="EWL63" s="9"/>
      <c r="EWM63" s="9"/>
      <c r="EWN63" s="78"/>
      <c r="EWO63" s="9"/>
      <c r="EWP63" s="9"/>
      <c r="EWQ63" s="78"/>
      <c r="EWR63" s="9"/>
      <c r="EWS63" s="9"/>
      <c r="EWT63" s="78"/>
      <c r="EWU63" s="9"/>
      <c r="EWV63" s="9"/>
      <c r="EWW63" s="78"/>
      <c r="EWX63" s="9"/>
      <c r="EWY63" s="9"/>
      <c r="EWZ63" s="78"/>
      <c r="EXA63" s="9"/>
      <c r="EXB63" s="9"/>
      <c r="EXC63" s="78"/>
      <c r="EXD63" s="9"/>
      <c r="EXE63" s="9"/>
      <c r="EXF63" s="78"/>
      <c r="EXG63" s="9"/>
      <c r="EXH63" s="9"/>
      <c r="EXI63" s="78"/>
      <c r="EXJ63" s="9"/>
      <c r="EXK63" s="9"/>
      <c r="EXL63" s="78"/>
      <c r="EXM63" s="9"/>
      <c r="EXN63" s="9"/>
      <c r="EXO63" s="78"/>
      <c r="EXP63" s="9"/>
      <c r="EXQ63" s="9"/>
      <c r="EXR63" s="78"/>
      <c r="EXS63" s="9"/>
      <c r="EXT63" s="9"/>
      <c r="EXU63" s="78"/>
      <c r="EXV63" s="9"/>
      <c r="EXW63" s="9"/>
      <c r="EXX63" s="78"/>
      <c r="EXY63" s="9"/>
      <c r="EXZ63" s="9"/>
      <c r="EYA63" s="78"/>
      <c r="EYB63" s="9"/>
      <c r="EYC63" s="9"/>
      <c r="EYD63" s="78"/>
      <c r="EYE63" s="9"/>
      <c r="EYF63" s="9"/>
      <c r="EYG63" s="78"/>
      <c r="EYH63" s="9"/>
      <c r="EYI63" s="9"/>
      <c r="EYJ63" s="78"/>
      <c r="EYK63" s="9"/>
      <c r="EYL63" s="9"/>
      <c r="EYM63" s="78"/>
      <c r="EYN63" s="10"/>
      <c r="EYO63" s="10"/>
      <c r="EYP63" s="10"/>
      <c r="EYQ63" s="9"/>
      <c r="EYR63" s="9"/>
      <c r="EYS63" s="78"/>
      <c r="EYT63" s="10"/>
      <c r="EYU63" s="10"/>
      <c r="EYV63" s="10"/>
      <c r="EYW63" s="9"/>
      <c r="EYX63" s="9"/>
      <c r="EYY63" s="78"/>
      <c r="EYZ63" s="9"/>
      <c r="EZA63" s="9"/>
      <c r="EZB63" s="78"/>
      <c r="EZC63" s="10"/>
      <c r="EZD63" s="10"/>
      <c r="EZE63" s="10"/>
      <c r="EZF63" s="10"/>
      <c r="EZG63" s="10"/>
      <c r="EZH63" s="10"/>
      <c r="EZI63" s="57"/>
      <c r="EZJ63" s="58"/>
      <c r="EZK63" s="9"/>
      <c r="EZL63" s="9"/>
      <c r="EZM63" s="78"/>
      <c r="EZN63" s="9"/>
      <c r="EZO63" s="9"/>
      <c r="EZP63" s="78"/>
      <c r="EZQ63" s="9"/>
      <c r="EZR63" s="9"/>
      <c r="EZS63" s="78"/>
      <c r="EZT63" s="9"/>
      <c r="EZU63" s="9"/>
      <c r="EZV63" s="78"/>
      <c r="EZW63" s="9"/>
      <c r="EZX63" s="9"/>
      <c r="EZY63" s="78"/>
      <c r="EZZ63" s="9"/>
      <c r="FAA63" s="9"/>
      <c r="FAB63" s="78"/>
      <c r="FAC63" s="9"/>
      <c r="FAD63" s="9"/>
      <c r="FAE63" s="78"/>
      <c r="FAF63" s="9"/>
      <c r="FAG63" s="9"/>
      <c r="FAH63" s="78"/>
      <c r="FAI63" s="9"/>
      <c r="FAJ63" s="9"/>
      <c r="FAK63" s="78"/>
      <c r="FAL63" s="9"/>
      <c r="FAM63" s="9"/>
      <c r="FAN63" s="78"/>
      <c r="FAO63" s="9"/>
      <c r="FAP63" s="9"/>
      <c r="FAQ63" s="78"/>
      <c r="FAR63" s="9"/>
      <c r="FAS63" s="9"/>
      <c r="FAT63" s="78"/>
      <c r="FAU63" s="9"/>
      <c r="FAV63" s="9"/>
      <c r="FAW63" s="78"/>
      <c r="FAX63" s="9"/>
      <c r="FAY63" s="9"/>
      <c r="FAZ63" s="78"/>
      <c r="FBA63" s="9"/>
      <c r="FBB63" s="9"/>
      <c r="FBC63" s="78"/>
      <c r="FBD63" s="9"/>
      <c r="FBE63" s="9"/>
      <c r="FBF63" s="78"/>
      <c r="FBG63" s="9"/>
      <c r="FBH63" s="9"/>
      <c r="FBI63" s="78"/>
      <c r="FBJ63" s="9"/>
      <c r="FBK63" s="9"/>
      <c r="FBL63" s="78"/>
      <c r="FBM63" s="9"/>
      <c r="FBN63" s="9"/>
      <c r="FBO63" s="78"/>
      <c r="FBP63" s="9"/>
      <c r="FBQ63" s="9"/>
      <c r="FBR63" s="78"/>
      <c r="FBS63" s="9"/>
      <c r="FBT63" s="9"/>
      <c r="FBU63" s="78"/>
      <c r="FBV63" s="10"/>
      <c r="FBW63" s="10"/>
      <c r="FBX63" s="10"/>
      <c r="FBY63" s="9"/>
      <c r="FBZ63" s="9"/>
      <c r="FCA63" s="78"/>
      <c r="FCB63" s="10"/>
      <c r="FCC63" s="10"/>
      <c r="FCD63" s="10"/>
      <c r="FCE63" s="9"/>
      <c r="FCF63" s="9"/>
      <c r="FCG63" s="78"/>
      <c r="FCH63" s="9"/>
      <c r="FCI63" s="9"/>
      <c r="FCJ63" s="78"/>
      <c r="FCK63" s="10"/>
      <c r="FCL63" s="10"/>
      <c r="FCM63" s="10"/>
      <c r="FCN63" s="10"/>
      <c r="FCO63" s="10"/>
      <c r="FCP63" s="10"/>
      <c r="FCQ63" s="57"/>
      <c r="FCR63" s="58"/>
      <c r="FCS63" s="9"/>
      <c r="FCT63" s="9"/>
      <c r="FCU63" s="78"/>
      <c r="FCV63" s="9"/>
      <c r="FCW63" s="9"/>
      <c r="FCX63" s="78"/>
      <c r="FCY63" s="9"/>
      <c r="FCZ63" s="9"/>
      <c r="FDA63" s="78"/>
      <c r="FDB63" s="9"/>
      <c r="FDC63" s="9"/>
      <c r="FDD63" s="78"/>
      <c r="FDE63" s="9"/>
      <c r="FDF63" s="9"/>
      <c r="FDG63" s="78"/>
      <c r="FDH63" s="9"/>
      <c r="FDI63" s="9"/>
      <c r="FDJ63" s="78"/>
      <c r="FDK63" s="9"/>
      <c r="FDL63" s="9"/>
      <c r="FDM63" s="78"/>
      <c r="FDN63" s="9"/>
      <c r="FDO63" s="9"/>
      <c r="FDP63" s="78"/>
      <c r="FDQ63" s="9"/>
      <c r="FDR63" s="9"/>
      <c r="FDS63" s="78"/>
      <c r="FDT63" s="9"/>
      <c r="FDU63" s="9"/>
      <c r="FDV63" s="78"/>
      <c r="FDW63" s="9"/>
      <c r="FDX63" s="9"/>
      <c r="FDY63" s="78"/>
      <c r="FDZ63" s="9"/>
      <c r="FEA63" s="9"/>
      <c r="FEB63" s="78"/>
      <c r="FEC63" s="9"/>
      <c r="FED63" s="9"/>
      <c r="FEE63" s="78"/>
      <c r="FEF63" s="9"/>
      <c r="FEG63" s="9"/>
      <c r="FEH63" s="78"/>
      <c r="FEI63" s="9"/>
      <c r="FEJ63" s="9"/>
      <c r="FEK63" s="78"/>
      <c r="FEL63" s="9"/>
      <c r="FEM63" s="9"/>
      <c r="FEN63" s="78"/>
      <c r="FEO63" s="9"/>
      <c r="FEP63" s="9"/>
      <c r="FEQ63" s="78"/>
      <c r="FER63" s="9"/>
      <c r="FES63" s="9"/>
      <c r="FET63" s="78"/>
      <c r="FEU63" s="9"/>
      <c r="FEV63" s="9"/>
      <c r="FEW63" s="78"/>
      <c r="FEX63" s="9"/>
      <c r="FEY63" s="9"/>
      <c r="FEZ63" s="78"/>
      <c r="FFA63" s="9"/>
      <c r="FFB63" s="9"/>
      <c r="FFC63" s="78"/>
      <c r="FFD63" s="10"/>
      <c r="FFE63" s="10"/>
      <c r="FFF63" s="10"/>
      <c r="FFG63" s="9"/>
      <c r="FFH63" s="9"/>
      <c r="FFI63" s="78"/>
      <c r="FFJ63" s="10"/>
      <c r="FFK63" s="10"/>
      <c r="FFL63" s="10"/>
      <c r="FFM63" s="9"/>
      <c r="FFN63" s="9"/>
      <c r="FFO63" s="78"/>
      <c r="FFP63" s="9"/>
      <c r="FFQ63" s="9"/>
      <c r="FFR63" s="78"/>
      <c r="FFS63" s="10"/>
      <c r="FFT63" s="10"/>
      <c r="FFU63" s="10"/>
      <c r="FFV63" s="10"/>
      <c r="FFW63" s="10"/>
      <c r="FFX63" s="10"/>
      <c r="FFY63" s="57"/>
      <c r="FFZ63" s="58"/>
      <c r="FGA63" s="9"/>
      <c r="FGB63" s="9"/>
      <c r="FGC63" s="78"/>
      <c r="FGD63" s="9"/>
      <c r="FGE63" s="9"/>
      <c r="FGF63" s="78"/>
      <c r="FGG63" s="9"/>
      <c r="FGH63" s="9"/>
      <c r="FGI63" s="78"/>
      <c r="FGJ63" s="9"/>
      <c r="FGK63" s="9"/>
      <c r="FGL63" s="78"/>
      <c r="FGM63" s="9"/>
      <c r="FGN63" s="9"/>
      <c r="FGO63" s="78"/>
      <c r="FGP63" s="9"/>
      <c r="FGQ63" s="9"/>
      <c r="FGR63" s="78"/>
      <c r="FGS63" s="9"/>
      <c r="FGT63" s="9"/>
      <c r="FGU63" s="78"/>
      <c r="FGV63" s="9"/>
      <c r="FGW63" s="9"/>
      <c r="FGX63" s="78"/>
      <c r="FGY63" s="9"/>
      <c r="FGZ63" s="9"/>
      <c r="FHA63" s="78"/>
      <c r="FHB63" s="9"/>
      <c r="FHC63" s="9"/>
      <c r="FHD63" s="78"/>
      <c r="FHE63" s="9"/>
      <c r="FHF63" s="9"/>
      <c r="FHG63" s="78"/>
      <c r="FHH63" s="9"/>
      <c r="FHI63" s="9"/>
      <c r="FHJ63" s="78"/>
      <c r="FHK63" s="9"/>
      <c r="FHL63" s="9"/>
      <c r="FHM63" s="78"/>
      <c r="FHN63" s="9"/>
      <c r="FHO63" s="9"/>
      <c r="FHP63" s="78"/>
      <c r="FHQ63" s="9"/>
      <c r="FHR63" s="9"/>
      <c r="FHS63" s="78"/>
      <c r="FHT63" s="9"/>
      <c r="FHU63" s="9"/>
      <c r="FHV63" s="78"/>
      <c r="FHW63" s="9"/>
      <c r="FHX63" s="9"/>
      <c r="FHY63" s="78"/>
      <c r="FHZ63" s="9"/>
      <c r="FIA63" s="9"/>
      <c r="FIB63" s="78"/>
      <c r="FIC63" s="9"/>
      <c r="FID63" s="9"/>
      <c r="FIE63" s="78"/>
      <c r="FIF63" s="9"/>
      <c r="FIG63" s="9"/>
      <c r="FIH63" s="78"/>
      <c r="FII63" s="9"/>
      <c r="FIJ63" s="9"/>
      <c r="FIK63" s="78"/>
      <c r="FIL63" s="10"/>
      <c r="FIM63" s="10"/>
      <c r="FIN63" s="10"/>
      <c r="FIO63" s="9"/>
      <c r="FIP63" s="9"/>
      <c r="FIQ63" s="78"/>
      <c r="FIR63" s="10"/>
      <c r="FIS63" s="10"/>
      <c r="FIT63" s="10"/>
      <c r="FIU63" s="9"/>
      <c r="FIV63" s="9"/>
      <c r="FIW63" s="78"/>
      <c r="FIX63" s="9"/>
      <c r="FIY63" s="9"/>
      <c r="FIZ63" s="78"/>
      <c r="FJA63" s="10"/>
      <c r="FJB63" s="10"/>
      <c r="FJC63" s="10"/>
      <c r="FJD63" s="10"/>
      <c r="FJE63" s="10"/>
      <c r="FJF63" s="10"/>
      <c r="FJG63" s="57"/>
      <c r="FJH63" s="58"/>
      <c r="FJI63" s="9"/>
      <c r="FJJ63" s="9"/>
      <c r="FJK63" s="78"/>
      <c r="FJL63" s="9"/>
      <c r="FJM63" s="9"/>
      <c r="FJN63" s="78"/>
      <c r="FJO63" s="9"/>
      <c r="FJP63" s="9"/>
      <c r="FJQ63" s="78"/>
      <c r="FJR63" s="9"/>
      <c r="FJS63" s="9"/>
      <c r="FJT63" s="78"/>
      <c r="FJU63" s="9"/>
      <c r="FJV63" s="9"/>
      <c r="FJW63" s="78"/>
      <c r="FJX63" s="9"/>
      <c r="FJY63" s="9"/>
      <c r="FJZ63" s="78"/>
      <c r="FKA63" s="9"/>
      <c r="FKB63" s="9"/>
      <c r="FKC63" s="78"/>
      <c r="FKD63" s="9"/>
      <c r="FKE63" s="9"/>
      <c r="FKF63" s="78"/>
      <c r="FKG63" s="9"/>
      <c r="FKH63" s="9"/>
      <c r="FKI63" s="78"/>
      <c r="FKJ63" s="9"/>
      <c r="FKK63" s="9"/>
      <c r="FKL63" s="78"/>
      <c r="FKM63" s="9"/>
      <c r="FKN63" s="9"/>
      <c r="FKO63" s="78"/>
      <c r="FKP63" s="9"/>
      <c r="FKQ63" s="9"/>
      <c r="FKR63" s="78"/>
      <c r="FKS63" s="9"/>
      <c r="FKT63" s="9"/>
      <c r="FKU63" s="78"/>
      <c r="FKV63" s="9"/>
      <c r="FKW63" s="9"/>
      <c r="FKX63" s="78"/>
      <c r="FKY63" s="9"/>
      <c r="FKZ63" s="9"/>
      <c r="FLA63" s="78"/>
      <c r="FLB63" s="9"/>
      <c r="FLC63" s="9"/>
      <c r="FLD63" s="78"/>
      <c r="FLE63" s="9"/>
      <c r="FLF63" s="9"/>
      <c r="FLG63" s="78"/>
      <c r="FLH63" s="9"/>
      <c r="FLI63" s="9"/>
      <c r="FLJ63" s="78"/>
      <c r="FLK63" s="9"/>
      <c r="FLL63" s="9"/>
      <c r="FLM63" s="78"/>
      <c r="FLN63" s="9"/>
      <c r="FLO63" s="9"/>
      <c r="FLP63" s="78"/>
      <c r="FLQ63" s="9"/>
      <c r="FLR63" s="9"/>
      <c r="FLS63" s="78"/>
      <c r="FLT63" s="10"/>
      <c r="FLU63" s="10"/>
      <c r="FLV63" s="10"/>
      <c r="FLW63" s="9"/>
      <c r="FLX63" s="9"/>
      <c r="FLY63" s="78"/>
      <c r="FLZ63" s="10"/>
      <c r="FMA63" s="10"/>
      <c r="FMB63" s="10"/>
      <c r="FMC63" s="9"/>
      <c r="FMD63" s="9"/>
      <c r="FME63" s="78"/>
      <c r="FMF63" s="9"/>
      <c r="FMG63" s="9"/>
      <c r="FMH63" s="78"/>
      <c r="FMI63" s="10"/>
      <c r="FMJ63" s="10"/>
      <c r="FMK63" s="10"/>
      <c r="FML63" s="10"/>
      <c r="FMM63" s="10"/>
      <c r="FMN63" s="10"/>
      <c r="FMO63" s="57"/>
      <c r="FMP63" s="58"/>
      <c r="FMQ63" s="9"/>
      <c r="FMR63" s="9"/>
      <c r="FMS63" s="78"/>
      <c r="FMT63" s="9"/>
      <c r="FMU63" s="9"/>
      <c r="FMV63" s="78"/>
      <c r="FMW63" s="9"/>
      <c r="FMX63" s="9"/>
      <c r="FMY63" s="78"/>
      <c r="FMZ63" s="9"/>
      <c r="FNA63" s="9"/>
      <c r="FNB63" s="78"/>
      <c r="FNC63" s="9"/>
      <c r="FND63" s="9"/>
      <c r="FNE63" s="78"/>
      <c r="FNF63" s="9"/>
      <c r="FNG63" s="9"/>
      <c r="FNH63" s="78"/>
      <c r="FNI63" s="9"/>
      <c r="FNJ63" s="9"/>
      <c r="FNK63" s="78"/>
      <c r="FNL63" s="9"/>
      <c r="FNM63" s="9"/>
      <c r="FNN63" s="78"/>
      <c r="FNO63" s="9"/>
      <c r="FNP63" s="9"/>
      <c r="FNQ63" s="78"/>
      <c r="FNR63" s="9"/>
      <c r="FNS63" s="9"/>
      <c r="FNT63" s="78"/>
      <c r="FNU63" s="9"/>
      <c r="FNV63" s="9"/>
      <c r="FNW63" s="78"/>
      <c r="FNX63" s="9"/>
      <c r="FNY63" s="9"/>
      <c r="FNZ63" s="78"/>
      <c r="FOA63" s="9"/>
      <c r="FOB63" s="9"/>
      <c r="FOC63" s="78"/>
      <c r="FOD63" s="9"/>
      <c r="FOE63" s="9"/>
      <c r="FOF63" s="78"/>
      <c r="FOG63" s="9"/>
      <c r="FOH63" s="9"/>
      <c r="FOI63" s="78"/>
      <c r="FOJ63" s="9"/>
      <c r="FOK63" s="9"/>
      <c r="FOL63" s="78"/>
      <c r="FOM63" s="9"/>
      <c r="FON63" s="9"/>
      <c r="FOO63" s="78"/>
      <c r="FOP63" s="9"/>
      <c r="FOQ63" s="9"/>
      <c r="FOR63" s="78"/>
      <c r="FOS63" s="9"/>
      <c r="FOT63" s="9"/>
      <c r="FOU63" s="78"/>
      <c r="FOV63" s="9"/>
      <c r="FOW63" s="9"/>
      <c r="FOX63" s="78"/>
      <c r="FOY63" s="9"/>
      <c r="FOZ63" s="9"/>
      <c r="FPA63" s="78"/>
      <c r="FPB63" s="10"/>
      <c r="FPC63" s="10"/>
      <c r="FPD63" s="10"/>
      <c r="FPE63" s="9"/>
      <c r="FPF63" s="9"/>
      <c r="FPG63" s="78"/>
      <c r="FPH63" s="10"/>
      <c r="FPI63" s="10"/>
      <c r="FPJ63" s="10"/>
      <c r="FPK63" s="9"/>
      <c r="FPL63" s="9"/>
      <c r="FPM63" s="78"/>
      <c r="FPN63" s="9"/>
      <c r="FPO63" s="9"/>
      <c r="FPP63" s="78"/>
      <c r="FPQ63" s="10"/>
      <c r="FPR63" s="10"/>
      <c r="FPS63" s="10"/>
      <c r="FPT63" s="10"/>
      <c r="FPU63" s="10"/>
      <c r="FPV63" s="10"/>
      <c r="FPW63" s="57"/>
      <c r="FPX63" s="58"/>
      <c r="FPY63" s="9"/>
      <c r="FPZ63" s="9"/>
      <c r="FQA63" s="78"/>
      <c r="FQB63" s="9"/>
      <c r="FQC63" s="9"/>
      <c r="FQD63" s="78"/>
      <c r="FQE63" s="9"/>
      <c r="FQF63" s="9"/>
      <c r="FQG63" s="78"/>
      <c r="FQH63" s="9"/>
      <c r="FQI63" s="9"/>
      <c r="FQJ63" s="78"/>
      <c r="FQK63" s="9"/>
      <c r="FQL63" s="9"/>
      <c r="FQM63" s="78"/>
      <c r="FQN63" s="9"/>
      <c r="FQO63" s="9"/>
      <c r="FQP63" s="78"/>
      <c r="FQQ63" s="9"/>
      <c r="FQR63" s="9"/>
      <c r="FQS63" s="78"/>
      <c r="FQT63" s="9"/>
      <c r="FQU63" s="9"/>
      <c r="FQV63" s="78"/>
      <c r="FQW63" s="9"/>
      <c r="FQX63" s="9"/>
      <c r="FQY63" s="78"/>
      <c r="FQZ63" s="9"/>
      <c r="FRA63" s="9"/>
      <c r="FRB63" s="78"/>
      <c r="FRC63" s="9"/>
      <c r="FRD63" s="9"/>
      <c r="FRE63" s="78"/>
      <c r="FRF63" s="9"/>
      <c r="FRG63" s="9"/>
      <c r="FRH63" s="78"/>
      <c r="FRI63" s="9"/>
      <c r="FRJ63" s="9"/>
      <c r="FRK63" s="78"/>
      <c r="FRL63" s="9"/>
      <c r="FRM63" s="9"/>
      <c r="FRN63" s="78"/>
      <c r="FRO63" s="9"/>
      <c r="FRP63" s="9"/>
      <c r="FRQ63" s="78"/>
      <c r="FRR63" s="9"/>
      <c r="FRS63" s="9"/>
      <c r="FRT63" s="78"/>
      <c r="FRU63" s="9"/>
      <c r="FRV63" s="9"/>
      <c r="FRW63" s="78"/>
      <c r="FRX63" s="9"/>
      <c r="FRY63" s="9"/>
      <c r="FRZ63" s="78"/>
      <c r="FSA63" s="9"/>
      <c r="FSB63" s="9"/>
      <c r="FSC63" s="78"/>
      <c r="FSD63" s="9"/>
      <c r="FSE63" s="9"/>
      <c r="FSF63" s="78"/>
      <c r="FSG63" s="9"/>
      <c r="FSH63" s="9"/>
      <c r="FSI63" s="78"/>
      <c r="FSJ63" s="10"/>
      <c r="FSK63" s="10"/>
      <c r="FSL63" s="10"/>
      <c r="FSM63" s="9"/>
      <c r="FSN63" s="9"/>
      <c r="FSO63" s="78"/>
      <c r="FSP63" s="10"/>
      <c r="FSQ63" s="10"/>
      <c r="FSR63" s="10"/>
      <c r="FSS63" s="9"/>
      <c r="FST63" s="9"/>
      <c r="FSU63" s="78"/>
      <c r="FSV63" s="9"/>
      <c r="FSW63" s="9"/>
      <c r="FSX63" s="78"/>
      <c r="FSY63" s="10"/>
      <c r="FSZ63" s="10"/>
      <c r="FTA63" s="10"/>
      <c r="FTB63" s="10"/>
      <c r="FTC63" s="10"/>
      <c r="FTD63" s="10"/>
      <c r="FTE63" s="57"/>
      <c r="FTF63" s="58"/>
      <c r="FTG63" s="9"/>
      <c r="FTH63" s="9"/>
      <c r="FTI63" s="78"/>
      <c r="FTJ63" s="9"/>
      <c r="FTK63" s="9"/>
      <c r="FTL63" s="78"/>
      <c r="FTM63" s="9"/>
      <c r="FTN63" s="9"/>
      <c r="FTO63" s="78"/>
      <c r="FTP63" s="9"/>
      <c r="FTQ63" s="9"/>
      <c r="FTR63" s="78"/>
      <c r="FTS63" s="9"/>
      <c r="FTT63" s="9"/>
      <c r="FTU63" s="78"/>
      <c r="FTV63" s="9"/>
      <c r="FTW63" s="9"/>
      <c r="FTX63" s="78"/>
      <c r="FTY63" s="9"/>
      <c r="FTZ63" s="9"/>
      <c r="FUA63" s="78"/>
      <c r="FUB63" s="9"/>
      <c r="FUC63" s="9"/>
      <c r="FUD63" s="78"/>
      <c r="FUE63" s="9"/>
      <c r="FUF63" s="9"/>
      <c r="FUG63" s="78"/>
      <c r="FUH63" s="9"/>
      <c r="FUI63" s="9"/>
      <c r="FUJ63" s="78"/>
      <c r="FUK63" s="9"/>
      <c r="FUL63" s="9"/>
      <c r="FUM63" s="78"/>
      <c r="FUN63" s="9"/>
      <c r="FUO63" s="9"/>
      <c r="FUP63" s="78"/>
      <c r="FUQ63" s="9"/>
      <c r="FUR63" s="9"/>
      <c r="FUS63" s="78"/>
      <c r="FUT63" s="9"/>
      <c r="FUU63" s="9"/>
      <c r="FUV63" s="78"/>
      <c r="FUW63" s="9"/>
      <c r="FUX63" s="9"/>
      <c r="FUY63" s="78"/>
      <c r="FUZ63" s="9"/>
      <c r="FVA63" s="9"/>
      <c r="FVB63" s="78"/>
      <c r="FVC63" s="9"/>
      <c r="FVD63" s="9"/>
      <c r="FVE63" s="78"/>
      <c r="FVF63" s="9"/>
      <c r="FVG63" s="9"/>
      <c r="FVH63" s="78"/>
      <c r="FVI63" s="9"/>
      <c r="FVJ63" s="9"/>
      <c r="FVK63" s="78"/>
      <c r="FVL63" s="9"/>
      <c r="FVM63" s="9"/>
      <c r="FVN63" s="78"/>
      <c r="FVO63" s="9"/>
      <c r="FVP63" s="9"/>
      <c r="FVQ63" s="78"/>
      <c r="FVR63" s="10"/>
      <c r="FVS63" s="10"/>
      <c r="FVT63" s="10"/>
      <c r="FVU63" s="9"/>
      <c r="FVV63" s="9"/>
      <c r="FVW63" s="78"/>
      <c r="FVX63" s="10"/>
      <c r="FVY63" s="10"/>
      <c r="FVZ63" s="10"/>
      <c r="FWA63" s="9"/>
      <c r="FWB63" s="9"/>
      <c r="FWC63" s="78"/>
      <c r="FWD63" s="9"/>
      <c r="FWE63" s="9"/>
      <c r="FWF63" s="78"/>
      <c r="FWG63" s="10"/>
      <c r="FWH63" s="10"/>
      <c r="FWI63" s="10"/>
      <c r="FWJ63" s="10"/>
      <c r="FWK63" s="10"/>
      <c r="FWL63" s="10"/>
      <c r="FWM63" s="57"/>
      <c r="FWN63" s="58"/>
      <c r="FWO63" s="9"/>
      <c r="FWP63" s="9"/>
      <c r="FWQ63" s="78"/>
      <c r="FWR63" s="9"/>
      <c r="FWS63" s="9"/>
      <c r="FWT63" s="78"/>
      <c r="FWU63" s="9"/>
      <c r="FWV63" s="9"/>
      <c r="FWW63" s="78"/>
      <c r="FWX63" s="9"/>
      <c r="FWY63" s="9"/>
      <c r="FWZ63" s="78"/>
      <c r="FXA63" s="9"/>
      <c r="FXB63" s="9"/>
      <c r="FXC63" s="78"/>
      <c r="FXD63" s="9"/>
      <c r="FXE63" s="9"/>
      <c r="FXF63" s="78"/>
      <c r="FXG63" s="9"/>
      <c r="FXH63" s="9"/>
      <c r="FXI63" s="78"/>
      <c r="FXJ63" s="9"/>
      <c r="FXK63" s="9"/>
      <c r="FXL63" s="78"/>
      <c r="FXM63" s="9"/>
      <c r="FXN63" s="9"/>
      <c r="FXO63" s="78"/>
      <c r="FXP63" s="9"/>
      <c r="FXQ63" s="9"/>
      <c r="FXR63" s="78"/>
      <c r="FXS63" s="9"/>
      <c r="FXT63" s="9"/>
      <c r="FXU63" s="78"/>
      <c r="FXV63" s="9"/>
      <c r="FXW63" s="9"/>
      <c r="FXX63" s="78"/>
      <c r="FXY63" s="9"/>
      <c r="FXZ63" s="9"/>
      <c r="FYA63" s="78"/>
      <c r="FYB63" s="9"/>
      <c r="FYC63" s="9"/>
      <c r="FYD63" s="78"/>
      <c r="FYE63" s="9"/>
      <c r="FYF63" s="9"/>
      <c r="FYG63" s="78"/>
      <c r="FYH63" s="9"/>
      <c r="FYI63" s="9"/>
      <c r="FYJ63" s="78"/>
      <c r="FYK63" s="9"/>
      <c r="FYL63" s="9"/>
      <c r="FYM63" s="78"/>
      <c r="FYN63" s="9"/>
      <c r="FYO63" s="9"/>
      <c r="FYP63" s="78"/>
      <c r="FYQ63" s="9"/>
      <c r="FYR63" s="9"/>
      <c r="FYS63" s="78"/>
      <c r="FYT63" s="9"/>
      <c r="FYU63" s="9"/>
      <c r="FYV63" s="78"/>
      <c r="FYW63" s="9"/>
      <c r="FYX63" s="9"/>
      <c r="FYY63" s="78"/>
      <c r="FYZ63" s="10"/>
      <c r="FZA63" s="10"/>
      <c r="FZB63" s="10"/>
      <c r="FZC63" s="9"/>
      <c r="FZD63" s="9"/>
      <c r="FZE63" s="78"/>
      <c r="FZF63" s="10"/>
      <c r="FZG63" s="10"/>
      <c r="FZH63" s="10"/>
      <c r="FZI63" s="9"/>
      <c r="FZJ63" s="9"/>
      <c r="FZK63" s="78"/>
      <c r="FZL63" s="9"/>
      <c r="FZM63" s="9"/>
      <c r="FZN63" s="78"/>
      <c r="FZO63" s="10"/>
      <c r="FZP63" s="10"/>
      <c r="FZQ63" s="10"/>
      <c r="FZR63" s="10"/>
      <c r="FZS63" s="10"/>
      <c r="FZT63" s="10"/>
      <c r="FZU63" s="57"/>
      <c r="FZV63" s="58"/>
      <c r="FZW63" s="9"/>
      <c r="FZX63" s="9"/>
      <c r="FZY63" s="78"/>
      <c r="FZZ63" s="9"/>
      <c r="GAA63" s="9"/>
      <c r="GAB63" s="78"/>
      <c r="GAC63" s="9"/>
      <c r="GAD63" s="9"/>
      <c r="GAE63" s="78"/>
      <c r="GAF63" s="9"/>
      <c r="GAG63" s="9"/>
      <c r="GAH63" s="78"/>
      <c r="GAI63" s="9"/>
      <c r="GAJ63" s="9"/>
      <c r="GAK63" s="78"/>
      <c r="GAL63" s="9"/>
      <c r="GAM63" s="9"/>
      <c r="GAN63" s="78"/>
      <c r="GAO63" s="9"/>
      <c r="GAP63" s="9"/>
      <c r="GAQ63" s="78"/>
      <c r="GAR63" s="9"/>
      <c r="GAS63" s="9"/>
      <c r="GAT63" s="78"/>
      <c r="GAU63" s="9"/>
      <c r="GAV63" s="9"/>
      <c r="GAW63" s="78"/>
      <c r="GAX63" s="9"/>
      <c r="GAY63" s="9"/>
      <c r="GAZ63" s="78"/>
      <c r="GBA63" s="9"/>
      <c r="GBB63" s="9"/>
      <c r="GBC63" s="78"/>
      <c r="GBD63" s="9"/>
      <c r="GBE63" s="9"/>
      <c r="GBF63" s="78"/>
      <c r="GBG63" s="9"/>
      <c r="GBH63" s="9"/>
      <c r="GBI63" s="78"/>
      <c r="GBJ63" s="9"/>
      <c r="GBK63" s="9"/>
      <c r="GBL63" s="78"/>
      <c r="GBM63" s="9"/>
      <c r="GBN63" s="9"/>
      <c r="GBO63" s="78"/>
      <c r="GBP63" s="9"/>
      <c r="GBQ63" s="9"/>
      <c r="GBR63" s="78"/>
      <c r="GBS63" s="9"/>
      <c r="GBT63" s="9"/>
      <c r="GBU63" s="78"/>
      <c r="GBV63" s="9"/>
      <c r="GBW63" s="9"/>
      <c r="GBX63" s="78"/>
      <c r="GBY63" s="9"/>
      <c r="GBZ63" s="9"/>
      <c r="GCA63" s="78"/>
      <c r="GCB63" s="9"/>
      <c r="GCC63" s="9"/>
      <c r="GCD63" s="78"/>
      <c r="GCE63" s="9"/>
      <c r="GCF63" s="9"/>
      <c r="GCG63" s="78"/>
      <c r="GCH63" s="10"/>
      <c r="GCI63" s="10"/>
      <c r="GCJ63" s="10"/>
      <c r="GCK63" s="9"/>
      <c r="GCL63" s="9"/>
      <c r="GCM63" s="78"/>
      <c r="GCN63" s="10"/>
      <c r="GCO63" s="10"/>
      <c r="GCP63" s="10"/>
      <c r="GCQ63" s="9"/>
      <c r="GCR63" s="9"/>
      <c r="GCS63" s="78"/>
      <c r="GCT63" s="9"/>
      <c r="GCU63" s="9"/>
      <c r="GCV63" s="78"/>
      <c r="GCW63" s="10"/>
      <c r="GCX63" s="10"/>
      <c r="GCY63" s="10"/>
      <c r="GCZ63" s="10"/>
      <c r="GDA63" s="10"/>
      <c r="GDB63" s="10"/>
      <c r="GDC63" s="57"/>
      <c r="GDD63" s="58"/>
      <c r="GDE63" s="9"/>
      <c r="GDF63" s="9"/>
      <c r="GDG63" s="78"/>
      <c r="GDH63" s="9"/>
      <c r="GDI63" s="9"/>
      <c r="GDJ63" s="78"/>
      <c r="GDK63" s="9"/>
      <c r="GDL63" s="9"/>
      <c r="GDM63" s="78"/>
      <c r="GDN63" s="9"/>
      <c r="GDO63" s="9"/>
      <c r="GDP63" s="78"/>
      <c r="GDQ63" s="9"/>
      <c r="GDR63" s="9"/>
      <c r="GDS63" s="78"/>
      <c r="GDT63" s="9"/>
      <c r="GDU63" s="9"/>
      <c r="GDV63" s="78"/>
      <c r="GDW63" s="9"/>
      <c r="GDX63" s="9"/>
      <c r="GDY63" s="78"/>
      <c r="GDZ63" s="9"/>
      <c r="GEA63" s="9"/>
      <c r="GEB63" s="78"/>
      <c r="GEC63" s="9"/>
      <c r="GED63" s="9"/>
      <c r="GEE63" s="78"/>
      <c r="GEF63" s="9"/>
      <c r="GEG63" s="9"/>
      <c r="GEH63" s="78"/>
      <c r="GEI63" s="9"/>
      <c r="GEJ63" s="9"/>
      <c r="GEK63" s="78"/>
      <c r="GEL63" s="9"/>
      <c r="GEM63" s="9"/>
      <c r="GEN63" s="78"/>
      <c r="GEO63" s="9"/>
      <c r="GEP63" s="9"/>
      <c r="GEQ63" s="78"/>
      <c r="GER63" s="9"/>
      <c r="GES63" s="9"/>
      <c r="GET63" s="78"/>
      <c r="GEU63" s="9"/>
      <c r="GEV63" s="9"/>
      <c r="GEW63" s="78"/>
      <c r="GEX63" s="9"/>
      <c r="GEY63" s="9"/>
      <c r="GEZ63" s="78"/>
      <c r="GFA63" s="9"/>
      <c r="GFB63" s="9"/>
      <c r="GFC63" s="78"/>
      <c r="GFD63" s="9"/>
      <c r="GFE63" s="9"/>
      <c r="GFF63" s="78"/>
      <c r="GFG63" s="9"/>
      <c r="GFH63" s="9"/>
      <c r="GFI63" s="78"/>
      <c r="GFJ63" s="9"/>
      <c r="GFK63" s="9"/>
      <c r="GFL63" s="78"/>
      <c r="GFM63" s="9"/>
      <c r="GFN63" s="9"/>
      <c r="GFO63" s="78"/>
      <c r="GFP63" s="10"/>
      <c r="GFQ63" s="10"/>
      <c r="GFR63" s="10"/>
      <c r="GFS63" s="9"/>
      <c r="GFT63" s="9"/>
      <c r="GFU63" s="78"/>
      <c r="GFV63" s="10"/>
      <c r="GFW63" s="10"/>
      <c r="GFX63" s="10"/>
      <c r="GFY63" s="9"/>
      <c r="GFZ63" s="9"/>
      <c r="GGA63" s="78"/>
      <c r="GGB63" s="9"/>
      <c r="GGC63" s="9"/>
      <c r="GGD63" s="78"/>
      <c r="GGE63" s="10"/>
      <c r="GGF63" s="10"/>
      <c r="GGG63" s="10"/>
      <c r="GGH63" s="10"/>
      <c r="GGI63" s="10"/>
      <c r="GGJ63" s="10"/>
      <c r="GGK63" s="57"/>
      <c r="GGL63" s="58"/>
      <c r="GGM63" s="9"/>
      <c r="GGN63" s="9"/>
      <c r="GGO63" s="78"/>
      <c r="GGP63" s="9"/>
      <c r="GGQ63" s="9"/>
      <c r="GGR63" s="78"/>
      <c r="GGS63" s="9"/>
      <c r="GGT63" s="9"/>
      <c r="GGU63" s="78"/>
      <c r="GGV63" s="9"/>
      <c r="GGW63" s="9"/>
      <c r="GGX63" s="78"/>
      <c r="GGY63" s="9"/>
      <c r="GGZ63" s="9"/>
      <c r="GHA63" s="78"/>
      <c r="GHB63" s="9"/>
      <c r="GHC63" s="9"/>
      <c r="GHD63" s="78"/>
      <c r="GHE63" s="9"/>
      <c r="GHF63" s="9"/>
      <c r="GHG63" s="78"/>
      <c r="GHH63" s="9"/>
      <c r="GHI63" s="9"/>
      <c r="GHJ63" s="78"/>
      <c r="GHK63" s="9"/>
      <c r="GHL63" s="9"/>
      <c r="GHM63" s="78"/>
      <c r="GHN63" s="9"/>
      <c r="GHO63" s="9"/>
      <c r="GHP63" s="78"/>
      <c r="GHQ63" s="9"/>
      <c r="GHR63" s="9"/>
      <c r="GHS63" s="78"/>
      <c r="GHT63" s="9"/>
      <c r="GHU63" s="9"/>
      <c r="GHV63" s="78"/>
      <c r="GHW63" s="9"/>
      <c r="GHX63" s="9"/>
      <c r="GHY63" s="78"/>
      <c r="GHZ63" s="9"/>
      <c r="GIA63" s="9"/>
      <c r="GIB63" s="78"/>
      <c r="GIC63" s="9"/>
      <c r="GID63" s="9"/>
      <c r="GIE63" s="78"/>
      <c r="GIF63" s="9"/>
      <c r="GIG63" s="9"/>
      <c r="GIH63" s="78"/>
      <c r="GII63" s="9"/>
      <c r="GIJ63" s="9"/>
      <c r="GIK63" s="78"/>
      <c r="GIL63" s="9"/>
      <c r="GIM63" s="9"/>
      <c r="GIN63" s="78"/>
      <c r="GIO63" s="9"/>
      <c r="GIP63" s="9"/>
      <c r="GIQ63" s="78"/>
      <c r="GIR63" s="9"/>
      <c r="GIS63" s="9"/>
      <c r="GIT63" s="78"/>
      <c r="GIU63" s="9"/>
      <c r="GIV63" s="9"/>
      <c r="GIW63" s="78"/>
      <c r="GIX63" s="10"/>
      <c r="GIY63" s="10"/>
      <c r="GIZ63" s="10"/>
      <c r="GJA63" s="9"/>
      <c r="GJB63" s="9"/>
      <c r="GJC63" s="78"/>
      <c r="GJD63" s="10"/>
      <c r="GJE63" s="10"/>
      <c r="GJF63" s="10"/>
      <c r="GJG63" s="9"/>
      <c r="GJH63" s="9"/>
      <c r="GJI63" s="78"/>
      <c r="GJJ63" s="9"/>
      <c r="GJK63" s="9"/>
      <c r="GJL63" s="78"/>
      <c r="GJM63" s="10"/>
      <c r="GJN63" s="10"/>
      <c r="GJO63" s="10"/>
      <c r="GJP63" s="10"/>
      <c r="GJQ63" s="10"/>
      <c r="GJR63" s="10"/>
      <c r="GJS63" s="57"/>
      <c r="GJT63" s="58"/>
      <c r="GJU63" s="9"/>
      <c r="GJV63" s="9"/>
      <c r="GJW63" s="78"/>
      <c r="GJX63" s="9"/>
      <c r="GJY63" s="9"/>
      <c r="GJZ63" s="78"/>
      <c r="GKA63" s="9"/>
      <c r="GKB63" s="9"/>
      <c r="GKC63" s="78"/>
      <c r="GKD63" s="9"/>
      <c r="GKE63" s="9"/>
      <c r="GKF63" s="78"/>
      <c r="GKG63" s="9"/>
      <c r="GKH63" s="9"/>
      <c r="GKI63" s="78"/>
      <c r="GKJ63" s="9"/>
      <c r="GKK63" s="9"/>
      <c r="GKL63" s="78"/>
      <c r="GKM63" s="9"/>
      <c r="GKN63" s="9"/>
      <c r="GKO63" s="78"/>
      <c r="GKP63" s="9"/>
      <c r="GKQ63" s="9"/>
      <c r="GKR63" s="78"/>
      <c r="GKS63" s="9"/>
      <c r="GKT63" s="9"/>
      <c r="GKU63" s="78"/>
      <c r="GKV63" s="9"/>
      <c r="GKW63" s="9"/>
      <c r="GKX63" s="78"/>
      <c r="GKY63" s="9"/>
      <c r="GKZ63" s="9"/>
      <c r="GLA63" s="78"/>
      <c r="GLB63" s="9"/>
      <c r="GLC63" s="9"/>
      <c r="GLD63" s="78"/>
      <c r="GLE63" s="9"/>
      <c r="GLF63" s="9"/>
      <c r="GLG63" s="78"/>
      <c r="GLH63" s="9"/>
      <c r="GLI63" s="9"/>
      <c r="GLJ63" s="78"/>
      <c r="GLK63" s="9"/>
      <c r="GLL63" s="9"/>
      <c r="GLM63" s="78"/>
      <c r="GLN63" s="9"/>
      <c r="GLO63" s="9"/>
      <c r="GLP63" s="78"/>
      <c r="GLQ63" s="9"/>
      <c r="GLR63" s="9"/>
      <c r="GLS63" s="78"/>
      <c r="GLT63" s="9"/>
      <c r="GLU63" s="9"/>
      <c r="GLV63" s="78"/>
      <c r="GLW63" s="9"/>
      <c r="GLX63" s="9"/>
      <c r="GLY63" s="78"/>
      <c r="GLZ63" s="9"/>
      <c r="GMA63" s="9"/>
      <c r="GMB63" s="78"/>
      <c r="GMC63" s="9"/>
      <c r="GMD63" s="9"/>
      <c r="GME63" s="78"/>
      <c r="GMF63" s="10"/>
      <c r="GMG63" s="10"/>
      <c r="GMH63" s="10"/>
      <c r="GMI63" s="9"/>
      <c r="GMJ63" s="9"/>
      <c r="GMK63" s="78"/>
      <c r="GML63" s="10"/>
      <c r="GMM63" s="10"/>
      <c r="GMN63" s="10"/>
      <c r="GMO63" s="9"/>
      <c r="GMP63" s="9"/>
      <c r="GMQ63" s="78"/>
      <c r="GMR63" s="9"/>
      <c r="GMS63" s="9"/>
      <c r="GMT63" s="78"/>
      <c r="GMU63" s="10"/>
      <c r="GMV63" s="10"/>
      <c r="GMW63" s="10"/>
      <c r="GMX63" s="10"/>
      <c r="GMY63" s="10"/>
      <c r="GMZ63" s="10"/>
      <c r="GNA63" s="57"/>
      <c r="GNB63" s="58"/>
      <c r="GNC63" s="9"/>
      <c r="GND63" s="9"/>
      <c r="GNE63" s="78"/>
      <c r="GNF63" s="9"/>
      <c r="GNG63" s="9"/>
      <c r="GNH63" s="78"/>
      <c r="GNI63" s="9"/>
      <c r="GNJ63" s="9"/>
      <c r="GNK63" s="78"/>
      <c r="GNL63" s="9"/>
      <c r="GNM63" s="9"/>
      <c r="GNN63" s="78"/>
      <c r="GNO63" s="9"/>
      <c r="GNP63" s="9"/>
      <c r="GNQ63" s="78"/>
      <c r="GNR63" s="9"/>
      <c r="GNS63" s="9"/>
      <c r="GNT63" s="78"/>
      <c r="GNU63" s="9"/>
      <c r="GNV63" s="9"/>
      <c r="GNW63" s="78"/>
      <c r="GNX63" s="9"/>
      <c r="GNY63" s="9"/>
      <c r="GNZ63" s="78"/>
      <c r="GOA63" s="9"/>
      <c r="GOB63" s="9"/>
      <c r="GOC63" s="78"/>
      <c r="GOD63" s="9"/>
      <c r="GOE63" s="9"/>
      <c r="GOF63" s="78"/>
      <c r="GOG63" s="9"/>
      <c r="GOH63" s="9"/>
      <c r="GOI63" s="78"/>
      <c r="GOJ63" s="9"/>
      <c r="GOK63" s="9"/>
      <c r="GOL63" s="78"/>
      <c r="GOM63" s="9"/>
      <c r="GON63" s="9"/>
      <c r="GOO63" s="78"/>
      <c r="GOP63" s="9"/>
      <c r="GOQ63" s="9"/>
      <c r="GOR63" s="78"/>
      <c r="GOS63" s="9"/>
      <c r="GOT63" s="9"/>
      <c r="GOU63" s="78"/>
      <c r="GOV63" s="9"/>
      <c r="GOW63" s="9"/>
      <c r="GOX63" s="78"/>
      <c r="GOY63" s="9"/>
      <c r="GOZ63" s="9"/>
      <c r="GPA63" s="78"/>
      <c r="GPB63" s="9"/>
      <c r="GPC63" s="9"/>
      <c r="GPD63" s="78"/>
      <c r="GPE63" s="9"/>
      <c r="GPF63" s="9"/>
      <c r="GPG63" s="78"/>
      <c r="GPH63" s="9"/>
      <c r="GPI63" s="9"/>
      <c r="GPJ63" s="78"/>
      <c r="GPK63" s="9"/>
      <c r="GPL63" s="9"/>
      <c r="GPM63" s="78"/>
      <c r="GPN63" s="10"/>
      <c r="GPO63" s="10"/>
      <c r="GPP63" s="10"/>
      <c r="GPQ63" s="9"/>
      <c r="GPR63" s="9"/>
      <c r="GPS63" s="78"/>
      <c r="GPT63" s="10"/>
      <c r="GPU63" s="10"/>
      <c r="GPV63" s="10"/>
      <c r="GPW63" s="9"/>
      <c r="GPX63" s="9"/>
      <c r="GPY63" s="78"/>
      <c r="GPZ63" s="9"/>
      <c r="GQA63" s="9"/>
      <c r="GQB63" s="78"/>
      <c r="GQC63" s="10"/>
      <c r="GQD63" s="10"/>
      <c r="GQE63" s="10"/>
      <c r="GQF63" s="10"/>
      <c r="GQG63" s="10"/>
      <c r="GQH63" s="10"/>
      <c r="GQI63" s="57"/>
      <c r="GQJ63" s="58"/>
      <c r="GQK63" s="9"/>
      <c r="GQL63" s="9"/>
      <c r="GQM63" s="78"/>
      <c r="GQN63" s="9"/>
      <c r="GQO63" s="9"/>
      <c r="GQP63" s="78"/>
      <c r="GQQ63" s="9"/>
      <c r="GQR63" s="9"/>
      <c r="GQS63" s="78"/>
      <c r="GQT63" s="9"/>
      <c r="GQU63" s="9"/>
      <c r="GQV63" s="78"/>
      <c r="GQW63" s="9"/>
      <c r="GQX63" s="9"/>
      <c r="GQY63" s="78"/>
      <c r="GQZ63" s="9"/>
      <c r="GRA63" s="9"/>
      <c r="GRB63" s="78"/>
      <c r="GRC63" s="9"/>
      <c r="GRD63" s="9"/>
      <c r="GRE63" s="78"/>
      <c r="GRF63" s="9"/>
      <c r="GRG63" s="9"/>
      <c r="GRH63" s="78"/>
      <c r="GRI63" s="9"/>
      <c r="GRJ63" s="9"/>
      <c r="GRK63" s="78"/>
      <c r="GRL63" s="9"/>
      <c r="GRM63" s="9"/>
      <c r="GRN63" s="78"/>
      <c r="GRO63" s="9"/>
      <c r="GRP63" s="9"/>
      <c r="GRQ63" s="78"/>
      <c r="GRR63" s="9"/>
      <c r="GRS63" s="9"/>
      <c r="GRT63" s="78"/>
      <c r="GRU63" s="9"/>
      <c r="GRV63" s="9"/>
      <c r="GRW63" s="78"/>
      <c r="GRX63" s="9"/>
      <c r="GRY63" s="9"/>
      <c r="GRZ63" s="78"/>
      <c r="GSA63" s="9"/>
      <c r="GSB63" s="9"/>
      <c r="GSC63" s="78"/>
      <c r="GSD63" s="9"/>
      <c r="GSE63" s="9"/>
      <c r="GSF63" s="78"/>
      <c r="GSG63" s="9"/>
      <c r="GSH63" s="9"/>
      <c r="GSI63" s="78"/>
      <c r="GSJ63" s="9"/>
      <c r="GSK63" s="9"/>
      <c r="GSL63" s="78"/>
      <c r="GSM63" s="9"/>
      <c r="GSN63" s="9"/>
      <c r="GSO63" s="78"/>
      <c r="GSP63" s="9"/>
      <c r="GSQ63" s="9"/>
      <c r="GSR63" s="78"/>
      <c r="GSS63" s="9"/>
      <c r="GST63" s="9"/>
      <c r="GSU63" s="78"/>
      <c r="GSV63" s="10"/>
      <c r="GSW63" s="10"/>
      <c r="GSX63" s="10"/>
      <c r="GSY63" s="9"/>
      <c r="GSZ63" s="9"/>
      <c r="GTA63" s="78"/>
      <c r="GTB63" s="10"/>
      <c r="GTC63" s="10"/>
      <c r="GTD63" s="10"/>
      <c r="GTE63" s="9"/>
      <c r="GTF63" s="9"/>
      <c r="GTG63" s="78"/>
      <c r="GTH63" s="9"/>
      <c r="GTI63" s="9"/>
      <c r="GTJ63" s="78"/>
      <c r="GTK63" s="10"/>
      <c r="GTL63" s="10"/>
      <c r="GTM63" s="10"/>
      <c r="GTN63" s="10"/>
      <c r="GTO63" s="10"/>
      <c r="GTP63" s="10"/>
      <c r="GTQ63" s="57"/>
      <c r="GTR63" s="58"/>
      <c r="GTS63" s="9"/>
      <c r="GTT63" s="9"/>
      <c r="GTU63" s="78"/>
      <c r="GTV63" s="9"/>
      <c r="GTW63" s="9"/>
      <c r="GTX63" s="78"/>
      <c r="GTY63" s="9"/>
      <c r="GTZ63" s="9"/>
      <c r="GUA63" s="78"/>
      <c r="GUB63" s="9"/>
      <c r="GUC63" s="9"/>
      <c r="GUD63" s="78"/>
      <c r="GUE63" s="9"/>
      <c r="GUF63" s="9"/>
      <c r="GUG63" s="78"/>
      <c r="GUH63" s="9"/>
      <c r="GUI63" s="9"/>
      <c r="GUJ63" s="78"/>
      <c r="GUK63" s="9"/>
      <c r="GUL63" s="9"/>
      <c r="GUM63" s="78"/>
      <c r="GUN63" s="9"/>
      <c r="GUO63" s="9"/>
      <c r="GUP63" s="78"/>
      <c r="GUQ63" s="9"/>
      <c r="GUR63" s="9"/>
      <c r="GUS63" s="78"/>
      <c r="GUT63" s="9"/>
      <c r="GUU63" s="9"/>
      <c r="GUV63" s="78"/>
      <c r="GUW63" s="9"/>
      <c r="GUX63" s="9"/>
      <c r="GUY63" s="78"/>
      <c r="GUZ63" s="9"/>
      <c r="GVA63" s="9"/>
      <c r="GVB63" s="78"/>
      <c r="GVC63" s="9"/>
      <c r="GVD63" s="9"/>
      <c r="GVE63" s="78"/>
      <c r="GVF63" s="9"/>
      <c r="GVG63" s="9"/>
      <c r="GVH63" s="78"/>
      <c r="GVI63" s="9"/>
      <c r="GVJ63" s="9"/>
      <c r="GVK63" s="78"/>
      <c r="GVL63" s="9"/>
      <c r="GVM63" s="9"/>
      <c r="GVN63" s="78"/>
      <c r="GVO63" s="9"/>
      <c r="GVP63" s="9"/>
      <c r="GVQ63" s="78"/>
      <c r="GVR63" s="9"/>
      <c r="GVS63" s="9"/>
      <c r="GVT63" s="78"/>
      <c r="GVU63" s="9"/>
      <c r="GVV63" s="9"/>
      <c r="GVW63" s="78"/>
      <c r="GVX63" s="9"/>
      <c r="GVY63" s="9"/>
      <c r="GVZ63" s="78"/>
      <c r="GWA63" s="9"/>
      <c r="GWB63" s="9"/>
      <c r="GWC63" s="78"/>
      <c r="GWD63" s="10"/>
      <c r="GWE63" s="10"/>
      <c r="GWF63" s="10"/>
      <c r="GWG63" s="9"/>
      <c r="GWH63" s="9"/>
      <c r="GWI63" s="78"/>
      <c r="GWJ63" s="10"/>
      <c r="GWK63" s="10"/>
      <c r="GWL63" s="10"/>
      <c r="GWM63" s="9"/>
      <c r="GWN63" s="9"/>
      <c r="GWO63" s="78"/>
      <c r="GWP63" s="9"/>
      <c r="GWQ63" s="9"/>
      <c r="GWR63" s="78"/>
      <c r="GWS63" s="10"/>
      <c r="GWT63" s="10"/>
      <c r="GWU63" s="10"/>
      <c r="GWV63" s="10"/>
      <c r="GWW63" s="10"/>
      <c r="GWX63" s="10"/>
      <c r="GWY63" s="57"/>
      <c r="GWZ63" s="58"/>
      <c r="GXA63" s="9"/>
      <c r="GXB63" s="9"/>
      <c r="GXC63" s="78"/>
      <c r="GXD63" s="9"/>
      <c r="GXE63" s="9"/>
      <c r="GXF63" s="78"/>
      <c r="GXG63" s="9"/>
      <c r="GXH63" s="9"/>
      <c r="GXI63" s="78"/>
      <c r="GXJ63" s="9"/>
      <c r="GXK63" s="9"/>
      <c r="GXL63" s="78"/>
      <c r="GXM63" s="9"/>
      <c r="GXN63" s="9"/>
      <c r="GXO63" s="78"/>
      <c r="GXP63" s="9"/>
      <c r="GXQ63" s="9"/>
      <c r="GXR63" s="78"/>
      <c r="GXS63" s="9"/>
      <c r="GXT63" s="9"/>
      <c r="GXU63" s="78"/>
      <c r="GXV63" s="9"/>
      <c r="GXW63" s="9"/>
      <c r="GXX63" s="78"/>
      <c r="GXY63" s="9"/>
      <c r="GXZ63" s="9"/>
      <c r="GYA63" s="78"/>
      <c r="GYB63" s="9"/>
      <c r="GYC63" s="9"/>
      <c r="GYD63" s="78"/>
      <c r="GYE63" s="9"/>
      <c r="GYF63" s="9"/>
      <c r="GYG63" s="78"/>
      <c r="GYH63" s="9"/>
      <c r="GYI63" s="9"/>
      <c r="GYJ63" s="78"/>
      <c r="GYK63" s="9"/>
      <c r="GYL63" s="9"/>
      <c r="GYM63" s="78"/>
      <c r="GYN63" s="9"/>
      <c r="GYO63" s="9"/>
      <c r="GYP63" s="78"/>
      <c r="GYQ63" s="9"/>
      <c r="GYR63" s="9"/>
      <c r="GYS63" s="78"/>
      <c r="GYT63" s="9"/>
      <c r="GYU63" s="9"/>
      <c r="GYV63" s="78"/>
      <c r="GYW63" s="9"/>
      <c r="GYX63" s="9"/>
      <c r="GYY63" s="78"/>
      <c r="GYZ63" s="9"/>
      <c r="GZA63" s="9"/>
      <c r="GZB63" s="78"/>
      <c r="GZC63" s="9"/>
      <c r="GZD63" s="9"/>
      <c r="GZE63" s="78"/>
      <c r="GZF63" s="9"/>
      <c r="GZG63" s="9"/>
      <c r="GZH63" s="78"/>
      <c r="GZI63" s="9"/>
      <c r="GZJ63" s="9"/>
      <c r="GZK63" s="78"/>
      <c r="GZL63" s="10"/>
      <c r="GZM63" s="10"/>
      <c r="GZN63" s="10"/>
      <c r="GZO63" s="9"/>
      <c r="GZP63" s="9"/>
      <c r="GZQ63" s="78"/>
      <c r="GZR63" s="10"/>
      <c r="GZS63" s="10"/>
      <c r="GZT63" s="10"/>
      <c r="GZU63" s="9"/>
      <c r="GZV63" s="9"/>
      <c r="GZW63" s="78"/>
      <c r="GZX63" s="9"/>
      <c r="GZY63" s="9"/>
      <c r="GZZ63" s="78"/>
      <c r="HAA63" s="10"/>
      <c r="HAB63" s="10"/>
      <c r="HAC63" s="10"/>
      <c r="HAD63" s="10"/>
      <c r="HAE63" s="10"/>
      <c r="HAF63" s="10"/>
      <c r="HAG63" s="57"/>
      <c r="HAH63" s="58"/>
      <c r="HAI63" s="9"/>
      <c r="HAJ63" s="9"/>
      <c r="HAK63" s="78"/>
      <c r="HAL63" s="9"/>
      <c r="HAM63" s="9"/>
      <c r="HAN63" s="78"/>
      <c r="HAO63" s="9"/>
      <c r="HAP63" s="9"/>
      <c r="HAQ63" s="78"/>
      <c r="HAR63" s="9"/>
      <c r="HAS63" s="9"/>
      <c r="HAT63" s="78"/>
      <c r="HAU63" s="9"/>
      <c r="HAV63" s="9"/>
      <c r="HAW63" s="78"/>
      <c r="HAX63" s="9"/>
      <c r="HAY63" s="9"/>
      <c r="HAZ63" s="78"/>
      <c r="HBA63" s="9"/>
      <c r="HBB63" s="9"/>
      <c r="HBC63" s="78"/>
      <c r="HBD63" s="9"/>
      <c r="HBE63" s="9"/>
      <c r="HBF63" s="78"/>
      <c r="HBG63" s="9"/>
      <c r="HBH63" s="9"/>
      <c r="HBI63" s="78"/>
      <c r="HBJ63" s="9"/>
      <c r="HBK63" s="9"/>
      <c r="HBL63" s="78"/>
      <c r="HBM63" s="9"/>
      <c r="HBN63" s="9"/>
      <c r="HBO63" s="78"/>
      <c r="HBP63" s="9"/>
      <c r="HBQ63" s="9"/>
      <c r="HBR63" s="78"/>
      <c r="HBS63" s="9"/>
      <c r="HBT63" s="9"/>
      <c r="HBU63" s="78"/>
      <c r="HBV63" s="9"/>
      <c r="HBW63" s="9"/>
      <c r="HBX63" s="78"/>
      <c r="HBY63" s="9"/>
      <c r="HBZ63" s="9"/>
      <c r="HCA63" s="78"/>
      <c r="HCB63" s="9"/>
      <c r="HCC63" s="9"/>
      <c r="HCD63" s="78"/>
      <c r="HCE63" s="9"/>
      <c r="HCF63" s="9"/>
      <c r="HCG63" s="78"/>
      <c r="HCH63" s="9"/>
      <c r="HCI63" s="9"/>
      <c r="HCJ63" s="78"/>
      <c r="HCK63" s="9"/>
      <c r="HCL63" s="9"/>
      <c r="HCM63" s="78"/>
      <c r="HCN63" s="9"/>
      <c r="HCO63" s="9"/>
      <c r="HCP63" s="78"/>
      <c r="HCQ63" s="9"/>
      <c r="HCR63" s="9"/>
      <c r="HCS63" s="78"/>
      <c r="HCT63" s="10"/>
      <c r="HCU63" s="10"/>
      <c r="HCV63" s="10"/>
      <c r="HCW63" s="9"/>
      <c r="HCX63" s="9"/>
      <c r="HCY63" s="78"/>
      <c r="HCZ63" s="10"/>
      <c r="HDA63" s="10"/>
      <c r="HDB63" s="10"/>
      <c r="HDC63" s="9"/>
      <c r="HDD63" s="9"/>
      <c r="HDE63" s="78"/>
      <c r="HDF63" s="9"/>
      <c r="HDG63" s="9"/>
      <c r="HDH63" s="78"/>
      <c r="HDI63" s="10"/>
      <c r="HDJ63" s="10"/>
      <c r="HDK63" s="10"/>
      <c r="HDL63" s="10"/>
      <c r="HDM63" s="10"/>
      <c r="HDN63" s="10"/>
      <c r="HDO63" s="57"/>
      <c r="HDP63" s="58"/>
      <c r="HDQ63" s="9"/>
      <c r="HDR63" s="9"/>
      <c r="HDS63" s="78"/>
      <c r="HDT63" s="9"/>
      <c r="HDU63" s="9"/>
      <c r="HDV63" s="78"/>
      <c r="HDW63" s="9"/>
      <c r="HDX63" s="9"/>
      <c r="HDY63" s="78"/>
      <c r="HDZ63" s="9"/>
      <c r="HEA63" s="9"/>
      <c r="HEB63" s="78"/>
      <c r="HEC63" s="9"/>
      <c r="HED63" s="9"/>
      <c r="HEE63" s="78"/>
      <c r="HEF63" s="9"/>
      <c r="HEG63" s="9"/>
      <c r="HEH63" s="78"/>
      <c r="HEI63" s="9"/>
      <c r="HEJ63" s="9"/>
      <c r="HEK63" s="78"/>
      <c r="HEL63" s="9"/>
      <c r="HEM63" s="9"/>
      <c r="HEN63" s="78"/>
      <c r="HEO63" s="9"/>
      <c r="HEP63" s="9"/>
      <c r="HEQ63" s="78"/>
      <c r="HER63" s="9"/>
      <c r="HES63" s="9"/>
      <c r="HET63" s="78"/>
      <c r="HEU63" s="9"/>
      <c r="HEV63" s="9"/>
      <c r="HEW63" s="78"/>
      <c r="HEX63" s="9"/>
      <c r="HEY63" s="9"/>
      <c r="HEZ63" s="78"/>
      <c r="HFA63" s="9"/>
      <c r="HFB63" s="9"/>
      <c r="HFC63" s="78"/>
      <c r="HFD63" s="9"/>
      <c r="HFE63" s="9"/>
      <c r="HFF63" s="78"/>
      <c r="HFG63" s="9"/>
      <c r="HFH63" s="9"/>
      <c r="HFI63" s="78"/>
      <c r="HFJ63" s="9"/>
      <c r="HFK63" s="9"/>
      <c r="HFL63" s="78"/>
      <c r="HFM63" s="9"/>
      <c r="HFN63" s="9"/>
      <c r="HFO63" s="78"/>
      <c r="HFP63" s="9"/>
      <c r="HFQ63" s="9"/>
      <c r="HFR63" s="78"/>
      <c r="HFS63" s="9"/>
      <c r="HFT63" s="9"/>
      <c r="HFU63" s="78"/>
      <c r="HFV63" s="9"/>
      <c r="HFW63" s="9"/>
      <c r="HFX63" s="78"/>
      <c r="HFY63" s="9"/>
      <c r="HFZ63" s="9"/>
      <c r="HGA63" s="78"/>
      <c r="HGB63" s="10"/>
      <c r="HGC63" s="10"/>
      <c r="HGD63" s="10"/>
      <c r="HGE63" s="9"/>
      <c r="HGF63" s="9"/>
      <c r="HGG63" s="78"/>
      <c r="HGH63" s="10"/>
      <c r="HGI63" s="10"/>
      <c r="HGJ63" s="10"/>
      <c r="HGK63" s="9"/>
      <c r="HGL63" s="9"/>
      <c r="HGM63" s="78"/>
      <c r="HGN63" s="9"/>
      <c r="HGO63" s="9"/>
      <c r="HGP63" s="78"/>
      <c r="HGQ63" s="10"/>
      <c r="HGR63" s="10"/>
      <c r="HGS63" s="10"/>
      <c r="HGT63" s="10"/>
      <c r="HGU63" s="10"/>
      <c r="HGV63" s="10"/>
      <c r="HGW63" s="57"/>
      <c r="HGX63" s="58"/>
      <c r="HGY63" s="9"/>
      <c r="HGZ63" s="9"/>
      <c r="HHA63" s="78"/>
      <c r="HHB63" s="9"/>
      <c r="HHC63" s="9"/>
      <c r="HHD63" s="78"/>
      <c r="HHE63" s="9"/>
      <c r="HHF63" s="9"/>
      <c r="HHG63" s="78"/>
      <c r="HHH63" s="9"/>
      <c r="HHI63" s="9"/>
      <c r="HHJ63" s="78"/>
      <c r="HHK63" s="9"/>
      <c r="HHL63" s="9"/>
      <c r="HHM63" s="78"/>
      <c r="HHN63" s="9"/>
      <c r="HHO63" s="9"/>
      <c r="HHP63" s="78"/>
      <c r="HHQ63" s="9"/>
      <c r="HHR63" s="9"/>
      <c r="HHS63" s="78"/>
      <c r="HHT63" s="9"/>
      <c r="HHU63" s="9"/>
      <c r="HHV63" s="78"/>
      <c r="HHW63" s="9"/>
      <c r="HHX63" s="9"/>
      <c r="HHY63" s="78"/>
      <c r="HHZ63" s="9"/>
      <c r="HIA63" s="9"/>
      <c r="HIB63" s="78"/>
      <c r="HIC63" s="9"/>
      <c r="HID63" s="9"/>
      <c r="HIE63" s="78"/>
      <c r="HIF63" s="9"/>
      <c r="HIG63" s="9"/>
      <c r="HIH63" s="78"/>
      <c r="HII63" s="9"/>
      <c r="HIJ63" s="9"/>
      <c r="HIK63" s="78"/>
      <c r="HIL63" s="9"/>
      <c r="HIM63" s="9"/>
      <c r="HIN63" s="78"/>
      <c r="HIO63" s="9"/>
      <c r="HIP63" s="9"/>
      <c r="HIQ63" s="78"/>
      <c r="HIR63" s="9"/>
      <c r="HIS63" s="9"/>
      <c r="HIT63" s="78"/>
      <c r="HIU63" s="9"/>
      <c r="HIV63" s="9"/>
      <c r="HIW63" s="78"/>
      <c r="HIX63" s="9"/>
      <c r="HIY63" s="9"/>
      <c r="HIZ63" s="78"/>
      <c r="HJA63" s="9"/>
      <c r="HJB63" s="9"/>
      <c r="HJC63" s="78"/>
      <c r="HJD63" s="9"/>
      <c r="HJE63" s="9"/>
      <c r="HJF63" s="78"/>
      <c r="HJG63" s="9"/>
      <c r="HJH63" s="9"/>
      <c r="HJI63" s="78"/>
      <c r="HJJ63" s="10"/>
      <c r="HJK63" s="10"/>
      <c r="HJL63" s="10"/>
      <c r="HJM63" s="9"/>
      <c r="HJN63" s="9"/>
      <c r="HJO63" s="78"/>
      <c r="HJP63" s="10"/>
      <c r="HJQ63" s="10"/>
      <c r="HJR63" s="10"/>
      <c r="HJS63" s="9"/>
      <c r="HJT63" s="9"/>
      <c r="HJU63" s="78"/>
      <c r="HJV63" s="9"/>
      <c r="HJW63" s="9"/>
      <c r="HJX63" s="78"/>
      <c r="HJY63" s="10"/>
      <c r="HJZ63" s="10"/>
      <c r="HKA63" s="10"/>
      <c r="HKB63" s="10"/>
      <c r="HKC63" s="10"/>
      <c r="HKD63" s="10"/>
      <c r="HKE63" s="57"/>
      <c r="HKF63" s="58"/>
      <c r="HKG63" s="9"/>
      <c r="HKH63" s="9"/>
      <c r="HKI63" s="78"/>
      <c r="HKJ63" s="9"/>
      <c r="HKK63" s="9"/>
      <c r="HKL63" s="78"/>
      <c r="HKM63" s="9"/>
      <c r="HKN63" s="9"/>
      <c r="HKO63" s="78"/>
      <c r="HKP63" s="9"/>
      <c r="HKQ63" s="9"/>
      <c r="HKR63" s="78"/>
      <c r="HKS63" s="9"/>
      <c r="HKT63" s="9"/>
      <c r="HKU63" s="78"/>
      <c r="HKV63" s="9"/>
      <c r="HKW63" s="9"/>
      <c r="HKX63" s="78"/>
      <c r="HKY63" s="9"/>
      <c r="HKZ63" s="9"/>
      <c r="HLA63" s="78"/>
      <c r="HLB63" s="9"/>
      <c r="HLC63" s="9"/>
      <c r="HLD63" s="78"/>
      <c r="HLE63" s="9"/>
      <c r="HLF63" s="9"/>
      <c r="HLG63" s="78"/>
      <c r="HLH63" s="9"/>
      <c r="HLI63" s="9"/>
      <c r="HLJ63" s="78"/>
      <c r="HLK63" s="9"/>
      <c r="HLL63" s="9"/>
      <c r="HLM63" s="78"/>
      <c r="HLN63" s="9"/>
      <c r="HLO63" s="9"/>
      <c r="HLP63" s="78"/>
      <c r="HLQ63" s="9"/>
      <c r="HLR63" s="9"/>
      <c r="HLS63" s="78"/>
      <c r="HLT63" s="9"/>
      <c r="HLU63" s="9"/>
      <c r="HLV63" s="78"/>
      <c r="HLW63" s="9"/>
      <c r="HLX63" s="9"/>
      <c r="HLY63" s="78"/>
      <c r="HLZ63" s="9"/>
      <c r="HMA63" s="9"/>
      <c r="HMB63" s="78"/>
      <c r="HMC63" s="9"/>
      <c r="HMD63" s="9"/>
      <c r="HME63" s="78"/>
      <c r="HMF63" s="9"/>
      <c r="HMG63" s="9"/>
      <c r="HMH63" s="78"/>
      <c r="HMI63" s="9"/>
      <c r="HMJ63" s="9"/>
      <c r="HMK63" s="78"/>
      <c r="HML63" s="9"/>
      <c r="HMM63" s="9"/>
      <c r="HMN63" s="78"/>
      <c r="HMO63" s="9"/>
      <c r="HMP63" s="9"/>
      <c r="HMQ63" s="78"/>
      <c r="HMR63" s="10"/>
      <c r="HMS63" s="10"/>
      <c r="HMT63" s="10"/>
      <c r="HMU63" s="9"/>
      <c r="HMV63" s="9"/>
      <c r="HMW63" s="78"/>
      <c r="HMX63" s="10"/>
      <c r="HMY63" s="10"/>
      <c r="HMZ63" s="10"/>
      <c r="HNA63" s="9"/>
      <c r="HNB63" s="9"/>
      <c r="HNC63" s="78"/>
      <c r="HND63" s="9"/>
      <c r="HNE63" s="9"/>
      <c r="HNF63" s="78"/>
      <c r="HNG63" s="10"/>
      <c r="HNH63" s="10"/>
      <c r="HNI63" s="10"/>
      <c r="HNJ63" s="10"/>
      <c r="HNK63" s="10"/>
      <c r="HNL63" s="10"/>
      <c r="HNM63" s="57"/>
      <c r="HNN63" s="58"/>
      <c r="HNO63" s="9"/>
      <c r="HNP63" s="9"/>
      <c r="HNQ63" s="78"/>
      <c r="HNR63" s="9"/>
      <c r="HNS63" s="9"/>
      <c r="HNT63" s="78"/>
      <c r="HNU63" s="9"/>
      <c r="HNV63" s="9"/>
      <c r="HNW63" s="78"/>
      <c r="HNX63" s="9"/>
      <c r="HNY63" s="9"/>
      <c r="HNZ63" s="78"/>
      <c r="HOA63" s="9"/>
      <c r="HOB63" s="9"/>
      <c r="HOC63" s="78"/>
      <c r="HOD63" s="9"/>
      <c r="HOE63" s="9"/>
      <c r="HOF63" s="78"/>
      <c r="HOG63" s="9"/>
      <c r="HOH63" s="9"/>
      <c r="HOI63" s="78"/>
      <c r="HOJ63" s="9"/>
      <c r="HOK63" s="9"/>
      <c r="HOL63" s="78"/>
      <c r="HOM63" s="9"/>
      <c r="HON63" s="9"/>
      <c r="HOO63" s="78"/>
      <c r="HOP63" s="9"/>
      <c r="HOQ63" s="9"/>
      <c r="HOR63" s="78"/>
      <c r="HOS63" s="9"/>
      <c r="HOT63" s="9"/>
      <c r="HOU63" s="78"/>
      <c r="HOV63" s="9"/>
      <c r="HOW63" s="9"/>
      <c r="HOX63" s="78"/>
      <c r="HOY63" s="9"/>
      <c r="HOZ63" s="9"/>
      <c r="HPA63" s="78"/>
      <c r="HPB63" s="9"/>
      <c r="HPC63" s="9"/>
      <c r="HPD63" s="78"/>
      <c r="HPE63" s="9"/>
      <c r="HPF63" s="9"/>
      <c r="HPG63" s="78"/>
      <c r="HPH63" s="9"/>
      <c r="HPI63" s="9"/>
      <c r="HPJ63" s="78"/>
      <c r="HPK63" s="9"/>
      <c r="HPL63" s="9"/>
      <c r="HPM63" s="78"/>
      <c r="HPN63" s="9"/>
      <c r="HPO63" s="9"/>
      <c r="HPP63" s="78"/>
      <c r="HPQ63" s="9"/>
      <c r="HPR63" s="9"/>
      <c r="HPS63" s="78"/>
      <c r="HPT63" s="9"/>
      <c r="HPU63" s="9"/>
      <c r="HPV63" s="78"/>
      <c r="HPW63" s="9"/>
      <c r="HPX63" s="9"/>
      <c r="HPY63" s="78"/>
      <c r="HPZ63" s="10"/>
      <c r="HQA63" s="10"/>
      <c r="HQB63" s="10"/>
      <c r="HQC63" s="9"/>
      <c r="HQD63" s="9"/>
      <c r="HQE63" s="78"/>
      <c r="HQF63" s="10"/>
      <c r="HQG63" s="10"/>
      <c r="HQH63" s="10"/>
      <c r="HQI63" s="9"/>
      <c r="HQJ63" s="9"/>
      <c r="HQK63" s="78"/>
      <c r="HQL63" s="9"/>
      <c r="HQM63" s="9"/>
      <c r="HQN63" s="78"/>
      <c r="HQO63" s="10"/>
      <c r="HQP63" s="10"/>
      <c r="HQQ63" s="10"/>
      <c r="HQR63" s="10"/>
      <c r="HQS63" s="10"/>
      <c r="HQT63" s="10"/>
      <c r="HQU63" s="57"/>
      <c r="HQV63" s="58"/>
      <c r="HQW63" s="9"/>
      <c r="HQX63" s="9"/>
      <c r="HQY63" s="78"/>
      <c r="HQZ63" s="9"/>
      <c r="HRA63" s="9"/>
      <c r="HRB63" s="78"/>
      <c r="HRC63" s="9"/>
      <c r="HRD63" s="9"/>
      <c r="HRE63" s="78"/>
      <c r="HRF63" s="9"/>
      <c r="HRG63" s="9"/>
      <c r="HRH63" s="78"/>
      <c r="HRI63" s="9"/>
      <c r="HRJ63" s="9"/>
      <c r="HRK63" s="78"/>
      <c r="HRL63" s="9"/>
      <c r="HRM63" s="9"/>
      <c r="HRN63" s="78"/>
      <c r="HRO63" s="9"/>
      <c r="HRP63" s="9"/>
      <c r="HRQ63" s="78"/>
      <c r="HRR63" s="9"/>
      <c r="HRS63" s="9"/>
      <c r="HRT63" s="78"/>
      <c r="HRU63" s="9"/>
      <c r="HRV63" s="9"/>
      <c r="HRW63" s="78"/>
      <c r="HRX63" s="9"/>
      <c r="HRY63" s="9"/>
      <c r="HRZ63" s="78"/>
      <c r="HSA63" s="9"/>
      <c r="HSB63" s="9"/>
      <c r="HSC63" s="78"/>
      <c r="HSD63" s="9"/>
      <c r="HSE63" s="9"/>
      <c r="HSF63" s="78"/>
      <c r="HSG63" s="9"/>
      <c r="HSH63" s="9"/>
      <c r="HSI63" s="78"/>
      <c r="HSJ63" s="9"/>
      <c r="HSK63" s="9"/>
      <c r="HSL63" s="78"/>
      <c r="HSM63" s="9"/>
      <c r="HSN63" s="9"/>
      <c r="HSO63" s="78"/>
      <c r="HSP63" s="9"/>
      <c r="HSQ63" s="9"/>
      <c r="HSR63" s="78"/>
      <c r="HSS63" s="9"/>
      <c r="HST63" s="9"/>
      <c r="HSU63" s="78"/>
      <c r="HSV63" s="9"/>
      <c r="HSW63" s="9"/>
      <c r="HSX63" s="78"/>
      <c r="HSY63" s="9"/>
      <c r="HSZ63" s="9"/>
      <c r="HTA63" s="78"/>
      <c r="HTB63" s="9"/>
      <c r="HTC63" s="9"/>
      <c r="HTD63" s="78"/>
      <c r="HTE63" s="9"/>
      <c r="HTF63" s="9"/>
      <c r="HTG63" s="78"/>
      <c r="HTH63" s="10"/>
      <c r="HTI63" s="10"/>
      <c r="HTJ63" s="10"/>
      <c r="HTK63" s="9"/>
      <c r="HTL63" s="9"/>
      <c r="HTM63" s="78"/>
      <c r="HTN63" s="10"/>
      <c r="HTO63" s="10"/>
      <c r="HTP63" s="10"/>
      <c r="HTQ63" s="9"/>
      <c r="HTR63" s="9"/>
      <c r="HTS63" s="78"/>
      <c r="HTT63" s="9"/>
      <c r="HTU63" s="9"/>
      <c r="HTV63" s="78"/>
      <c r="HTW63" s="10"/>
      <c r="HTX63" s="10"/>
      <c r="HTY63" s="10"/>
      <c r="HTZ63" s="10"/>
      <c r="HUA63" s="10"/>
      <c r="HUB63" s="10"/>
      <c r="HUC63" s="57"/>
      <c r="HUD63" s="58"/>
      <c r="HUE63" s="9"/>
      <c r="HUF63" s="9"/>
      <c r="HUG63" s="78"/>
      <c r="HUH63" s="9"/>
      <c r="HUI63" s="9"/>
      <c r="HUJ63" s="78"/>
      <c r="HUK63" s="9"/>
      <c r="HUL63" s="9"/>
      <c r="HUM63" s="78"/>
      <c r="HUN63" s="9"/>
      <c r="HUO63" s="9"/>
      <c r="HUP63" s="78"/>
      <c r="HUQ63" s="9"/>
      <c r="HUR63" s="9"/>
      <c r="HUS63" s="78"/>
      <c r="HUT63" s="9"/>
      <c r="HUU63" s="9"/>
      <c r="HUV63" s="78"/>
      <c r="HUW63" s="9"/>
      <c r="HUX63" s="9"/>
      <c r="HUY63" s="78"/>
      <c r="HUZ63" s="9"/>
      <c r="HVA63" s="9"/>
      <c r="HVB63" s="78"/>
      <c r="HVC63" s="9"/>
      <c r="HVD63" s="9"/>
      <c r="HVE63" s="78"/>
      <c r="HVF63" s="9"/>
      <c r="HVG63" s="9"/>
      <c r="HVH63" s="78"/>
      <c r="HVI63" s="9"/>
      <c r="HVJ63" s="9"/>
      <c r="HVK63" s="78"/>
      <c r="HVL63" s="9"/>
      <c r="HVM63" s="9"/>
      <c r="HVN63" s="78"/>
      <c r="HVO63" s="9"/>
      <c r="HVP63" s="9"/>
      <c r="HVQ63" s="78"/>
      <c r="HVR63" s="9"/>
      <c r="HVS63" s="9"/>
      <c r="HVT63" s="78"/>
      <c r="HVU63" s="9"/>
      <c r="HVV63" s="9"/>
      <c r="HVW63" s="78"/>
      <c r="HVX63" s="9"/>
      <c r="HVY63" s="9"/>
      <c r="HVZ63" s="78"/>
      <c r="HWA63" s="9"/>
      <c r="HWB63" s="9"/>
      <c r="HWC63" s="78"/>
      <c r="HWD63" s="9"/>
      <c r="HWE63" s="9"/>
      <c r="HWF63" s="78"/>
      <c r="HWG63" s="9"/>
      <c r="HWH63" s="9"/>
      <c r="HWI63" s="78"/>
      <c r="HWJ63" s="9"/>
      <c r="HWK63" s="9"/>
      <c r="HWL63" s="78"/>
      <c r="HWM63" s="9"/>
      <c r="HWN63" s="9"/>
      <c r="HWO63" s="78"/>
      <c r="HWP63" s="10"/>
      <c r="HWQ63" s="10"/>
      <c r="HWR63" s="10"/>
      <c r="HWS63" s="9"/>
      <c r="HWT63" s="9"/>
      <c r="HWU63" s="78"/>
      <c r="HWV63" s="10"/>
      <c r="HWW63" s="10"/>
      <c r="HWX63" s="10"/>
      <c r="HWY63" s="9"/>
      <c r="HWZ63" s="9"/>
      <c r="HXA63" s="78"/>
      <c r="HXB63" s="9"/>
      <c r="HXC63" s="9"/>
      <c r="HXD63" s="78"/>
      <c r="HXE63" s="10"/>
      <c r="HXF63" s="10"/>
      <c r="HXG63" s="10"/>
      <c r="HXH63" s="10"/>
      <c r="HXI63" s="10"/>
      <c r="HXJ63" s="10"/>
      <c r="HXK63" s="57"/>
      <c r="HXL63" s="58"/>
      <c r="HXM63" s="9"/>
      <c r="HXN63" s="9"/>
      <c r="HXO63" s="78"/>
      <c r="HXP63" s="9"/>
      <c r="HXQ63" s="9"/>
      <c r="HXR63" s="78"/>
      <c r="HXS63" s="9"/>
      <c r="HXT63" s="9"/>
      <c r="HXU63" s="78"/>
      <c r="HXV63" s="9"/>
      <c r="HXW63" s="9"/>
      <c r="HXX63" s="78"/>
      <c r="HXY63" s="9"/>
      <c r="HXZ63" s="9"/>
      <c r="HYA63" s="78"/>
      <c r="HYB63" s="9"/>
      <c r="HYC63" s="9"/>
      <c r="HYD63" s="78"/>
      <c r="HYE63" s="9"/>
      <c r="HYF63" s="9"/>
      <c r="HYG63" s="78"/>
      <c r="HYH63" s="9"/>
      <c r="HYI63" s="9"/>
      <c r="HYJ63" s="78"/>
      <c r="HYK63" s="9"/>
      <c r="HYL63" s="9"/>
      <c r="HYM63" s="78"/>
      <c r="HYN63" s="9"/>
      <c r="HYO63" s="9"/>
      <c r="HYP63" s="78"/>
      <c r="HYQ63" s="9"/>
      <c r="HYR63" s="9"/>
      <c r="HYS63" s="78"/>
      <c r="HYT63" s="9"/>
      <c r="HYU63" s="9"/>
      <c r="HYV63" s="78"/>
      <c r="HYW63" s="9"/>
      <c r="HYX63" s="9"/>
      <c r="HYY63" s="78"/>
      <c r="HYZ63" s="9"/>
      <c r="HZA63" s="9"/>
      <c r="HZB63" s="78"/>
      <c r="HZC63" s="9"/>
      <c r="HZD63" s="9"/>
      <c r="HZE63" s="78"/>
      <c r="HZF63" s="9"/>
      <c r="HZG63" s="9"/>
      <c r="HZH63" s="78"/>
      <c r="HZI63" s="9"/>
      <c r="HZJ63" s="9"/>
      <c r="HZK63" s="78"/>
      <c r="HZL63" s="9"/>
      <c r="HZM63" s="9"/>
      <c r="HZN63" s="78"/>
      <c r="HZO63" s="9"/>
      <c r="HZP63" s="9"/>
      <c r="HZQ63" s="78"/>
      <c r="HZR63" s="9"/>
      <c r="HZS63" s="9"/>
      <c r="HZT63" s="78"/>
      <c r="HZU63" s="9"/>
      <c r="HZV63" s="9"/>
      <c r="HZW63" s="78"/>
      <c r="HZX63" s="10"/>
      <c r="HZY63" s="10"/>
      <c r="HZZ63" s="10"/>
      <c r="IAA63" s="9"/>
      <c r="IAB63" s="9"/>
      <c r="IAC63" s="78"/>
      <c r="IAD63" s="10"/>
      <c r="IAE63" s="10"/>
      <c r="IAF63" s="10"/>
      <c r="IAG63" s="9"/>
      <c r="IAH63" s="9"/>
      <c r="IAI63" s="78"/>
      <c r="IAJ63" s="9"/>
      <c r="IAK63" s="9"/>
      <c r="IAL63" s="78"/>
      <c r="IAM63" s="10"/>
      <c r="IAN63" s="10"/>
      <c r="IAO63" s="10"/>
      <c r="IAP63" s="10"/>
      <c r="IAQ63" s="10"/>
      <c r="IAR63" s="10"/>
      <c r="IAS63" s="57"/>
      <c r="IAT63" s="58"/>
      <c r="IAU63" s="9"/>
      <c r="IAV63" s="9"/>
      <c r="IAW63" s="78"/>
      <c r="IAX63" s="9"/>
      <c r="IAY63" s="9"/>
      <c r="IAZ63" s="78"/>
      <c r="IBA63" s="9"/>
      <c r="IBB63" s="9"/>
      <c r="IBC63" s="78"/>
      <c r="IBD63" s="9"/>
      <c r="IBE63" s="9"/>
      <c r="IBF63" s="78"/>
      <c r="IBG63" s="9"/>
      <c r="IBH63" s="9"/>
      <c r="IBI63" s="78"/>
      <c r="IBJ63" s="9"/>
      <c r="IBK63" s="9"/>
      <c r="IBL63" s="78"/>
      <c r="IBM63" s="9"/>
      <c r="IBN63" s="9"/>
      <c r="IBO63" s="78"/>
      <c r="IBP63" s="9"/>
      <c r="IBQ63" s="9"/>
      <c r="IBR63" s="78"/>
      <c r="IBS63" s="9"/>
      <c r="IBT63" s="9"/>
      <c r="IBU63" s="78"/>
      <c r="IBV63" s="9"/>
      <c r="IBW63" s="9"/>
      <c r="IBX63" s="78"/>
      <c r="IBY63" s="9"/>
      <c r="IBZ63" s="9"/>
      <c r="ICA63" s="78"/>
      <c r="ICB63" s="9"/>
      <c r="ICC63" s="9"/>
      <c r="ICD63" s="78"/>
      <c r="ICE63" s="9"/>
      <c r="ICF63" s="9"/>
      <c r="ICG63" s="78"/>
      <c r="ICH63" s="9"/>
      <c r="ICI63" s="9"/>
      <c r="ICJ63" s="78"/>
      <c r="ICK63" s="9"/>
      <c r="ICL63" s="9"/>
      <c r="ICM63" s="78"/>
      <c r="ICN63" s="9"/>
      <c r="ICO63" s="9"/>
      <c r="ICP63" s="78"/>
      <c r="ICQ63" s="9"/>
      <c r="ICR63" s="9"/>
      <c r="ICS63" s="78"/>
      <c r="ICT63" s="9"/>
      <c r="ICU63" s="9"/>
      <c r="ICV63" s="78"/>
      <c r="ICW63" s="9"/>
      <c r="ICX63" s="9"/>
      <c r="ICY63" s="78"/>
      <c r="ICZ63" s="9"/>
      <c r="IDA63" s="9"/>
      <c r="IDB63" s="78"/>
      <c r="IDC63" s="9"/>
      <c r="IDD63" s="9"/>
      <c r="IDE63" s="78"/>
      <c r="IDF63" s="10"/>
      <c r="IDG63" s="10"/>
      <c r="IDH63" s="10"/>
      <c r="IDI63" s="9"/>
      <c r="IDJ63" s="9"/>
      <c r="IDK63" s="78"/>
      <c r="IDL63" s="10"/>
      <c r="IDM63" s="10"/>
      <c r="IDN63" s="10"/>
      <c r="IDO63" s="9"/>
      <c r="IDP63" s="9"/>
      <c r="IDQ63" s="78"/>
      <c r="IDR63" s="9"/>
      <c r="IDS63" s="9"/>
      <c r="IDT63" s="78"/>
      <c r="IDU63" s="10"/>
      <c r="IDV63" s="10"/>
      <c r="IDW63" s="10"/>
      <c r="IDX63" s="10"/>
      <c r="IDY63" s="10"/>
      <c r="IDZ63" s="10"/>
      <c r="IEA63" s="57"/>
      <c r="IEB63" s="58"/>
      <c r="IEC63" s="9"/>
      <c r="IED63" s="9"/>
      <c r="IEE63" s="78"/>
      <c r="IEF63" s="9"/>
      <c r="IEG63" s="9"/>
      <c r="IEH63" s="78"/>
      <c r="IEI63" s="9"/>
      <c r="IEJ63" s="9"/>
      <c r="IEK63" s="78"/>
      <c r="IEL63" s="9"/>
      <c r="IEM63" s="9"/>
      <c r="IEN63" s="78"/>
      <c r="IEO63" s="9"/>
      <c r="IEP63" s="9"/>
      <c r="IEQ63" s="78"/>
      <c r="IER63" s="9"/>
      <c r="IES63" s="9"/>
      <c r="IET63" s="78"/>
      <c r="IEU63" s="9"/>
      <c r="IEV63" s="9"/>
      <c r="IEW63" s="78"/>
      <c r="IEX63" s="9"/>
      <c r="IEY63" s="9"/>
      <c r="IEZ63" s="78"/>
      <c r="IFA63" s="9"/>
      <c r="IFB63" s="9"/>
      <c r="IFC63" s="78"/>
      <c r="IFD63" s="9"/>
      <c r="IFE63" s="9"/>
      <c r="IFF63" s="78"/>
      <c r="IFG63" s="9"/>
      <c r="IFH63" s="9"/>
      <c r="IFI63" s="78"/>
      <c r="IFJ63" s="9"/>
      <c r="IFK63" s="9"/>
      <c r="IFL63" s="78"/>
      <c r="IFM63" s="9"/>
      <c r="IFN63" s="9"/>
      <c r="IFO63" s="78"/>
      <c r="IFP63" s="9"/>
      <c r="IFQ63" s="9"/>
      <c r="IFR63" s="78"/>
      <c r="IFS63" s="9"/>
      <c r="IFT63" s="9"/>
      <c r="IFU63" s="78"/>
      <c r="IFV63" s="9"/>
      <c r="IFW63" s="9"/>
      <c r="IFX63" s="78"/>
      <c r="IFY63" s="9"/>
      <c r="IFZ63" s="9"/>
      <c r="IGA63" s="78"/>
      <c r="IGB63" s="9"/>
      <c r="IGC63" s="9"/>
      <c r="IGD63" s="78"/>
      <c r="IGE63" s="9"/>
      <c r="IGF63" s="9"/>
      <c r="IGG63" s="78"/>
      <c r="IGH63" s="9"/>
      <c r="IGI63" s="9"/>
      <c r="IGJ63" s="78"/>
      <c r="IGK63" s="9"/>
      <c r="IGL63" s="9"/>
      <c r="IGM63" s="78"/>
      <c r="IGN63" s="10"/>
      <c r="IGO63" s="10"/>
      <c r="IGP63" s="10"/>
      <c r="IGQ63" s="9"/>
      <c r="IGR63" s="9"/>
      <c r="IGS63" s="78"/>
      <c r="IGT63" s="10"/>
      <c r="IGU63" s="10"/>
      <c r="IGV63" s="10"/>
      <c r="IGW63" s="9"/>
      <c r="IGX63" s="9"/>
      <c r="IGY63" s="78"/>
      <c r="IGZ63" s="9"/>
      <c r="IHA63" s="9"/>
      <c r="IHB63" s="78"/>
      <c r="IHC63" s="10"/>
      <c r="IHD63" s="10"/>
      <c r="IHE63" s="10"/>
      <c r="IHF63" s="10"/>
      <c r="IHG63" s="10"/>
      <c r="IHH63" s="10"/>
      <c r="IHI63" s="57"/>
      <c r="IHJ63" s="58"/>
      <c r="IHK63" s="9"/>
      <c r="IHL63" s="9"/>
      <c r="IHM63" s="78"/>
      <c r="IHN63" s="9"/>
      <c r="IHO63" s="9"/>
      <c r="IHP63" s="78"/>
      <c r="IHQ63" s="9"/>
      <c r="IHR63" s="9"/>
      <c r="IHS63" s="78"/>
      <c r="IHT63" s="9"/>
      <c r="IHU63" s="9"/>
      <c r="IHV63" s="78"/>
      <c r="IHW63" s="9"/>
      <c r="IHX63" s="9"/>
      <c r="IHY63" s="78"/>
      <c r="IHZ63" s="9"/>
      <c r="IIA63" s="9"/>
      <c r="IIB63" s="78"/>
      <c r="IIC63" s="9"/>
      <c r="IID63" s="9"/>
      <c r="IIE63" s="78"/>
      <c r="IIF63" s="9"/>
      <c r="IIG63" s="9"/>
      <c r="IIH63" s="78"/>
      <c r="III63" s="9"/>
      <c r="IIJ63" s="9"/>
      <c r="IIK63" s="78"/>
      <c r="IIL63" s="9"/>
      <c r="IIM63" s="9"/>
      <c r="IIN63" s="78"/>
      <c r="IIO63" s="9"/>
      <c r="IIP63" s="9"/>
      <c r="IIQ63" s="78"/>
      <c r="IIR63" s="9"/>
      <c r="IIS63" s="9"/>
      <c r="IIT63" s="78"/>
      <c r="IIU63" s="9"/>
      <c r="IIV63" s="9"/>
      <c r="IIW63" s="78"/>
      <c r="IIX63" s="9"/>
      <c r="IIY63" s="9"/>
      <c r="IIZ63" s="78"/>
      <c r="IJA63" s="9"/>
      <c r="IJB63" s="9"/>
      <c r="IJC63" s="78"/>
      <c r="IJD63" s="9"/>
      <c r="IJE63" s="9"/>
      <c r="IJF63" s="78"/>
      <c r="IJG63" s="9"/>
      <c r="IJH63" s="9"/>
      <c r="IJI63" s="78"/>
      <c r="IJJ63" s="9"/>
      <c r="IJK63" s="9"/>
      <c r="IJL63" s="78"/>
      <c r="IJM63" s="9"/>
      <c r="IJN63" s="9"/>
      <c r="IJO63" s="78"/>
      <c r="IJP63" s="9"/>
      <c r="IJQ63" s="9"/>
      <c r="IJR63" s="78"/>
      <c r="IJS63" s="9"/>
      <c r="IJT63" s="9"/>
      <c r="IJU63" s="78"/>
      <c r="IJV63" s="10"/>
      <c r="IJW63" s="10"/>
      <c r="IJX63" s="10"/>
      <c r="IJY63" s="9"/>
      <c r="IJZ63" s="9"/>
      <c r="IKA63" s="78"/>
      <c r="IKB63" s="10"/>
      <c r="IKC63" s="10"/>
      <c r="IKD63" s="10"/>
      <c r="IKE63" s="9"/>
      <c r="IKF63" s="9"/>
      <c r="IKG63" s="78"/>
      <c r="IKH63" s="9"/>
      <c r="IKI63" s="9"/>
      <c r="IKJ63" s="78"/>
      <c r="IKK63" s="10"/>
      <c r="IKL63" s="10"/>
      <c r="IKM63" s="10"/>
      <c r="IKN63" s="10"/>
      <c r="IKO63" s="10"/>
      <c r="IKP63" s="10"/>
      <c r="IKQ63" s="57"/>
      <c r="IKR63" s="58"/>
      <c r="IKS63" s="9"/>
      <c r="IKT63" s="9"/>
      <c r="IKU63" s="78"/>
      <c r="IKV63" s="9"/>
      <c r="IKW63" s="9"/>
      <c r="IKX63" s="78"/>
      <c r="IKY63" s="9"/>
      <c r="IKZ63" s="9"/>
      <c r="ILA63" s="78"/>
      <c r="ILB63" s="9"/>
      <c r="ILC63" s="9"/>
      <c r="ILD63" s="78"/>
      <c r="ILE63" s="9"/>
      <c r="ILF63" s="9"/>
      <c r="ILG63" s="78"/>
      <c r="ILH63" s="9"/>
      <c r="ILI63" s="9"/>
      <c r="ILJ63" s="78"/>
      <c r="ILK63" s="9"/>
      <c r="ILL63" s="9"/>
      <c r="ILM63" s="78"/>
      <c r="ILN63" s="9"/>
      <c r="ILO63" s="9"/>
      <c r="ILP63" s="78"/>
      <c r="ILQ63" s="9"/>
      <c r="ILR63" s="9"/>
      <c r="ILS63" s="78"/>
      <c r="ILT63" s="9"/>
      <c r="ILU63" s="9"/>
      <c r="ILV63" s="78"/>
      <c r="ILW63" s="9"/>
      <c r="ILX63" s="9"/>
      <c r="ILY63" s="78"/>
      <c r="ILZ63" s="9"/>
      <c r="IMA63" s="9"/>
      <c r="IMB63" s="78"/>
      <c r="IMC63" s="9"/>
      <c r="IMD63" s="9"/>
      <c r="IME63" s="78"/>
      <c r="IMF63" s="9"/>
      <c r="IMG63" s="9"/>
      <c r="IMH63" s="78"/>
      <c r="IMI63" s="9"/>
      <c r="IMJ63" s="9"/>
      <c r="IMK63" s="78"/>
      <c r="IML63" s="9"/>
      <c r="IMM63" s="9"/>
      <c r="IMN63" s="78"/>
      <c r="IMO63" s="9"/>
      <c r="IMP63" s="9"/>
      <c r="IMQ63" s="78"/>
      <c r="IMR63" s="9"/>
      <c r="IMS63" s="9"/>
      <c r="IMT63" s="78"/>
      <c r="IMU63" s="9"/>
      <c r="IMV63" s="9"/>
      <c r="IMW63" s="78"/>
      <c r="IMX63" s="9"/>
      <c r="IMY63" s="9"/>
      <c r="IMZ63" s="78"/>
      <c r="INA63" s="9"/>
      <c r="INB63" s="9"/>
      <c r="INC63" s="78"/>
      <c r="IND63" s="10"/>
      <c r="INE63" s="10"/>
      <c r="INF63" s="10"/>
      <c r="ING63" s="9"/>
      <c r="INH63" s="9"/>
      <c r="INI63" s="78"/>
      <c r="INJ63" s="10"/>
      <c r="INK63" s="10"/>
      <c r="INL63" s="10"/>
      <c r="INM63" s="9"/>
      <c r="INN63" s="9"/>
      <c r="INO63" s="78"/>
      <c r="INP63" s="9"/>
      <c r="INQ63" s="9"/>
      <c r="INR63" s="78"/>
      <c r="INS63" s="10"/>
      <c r="INT63" s="10"/>
      <c r="INU63" s="10"/>
      <c r="INV63" s="10"/>
      <c r="INW63" s="10"/>
      <c r="INX63" s="10"/>
      <c r="INY63" s="57"/>
      <c r="INZ63" s="58"/>
      <c r="IOA63" s="9"/>
      <c r="IOB63" s="9"/>
      <c r="IOC63" s="78"/>
      <c r="IOD63" s="9"/>
      <c r="IOE63" s="9"/>
      <c r="IOF63" s="78"/>
      <c r="IOG63" s="9"/>
      <c r="IOH63" s="9"/>
      <c r="IOI63" s="78"/>
      <c r="IOJ63" s="9"/>
      <c r="IOK63" s="9"/>
      <c r="IOL63" s="78"/>
      <c r="IOM63" s="9"/>
      <c r="ION63" s="9"/>
      <c r="IOO63" s="78"/>
      <c r="IOP63" s="9"/>
      <c r="IOQ63" s="9"/>
      <c r="IOR63" s="78"/>
      <c r="IOS63" s="9"/>
      <c r="IOT63" s="9"/>
      <c r="IOU63" s="78"/>
      <c r="IOV63" s="9"/>
      <c r="IOW63" s="9"/>
      <c r="IOX63" s="78"/>
      <c r="IOY63" s="9"/>
      <c r="IOZ63" s="9"/>
      <c r="IPA63" s="78"/>
      <c r="IPB63" s="9"/>
      <c r="IPC63" s="9"/>
      <c r="IPD63" s="78"/>
      <c r="IPE63" s="9"/>
      <c r="IPF63" s="9"/>
      <c r="IPG63" s="78"/>
      <c r="IPH63" s="9"/>
      <c r="IPI63" s="9"/>
      <c r="IPJ63" s="78"/>
      <c r="IPK63" s="9"/>
      <c r="IPL63" s="9"/>
      <c r="IPM63" s="78"/>
      <c r="IPN63" s="9"/>
      <c r="IPO63" s="9"/>
      <c r="IPP63" s="78"/>
      <c r="IPQ63" s="9"/>
      <c r="IPR63" s="9"/>
      <c r="IPS63" s="78"/>
      <c r="IPT63" s="9"/>
      <c r="IPU63" s="9"/>
      <c r="IPV63" s="78"/>
      <c r="IPW63" s="9"/>
      <c r="IPX63" s="9"/>
      <c r="IPY63" s="78"/>
      <c r="IPZ63" s="9"/>
      <c r="IQA63" s="9"/>
      <c r="IQB63" s="78"/>
      <c r="IQC63" s="9"/>
      <c r="IQD63" s="9"/>
      <c r="IQE63" s="78"/>
      <c r="IQF63" s="9"/>
      <c r="IQG63" s="9"/>
      <c r="IQH63" s="78"/>
      <c r="IQI63" s="9"/>
      <c r="IQJ63" s="9"/>
      <c r="IQK63" s="78"/>
      <c r="IQL63" s="10"/>
      <c r="IQM63" s="10"/>
      <c r="IQN63" s="10"/>
      <c r="IQO63" s="9"/>
      <c r="IQP63" s="9"/>
      <c r="IQQ63" s="78"/>
      <c r="IQR63" s="10"/>
      <c r="IQS63" s="10"/>
      <c r="IQT63" s="10"/>
      <c r="IQU63" s="9"/>
      <c r="IQV63" s="9"/>
      <c r="IQW63" s="78"/>
      <c r="IQX63" s="9"/>
      <c r="IQY63" s="9"/>
      <c r="IQZ63" s="78"/>
      <c r="IRA63" s="10"/>
      <c r="IRB63" s="10"/>
      <c r="IRC63" s="10"/>
      <c r="IRD63" s="10"/>
      <c r="IRE63" s="10"/>
      <c r="IRF63" s="10"/>
      <c r="IRG63" s="57"/>
      <c r="IRH63" s="58"/>
      <c r="IRI63" s="9"/>
      <c r="IRJ63" s="9"/>
      <c r="IRK63" s="78"/>
      <c r="IRL63" s="9"/>
      <c r="IRM63" s="9"/>
      <c r="IRN63" s="78"/>
      <c r="IRO63" s="9"/>
      <c r="IRP63" s="9"/>
      <c r="IRQ63" s="78"/>
      <c r="IRR63" s="9"/>
      <c r="IRS63" s="9"/>
      <c r="IRT63" s="78"/>
      <c r="IRU63" s="9"/>
      <c r="IRV63" s="9"/>
      <c r="IRW63" s="78"/>
      <c r="IRX63" s="9"/>
      <c r="IRY63" s="9"/>
      <c r="IRZ63" s="78"/>
      <c r="ISA63" s="9"/>
      <c r="ISB63" s="9"/>
      <c r="ISC63" s="78"/>
      <c r="ISD63" s="9"/>
      <c r="ISE63" s="9"/>
      <c r="ISF63" s="78"/>
      <c r="ISG63" s="9"/>
      <c r="ISH63" s="9"/>
      <c r="ISI63" s="78"/>
      <c r="ISJ63" s="9"/>
      <c r="ISK63" s="9"/>
      <c r="ISL63" s="78"/>
      <c r="ISM63" s="9"/>
      <c r="ISN63" s="9"/>
      <c r="ISO63" s="78"/>
      <c r="ISP63" s="9"/>
      <c r="ISQ63" s="9"/>
      <c r="ISR63" s="78"/>
      <c r="ISS63" s="9"/>
      <c r="IST63" s="9"/>
      <c r="ISU63" s="78"/>
      <c r="ISV63" s="9"/>
      <c r="ISW63" s="9"/>
      <c r="ISX63" s="78"/>
      <c r="ISY63" s="9"/>
      <c r="ISZ63" s="9"/>
      <c r="ITA63" s="78"/>
      <c r="ITB63" s="9"/>
      <c r="ITC63" s="9"/>
      <c r="ITD63" s="78"/>
      <c r="ITE63" s="9"/>
      <c r="ITF63" s="9"/>
      <c r="ITG63" s="78"/>
      <c r="ITH63" s="9"/>
      <c r="ITI63" s="9"/>
      <c r="ITJ63" s="78"/>
      <c r="ITK63" s="9"/>
      <c r="ITL63" s="9"/>
      <c r="ITM63" s="78"/>
      <c r="ITN63" s="9"/>
      <c r="ITO63" s="9"/>
      <c r="ITP63" s="78"/>
      <c r="ITQ63" s="9"/>
      <c r="ITR63" s="9"/>
      <c r="ITS63" s="78"/>
      <c r="ITT63" s="10"/>
      <c r="ITU63" s="10"/>
      <c r="ITV63" s="10"/>
      <c r="ITW63" s="9"/>
      <c r="ITX63" s="9"/>
      <c r="ITY63" s="78"/>
      <c r="ITZ63" s="10"/>
      <c r="IUA63" s="10"/>
      <c r="IUB63" s="10"/>
      <c r="IUC63" s="9"/>
      <c r="IUD63" s="9"/>
      <c r="IUE63" s="78"/>
      <c r="IUF63" s="9"/>
      <c r="IUG63" s="9"/>
      <c r="IUH63" s="78"/>
      <c r="IUI63" s="10"/>
      <c r="IUJ63" s="10"/>
      <c r="IUK63" s="10"/>
      <c r="IUL63" s="10"/>
      <c r="IUM63" s="10"/>
      <c r="IUN63" s="10"/>
      <c r="IUO63" s="57"/>
      <c r="IUP63" s="58"/>
      <c r="IUQ63" s="9"/>
      <c r="IUR63" s="9"/>
      <c r="IUS63" s="78"/>
      <c r="IUT63" s="9"/>
      <c r="IUU63" s="9"/>
      <c r="IUV63" s="78"/>
      <c r="IUW63" s="9"/>
      <c r="IUX63" s="9"/>
      <c r="IUY63" s="78"/>
      <c r="IUZ63" s="9"/>
      <c r="IVA63" s="9"/>
      <c r="IVB63" s="78"/>
      <c r="IVC63" s="9"/>
      <c r="IVD63" s="9"/>
      <c r="IVE63" s="78"/>
      <c r="IVF63" s="9"/>
      <c r="IVG63" s="9"/>
      <c r="IVH63" s="78"/>
      <c r="IVI63" s="9"/>
      <c r="IVJ63" s="9"/>
      <c r="IVK63" s="78"/>
      <c r="IVL63" s="9"/>
      <c r="IVM63" s="9"/>
      <c r="IVN63" s="78"/>
      <c r="IVO63" s="9"/>
      <c r="IVP63" s="9"/>
      <c r="IVQ63" s="78"/>
      <c r="IVR63" s="9"/>
      <c r="IVS63" s="9"/>
      <c r="IVT63" s="78"/>
      <c r="IVU63" s="9"/>
      <c r="IVV63" s="9"/>
      <c r="IVW63" s="78"/>
      <c r="IVX63" s="9"/>
      <c r="IVY63" s="9"/>
      <c r="IVZ63" s="78"/>
      <c r="IWA63" s="9"/>
      <c r="IWB63" s="9"/>
      <c r="IWC63" s="78"/>
      <c r="IWD63" s="9"/>
      <c r="IWE63" s="9"/>
      <c r="IWF63" s="78"/>
      <c r="IWG63" s="9"/>
      <c r="IWH63" s="9"/>
      <c r="IWI63" s="78"/>
      <c r="IWJ63" s="9"/>
      <c r="IWK63" s="9"/>
      <c r="IWL63" s="78"/>
      <c r="IWM63" s="9"/>
      <c r="IWN63" s="9"/>
      <c r="IWO63" s="78"/>
      <c r="IWP63" s="9"/>
      <c r="IWQ63" s="9"/>
      <c r="IWR63" s="78"/>
      <c r="IWS63" s="9"/>
      <c r="IWT63" s="9"/>
      <c r="IWU63" s="78"/>
      <c r="IWV63" s="9"/>
      <c r="IWW63" s="9"/>
      <c r="IWX63" s="78"/>
      <c r="IWY63" s="9"/>
      <c r="IWZ63" s="9"/>
      <c r="IXA63" s="78"/>
      <c r="IXB63" s="10"/>
      <c r="IXC63" s="10"/>
      <c r="IXD63" s="10"/>
      <c r="IXE63" s="9"/>
      <c r="IXF63" s="9"/>
      <c r="IXG63" s="78"/>
      <c r="IXH63" s="10"/>
      <c r="IXI63" s="10"/>
      <c r="IXJ63" s="10"/>
      <c r="IXK63" s="9"/>
      <c r="IXL63" s="9"/>
      <c r="IXM63" s="78"/>
      <c r="IXN63" s="9"/>
      <c r="IXO63" s="9"/>
      <c r="IXP63" s="78"/>
      <c r="IXQ63" s="10"/>
      <c r="IXR63" s="10"/>
      <c r="IXS63" s="10"/>
      <c r="IXT63" s="10"/>
      <c r="IXU63" s="10"/>
      <c r="IXV63" s="10"/>
      <c r="IXW63" s="57"/>
      <c r="IXX63" s="58"/>
      <c r="IXY63" s="9"/>
      <c r="IXZ63" s="9"/>
      <c r="IYA63" s="78"/>
      <c r="IYB63" s="9"/>
      <c r="IYC63" s="9"/>
      <c r="IYD63" s="78"/>
      <c r="IYE63" s="9"/>
      <c r="IYF63" s="9"/>
      <c r="IYG63" s="78"/>
      <c r="IYH63" s="9"/>
      <c r="IYI63" s="9"/>
      <c r="IYJ63" s="78"/>
      <c r="IYK63" s="9"/>
      <c r="IYL63" s="9"/>
      <c r="IYM63" s="78"/>
      <c r="IYN63" s="9"/>
      <c r="IYO63" s="9"/>
      <c r="IYP63" s="78"/>
      <c r="IYQ63" s="9"/>
      <c r="IYR63" s="9"/>
      <c r="IYS63" s="78"/>
      <c r="IYT63" s="9"/>
      <c r="IYU63" s="9"/>
      <c r="IYV63" s="78"/>
      <c r="IYW63" s="9"/>
      <c r="IYX63" s="9"/>
      <c r="IYY63" s="78"/>
      <c r="IYZ63" s="9"/>
      <c r="IZA63" s="9"/>
      <c r="IZB63" s="78"/>
      <c r="IZC63" s="9"/>
      <c r="IZD63" s="9"/>
      <c r="IZE63" s="78"/>
      <c r="IZF63" s="9"/>
      <c r="IZG63" s="9"/>
      <c r="IZH63" s="78"/>
      <c r="IZI63" s="9"/>
      <c r="IZJ63" s="9"/>
      <c r="IZK63" s="78"/>
      <c r="IZL63" s="9"/>
      <c r="IZM63" s="9"/>
      <c r="IZN63" s="78"/>
      <c r="IZO63" s="9"/>
      <c r="IZP63" s="9"/>
      <c r="IZQ63" s="78"/>
      <c r="IZR63" s="9"/>
      <c r="IZS63" s="9"/>
      <c r="IZT63" s="78"/>
      <c r="IZU63" s="9"/>
      <c r="IZV63" s="9"/>
      <c r="IZW63" s="78"/>
      <c r="IZX63" s="9"/>
      <c r="IZY63" s="9"/>
      <c r="IZZ63" s="78"/>
      <c r="JAA63" s="9"/>
      <c r="JAB63" s="9"/>
      <c r="JAC63" s="78"/>
      <c r="JAD63" s="9"/>
      <c r="JAE63" s="9"/>
      <c r="JAF63" s="78"/>
      <c r="JAG63" s="9"/>
      <c r="JAH63" s="9"/>
      <c r="JAI63" s="78"/>
      <c r="JAJ63" s="10"/>
      <c r="JAK63" s="10"/>
      <c r="JAL63" s="10"/>
      <c r="JAM63" s="9"/>
      <c r="JAN63" s="9"/>
      <c r="JAO63" s="78"/>
      <c r="JAP63" s="10"/>
      <c r="JAQ63" s="10"/>
      <c r="JAR63" s="10"/>
      <c r="JAS63" s="9"/>
      <c r="JAT63" s="9"/>
      <c r="JAU63" s="78"/>
      <c r="JAV63" s="9"/>
      <c r="JAW63" s="9"/>
      <c r="JAX63" s="78"/>
      <c r="JAY63" s="10"/>
      <c r="JAZ63" s="10"/>
      <c r="JBA63" s="10"/>
      <c r="JBB63" s="10"/>
      <c r="JBC63" s="10"/>
      <c r="JBD63" s="10"/>
      <c r="JBE63" s="57"/>
      <c r="JBF63" s="58"/>
      <c r="JBG63" s="9"/>
      <c r="JBH63" s="9"/>
      <c r="JBI63" s="78"/>
      <c r="JBJ63" s="9"/>
      <c r="JBK63" s="9"/>
      <c r="JBL63" s="78"/>
      <c r="JBM63" s="9"/>
      <c r="JBN63" s="9"/>
      <c r="JBO63" s="78"/>
      <c r="JBP63" s="9"/>
      <c r="JBQ63" s="9"/>
      <c r="JBR63" s="78"/>
      <c r="JBS63" s="9"/>
      <c r="JBT63" s="9"/>
      <c r="JBU63" s="78"/>
      <c r="JBV63" s="9"/>
      <c r="JBW63" s="9"/>
      <c r="JBX63" s="78"/>
      <c r="JBY63" s="9"/>
      <c r="JBZ63" s="9"/>
      <c r="JCA63" s="78"/>
      <c r="JCB63" s="9"/>
      <c r="JCC63" s="9"/>
      <c r="JCD63" s="78"/>
      <c r="JCE63" s="9"/>
      <c r="JCF63" s="9"/>
      <c r="JCG63" s="78"/>
      <c r="JCH63" s="9"/>
      <c r="JCI63" s="9"/>
      <c r="JCJ63" s="78"/>
      <c r="JCK63" s="9"/>
      <c r="JCL63" s="9"/>
      <c r="JCM63" s="78"/>
      <c r="JCN63" s="9"/>
      <c r="JCO63" s="9"/>
      <c r="JCP63" s="78"/>
      <c r="JCQ63" s="9"/>
      <c r="JCR63" s="9"/>
      <c r="JCS63" s="78"/>
      <c r="JCT63" s="9"/>
      <c r="JCU63" s="9"/>
      <c r="JCV63" s="78"/>
      <c r="JCW63" s="9"/>
      <c r="JCX63" s="9"/>
      <c r="JCY63" s="78"/>
      <c r="JCZ63" s="9"/>
      <c r="JDA63" s="9"/>
      <c r="JDB63" s="78"/>
      <c r="JDC63" s="9"/>
      <c r="JDD63" s="9"/>
      <c r="JDE63" s="78"/>
      <c r="JDF63" s="9"/>
      <c r="JDG63" s="9"/>
      <c r="JDH63" s="78"/>
      <c r="JDI63" s="9"/>
      <c r="JDJ63" s="9"/>
      <c r="JDK63" s="78"/>
      <c r="JDL63" s="9"/>
      <c r="JDM63" s="9"/>
      <c r="JDN63" s="78"/>
      <c r="JDO63" s="9"/>
      <c r="JDP63" s="9"/>
      <c r="JDQ63" s="78"/>
      <c r="JDR63" s="10"/>
      <c r="JDS63" s="10"/>
      <c r="JDT63" s="10"/>
      <c r="JDU63" s="9"/>
      <c r="JDV63" s="9"/>
      <c r="JDW63" s="78"/>
      <c r="JDX63" s="10"/>
      <c r="JDY63" s="10"/>
      <c r="JDZ63" s="10"/>
      <c r="JEA63" s="9"/>
      <c r="JEB63" s="9"/>
      <c r="JEC63" s="78"/>
      <c r="JED63" s="9"/>
      <c r="JEE63" s="9"/>
      <c r="JEF63" s="78"/>
      <c r="JEG63" s="10"/>
      <c r="JEH63" s="10"/>
      <c r="JEI63" s="10"/>
      <c r="JEJ63" s="10"/>
      <c r="JEK63" s="10"/>
      <c r="JEL63" s="10"/>
      <c r="JEM63" s="57"/>
      <c r="JEN63" s="58"/>
      <c r="JEO63" s="9"/>
      <c r="JEP63" s="9"/>
      <c r="JEQ63" s="78"/>
      <c r="JER63" s="9"/>
      <c r="JES63" s="9"/>
      <c r="JET63" s="78"/>
      <c r="JEU63" s="9"/>
      <c r="JEV63" s="9"/>
      <c r="JEW63" s="78"/>
      <c r="JEX63" s="9"/>
      <c r="JEY63" s="9"/>
      <c r="JEZ63" s="78"/>
      <c r="JFA63" s="9"/>
      <c r="JFB63" s="9"/>
      <c r="JFC63" s="78"/>
      <c r="JFD63" s="9"/>
      <c r="JFE63" s="9"/>
      <c r="JFF63" s="78"/>
      <c r="JFG63" s="9"/>
      <c r="JFH63" s="9"/>
      <c r="JFI63" s="78"/>
      <c r="JFJ63" s="9"/>
      <c r="JFK63" s="9"/>
      <c r="JFL63" s="78"/>
      <c r="JFM63" s="9"/>
      <c r="JFN63" s="9"/>
      <c r="JFO63" s="78"/>
      <c r="JFP63" s="9"/>
      <c r="JFQ63" s="9"/>
      <c r="JFR63" s="78"/>
      <c r="JFS63" s="9"/>
      <c r="JFT63" s="9"/>
      <c r="JFU63" s="78"/>
      <c r="JFV63" s="9"/>
      <c r="JFW63" s="9"/>
      <c r="JFX63" s="78"/>
      <c r="JFY63" s="9"/>
      <c r="JFZ63" s="9"/>
      <c r="JGA63" s="78"/>
      <c r="JGB63" s="9"/>
      <c r="JGC63" s="9"/>
      <c r="JGD63" s="78"/>
      <c r="JGE63" s="9"/>
      <c r="JGF63" s="9"/>
      <c r="JGG63" s="78"/>
      <c r="JGH63" s="9"/>
      <c r="JGI63" s="9"/>
      <c r="JGJ63" s="78"/>
      <c r="JGK63" s="9"/>
      <c r="JGL63" s="9"/>
      <c r="JGM63" s="78"/>
      <c r="JGN63" s="9"/>
      <c r="JGO63" s="9"/>
      <c r="JGP63" s="78"/>
      <c r="JGQ63" s="9"/>
      <c r="JGR63" s="9"/>
      <c r="JGS63" s="78"/>
      <c r="JGT63" s="9"/>
      <c r="JGU63" s="9"/>
      <c r="JGV63" s="78"/>
      <c r="JGW63" s="9"/>
      <c r="JGX63" s="9"/>
      <c r="JGY63" s="78"/>
      <c r="JGZ63" s="10"/>
      <c r="JHA63" s="10"/>
      <c r="JHB63" s="10"/>
      <c r="JHC63" s="9"/>
      <c r="JHD63" s="9"/>
      <c r="JHE63" s="78"/>
      <c r="JHF63" s="10"/>
      <c r="JHG63" s="10"/>
      <c r="JHH63" s="10"/>
      <c r="JHI63" s="9"/>
      <c r="JHJ63" s="9"/>
      <c r="JHK63" s="78"/>
      <c r="JHL63" s="9"/>
      <c r="JHM63" s="9"/>
      <c r="JHN63" s="78"/>
      <c r="JHO63" s="10"/>
      <c r="JHP63" s="10"/>
      <c r="JHQ63" s="10"/>
      <c r="JHR63" s="10"/>
      <c r="JHS63" s="10"/>
      <c r="JHT63" s="10"/>
      <c r="JHU63" s="57"/>
      <c r="JHV63" s="58"/>
      <c r="JHW63" s="9"/>
      <c r="JHX63" s="9"/>
      <c r="JHY63" s="78"/>
      <c r="JHZ63" s="9"/>
      <c r="JIA63" s="9"/>
      <c r="JIB63" s="78"/>
      <c r="JIC63" s="9"/>
      <c r="JID63" s="9"/>
      <c r="JIE63" s="78"/>
      <c r="JIF63" s="9"/>
      <c r="JIG63" s="9"/>
      <c r="JIH63" s="78"/>
      <c r="JII63" s="9"/>
      <c r="JIJ63" s="9"/>
      <c r="JIK63" s="78"/>
      <c r="JIL63" s="9"/>
      <c r="JIM63" s="9"/>
      <c r="JIN63" s="78"/>
      <c r="JIO63" s="9"/>
      <c r="JIP63" s="9"/>
      <c r="JIQ63" s="78"/>
      <c r="JIR63" s="9"/>
      <c r="JIS63" s="9"/>
      <c r="JIT63" s="78"/>
      <c r="JIU63" s="9"/>
      <c r="JIV63" s="9"/>
      <c r="JIW63" s="78"/>
      <c r="JIX63" s="9"/>
      <c r="JIY63" s="9"/>
      <c r="JIZ63" s="78"/>
      <c r="JJA63" s="9"/>
      <c r="JJB63" s="9"/>
      <c r="JJC63" s="78"/>
      <c r="JJD63" s="9"/>
      <c r="JJE63" s="9"/>
      <c r="JJF63" s="78"/>
      <c r="JJG63" s="9"/>
      <c r="JJH63" s="9"/>
      <c r="JJI63" s="78"/>
      <c r="JJJ63" s="9"/>
      <c r="JJK63" s="9"/>
      <c r="JJL63" s="78"/>
      <c r="JJM63" s="9"/>
      <c r="JJN63" s="9"/>
      <c r="JJO63" s="78"/>
      <c r="JJP63" s="9"/>
      <c r="JJQ63" s="9"/>
      <c r="JJR63" s="78"/>
      <c r="JJS63" s="9"/>
      <c r="JJT63" s="9"/>
      <c r="JJU63" s="78"/>
      <c r="JJV63" s="9"/>
      <c r="JJW63" s="9"/>
      <c r="JJX63" s="78"/>
      <c r="JJY63" s="9"/>
      <c r="JJZ63" s="9"/>
      <c r="JKA63" s="78"/>
      <c r="JKB63" s="9"/>
      <c r="JKC63" s="9"/>
      <c r="JKD63" s="78"/>
      <c r="JKE63" s="9"/>
      <c r="JKF63" s="9"/>
      <c r="JKG63" s="78"/>
      <c r="JKH63" s="10"/>
      <c r="JKI63" s="10"/>
      <c r="JKJ63" s="10"/>
      <c r="JKK63" s="9"/>
      <c r="JKL63" s="9"/>
      <c r="JKM63" s="78"/>
      <c r="JKN63" s="10"/>
      <c r="JKO63" s="10"/>
      <c r="JKP63" s="10"/>
      <c r="JKQ63" s="9"/>
      <c r="JKR63" s="9"/>
      <c r="JKS63" s="78"/>
      <c r="JKT63" s="9"/>
      <c r="JKU63" s="9"/>
      <c r="JKV63" s="78"/>
      <c r="JKW63" s="10"/>
      <c r="JKX63" s="10"/>
      <c r="JKY63" s="10"/>
      <c r="JKZ63" s="10"/>
      <c r="JLA63" s="10"/>
      <c r="JLB63" s="10"/>
      <c r="JLC63" s="57"/>
      <c r="JLD63" s="58"/>
      <c r="JLE63" s="9"/>
      <c r="JLF63" s="9"/>
      <c r="JLG63" s="78"/>
      <c r="JLH63" s="9"/>
      <c r="JLI63" s="9"/>
      <c r="JLJ63" s="78"/>
      <c r="JLK63" s="9"/>
      <c r="JLL63" s="9"/>
      <c r="JLM63" s="78"/>
      <c r="JLN63" s="9"/>
      <c r="JLO63" s="9"/>
      <c r="JLP63" s="78"/>
      <c r="JLQ63" s="9"/>
      <c r="JLR63" s="9"/>
      <c r="JLS63" s="78"/>
      <c r="JLT63" s="9"/>
      <c r="JLU63" s="9"/>
      <c r="JLV63" s="78"/>
      <c r="JLW63" s="9"/>
      <c r="JLX63" s="9"/>
      <c r="JLY63" s="78"/>
      <c r="JLZ63" s="9"/>
      <c r="JMA63" s="9"/>
      <c r="JMB63" s="78"/>
      <c r="JMC63" s="9"/>
      <c r="JMD63" s="9"/>
      <c r="JME63" s="78"/>
      <c r="JMF63" s="9"/>
      <c r="JMG63" s="9"/>
      <c r="JMH63" s="78"/>
      <c r="JMI63" s="9"/>
      <c r="JMJ63" s="9"/>
      <c r="JMK63" s="78"/>
      <c r="JML63" s="9"/>
      <c r="JMM63" s="9"/>
      <c r="JMN63" s="78"/>
      <c r="JMO63" s="9"/>
      <c r="JMP63" s="9"/>
      <c r="JMQ63" s="78"/>
      <c r="JMR63" s="9"/>
      <c r="JMS63" s="9"/>
      <c r="JMT63" s="78"/>
      <c r="JMU63" s="9"/>
      <c r="JMV63" s="9"/>
      <c r="JMW63" s="78"/>
      <c r="JMX63" s="9"/>
      <c r="JMY63" s="9"/>
      <c r="JMZ63" s="78"/>
      <c r="JNA63" s="9"/>
      <c r="JNB63" s="9"/>
      <c r="JNC63" s="78"/>
      <c r="JND63" s="9"/>
      <c r="JNE63" s="9"/>
      <c r="JNF63" s="78"/>
      <c r="JNG63" s="9"/>
      <c r="JNH63" s="9"/>
      <c r="JNI63" s="78"/>
      <c r="JNJ63" s="9"/>
      <c r="JNK63" s="9"/>
      <c r="JNL63" s="78"/>
      <c r="JNM63" s="9"/>
      <c r="JNN63" s="9"/>
      <c r="JNO63" s="78"/>
      <c r="JNP63" s="10"/>
      <c r="JNQ63" s="10"/>
      <c r="JNR63" s="10"/>
      <c r="JNS63" s="9"/>
      <c r="JNT63" s="9"/>
      <c r="JNU63" s="78"/>
      <c r="JNV63" s="10"/>
      <c r="JNW63" s="10"/>
      <c r="JNX63" s="10"/>
      <c r="JNY63" s="9"/>
      <c r="JNZ63" s="9"/>
      <c r="JOA63" s="78"/>
      <c r="JOB63" s="9"/>
      <c r="JOC63" s="9"/>
      <c r="JOD63" s="78"/>
      <c r="JOE63" s="10"/>
      <c r="JOF63" s="10"/>
      <c r="JOG63" s="10"/>
      <c r="JOH63" s="10"/>
      <c r="JOI63" s="10"/>
      <c r="JOJ63" s="10"/>
      <c r="JOK63" s="57"/>
      <c r="JOL63" s="58"/>
      <c r="JOM63" s="9"/>
      <c r="JON63" s="9"/>
      <c r="JOO63" s="78"/>
      <c r="JOP63" s="9"/>
      <c r="JOQ63" s="9"/>
      <c r="JOR63" s="78"/>
      <c r="JOS63" s="9"/>
      <c r="JOT63" s="9"/>
      <c r="JOU63" s="78"/>
      <c r="JOV63" s="9"/>
      <c r="JOW63" s="9"/>
      <c r="JOX63" s="78"/>
      <c r="JOY63" s="9"/>
      <c r="JOZ63" s="9"/>
      <c r="JPA63" s="78"/>
      <c r="JPB63" s="9"/>
      <c r="JPC63" s="9"/>
      <c r="JPD63" s="78"/>
      <c r="JPE63" s="9"/>
      <c r="JPF63" s="9"/>
      <c r="JPG63" s="78"/>
      <c r="JPH63" s="9"/>
      <c r="JPI63" s="9"/>
      <c r="JPJ63" s="78"/>
      <c r="JPK63" s="9"/>
      <c r="JPL63" s="9"/>
      <c r="JPM63" s="78"/>
      <c r="JPN63" s="9"/>
      <c r="JPO63" s="9"/>
      <c r="JPP63" s="78"/>
      <c r="JPQ63" s="9"/>
      <c r="JPR63" s="9"/>
      <c r="JPS63" s="78"/>
      <c r="JPT63" s="9"/>
      <c r="JPU63" s="9"/>
      <c r="JPV63" s="78"/>
      <c r="JPW63" s="9"/>
      <c r="JPX63" s="9"/>
      <c r="JPY63" s="78"/>
      <c r="JPZ63" s="9"/>
      <c r="JQA63" s="9"/>
      <c r="JQB63" s="78"/>
      <c r="JQC63" s="9"/>
      <c r="JQD63" s="9"/>
      <c r="JQE63" s="78"/>
      <c r="JQF63" s="9"/>
      <c r="JQG63" s="9"/>
      <c r="JQH63" s="78"/>
      <c r="JQI63" s="9"/>
      <c r="JQJ63" s="9"/>
      <c r="JQK63" s="78"/>
      <c r="JQL63" s="9"/>
      <c r="JQM63" s="9"/>
      <c r="JQN63" s="78"/>
      <c r="JQO63" s="9"/>
      <c r="JQP63" s="9"/>
      <c r="JQQ63" s="78"/>
      <c r="JQR63" s="9"/>
      <c r="JQS63" s="9"/>
      <c r="JQT63" s="78"/>
      <c r="JQU63" s="9"/>
      <c r="JQV63" s="9"/>
      <c r="JQW63" s="78"/>
      <c r="JQX63" s="10"/>
      <c r="JQY63" s="10"/>
      <c r="JQZ63" s="10"/>
      <c r="JRA63" s="9"/>
      <c r="JRB63" s="9"/>
      <c r="JRC63" s="78"/>
      <c r="JRD63" s="10"/>
      <c r="JRE63" s="10"/>
      <c r="JRF63" s="10"/>
      <c r="JRG63" s="9"/>
      <c r="JRH63" s="9"/>
      <c r="JRI63" s="78"/>
      <c r="JRJ63" s="9"/>
      <c r="JRK63" s="9"/>
      <c r="JRL63" s="78"/>
      <c r="JRM63" s="10"/>
      <c r="JRN63" s="10"/>
      <c r="JRO63" s="10"/>
      <c r="JRP63" s="10"/>
      <c r="JRQ63" s="10"/>
      <c r="JRR63" s="10"/>
      <c r="JRS63" s="57"/>
      <c r="JRT63" s="58"/>
      <c r="JRU63" s="9"/>
      <c r="JRV63" s="9"/>
      <c r="JRW63" s="78"/>
      <c r="JRX63" s="9"/>
      <c r="JRY63" s="9"/>
      <c r="JRZ63" s="78"/>
      <c r="JSA63" s="9"/>
      <c r="JSB63" s="9"/>
      <c r="JSC63" s="78"/>
      <c r="JSD63" s="9"/>
      <c r="JSE63" s="9"/>
      <c r="JSF63" s="78"/>
      <c r="JSG63" s="9"/>
      <c r="JSH63" s="9"/>
      <c r="JSI63" s="78"/>
      <c r="JSJ63" s="9"/>
      <c r="JSK63" s="9"/>
      <c r="JSL63" s="78"/>
      <c r="JSM63" s="9"/>
      <c r="JSN63" s="9"/>
      <c r="JSO63" s="78"/>
      <c r="JSP63" s="9"/>
      <c r="JSQ63" s="9"/>
      <c r="JSR63" s="78"/>
      <c r="JSS63" s="9"/>
      <c r="JST63" s="9"/>
      <c r="JSU63" s="78"/>
      <c r="JSV63" s="9"/>
      <c r="JSW63" s="9"/>
      <c r="JSX63" s="78"/>
      <c r="JSY63" s="9"/>
      <c r="JSZ63" s="9"/>
      <c r="JTA63" s="78"/>
      <c r="JTB63" s="9"/>
      <c r="JTC63" s="9"/>
      <c r="JTD63" s="78"/>
      <c r="JTE63" s="9"/>
      <c r="JTF63" s="9"/>
      <c r="JTG63" s="78"/>
      <c r="JTH63" s="9"/>
      <c r="JTI63" s="9"/>
      <c r="JTJ63" s="78"/>
      <c r="JTK63" s="9"/>
      <c r="JTL63" s="9"/>
      <c r="JTM63" s="78"/>
      <c r="JTN63" s="9"/>
      <c r="JTO63" s="9"/>
      <c r="JTP63" s="78"/>
      <c r="JTQ63" s="9"/>
      <c r="JTR63" s="9"/>
      <c r="JTS63" s="78"/>
      <c r="JTT63" s="9"/>
      <c r="JTU63" s="9"/>
      <c r="JTV63" s="78"/>
      <c r="JTW63" s="9"/>
      <c r="JTX63" s="9"/>
      <c r="JTY63" s="78"/>
      <c r="JTZ63" s="9"/>
      <c r="JUA63" s="9"/>
      <c r="JUB63" s="78"/>
      <c r="JUC63" s="9"/>
      <c r="JUD63" s="9"/>
      <c r="JUE63" s="78"/>
      <c r="JUF63" s="10"/>
      <c r="JUG63" s="10"/>
      <c r="JUH63" s="10"/>
      <c r="JUI63" s="9"/>
      <c r="JUJ63" s="9"/>
      <c r="JUK63" s="78"/>
      <c r="JUL63" s="10"/>
      <c r="JUM63" s="10"/>
      <c r="JUN63" s="10"/>
      <c r="JUO63" s="9"/>
      <c r="JUP63" s="9"/>
      <c r="JUQ63" s="78"/>
      <c r="JUR63" s="9"/>
      <c r="JUS63" s="9"/>
      <c r="JUT63" s="78"/>
      <c r="JUU63" s="10"/>
      <c r="JUV63" s="10"/>
      <c r="JUW63" s="10"/>
      <c r="JUX63" s="10"/>
      <c r="JUY63" s="10"/>
      <c r="JUZ63" s="10"/>
      <c r="JVA63" s="57"/>
      <c r="JVB63" s="58"/>
      <c r="JVC63" s="9"/>
      <c r="JVD63" s="9"/>
      <c r="JVE63" s="78"/>
      <c r="JVF63" s="9"/>
      <c r="JVG63" s="9"/>
      <c r="JVH63" s="78"/>
      <c r="JVI63" s="9"/>
      <c r="JVJ63" s="9"/>
      <c r="JVK63" s="78"/>
      <c r="JVL63" s="9"/>
      <c r="JVM63" s="9"/>
      <c r="JVN63" s="78"/>
      <c r="JVO63" s="9"/>
      <c r="JVP63" s="9"/>
      <c r="JVQ63" s="78"/>
      <c r="JVR63" s="9"/>
      <c r="JVS63" s="9"/>
      <c r="JVT63" s="78"/>
      <c r="JVU63" s="9"/>
      <c r="JVV63" s="9"/>
      <c r="JVW63" s="78"/>
      <c r="JVX63" s="9"/>
      <c r="JVY63" s="9"/>
      <c r="JVZ63" s="78"/>
      <c r="JWA63" s="9"/>
      <c r="JWB63" s="9"/>
      <c r="JWC63" s="78"/>
      <c r="JWD63" s="9"/>
      <c r="JWE63" s="9"/>
      <c r="JWF63" s="78"/>
      <c r="JWG63" s="9"/>
      <c r="JWH63" s="9"/>
      <c r="JWI63" s="78"/>
      <c r="JWJ63" s="9"/>
      <c r="JWK63" s="9"/>
      <c r="JWL63" s="78"/>
      <c r="JWM63" s="9"/>
      <c r="JWN63" s="9"/>
      <c r="JWO63" s="78"/>
      <c r="JWP63" s="9"/>
      <c r="JWQ63" s="9"/>
      <c r="JWR63" s="78"/>
      <c r="JWS63" s="9"/>
      <c r="JWT63" s="9"/>
      <c r="JWU63" s="78"/>
      <c r="JWV63" s="9"/>
      <c r="JWW63" s="9"/>
      <c r="JWX63" s="78"/>
      <c r="JWY63" s="9"/>
      <c r="JWZ63" s="9"/>
      <c r="JXA63" s="78"/>
      <c r="JXB63" s="9"/>
      <c r="JXC63" s="9"/>
      <c r="JXD63" s="78"/>
      <c r="JXE63" s="9"/>
      <c r="JXF63" s="9"/>
      <c r="JXG63" s="78"/>
      <c r="JXH63" s="9"/>
      <c r="JXI63" s="9"/>
      <c r="JXJ63" s="78"/>
      <c r="JXK63" s="9"/>
      <c r="JXL63" s="9"/>
      <c r="JXM63" s="78"/>
      <c r="JXN63" s="10"/>
      <c r="JXO63" s="10"/>
      <c r="JXP63" s="10"/>
      <c r="JXQ63" s="9"/>
      <c r="JXR63" s="9"/>
      <c r="JXS63" s="78"/>
      <c r="JXT63" s="10"/>
      <c r="JXU63" s="10"/>
      <c r="JXV63" s="10"/>
      <c r="JXW63" s="9"/>
      <c r="JXX63" s="9"/>
      <c r="JXY63" s="78"/>
      <c r="JXZ63" s="9"/>
      <c r="JYA63" s="9"/>
      <c r="JYB63" s="78"/>
      <c r="JYC63" s="10"/>
      <c r="JYD63" s="10"/>
      <c r="JYE63" s="10"/>
      <c r="JYF63" s="10"/>
      <c r="JYG63" s="10"/>
      <c r="JYH63" s="10"/>
      <c r="JYI63" s="57"/>
      <c r="JYJ63" s="58"/>
      <c r="JYK63" s="9"/>
      <c r="JYL63" s="9"/>
      <c r="JYM63" s="78"/>
      <c r="JYN63" s="9"/>
      <c r="JYO63" s="9"/>
      <c r="JYP63" s="78"/>
      <c r="JYQ63" s="9"/>
      <c r="JYR63" s="9"/>
      <c r="JYS63" s="78"/>
      <c r="JYT63" s="9"/>
      <c r="JYU63" s="9"/>
      <c r="JYV63" s="78"/>
      <c r="JYW63" s="9"/>
      <c r="JYX63" s="9"/>
      <c r="JYY63" s="78"/>
      <c r="JYZ63" s="9"/>
      <c r="JZA63" s="9"/>
      <c r="JZB63" s="78"/>
      <c r="JZC63" s="9"/>
      <c r="JZD63" s="9"/>
      <c r="JZE63" s="78"/>
      <c r="JZF63" s="9"/>
      <c r="JZG63" s="9"/>
      <c r="JZH63" s="78"/>
      <c r="JZI63" s="9"/>
      <c r="JZJ63" s="9"/>
      <c r="JZK63" s="78"/>
      <c r="JZL63" s="9"/>
      <c r="JZM63" s="9"/>
      <c r="JZN63" s="78"/>
      <c r="JZO63" s="9"/>
      <c r="JZP63" s="9"/>
      <c r="JZQ63" s="78"/>
      <c r="JZR63" s="9"/>
      <c r="JZS63" s="9"/>
      <c r="JZT63" s="78"/>
      <c r="JZU63" s="9"/>
      <c r="JZV63" s="9"/>
      <c r="JZW63" s="78"/>
      <c r="JZX63" s="9"/>
      <c r="JZY63" s="9"/>
      <c r="JZZ63" s="78"/>
      <c r="KAA63" s="9"/>
      <c r="KAB63" s="9"/>
      <c r="KAC63" s="78"/>
      <c r="KAD63" s="9"/>
      <c r="KAE63" s="9"/>
      <c r="KAF63" s="78"/>
      <c r="KAG63" s="9"/>
      <c r="KAH63" s="9"/>
      <c r="KAI63" s="78"/>
      <c r="KAJ63" s="9"/>
      <c r="KAK63" s="9"/>
      <c r="KAL63" s="78"/>
      <c r="KAM63" s="9"/>
      <c r="KAN63" s="9"/>
      <c r="KAO63" s="78"/>
      <c r="KAP63" s="9"/>
      <c r="KAQ63" s="9"/>
      <c r="KAR63" s="78"/>
      <c r="KAS63" s="9"/>
      <c r="KAT63" s="9"/>
      <c r="KAU63" s="78"/>
      <c r="KAV63" s="10"/>
      <c r="KAW63" s="10"/>
      <c r="KAX63" s="10"/>
      <c r="KAY63" s="9"/>
      <c r="KAZ63" s="9"/>
      <c r="KBA63" s="78"/>
      <c r="KBB63" s="10"/>
      <c r="KBC63" s="10"/>
      <c r="KBD63" s="10"/>
      <c r="KBE63" s="9"/>
      <c r="KBF63" s="9"/>
      <c r="KBG63" s="78"/>
      <c r="KBH63" s="9"/>
      <c r="KBI63" s="9"/>
      <c r="KBJ63" s="78"/>
      <c r="KBK63" s="10"/>
      <c r="KBL63" s="10"/>
      <c r="KBM63" s="10"/>
      <c r="KBN63" s="10"/>
      <c r="KBO63" s="10"/>
      <c r="KBP63" s="10"/>
      <c r="KBQ63" s="57"/>
      <c r="KBR63" s="58"/>
      <c r="KBS63" s="9"/>
      <c r="KBT63" s="9"/>
      <c r="KBU63" s="78"/>
      <c r="KBV63" s="9"/>
      <c r="KBW63" s="9"/>
      <c r="KBX63" s="78"/>
      <c r="KBY63" s="9"/>
      <c r="KBZ63" s="9"/>
      <c r="KCA63" s="78"/>
      <c r="KCB63" s="9"/>
      <c r="KCC63" s="9"/>
      <c r="KCD63" s="78"/>
      <c r="KCE63" s="9"/>
      <c r="KCF63" s="9"/>
      <c r="KCG63" s="78"/>
      <c r="KCH63" s="9"/>
      <c r="KCI63" s="9"/>
      <c r="KCJ63" s="78"/>
      <c r="KCK63" s="9"/>
      <c r="KCL63" s="9"/>
      <c r="KCM63" s="78"/>
      <c r="KCN63" s="9"/>
      <c r="KCO63" s="9"/>
      <c r="KCP63" s="78"/>
      <c r="KCQ63" s="9"/>
      <c r="KCR63" s="9"/>
      <c r="KCS63" s="78"/>
      <c r="KCT63" s="9"/>
      <c r="KCU63" s="9"/>
      <c r="KCV63" s="78"/>
      <c r="KCW63" s="9"/>
      <c r="KCX63" s="9"/>
      <c r="KCY63" s="78"/>
      <c r="KCZ63" s="9"/>
      <c r="KDA63" s="9"/>
      <c r="KDB63" s="78"/>
      <c r="KDC63" s="9"/>
      <c r="KDD63" s="9"/>
      <c r="KDE63" s="78"/>
      <c r="KDF63" s="9"/>
      <c r="KDG63" s="9"/>
      <c r="KDH63" s="78"/>
      <c r="KDI63" s="9"/>
      <c r="KDJ63" s="9"/>
      <c r="KDK63" s="78"/>
      <c r="KDL63" s="9"/>
      <c r="KDM63" s="9"/>
      <c r="KDN63" s="78"/>
      <c r="KDO63" s="9"/>
      <c r="KDP63" s="9"/>
      <c r="KDQ63" s="78"/>
      <c r="KDR63" s="9"/>
      <c r="KDS63" s="9"/>
      <c r="KDT63" s="78"/>
      <c r="KDU63" s="9"/>
      <c r="KDV63" s="9"/>
      <c r="KDW63" s="78"/>
      <c r="KDX63" s="9"/>
      <c r="KDY63" s="9"/>
      <c r="KDZ63" s="78"/>
      <c r="KEA63" s="9"/>
      <c r="KEB63" s="9"/>
      <c r="KEC63" s="78"/>
      <c r="KED63" s="10"/>
      <c r="KEE63" s="10"/>
      <c r="KEF63" s="10"/>
      <c r="KEG63" s="9"/>
      <c r="KEH63" s="9"/>
      <c r="KEI63" s="78"/>
      <c r="KEJ63" s="10"/>
      <c r="KEK63" s="10"/>
      <c r="KEL63" s="10"/>
      <c r="KEM63" s="9"/>
      <c r="KEN63" s="9"/>
      <c r="KEO63" s="78"/>
      <c r="KEP63" s="9"/>
      <c r="KEQ63" s="9"/>
      <c r="KER63" s="78"/>
      <c r="KES63" s="10"/>
      <c r="KET63" s="10"/>
      <c r="KEU63" s="10"/>
      <c r="KEV63" s="10"/>
      <c r="KEW63" s="10"/>
      <c r="KEX63" s="10"/>
      <c r="KEY63" s="57"/>
      <c r="KEZ63" s="58"/>
      <c r="KFA63" s="9"/>
      <c r="KFB63" s="9"/>
      <c r="KFC63" s="78"/>
      <c r="KFD63" s="9"/>
      <c r="KFE63" s="9"/>
      <c r="KFF63" s="78"/>
      <c r="KFG63" s="9"/>
      <c r="KFH63" s="9"/>
      <c r="KFI63" s="78"/>
      <c r="KFJ63" s="9"/>
      <c r="KFK63" s="9"/>
      <c r="KFL63" s="78"/>
      <c r="KFM63" s="9"/>
      <c r="KFN63" s="9"/>
      <c r="KFO63" s="78"/>
      <c r="KFP63" s="9"/>
      <c r="KFQ63" s="9"/>
      <c r="KFR63" s="78"/>
      <c r="KFS63" s="9"/>
      <c r="KFT63" s="9"/>
      <c r="KFU63" s="78"/>
      <c r="KFV63" s="9"/>
      <c r="KFW63" s="9"/>
      <c r="KFX63" s="78"/>
      <c r="KFY63" s="9"/>
      <c r="KFZ63" s="9"/>
      <c r="KGA63" s="78"/>
      <c r="KGB63" s="9"/>
      <c r="KGC63" s="9"/>
      <c r="KGD63" s="78"/>
      <c r="KGE63" s="9"/>
      <c r="KGF63" s="9"/>
      <c r="KGG63" s="78"/>
      <c r="KGH63" s="9"/>
      <c r="KGI63" s="9"/>
      <c r="KGJ63" s="78"/>
      <c r="KGK63" s="9"/>
      <c r="KGL63" s="9"/>
      <c r="KGM63" s="78"/>
      <c r="KGN63" s="9"/>
      <c r="KGO63" s="9"/>
      <c r="KGP63" s="78"/>
      <c r="KGQ63" s="9"/>
      <c r="KGR63" s="9"/>
      <c r="KGS63" s="78"/>
      <c r="KGT63" s="9"/>
      <c r="KGU63" s="9"/>
      <c r="KGV63" s="78"/>
      <c r="KGW63" s="9"/>
      <c r="KGX63" s="9"/>
      <c r="KGY63" s="78"/>
      <c r="KGZ63" s="9"/>
      <c r="KHA63" s="9"/>
      <c r="KHB63" s="78"/>
      <c r="KHC63" s="9"/>
      <c r="KHD63" s="9"/>
      <c r="KHE63" s="78"/>
      <c r="KHF63" s="9"/>
      <c r="KHG63" s="9"/>
      <c r="KHH63" s="78"/>
      <c r="KHI63" s="9"/>
      <c r="KHJ63" s="9"/>
      <c r="KHK63" s="78"/>
      <c r="KHL63" s="10"/>
      <c r="KHM63" s="10"/>
      <c r="KHN63" s="10"/>
      <c r="KHO63" s="9"/>
      <c r="KHP63" s="9"/>
      <c r="KHQ63" s="78"/>
      <c r="KHR63" s="10"/>
      <c r="KHS63" s="10"/>
      <c r="KHT63" s="10"/>
      <c r="KHU63" s="9"/>
      <c r="KHV63" s="9"/>
      <c r="KHW63" s="78"/>
      <c r="KHX63" s="9"/>
      <c r="KHY63" s="9"/>
      <c r="KHZ63" s="78"/>
      <c r="KIA63" s="10"/>
      <c r="KIB63" s="10"/>
      <c r="KIC63" s="10"/>
      <c r="KID63" s="10"/>
      <c r="KIE63" s="10"/>
      <c r="KIF63" s="10"/>
      <c r="KIG63" s="57"/>
      <c r="KIH63" s="58"/>
      <c r="KII63" s="9"/>
      <c r="KIJ63" s="9"/>
      <c r="KIK63" s="78"/>
      <c r="KIL63" s="9"/>
      <c r="KIM63" s="9"/>
      <c r="KIN63" s="78"/>
      <c r="KIO63" s="9"/>
      <c r="KIP63" s="9"/>
      <c r="KIQ63" s="78"/>
      <c r="KIR63" s="9"/>
      <c r="KIS63" s="9"/>
      <c r="KIT63" s="78"/>
      <c r="KIU63" s="9"/>
      <c r="KIV63" s="9"/>
      <c r="KIW63" s="78"/>
      <c r="KIX63" s="9"/>
      <c r="KIY63" s="9"/>
      <c r="KIZ63" s="78"/>
      <c r="KJA63" s="9"/>
      <c r="KJB63" s="9"/>
      <c r="KJC63" s="78"/>
      <c r="KJD63" s="9"/>
      <c r="KJE63" s="9"/>
      <c r="KJF63" s="78"/>
      <c r="KJG63" s="9"/>
      <c r="KJH63" s="9"/>
      <c r="KJI63" s="78"/>
      <c r="KJJ63" s="9"/>
      <c r="KJK63" s="9"/>
      <c r="KJL63" s="78"/>
      <c r="KJM63" s="9"/>
      <c r="KJN63" s="9"/>
      <c r="KJO63" s="78"/>
      <c r="KJP63" s="9"/>
      <c r="KJQ63" s="9"/>
      <c r="KJR63" s="78"/>
      <c r="KJS63" s="9"/>
      <c r="KJT63" s="9"/>
      <c r="KJU63" s="78"/>
      <c r="KJV63" s="9"/>
      <c r="KJW63" s="9"/>
      <c r="KJX63" s="78"/>
      <c r="KJY63" s="9"/>
      <c r="KJZ63" s="9"/>
      <c r="KKA63" s="78"/>
      <c r="KKB63" s="9"/>
      <c r="KKC63" s="9"/>
      <c r="KKD63" s="78"/>
      <c r="KKE63" s="9"/>
      <c r="KKF63" s="9"/>
      <c r="KKG63" s="78"/>
      <c r="KKH63" s="9"/>
      <c r="KKI63" s="9"/>
      <c r="KKJ63" s="78"/>
      <c r="KKK63" s="9"/>
      <c r="KKL63" s="9"/>
      <c r="KKM63" s="78"/>
      <c r="KKN63" s="9"/>
      <c r="KKO63" s="9"/>
      <c r="KKP63" s="78"/>
      <c r="KKQ63" s="9"/>
      <c r="KKR63" s="9"/>
      <c r="KKS63" s="78"/>
      <c r="KKT63" s="10"/>
      <c r="KKU63" s="10"/>
      <c r="KKV63" s="10"/>
      <c r="KKW63" s="9"/>
      <c r="KKX63" s="9"/>
      <c r="KKY63" s="78"/>
      <c r="KKZ63" s="10"/>
      <c r="KLA63" s="10"/>
      <c r="KLB63" s="10"/>
      <c r="KLC63" s="9"/>
      <c r="KLD63" s="9"/>
      <c r="KLE63" s="78"/>
      <c r="KLF63" s="9"/>
      <c r="KLG63" s="9"/>
      <c r="KLH63" s="78"/>
      <c r="KLI63" s="10"/>
      <c r="KLJ63" s="10"/>
      <c r="KLK63" s="10"/>
      <c r="KLL63" s="10"/>
      <c r="KLM63" s="10"/>
      <c r="KLN63" s="10"/>
      <c r="KLO63" s="57"/>
      <c r="KLP63" s="58"/>
      <c r="KLQ63" s="9"/>
      <c r="KLR63" s="9"/>
      <c r="KLS63" s="78"/>
      <c r="KLT63" s="9"/>
      <c r="KLU63" s="9"/>
      <c r="KLV63" s="78"/>
      <c r="KLW63" s="9"/>
      <c r="KLX63" s="9"/>
      <c r="KLY63" s="78"/>
      <c r="KLZ63" s="9"/>
      <c r="KMA63" s="9"/>
      <c r="KMB63" s="78"/>
      <c r="KMC63" s="9"/>
      <c r="KMD63" s="9"/>
      <c r="KME63" s="78"/>
      <c r="KMF63" s="9"/>
      <c r="KMG63" s="9"/>
      <c r="KMH63" s="78"/>
      <c r="KMI63" s="9"/>
      <c r="KMJ63" s="9"/>
      <c r="KMK63" s="78"/>
      <c r="KML63" s="9"/>
      <c r="KMM63" s="9"/>
      <c r="KMN63" s="78"/>
      <c r="KMO63" s="9"/>
      <c r="KMP63" s="9"/>
      <c r="KMQ63" s="78"/>
      <c r="KMR63" s="9"/>
      <c r="KMS63" s="9"/>
      <c r="KMT63" s="78"/>
      <c r="KMU63" s="9"/>
      <c r="KMV63" s="9"/>
      <c r="KMW63" s="78"/>
      <c r="KMX63" s="9"/>
      <c r="KMY63" s="9"/>
      <c r="KMZ63" s="78"/>
      <c r="KNA63" s="9"/>
      <c r="KNB63" s="9"/>
      <c r="KNC63" s="78"/>
      <c r="KND63" s="9"/>
      <c r="KNE63" s="9"/>
      <c r="KNF63" s="78"/>
      <c r="KNG63" s="9"/>
      <c r="KNH63" s="9"/>
      <c r="KNI63" s="78"/>
      <c r="KNJ63" s="9"/>
      <c r="KNK63" s="9"/>
      <c r="KNL63" s="78"/>
      <c r="KNM63" s="9"/>
      <c r="KNN63" s="9"/>
      <c r="KNO63" s="78"/>
      <c r="KNP63" s="9"/>
      <c r="KNQ63" s="9"/>
      <c r="KNR63" s="78"/>
      <c r="KNS63" s="9"/>
      <c r="KNT63" s="9"/>
      <c r="KNU63" s="78"/>
      <c r="KNV63" s="9"/>
      <c r="KNW63" s="9"/>
      <c r="KNX63" s="78"/>
      <c r="KNY63" s="9"/>
      <c r="KNZ63" s="9"/>
      <c r="KOA63" s="78"/>
      <c r="KOB63" s="10"/>
      <c r="KOC63" s="10"/>
      <c r="KOD63" s="10"/>
      <c r="KOE63" s="9"/>
      <c r="KOF63" s="9"/>
      <c r="KOG63" s="78"/>
      <c r="KOH63" s="10"/>
      <c r="KOI63" s="10"/>
      <c r="KOJ63" s="10"/>
      <c r="KOK63" s="9"/>
      <c r="KOL63" s="9"/>
      <c r="KOM63" s="78"/>
      <c r="KON63" s="9"/>
      <c r="KOO63" s="9"/>
      <c r="KOP63" s="78"/>
      <c r="KOQ63" s="10"/>
      <c r="KOR63" s="10"/>
      <c r="KOS63" s="10"/>
      <c r="KOT63" s="10"/>
      <c r="KOU63" s="10"/>
      <c r="KOV63" s="10"/>
      <c r="KOW63" s="57"/>
      <c r="KOX63" s="58"/>
      <c r="KOY63" s="9"/>
      <c r="KOZ63" s="9"/>
      <c r="KPA63" s="78"/>
      <c r="KPB63" s="9"/>
      <c r="KPC63" s="9"/>
      <c r="KPD63" s="78"/>
      <c r="KPE63" s="9"/>
      <c r="KPF63" s="9"/>
      <c r="KPG63" s="78"/>
      <c r="KPH63" s="9"/>
      <c r="KPI63" s="9"/>
      <c r="KPJ63" s="78"/>
      <c r="KPK63" s="9"/>
      <c r="KPL63" s="9"/>
      <c r="KPM63" s="78"/>
      <c r="KPN63" s="9"/>
      <c r="KPO63" s="9"/>
      <c r="KPP63" s="78"/>
      <c r="KPQ63" s="9"/>
      <c r="KPR63" s="9"/>
      <c r="KPS63" s="78"/>
      <c r="KPT63" s="9"/>
      <c r="KPU63" s="9"/>
      <c r="KPV63" s="78"/>
      <c r="KPW63" s="9"/>
      <c r="KPX63" s="9"/>
      <c r="KPY63" s="78"/>
      <c r="KPZ63" s="9"/>
      <c r="KQA63" s="9"/>
      <c r="KQB63" s="78"/>
      <c r="KQC63" s="9"/>
      <c r="KQD63" s="9"/>
      <c r="KQE63" s="78"/>
      <c r="KQF63" s="9"/>
      <c r="KQG63" s="9"/>
      <c r="KQH63" s="78"/>
      <c r="KQI63" s="9"/>
      <c r="KQJ63" s="9"/>
      <c r="KQK63" s="78"/>
      <c r="KQL63" s="9"/>
      <c r="KQM63" s="9"/>
      <c r="KQN63" s="78"/>
      <c r="KQO63" s="9"/>
      <c r="KQP63" s="9"/>
      <c r="KQQ63" s="78"/>
      <c r="KQR63" s="9"/>
      <c r="KQS63" s="9"/>
      <c r="KQT63" s="78"/>
      <c r="KQU63" s="9"/>
      <c r="KQV63" s="9"/>
      <c r="KQW63" s="78"/>
      <c r="KQX63" s="9"/>
      <c r="KQY63" s="9"/>
      <c r="KQZ63" s="78"/>
      <c r="KRA63" s="9"/>
      <c r="KRB63" s="9"/>
      <c r="KRC63" s="78"/>
      <c r="KRD63" s="9"/>
      <c r="KRE63" s="9"/>
      <c r="KRF63" s="78"/>
      <c r="KRG63" s="9"/>
      <c r="KRH63" s="9"/>
      <c r="KRI63" s="78"/>
      <c r="KRJ63" s="10"/>
      <c r="KRK63" s="10"/>
      <c r="KRL63" s="10"/>
      <c r="KRM63" s="9"/>
      <c r="KRN63" s="9"/>
      <c r="KRO63" s="78"/>
      <c r="KRP63" s="10"/>
      <c r="KRQ63" s="10"/>
      <c r="KRR63" s="10"/>
      <c r="KRS63" s="9"/>
      <c r="KRT63" s="9"/>
      <c r="KRU63" s="78"/>
      <c r="KRV63" s="9"/>
      <c r="KRW63" s="9"/>
      <c r="KRX63" s="78"/>
      <c r="KRY63" s="10"/>
      <c r="KRZ63" s="10"/>
      <c r="KSA63" s="10"/>
      <c r="KSB63" s="10"/>
      <c r="KSC63" s="10"/>
      <c r="KSD63" s="10"/>
      <c r="KSE63" s="57"/>
      <c r="KSF63" s="58"/>
      <c r="KSG63" s="9"/>
      <c r="KSH63" s="9"/>
      <c r="KSI63" s="78"/>
      <c r="KSJ63" s="9"/>
      <c r="KSK63" s="9"/>
      <c r="KSL63" s="78"/>
      <c r="KSM63" s="9"/>
      <c r="KSN63" s="9"/>
      <c r="KSO63" s="78"/>
      <c r="KSP63" s="9"/>
      <c r="KSQ63" s="9"/>
      <c r="KSR63" s="78"/>
      <c r="KSS63" s="9"/>
      <c r="KST63" s="9"/>
      <c r="KSU63" s="78"/>
      <c r="KSV63" s="9"/>
      <c r="KSW63" s="9"/>
      <c r="KSX63" s="78"/>
      <c r="KSY63" s="9"/>
      <c r="KSZ63" s="9"/>
      <c r="KTA63" s="78"/>
      <c r="KTB63" s="9"/>
      <c r="KTC63" s="9"/>
      <c r="KTD63" s="78"/>
      <c r="KTE63" s="9"/>
      <c r="KTF63" s="9"/>
      <c r="KTG63" s="78"/>
      <c r="KTH63" s="9"/>
      <c r="KTI63" s="9"/>
      <c r="KTJ63" s="78"/>
      <c r="KTK63" s="9"/>
      <c r="KTL63" s="9"/>
      <c r="KTM63" s="78"/>
      <c r="KTN63" s="9"/>
      <c r="KTO63" s="9"/>
      <c r="KTP63" s="78"/>
      <c r="KTQ63" s="9"/>
      <c r="KTR63" s="9"/>
      <c r="KTS63" s="78"/>
      <c r="KTT63" s="9"/>
      <c r="KTU63" s="9"/>
      <c r="KTV63" s="78"/>
      <c r="KTW63" s="9"/>
      <c r="KTX63" s="9"/>
      <c r="KTY63" s="78"/>
      <c r="KTZ63" s="9"/>
      <c r="KUA63" s="9"/>
      <c r="KUB63" s="78"/>
      <c r="KUC63" s="9"/>
      <c r="KUD63" s="9"/>
      <c r="KUE63" s="78"/>
      <c r="KUF63" s="9"/>
      <c r="KUG63" s="9"/>
      <c r="KUH63" s="78"/>
      <c r="KUI63" s="9"/>
      <c r="KUJ63" s="9"/>
      <c r="KUK63" s="78"/>
      <c r="KUL63" s="9"/>
      <c r="KUM63" s="9"/>
      <c r="KUN63" s="78"/>
      <c r="KUO63" s="9"/>
      <c r="KUP63" s="9"/>
      <c r="KUQ63" s="78"/>
      <c r="KUR63" s="10"/>
      <c r="KUS63" s="10"/>
      <c r="KUT63" s="10"/>
      <c r="KUU63" s="9"/>
      <c r="KUV63" s="9"/>
      <c r="KUW63" s="78"/>
      <c r="KUX63" s="10"/>
      <c r="KUY63" s="10"/>
      <c r="KUZ63" s="10"/>
      <c r="KVA63" s="9"/>
      <c r="KVB63" s="9"/>
      <c r="KVC63" s="78"/>
      <c r="KVD63" s="9"/>
      <c r="KVE63" s="9"/>
      <c r="KVF63" s="78"/>
      <c r="KVG63" s="10"/>
      <c r="KVH63" s="10"/>
      <c r="KVI63" s="10"/>
      <c r="KVJ63" s="10"/>
      <c r="KVK63" s="10"/>
      <c r="KVL63" s="10"/>
      <c r="KVM63" s="57"/>
      <c r="KVN63" s="58"/>
      <c r="KVO63" s="9"/>
      <c r="KVP63" s="9"/>
      <c r="KVQ63" s="78"/>
      <c r="KVR63" s="9"/>
      <c r="KVS63" s="9"/>
      <c r="KVT63" s="78"/>
      <c r="KVU63" s="9"/>
      <c r="KVV63" s="9"/>
      <c r="KVW63" s="78"/>
      <c r="KVX63" s="9"/>
      <c r="KVY63" s="9"/>
      <c r="KVZ63" s="78"/>
      <c r="KWA63" s="9"/>
      <c r="KWB63" s="9"/>
      <c r="KWC63" s="78"/>
      <c r="KWD63" s="9"/>
      <c r="KWE63" s="9"/>
      <c r="KWF63" s="78"/>
      <c r="KWG63" s="9"/>
      <c r="KWH63" s="9"/>
      <c r="KWI63" s="78"/>
      <c r="KWJ63" s="9"/>
      <c r="KWK63" s="9"/>
      <c r="KWL63" s="78"/>
      <c r="KWM63" s="9"/>
      <c r="KWN63" s="9"/>
      <c r="KWO63" s="78"/>
      <c r="KWP63" s="9"/>
      <c r="KWQ63" s="9"/>
      <c r="KWR63" s="78"/>
      <c r="KWS63" s="9"/>
      <c r="KWT63" s="9"/>
      <c r="KWU63" s="78"/>
      <c r="KWV63" s="9"/>
      <c r="KWW63" s="9"/>
      <c r="KWX63" s="78"/>
      <c r="KWY63" s="9"/>
      <c r="KWZ63" s="9"/>
      <c r="KXA63" s="78"/>
      <c r="KXB63" s="9"/>
      <c r="KXC63" s="9"/>
      <c r="KXD63" s="78"/>
      <c r="KXE63" s="9"/>
      <c r="KXF63" s="9"/>
      <c r="KXG63" s="78"/>
      <c r="KXH63" s="9"/>
      <c r="KXI63" s="9"/>
      <c r="KXJ63" s="78"/>
      <c r="KXK63" s="9"/>
      <c r="KXL63" s="9"/>
      <c r="KXM63" s="78"/>
      <c r="KXN63" s="9"/>
      <c r="KXO63" s="9"/>
      <c r="KXP63" s="78"/>
      <c r="KXQ63" s="9"/>
      <c r="KXR63" s="9"/>
      <c r="KXS63" s="78"/>
      <c r="KXT63" s="9"/>
      <c r="KXU63" s="9"/>
      <c r="KXV63" s="78"/>
      <c r="KXW63" s="9"/>
      <c r="KXX63" s="9"/>
      <c r="KXY63" s="78"/>
      <c r="KXZ63" s="10"/>
      <c r="KYA63" s="10"/>
      <c r="KYB63" s="10"/>
      <c r="KYC63" s="9"/>
      <c r="KYD63" s="9"/>
      <c r="KYE63" s="78"/>
      <c r="KYF63" s="10"/>
      <c r="KYG63" s="10"/>
      <c r="KYH63" s="10"/>
      <c r="KYI63" s="9"/>
      <c r="KYJ63" s="9"/>
      <c r="KYK63" s="78"/>
      <c r="KYL63" s="9"/>
      <c r="KYM63" s="9"/>
      <c r="KYN63" s="78"/>
      <c r="KYO63" s="10"/>
      <c r="KYP63" s="10"/>
      <c r="KYQ63" s="10"/>
      <c r="KYR63" s="10"/>
      <c r="KYS63" s="10"/>
      <c r="KYT63" s="10"/>
      <c r="KYU63" s="57"/>
      <c r="KYV63" s="58"/>
      <c r="KYW63" s="9"/>
      <c r="KYX63" s="9"/>
      <c r="KYY63" s="78"/>
      <c r="KYZ63" s="9"/>
      <c r="KZA63" s="9"/>
      <c r="KZB63" s="78"/>
      <c r="KZC63" s="9"/>
      <c r="KZD63" s="9"/>
      <c r="KZE63" s="78"/>
      <c r="KZF63" s="9"/>
      <c r="KZG63" s="9"/>
      <c r="KZH63" s="78"/>
      <c r="KZI63" s="9"/>
      <c r="KZJ63" s="9"/>
      <c r="KZK63" s="78"/>
      <c r="KZL63" s="9"/>
      <c r="KZM63" s="9"/>
      <c r="KZN63" s="78"/>
      <c r="KZO63" s="9"/>
      <c r="KZP63" s="9"/>
      <c r="KZQ63" s="78"/>
      <c r="KZR63" s="9"/>
      <c r="KZS63" s="9"/>
      <c r="KZT63" s="78"/>
      <c r="KZU63" s="9"/>
      <c r="KZV63" s="9"/>
      <c r="KZW63" s="78"/>
      <c r="KZX63" s="9"/>
      <c r="KZY63" s="9"/>
      <c r="KZZ63" s="78"/>
      <c r="LAA63" s="9"/>
      <c r="LAB63" s="9"/>
      <c r="LAC63" s="78"/>
      <c r="LAD63" s="9"/>
      <c r="LAE63" s="9"/>
      <c r="LAF63" s="78"/>
      <c r="LAG63" s="9"/>
      <c r="LAH63" s="9"/>
      <c r="LAI63" s="78"/>
      <c r="LAJ63" s="9"/>
      <c r="LAK63" s="9"/>
      <c r="LAL63" s="78"/>
      <c r="LAM63" s="9"/>
      <c r="LAN63" s="9"/>
      <c r="LAO63" s="78"/>
      <c r="LAP63" s="9"/>
      <c r="LAQ63" s="9"/>
      <c r="LAR63" s="78"/>
      <c r="LAS63" s="9"/>
      <c r="LAT63" s="9"/>
      <c r="LAU63" s="78"/>
      <c r="LAV63" s="9"/>
      <c r="LAW63" s="9"/>
      <c r="LAX63" s="78"/>
      <c r="LAY63" s="9"/>
      <c r="LAZ63" s="9"/>
      <c r="LBA63" s="78"/>
      <c r="LBB63" s="9"/>
      <c r="LBC63" s="9"/>
      <c r="LBD63" s="78"/>
      <c r="LBE63" s="9"/>
      <c r="LBF63" s="9"/>
      <c r="LBG63" s="78"/>
      <c r="LBH63" s="10"/>
      <c r="LBI63" s="10"/>
      <c r="LBJ63" s="10"/>
      <c r="LBK63" s="9"/>
      <c r="LBL63" s="9"/>
      <c r="LBM63" s="78"/>
      <c r="LBN63" s="10"/>
      <c r="LBO63" s="10"/>
      <c r="LBP63" s="10"/>
      <c r="LBQ63" s="9"/>
      <c r="LBR63" s="9"/>
      <c r="LBS63" s="78"/>
      <c r="LBT63" s="9"/>
      <c r="LBU63" s="9"/>
      <c r="LBV63" s="78"/>
      <c r="LBW63" s="10"/>
      <c r="LBX63" s="10"/>
      <c r="LBY63" s="10"/>
      <c r="LBZ63" s="10"/>
      <c r="LCA63" s="10"/>
      <c r="LCB63" s="10"/>
      <c r="LCC63" s="57"/>
      <c r="LCD63" s="58"/>
      <c r="LCE63" s="9"/>
      <c r="LCF63" s="9"/>
      <c r="LCG63" s="78"/>
      <c r="LCH63" s="9"/>
      <c r="LCI63" s="9"/>
      <c r="LCJ63" s="78"/>
      <c r="LCK63" s="9"/>
      <c r="LCL63" s="9"/>
      <c r="LCM63" s="78"/>
      <c r="LCN63" s="9"/>
      <c r="LCO63" s="9"/>
      <c r="LCP63" s="78"/>
      <c r="LCQ63" s="9"/>
      <c r="LCR63" s="9"/>
      <c r="LCS63" s="78"/>
      <c r="LCT63" s="9"/>
      <c r="LCU63" s="9"/>
      <c r="LCV63" s="78"/>
      <c r="LCW63" s="9"/>
      <c r="LCX63" s="9"/>
      <c r="LCY63" s="78"/>
      <c r="LCZ63" s="9"/>
      <c r="LDA63" s="9"/>
      <c r="LDB63" s="78"/>
      <c r="LDC63" s="9"/>
      <c r="LDD63" s="9"/>
      <c r="LDE63" s="78"/>
      <c r="LDF63" s="9"/>
      <c r="LDG63" s="9"/>
      <c r="LDH63" s="78"/>
      <c r="LDI63" s="9"/>
      <c r="LDJ63" s="9"/>
      <c r="LDK63" s="78"/>
      <c r="LDL63" s="9"/>
      <c r="LDM63" s="9"/>
      <c r="LDN63" s="78"/>
      <c r="LDO63" s="9"/>
      <c r="LDP63" s="9"/>
      <c r="LDQ63" s="78"/>
      <c r="LDR63" s="9"/>
      <c r="LDS63" s="9"/>
      <c r="LDT63" s="78"/>
      <c r="LDU63" s="9"/>
      <c r="LDV63" s="9"/>
      <c r="LDW63" s="78"/>
      <c r="LDX63" s="9"/>
      <c r="LDY63" s="9"/>
      <c r="LDZ63" s="78"/>
      <c r="LEA63" s="9"/>
      <c r="LEB63" s="9"/>
      <c r="LEC63" s="78"/>
      <c r="LED63" s="9"/>
      <c r="LEE63" s="9"/>
      <c r="LEF63" s="78"/>
      <c r="LEG63" s="9"/>
      <c r="LEH63" s="9"/>
      <c r="LEI63" s="78"/>
      <c r="LEJ63" s="9"/>
      <c r="LEK63" s="9"/>
      <c r="LEL63" s="78"/>
      <c r="LEM63" s="9"/>
      <c r="LEN63" s="9"/>
      <c r="LEO63" s="78"/>
      <c r="LEP63" s="10"/>
      <c r="LEQ63" s="10"/>
      <c r="LER63" s="10"/>
      <c r="LES63" s="9"/>
      <c r="LET63" s="9"/>
      <c r="LEU63" s="78"/>
      <c r="LEV63" s="10"/>
      <c r="LEW63" s="10"/>
      <c r="LEX63" s="10"/>
      <c r="LEY63" s="9"/>
      <c r="LEZ63" s="9"/>
      <c r="LFA63" s="78"/>
      <c r="LFB63" s="9"/>
      <c r="LFC63" s="9"/>
      <c r="LFD63" s="78"/>
      <c r="LFE63" s="10"/>
      <c r="LFF63" s="10"/>
      <c r="LFG63" s="10"/>
      <c r="LFH63" s="10"/>
      <c r="LFI63" s="10"/>
      <c r="LFJ63" s="10"/>
      <c r="LFK63" s="57"/>
      <c r="LFL63" s="58"/>
      <c r="LFM63" s="9"/>
      <c r="LFN63" s="9"/>
      <c r="LFO63" s="78"/>
      <c r="LFP63" s="9"/>
      <c r="LFQ63" s="9"/>
      <c r="LFR63" s="78"/>
      <c r="LFS63" s="9"/>
      <c r="LFT63" s="9"/>
      <c r="LFU63" s="78"/>
      <c r="LFV63" s="9"/>
      <c r="LFW63" s="9"/>
      <c r="LFX63" s="78"/>
      <c r="LFY63" s="9"/>
      <c r="LFZ63" s="9"/>
      <c r="LGA63" s="78"/>
      <c r="LGB63" s="9"/>
      <c r="LGC63" s="9"/>
      <c r="LGD63" s="78"/>
      <c r="LGE63" s="9"/>
      <c r="LGF63" s="9"/>
      <c r="LGG63" s="78"/>
      <c r="LGH63" s="9"/>
      <c r="LGI63" s="9"/>
      <c r="LGJ63" s="78"/>
      <c r="LGK63" s="9"/>
      <c r="LGL63" s="9"/>
      <c r="LGM63" s="78"/>
      <c r="LGN63" s="9"/>
      <c r="LGO63" s="9"/>
      <c r="LGP63" s="78"/>
      <c r="LGQ63" s="9"/>
      <c r="LGR63" s="9"/>
      <c r="LGS63" s="78"/>
      <c r="LGT63" s="9"/>
      <c r="LGU63" s="9"/>
      <c r="LGV63" s="78"/>
      <c r="LGW63" s="9"/>
      <c r="LGX63" s="9"/>
      <c r="LGY63" s="78"/>
      <c r="LGZ63" s="9"/>
      <c r="LHA63" s="9"/>
      <c r="LHB63" s="78"/>
      <c r="LHC63" s="9"/>
      <c r="LHD63" s="9"/>
      <c r="LHE63" s="78"/>
      <c r="LHF63" s="9"/>
      <c r="LHG63" s="9"/>
      <c r="LHH63" s="78"/>
      <c r="LHI63" s="9"/>
      <c r="LHJ63" s="9"/>
      <c r="LHK63" s="78"/>
      <c r="LHL63" s="9"/>
      <c r="LHM63" s="9"/>
      <c r="LHN63" s="78"/>
      <c r="LHO63" s="9"/>
      <c r="LHP63" s="9"/>
      <c r="LHQ63" s="78"/>
      <c r="LHR63" s="9"/>
      <c r="LHS63" s="9"/>
      <c r="LHT63" s="78"/>
      <c r="LHU63" s="9"/>
      <c r="LHV63" s="9"/>
      <c r="LHW63" s="78"/>
      <c r="LHX63" s="10"/>
      <c r="LHY63" s="10"/>
      <c r="LHZ63" s="10"/>
      <c r="LIA63" s="9"/>
      <c r="LIB63" s="9"/>
      <c r="LIC63" s="78"/>
      <c r="LID63" s="10"/>
      <c r="LIE63" s="10"/>
      <c r="LIF63" s="10"/>
      <c r="LIG63" s="9"/>
      <c r="LIH63" s="9"/>
      <c r="LII63" s="78"/>
      <c r="LIJ63" s="9"/>
      <c r="LIK63" s="9"/>
      <c r="LIL63" s="78"/>
      <c r="LIM63" s="10"/>
      <c r="LIN63" s="10"/>
      <c r="LIO63" s="10"/>
      <c r="LIP63" s="10"/>
      <c r="LIQ63" s="10"/>
      <c r="LIR63" s="10"/>
      <c r="LIS63" s="57"/>
      <c r="LIT63" s="58"/>
      <c r="LIU63" s="9"/>
      <c r="LIV63" s="9"/>
      <c r="LIW63" s="78"/>
      <c r="LIX63" s="9"/>
      <c r="LIY63" s="9"/>
      <c r="LIZ63" s="78"/>
      <c r="LJA63" s="9"/>
      <c r="LJB63" s="9"/>
      <c r="LJC63" s="78"/>
      <c r="LJD63" s="9"/>
      <c r="LJE63" s="9"/>
      <c r="LJF63" s="78"/>
      <c r="LJG63" s="9"/>
      <c r="LJH63" s="9"/>
      <c r="LJI63" s="78"/>
      <c r="LJJ63" s="9"/>
      <c r="LJK63" s="9"/>
      <c r="LJL63" s="78"/>
      <c r="LJM63" s="9"/>
      <c r="LJN63" s="9"/>
      <c r="LJO63" s="78"/>
      <c r="LJP63" s="9"/>
      <c r="LJQ63" s="9"/>
      <c r="LJR63" s="78"/>
      <c r="LJS63" s="9"/>
      <c r="LJT63" s="9"/>
      <c r="LJU63" s="78"/>
      <c r="LJV63" s="9"/>
      <c r="LJW63" s="9"/>
      <c r="LJX63" s="78"/>
      <c r="LJY63" s="9"/>
      <c r="LJZ63" s="9"/>
      <c r="LKA63" s="78"/>
      <c r="LKB63" s="9"/>
      <c r="LKC63" s="9"/>
      <c r="LKD63" s="78"/>
      <c r="LKE63" s="9"/>
      <c r="LKF63" s="9"/>
      <c r="LKG63" s="78"/>
      <c r="LKH63" s="9"/>
      <c r="LKI63" s="9"/>
      <c r="LKJ63" s="78"/>
      <c r="LKK63" s="9"/>
      <c r="LKL63" s="9"/>
      <c r="LKM63" s="78"/>
      <c r="LKN63" s="9"/>
      <c r="LKO63" s="9"/>
      <c r="LKP63" s="78"/>
      <c r="LKQ63" s="9"/>
      <c r="LKR63" s="9"/>
      <c r="LKS63" s="78"/>
      <c r="LKT63" s="9"/>
      <c r="LKU63" s="9"/>
      <c r="LKV63" s="78"/>
      <c r="LKW63" s="9"/>
      <c r="LKX63" s="9"/>
      <c r="LKY63" s="78"/>
      <c r="LKZ63" s="9"/>
      <c r="LLA63" s="9"/>
      <c r="LLB63" s="78"/>
      <c r="LLC63" s="9"/>
      <c r="LLD63" s="9"/>
      <c r="LLE63" s="78"/>
      <c r="LLF63" s="10"/>
      <c r="LLG63" s="10"/>
      <c r="LLH63" s="10"/>
      <c r="LLI63" s="9"/>
      <c r="LLJ63" s="9"/>
      <c r="LLK63" s="78"/>
      <c r="LLL63" s="10"/>
      <c r="LLM63" s="10"/>
      <c r="LLN63" s="10"/>
      <c r="LLO63" s="9"/>
      <c r="LLP63" s="9"/>
      <c r="LLQ63" s="78"/>
      <c r="LLR63" s="9"/>
      <c r="LLS63" s="9"/>
      <c r="LLT63" s="78"/>
      <c r="LLU63" s="10"/>
      <c r="LLV63" s="10"/>
      <c r="LLW63" s="10"/>
      <c r="LLX63" s="10"/>
      <c r="LLY63" s="10"/>
      <c r="LLZ63" s="10"/>
      <c r="LMA63" s="57"/>
      <c r="LMB63" s="58"/>
      <c r="LMC63" s="9"/>
      <c r="LMD63" s="9"/>
      <c r="LME63" s="78"/>
      <c r="LMF63" s="9"/>
      <c r="LMG63" s="9"/>
      <c r="LMH63" s="78"/>
      <c r="LMI63" s="9"/>
      <c r="LMJ63" s="9"/>
      <c r="LMK63" s="78"/>
      <c r="LML63" s="9"/>
      <c r="LMM63" s="9"/>
      <c r="LMN63" s="78"/>
      <c r="LMO63" s="9"/>
      <c r="LMP63" s="9"/>
      <c r="LMQ63" s="78"/>
      <c r="LMR63" s="9"/>
      <c r="LMS63" s="9"/>
      <c r="LMT63" s="78"/>
      <c r="LMU63" s="9"/>
      <c r="LMV63" s="9"/>
      <c r="LMW63" s="78"/>
      <c r="LMX63" s="9"/>
      <c r="LMY63" s="9"/>
      <c r="LMZ63" s="78"/>
      <c r="LNA63" s="9"/>
      <c r="LNB63" s="9"/>
      <c r="LNC63" s="78"/>
      <c r="LND63" s="9"/>
      <c r="LNE63" s="9"/>
      <c r="LNF63" s="78"/>
      <c r="LNG63" s="9"/>
      <c r="LNH63" s="9"/>
      <c r="LNI63" s="78"/>
      <c r="LNJ63" s="9"/>
      <c r="LNK63" s="9"/>
      <c r="LNL63" s="78"/>
      <c r="LNM63" s="9"/>
      <c r="LNN63" s="9"/>
      <c r="LNO63" s="78"/>
      <c r="LNP63" s="9"/>
      <c r="LNQ63" s="9"/>
      <c r="LNR63" s="78"/>
      <c r="LNS63" s="9"/>
      <c r="LNT63" s="9"/>
      <c r="LNU63" s="78"/>
      <c r="LNV63" s="9"/>
      <c r="LNW63" s="9"/>
      <c r="LNX63" s="78"/>
      <c r="LNY63" s="9"/>
      <c r="LNZ63" s="9"/>
      <c r="LOA63" s="78"/>
      <c r="LOB63" s="9"/>
      <c r="LOC63" s="9"/>
      <c r="LOD63" s="78"/>
      <c r="LOE63" s="9"/>
      <c r="LOF63" s="9"/>
      <c r="LOG63" s="78"/>
      <c r="LOH63" s="9"/>
      <c r="LOI63" s="9"/>
      <c r="LOJ63" s="78"/>
      <c r="LOK63" s="9"/>
      <c r="LOL63" s="9"/>
      <c r="LOM63" s="78"/>
      <c r="LON63" s="10"/>
      <c r="LOO63" s="10"/>
      <c r="LOP63" s="10"/>
      <c r="LOQ63" s="9"/>
      <c r="LOR63" s="9"/>
      <c r="LOS63" s="78"/>
      <c r="LOT63" s="10"/>
      <c r="LOU63" s="10"/>
      <c r="LOV63" s="10"/>
      <c r="LOW63" s="9"/>
      <c r="LOX63" s="9"/>
      <c r="LOY63" s="78"/>
      <c r="LOZ63" s="9"/>
      <c r="LPA63" s="9"/>
      <c r="LPB63" s="78"/>
      <c r="LPC63" s="10"/>
      <c r="LPD63" s="10"/>
      <c r="LPE63" s="10"/>
      <c r="LPF63" s="10"/>
      <c r="LPG63" s="10"/>
      <c r="LPH63" s="10"/>
      <c r="LPI63" s="57"/>
      <c r="LPJ63" s="58"/>
      <c r="LPK63" s="9"/>
      <c r="LPL63" s="9"/>
      <c r="LPM63" s="78"/>
      <c r="LPN63" s="9"/>
      <c r="LPO63" s="9"/>
      <c r="LPP63" s="78"/>
      <c r="LPQ63" s="9"/>
      <c r="LPR63" s="9"/>
      <c r="LPS63" s="78"/>
      <c r="LPT63" s="9"/>
      <c r="LPU63" s="9"/>
      <c r="LPV63" s="78"/>
      <c r="LPW63" s="9"/>
      <c r="LPX63" s="9"/>
      <c r="LPY63" s="78"/>
      <c r="LPZ63" s="9"/>
      <c r="LQA63" s="9"/>
      <c r="LQB63" s="78"/>
      <c r="LQC63" s="9"/>
      <c r="LQD63" s="9"/>
      <c r="LQE63" s="78"/>
      <c r="LQF63" s="9"/>
      <c r="LQG63" s="9"/>
      <c r="LQH63" s="78"/>
      <c r="LQI63" s="9"/>
      <c r="LQJ63" s="9"/>
      <c r="LQK63" s="78"/>
      <c r="LQL63" s="9"/>
      <c r="LQM63" s="9"/>
      <c r="LQN63" s="78"/>
      <c r="LQO63" s="9"/>
      <c r="LQP63" s="9"/>
      <c r="LQQ63" s="78"/>
      <c r="LQR63" s="9"/>
      <c r="LQS63" s="9"/>
      <c r="LQT63" s="78"/>
      <c r="LQU63" s="9"/>
      <c r="LQV63" s="9"/>
      <c r="LQW63" s="78"/>
      <c r="LQX63" s="9"/>
      <c r="LQY63" s="9"/>
      <c r="LQZ63" s="78"/>
      <c r="LRA63" s="9"/>
      <c r="LRB63" s="9"/>
      <c r="LRC63" s="78"/>
      <c r="LRD63" s="9"/>
      <c r="LRE63" s="9"/>
      <c r="LRF63" s="78"/>
      <c r="LRG63" s="9"/>
      <c r="LRH63" s="9"/>
      <c r="LRI63" s="78"/>
      <c r="LRJ63" s="9"/>
      <c r="LRK63" s="9"/>
      <c r="LRL63" s="78"/>
      <c r="LRM63" s="9"/>
      <c r="LRN63" s="9"/>
      <c r="LRO63" s="78"/>
      <c r="LRP63" s="9"/>
      <c r="LRQ63" s="9"/>
      <c r="LRR63" s="78"/>
      <c r="LRS63" s="9"/>
      <c r="LRT63" s="9"/>
      <c r="LRU63" s="78"/>
      <c r="LRV63" s="10"/>
      <c r="LRW63" s="10"/>
      <c r="LRX63" s="10"/>
      <c r="LRY63" s="9"/>
      <c r="LRZ63" s="9"/>
      <c r="LSA63" s="78"/>
      <c r="LSB63" s="10"/>
      <c r="LSC63" s="10"/>
      <c r="LSD63" s="10"/>
      <c r="LSE63" s="9"/>
      <c r="LSF63" s="9"/>
      <c r="LSG63" s="78"/>
      <c r="LSH63" s="9"/>
      <c r="LSI63" s="9"/>
      <c r="LSJ63" s="78"/>
      <c r="LSK63" s="10"/>
      <c r="LSL63" s="10"/>
      <c r="LSM63" s="10"/>
      <c r="LSN63" s="10"/>
      <c r="LSO63" s="10"/>
      <c r="LSP63" s="10"/>
      <c r="LSQ63" s="57"/>
      <c r="LSR63" s="58"/>
      <c r="LSS63" s="9"/>
      <c r="LST63" s="9"/>
      <c r="LSU63" s="78"/>
      <c r="LSV63" s="9"/>
      <c r="LSW63" s="9"/>
      <c r="LSX63" s="78"/>
      <c r="LSY63" s="9"/>
      <c r="LSZ63" s="9"/>
      <c r="LTA63" s="78"/>
      <c r="LTB63" s="9"/>
      <c r="LTC63" s="9"/>
      <c r="LTD63" s="78"/>
      <c r="LTE63" s="9"/>
      <c r="LTF63" s="9"/>
      <c r="LTG63" s="78"/>
      <c r="LTH63" s="9"/>
      <c r="LTI63" s="9"/>
      <c r="LTJ63" s="78"/>
      <c r="LTK63" s="9"/>
      <c r="LTL63" s="9"/>
      <c r="LTM63" s="78"/>
      <c r="LTN63" s="9"/>
      <c r="LTO63" s="9"/>
      <c r="LTP63" s="78"/>
      <c r="LTQ63" s="9"/>
      <c r="LTR63" s="9"/>
      <c r="LTS63" s="78"/>
      <c r="LTT63" s="9"/>
      <c r="LTU63" s="9"/>
      <c r="LTV63" s="78"/>
      <c r="LTW63" s="9"/>
      <c r="LTX63" s="9"/>
      <c r="LTY63" s="78"/>
      <c r="LTZ63" s="9"/>
      <c r="LUA63" s="9"/>
      <c r="LUB63" s="78"/>
      <c r="LUC63" s="9"/>
      <c r="LUD63" s="9"/>
      <c r="LUE63" s="78"/>
      <c r="LUF63" s="9"/>
      <c r="LUG63" s="9"/>
      <c r="LUH63" s="78"/>
      <c r="LUI63" s="9"/>
      <c r="LUJ63" s="9"/>
      <c r="LUK63" s="78"/>
      <c r="LUL63" s="9"/>
      <c r="LUM63" s="9"/>
      <c r="LUN63" s="78"/>
      <c r="LUO63" s="9"/>
      <c r="LUP63" s="9"/>
      <c r="LUQ63" s="78"/>
      <c r="LUR63" s="9"/>
      <c r="LUS63" s="9"/>
      <c r="LUT63" s="78"/>
      <c r="LUU63" s="9"/>
      <c r="LUV63" s="9"/>
      <c r="LUW63" s="78"/>
      <c r="LUX63" s="9"/>
      <c r="LUY63" s="9"/>
      <c r="LUZ63" s="78"/>
      <c r="LVA63" s="9"/>
      <c r="LVB63" s="9"/>
      <c r="LVC63" s="78"/>
      <c r="LVD63" s="10"/>
      <c r="LVE63" s="10"/>
      <c r="LVF63" s="10"/>
      <c r="LVG63" s="9"/>
      <c r="LVH63" s="9"/>
      <c r="LVI63" s="78"/>
      <c r="LVJ63" s="10"/>
      <c r="LVK63" s="10"/>
      <c r="LVL63" s="10"/>
      <c r="LVM63" s="9"/>
      <c r="LVN63" s="9"/>
      <c r="LVO63" s="78"/>
      <c r="LVP63" s="9"/>
      <c r="LVQ63" s="9"/>
      <c r="LVR63" s="78"/>
      <c r="LVS63" s="10"/>
      <c r="LVT63" s="10"/>
      <c r="LVU63" s="10"/>
      <c r="LVV63" s="10"/>
      <c r="LVW63" s="10"/>
      <c r="LVX63" s="10"/>
      <c r="LVY63" s="57"/>
      <c r="LVZ63" s="58"/>
      <c r="LWA63" s="9"/>
      <c r="LWB63" s="9"/>
      <c r="LWC63" s="78"/>
      <c r="LWD63" s="9"/>
      <c r="LWE63" s="9"/>
      <c r="LWF63" s="78"/>
      <c r="LWG63" s="9"/>
      <c r="LWH63" s="9"/>
      <c r="LWI63" s="78"/>
      <c r="LWJ63" s="9"/>
      <c r="LWK63" s="9"/>
      <c r="LWL63" s="78"/>
      <c r="LWM63" s="9"/>
      <c r="LWN63" s="9"/>
      <c r="LWO63" s="78"/>
      <c r="LWP63" s="9"/>
      <c r="LWQ63" s="9"/>
      <c r="LWR63" s="78"/>
      <c r="LWS63" s="9"/>
      <c r="LWT63" s="9"/>
      <c r="LWU63" s="78"/>
      <c r="LWV63" s="9"/>
      <c r="LWW63" s="9"/>
      <c r="LWX63" s="78"/>
      <c r="LWY63" s="9"/>
      <c r="LWZ63" s="9"/>
      <c r="LXA63" s="78"/>
      <c r="LXB63" s="9"/>
      <c r="LXC63" s="9"/>
      <c r="LXD63" s="78"/>
      <c r="LXE63" s="9"/>
      <c r="LXF63" s="9"/>
      <c r="LXG63" s="78"/>
      <c r="LXH63" s="9"/>
      <c r="LXI63" s="9"/>
      <c r="LXJ63" s="78"/>
      <c r="LXK63" s="9"/>
      <c r="LXL63" s="9"/>
      <c r="LXM63" s="78"/>
      <c r="LXN63" s="9"/>
      <c r="LXO63" s="9"/>
      <c r="LXP63" s="78"/>
      <c r="LXQ63" s="9"/>
      <c r="LXR63" s="9"/>
      <c r="LXS63" s="78"/>
      <c r="LXT63" s="9"/>
      <c r="LXU63" s="9"/>
      <c r="LXV63" s="78"/>
      <c r="LXW63" s="9"/>
      <c r="LXX63" s="9"/>
      <c r="LXY63" s="78"/>
      <c r="LXZ63" s="9"/>
      <c r="LYA63" s="9"/>
      <c r="LYB63" s="78"/>
      <c r="LYC63" s="9"/>
      <c r="LYD63" s="9"/>
      <c r="LYE63" s="78"/>
      <c r="LYF63" s="9"/>
      <c r="LYG63" s="9"/>
      <c r="LYH63" s="78"/>
      <c r="LYI63" s="9"/>
      <c r="LYJ63" s="9"/>
      <c r="LYK63" s="78"/>
      <c r="LYL63" s="10"/>
      <c r="LYM63" s="10"/>
      <c r="LYN63" s="10"/>
      <c r="LYO63" s="9"/>
      <c r="LYP63" s="9"/>
      <c r="LYQ63" s="78"/>
      <c r="LYR63" s="10"/>
      <c r="LYS63" s="10"/>
      <c r="LYT63" s="10"/>
      <c r="LYU63" s="9"/>
      <c r="LYV63" s="9"/>
      <c r="LYW63" s="78"/>
      <c r="LYX63" s="9"/>
      <c r="LYY63" s="9"/>
      <c r="LYZ63" s="78"/>
      <c r="LZA63" s="10"/>
      <c r="LZB63" s="10"/>
      <c r="LZC63" s="10"/>
      <c r="LZD63" s="10"/>
      <c r="LZE63" s="10"/>
      <c r="LZF63" s="10"/>
      <c r="LZG63" s="57"/>
      <c r="LZH63" s="58"/>
      <c r="LZI63" s="9"/>
      <c r="LZJ63" s="9"/>
      <c r="LZK63" s="78"/>
      <c r="LZL63" s="9"/>
      <c r="LZM63" s="9"/>
      <c r="LZN63" s="78"/>
      <c r="LZO63" s="9"/>
      <c r="LZP63" s="9"/>
      <c r="LZQ63" s="78"/>
      <c r="LZR63" s="9"/>
      <c r="LZS63" s="9"/>
      <c r="LZT63" s="78"/>
      <c r="LZU63" s="9"/>
      <c r="LZV63" s="9"/>
      <c r="LZW63" s="78"/>
      <c r="LZX63" s="9"/>
      <c r="LZY63" s="9"/>
      <c r="LZZ63" s="78"/>
      <c r="MAA63" s="9"/>
      <c r="MAB63" s="9"/>
      <c r="MAC63" s="78"/>
      <c r="MAD63" s="9"/>
      <c r="MAE63" s="9"/>
      <c r="MAF63" s="78"/>
      <c r="MAG63" s="9"/>
      <c r="MAH63" s="9"/>
      <c r="MAI63" s="78"/>
      <c r="MAJ63" s="9"/>
      <c r="MAK63" s="9"/>
      <c r="MAL63" s="78"/>
      <c r="MAM63" s="9"/>
      <c r="MAN63" s="9"/>
      <c r="MAO63" s="78"/>
      <c r="MAP63" s="9"/>
      <c r="MAQ63" s="9"/>
      <c r="MAR63" s="78"/>
      <c r="MAS63" s="9"/>
      <c r="MAT63" s="9"/>
      <c r="MAU63" s="78"/>
      <c r="MAV63" s="9"/>
      <c r="MAW63" s="9"/>
      <c r="MAX63" s="78"/>
      <c r="MAY63" s="9"/>
      <c r="MAZ63" s="9"/>
      <c r="MBA63" s="78"/>
      <c r="MBB63" s="9"/>
      <c r="MBC63" s="9"/>
      <c r="MBD63" s="78"/>
      <c r="MBE63" s="9"/>
      <c r="MBF63" s="9"/>
      <c r="MBG63" s="78"/>
      <c r="MBH63" s="9"/>
      <c r="MBI63" s="9"/>
      <c r="MBJ63" s="78"/>
      <c r="MBK63" s="9"/>
      <c r="MBL63" s="9"/>
      <c r="MBM63" s="78"/>
      <c r="MBN63" s="9"/>
      <c r="MBO63" s="9"/>
      <c r="MBP63" s="78"/>
      <c r="MBQ63" s="9"/>
      <c r="MBR63" s="9"/>
      <c r="MBS63" s="78"/>
      <c r="MBT63" s="10"/>
      <c r="MBU63" s="10"/>
      <c r="MBV63" s="10"/>
      <c r="MBW63" s="9"/>
      <c r="MBX63" s="9"/>
      <c r="MBY63" s="78"/>
      <c r="MBZ63" s="10"/>
      <c r="MCA63" s="10"/>
      <c r="MCB63" s="10"/>
      <c r="MCC63" s="9"/>
      <c r="MCD63" s="9"/>
      <c r="MCE63" s="78"/>
      <c r="MCF63" s="9"/>
      <c r="MCG63" s="9"/>
      <c r="MCH63" s="78"/>
      <c r="MCI63" s="10"/>
      <c r="MCJ63" s="10"/>
      <c r="MCK63" s="10"/>
      <c r="MCL63" s="10"/>
      <c r="MCM63" s="10"/>
      <c r="MCN63" s="10"/>
      <c r="MCO63" s="57"/>
      <c r="MCP63" s="58"/>
      <c r="MCQ63" s="9"/>
      <c r="MCR63" s="9"/>
      <c r="MCS63" s="78"/>
      <c r="MCT63" s="9"/>
      <c r="MCU63" s="9"/>
      <c r="MCV63" s="78"/>
      <c r="MCW63" s="9"/>
      <c r="MCX63" s="9"/>
      <c r="MCY63" s="78"/>
      <c r="MCZ63" s="9"/>
      <c r="MDA63" s="9"/>
      <c r="MDB63" s="78"/>
      <c r="MDC63" s="9"/>
      <c r="MDD63" s="9"/>
      <c r="MDE63" s="78"/>
      <c r="MDF63" s="9"/>
      <c r="MDG63" s="9"/>
      <c r="MDH63" s="78"/>
      <c r="MDI63" s="9"/>
      <c r="MDJ63" s="9"/>
      <c r="MDK63" s="78"/>
      <c r="MDL63" s="9"/>
      <c r="MDM63" s="9"/>
      <c r="MDN63" s="78"/>
      <c r="MDO63" s="9"/>
      <c r="MDP63" s="9"/>
      <c r="MDQ63" s="78"/>
      <c r="MDR63" s="9"/>
      <c r="MDS63" s="9"/>
      <c r="MDT63" s="78"/>
      <c r="MDU63" s="9"/>
      <c r="MDV63" s="9"/>
      <c r="MDW63" s="78"/>
      <c r="MDX63" s="9"/>
      <c r="MDY63" s="9"/>
      <c r="MDZ63" s="78"/>
      <c r="MEA63" s="9"/>
      <c r="MEB63" s="9"/>
      <c r="MEC63" s="78"/>
      <c r="MED63" s="9"/>
      <c r="MEE63" s="9"/>
      <c r="MEF63" s="78"/>
      <c r="MEG63" s="9"/>
      <c r="MEH63" s="9"/>
      <c r="MEI63" s="78"/>
      <c r="MEJ63" s="9"/>
      <c r="MEK63" s="9"/>
      <c r="MEL63" s="78"/>
      <c r="MEM63" s="9"/>
      <c r="MEN63" s="9"/>
      <c r="MEO63" s="78"/>
      <c r="MEP63" s="9"/>
      <c r="MEQ63" s="9"/>
      <c r="MER63" s="78"/>
      <c r="MES63" s="9"/>
      <c r="MET63" s="9"/>
      <c r="MEU63" s="78"/>
      <c r="MEV63" s="9"/>
      <c r="MEW63" s="9"/>
      <c r="MEX63" s="78"/>
      <c r="MEY63" s="9"/>
      <c r="MEZ63" s="9"/>
      <c r="MFA63" s="78"/>
      <c r="MFB63" s="10"/>
      <c r="MFC63" s="10"/>
      <c r="MFD63" s="10"/>
      <c r="MFE63" s="9"/>
      <c r="MFF63" s="9"/>
      <c r="MFG63" s="78"/>
      <c r="MFH63" s="10"/>
      <c r="MFI63" s="10"/>
      <c r="MFJ63" s="10"/>
      <c r="MFK63" s="9"/>
      <c r="MFL63" s="9"/>
      <c r="MFM63" s="78"/>
      <c r="MFN63" s="9"/>
      <c r="MFO63" s="9"/>
      <c r="MFP63" s="78"/>
      <c r="MFQ63" s="10"/>
      <c r="MFR63" s="10"/>
      <c r="MFS63" s="10"/>
      <c r="MFT63" s="10"/>
      <c r="MFU63" s="10"/>
      <c r="MFV63" s="10"/>
      <c r="MFW63" s="57"/>
      <c r="MFX63" s="58"/>
      <c r="MFY63" s="9"/>
      <c r="MFZ63" s="9"/>
      <c r="MGA63" s="78"/>
      <c r="MGB63" s="9"/>
      <c r="MGC63" s="9"/>
      <c r="MGD63" s="78"/>
      <c r="MGE63" s="9"/>
      <c r="MGF63" s="9"/>
      <c r="MGG63" s="78"/>
      <c r="MGH63" s="9"/>
      <c r="MGI63" s="9"/>
      <c r="MGJ63" s="78"/>
      <c r="MGK63" s="9"/>
      <c r="MGL63" s="9"/>
      <c r="MGM63" s="78"/>
      <c r="MGN63" s="9"/>
      <c r="MGO63" s="9"/>
      <c r="MGP63" s="78"/>
      <c r="MGQ63" s="9"/>
      <c r="MGR63" s="9"/>
      <c r="MGS63" s="78"/>
      <c r="MGT63" s="9"/>
      <c r="MGU63" s="9"/>
      <c r="MGV63" s="78"/>
      <c r="MGW63" s="9"/>
      <c r="MGX63" s="9"/>
      <c r="MGY63" s="78"/>
      <c r="MGZ63" s="9"/>
      <c r="MHA63" s="9"/>
      <c r="MHB63" s="78"/>
      <c r="MHC63" s="9"/>
      <c r="MHD63" s="9"/>
      <c r="MHE63" s="78"/>
      <c r="MHF63" s="9"/>
      <c r="MHG63" s="9"/>
      <c r="MHH63" s="78"/>
      <c r="MHI63" s="9"/>
      <c r="MHJ63" s="9"/>
      <c r="MHK63" s="78"/>
      <c r="MHL63" s="9"/>
      <c r="MHM63" s="9"/>
      <c r="MHN63" s="78"/>
      <c r="MHO63" s="9"/>
      <c r="MHP63" s="9"/>
      <c r="MHQ63" s="78"/>
      <c r="MHR63" s="9"/>
      <c r="MHS63" s="9"/>
      <c r="MHT63" s="78"/>
      <c r="MHU63" s="9"/>
      <c r="MHV63" s="9"/>
      <c r="MHW63" s="78"/>
      <c r="MHX63" s="9"/>
      <c r="MHY63" s="9"/>
      <c r="MHZ63" s="78"/>
      <c r="MIA63" s="9"/>
      <c r="MIB63" s="9"/>
      <c r="MIC63" s="78"/>
      <c r="MID63" s="9"/>
      <c r="MIE63" s="9"/>
      <c r="MIF63" s="78"/>
      <c r="MIG63" s="9"/>
      <c r="MIH63" s="9"/>
      <c r="MII63" s="78"/>
      <c r="MIJ63" s="10"/>
      <c r="MIK63" s="10"/>
      <c r="MIL63" s="10"/>
      <c r="MIM63" s="9"/>
      <c r="MIN63" s="9"/>
      <c r="MIO63" s="78"/>
      <c r="MIP63" s="10"/>
      <c r="MIQ63" s="10"/>
      <c r="MIR63" s="10"/>
      <c r="MIS63" s="9"/>
      <c r="MIT63" s="9"/>
      <c r="MIU63" s="78"/>
      <c r="MIV63" s="9"/>
      <c r="MIW63" s="9"/>
      <c r="MIX63" s="78"/>
      <c r="MIY63" s="10"/>
      <c r="MIZ63" s="10"/>
      <c r="MJA63" s="10"/>
      <c r="MJB63" s="10"/>
      <c r="MJC63" s="10"/>
      <c r="MJD63" s="10"/>
      <c r="MJE63" s="57"/>
      <c r="MJF63" s="58"/>
      <c r="MJG63" s="9"/>
      <c r="MJH63" s="9"/>
      <c r="MJI63" s="78"/>
      <c r="MJJ63" s="9"/>
      <c r="MJK63" s="9"/>
      <c r="MJL63" s="78"/>
      <c r="MJM63" s="9"/>
      <c r="MJN63" s="9"/>
      <c r="MJO63" s="78"/>
      <c r="MJP63" s="9"/>
      <c r="MJQ63" s="9"/>
      <c r="MJR63" s="78"/>
      <c r="MJS63" s="9"/>
      <c r="MJT63" s="9"/>
      <c r="MJU63" s="78"/>
      <c r="MJV63" s="9"/>
      <c r="MJW63" s="9"/>
      <c r="MJX63" s="78"/>
      <c r="MJY63" s="9"/>
      <c r="MJZ63" s="9"/>
      <c r="MKA63" s="78"/>
      <c r="MKB63" s="9"/>
      <c r="MKC63" s="9"/>
      <c r="MKD63" s="78"/>
      <c r="MKE63" s="9"/>
      <c r="MKF63" s="9"/>
      <c r="MKG63" s="78"/>
      <c r="MKH63" s="9"/>
      <c r="MKI63" s="9"/>
      <c r="MKJ63" s="78"/>
      <c r="MKK63" s="9"/>
      <c r="MKL63" s="9"/>
      <c r="MKM63" s="78"/>
      <c r="MKN63" s="9"/>
      <c r="MKO63" s="9"/>
      <c r="MKP63" s="78"/>
      <c r="MKQ63" s="9"/>
      <c r="MKR63" s="9"/>
      <c r="MKS63" s="78"/>
      <c r="MKT63" s="9"/>
      <c r="MKU63" s="9"/>
      <c r="MKV63" s="78"/>
      <c r="MKW63" s="9"/>
      <c r="MKX63" s="9"/>
      <c r="MKY63" s="78"/>
      <c r="MKZ63" s="9"/>
      <c r="MLA63" s="9"/>
      <c r="MLB63" s="78"/>
      <c r="MLC63" s="9"/>
      <c r="MLD63" s="9"/>
      <c r="MLE63" s="78"/>
      <c r="MLF63" s="9"/>
      <c r="MLG63" s="9"/>
      <c r="MLH63" s="78"/>
      <c r="MLI63" s="9"/>
      <c r="MLJ63" s="9"/>
      <c r="MLK63" s="78"/>
      <c r="MLL63" s="9"/>
      <c r="MLM63" s="9"/>
      <c r="MLN63" s="78"/>
      <c r="MLO63" s="9"/>
      <c r="MLP63" s="9"/>
      <c r="MLQ63" s="78"/>
      <c r="MLR63" s="10"/>
      <c r="MLS63" s="10"/>
      <c r="MLT63" s="10"/>
      <c r="MLU63" s="9"/>
      <c r="MLV63" s="9"/>
      <c r="MLW63" s="78"/>
      <c r="MLX63" s="10"/>
      <c r="MLY63" s="10"/>
      <c r="MLZ63" s="10"/>
      <c r="MMA63" s="9"/>
      <c r="MMB63" s="9"/>
      <c r="MMC63" s="78"/>
      <c r="MMD63" s="9"/>
      <c r="MME63" s="9"/>
      <c r="MMF63" s="78"/>
      <c r="MMG63" s="10"/>
      <c r="MMH63" s="10"/>
      <c r="MMI63" s="10"/>
      <c r="MMJ63" s="10"/>
      <c r="MMK63" s="10"/>
      <c r="MML63" s="10"/>
      <c r="MMM63" s="57"/>
      <c r="MMN63" s="58"/>
      <c r="MMO63" s="9"/>
      <c r="MMP63" s="9"/>
      <c r="MMQ63" s="78"/>
      <c r="MMR63" s="9"/>
      <c r="MMS63" s="9"/>
      <c r="MMT63" s="78"/>
      <c r="MMU63" s="9"/>
      <c r="MMV63" s="9"/>
      <c r="MMW63" s="78"/>
      <c r="MMX63" s="9"/>
      <c r="MMY63" s="9"/>
      <c r="MMZ63" s="78"/>
      <c r="MNA63" s="9"/>
      <c r="MNB63" s="9"/>
      <c r="MNC63" s="78"/>
      <c r="MND63" s="9"/>
      <c r="MNE63" s="9"/>
      <c r="MNF63" s="78"/>
      <c r="MNG63" s="9"/>
      <c r="MNH63" s="9"/>
      <c r="MNI63" s="78"/>
      <c r="MNJ63" s="9"/>
      <c r="MNK63" s="9"/>
      <c r="MNL63" s="78"/>
      <c r="MNM63" s="9"/>
      <c r="MNN63" s="9"/>
      <c r="MNO63" s="78"/>
      <c r="MNP63" s="9"/>
      <c r="MNQ63" s="9"/>
      <c r="MNR63" s="78"/>
      <c r="MNS63" s="9"/>
      <c r="MNT63" s="9"/>
      <c r="MNU63" s="78"/>
      <c r="MNV63" s="9"/>
      <c r="MNW63" s="9"/>
      <c r="MNX63" s="78"/>
      <c r="MNY63" s="9"/>
      <c r="MNZ63" s="9"/>
      <c r="MOA63" s="78"/>
      <c r="MOB63" s="9"/>
      <c r="MOC63" s="9"/>
      <c r="MOD63" s="78"/>
      <c r="MOE63" s="9"/>
      <c r="MOF63" s="9"/>
      <c r="MOG63" s="78"/>
      <c r="MOH63" s="9"/>
      <c r="MOI63" s="9"/>
      <c r="MOJ63" s="78"/>
      <c r="MOK63" s="9"/>
      <c r="MOL63" s="9"/>
      <c r="MOM63" s="78"/>
      <c r="MON63" s="9"/>
      <c r="MOO63" s="9"/>
      <c r="MOP63" s="78"/>
      <c r="MOQ63" s="9"/>
      <c r="MOR63" s="9"/>
      <c r="MOS63" s="78"/>
      <c r="MOT63" s="9"/>
      <c r="MOU63" s="9"/>
      <c r="MOV63" s="78"/>
      <c r="MOW63" s="9"/>
      <c r="MOX63" s="9"/>
      <c r="MOY63" s="78"/>
      <c r="MOZ63" s="10"/>
      <c r="MPA63" s="10"/>
      <c r="MPB63" s="10"/>
      <c r="MPC63" s="9"/>
      <c r="MPD63" s="9"/>
      <c r="MPE63" s="78"/>
      <c r="MPF63" s="10"/>
      <c r="MPG63" s="10"/>
      <c r="MPH63" s="10"/>
      <c r="MPI63" s="9"/>
      <c r="MPJ63" s="9"/>
      <c r="MPK63" s="78"/>
      <c r="MPL63" s="9"/>
      <c r="MPM63" s="9"/>
      <c r="MPN63" s="78"/>
      <c r="MPO63" s="10"/>
      <c r="MPP63" s="10"/>
      <c r="MPQ63" s="10"/>
      <c r="MPR63" s="10"/>
      <c r="MPS63" s="10"/>
      <c r="MPT63" s="10"/>
      <c r="MPU63" s="57"/>
      <c r="MPV63" s="58"/>
      <c r="MPW63" s="9"/>
      <c r="MPX63" s="9"/>
      <c r="MPY63" s="78"/>
      <c r="MPZ63" s="9"/>
      <c r="MQA63" s="9"/>
      <c r="MQB63" s="78"/>
      <c r="MQC63" s="9"/>
      <c r="MQD63" s="9"/>
      <c r="MQE63" s="78"/>
      <c r="MQF63" s="9"/>
      <c r="MQG63" s="9"/>
      <c r="MQH63" s="78"/>
      <c r="MQI63" s="9"/>
      <c r="MQJ63" s="9"/>
      <c r="MQK63" s="78"/>
      <c r="MQL63" s="9"/>
      <c r="MQM63" s="9"/>
      <c r="MQN63" s="78"/>
      <c r="MQO63" s="9"/>
      <c r="MQP63" s="9"/>
      <c r="MQQ63" s="78"/>
      <c r="MQR63" s="9"/>
      <c r="MQS63" s="9"/>
      <c r="MQT63" s="78"/>
      <c r="MQU63" s="9"/>
      <c r="MQV63" s="9"/>
      <c r="MQW63" s="78"/>
      <c r="MQX63" s="9"/>
      <c r="MQY63" s="9"/>
      <c r="MQZ63" s="78"/>
      <c r="MRA63" s="9"/>
      <c r="MRB63" s="9"/>
      <c r="MRC63" s="78"/>
      <c r="MRD63" s="9"/>
      <c r="MRE63" s="9"/>
      <c r="MRF63" s="78"/>
      <c r="MRG63" s="9"/>
      <c r="MRH63" s="9"/>
      <c r="MRI63" s="78"/>
      <c r="MRJ63" s="9"/>
      <c r="MRK63" s="9"/>
      <c r="MRL63" s="78"/>
      <c r="MRM63" s="9"/>
      <c r="MRN63" s="9"/>
      <c r="MRO63" s="78"/>
      <c r="MRP63" s="9"/>
      <c r="MRQ63" s="9"/>
      <c r="MRR63" s="78"/>
      <c r="MRS63" s="9"/>
      <c r="MRT63" s="9"/>
      <c r="MRU63" s="78"/>
      <c r="MRV63" s="9"/>
      <c r="MRW63" s="9"/>
      <c r="MRX63" s="78"/>
      <c r="MRY63" s="9"/>
      <c r="MRZ63" s="9"/>
      <c r="MSA63" s="78"/>
      <c r="MSB63" s="9"/>
      <c r="MSC63" s="9"/>
      <c r="MSD63" s="78"/>
      <c r="MSE63" s="9"/>
      <c r="MSF63" s="9"/>
      <c r="MSG63" s="78"/>
      <c r="MSH63" s="10"/>
      <c r="MSI63" s="10"/>
      <c r="MSJ63" s="10"/>
      <c r="MSK63" s="9"/>
      <c r="MSL63" s="9"/>
      <c r="MSM63" s="78"/>
      <c r="MSN63" s="10"/>
      <c r="MSO63" s="10"/>
      <c r="MSP63" s="10"/>
      <c r="MSQ63" s="9"/>
      <c r="MSR63" s="9"/>
      <c r="MSS63" s="78"/>
      <c r="MST63" s="9"/>
      <c r="MSU63" s="9"/>
      <c r="MSV63" s="78"/>
      <c r="MSW63" s="10"/>
      <c r="MSX63" s="10"/>
      <c r="MSY63" s="10"/>
      <c r="MSZ63" s="10"/>
      <c r="MTA63" s="10"/>
      <c r="MTB63" s="10"/>
      <c r="MTC63" s="57"/>
      <c r="MTD63" s="58"/>
      <c r="MTE63" s="9"/>
      <c r="MTF63" s="9"/>
      <c r="MTG63" s="78"/>
      <c r="MTH63" s="9"/>
      <c r="MTI63" s="9"/>
      <c r="MTJ63" s="78"/>
      <c r="MTK63" s="9"/>
      <c r="MTL63" s="9"/>
      <c r="MTM63" s="78"/>
      <c r="MTN63" s="9"/>
      <c r="MTO63" s="9"/>
      <c r="MTP63" s="78"/>
      <c r="MTQ63" s="9"/>
      <c r="MTR63" s="9"/>
      <c r="MTS63" s="78"/>
      <c r="MTT63" s="9"/>
      <c r="MTU63" s="9"/>
      <c r="MTV63" s="78"/>
      <c r="MTW63" s="9"/>
      <c r="MTX63" s="9"/>
      <c r="MTY63" s="78"/>
      <c r="MTZ63" s="9"/>
      <c r="MUA63" s="9"/>
      <c r="MUB63" s="78"/>
      <c r="MUC63" s="9"/>
      <c r="MUD63" s="9"/>
      <c r="MUE63" s="78"/>
      <c r="MUF63" s="9"/>
      <c r="MUG63" s="9"/>
      <c r="MUH63" s="78"/>
      <c r="MUI63" s="9"/>
      <c r="MUJ63" s="9"/>
      <c r="MUK63" s="78"/>
      <c r="MUL63" s="9"/>
      <c r="MUM63" s="9"/>
      <c r="MUN63" s="78"/>
      <c r="MUO63" s="9"/>
      <c r="MUP63" s="9"/>
      <c r="MUQ63" s="78"/>
      <c r="MUR63" s="9"/>
      <c r="MUS63" s="9"/>
      <c r="MUT63" s="78"/>
      <c r="MUU63" s="9"/>
      <c r="MUV63" s="9"/>
      <c r="MUW63" s="78"/>
      <c r="MUX63" s="9"/>
      <c r="MUY63" s="9"/>
      <c r="MUZ63" s="78"/>
      <c r="MVA63" s="9"/>
      <c r="MVB63" s="9"/>
      <c r="MVC63" s="78"/>
      <c r="MVD63" s="9"/>
      <c r="MVE63" s="9"/>
      <c r="MVF63" s="78"/>
      <c r="MVG63" s="9"/>
      <c r="MVH63" s="9"/>
      <c r="MVI63" s="78"/>
      <c r="MVJ63" s="9"/>
      <c r="MVK63" s="9"/>
      <c r="MVL63" s="78"/>
      <c r="MVM63" s="9"/>
      <c r="MVN63" s="9"/>
      <c r="MVO63" s="78"/>
      <c r="MVP63" s="10"/>
      <c r="MVQ63" s="10"/>
      <c r="MVR63" s="10"/>
      <c r="MVS63" s="9"/>
      <c r="MVT63" s="9"/>
      <c r="MVU63" s="78"/>
      <c r="MVV63" s="10"/>
      <c r="MVW63" s="10"/>
      <c r="MVX63" s="10"/>
      <c r="MVY63" s="9"/>
      <c r="MVZ63" s="9"/>
      <c r="MWA63" s="78"/>
      <c r="MWB63" s="9"/>
      <c r="MWC63" s="9"/>
      <c r="MWD63" s="78"/>
      <c r="MWE63" s="10"/>
      <c r="MWF63" s="10"/>
      <c r="MWG63" s="10"/>
      <c r="MWH63" s="10"/>
      <c r="MWI63" s="10"/>
      <c r="MWJ63" s="10"/>
      <c r="MWK63" s="57"/>
      <c r="MWL63" s="58"/>
      <c r="MWM63" s="9"/>
      <c r="MWN63" s="9"/>
      <c r="MWO63" s="78"/>
      <c r="MWP63" s="9"/>
      <c r="MWQ63" s="9"/>
      <c r="MWR63" s="78"/>
      <c r="MWS63" s="9"/>
      <c r="MWT63" s="9"/>
      <c r="MWU63" s="78"/>
      <c r="MWV63" s="9"/>
      <c r="MWW63" s="9"/>
      <c r="MWX63" s="78"/>
      <c r="MWY63" s="9"/>
      <c r="MWZ63" s="9"/>
      <c r="MXA63" s="78"/>
      <c r="MXB63" s="9"/>
      <c r="MXC63" s="9"/>
      <c r="MXD63" s="78"/>
      <c r="MXE63" s="9"/>
      <c r="MXF63" s="9"/>
      <c r="MXG63" s="78"/>
      <c r="MXH63" s="9"/>
      <c r="MXI63" s="9"/>
      <c r="MXJ63" s="78"/>
      <c r="MXK63" s="9"/>
      <c r="MXL63" s="9"/>
      <c r="MXM63" s="78"/>
      <c r="MXN63" s="9"/>
      <c r="MXO63" s="9"/>
      <c r="MXP63" s="78"/>
      <c r="MXQ63" s="9"/>
      <c r="MXR63" s="9"/>
      <c r="MXS63" s="78"/>
      <c r="MXT63" s="9"/>
      <c r="MXU63" s="9"/>
      <c r="MXV63" s="78"/>
      <c r="MXW63" s="9"/>
      <c r="MXX63" s="9"/>
      <c r="MXY63" s="78"/>
      <c r="MXZ63" s="9"/>
      <c r="MYA63" s="9"/>
      <c r="MYB63" s="78"/>
      <c r="MYC63" s="9"/>
      <c r="MYD63" s="9"/>
      <c r="MYE63" s="78"/>
      <c r="MYF63" s="9"/>
      <c r="MYG63" s="9"/>
      <c r="MYH63" s="78"/>
      <c r="MYI63" s="9"/>
      <c r="MYJ63" s="9"/>
      <c r="MYK63" s="78"/>
      <c r="MYL63" s="9"/>
      <c r="MYM63" s="9"/>
      <c r="MYN63" s="78"/>
      <c r="MYO63" s="9"/>
      <c r="MYP63" s="9"/>
      <c r="MYQ63" s="78"/>
      <c r="MYR63" s="9"/>
      <c r="MYS63" s="9"/>
      <c r="MYT63" s="78"/>
      <c r="MYU63" s="9"/>
      <c r="MYV63" s="9"/>
      <c r="MYW63" s="78"/>
      <c r="MYX63" s="10"/>
      <c r="MYY63" s="10"/>
      <c r="MYZ63" s="10"/>
      <c r="MZA63" s="9"/>
      <c r="MZB63" s="9"/>
      <c r="MZC63" s="78"/>
      <c r="MZD63" s="10"/>
      <c r="MZE63" s="10"/>
      <c r="MZF63" s="10"/>
      <c r="MZG63" s="9"/>
      <c r="MZH63" s="9"/>
      <c r="MZI63" s="78"/>
      <c r="MZJ63" s="9"/>
      <c r="MZK63" s="9"/>
      <c r="MZL63" s="78"/>
      <c r="MZM63" s="10"/>
      <c r="MZN63" s="10"/>
      <c r="MZO63" s="10"/>
      <c r="MZP63" s="10"/>
      <c r="MZQ63" s="10"/>
      <c r="MZR63" s="10"/>
      <c r="MZS63" s="57"/>
      <c r="MZT63" s="58"/>
      <c r="MZU63" s="9"/>
      <c r="MZV63" s="9"/>
      <c r="MZW63" s="78"/>
      <c r="MZX63" s="9"/>
      <c r="MZY63" s="9"/>
      <c r="MZZ63" s="78"/>
      <c r="NAA63" s="9"/>
      <c r="NAB63" s="9"/>
      <c r="NAC63" s="78"/>
      <c r="NAD63" s="9"/>
      <c r="NAE63" s="9"/>
      <c r="NAF63" s="78"/>
      <c r="NAG63" s="9"/>
      <c r="NAH63" s="9"/>
      <c r="NAI63" s="78"/>
      <c r="NAJ63" s="9"/>
      <c r="NAK63" s="9"/>
      <c r="NAL63" s="78"/>
      <c r="NAM63" s="9"/>
      <c r="NAN63" s="9"/>
      <c r="NAO63" s="78"/>
      <c r="NAP63" s="9"/>
      <c r="NAQ63" s="9"/>
      <c r="NAR63" s="78"/>
      <c r="NAS63" s="9"/>
      <c r="NAT63" s="9"/>
      <c r="NAU63" s="78"/>
      <c r="NAV63" s="9"/>
      <c r="NAW63" s="9"/>
      <c r="NAX63" s="78"/>
      <c r="NAY63" s="9"/>
      <c r="NAZ63" s="9"/>
      <c r="NBA63" s="78"/>
      <c r="NBB63" s="9"/>
      <c r="NBC63" s="9"/>
      <c r="NBD63" s="78"/>
      <c r="NBE63" s="9"/>
      <c r="NBF63" s="9"/>
      <c r="NBG63" s="78"/>
      <c r="NBH63" s="9"/>
      <c r="NBI63" s="9"/>
      <c r="NBJ63" s="78"/>
      <c r="NBK63" s="9"/>
      <c r="NBL63" s="9"/>
      <c r="NBM63" s="78"/>
      <c r="NBN63" s="9"/>
      <c r="NBO63" s="9"/>
      <c r="NBP63" s="78"/>
      <c r="NBQ63" s="9"/>
      <c r="NBR63" s="9"/>
      <c r="NBS63" s="78"/>
      <c r="NBT63" s="9"/>
      <c r="NBU63" s="9"/>
      <c r="NBV63" s="78"/>
      <c r="NBW63" s="9"/>
      <c r="NBX63" s="9"/>
      <c r="NBY63" s="78"/>
      <c r="NBZ63" s="9"/>
      <c r="NCA63" s="9"/>
      <c r="NCB63" s="78"/>
      <c r="NCC63" s="9"/>
      <c r="NCD63" s="9"/>
      <c r="NCE63" s="78"/>
      <c r="NCF63" s="10"/>
      <c r="NCG63" s="10"/>
      <c r="NCH63" s="10"/>
      <c r="NCI63" s="9"/>
      <c r="NCJ63" s="9"/>
      <c r="NCK63" s="78"/>
      <c r="NCL63" s="10"/>
      <c r="NCM63" s="10"/>
      <c r="NCN63" s="10"/>
      <c r="NCO63" s="9"/>
      <c r="NCP63" s="9"/>
      <c r="NCQ63" s="78"/>
      <c r="NCR63" s="9"/>
      <c r="NCS63" s="9"/>
      <c r="NCT63" s="78"/>
      <c r="NCU63" s="10"/>
      <c r="NCV63" s="10"/>
      <c r="NCW63" s="10"/>
      <c r="NCX63" s="10"/>
      <c r="NCY63" s="10"/>
      <c r="NCZ63" s="10"/>
      <c r="NDA63" s="57"/>
      <c r="NDB63" s="58"/>
      <c r="NDC63" s="9"/>
      <c r="NDD63" s="9"/>
      <c r="NDE63" s="78"/>
      <c r="NDF63" s="9"/>
      <c r="NDG63" s="9"/>
      <c r="NDH63" s="78"/>
      <c r="NDI63" s="9"/>
      <c r="NDJ63" s="9"/>
      <c r="NDK63" s="78"/>
      <c r="NDL63" s="9"/>
      <c r="NDM63" s="9"/>
      <c r="NDN63" s="78"/>
      <c r="NDO63" s="9"/>
      <c r="NDP63" s="9"/>
      <c r="NDQ63" s="78"/>
      <c r="NDR63" s="9"/>
      <c r="NDS63" s="9"/>
      <c r="NDT63" s="78"/>
      <c r="NDU63" s="9"/>
      <c r="NDV63" s="9"/>
      <c r="NDW63" s="78"/>
      <c r="NDX63" s="9"/>
      <c r="NDY63" s="9"/>
      <c r="NDZ63" s="78"/>
      <c r="NEA63" s="9"/>
      <c r="NEB63" s="9"/>
      <c r="NEC63" s="78"/>
      <c r="NED63" s="9"/>
      <c r="NEE63" s="9"/>
      <c r="NEF63" s="78"/>
      <c r="NEG63" s="9"/>
      <c r="NEH63" s="9"/>
      <c r="NEI63" s="78"/>
      <c r="NEJ63" s="9"/>
      <c r="NEK63" s="9"/>
      <c r="NEL63" s="78"/>
      <c r="NEM63" s="9"/>
      <c r="NEN63" s="9"/>
      <c r="NEO63" s="78"/>
      <c r="NEP63" s="9"/>
      <c r="NEQ63" s="9"/>
      <c r="NER63" s="78"/>
      <c r="NES63" s="9"/>
      <c r="NET63" s="9"/>
      <c r="NEU63" s="78"/>
      <c r="NEV63" s="9"/>
      <c r="NEW63" s="9"/>
      <c r="NEX63" s="78"/>
      <c r="NEY63" s="9"/>
      <c r="NEZ63" s="9"/>
      <c r="NFA63" s="78"/>
      <c r="NFB63" s="9"/>
      <c r="NFC63" s="9"/>
      <c r="NFD63" s="78"/>
      <c r="NFE63" s="9"/>
      <c r="NFF63" s="9"/>
      <c r="NFG63" s="78"/>
      <c r="NFH63" s="9"/>
      <c r="NFI63" s="9"/>
      <c r="NFJ63" s="78"/>
      <c r="NFK63" s="9"/>
      <c r="NFL63" s="9"/>
      <c r="NFM63" s="78"/>
      <c r="NFN63" s="10"/>
      <c r="NFO63" s="10"/>
      <c r="NFP63" s="10"/>
      <c r="NFQ63" s="9"/>
      <c r="NFR63" s="9"/>
      <c r="NFS63" s="78"/>
      <c r="NFT63" s="10"/>
      <c r="NFU63" s="10"/>
      <c r="NFV63" s="10"/>
      <c r="NFW63" s="9"/>
      <c r="NFX63" s="9"/>
      <c r="NFY63" s="78"/>
      <c r="NFZ63" s="9"/>
      <c r="NGA63" s="9"/>
      <c r="NGB63" s="78"/>
      <c r="NGC63" s="10"/>
      <c r="NGD63" s="10"/>
      <c r="NGE63" s="10"/>
      <c r="NGF63" s="10"/>
      <c r="NGG63" s="10"/>
      <c r="NGH63" s="10"/>
      <c r="NGI63" s="57"/>
      <c r="NGJ63" s="58"/>
      <c r="NGK63" s="9"/>
      <c r="NGL63" s="9"/>
      <c r="NGM63" s="78"/>
      <c r="NGN63" s="9"/>
      <c r="NGO63" s="9"/>
      <c r="NGP63" s="78"/>
      <c r="NGQ63" s="9"/>
      <c r="NGR63" s="9"/>
      <c r="NGS63" s="78"/>
      <c r="NGT63" s="9"/>
      <c r="NGU63" s="9"/>
      <c r="NGV63" s="78"/>
      <c r="NGW63" s="9"/>
      <c r="NGX63" s="9"/>
      <c r="NGY63" s="78"/>
      <c r="NGZ63" s="9"/>
      <c r="NHA63" s="9"/>
      <c r="NHB63" s="78"/>
      <c r="NHC63" s="9"/>
      <c r="NHD63" s="9"/>
      <c r="NHE63" s="78"/>
      <c r="NHF63" s="9"/>
      <c r="NHG63" s="9"/>
      <c r="NHH63" s="78"/>
      <c r="NHI63" s="9"/>
      <c r="NHJ63" s="9"/>
      <c r="NHK63" s="78"/>
      <c r="NHL63" s="9"/>
      <c r="NHM63" s="9"/>
      <c r="NHN63" s="78"/>
      <c r="NHO63" s="9"/>
      <c r="NHP63" s="9"/>
      <c r="NHQ63" s="78"/>
      <c r="NHR63" s="9"/>
      <c r="NHS63" s="9"/>
      <c r="NHT63" s="78"/>
      <c r="NHU63" s="9"/>
      <c r="NHV63" s="9"/>
      <c r="NHW63" s="78"/>
      <c r="NHX63" s="9"/>
      <c r="NHY63" s="9"/>
      <c r="NHZ63" s="78"/>
      <c r="NIA63" s="9"/>
      <c r="NIB63" s="9"/>
      <c r="NIC63" s="78"/>
      <c r="NID63" s="9"/>
      <c r="NIE63" s="9"/>
      <c r="NIF63" s="78"/>
      <c r="NIG63" s="9"/>
      <c r="NIH63" s="9"/>
      <c r="NII63" s="78"/>
      <c r="NIJ63" s="9"/>
      <c r="NIK63" s="9"/>
      <c r="NIL63" s="78"/>
      <c r="NIM63" s="9"/>
      <c r="NIN63" s="9"/>
      <c r="NIO63" s="78"/>
      <c r="NIP63" s="9"/>
      <c r="NIQ63" s="9"/>
      <c r="NIR63" s="78"/>
      <c r="NIS63" s="9"/>
      <c r="NIT63" s="9"/>
      <c r="NIU63" s="78"/>
      <c r="NIV63" s="10"/>
      <c r="NIW63" s="10"/>
      <c r="NIX63" s="10"/>
      <c r="NIY63" s="9"/>
      <c r="NIZ63" s="9"/>
      <c r="NJA63" s="78"/>
      <c r="NJB63" s="10"/>
      <c r="NJC63" s="10"/>
      <c r="NJD63" s="10"/>
      <c r="NJE63" s="9"/>
      <c r="NJF63" s="9"/>
      <c r="NJG63" s="78"/>
      <c r="NJH63" s="9"/>
      <c r="NJI63" s="9"/>
      <c r="NJJ63" s="78"/>
      <c r="NJK63" s="10"/>
      <c r="NJL63" s="10"/>
      <c r="NJM63" s="10"/>
      <c r="NJN63" s="10"/>
      <c r="NJO63" s="10"/>
      <c r="NJP63" s="10"/>
      <c r="NJQ63" s="57"/>
      <c r="NJR63" s="58"/>
      <c r="NJS63" s="9"/>
      <c r="NJT63" s="9"/>
      <c r="NJU63" s="78"/>
      <c r="NJV63" s="9"/>
      <c r="NJW63" s="9"/>
      <c r="NJX63" s="78"/>
      <c r="NJY63" s="9"/>
      <c r="NJZ63" s="9"/>
      <c r="NKA63" s="78"/>
      <c r="NKB63" s="9"/>
      <c r="NKC63" s="9"/>
      <c r="NKD63" s="78"/>
      <c r="NKE63" s="9"/>
      <c r="NKF63" s="9"/>
      <c r="NKG63" s="78"/>
      <c r="NKH63" s="9"/>
      <c r="NKI63" s="9"/>
      <c r="NKJ63" s="78"/>
      <c r="NKK63" s="9"/>
      <c r="NKL63" s="9"/>
      <c r="NKM63" s="78"/>
      <c r="NKN63" s="9"/>
      <c r="NKO63" s="9"/>
      <c r="NKP63" s="78"/>
      <c r="NKQ63" s="9"/>
      <c r="NKR63" s="9"/>
      <c r="NKS63" s="78"/>
      <c r="NKT63" s="9"/>
      <c r="NKU63" s="9"/>
      <c r="NKV63" s="78"/>
      <c r="NKW63" s="9"/>
      <c r="NKX63" s="9"/>
      <c r="NKY63" s="78"/>
      <c r="NKZ63" s="9"/>
      <c r="NLA63" s="9"/>
      <c r="NLB63" s="78"/>
      <c r="NLC63" s="9"/>
      <c r="NLD63" s="9"/>
      <c r="NLE63" s="78"/>
      <c r="NLF63" s="9"/>
      <c r="NLG63" s="9"/>
      <c r="NLH63" s="78"/>
      <c r="NLI63" s="9"/>
      <c r="NLJ63" s="9"/>
      <c r="NLK63" s="78"/>
      <c r="NLL63" s="9"/>
      <c r="NLM63" s="9"/>
      <c r="NLN63" s="78"/>
      <c r="NLO63" s="9"/>
      <c r="NLP63" s="9"/>
      <c r="NLQ63" s="78"/>
      <c r="NLR63" s="9"/>
      <c r="NLS63" s="9"/>
      <c r="NLT63" s="78"/>
      <c r="NLU63" s="9"/>
      <c r="NLV63" s="9"/>
      <c r="NLW63" s="78"/>
      <c r="NLX63" s="9"/>
      <c r="NLY63" s="9"/>
      <c r="NLZ63" s="78"/>
      <c r="NMA63" s="9"/>
      <c r="NMB63" s="9"/>
      <c r="NMC63" s="78"/>
      <c r="NMD63" s="10"/>
      <c r="NME63" s="10"/>
      <c r="NMF63" s="10"/>
      <c r="NMG63" s="9"/>
      <c r="NMH63" s="9"/>
      <c r="NMI63" s="78"/>
      <c r="NMJ63" s="10"/>
      <c r="NMK63" s="10"/>
      <c r="NML63" s="10"/>
      <c r="NMM63" s="9"/>
      <c r="NMN63" s="9"/>
      <c r="NMO63" s="78"/>
      <c r="NMP63" s="9"/>
      <c r="NMQ63" s="9"/>
      <c r="NMR63" s="78"/>
      <c r="NMS63" s="10"/>
      <c r="NMT63" s="10"/>
      <c r="NMU63" s="10"/>
      <c r="NMV63" s="10"/>
      <c r="NMW63" s="10"/>
      <c r="NMX63" s="10"/>
      <c r="NMY63" s="57"/>
      <c r="NMZ63" s="58"/>
      <c r="NNA63" s="9"/>
      <c r="NNB63" s="9"/>
      <c r="NNC63" s="78"/>
      <c r="NND63" s="9"/>
      <c r="NNE63" s="9"/>
      <c r="NNF63" s="78"/>
      <c r="NNG63" s="9"/>
      <c r="NNH63" s="9"/>
      <c r="NNI63" s="78"/>
      <c r="NNJ63" s="9"/>
      <c r="NNK63" s="9"/>
      <c r="NNL63" s="78"/>
      <c r="NNM63" s="9"/>
      <c r="NNN63" s="9"/>
      <c r="NNO63" s="78"/>
      <c r="NNP63" s="9"/>
      <c r="NNQ63" s="9"/>
      <c r="NNR63" s="78"/>
      <c r="NNS63" s="9"/>
      <c r="NNT63" s="9"/>
      <c r="NNU63" s="78"/>
      <c r="NNV63" s="9"/>
      <c r="NNW63" s="9"/>
      <c r="NNX63" s="78"/>
      <c r="NNY63" s="9"/>
      <c r="NNZ63" s="9"/>
      <c r="NOA63" s="78"/>
      <c r="NOB63" s="9"/>
      <c r="NOC63" s="9"/>
      <c r="NOD63" s="78"/>
      <c r="NOE63" s="9"/>
      <c r="NOF63" s="9"/>
      <c r="NOG63" s="78"/>
      <c r="NOH63" s="9"/>
      <c r="NOI63" s="9"/>
      <c r="NOJ63" s="78"/>
      <c r="NOK63" s="9"/>
      <c r="NOL63" s="9"/>
      <c r="NOM63" s="78"/>
      <c r="NON63" s="9"/>
      <c r="NOO63" s="9"/>
      <c r="NOP63" s="78"/>
      <c r="NOQ63" s="9"/>
      <c r="NOR63" s="9"/>
      <c r="NOS63" s="78"/>
      <c r="NOT63" s="9"/>
      <c r="NOU63" s="9"/>
      <c r="NOV63" s="78"/>
      <c r="NOW63" s="9"/>
      <c r="NOX63" s="9"/>
      <c r="NOY63" s="78"/>
      <c r="NOZ63" s="9"/>
      <c r="NPA63" s="9"/>
      <c r="NPB63" s="78"/>
      <c r="NPC63" s="9"/>
      <c r="NPD63" s="9"/>
      <c r="NPE63" s="78"/>
      <c r="NPF63" s="9"/>
      <c r="NPG63" s="9"/>
      <c r="NPH63" s="78"/>
      <c r="NPI63" s="9"/>
      <c r="NPJ63" s="9"/>
      <c r="NPK63" s="78"/>
      <c r="NPL63" s="10"/>
      <c r="NPM63" s="10"/>
      <c r="NPN63" s="10"/>
      <c r="NPO63" s="9"/>
      <c r="NPP63" s="9"/>
      <c r="NPQ63" s="78"/>
      <c r="NPR63" s="10"/>
      <c r="NPS63" s="10"/>
      <c r="NPT63" s="10"/>
      <c r="NPU63" s="9"/>
      <c r="NPV63" s="9"/>
      <c r="NPW63" s="78"/>
      <c r="NPX63" s="9"/>
      <c r="NPY63" s="9"/>
      <c r="NPZ63" s="78"/>
      <c r="NQA63" s="10"/>
      <c r="NQB63" s="10"/>
      <c r="NQC63" s="10"/>
      <c r="NQD63" s="10"/>
      <c r="NQE63" s="10"/>
      <c r="NQF63" s="10"/>
      <c r="NQG63" s="57"/>
      <c r="NQH63" s="58"/>
      <c r="NQI63" s="9"/>
      <c r="NQJ63" s="9"/>
      <c r="NQK63" s="78"/>
      <c r="NQL63" s="9"/>
      <c r="NQM63" s="9"/>
      <c r="NQN63" s="78"/>
      <c r="NQO63" s="9"/>
      <c r="NQP63" s="9"/>
      <c r="NQQ63" s="78"/>
      <c r="NQR63" s="9"/>
      <c r="NQS63" s="9"/>
      <c r="NQT63" s="78"/>
      <c r="NQU63" s="9"/>
      <c r="NQV63" s="9"/>
      <c r="NQW63" s="78"/>
      <c r="NQX63" s="9"/>
      <c r="NQY63" s="9"/>
      <c r="NQZ63" s="78"/>
      <c r="NRA63" s="9"/>
      <c r="NRB63" s="9"/>
      <c r="NRC63" s="78"/>
      <c r="NRD63" s="9"/>
      <c r="NRE63" s="9"/>
      <c r="NRF63" s="78"/>
      <c r="NRG63" s="9"/>
      <c r="NRH63" s="9"/>
      <c r="NRI63" s="78"/>
      <c r="NRJ63" s="9"/>
      <c r="NRK63" s="9"/>
      <c r="NRL63" s="78"/>
      <c r="NRM63" s="9"/>
      <c r="NRN63" s="9"/>
      <c r="NRO63" s="78"/>
      <c r="NRP63" s="9"/>
      <c r="NRQ63" s="9"/>
      <c r="NRR63" s="78"/>
      <c r="NRS63" s="9"/>
      <c r="NRT63" s="9"/>
      <c r="NRU63" s="78"/>
      <c r="NRV63" s="9"/>
      <c r="NRW63" s="9"/>
      <c r="NRX63" s="78"/>
      <c r="NRY63" s="9"/>
      <c r="NRZ63" s="9"/>
      <c r="NSA63" s="78"/>
      <c r="NSB63" s="9"/>
      <c r="NSC63" s="9"/>
      <c r="NSD63" s="78"/>
      <c r="NSE63" s="9"/>
      <c r="NSF63" s="9"/>
      <c r="NSG63" s="78"/>
      <c r="NSH63" s="9"/>
      <c r="NSI63" s="9"/>
      <c r="NSJ63" s="78"/>
      <c r="NSK63" s="9"/>
      <c r="NSL63" s="9"/>
      <c r="NSM63" s="78"/>
      <c r="NSN63" s="9"/>
      <c r="NSO63" s="9"/>
      <c r="NSP63" s="78"/>
      <c r="NSQ63" s="9"/>
      <c r="NSR63" s="9"/>
      <c r="NSS63" s="78"/>
      <c r="NST63" s="10"/>
      <c r="NSU63" s="10"/>
      <c r="NSV63" s="10"/>
      <c r="NSW63" s="9"/>
      <c r="NSX63" s="9"/>
      <c r="NSY63" s="78"/>
      <c r="NSZ63" s="10"/>
      <c r="NTA63" s="10"/>
      <c r="NTB63" s="10"/>
      <c r="NTC63" s="9"/>
      <c r="NTD63" s="9"/>
      <c r="NTE63" s="78"/>
      <c r="NTF63" s="9"/>
      <c r="NTG63" s="9"/>
      <c r="NTH63" s="78"/>
      <c r="NTI63" s="10"/>
      <c r="NTJ63" s="10"/>
      <c r="NTK63" s="10"/>
      <c r="NTL63" s="10"/>
      <c r="NTM63" s="10"/>
      <c r="NTN63" s="10"/>
      <c r="NTO63" s="57"/>
      <c r="NTP63" s="58"/>
      <c r="NTQ63" s="9"/>
      <c r="NTR63" s="9"/>
      <c r="NTS63" s="78"/>
      <c r="NTT63" s="9"/>
      <c r="NTU63" s="9"/>
      <c r="NTV63" s="78"/>
      <c r="NTW63" s="9"/>
      <c r="NTX63" s="9"/>
      <c r="NTY63" s="78"/>
      <c r="NTZ63" s="9"/>
      <c r="NUA63" s="9"/>
      <c r="NUB63" s="78"/>
      <c r="NUC63" s="9"/>
      <c r="NUD63" s="9"/>
      <c r="NUE63" s="78"/>
      <c r="NUF63" s="9"/>
      <c r="NUG63" s="9"/>
      <c r="NUH63" s="78"/>
      <c r="NUI63" s="9"/>
      <c r="NUJ63" s="9"/>
      <c r="NUK63" s="78"/>
      <c r="NUL63" s="9"/>
      <c r="NUM63" s="9"/>
      <c r="NUN63" s="78"/>
      <c r="NUO63" s="9"/>
      <c r="NUP63" s="9"/>
      <c r="NUQ63" s="78"/>
      <c r="NUR63" s="9"/>
      <c r="NUS63" s="9"/>
      <c r="NUT63" s="78"/>
      <c r="NUU63" s="9"/>
      <c r="NUV63" s="9"/>
      <c r="NUW63" s="78"/>
      <c r="NUX63" s="9"/>
      <c r="NUY63" s="9"/>
      <c r="NUZ63" s="78"/>
      <c r="NVA63" s="9"/>
      <c r="NVB63" s="9"/>
      <c r="NVC63" s="78"/>
      <c r="NVD63" s="9"/>
      <c r="NVE63" s="9"/>
      <c r="NVF63" s="78"/>
      <c r="NVG63" s="9"/>
      <c r="NVH63" s="9"/>
      <c r="NVI63" s="78"/>
      <c r="NVJ63" s="9"/>
      <c r="NVK63" s="9"/>
      <c r="NVL63" s="78"/>
      <c r="NVM63" s="9"/>
      <c r="NVN63" s="9"/>
      <c r="NVO63" s="78"/>
      <c r="NVP63" s="9"/>
      <c r="NVQ63" s="9"/>
      <c r="NVR63" s="78"/>
      <c r="NVS63" s="9"/>
      <c r="NVT63" s="9"/>
      <c r="NVU63" s="78"/>
      <c r="NVV63" s="9"/>
      <c r="NVW63" s="9"/>
      <c r="NVX63" s="78"/>
      <c r="NVY63" s="9"/>
      <c r="NVZ63" s="9"/>
      <c r="NWA63" s="78"/>
      <c r="NWB63" s="10"/>
      <c r="NWC63" s="10"/>
      <c r="NWD63" s="10"/>
      <c r="NWE63" s="9"/>
      <c r="NWF63" s="9"/>
      <c r="NWG63" s="78"/>
      <c r="NWH63" s="10"/>
      <c r="NWI63" s="10"/>
      <c r="NWJ63" s="10"/>
      <c r="NWK63" s="9"/>
      <c r="NWL63" s="9"/>
      <c r="NWM63" s="78"/>
      <c r="NWN63" s="9"/>
      <c r="NWO63" s="9"/>
      <c r="NWP63" s="78"/>
      <c r="NWQ63" s="10"/>
      <c r="NWR63" s="10"/>
      <c r="NWS63" s="10"/>
      <c r="NWT63" s="10"/>
      <c r="NWU63" s="10"/>
      <c r="NWV63" s="10"/>
      <c r="NWW63" s="57"/>
      <c r="NWX63" s="58"/>
      <c r="NWY63" s="9"/>
      <c r="NWZ63" s="9"/>
      <c r="NXA63" s="78"/>
      <c r="NXB63" s="9"/>
      <c r="NXC63" s="9"/>
      <c r="NXD63" s="78"/>
      <c r="NXE63" s="9"/>
      <c r="NXF63" s="9"/>
      <c r="NXG63" s="78"/>
      <c r="NXH63" s="9"/>
      <c r="NXI63" s="9"/>
      <c r="NXJ63" s="78"/>
      <c r="NXK63" s="9"/>
      <c r="NXL63" s="9"/>
      <c r="NXM63" s="78"/>
      <c r="NXN63" s="9"/>
      <c r="NXO63" s="9"/>
      <c r="NXP63" s="78"/>
      <c r="NXQ63" s="9"/>
      <c r="NXR63" s="9"/>
      <c r="NXS63" s="78"/>
      <c r="NXT63" s="9"/>
      <c r="NXU63" s="9"/>
      <c r="NXV63" s="78"/>
      <c r="NXW63" s="9"/>
      <c r="NXX63" s="9"/>
      <c r="NXY63" s="78"/>
      <c r="NXZ63" s="9"/>
      <c r="NYA63" s="9"/>
      <c r="NYB63" s="78"/>
      <c r="NYC63" s="9"/>
      <c r="NYD63" s="9"/>
      <c r="NYE63" s="78"/>
      <c r="NYF63" s="9"/>
      <c r="NYG63" s="9"/>
      <c r="NYH63" s="78"/>
      <c r="NYI63" s="9"/>
      <c r="NYJ63" s="9"/>
      <c r="NYK63" s="78"/>
      <c r="NYL63" s="9"/>
      <c r="NYM63" s="9"/>
      <c r="NYN63" s="78"/>
      <c r="NYO63" s="9"/>
      <c r="NYP63" s="9"/>
      <c r="NYQ63" s="78"/>
      <c r="NYR63" s="9"/>
      <c r="NYS63" s="9"/>
      <c r="NYT63" s="78"/>
      <c r="NYU63" s="9"/>
      <c r="NYV63" s="9"/>
      <c r="NYW63" s="78"/>
      <c r="NYX63" s="9"/>
      <c r="NYY63" s="9"/>
      <c r="NYZ63" s="78"/>
      <c r="NZA63" s="9"/>
      <c r="NZB63" s="9"/>
      <c r="NZC63" s="78"/>
      <c r="NZD63" s="9"/>
      <c r="NZE63" s="9"/>
      <c r="NZF63" s="78"/>
      <c r="NZG63" s="9"/>
      <c r="NZH63" s="9"/>
      <c r="NZI63" s="78"/>
      <c r="NZJ63" s="10"/>
      <c r="NZK63" s="10"/>
      <c r="NZL63" s="10"/>
      <c r="NZM63" s="9"/>
      <c r="NZN63" s="9"/>
      <c r="NZO63" s="78"/>
      <c r="NZP63" s="10"/>
      <c r="NZQ63" s="10"/>
      <c r="NZR63" s="10"/>
      <c r="NZS63" s="9"/>
      <c r="NZT63" s="9"/>
      <c r="NZU63" s="78"/>
      <c r="NZV63" s="9"/>
      <c r="NZW63" s="9"/>
      <c r="NZX63" s="78"/>
      <c r="NZY63" s="10"/>
      <c r="NZZ63" s="10"/>
      <c r="OAA63" s="10"/>
      <c r="OAB63" s="10"/>
      <c r="OAC63" s="10"/>
      <c r="OAD63" s="10"/>
      <c r="OAE63" s="57"/>
      <c r="OAF63" s="58"/>
      <c r="OAG63" s="9"/>
      <c r="OAH63" s="9"/>
      <c r="OAI63" s="78"/>
      <c r="OAJ63" s="9"/>
      <c r="OAK63" s="9"/>
      <c r="OAL63" s="78"/>
      <c r="OAM63" s="9"/>
      <c r="OAN63" s="9"/>
      <c r="OAO63" s="78"/>
      <c r="OAP63" s="9"/>
      <c r="OAQ63" s="9"/>
      <c r="OAR63" s="78"/>
      <c r="OAS63" s="9"/>
      <c r="OAT63" s="9"/>
      <c r="OAU63" s="78"/>
      <c r="OAV63" s="9"/>
      <c r="OAW63" s="9"/>
      <c r="OAX63" s="78"/>
      <c r="OAY63" s="9"/>
      <c r="OAZ63" s="9"/>
      <c r="OBA63" s="78"/>
      <c r="OBB63" s="9"/>
      <c r="OBC63" s="9"/>
      <c r="OBD63" s="78"/>
      <c r="OBE63" s="9"/>
      <c r="OBF63" s="9"/>
      <c r="OBG63" s="78"/>
      <c r="OBH63" s="9"/>
      <c r="OBI63" s="9"/>
      <c r="OBJ63" s="78"/>
      <c r="OBK63" s="9"/>
      <c r="OBL63" s="9"/>
      <c r="OBM63" s="78"/>
      <c r="OBN63" s="9"/>
      <c r="OBO63" s="9"/>
      <c r="OBP63" s="78"/>
      <c r="OBQ63" s="9"/>
      <c r="OBR63" s="9"/>
      <c r="OBS63" s="78"/>
      <c r="OBT63" s="9"/>
      <c r="OBU63" s="9"/>
      <c r="OBV63" s="78"/>
      <c r="OBW63" s="9"/>
      <c r="OBX63" s="9"/>
      <c r="OBY63" s="78"/>
      <c r="OBZ63" s="9"/>
      <c r="OCA63" s="9"/>
      <c r="OCB63" s="78"/>
      <c r="OCC63" s="9"/>
      <c r="OCD63" s="9"/>
      <c r="OCE63" s="78"/>
      <c r="OCF63" s="9"/>
      <c r="OCG63" s="9"/>
      <c r="OCH63" s="78"/>
      <c r="OCI63" s="9"/>
      <c r="OCJ63" s="9"/>
      <c r="OCK63" s="78"/>
      <c r="OCL63" s="9"/>
      <c r="OCM63" s="9"/>
      <c r="OCN63" s="78"/>
      <c r="OCO63" s="9"/>
      <c r="OCP63" s="9"/>
      <c r="OCQ63" s="78"/>
      <c r="OCR63" s="10"/>
      <c r="OCS63" s="10"/>
      <c r="OCT63" s="10"/>
      <c r="OCU63" s="9"/>
      <c r="OCV63" s="9"/>
      <c r="OCW63" s="78"/>
      <c r="OCX63" s="10"/>
      <c r="OCY63" s="10"/>
      <c r="OCZ63" s="10"/>
      <c r="ODA63" s="9"/>
      <c r="ODB63" s="9"/>
      <c r="ODC63" s="78"/>
      <c r="ODD63" s="9"/>
      <c r="ODE63" s="9"/>
      <c r="ODF63" s="78"/>
      <c r="ODG63" s="10"/>
      <c r="ODH63" s="10"/>
      <c r="ODI63" s="10"/>
      <c r="ODJ63" s="10"/>
      <c r="ODK63" s="10"/>
      <c r="ODL63" s="10"/>
      <c r="ODM63" s="57"/>
      <c r="ODN63" s="58"/>
      <c r="ODO63" s="9"/>
      <c r="ODP63" s="9"/>
      <c r="ODQ63" s="78"/>
      <c r="ODR63" s="9"/>
      <c r="ODS63" s="9"/>
      <c r="ODT63" s="78"/>
      <c r="ODU63" s="9"/>
      <c r="ODV63" s="9"/>
      <c r="ODW63" s="78"/>
      <c r="ODX63" s="9"/>
      <c r="ODY63" s="9"/>
      <c r="ODZ63" s="78"/>
      <c r="OEA63" s="9"/>
      <c r="OEB63" s="9"/>
      <c r="OEC63" s="78"/>
      <c r="OED63" s="9"/>
      <c r="OEE63" s="9"/>
      <c r="OEF63" s="78"/>
      <c r="OEG63" s="9"/>
      <c r="OEH63" s="9"/>
      <c r="OEI63" s="78"/>
      <c r="OEJ63" s="9"/>
      <c r="OEK63" s="9"/>
      <c r="OEL63" s="78"/>
      <c r="OEM63" s="9"/>
      <c r="OEN63" s="9"/>
      <c r="OEO63" s="78"/>
      <c r="OEP63" s="9"/>
      <c r="OEQ63" s="9"/>
      <c r="OER63" s="78"/>
      <c r="OES63" s="9"/>
      <c r="OET63" s="9"/>
      <c r="OEU63" s="78"/>
      <c r="OEV63" s="9"/>
      <c r="OEW63" s="9"/>
      <c r="OEX63" s="78"/>
      <c r="OEY63" s="9"/>
      <c r="OEZ63" s="9"/>
      <c r="OFA63" s="78"/>
      <c r="OFB63" s="9"/>
      <c r="OFC63" s="9"/>
      <c r="OFD63" s="78"/>
      <c r="OFE63" s="9"/>
      <c r="OFF63" s="9"/>
      <c r="OFG63" s="78"/>
      <c r="OFH63" s="9"/>
      <c r="OFI63" s="9"/>
      <c r="OFJ63" s="78"/>
      <c r="OFK63" s="9"/>
      <c r="OFL63" s="9"/>
      <c r="OFM63" s="78"/>
      <c r="OFN63" s="9"/>
      <c r="OFO63" s="9"/>
      <c r="OFP63" s="78"/>
      <c r="OFQ63" s="9"/>
      <c r="OFR63" s="9"/>
      <c r="OFS63" s="78"/>
      <c r="OFT63" s="9"/>
      <c r="OFU63" s="9"/>
      <c r="OFV63" s="78"/>
      <c r="OFW63" s="9"/>
      <c r="OFX63" s="9"/>
      <c r="OFY63" s="78"/>
      <c r="OFZ63" s="10"/>
      <c r="OGA63" s="10"/>
      <c r="OGB63" s="10"/>
      <c r="OGC63" s="9"/>
      <c r="OGD63" s="9"/>
      <c r="OGE63" s="78"/>
      <c r="OGF63" s="10"/>
      <c r="OGG63" s="10"/>
      <c r="OGH63" s="10"/>
      <c r="OGI63" s="9"/>
      <c r="OGJ63" s="9"/>
      <c r="OGK63" s="78"/>
      <c r="OGL63" s="9"/>
      <c r="OGM63" s="9"/>
      <c r="OGN63" s="78"/>
      <c r="OGO63" s="10"/>
      <c r="OGP63" s="10"/>
      <c r="OGQ63" s="10"/>
      <c r="OGR63" s="10"/>
      <c r="OGS63" s="10"/>
      <c r="OGT63" s="10"/>
      <c r="OGU63" s="57"/>
      <c r="OGV63" s="58"/>
      <c r="OGW63" s="9"/>
      <c r="OGX63" s="9"/>
      <c r="OGY63" s="78"/>
      <c r="OGZ63" s="9"/>
      <c r="OHA63" s="9"/>
      <c r="OHB63" s="78"/>
      <c r="OHC63" s="9"/>
      <c r="OHD63" s="9"/>
      <c r="OHE63" s="78"/>
      <c r="OHF63" s="9"/>
      <c r="OHG63" s="9"/>
      <c r="OHH63" s="78"/>
      <c r="OHI63" s="9"/>
      <c r="OHJ63" s="9"/>
      <c r="OHK63" s="78"/>
      <c r="OHL63" s="9"/>
      <c r="OHM63" s="9"/>
      <c r="OHN63" s="78"/>
      <c r="OHO63" s="9"/>
      <c r="OHP63" s="9"/>
      <c r="OHQ63" s="78"/>
      <c r="OHR63" s="9"/>
      <c r="OHS63" s="9"/>
      <c r="OHT63" s="78"/>
      <c r="OHU63" s="9"/>
      <c r="OHV63" s="9"/>
      <c r="OHW63" s="78"/>
      <c r="OHX63" s="9"/>
      <c r="OHY63" s="9"/>
      <c r="OHZ63" s="78"/>
      <c r="OIA63" s="9"/>
      <c r="OIB63" s="9"/>
      <c r="OIC63" s="78"/>
      <c r="OID63" s="9"/>
      <c r="OIE63" s="9"/>
      <c r="OIF63" s="78"/>
      <c r="OIG63" s="9"/>
      <c r="OIH63" s="9"/>
      <c r="OII63" s="78"/>
      <c r="OIJ63" s="9"/>
      <c r="OIK63" s="9"/>
      <c r="OIL63" s="78"/>
      <c r="OIM63" s="9"/>
      <c r="OIN63" s="9"/>
      <c r="OIO63" s="78"/>
      <c r="OIP63" s="9"/>
      <c r="OIQ63" s="9"/>
      <c r="OIR63" s="78"/>
      <c r="OIS63" s="9"/>
      <c r="OIT63" s="9"/>
      <c r="OIU63" s="78"/>
      <c r="OIV63" s="9"/>
      <c r="OIW63" s="9"/>
      <c r="OIX63" s="78"/>
      <c r="OIY63" s="9"/>
      <c r="OIZ63" s="9"/>
      <c r="OJA63" s="78"/>
      <c r="OJB63" s="9"/>
      <c r="OJC63" s="9"/>
      <c r="OJD63" s="78"/>
      <c r="OJE63" s="9"/>
      <c r="OJF63" s="9"/>
      <c r="OJG63" s="78"/>
      <c r="OJH63" s="10"/>
      <c r="OJI63" s="10"/>
      <c r="OJJ63" s="10"/>
      <c r="OJK63" s="9"/>
      <c r="OJL63" s="9"/>
      <c r="OJM63" s="78"/>
      <c r="OJN63" s="10"/>
      <c r="OJO63" s="10"/>
      <c r="OJP63" s="10"/>
      <c r="OJQ63" s="9"/>
      <c r="OJR63" s="9"/>
      <c r="OJS63" s="78"/>
      <c r="OJT63" s="9"/>
      <c r="OJU63" s="9"/>
      <c r="OJV63" s="78"/>
      <c r="OJW63" s="10"/>
      <c r="OJX63" s="10"/>
      <c r="OJY63" s="10"/>
      <c r="OJZ63" s="10"/>
      <c r="OKA63" s="10"/>
      <c r="OKB63" s="10"/>
      <c r="OKC63" s="57"/>
      <c r="OKD63" s="58"/>
      <c r="OKE63" s="9"/>
      <c r="OKF63" s="9"/>
      <c r="OKG63" s="78"/>
      <c r="OKH63" s="9"/>
      <c r="OKI63" s="9"/>
      <c r="OKJ63" s="78"/>
      <c r="OKK63" s="9"/>
      <c r="OKL63" s="9"/>
      <c r="OKM63" s="78"/>
      <c r="OKN63" s="9"/>
      <c r="OKO63" s="9"/>
      <c r="OKP63" s="78"/>
      <c r="OKQ63" s="9"/>
      <c r="OKR63" s="9"/>
      <c r="OKS63" s="78"/>
      <c r="OKT63" s="9"/>
      <c r="OKU63" s="9"/>
      <c r="OKV63" s="78"/>
      <c r="OKW63" s="9"/>
      <c r="OKX63" s="9"/>
      <c r="OKY63" s="78"/>
      <c r="OKZ63" s="9"/>
      <c r="OLA63" s="9"/>
      <c r="OLB63" s="78"/>
      <c r="OLC63" s="9"/>
      <c r="OLD63" s="9"/>
      <c r="OLE63" s="78"/>
      <c r="OLF63" s="9"/>
      <c r="OLG63" s="9"/>
      <c r="OLH63" s="78"/>
      <c r="OLI63" s="9"/>
      <c r="OLJ63" s="9"/>
      <c r="OLK63" s="78"/>
      <c r="OLL63" s="9"/>
      <c r="OLM63" s="9"/>
      <c r="OLN63" s="78"/>
      <c r="OLO63" s="9"/>
      <c r="OLP63" s="9"/>
      <c r="OLQ63" s="78"/>
      <c r="OLR63" s="9"/>
      <c r="OLS63" s="9"/>
      <c r="OLT63" s="78"/>
      <c r="OLU63" s="9"/>
      <c r="OLV63" s="9"/>
      <c r="OLW63" s="78"/>
      <c r="OLX63" s="9"/>
      <c r="OLY63" s="9"/>
      <c r="OLZ63" s="78"/>
      <c r="OMA63" s="9"/>
      <c r="OMB63" s="9"/>
      <c r="OMC63" s="78"/>
      <c r="OMD63" s="9"/>
      <c r="OME63" s="9"/>
      <c r="OMF63" s="78"/>
      <c r="OMG63" s="9"/>
      <c r="OMH63" s="9"/>
      <c r="OMI63" s="78"/>
      <c r="OMJ63" s="9"/>
      <c r="OMK63" s="9"/>
      <c r="OML63" s="78"/>
      <c r="OMM63" s="9"/>
      <c r="OMN63" s="9"/>
      <c r="OMO63" s="78"/>
      <c r="OMP63" s="10"/>
      <c r="OMQ63" s="10"/>
      <c r="OMR63" s="10"/>
      <c r="OMS63" s="9"/>
      <c r="OMT63" s="9"/>
      <c r="OMU63" s="78"/>
      <c r="OMV63" s="10"/>
      <c r="OMW63" s="10"/>
      <c r="OMX63" s="10"/>
      <c r="OMY63" s="9"/>
      <c r="OMZ63" s="9"/>
      <c r="ONA63" s="78"/>
      <c r="ONB63" s="9"/>
      <c r="ONC63" s="9"/>
      <c r="OND63" s="78"/>
      <c r="ONE63" s="10"/>
      <c r="ONF63" s="10"/>
      <c r="ONG63" s="10"/>
      <c r="ONH63" s="10"/>
      <c r="ONI63" s="10"/>
      <c r="ONJ63" s="10"/>
      <c r="ONK63" s="57"/>
      <c r="ONL63" s="58"/>
      <c r="ONM63" s="9"/>
      <c r="ONN63" s="9"/>
      <c r="ONO63" s="78"/>
      <c r="ONP63" s="9"/>
      <c r="ONQ63" s="9"/>
      <c r="ONR63" s="78"/>
      <c r="ONS63" s="9"/>
      <c r="ONT63" s="9"/>
      <c r="ONU63" s="78"/>
      <c r="ONV63" s="9"/>
      <c r="ONW63" s="9"/>
      <c r="ONX63" s="78"/>
      <c r="ONY63" s="9"/>
      <c r="ONZ63" s="9"/>
      <c r="OOA63" s="78"/>
      <c r="OOB63" s="9"/>
      <c r="OOC63" s="9"/>
      <c r="OOD63" s="78"/>
      <c r="OOE63" s="9"/>
      <c r="OOF63" s="9"/>
      <c r="OOG63" s="78"/>
      <c r="OOH63" s="9"/>
      <c r="OOI63" s="9"/>
      <c r="OOJ63" s="78"/>
      <c r="OOK63" s="9"/>
      <c r="OOL63" s="9"/>
      <c r="OOM63" s="78"/>
      <c r="OON63" s="9"/>
      <c r="OOO63" s="9"/>
      <c r="OOP63" s="78"/>
      <c r="OOQ63" s="9"/>
      <c r="OOR63" s="9"/>
      <c r="OOS63" s="78"/>
      <c r="OOT63" s="9"/>
      <c r="OOU63" s="9"/>
      <c r="OOV63" s="78"/>
      <c r="OOW63" s="9"/>
      <c r="OOX63" s="9"/>
      <c r="OOY63" s="78"/>
      <c r="OOZ63" s="9"/>
      <c r="OPA63" s="9"/>
      <c r="OPB63" s="78"/>
      <c r="OPC63" s="9"/>
      <c r="OPD63" s="9"/>
      <c r="OPE63" s="78"/>
      <c r="OPF63" s="9"/>
      <c r="OPG63" s="9"/>
      <c r="OPH63" s="78"/>
      <c r="OPI63" s="9"/>
      <c r="OPJ63" s="9"/>
      <c r="OPK63" s="78"/>
      <c r="OPL63" s="9"/>
      <c r="OPM63" s="9"/>
      <c r="OPN63" s="78"/>
      <c r="OPO63" s="9"/>
      <c r="OPP63" s="9"/>
      <c r="OPQ63" s="78"/>
      <c r="OPR63" s="9"/>
      <c r="OPS63" s="9"/>
      <c r="OPT63" s="78"/>
      <c r="OPU63" s="9"/>
      <c r="OPV63" s="9"/>
      <c r="OPW63" s="78"/>
      <c r="OPX63" s="10"/>
      <c r="OPY63" s="10"/>
      <c r="OPZ63" s="10"/>
      <c r="OQA63" s="9"/>
      <c r="OQB63" s="9"/>
      <c r="OQC63" s="78"/>
      <c r="OQD63" s="10"/>
      <c r="OQE63" s="10"/>
      <c r="OQF63" s="10"/>
      <c r="OQG63" s="9"/>
      <c r="OQH63" s="9"/>
      <c r="OQI63" s="78"/>
      <c r="OQJ63" s="9"/>
      <c r="OQK63" s="9"/>
      <c r="OQL63" s="78"/>
      <c r="OQM63" s="10"/>
      <c r="OQN63" s="10"/>
      <c r="OQO63" s="10"/>
      <c r="OQP63" s="10"/>
      <c r="OQQ63" s="10"/>
      <c r="OQR63" s="10"/>
      <c r="OQS63" s="57"/>
      <c r="OQT63" s="58"/>
      <c r="OQU63" s="9"/>
      <c r="OQV63" s="9"/>
      <c r="OQW63" s="78"/>
      <c r="OQX63" s="9"/>
      <c r="OQY63" s="9"/>
      <c r="OQZ63" s="78"/>
      <c r="ORA63" s="9"/>
      <c r="ORB63" s="9"/>
      <c r="ORC63" s="78"/>
      <c r="ORD63" s="9"/>
      <c r="ORE63" s="9"/>
      <c r="ORF63" s="78"/>
      <c r="ORG63" s="9"/>
      <c r="ORH63" s="9"/>
      <c r="ORI63" s="78"/>
      <c r="ORJ63" s="9"/>
      <c r="ORK63" s="9"/>
      <c r="ORL63" s="78"/>
      <c r="ORM63" s="9"/>
      <c r="ORN63" s="9"/>
      <c r="ORO63" s="78"/>
      <c r="ORP63" s="9"/>
      <c r="ORQ63" s="9"/>
      <c r="ORR63" s="78"/>
      <c r="ORS63" s="9"/>
      <c r="ORT63" s="9"/>
      <c r="ORU63" s="78"/>
      <c r="ORV63" s="9"/>
      <c r="ORW63" s="9"/>
      <c r="ORX63" s="78"/>
      <c r="ORY63" s="9"/>
      <c r="ORZ63" s="9"/>
      <c r="OSA63" s="78"/>
      <c r="OSB63" s="9"/>
      <c r="OSC63" s="9"/>
      <c r="OSD63" s="78"/>
      <c r="OSE63" s="9"/>
      <c r="OSF63" s="9"/>
      <c r="OSG63" s="78"/>
      <c r="OSH63" s="9"/>
      <c r="OSI63" s="9"/>
      <c r="OSJ63" s="78"/>
      <c r="OSK63" s="9"/>
      <c r="OSL63" s="9"/>
      <c r="OSM63" s="78"/>
      <c r="OSN63" s="9"/>
      <c r="OSO63" s="9"/>
      <c r="OSP63" s="78"/>
      <c r="OSQ63" s="9"/>
      <c r="OSR63" s="9"/>
      <c r="OSS63" s="78"/>
      <c r="OST63" s="9"/>
      <c r="OSU63" s="9"/>
      <c r="OSV63" s="78"/>
      <c r="OSW63" s="9"/>
      <c r="OSX63" s="9"/>
      <c r="OSY63" s="78"/>
      <c r="OSZ63" s="9"/>
      <c r="OTA63" s="9"/>
      <c r="OTB63" s="78"/>
      <c r="OTC63" s="9"/>
      <c r="OTD63" s="9"/>
      <c r="OTE63" s="78"/>
      <c r="OTF63" s="10"/>
      <c r="OTG63" s="10"/>
      <c r="OTH63" s="10"/>
      <c r="OTI63" s="9"/>
      <c r="OTJ63" s="9"/>
      <c r="OTK63" s="78"/>
      <c r="OTL63" s="10"/>
      <c r="OTM63" s="10"/>
      <c r="OTN63" s="10"/>
      <c r="OTO63" s="9"/>
      <c r="OTP63" s="9"/>
      <c r="OTQ63" s="78"/>
      <c r="OTR63" s="9"/>
      <c r="OTS63" s="9"/>
      <c r="OTT63" s="78"/>
      <c r="OTU63" s="10"/>
      <c r="OTV63" s="10"/>
      <c r="OTW63" s="10"/>
      <c r="OTX63" s="10"/>
      <c r="OTY63" s="10"/>
      <c r="OTZ63" s="10"/>
      <c r="OUA63" s="57"/>
      <c r="OUB63" s="58"/>
      <c r="OUC63" s="9"/>
      <c r="OUD63" s="9"/>
      <c r="OUE63" s="78"/>
      <c r="OUF63" s="9"/>
      <c r="OUG63" s="9"/>
      <c r="OUH63" s="78"/>
      <c r="OUI63" s="9"/>
      <c r="OUJ63" s="9"/>
      <c r="OUK63" s="78"/>
      <c r="OUL63" s="9"/>
      <c r="OUM63" s="9"/>
      <c r="OUN63" s="78"/>
      <c r="OUO63" s="9"/>
      <c r="OUP63" s="9"/>
      <c r="OUQ63" s="78"/>
      <c r="OUR63" s="9"/>
      <c r="OUS63" s="9"/>
      <c r="OUT63" s="78"/>
      <c r="OUU63" s="9"/>
      <c r="OUV63" s="9"/>
      <c r="OUW63" s="78"/>
      <c r="OUX63" s="9"/>
      <c r="OUY63" s="9"/>
      <c r="OUZ63" s="78"/>
      <c r="OVA63" s="9"/>
      <c r="OVB63" s="9"/>
      <c r="OVC63" s="78"/>
      <c r="OVD63" s="9"/>
      <c r="OVE63" s="9"/>
      <c r="OVF63" s="78"/>
      <c r="OVG63" s="9"/>
      <c r="OVH63" s="9"/>
      <c r="OVI63" s="78"/>
      <c r="OVJ63" s="9"/>
      <c r="OVK63" s="9"/>
      <c r="OVL63" s="78"/>
      <c r="OVM63" s="9"/>
      <c r="OVN63" s="9"/>
      <c r="OVO63" s="78"/>
      <c r="OVP63" s="9"/>
      <c r="OVQ63" s="9"/>
      <c r="OVR63" s="78"/>
      <c r="OVS63" s="9"/>
      <c r="OVT63" s="9"/>
      <c r="OVU63" s="78"/>
      <c r="OVV63" s="9"/>
      <c r="OVW63" s="9"/>
      <c r="OVX63" s="78"/>
      <c r="OVY63" s="9"/>
      <c r="OVZ63" s="9"/>
      <c r="OWA63" s="78"/>
      <c r="OWB63" s="9"/>
      <c r="OWC63" s="9"/>
      <c r="OWD63" s="78"/>
      <c r="OWE63" s="9"/>
      <c r="OWF63" s="9"/>
      <c r="OWG63" s="78"/>
      <c r="OWH63" s="9"/>
      <c r="OWI63" s="9"/>
      <c r="OWJ63" s="78"/>
      <c r="OWK63" s="9"/>
      <c r="OWL63" s="9"/>
      <c r="OWM63" s="78"/>
      <c r="OWN63" s="10"/>
      <c r="OWO63" s="10"/>
      <c r="OWP63" s="10"/>
      <c r="OWQ63" s="9"/>
      <c r="OWR63" s="9"/>
      <c r="OWS63" s="78"/>
      <c r="OWT63" s="10"/>
      <c r="OWU63" s="10"/>
      <c r="OWV63" s="10"/>
      <c r="OWW63" s="9"/>
      <c r="OWX63" s="9"/>
      <c r="OWY63" s="78"/>
      <c r="OWZ63" s="9"/>
      <c r="OXA63" s="9"/>
      <c r="OXB63" s="78"/>
      <c r="OXC63" s="10"/>
      <c r="OXD63" s="10"/>
      <c r="OXE63" s="10"/>
      <c r="OXF63" s="10"/>
      <c r="OXG63" s="10"/>
      <c r="OXH63" s="10"/>
      <c r="OXI63" s="57"/>
      <c r="OXJ63" s="58"/>
      <c r="OXK63" s="9"/>
      <c r="OXL63" s="9"/>
      <c r="OXM63" s="78"/>
      <c r="OXN63" s="9"/>
      <c r="OXO63" s="9"/>
      <c r="OXP63" s="78"/>
      <c r="OXQ63" s="9"/>
      <c r="OXR63" s="9"/>
      <c r="OXS63" s="78"/>
      <c r="OXT63" s="9"/>
      <c r="OXU63" s="9"/>
      <c r="OXV63" s="78"/>
      <c r="OXW63" s="9"/>
      <c r="OXX63" s="9"/>
      <c r="OXY63" s="78"/>
      <c r="OXZ63" s="9"/>
      <c r="OYA63" s="9"/>
      <c r="OYB63" s="78"/>
      <c r="OYC63" s="9"/>
      <c r="OYD63" s="9"/>
      <c r="OYE63" s="78"/>
      <c r="OYF63" s="9"/>
      <c r="OYG63" s="9"/>
      <c r="OYH63" s="78"/>
      <c r="OYI63" s="9"/>
      <c r="OYJ63" s="9"/>
      <c r="OYK63" s="78"/>
      <c r="OYL63" s="9"/>
      <c r="OYM63" s="9"/>
      <c r="OYN63" s="78"/>
      <c r="OYO63" s="9"/>
      <c r="OYP63" s="9"/>
      <c r="OYQ63" s="78"/>
      <c r="OYR63" s="9"/>
      <c r="OYS63" s="9"/>
      <c r="OYT63" s="78"/>
      <c r="OYU63" s="9"/>
      <c r="OYV63" s="9"/>
      <c r="OYW63" s="78"/>
      <c r="OYX63" s="9"/>
      <c r="OYY63" s="9"/>
      <c r="OYZ63" s="78"/>
      <c r="OZA63" s="9"/>
      <c r="OZB63" s="9"/>
      <c r="OZC63" s="78"/>
      <c r="OZD63" s="9"/>
      <c r="OZE63" s="9"/>
      <c r="OZF63" s="78"/>
      <c r="OZG63" s="9"/>
      <c r="OZH63" s="9"/>
      <c r="OZI63" s="78"/>
      <c r="OZJ63" s="9"/>
      <c r="OZK63" s="9"/>
      <c r="OZL63" s="78"/>
      <c r="OZM63" s="9"/>
      <c r="OZN63" s="9"/>
      <c r="OZO63" s="78"/>
      <c r="OZP63" s="9"/>
      <c r="OZQ63" s="9"/>
      <c r="OZR63" s="78"/>
      <c r="OZS63" s="9"/>
      <c r="OZT63" s="9"/>
      <c r="OZU63" s="78"/>
      <c r="OZV63" s="10"/>
      <c r="OZW63" s="10"/>
      <c r="OZX63" s="10"/>
      <c r="OZY63" s="9"/>
      <c r="OZZ63" s="9"/>
      <c r="PAA63" s="78"/>
      <c r="PAB63" s="10"/>
      <c r="PAC63" s="10"/>
      <c r="PAD63" s="10"/>
      <c r="PAE63" s="9"/>
      <c r="PAF63" s="9"/>
      <c r="PAG63" s="78"/>
      <c r="PAH63" s="9"/>
      <c r="PAI63" s="9"/>
      <c r="PAJ63" s="78"/>
      <c r="PAK63" s="10"/>
      <c r="PAL63" s="10"/>
      <c r="PAM63" s="10"/>
      <c r="PAN63" s="10"/>
      <c r="PAO63" s="10"/>
      <c r="PAP63" s="10"/>
      <c r="PAQ63" s="57"/>
      <c r="PAR63" s="58"/>
      <c r="PAS63" s="9"/>
      <c r="PAT63" s="9"/>
      <c r="PAU63" s="78"/>
      <c r="PAV63" s="9"/>
      <c r="PAW63" s="9"/>
      <c r="PAX63" s="78"/>
      <c r="PAY63" s="9"/>
      <c r="PAZ63" s="9"/>
      <c r="PBA63" s="78"/>
      <c r="PBB63" s="9"/>
      <c r="PBC63" s="9"/>
      <c r="PBD63" s="78"/>
      <c r="PBE63" s="9"/>
      <c r="PBF63" s="9"/>
      <c r="PBG63" s="78"/>
      <c r="PBH63" s="9"/>
      <c r="PBI63" s="9"/>
      <c r="PBJ63" s="78"/>
      <c r="PBK63" s="9"/>
      <c r="PBL63" s="9"/>
      <c r="PBM63" s="78"/>
      <c r="PBN63" s="9"/>
      <c r="PBO63" s="9"/>
      <c r="PBP63" s="78"/>
      <c r="PBQ63" s="9"/>
      <c r="PBR63" s="9"/>
      <c r="PBS63" s="78"/>
      <c r="PBT63" s="9"/>
      <c r="PBU63" s="9"/>
      <c r="PBV63" s="78"/>
      <c r="PBW63" s="9"/>
      <c r="PBX63" s="9"/>
      <c r="PBY63" s="78"/>
      <c r="PBZ63" s="9"/>
      <c r="PCA63" s="9"/>
      <c r="PCB63" s="78"/>
      <c r="PCC63" s="9"/>
      <c r="PCD63" s="9"/>
      <c r="PCE63" s="78"/>
      <c r="PCF63" s="9"/>
      <c r="PCG63" s="9"/>
      <c r="PCH63" s="78"/>
      <c r="PCI63" s="9"/>
      <c r="PCJ63" s="9"/>
      <c r="PCK63" s="78"/>
      <c r="PCL63" s="9"/>
      <c r="PCM63" s="9"/>
      <c r="PCN63" s="78"/>
      <c r="PCO63" s="9"/>
      <c r="PCP63" s="9"/>
      <c r="PCQ63" s="78"/>
      <c r="PCR63" s="9"/>
      <c r="PCS63" s="9"/>
      <c r="PCT63" s="78"/>
      <c r="PCU63" s="9"/>
      <c r="PCV63" s="9"/>
      <c r="PCW63" s="78"/>
      <c r="PCX63" s="9"/>
      <c r="PCY63" s="9"/>
      <c r="PCZ63" s="78"/>
      <c r="PDA63" s="9"/>
      <c r="PDB63" s="9"/>
      <c r="PDC63" s="78"/>
      <c r="PDD63" s="10"/>
      <c r="PDE63" s="10"/>
      <c r="PDF63" s="10"/>
      <c r="PDG63" s="9"/>
      <c r="PDH63" s="9"/>
      <c r="PDI63" s="78"/>
      <c r="PDJ63" s="10"/>
      <c r="PDK63" s="10"/>
      <c r="PDL63" s="10"/>
      <c r="PDM63" s="9"/>
      <c r="PDN63" s="9"/>
      <c r="PDO63" s="78"/>
      <c r="PDP63" s="9"/>
      <c r="PDQ63" s="9"/>
      <c r="PDR63" s="78"/>
      <c r="PDS63" s="10"/>
      <c r="PDT63" s="10"/>
      <c r="PDU63" s="10"/>
      <c r="PDV63" s="10"/>
      <c r="PDW63" s="10"/>
      <c r="PDX63" s="10"/>
      <c r="PDY63" s="57"/>
      <c r="PDZ63" s="58"/>
      <c r="PEA63" s="9"/>
      <c r="PEB63" s="9"/>
      <c r="PEC63" s="78"/>
      <c r="PED63" s="9"/>
      <c r="PEE63" s="9"/>
      <c r="PEF63" s="78"/>
      <c r="PEG63" s="9"/>
      <c r="PEH63" s="9"/>
      <c r="PEI63" s="78"/>
      <c r="PEJ63" s="9"/>
      <c r="PEK63" s="9"/>
      <c r="PEL63" s="78"/>
      <c r="PEM63" s="9"/>
      <c r="PEN63" s="9"/>
      <c r="PEO63" s="78"/>
      <c r="PEP63" s="9"/>
      <c r="PEQ63" s="9"/>
      <c r="PER63" s="78"/>
      <c r="PES63" s="9"/>
      <c r="PET63" s="9"/>
      <c r="PEU63" s="78"/>
      <c r="PEV63" s="9"/>
      <c r="PEW63" s="9"/>
      <c r="PEX63" s="78"/>
      <c r="PEY63" s="9"/>
      <c r="PEZ63" s="9"/>
      <c r="PFA63" s="78"/>
      <c r="PFB63" s="9"/>
      <c r="PFC63" s="9"/>
      <c r="PFD63" s="78"/>
      <c r="PFE63" s="9"/>
      <c r="PFF63" s="9"/>
      <c r="PFG63" s="78"/>
      <c r="PFH63" s="9"/>
      <c r="PFI63" s="9"/>
      <c r="PFJ63" s="78"/>
      <c r="PFK63" s="9"/>
      <c r="PFL63" s="9"/>
      <c r="PFM63" s="78"/>
      <c r="PFN63" s="9"/>
      <c r="PFO63" s="9"/>
      <c r="PFP63" s="78"/>
      <c r="PFQ63" s="9"/>
      <c r="PFR63" s="9"/>
      <c r="PFS63" s="78"/>
      <c r="PFT63" s="9"/>
      <c r="PFU63" s="9"/>
      <c r="PFV63" s="78"/>
      <c r="PFW63" s="9"/>
      <c r="PFX63" s="9"/>
      <c r="PFY63" s="78"/>
      <c r="PFZ63" s="9"/>
      <c r="PGA63" s="9"/>
      <c r="PGB63" s="78"/>
      <c r="PGC63" s="9"/>
      <c r="PGD63" s="9"/>
      <c r="PGE63" s="78"/>
      <c r="PGF63" s="9"/>
      <c r="PGG63" s="9"/>
      <c r="PGH63" s="78"/>
      <c r="PGI63" s="9"/>
      <c r="PGJ63" s="9"/>
      <c r="PGK63" s="78"/>
      <c r="PGL63" s="10"/>
      <c r="PGM63" s="10"/>
      <c r="PGN63" s="10"/>
      <c r="PGO63" s="9"/>
      <c r="PGP63" s="9"/>
      <c r="PGQ63" s="78"/>
      <c r="PGR63" s="10"/>
      <c r="PGS63" s="10"/>
      <c r="PGT63" s="10"/>
      <c r="PGU63" s="9"/>
      <c r="PGV63" s="9"/>
      <c r="PGW63" s="78"/>
      <c r="PGX63" s="9"/>
      <c r="PGY63" s="9"/>
      <c r="PGZ63" s="78"/>
      <c r="PHA63" s="10"/>
      <c r="PHB63" s="10"/>
      <c r="PHC63" s="10"/>
      <c r="PHD63" s="10"/>
      <c r="PHE63" s="10"/>
      <c r="PHF63" s="10"/>
      <c r="PHG63" s="57"/>
      <c r="PHH63" s="58"/>
      <c r="PHI63" s="9"/>
      <c r="PHJ63" s="9"/>
      <c r="PHK63" s="78"/>
      <c r="PHL63" s="9"/>
      <c r="PHM63" s="9"/>
      <c r="PHN63" s="78"/>
      <c r="PHO63" s="9"/>
      <c r="PHP63" s="9"/>
      <c r="PHQ63" s="78"/>
      <c r="PHR63" s="9"/>
      <c r="PHS63" s="9"/>
      <c r="PHT63" s="78"/>
      <c r="PHU63" s="9"/>
      <c r="PHV63" s="9"/>
      <c r="PHW63" s="78"/>
      <c r="PHX63" s="9"/>
      <c r="PHY63" s="9"/>
      <c r="PHZ63" s="78"/>
      <c r="PIA63" s="9"/>
      <c r="PIB63" s="9"/>
      <c r="PIC63" s="78"/>
      <c r="PID63" s="9"/>
      <c r="PIE63" s="9"/>
      <c r="PIF63" s="78"/>
      <c r="PIG63" s="9"/>
      <c r="PIH63" s="9"/>
      <c r="PII63" s="78"/>
      <c r="PIJ63" s="9"/>
      <c r="PIK63" s="9"/>
      <c r="PIL63" s="78"/>
      <c r="PIM63" s="9"/>
      <c r="PIN63" s="9"/>
      <c r="PIO63" s="78"/>
      <c r="PIP63" s="9"/>
      <c r="PIQ63" s="9"/>
      <c r="PIR63" s="78"/>
      <c r="PIS63" s="9"/>
      <c r="PIT63" s="9"/>
      <c r="PIU63" s="78"/>
      <c r="PIV63" s="9"/>
      <c r="PIW63" s="9"/>
      <c r="PIX63" s="78"/>
      <c r="PIY63" s="9"/>
      <c r="PIZ63" s="9"/>
      <c r="PJA63" s="78"/>
      <c r="PJB63" s="9"/>
      <c r="PJC63" s="9"/>
      <c r="PJD63" s="78"/>
      <c r="PJE63" s="9"/>
      <c r="PJF63" s="9"/>
      <c r="PJG63" s="78"/>
      <c r="PJH63" s="9"/>
      <c r="PJI63" s="9"/>
      <c r="PJJ63" s="78"/>
      <c r="PJK63" s="9"/>
      <c r="PJL63" s="9"/>
      <c r="PJM63" s="78"/>
      <c r="PJN63" s="9"/>
      <c r="PJO63" s="9"/>
      <c r="PJP63" s="78"/>
      <c r="PJQ63" s="9"/>
      <c r="PJR63" s="9"/>
      <c r="PJS63" s="78"/>
      <c r="PJT63" s="10"/>
      <c r="PJU63" s="10"/>
      <c r="PJV63" s="10"/>
      <c r="PJW63" s="9"/>
      <c r="PJX63" s="9"/>
      <c r="PJY63" s="78"/>
      <c r="PJZ63" s="10"/>
      <c r="PKA63" s="10"/>
      <c r="PKB63" s="10"/>
      <c r="PKC63" s="9"/>
      <c r="PKD63" s="9"/>
      <c r="PKE63" s="78"/>
      <c r="PKF63" s="9"/>
      <c r="PKG63" s="9"/>
      <c r="PKH63" s="78"/>
      <c r="PKI63" s="10"/>
      <c r="PKJ63" s="10"/>
      <c r="PKK63" s="10"/>
      <c r="PKL63" s="10"/>
      <c r="PKM63" s="10"/>
      <c r="PKN63" s="10"/>
      <c r="PKO63" s="57"/>
      <c r="PKP63" s="58"/>
      <c r="PKQ63" s="9"/>
      <c r="PKR63" s="9"/>
      <c r="PKS63" s="78"/>
      <c r="PKT63" s="9"/>
      <c r="PKU63" s="9"/>
      <c r="PKV63" s="78"/>
      <c r="PKW63" s="9"/>
      <c r="PKX63" s="9"/>
      <c r="PKY63" s="78"/>
      <c r="PKZ63" s="9"/>
      <c r="PLA63" s="9"/>
      <c r="PLB63" s="78"/>
      <c r="PLC63" s="9"/>
      <c r="PLD63" s="9"/>
      <c r="PLE63" s="78"/>
      <c r="PLF63" s="9"/>
      <c r="PLG63" s="9"/>
      <c r="PLH63" s="78"/>
      <c r="PLI63" s="9"/>
      <c r="PLJ63" s="9"/>
      <c r="PLK63" s="78"/>
      <c r="PLL63" s="9"/>
      <c r="PLM63" s="9"/>
      <c r="PLN63" s="78"/>
      <c r="PLO63" s="9"/>
      <c r="PLP63" s="9"/>
      <c r="PLQ63" s="78"/>
      <c r="PLR63" s="9"/>
      <c r="PLS63" s="9"/>
      <c r="PLT63" s="78"/>
      <c r="PLU63" s="9"/>
      <c r="PLV63" s="9"/>
      <c r="PLW63" s="78"/>
      <c r="PLX63" s="9"/>
      <c r="PLY63" s="9"/>
      <c r="PLZ63" s="78"/>
      <c r="PMA63" s="9"/>
      <c r="PMB63" s="9"/>
      <c r="PMC63" s="78"/>
      <c r="PMD63" s="9"/>
      <c r="PME63" s="9"/>
      <c r="PMF63" s="78"/>
      <c r="PMG63" s="9"/>
      <c r="PMH63" s="9"/>
      <c r="PMI63" s="78"/>
      <c r="PMJ63" s="9"/>
      <c r="PMK63" s="9"/>
      <c r="PML63" s="78"/>
      <c r="PMM63" s="9"/>
      <c r="PMN63" s="9"/>
      <c r="PMO63" s="78"/>
      <c r="PMP63" s="9"/>
      <c r="PMQ63" s="9"/>
      <c r="PMR63" s="78"/>
      <c r="PMS63" s="9"/>
      <c r="PMT63" s="9"/>
      <c r="PMU63" s="78"/>
      <c r="PMV63" s="9"/>
      <c r="PMW63" s="9"/>
      <c r="PMX63" s="78"/>
      <c r="PMY63" s="9"/>
      <c r="PMZ63" s="9"/>
      <c r="PNA63" s="78"/>
      <c r="PNB63" s="10"/>
      <c r="PNC63" s="10"/>
      <c r="PND63" s="10"/>
      <c r="PNE63" s="9"/>
      <c r="PNF63" s="9"/>
      <c r="PNG63" s="78"/>
      <c r="PNH63" s="10"/>
      <c r="PNI63" s="10"/>
      <c r="PNJ63" s="10"/>
      <c r="PNK63" s="9"/>
      <c r="PNL63" s="9"/>
      <c r="PNM63" s="78"/>
      <c r="PNN63" s="9"/>
      <c r="PNO63" s="9"/>
      <c r="PNP63" s="78"/>
      <c r="PNQ63" s="10"/>
      <c r="PNR63" s="10"/>
      <c r="PNS63" s="10"/>
      <c r="PNT63" s="10"/>
      <c r="PNU63" s="10"/>
      <c r="PNV63" s="10"/>
      <c r="PNW63" s="57"/>
      <c r="PNX63" s="58"/>
      <c r="PNY63" s="9"/>
      <c r="PNZ63" s="9"/>
      <c r="POA63" s="78"/>
      <c r="POB63" s="9"/>
      <c r="POC63" s="9"/>
      <c r="POD63" s="78"/>
      <c r="POE63" s="9"/>
      <c r="POF63" s="9"/>
      <c r="POG63" s="78"/>
      <c r="POH63" s="9"/>
      <c r="POI63" s="9"/>
      <c r="POJ63" s="78"/>
      <c r="POK63" s="9"/>
      <c r="POL63" s="9"/>
      <c r="POM63" s="78"/>
      <c r="PON63" s="9"/>
      <c r="POO63" s="9"/>
      <c r="POP63" s="78"/>
      <c r="POQ63" s="9"/>
      <c r="POR63" s="9"/>
      <c r="POS63" s="78"/>
      <c r="POT63" s="9"/>
      <c r="POU63" s="9"/>
      <c r="POV63" s="78"/>
      <c r="POW63" s="9"/>
      <c r="POX63" s="9"/>
      <c r="POY63" s="78"/>
      <c r="POZ63" s="9"/>
      <c r="PPA63" s="9"/>
      <c r="PPB63" s="78"/>
      <c r="PPC63" s="9"/>
      <c r="PPD63" s="9"/>
      <c r="PPE63" s="78"/>
      <c r="PPF63" s="9"/>
      <c r="PPG63" s="9"/>
      <c r="PPH63" s="78"/>
      <c r="PPI63" s="9"/>
      <c r="PPJ63" s="9"/>
      <c r="PPK63" s="78"/>
      <c r="PPL63" s="9"/>
      <c r="PPM63" s="9"/>
      <c r="PPN63" s="78"/>
      <c r="PPO63" s="9"/>
      <c r="PPP63" s="9"/>
      <c r="PPQ63" s="78"/>
      <c r="PPR63" s="9"/>
      <c r="PPS63" s="9"/>
      <c r="PPT63" s="78"/>
      <c r="PPU63" s="9"/>
      <c r="PPV63" s="9"/>
      <c r="PPW63" s="78"/>
      <c r="PPX63" s="9"/>
      <c r="PPY63" s="9"/>
      <c r="PPZ63" s="78"/>
      <c r="PQA63" s="9"/>
      <c r="PQB63" s="9"/>
      <c r="PQC63" s="78"/>
      <c r="PQD63" s="9"/>
      <c r="PQE63" s="9"/>
      <c r="PQF63" s="78"/>
      <c r="PQG63" s="9"/>
      <c r="PQH63" s="9"/>
      <c r="PQI63" s="78"/>
      <c r="PQJ63" s="10"/>
      <c r="PQK63" s="10"/>
      <c r="PQL63" s="10"/>
      <c r="PQM63" s="9"/>
      <c r="PQN63" s="9"/>
      <c r="PQO63" s="78"/>
      <c r="PQP63" s="10"/>
      <c r="PQQ63" s="10"/>
      <c r="PQR63" s="10"/>
      <c r="PQS63" s="9"/>
      <c r="PQT63" s="9"/>
      <c r="PQU63" s="78"/>
      <c r="PQV63" s="9"/>
      <c r="PQW63" s="9"/>
      <c r="PQX63" s="78"/>
      <c r="PQY63" s="10"/>
      <c r="PQZ63" s="10"/>
      <c r="PRA63" s="10"/>
      <c r="PRB63" s="10"/>
      <c r="PRC63" s="10"/>
      <c r="PRD63" s="10"/>
      <c r="PRE63" s="57"/>
      <c r="PRF63" s="58"/>
      <c r="PRG63" s="9"/>
      <c r="PRH63" s="9"/>
      <c r="PRI63" s="78"/>
      <c r="PRJ63" s="9"/>
      <c r="PRK63" s="9"/>
      <c r="PRL63" s="78"/>
      <c r="PRM63" s="9"/>
      <c r="PRN63" s="9"/>
      <c r="PRO63" s="78"/>
      <c r="PRP63" s="9"/>
      <c r="PRQ63" s="9"/>
      <c r="PRR63" s="78"/>
      <c r="PRS63" s="9"/>
      <c r="PRT63" s="9"/>
      <c r="PRU63" s="78"/>
      <c r="PRV63" s="9"/>
      <c r="PRW63" s="9"/>
      <c r="PRX63" s="78"/>
      <c r="PRY63" s="9"/>
      <c r="PRZ63" s="9"/>
      <c r="PSA63" s="78"/>
      <c r="PSB63" s="9"/>
      <c r="PSC63" s="9"/>
      <c r="PSD63" s="78"/>
      <c r="PSE63" s="9"/>
      <c r="PSF63" s="9"/>
      <c r="PSG63" s="78"/>
      <c r="PSH63" s="9"/>
      <c r="PSI63" s="9"/>
      <c r="PSJ63" s="78"/>
      <c r="PSK63" s="9"/>
      <c r="PSL63" s="9"/>
      <c r="PSM63" s="78"/>
      <c r="PSN63" s="9"/>
      <c r="PSO63" s="9"/>
      <c r="PSP63" s="78"/>
      <c r="PSQ63" s="9"/>
      <c r="PSR63" s="9"/>
      <c r="PSS63" s="78"/>
      <c r="PST63" s="9"/>
      <c r="PSU63" s="9"/>
      <c r="PSV63" s="78"/>
      <c r="PSW63" s="9"/>
      <c r="PSX63" s="9"/>
      <c r="PSY63" s="78"/>
      <c r="PSZ63" s="9"/>
      <c r="PTA63" s="9"/>
      <c r="PTB63" s="78"/>
      <c r="PTC63" s="9"/>
      <c r="PTD63" s="9"/>
      <c r="PTE63" s="78"/>
      <c r="PTF63" s="9"/>
      <c r="PTG63" s="9"/>
      <c r="PTH63" s="78"/>
      <c r="PTI63" s="9"/>
      <c r="PTJ63" s="9"/>
      <c r="PTK63" s="78"/>
      <c r="PTL63" s="9"/>
      <c r="PTM63" s="9"/>
      <c r="PTN63" s="78"/>
      <c r="PTO63" s="9"/>
      <c r="PTP63" s="9"/>
      <c r="PTQ63" s="78"/>
      <c r="PTR63" s="10"/>
      <c r="PTS63" s="10"/>
      <c r="PTT63" s="10"/>
      <c r="PTU63" s="9"/>
      <c r="PTV63" s="9"/>
      <c r="PTW63" s="78"/>
      <c r="PTX63" s="10"/>
      <c r="PTY63" s="10"/>
      <c r="PTZ63" s="10"/>
      <c r="PUA63" s="9"/>
      <c r="PUB63" s="9"/>
      <c r="PUC63" s="78"/>
      <c r="PUD63" s="9"/>
      <c r="PUE63" s="9"/>
      <c r="PUF63" s="78"/>
      <c r="PUG63" s="10"/>
      <c r="PUH63" s="10"/>
      <c r="PUI63" s="10"/>
      <c r="PUJ63" s="10"/>
      <c r="PUK63" s="10"/>
      <c r="PUL63" s="10"/>
      <c r="PUM63" s="57"/>
      <c r="PUN63" s="58"/>
      <c r="PUO63" s="9"/>
      <c r="PUP63" s="9"/>
      <c r="PUQ63" s="78"/>
      <c r="PUR63" s="9"/>
      <c r="PUS63" s="9"/>
      <c r="PUT63" s="78"/>
      <c r="PUU63" s="9"/>
      <c r="PUV63" s="9"/>
      <c r="PUW63" s="78"/>
      <c r="PUX63" s="9"/>
      <c r="PUY63" s="9"/>
      <c r="PUZ63" s="78"/>
      <c r="PVA63" s="9"/>
      <c r="PVB63" s="9"/>
      <c r="PVC63" s="78"/>
      <c r="PVD63" s="9"/>
      <c r="PVE63" s="9"/>
      <c r="PVF63" s="78"/>
      <c r="PVG63" s="9"/>
      <c r="PVH63" s="9"/>
      <c r="PVI63" s="78"/>
      <c r="PVJ63" s="9"/>
      <c r="PVK63" s="9"/>
      <c r="PVL63" s="78"/>
      <c r="PVM63" s="9"/>
      <c r="PVN63" s="9"/>
      <c r="PVO63" s="78"/>
      <c r="PVP63" s="9"/>
      <c r="PVQ63" s="9"/>
      <c r="PVR63" s="78"/>
      <c r="PVS63" s="9"/>
      <c r="PVT63" s="9"/>
      <c r="PVU63" s="78"/>
      <c r="PVV63" s="9"/>
      <c r="PVW63" s="9"/>
      <c r="PVX63" s="78"/>
      <c r="PVY63" s="9"/>
      <c r="PVZ63" s="9"/>
      <c r="PWA63" s="78"/>
      <c r="PWB63" s="9"/>
      <c r="PWC63" s="9"/>
      <c r="PWD63" s="78"/>
      <c r="PWE63" s="9"/>
      <c r="PWF63" s="9"/>
      <c r="PWG63" s="78"/>
      <c r="PWH63" s="9"/>
      <c r="PWI63" s="9"/>
      <c r="PWJ63" s="78"/>
      <c r="PWK63" s="9"/>
      <c r="PWL63" s="9"/>
      <c r="PWM63" s="78"/>
      <c r="PWN63" s="9"/>
      <c r="PWO63" s="9"/>
      <c r="PWP63" s="78"/>
      <c r="PWQ63" s="9"/>
      <c r="PWR63" s="9"/>
      <c r="PWS63" s="78"/>
      <c r="PWT63" s="9"/>
      <c r="PWU63" s="9"/>
      <c r="PWV63" s="78"/>
      <c r="PWW63" s="9"/>
      <c r="PWX63" s="9"/>
      <c r="PWY63" s="78"/>
      <c r="PWZ63" s="10"/>
      <c r="PXA63" s="10"/>
      <c r="PXB63" s="10"/>
      <c r="PXC63" s="9"/>
      <c r="PXD63" s="9"/>
      <c r="PXE63" s="78"/>
      <c r="PXF63" s="10"/>
      <c r="PXG63" s="10"/>
      <c r="PXH63" s="10"/>
      <c r="PXI63" s="9"/>
      <c r="PXJ63" s="9"/>
      <c r="PXK63" s="78"/>
      <c r="PXL63" s="9"/>
      <c r="PXM63" s="9"/>
      <c r="PXN63" s="78"/>
      <c r="PXO63" s="10"/>
      <c r="PXP63" s="10"/>
      <c r="PXQ63" s="10"/>
      <c r="PXR63" s="10"/>
      <c r="PXS63" s="10"/>
      <c r="PXT63" s="10"/>
      <c r="PXU63" s="57"/>
      <c r="PXV63" s="58"/>
      <c r="PXW63" s="9"/>
      <c r="PXX63" s="9"/>
      <c r="PXY63" s="78"/>
      <c r="PXZ63" s="9"/>
      <c r="PYA63" s="9"/>
      <c r="PYB63" s="78"/>
      <c r="PYC63" s="9"/>
      <c r="PYD63" s="9"/>
      <c r="PYE63" s="78"/>
      <c r="PYF63" s="9"/>
      <c r="PYG63" s="9"/>
      <c r="PYH63" s="78"/>
      <c r="PYI63" s="9"/>
      <c r="PYJ63" s="9"/>
      <c r="PYK63" s="78"/>
      <c r="PYL63" s="9"/>
      <c r="PYM63" s="9"/>
      <c r="PYN63" s="78"/>
      <c r="PYO63" s="9"/>
      <c r="PYP63" s="9"/>
      <c r="PYQ63" s="78"/>
      <c r="PYR63" s="9"/>
      <c r="PYS63" s="9"/>
      <c r="PYT63" s="78"/>
      <c r="PYU63" s="9"/>
      <c r="PYV63" s="9"/>
      <c r="PYW63" s="78"/>
      <c r="PYX63" s="9"/>
      <c r="PYY63" s="9"/>
      <c r="PYZ63" s="78"/>
      <c r="PZA63" s="9"/>
      <c r="PZB63" s="9"/>
      <c r="PZC63" s="78"/>
      <c r="PZD63" s="9"/>
      <c r="PZE63" s="9"/>
      <c r="PZF63" s="78"/>
      <c r="PZG63" s="9"/>
      <c r="PZH63" s="9"/>
      <c r="PZI63" s="78"/>
      <c r="PZJ63" s="9"/>
      <c r="PZK63" s="9"/>
      <c r="PZL63" s="78"/>
      <c r="PZM63" s="9"/>
      <c r="PZN63" s="9"/>
      <c r="PZO63" s="78"/>
      <c r="PZP63" s="9"/>
      <c r="PZQ63" s="9"/>
      <c r="PZR63" s="78"/>
      <c r="PZS63" s="9"/>
      <c r="PZT63" s="9"/>
      <c r="PZU63" s="78"/>
      <c r="PZV63" s="9"/>
      <c r="PZW63" s="9"/>
      <c r="PZX63" s="78"/>
      <c r="PZY63" s="9"/>
      <c r="PZZ63" s="9"/>
      <c r="QAA63" s="78"/>
      <c r="QAB63" s="9"/>
      <c r="QAC63" s="9"/>
      <c r="QAD63" s="78"/>
      <c r="QAE63" s="9"/>
      <c r="QAF63" s="9"/>
      <c r="QAG63" s="78"/>
      <c r="QAH63" s="10"/>
      <c r="QAI63" s="10"/>
      <c r="QAJ63" s="10"/>
      <c r="QAK63" s="9"/>
      <c r="QAL63" s="9"/>
      <c r="QAM63" s="78"/>
      <c r="QAN63" s="10"/>
      <c r="QAO63" s="10"/>
      <c r="QAP63" s="10"/>
      <c r="QAQ63" s="9"/>
      <c r="QAR63" s="9"/>
      <c r="QAS63" s="78"/>
      <c r="QAT63" s="9"/>
      <c r="QAU63" s="9"/>
      <c r="QAV63" s="78"/>
      <c r="QAW63" s="10"/>
      <c r="QAX63" s="10"/>
      <c r="QAY63" s="10"/>
      <c r="QAZ63" s="10"/>
      <c r="QBA63" s="10"/>
      <c r="QBB63" s="10"/>
      <c r="QBC63" s="57"/>
      <c r="QBD63" s="58"/>
      <c r="QBE63" s="9"/>
      <c r="QBF63" s="9"/>
      <c r="QBG63" s="78"/>
      <c r="QBH63" s="9"/>
      <c r="QBI63" s="9"/>
      <c r="QBJ63" s="78"/>
      <c r="QBK63" s="9"/>
      <c r="QBL63" s="9"/>
      <c r="QBM63" s="78"/>
      <c r="QBN63" s="9"/>
      <c r="QBO63" s="9"/>
      <c r="QBP63" s="78"/>
      <c r="QBQ63" s="9"/>
      <c r="QBR63" s="9"/>
      <c r="QBS63" s="78"/>
      <c r="QBT63" s="9"/>
      <c r="QBU63" s="9"/>
      <c r="QBV63" s="78"/>
      <c r="QBW63" s="9"/>
      <c r="QBX63" s="9"/>
      <c r="QBY63" s="78"/>
      <c r="QBZ63" s="9"/>
      <c r="QCA63" s="9"/>
      <c r="QCB63" s="78"/>
      <c r="QCC63" s="9"/>
      <c r="QCD63" s="9"/>
      <c r="QCE63" s="78"/>
      <c r="QCF63" s="9"/>
      <c r="QCG63" s="9"/>
      <c r="QCH63" s="78"/>
      <c r="QCI63" s="9"/>
      <c r="QCJ63" s="9"/>
      <c r="QCK63" s="78"/>
      <c r="QCL63" s="9"/>
      <c r="QCM63" s="9"/>
      <c r="QCN63" s="78"/>
      <c r="QCO63" s="9"/>
      <c r="QCP63" s="9"/>
      <c r="QCQ63" s="78"/>
      <c r="QCR63" s="9"/>
      <c r="QCS63" s="9"/>
      <c r="QCT63" s="78"/>
      <c r="QCU63" s="9"/>
      <c r="QCV63" s="9"/>
      <c r="QCW63" s="78"/>
      <c r="QCX63" s="9"/>
      <c r="QCY63" s="9"/>
      <c r="QCZ63" s="78"/>
      <c r="QDA63" s="9"/>
      <c r="QDB63" s="9"/>
      <c r="QDC63" s="78"/>
      <c r="QDD63" s="9"/>
      <c r="QDE63" s="9"/>
      <c r="QDF63" s="78"/>
      <c r="QDG63" s="9"/>
      <c r="QDH63" s="9"/>
      <c r="QDI63" s="78"/>
      <c r="QDJ63" s="9"/>
      <c r="QDK63" s="9"/>
      <c r="QDL63" s="78"/>
      <c r="QDM63" s="9"/>
      <c r="QDN63" s="9"/>
      <c r="QDO63" s="78"/>
      <c r="QDP63" s="10"/>
      <c r="QDQ63" s="10"/>
      <c r="QDR63" s="10"/>
      <c r="QDS63" s="9"/>
      <c r="QDT63" s="9"/>
      <c r="QDU63" s="78"/>
      <c r="QDV63" s="10"/>
      <c r="QDW63" s="10"/>
      <c r="QDX63" s="10"/>
      <c r="QDY63" s="9"/>
      <c r="QDZ63" s="9"/>
      <c r="QEA63" s="78"/>
      <c r="QEB63" s="9"/>
      <c r="QEC63" s="9"/>
      <c r="QED63" s="78"/>
      <c r="QEE63" s="10"/>
      <c r="QEF63" s="10"/>
      <c r="QEG63" s="10"/>
      <c r="QEH63" s="10"/>
      <c r="QEI63" s="10"/>
      <c r="QEJ63" s="10"/>
      <c r="QEK63" s="57"/>
      <c r="QEL63" s="58"/>
      <c r="QEM63" s="9"/>
      <c r="QEN63" s="9"/>
      <c r="QEO63" s="78"/>
      <c r="QEP63" s="9"/>
      <c r="QEQ63" s="9"/>
      <c r="QER63" s="78"/>
      <c r="QES63" s="9"/>
      <c r="QET63" s="9"/>
      <c r="QEU63" s="78"/>
      <c r="QEV63" s="9"/>
      <c r="QEW63" s="9"/>
      <c r="QEX63" s="78"/>
      <c r="QEY63" s="9"/>
      <c r="QEZ63" s="9"/>
      <c r="QFA63" s="78"/>
      <c r="QFB63" s="9"/>
      <c r="QFC63" s="9"/>
      <c r="QFD63" s="78"/>
      <c r="QFE63" s="9"/>
      <c r="QFF63" s="9"/>
      <c r="QFG63" s="78"/>
      <c r="QFH63" s="9"/>
      <c r="QFI63" s="9"/>
      <c r="QFJ63" s="78"/>
      <c r="QFK63" s="9"/>
      <c r="QFL63" s="9"/>
      <c r="QFM63" s="78"/>
      <c r="QFN63" s="9"/>
      <c r="QFO63" s="9"/>
      <c r="QFP63" s="78"/>
      <c r="QFQ63" s="9"/>
      <c r="QFR63" s="9"/>
      <c r="QFS63" s="78"/>
      <c r="QFT63" s="9"/>
      <c r="QFU63" s="9"/>
      <c r="QFV63" s="78"/>
      <c r="QFW63" s="9"/>
      <c r="QFX63" s="9"/>
      <c r="QFY63" s="78"/>
      <c r="QFZ63" s="9"/>
      <c r="QGA63" s="9"/>
      <c r="QGB63" s="78"/>
      <c r="QGC63" s="9"/>
      <c r="QGD63" s="9"/>
      <c r="QGE63" s="78"/>
      <c r="QGF63" s="9"/>
      <c r="QGG63" s="9"/>
      <c r="QGH63" s="78"/>
      <c r="QGI63" s="9"/>
      <c r="QGJ63" s="9"/>
      <c r="QGK63" s="78"/>
      <c r="QGL63" s="9"/>
      <c r="QGM63" s="9"/>
      <c r="QGN63" s="78"/>
      <c r="QGO63" s="9"/>
      <c r="QGP63" s="9"/>
      <c r="QGQ63" s="78"/>
      <c r="QGR63" s="9"/>
      <c r="QGS63" s="9"/>
      <c r="QGT63" s="78"/>
      <c r="QGU63" s="9"/>
      <c r="QGV63" s="9"/>
      <c r="QGW63" s="78"/>
      <c r="QGX63" s="10"/>
      <c r="QGY63" s="10"/>
      <c r="QGZ63" s="10"/>
      <c r="QHA63" s="9"/>
      <c r="QHB63" s="9"/>
      <c r="QHC63" s="78"/>
      <c r="QHD63" s="10"/>
      <c r="QHE63" s="10"/>
      <c r="QHF63" s="10"/>
      <c r="QHG63" s="9"/>
      <c r="QHH63" s="9"/>
      <c r="QHI63" s="78"/>
      <c r="QHJ63" s="9"/>
      <c r="QHK63" s="9"/>
      <c r="QHL63" s="78"/>
      <c r="QHM63" s="10"/>
      <c r="QHN63" s="10"/>
      <c r="QHO63" s="10"/>
      <c r="QHP63" s="10"/>
      <c r="QHQ63" s="10"/>
      <c r="QHR63" s="10"/>
      <c r="QHS63" s="57"/>
      <c r="QHT63" s="58"/>
      <c r="QHU63" s="9"/>
      <c r="QHV63" s="9"/>
      <c r="QHW63" s="78"/>
      <c r="QHX63" s="9"/>
      <c r="QHY63" s="9"/>
      <c r="QHZ63" s="78"/>
      <c r="QIA63" s="9"/>
      <c r="QIB63" s="9"/>
      <c r="QIC63" s="78"/>
      <c r="QID63" s="9"/>
      <c r="QIE63" s="9"/>
      <c r="QIF63" s="78"/>
      <c r="QIG63" s="9"/>
      <c r="QIH63" s="9"/>
      <c r="QII63" s="78"/>
      <c r="QIJ63" s="9"/>
      <c r="QIK63" s="9"/>
      <c r="QIL63" s="78"/>
      <c r="QIM63" s="9"/>
      <c r="QIN63" s="9"/>
      <c r="QIO63" s="78"/>
      <c r="QIP63" s="9"/>
      <c r="QIQ63" s="9"/>
      <c r="QIR63" s="78"/>
      <c r="QIS63" s="9"/>
      <c r="QIT63" s="9"/>
      <c r="QIU63" s="78"/>
      <c r="QIV63" s="9"/>
      <c r="QIW63" s="9"/>
      <c r="QIX63" s="78"/>
      <c r="QIY63" s="9"/>
      <c r="QIZ63" s="9"/>
      <c r="QJA63" s="78"/>
      <c r="QJB63" s="9"/>
      <c r="QJC63" s="9"/>
      <c r="QJD63" s="78"/>
      <c r="QJE63" s="9"/>
      <c r="QJF63" s="9"/>
      <c r="QJG63" s="78"/>
      <c r="QJH63" s="9"/>
      <c r="QJI63" s="9"/>
      <c r="QJJ63" s="78"/>
      <c r="QJK63" s="9"/>
      <c r="QJL63" s="9"/>
      <c r="QJM63" s="78"/>
      <c r="QJN63" s="9"/>
      <c r="QJO63" s="9"/>
      <c r="QJP63" s="78"/>
      <c r="QJQ63" s="9"/>
      <c r="QJR63" s="9"/>
      <c r="QJS63" s="78"/>
      <c r="QJT63" s="9"/>
      <c r="QJU63" s="9"/>
      <c r="QJV63" s="78"/>
      <c r="QJW63" s="9"/>
      <c r="QJX63" s="9"/>
      <c r="QJY63" s="78"/>
      <c r="QJZ63" s="9"/>
      <c r="QKA63" s="9"/>
      <c r="QKB63" s="78"/>
      <c r="QKC63" s="9"/>
      <c r="QKD63" s="9"/>
      <c r="QKE63" s="78"/>
      <c r="QKF63" s="10"/>
      <c r="QKG63" s="10"/>
      <c r="QKH63" s="10"/>
      <c r="QKI63" s="9"/>
      <c r="QKJ63" s="9"/>
      <c r="QKK63" s="78"/>
      <c r="QKL63" s="10"/>
      <c r="QKM63" s="10"/>
      <c r="QKN63" s="10"/>
      <c r="QKO63" s="9"/>
      <c r="QKP63" s="9"/>
      <c r="QKQ63" s="78"/>
      <c r="QKR63" s="9"/>
      <c r="QKS63" s="9"/>
      <c r="QKT63" s="78"/>
      <c r="QKU63" s="10"/>
      <c r="QKV63" s="10"/>
      <c r="QKW63" s="10"/>
      <c r="QKX63" s="10"/>
      <c r="QKY63" s="10"/>
      <c r="QKZ63" s="10"/>
      <c r="QLA63" s="57"/>
      <c r="QLB63" s="58"/>
      <c r="QLC63" s="9"/>
      <c r="QLD63" s="9"/>
      <c r="QLE63" s="78"/>
      <c r="QLF63" s="9"/>
      <c r="QLG63" s="9"/>
      <c r="QLH63" s="78"/>
      <c r="QLI63" s="9"/>
      <c r="QLJ63" s="9"/>
      <c r="QLK63" s="78"/>
      <c r="QLL63" s="9"/>
      <c r="QLM63" s="9"/>
      <c r="QLN63" s="78"/>
      <c r="QLO63" s="9"/>
      <c r="QLP63" s="9"/>
      <c r="QLQ63" s="78"/>
      <c r="QLR63" s="9"/>
      <c r="QLS63" s="9"/>
      <c r="QLT63" s="78"/>
      <c r="QLU63" s="9"/>
      <c r="QLV63" s="9"/>
      <c r="QLW63" s="78"/>
      <c r="QLX63" s="9"/>
      <c r="QLY63" s="9"/>
      <c r="QLZ63" s="78"/>
      <c r="QMA63" s="9"/>
      <c r="QMB63" s="9"/>
      <c r="QMC63" s="78"/>
      <c r="QMD63" s="9"/>
      <c r="QME63" s="9"/>
      <c r="QMF63" s="78"/>
      <c r="QMG63" s="9"/>
      <c r="QMH63" s="9"/>
      <c r="QMI63" s="78"/>
      <c r="QMJ63" s="9"/>
      <c r="QMK63" s="9"/>
      <c r="QML63" s="78"/>
      <c r="QMM63" s="9"/>
      <c r="QMN63" s="9"/>
      <c r="QMO63" s="78"/>
      <c r="QMP63" s="9"/>
      <c r="QMQ63" s="9"/>
      <c r="QMR63" s="78"/>
      <c r="QMS63" s="9"/>
      <c r="QMT63" s="9"/>
      <c r="QMU63" s="78"/>
      <c r="QMV63" s="9"/>
      <c r="QMW63" s="9"/>
      <c r="QMX63" s="78"/>
      <c r="QMY63" s="9"/>
      <c r="QMZ63" s="9"/>
      <c r="QNA63" s="78"/>
      <c r="QNB63" s="9"/>
      <c r="QNC63" s="9"/>
      <c r="QND63" s="78"/>
      <c r="QNE63" s="9"/>
      <c r="QNF63" s="9"/>
      <c r="QNG63" s="78"/>
      <c r="QNH63" s="9"/>
      <c r="QNI63" s="9"/>
      <c r="QNJ63" s="78"/>
      <c r="QNK63" s="9"/>
      <c r="QNL63" s="9"/>
      <c r="QNM63" s="78"/>
      <c r="QNN63" s="10"/>
      <c r="QNO63" s="10"/>
      <c r="QNP63" s="10"/>
      <c r="QNQ63" s="9"/>
      <c r="QNR63" s="9"/>
      <c r="QNS63" s="78"/>
      <c r="QNT63" s="10"/>
      <c r="QNU63" s="10"/>
      <c r="QNV63" s="10"/>
      <c r="QNW63" s="9"/>
      <c r="QNX63" s="9"/>
      <c r="QNY63" s="78"/>
      <c r="QNZ63" s="9"/>
      <c r="QOA63" s="9"/>
      <c r="QOB63" s="78"/>
      <c r="QOC63" s="10"/>
      <c r="QOD63" s="10"/>
      <c r="QOE63" s="10"/>
      <c r="QOF63" s="10"/>
      <c r="QOG63" s="10"/>
      <c r="QOH63" s="10"/>
      <c r="QOI63" s="57"/>
      <c r="QOJ63" s="58"/>
      <c r="QOK63" s="9"/>
      <c r="QOL63" s="9"/>
      <c r="QOM63" s="78"/>
      <c r="QON63" s="9"/>
      <c r="QOO63" s="9"/>
      <c r="QOP63" s="78"/>
      <c r="QOQ63" s="9"/>
      <c r="QOR63" s="9"/>
      <c r="QOS63" s="78"/>
      <c r="QOT63" s="9"/>
      <c r="QOU63" s="9"/>
      <c r="QOV63" s="78"/>
      <c r="QOW63" s="9"/>
      <c r="QOX63" s="9"/>
      <c r="QOY63" s="78"/>
      <c r="QOZ63" s="9"/>
      <c r="QPA63" s="9"/>
      <c r="QPB63" s="78"/>
      <c r="QPC63" s="9"/>
      <c r="QPD63" s="9"/>
      <c r="QPE63" s="78"/>
      <c r="QPF63" s="9"/>
      <c r="QPG63" s="9"/>
      <c r="QPH63" s="78"/>
      <c r="QPI63" s="9"/>
      <c r="QPJ63" s="9"/>
      <c r="QPK63" s="78"/>
      <c r="QPL63" s="9"/>
      <c r="QPM63" s="9"/>
      <c r="QPN63" s="78"/>
      <c r="QPO63" s="9"/>
      <c r="QPP63" s="9"/>
      <c r="QPQ63" s="78"/>
      <c r="QPR63" s="9"/>
      <c r="QPS63" s="9"/>
      <c r="QPT63" s="78"/>
      <c r="QPU63" s="9"/>
      <c r="QPV63" s="9"/>
      <c r="QPW63" s="78"/>
      <c r="QPX63" s="9"/>
      <c r="QPY63" s="9"/>
      <c r="QPZ63" s="78"/>
      <c r="QQA63" s="9"/>
      <c r="QQB63" s="9"/>
      <c r="QQC63" s="78"/>
      <c r="QQD63" s="9"/>
      <c r="QQE63" s="9"/>
      <c r="QQF63" s="78"/>
      <c r="QQG63" s="9"/>
      <c r="QQH63" s="9"/>
      <c r="QQI63" s="78"/>
      <c r="QQJ63" s="9"/>
      <c r="QQK63" s="9"/>
      <c r="QQL63" s="78"/>
      <c r="QQM63" s="9"/>
      <c r="QQN63" s="9"/>
      <c r="QQO63" s="78"/>
      <c r="QQP63" s="9"/>
      <c r="QQQ63" s="9"/>
      <c r="QQR63" s="78"/>
      <c r="QQS63" s="9"/>
      <c r="QQT63" s="9"/>
      <c r="QQU63" s="78"/>
      <c r="QQV63" s="10"/>
      <c r="QQW63" s="10"/>
      <c r="QQX63" s="10"/>
      <c r="QQY63" s="9"/>
      <c r="QQZ63" s="9"/>
      <c r="QRA63" s="78"/>
      <c r="QRB63" s="10"/>
      <c r="QRC63" s="10"/>
      <c r="QRD63" s="10"/>
      <c r="QRE63" s="9"/>
      <c r="QRF63" s="9"/>
      <c r="QRG63" s="78"/>
      <c r="QRH63" s="9"/>
      <c r="QRI63" s="9"/>
      <c r="QRJ63" s="78"/>
      <c r="QRK63" s="10"/>
      <c r="QRL63" s="10"/>
      <c r="QRM63" s="10"/>
      <c r="QRN63" s="10"/>
      <c r="QRO63" s="10"/>
      <c r="QRP63" s="10"/>
      <c r="QRQ63" s="57"/>
      <c r="QRR63" s="58"/>
      <c r="QRS63" s="9"/>
      <c r="QRT63" s="9"/>
      <c r="QRU63" s="78"/>
      <c r="QRV63" s="9"/>
      <c r="QRW63" s="9"/>
      <c r="QRX63" s="78"/>
      <c r="QRY63" s="9"/>
      <c r="QRZ63" s="9"/>
      <c r="QSA63" s="78"/>
      <c r="QSB63" s="9"/>
      <c r="QSC63" s="9"/>
      <c r="QSD63" s="78"/>
      <c r="QSE63" s="9"/>
      <c r="QSF63" s="9"/>
      <c r="QSG63" s="78"/>
      <c r="QSH63" s="9"/>
      <c r="QSI63" s="9"/>
      <c r="QSJ63" s="78"/>
      <c r="QSK63" s="9"/>
      <c r="QSL63" s="9"/>
      <c r="QSM63" s="78"/>
      <c r="QSN63" s="9"/>
      <c r="QSO63" s="9"/>
      <c r="QSP63" s="78"/>
      <c r="QSQ63" s="9"/>
      <c r="QSR63" s="9"/>
      <c r="QSS63" s="78"/>
      <c r="QST63" s="9"/>
      <c r="QSU63" s="9"/>
      <c r="QSV63" s="78"/>
      <c r="QSW63" s="9"/>
      <c r="QSX63" s="9"/>
      <c r="QSY63" s="78"/>
      <c r="QSZ63" s="9"/>
      <c r="QTA63" s="9"/>
      <c r="QTB63" s="78"/>
      <c r="QTC63" s="9"/>
      <c r="QTD63" s="9"/>
      <c r="QTE63" s="78"/>
      <c r="QTF63" s="9"/>
      <c r="QTG63" s="9"/>
      <c r="QTH63" s="78"/>
      <c r="QTI63" s="9"/>
      <c r="QTJ63" s="9"/>
      <c r="QTK63" s="78"/>
      <c r="QTL63" s="9"/>
      <c r="QTM63" s="9"/>
      <c r="QTN63" s="78"/>
      <c r="QTO63" s="9"/>
      <c r="QTP63" s="9"/>
      <c r="QTQ63" s="78"/>
      <c r="QTR63" s="9"/>
      <c r="QTS63" s="9"/>
      <c r="QTT63" s="78"/>
      <c r="QTU63" s="9"/>
      <c r="QTV63" s="9"/>
      <c r="QTW63" s="78"/>
      <c r="QTX63" s="9"/>
      <c r="QTY63" s="9"/>
      <c r="QTZ63" s="78"/>
      <c r="QUA63" s="9"/>
      <c r="QUB63" s="9"/>
      <c r="QUC63" s="78"/>
      <c r="QUD63" s="10"/>
      <c r="QUE63" s="10"/>
      <c r="QUF63" s="10"/>
      <c r="QUG63" s="9"/>
      <c r="QUH63" s="9"/>
      <c r="QUI63" s="78"/>
      <c r="QUJ63" s="10"/>
      <c r="QUK63" s="10"/>
      <c r="QUL63" s="10"/>
      <c r="QUM63" s="9"/>
      <c r="QUN63" s="9"/>
      <c r="QUO63" s="78"/>
      <c r="QUP63" s="9"/>
      <c r="QUQ63" s="9"/>
      <c r="QUR63" s="78"/>
      <c r="QUS63" s="10"/>
      <c r="QUT63" s="10"/>
      <c r="QUU63" s="10"/>
      <c r="QUV63" s="10"/>
      <c r="QUW63" s="10"/>
      <c r="QUX63" s="10"/>
      <c r="QUY63" s="57"/>
      <c r="QUZ63" s="58"/>
      <c r="QVA63" s="9"/>
      <c r="QVB63" s="9"/>
      <c r="QVC63" s="78"/>
      <c r="QVD63" s="9"/>
      <c r="QVE63" s="9"/>
      <c r="QVF63" s="78"/>
      <c r="QVG63" s="9"/>
      <c r="QVH63" s="9"/>
      <c r="QVI63" s="78"/>
      <c r="QVJ63" s="9"/>
      <c r="QVK63" s="9"/>
      <c r="QVL63" s="78"/>
      <c r="QVM63" s="9"/>
      <c r="QVN63" s="9"/>
      <c r="QVO63" s="78"/>
      <c r="QVP63" s="9"/>
      <c r="QVQ63" s="9"/>
      <c r="QVR63" s="78"/>
      <c r="QVS63" s="9"/>
      <c r="QVT63" s="9"/>
      <c r="QVU63" s="78"/>
      <c r="QVV63" s="9"/>
      <c r="QVW63" s="9"/>
      <c r="QVX63" s="78"/>
      <c r="QVY63" s="9"/>
      <c r="QVZ63" s="9"/>
      <c r="QWA63" s="78"/>
      <c r="QWB63" s="9"/>
      <c r="QWC63" s="9"/>
      <c r="QWD63" s="78"/>
      <c r="QWE63" s="9"/>
      <c r="QWF63" s="9"/>
      <c r="QWG63" s="78"/>
      <c r="QWH63" s="9"/>
      <c r="QWI63" s="9"/>
      <c r="QWJ63" s="78"/>
      <c r="QWK63" s="9"/>
      <c r="QWL63" s="9"/>
      <c r="QWM63" s="78"/>
      <c r="QWN63" s="9"/>
      <c r="QWO63" s="9"/>
      <c r="QWP63" s="78"/>
      <c r="QWQ63" s="9"/>
      <c r="QWR63" s="9"/>
      <c r="QWS63" s="78"/>
      <c r="QWT63" s="9"/>
      <c r="QWU63" s="9"/>
      <c r="QWV63" s="78"/>
      <c r="QWW63" s="9"/>
      <c r="QWX63" s="9"/>
      <c r="QWY63" s="78"/>
      <c r="QWZ63" s="9"/>
      <c r="QXA63" s="9"/>
      <c r="QXB63" s="78"/>
      <c r="QXC63" s="9"/>
      <c r="QXD63" s="9"/>
      <c r="QXE63" s="78"/>
      <c r="QXF63" s="9"/>
      <c r="QXG63" s="9"/>
      <c r="QXH63" s="78"/>
      <c r="QXI63" s="9"/>
      <c r="QXJ63" s="9"/>
      <c r="QXK63" s="78"/>
      <c r="QXL63" s="10"/>
      <c r="QXM63" s="10"/>
      <c r="QXN63" s="10"/>
      <c r="QXO63" s="9"/>
      <c r="QXP63" s="9"/>
      <c r="QXQ63" s="78"/>
      <c r="QXR63" s="10"/>
      <c r="QXS63" s="10"/>
      <c r="QXT63" s="10"/>
      <c r="QXU63" s="9"/>
      <c r="QXV63" s="9"/>
      <c r="QXW63" s="78"/>
      <c r="QXX63" s="9"/>
      <c r="QXY63" s="9"/>
      <c r="QXZ63" s="78"/>
      <c r="QYA63" s="10"/>
      <c r="QYB63" s="10"/>
      <c r="QYC63" s="10"/>
      <c r="QYD63" s="10"/>
      <c r="QYE63" s="10"/>
      <c r="QYF63" s="10"/>
      <c r="QYG63" s="57"/>
      <c r="QYH63" s="58"/>
      <c r="QYI63" s="9"/>
      <c r="QYJ63" s="9"/>
      <c r="QYK63" s="78"/>
      <c r="QYL63" s="9"/>
      <c r="QYM63" s="9"/>
      <c r="QYN63" s="78"/>
      <c r="QYO63" s="9"/>
      <c r="QYP63" s="9"/>
      <c r="QYQ63" s="78"/>
      <c r="QYR63" s="9"/>
      <c r="QYS63" s="9"/>
      <c r="QYT63" s="78"/>
      <c r="QYU63" s="9"/>
      <c r="QYV63" s="9"/>
      <c r="QYW63" s="78"/>
      <c r="QYX63" s="9"/>
      <c r="QYY63" s="9"/>
      <c r="QYZ63" s="78"/>
      <c r="QZA63" s="9"/>
      <c r="QZB63" s="9"/>
      <c r="QZC63" s="78"/>
      <c r="QZD63" s="9"/>
      <c r="QZE63" s="9"/>
      <c r="QZF63" s="78"/>
      <c r="QZG63" s="9"/>
      <c r="QZH63" s="9"/>
      <c r="QZI63" s="78"/>
      <c r="QZJ63" s="9"/>
      <c r="QZK63" s="9"/>
      <c r="QZL63" s="78"/>
      <c r="QZM63" s="9"/>
      <c r="QZN63" s="9"/>
      <c r="QZO63" s="78"/>
      <c r="QZP63" s="9"/>
      <c r="QZQ63" s="9"/>
      <c r="QZR63" s="78"/>
      <c r="QZS63" s="9"/>
      <c r="QZT63" s="9"/>
      <c r="QZU63" s="78"/>
      <c r="QZV63" s="9"/>
      <c r="QZW63" s="9"/>
      <c r="QZX63" s="78"/>
      <c r="QZY63" s="9"/>
      <c r="QZZ63" s="9"/>
      <c r="RAA63" s="78"/>
      <c r="RAB63" s="9"/>
      <c r="RAC63" s="9"/>
      <c r="RAD63" s="78"/>
      <c r="RAE63" s="9"/>
      <c r="RAF63" s="9"/>
      <c r="RAG63" s="78"/>
      <c r="RAH63" s="9"/>
      <c r="RAI63" s="9"/>
      <c r="RAJ63" s="78"/>
      <c r="RAK63" s="9"/>
      <c r="RAL63" s="9"/>
      <c r="RAM63" s="78"/>
      <c r="RAN63" s="9"/>
      <c r="RAO63" s="9"/>
      <c r="RAP63" s="78"/>
      <c r="RAQ63" s="9"/>
      <c r="RAR63" s="9"/>
      <c r="RAS63" s="78"/>
      <c r="RAT63" s="10"/>
      <c r="RAU63" s="10"/>
      <c r="RAV63" s="10"/>
      <c r="RAW63" s="9"/>
      <c r="RAX63" s="9"/>
      <c r="RAY63" s="78"/>
      <c r="RAZ63" s="10"/>
      <c r="RBA63" s="10"/>
      <c r="RBB63" s="10"/>
      <c r="RBC63" s="9"/>
      <c r="RBD63" s="9"/>
      <c r="RBE63" s="78"/>
      <c r="RBF63" s="9"/>
      <c r="RBG63" s="9"/>
      <c r="RBH63" s="78"/>
      <c r="RBI63" s="10"/>
      <c r="RBJ63" s="10"/>
      <c r="RBK63" s="10"/>
      <c r="RBL63" s="10"/>
      <c r="RBM63" s="10"/>
      <c r="RBN63" s="10"/>
      <c r="RBO63" s="57"/>
      <c r="RBP63" s="58"/>
      <c r="RBQ63" s="9"/>
      <c r="RBR63" s="9"/>
      <c r="RBS63" s="78"/>
      <c r="RBT63" s="9"/>
      <c r="RBU63" s="9"/>
      <c r="RBV63" s="78"/>
      <c r="RBW63" s="9"/>
      <c r="RBX63" s="9"/>
      <c r="RBY63" s="78"/>
      <c r="RBZ63" s="9"/>
      <c r="RCA63" s="9"/>
      <c r="RCB63" s="78"/>
      <c r="RCC63" s="9"/>
      <c r="RCD63" s="9"/>
      <c r="RCE63" s="78"/>
      <c r="RCF63" s="9"/>
      <c r="RCG63" s="9"/>
      <c r="RCH63" s="78"/>
      <c r="RCI63" s="9"/>
      <c r="RCJ63" s="9"/>
      <c r="RCK63" s="78"/>
      <c r="RCL63" s="9"/>
      <c r="RCM63" s="9"/>
      <c r="RCN63" s="78"/>
      <c r="RCO63" s="9"/>
      <c r="RCP63" s="9"/>
      <c r="RCQ63" s="78"/>
      <c r="RCR63" s="9"/>
      <c r="RCS63" s="9"/>
      <c r="RCT63" s="78"/>
      <c r="RCU63" s="9"/>
      <c r="RCV63" s="9"/>
      <c r="RCW63" s="78"/>
      <c r="RCX63" s="9"/>
      <c r="RCY63" s="9"/>
      <c r="RCZ63" s="78"/>
      <c r="RDA63" s="9"/>
      <c r="RDB63" s="9"/>
      <c r="RDC63" s="78"/>
      <c r="RDD63" s="9"/>
      <c r="RDE63" s="9"/>
      <c r="RDF63" s="78"/>
      <c r="RDG63" s="9"/>
      <c r="RDH63" s="9"/>
      <c r="RDI63" s="78"/>
      <c r="RDJ63" s="9"/>
      <c r="RDK63" s="9"/>
      <c r="RDL63" s="78"/>
      <c r="RDM63" s="9"/>
      <c r="RDN63" s="9"/>
      <c r="RDO63" s="78"/>
      <c r="RDP63" s="9"/>
      <c r="RDQ63" s="9"/>
      <c r="RDR63" s="78"/>
      <c r="RDS63" s="9"/>
      <c r="RDT63" s="9"/>
      <c r="RDU63" s="78"/>
      <c r="RDV63" s="9"/>
      <c r="RDW63" s="9"/>
      <c r="RDX63" s="78"/>
      <c r="RDY63" s="9"/>
      <c r="RDZ63" s="9"/>
      <c r="REA63" s="78"/>
      <c r="REB63" s="10"/>
      <c r="REC63" s="10"/>
      <c r="RED63" s="10"/>
      <c r="REE63" s="9"/>
      <c r="REF63" s="9"/>
      <c r="REG63" s="78"/>
      <c r="REH63" s="10"/>
      <c r="REI63" s="10"/>
      <c r="REJ63" s="10"/>
      <c r="REK63" s="9"/>
      <c r="REL63" s="9"/>
      <c r="REM63" s="78"/>
      <c r="REN63" s="9"/>
      <c r="REO63" s="9"/>
      <c r="REP63" s="78"/>
      <c r="REQ63" s="10"/>
      <c r="RER63" s="10"/>
      <c r="RES63" s="10"/>
      <c r="RET63" s="10"/>
      <c r="REU63" s="10"/>
      <c r="REV63" s="10"/>
      <c r="REW63" s="57"/>
      <c r="REX63" s="58"/>
      <c r="REY63" s="9"/>
      <c r="REZ63" s="9"/>
      <c r="RFA63" s="78"/>
      <c r="RFB63" s="9"/>
      <c r="RFC63" s="9"/>
      <c r="RFD63" s="78"/>
      <c r="RFE63" s="9"/>
      <c r="RFF63" s="9"/>
      <c r="RFG63" s="78"/>
      <c r="RFH63" s="9"/>
      <c r="RFI63" s="9"/>
      <c r="RFJ63" s="78"/>
      <c r="RFK63" s="9"/>
      <c r="RFL63" s="9"/>
      <c r="RFM63" s="78"/>
      <c r="RFN63" s="9"/>
      <c r="RFO63" s="9"/>
      <c r="RFP63" s="78"/>
      <c r="RFQ63" s="9"/>
      <c r="RFR63" s="9"/>
      <c r="RFS63" s="78"/>
      <c r="RFT63" s="9"/>
      <c r="RFU63" s="9"/>
      <c r="RFV63" s="78"/>
      <c r="RFW63" s="9"/>
      <c r="RFX63" s="9"/>
      <c r="RFY63" s="78"/>
      <c r="RFZ63" s="9"/>
      <c r="RGA63" s="9"/>
      <c r="RGB63" s="78"/>
      <c r="RGC63" s="9"/>
      <c r="RGD63" s="9"/>
      <c r="RGE63" s="78"/>
      <c r="RGF63" s="9"/>
      <c r="RGG63" s="9"/>
      <c r="RGH63" s="78"/>
      <c r="RGI63" s="9"/>
      <c r="RGJ63" s="9"/>
      <c r="RGK63" s="78"/>
      <c r="RGL63" s="9"/>
      <c r="RGM63" s="9"/>
      <c r="RGN63" s="78"/>
      <c r="RGO63" s="9"/>
      <c r="RGP63" s="9"/>
      <c r="RGQ63" s="78"/>
      <c r="RGR63" s="9"/>
      <c r="RGS63" s="9"/>
      <c r="RGT63" s="78"/>
      <c r="RGU63" s="9"/>
      <c r="RGV63" s="9"/>
      <c r="RGW63" s="78"/>
      <c r="RGX63" s="9"/>
      <c r="RGY63" s="9"/>
      <c r="RGZ63" s="78"/>
      <c r="RHA63" s="9"/>
      <c r="RHB63" s="9"/>
      <c r="RHC63" s="78"/>
      <c r="RHD63" s="9"/>
      <c r="RHE63" s="9"/>
      <c r="RHF63" s="78"/>
      <c r="RHG63" s="9"/>
      <c r="RHH63" s="9"/>
      <c r="RHI63" s="78"/>
      <c r="RHJ63" s="10"/>
      <c r="RHK63" s="10"/>
      <c r="RHL63" s="10"/>
      <c r="RHM63" s="9"/>
      <c r="RHN63" s="9"/>
      <c r="RHO63" s="78"/>
      <c r="RHP63" s="10"/>
      <c r="RHQ63" s="10"/>
      <c r="RHR63" s="10"/>
      <c r="RHS63" s="9"/>
      <c r="RHT63" s="9"/>
      <c r="RHU63" s="78"/>
      <c r="RHV63" s="9"/>
      <c r="RHW63" s="9"/>
      <c r="RHX63" s="78"/>
      <c r="RHY63" s="10"/>
      <c r="RHZ63" s="10"/>
      <c r="RIA63" s="10"/>
      <c r="RIB63" s="10"/>
      <c r="RIC63" s="10"/>
      <c r="RID63" s="10"/>
      <c r="RIE63" s="57"/>
      <c r="RIF63" s="58"/>
      <c r="RIG63" s="9"/>
      <c r="RIH63" s="9"/>
      <c r="RII63" s="78"/>
      <c r="RIJ63" s="9"/>
      <c r="RIK63" s="9"/>
      <c r="RIL63" s="78"/>
      <c r="RIM63" s="9"/>
      <c r="RIN63" s="9"/>
      <c r="RIO63" s="78"/>
      <c r="RIP63" s="9"/>
      <c r="RIQ63" s="9"/>
      <c r="RIR63" s="78"/>
      <c r="RIS63" s="9"/>
      <c r="RIT63" s="9"/>
      <c r="RIU63" s="78"/>
      <c r="RIV63" s="9"/>
      <c r="RIW63" s="9"/>
      <c r="RIX63" s="78"/>
      <c r="RIY63" s="9"/>
      <c r="RIZ63" s="9"/>
      <c r="RJA63" s="78"/>
      <c r="RJB63" s="9"/>
      <c r="RJC63" s="9"/>
      <c r="RJD63" s="78"/>
      <c r="RJE63" s="9"/>
      <c r="RJF63" s="9"/>
      <c r="RJG63" s="78"/>
      <c r="RJH63" s="9"/>
      <c r="RJI63" s="9"/>
      <c r="RJJ63" s="78"/>
      <c r="RJK63" s="9"/>
      <c r="RJL63" s="9"/>
      <c r="RJM63" s="78"/>
      <c r="RJN63" s="9"/>
      <c r="RJO63" s="9"/>
      <c r="RJP63" s="78"/>
      <c r="RJQ63" s="9"/>
      <c r="RJR63" s="9"/>
      <c r="RJS63" s="78"/>
      <c r="RJT63" s="9"/>
      <c r="RJU63" s="9"/>
      <c r="RJV63" s="78"/>
      <c r="RJW63" s="9"/>
      <c r="RJX63" s="9"/>
      <c r="RJY63" s="78"/>
      <c r="RJZ63" s="9"/>
      <c r="RKA63" s="9"/>
      <c r="RKB63" s="78"/>
      <c r="RKC63" s="9"/>
      <c r="RKD63" s="9"/>
      <c r="RKE63" s="78"/>
      <c r="RKF63" s="9"/>
      <c r="RKG63" s="9"/>
      <c r="RKH63" s="78"/>
      <c r="RKI63" s="9"/>
      <c r="RKJ63" s="9"/>
      <c r="RKK63" s="78"/>
      <c r="RKL63" s="9"/>
      <c r="RKM63" s="9"/>
      <c r="RKN63" s="78"/>
      <c r="RKO63" s="9"/>
      <c r="RKP63" s="9"/>
      <c r="RKQ63" s="78"/>
      <c r="RKR63" s="10"/>
      <c r="RKS63" s="10"/>
      <c r="RKT63" s="10"/>
      <c r="RKU63" s="9"/>
      <c r="RKV63" s="9"/>
      <c r="RKW63" s="78"/>
      <c r="RKX63" s="10"/>
      <c r="RKY63" s="10"/>
      <c r="RKZ63" s="10"/>
      <c r="RLA63" s="9"/>
      <c r="RLB63" s="9"/>
      <c r="RLC63" s="78"/>
      <c r="RLD63" s="9"/>
      <c r="RLE63" s="9"/>
      <c r="RLF63" s="78"/>
      <c r="RLG63" s="10"/>
      <c r="RLH63" s="10"/>
      <c r="RLI63" s="10"/>
      <c r="RLJ63" s="10"/>
      <c r="RLK63" s="10"/>
      <c r="RLL63" s="10"/>
      <c r="RLM63" s="57"/>
      <c r="RLN63" s="58"/>
      <c r="RLO63" s="9"/>
      <c r="RLP63" s="9"/>
      <c r="RLQ63" s="78"/>
      <c r="RLR63" s="9"/>
      <c r="RLS63" s="9"/>
      <c r="RLT63" s="78"/>
      <c r="RLU63" s="9"/>
      <c r="RLV63" s="9"/>
      <c r="RLW63" s="78"/>
      <c r="RLX63" s="9"/>
      <c r="RLY63" s="9"/>
      <c r="RLZ63" s="78"/>
      <c r="RMA63" s="9"/>
      <c r="RMB63" s="9"/>
      <c r="RMC63" s="78"/>
      <c r="RMD63" s="9"/>
      <c r="RME63" s="9"/>
      <c r="RMF63" s="78"/>
      <c r="RMG63" s="9"/>
      <c r="RMH63" s="9"/>
      <c r="RMI63" s="78"/>
      <c r="RMJ63" s="9"/>
      <c r="RMK63" s="9"/>
      <c r="RML63" s="78"/>
      <c r="RMM63" s="9"/>
      <c r="RMN63" s="9"/>
      <c r="RMO63" s="78"/>
      <c r="RMP63" s="9"/>
      <c r="RMQ63" s="9"/>
      <c r="RMR63" s="78"/>
      <c r="RMS63" s="9"/>
      <c r="RMT63" s="9"/>
      <c r="RMU63" s="78"/>
      <c r="RMV63" s="9"/>
      <c r="RMW63" s="9"/>
      <c r="RMX63" s="78"/>
      <c r="RMY63" s="9"/>
      <c r="RMZ63" s="9"/>
      <c r="RNA63" s="78"/>
      <c r="RNB63" s="9"/>
      <c r="RNC63" s="9"/>
      <c r="RND63" s="78"/>
      <c r="RNE63" s="9"/>
      <c r="RNF63" s="9"/>
      <c r="RNG63" s="78"/>
      <c r="RNH63" s="9"/>
      <c r="RNI63" s="9"/>
      <c r="RNJ63" s="78"/>
      <c r="RNK63" s="9"/>
      <c r="RNL63" s="9"/>
      <c r="RNM63" s="78"/>
      <c r="RNN63" s="9"/>
      <c r="RNO63" s="9"/>
      <c r="RNP63" s="78"/>
      <c r="RNQ63" s="9"/>
      <c r="RNR63" s="9"/>
      <c r="RNS63" s="78"/>
      <c r="RNT63" s="9"/>
      <c r="RNU63" s="9"/>
      <c r="RNV63" s="78"/>
      <c r="RNW63" s="9"/>
      <c r="RNX63" s="9"/>
      <c r="RNY63" s="78"/>
      <c r="RNZ63" s="10"/>
      <c r="ROA63" s="10"/>
      <c r="ROB63" s="10"/>
      <c r="ROC63" s="9"/>
      <c r="ROD63" s="9"/>
      <c r="ROE63" s="78"/>
      <c r="ROF63" s="10"/>
      <c r="ROG63" s="10"/>
      <c r="ROH63" s="10"/>
      <c r="ROI63" s="9"/>
      <c r="ROJ63" s="9"/>
      <c r="ROK63" s="78"/>
      <c r="ROL63" s="9"/>
      <c r="ROM63" s="9"/>
      <c r="RON63" s="78"/>
      <c r="ROO63" s="10"/>
      <c r="ROP63" s="10"/>
      <c r="ROQ63" s="10"/>
      <c r="ROR63" s="10"/>
      <c r="ROS63" s="10"/>
      <c r="ROT63" s="10"/>
      <c r="ROU63" s="57"/>
      <c r="ROV63" s="58"/>
      <c r="ROW63" s="9"/>
      <c r="ROX63" s="9"/>
      <c r="ROY63" s="78"/>
      <c r="ROZ63" s="9"/>
      <c r="RPA63" s="9"/>
      <c r="RPB63" s="78"/>
      <c r="RPC63" s="9"/>
      <c r="RPD63" s="9"/>
      <c r="RPE63" s="78"/>
      <c r="RPF63" s="9"/>
      <c r="RPG63" s="9"/>
      <c r="RPH63" s="78"/>
      <c r="RPI63" s="9"/>
      <c r="RPJ63" s="9"/>
      <c r="RPK63" s="78"/>
      <c r="RPL63" s="9"/>
      <c r="RPM63" s="9"/>
      <c r="RPN63" s="78"/>
      <c r="RPO63" s="9"/>
      <c r="RPP63" s="9"/>
      <c r="RPQ63" s="78"/>
      <c r="RPR63" s="9"/>
      <c r="RPS63" s="9"/>
      <c r="RPT63" s="78"/>
      <c r="RPU63" s="9"/>
      <c r="RPV63" s="9"/>
      <c r="RPW63" s="78"/>
      <c r="RPX63" s="9"/>
      <c r="RPY63" s="9"/>
      <c r="RPZ63" s="78"/>
      <c r="RQA63" s="9"/>
      <c r="RQB63" s="9"/>
      <c r="RQC63" s="78"/>
      <c r="RQD63" s="9"/>
      <c r="RQE63" s="9"/>
      <c r="RQF63" s="78"/>
      <c r="RQG63" s="9"/>
      <c r="RQH63" s="9"/>
      <c r="RQI63" s="78"/>
      <c r="RQJ63" s="9"/>
      <c r="RQK63" s="9"/>
      <c r="RQL63" s="78"/>
      <c r="RQM63" s="9"/>
      <c r="RQN63" s="9"/>
      <c r="RQO63" s="78"/>
      <c r="RQP63" s="9"/>
      <c r="RQQ63" s="9"/>
      <c r="RQR63" s="78"/>
      <c r="RQS63" s="9"/>
      <c r="RQT63" s="9"/>
      <c r="RQU63" s="78"/>
      <c r="RQV63" s="9"/>
      <c r="RQW63" s="9"/>
      <c r="RQX63" s="78"/>
      <c r="RQY63" s="9"/>
      <c r="RQZ63" s="9"/>
      <c r="RRA63" s="78"/>
      <c r="RRB63" s="9"/>
      <c r="RRC63" s="9"/>
      <c r="RRD63" s="78"/>
      <c r="RRE63" s="9"/>
      <c r="RRF63" s="9"/>
      <c r="RRG63" s="78"/>
      <c r="RRH63" s="10"/>
      <c r="RRI63" s="10"/>
      <c r="RRJ63" s="10"/>
      <c r="RRK63" s="9"/>
      <c r="RRL63" s="9"/>
      <c r="RRM63" s="78"/>
      <c r="RRN63" s="10"/>
      <c r="RRO63" s="10"/>
      <c r="RRP63" s="10"/>
      <c r="RRQ63" s="9"/>
      <c r="RRR63" s="9"/>
      <c r="RRS63" s="78"/>
      <c r="RRT63" s="9"/>
      <c r="RRU63" s="9"/>
      <c r="RRV63" s="78"/>
      <c r="RRW63" s="10"/>
      <c r="RRX63" s="10"/>
      <c r="RRY63" s="10"/>
      <c r="RRZ63" s="10"/>
      <c r="RSA63" s="10"/>
      <c r="RSB63" s="10"/>
      <c r="RSC63" s="57"/>
      <c r="RSD63" s="58"/>
      <c r="RSE63" s="9"/>
      <c r="RSF63" s="9"/>
      <c r="RSG63" s="78"/>
      <c r="RSH63" s="9"/>
      <c r="RSI63" s="9"/>
      <c r="RSJ63" s="78"/>
      <c r="RSK63" s="9"/>
      <c r="RSL63" s="9"/>
      <c r="RSM63" s="78"/>
      <c r="RSN63" s="9"/>
      <c r="RSO63" s="9"/>
      <c r="RSP63" s="78"/>
      <c r="RSQ63" s="9"/>
      <c r="RSR63" s="9"/>
      <c r="RSS63" s="78"/>
      <c r="RST63" s="9"/>
      <c r="RSU63" s="9"/>
      <c r="RSV63" s="78"/>
      <c r="RSW63" s="9"/>
      <c r="RSX63" s="9"/>
      <c r="RSY63" s="78"/>
      <c r="RSZ63" s="9"/>
      <c r="RTA63" s="9"/>
      <c r="RTB63" s="78"/>
      <c r="RTC63" s="9"/>
      <c r="RTD63" s="9"/>
      <c r="RTE63" s="78"/>
      <c r="RTF63" s="9"/>
      <c r="RTG63" s="9"/>
      <c r="RTH63" s="78"/>
      <c r="RTI63" s="9"/>
      <c r="RTJ63" s="9"/>
      <c r="RTK63" s="78"/>
      <c r="RTL63" s="9"/>
      <c r="RTM63" s="9"/>
      <c r="RTN63" s="78"/>
      <c r="RTO63" s="9"/>
      <c r="RTP63" s="9"/>
      <c r="RTQ63" s="78"/>
      <c r="RTR63" s="9"/>
      <c r="RTS63" s="9"/>
      <c r="RTT63" s="78"/>
      <c r="RTU63" s="9"/>
      <c r="RTV63" s="9"/>
      <c r="RTW63" s="78"/>
      <c r="RTX63" s="9"/>
      <c r="RTY63" s="9"/>
      <c r="RTZ63" s="78"/>
      <c r="RUA63" s="9"/>
      <c r="RUB63" s="9"/>
      <c r="RUC63" s="78"/>
      <c r="RUD63" s="9"/>
      <c r="RUE63" s="9"/>
      <c r="RUF63" s="78"/>
      <c r="RUG63" s="9"/>
      <c r="RUH63" s="9"/>
      <c r="RUI63" s="78"/>
      <c r="RUJ63" s="9"/>
      <c r="RUK63" s="9"/>
      <c r="RUL63" s="78"/>
      <c r="RUM63" s="9"/>
      <c r="RUN63" s="9"/>
      <c r="RUO63" s="78"/>
      <c r="RUP63" s="10"/>
      <c r="RUQ63" s="10"/>
      <c r="RUR63" s="10"/>
      <c r="RUS63" s="9"/>
      <c r="RUT63" s="9"/>
      <c r="RUU63" s="78"/>
      <c r="RUV63" s="10"/>
      <c r="RUW63" s="10"/>
      <c r="RUX63" s="10"/>
      <c r="RUY63" s="9"/>
      <c r="RUZ63" s="9"/>
      <c r="RVA63" s="78"/>
      <c r="RVB63" s="9"/>
      <c r="RVC63" s="9"/>
      <c r="RVD63" s="78"/>
      <c r="RVE63" s="10"/>
      <c r="RVF63" s="10"/>
      <c r="RVG63" s="10"/>
      <c r="RVH63" s="10"/>
      <c r="RVI63" s="10"/>
      <c r="RVJ63" s="10"/>
      <c r="RVK63" s="57"/>
      <c r="RVL63" s="58"/>
      <c r="RVM63" s="9"/>
      <c r="RVN63" s="9"/>
      <c r="RVO63" s="78"/>
      <c r="RVP63" s="9"/>
      <c r="RVQ63" s="9"/>
      <c r="RVR63" s="78"/>
      <c r="RVS63" s="9"/>
      <c r="RVT63" s="9"/>
      <c r="RVU63" s="78"/>
      <c r="RVV63" s="9"/>
      <c r="RVW63" s="9"/>
      <c r="RVX63" s="78"/>
      <c r="RVY63" s="9"/>
      <c r="RVZ63" s="9"/>
      <c r="RWA63" s="78"/>
      <c r="RWB63" s="9"/>
      <c r="RWC63" s="9"/>
      <c r="RWD63" s="78"/>
      <c r="RWE63" s="9"/>
      <c r="RWF63" s="9"/>
      <c r="RWG63" s="78"/>
      <c r="RWH63" s="9"/>
      <c r="RWI63" s="9"/>
      <c r="RWJ63" s="78"/>
      <c r="RWK63" s="9"/>
      <c r="RWL63" s="9"/>
      <c r="RWM63" s="78"/>
      <c r="RWN63" s="9"/>
      <c r="RWO63" s="9"/>
      <c r="RWP63" s="78"/>
      <c r="RWQ63" s="9"/>
      <c r="RWR63" s="9"/>
      <c r="RWS63" s="78"/>
      <c r="RWT63" s="9"/>
      <c r="RWU63" s="9"/>
      <c r="RWV63" s="78"/>
      <c r="RWW63" s="9"/>
      <c r="RWX63" s="9"/>
      <c r="RWY63" s="78"/>
      <c r="RWZ63" s="9"/>
      <c r="RXA63" s="9"/>
      <c r="RXB63" s="78"/>
      <c r="RXC63" s="9"/>
      <c r="RXD63" s="9"/>
      <c r="RXE63" s="78"/>
      <c r="RXF63" s="9"/>
      <c r="RXG63" s="9"/>
      <c r="RXH63" s="78"/>
      <c r="RXI63" s="9"/>
      <c r="RXJ63" s="9"/>
      <c r="RXK63" s="78"/>
      <c r="RXL63" s="9"/>
      <c r="RXM63" s="9"/>
      <c r="RXN63" s="78"/>
      <c r="RXO63" s="9"/>
      <c r="RXP63" s="9"/>
      <c r="RXQ63" s="78"/>
      <c r="RXR63" s="9"/>
      <c r="RXS63" s="9"/>
      <c r="RXT63" s="78"/>
      <c r="RXU63" s="9"/>
      <c r="RXV63" s="9"/>
      <c r="RXW63" s="78"/>
      <c r="RXX63" s="10"/>
      <c r="RXY63" s="10"/>
      <c r="RXZ63" s="10"/>
      <c r="RYA63" s="9"/>
      <c r="RYB63" s="9"/>
      <c r="RYC63" s="78"/>
      <c r="RYD63" s="10"/>
      <c r="RYE63" s="10"/>
      <c r="RYF63" s="10"/>
      <c r="RYG63" s="9"/>
      <c r="RYH63" s="9"/>
      <c r="RYI63" s="78"/>
      <c r="RYJ63" s="9"/>
      <c r="RYK63" s="9"/>
      <c r="RYL63" s="78"/>
      <c r="RYM63" s="10"/>
      <c r="RYN63" s="10"/>
      <c r="RYO63" s="10"/>
      <c r="RYP63" s="10"/>
      <c r="RYQ63" s="10"/>
      <c r="RYR63" s="10"/>
      <c r="RYS63" s="57"/>
      <c r="RYT63" s="58"/>
      <c r="RYU63" s="9"/>
      <c r="RYV63" s="9"/>
      <c r="RYW63" s="78"/>
      <c r="RYX63" s="9"/>
      <c r="RYY63" s="9"/>
      <c r="RYZ63" s="78"/>
      <c r="RZA63" s="9"/>
      <c r="RZB63" s="9"/>
      <c r="RZC63" s="78"/>
      <c r="RZD63" s="9"/>
      <c r="RZE63" s="9"/>
      <c r="RZF63" s="78"/>
      <c r="RZG63" s="9"/>
      <c r="RZH63" s="9"/>
      <c r="RZI63" s="78"/>
      <c r="RZJ63" s="9"/>
      <c r="RZK63" s="9"/>
      <c r="RZL63" s="78"/>
      <c r="RZM63" s="9"/>
      <c r="RZN63" s="9"/>
      <c r="RZO63" s="78"/>
      <c r="RZP63" s="9"/>
      <c r="RZQ63" s="9"/>
      <c r="RZR63" s="78"/>
      <c r="RZS63" s="9"/>
      <c r="RZT63" s="9"/>
      <c r="RZU63" s="78"/>
      <c r="RZV63" s="9"/>
      <c r="RZW63" s="9"/>
      <c r="RZX63" s="78"/>
      <c r="RZY63" s="9"/>
      <c r="RZZ63" s="9"/>
      <c r="SAA63" s="78"/>
      <c r="SAB63" s="9"/>
      <c r="SAC63" s="9"/>
      <c r="SAD63" s="78"/>
      <c r="SAE63" s="9"/>
      <c r="SAF63" s="9"/>
      <c r="SAG63" s="78"/>
      <c r="SAH63" s="9"/>
      <c r="SAI63" s="9"/>
      <c r="SAJ63" s="78"/>
      <c r="SAK63" s="9"/>
      <c r="SAL63" s="9"/>
      <c r="SAM63" s="78"/>
      <c r="SAN63" s="9"/>
      <c r="SAO63" s="9"/>
      <c r="SAP63" s="78"/>
      <c r="SAQ63" s="9"/>
      <c r="SAR63" s="9"/>
      <c r="SAS63" s="78"/>
      <c r="SAT63" s="9"/>
      <c r="SAU63" s="9"/>
      <c r="SAV63" s="78"/>
      <c r="SAW63" s="9"/>
      <c r="SAX63" s="9"/>
      <c r="SAY63" s="78"/>
      <c r="SAZ63" s="9"/>
      <c r="SBA63" s="9"/>
      <c r="SBB63" s="78"/>
      <c r="SBC63" s="9"/>
      <c r="SBD63" s="9"/>
      <c r="SBE63" s="78"/>
      <c r="SBF63" s="10"/>
      <c r="SBG63" s="10"/>
      <c r="SBH63" s="10"/>
      <c r="SBI63" s="9"/>
      <c r="SBJ63" s="9"/>
      <c r="SBK63" s="78"/>
      <c r="SBL63" s="10"/>
      <c r="SBM63" s="10"/>
      <c r="SBN63" s="10"/>
      <c r="SBO63" s="9"/>
      <c r="SBP63" s="9"/>
      <c r="SBQ63" s="78"/>
      <c r="SBR63" s="9"/>
      <c r="SBS63" s="9"/>
      <c r="SBT63" s="78"/>
      <c r="SBU63" s="10"/>
      <c r="SBV63" s="10"/>
      <c r="SBW63" s="10"/>
      <c r="SBX63" s="10"/>
      <c r="SBY63" s="10"/>
      <c r="SBZ63" s="10"/>
      <c r="SCA63" s="57"/>
      <c r="SCB63" s="58"/>
      <c r="SCC63" s="9"/>
      <c r="SCD63" s="9"/>
      <c r="SCE63" s="78"/>
      <c r="SCF63" s="9"/>
      <c r="SCG63" s="9"/>
      <c r="SCH63" s="78"/>
      <c r="SCI63" s="9"/>
      <c r="SCJ63" s="9"/>
      <c r="SCK63" s="78"/>
      <c r="SCL63" s="9"/>
      <c r="SCM63" s="9"/>
      <c r="SCN63" s="78"/>
      <c r="SCO63" s="9"/>
      <c r="SCP63" s="9"/>
      <c r="SCQ63" s="78"/>
      <c r="SCR63" s="9"/>
      <c r="SCS63" s="9"/>
      <c r="SCT63" s="78"/>
      <c r="SCU63" s="9"/>
      <c r="SCV63" s="9"/>
      <c r="SCW63" s="78"/>
      <c r="SCX63" s="9"/>
      <c r="SCY63" s="9"/>
      <c r="SCZ63" s="78"/>
      <c r="SDA63" s="9"/>
      <c r="SDB63" s="9"/>
      <c r="SDC63" s="78"/>
      <c r="SDD63" s="9"/>
      <c r="SDE63" s="9"/>
      <c r="SDF63" s="78"/>
      <c r="SDG63" s="9"/>
      <c r="SDH63" s="9"/>
      <c r="SDI63" s="78"/>
      <c r="SDJ63" s="9"/>
      <c r="SDK63" s="9"/>
      <c r="SDL63" s="78"/>
      <c r="SDM63" s="9"/>
      <c r="SDN63" s="9"/>
      <c r="SDO63" s="78"/>
      <c r="SDP63" s="9"/>
      <c r="SDQ63" s="9"/>
      <c r="SDR63" s="78"/>
      <c r="SDS63" s="9"/>
      <c r="SDT63" s="9"/>
      <c r="SDU63" s="78"/>
      <c r="SDV63" s="9"/>
      <c r="SDW63" s="9"/>
      <c r="SDX63" s="78"/>
      <c r="SDY63" s="9"/>
      <c r="SDZ63" s="9"/>
      <c r="SEA63" s="78"/>
      <c r="SEB63" s="9"/>
      <c r="SEC63" s="9"/>
      <c r="SED63" s="78"/>
      <c r="SEE63" s="9"/>
      <c r="SEF63" s="9"/>
      <c r="SEG63" s="78"/>
      <c r="SEH63" s="9"/>
      <c r="SEI63" s="9"/>
      <c r="SEJ63" s="78"/>
      <c r="SEK63" s="9"/>
      <c r="SEL63" s="9"/>
      <c r="SEM63" s="78"/>
      <c r="SEN63" s="10"/>
      <c r="SEO63" s="10"/>
      <c r="SEP63" s="10"/>
      <c r="SEQ63" s="9"/>
      <c r="SER63" s="9"/>
      <c r="SES63" s="78"/>
      <c r="SET63" s="10"/>
      <c r="SEU63" s="10"/>
      <c r="SEV63" s="10"/>
      <c r="SEW63" s="9"/>
      <c r="SEX63" s="9"/>
      <c r="SEY63" s="78"/>
      <c r="SEZ63" s="9"/>
      <c r="SFA63" s="9"/>
      <c r="SFB63" s="78"/>
      <c r="SFC63" s="10"/>
      <c r="SFD63" s="10"/>
      <c r="SFE63" s="10"/>
      <c r="SFF63" s="10"/>
      <c r="SFG63" s="10"/>
      <c r="SFH63" s="10"/>
      <c r="SFI63" s="57"/>
      <c r="SFJ63" s="58"/>
      <c r="SFK63" s="9"/>
      <c r="SFL63" s="9"/>
      <c r="SFM63" s="78"/>
      <c r="SFN63" s="9"/>
      <c r="SFO63" s="9"/>
      <c r="SFP63" s="78"/>
      <c r="SFQ63" s="9"/>
      <c r="SFR63" s="9"/>
      <c r="SFS63" s="78"/>
      <c r="SFT63" s="9"/>
      <c r="SFU63" s="9"/>
      <c r="SFV63" s="78"/>
      <c r="SFW63" s="9"/>
      <c r="SFX63" s="9"/>
      <c r="SFY63" s="78"/>
      <c r="SFZ63" s="9"/>
      <c r="SGA63" s="9"/>
      <c r="SGB63" s="78"/>
      <c r="SGC63" s="9"/>
      <c r="SGD63" s="9"/>
      <c r="SGE63" s="78"/>
      <c r="SGF63" s="9"/>
      <c r="SGG63" s="9"/>
      <c r="SGH63" s="78"/>
      <c r="SGI63" s="9"/>
      <c r="SGJ63" s="9"/>
      <c r="SGK63" s="78"/>
      <c r="SGL63" s="9"/>
      <c r="SGM63" s="9"/>
      <c r="SGN63" s="78"/>
      <c r="SGO63" s="9"/>
      <c r="SGP63" s="9"/>
      <c r="SGQ63" s="78"/>
      <c r="SGR63" s="9"/>
      <c r="SGS63" s="9"/>
      <c r="SGT63" s="78"/>
      <c r="SGU63" s="9"/>
      <c r="SGV63" s="9"/>
      <c r="SGW63" s="78"/>
      <c r="SGX63" s="9"/>
      <c r="SGY63" s="9"/>
      <c r="SGZ63" s="78"/>
      <c r="SHA63" s="9"/>
      <c r="SHB63" s="9"/>
      <c r="SHC63" s="78"/>
      <c r="SHD63" s="9"/>
      <c r="SHE63" s="9"/>
      <c r="SHF63" s="78"/>
      <c r="SHG63" s="9"/>
      <c r="SHH63" s="9"/>
      <c r="SHI63" s="78"/>
      <c r="SHJ63" s="9"/>
      <c r="SHK63" s="9"/>
      <c r="SHL63" s="78"/>
      <c r="SHM63" s="9"/>
      <c r="SHN63" s="9"/>
      <c r="SHO63" s="78"/>
      <c r="SHP63" s="9"/>
      <c r="SHQ63" s="9"/>
      <c r="SHR63" s="78"/>
      <c r="SHS63" s="9"/>
      <c r="SHT63" s="9"/>
      <c r="SHU63" s="78"/>
      <c r="SHV63" s="10"/>
      <c r="SHW63" s="10"/>
      <c r="SHX63" s="10"/>
      <c r="SHY63" s="9"/>
      <c r="SHZ63" s="9"/>
      <c r="SIA63" s="78"/>
      <c r="SIB63" s="10"/>
      <c r="SIC63" s="10"/>
      <c r="SID63" s="10"/>
      <c r="SIE63" s="9"/>
      <c r="SIF63" s="9"/>
      <c r="SIG63" s="78"/>
      <c r="SIH63" s="9"/>
      <c r="SII63" s="9"/>
      <c r="SIJ63" s="78"/>
      <c r="SIK63" s="10"/>
      <c r="SIL63" s="10"/>
      <c r="SIM63" s="10"/>
      <c r="SIN63" s="10"/>
      <c r="SIO63" s="10"/>
      <c r="SIP63" s="10"/>
      <c r="SIQ63" s="57"/>
      <c r="SIR63" s="58"/>
      <c r="SIS63" s="9"/>
      <c r="SIT63" s="9"/>
      <c r="SIU63" s="78"/>
      <c r="SIV63" s="9"/>
      <c r="SIW63" s="9"/>
      <c r="SIX63" s="78"/>
      <c r="SIY63" s="9"/>
      <c r="SIZ63" s="9"/>
      <c r="SJA63" s="78"/>
      <c r="SJB63" s="9"/>
      <c r="SJC63" s="9"/>
      <c r="SJD63" s="78"/>
      <c r="SJE63" s="9"/>
      <c r="SJF63" s="9"/>
      <c r="SJG63" s="78"/>
      <c r="SJH63" s="9"/>
      <c r="SJI63" s="9"/>
      <c r="SJJ63" s="78"/>
      <c r="SJK63" s="9"/>
      <c r="SJL63" s="9"/>
      <c r="SJM63" s="78"/>
      <c r="SJN63" s="9"/>
      <c r="SJO63" s="9"/>
      <c r="SJP63" s="78"/>
      <c r="SJQ63" s="9"/>
      <c r="SJR63" s="9"/>
      <c r="SJS63" s="78"/>
      <c r="SJT63" s="9"/>
      <c r="SJU63" s="9"/>
      <c r="SJV63" s="78"/>
      <c r="SJW63" s="9"/>
      <c r="SJX63" s="9"/>
      <c r="SJY63" s="78"/>
      <c r="SJZ63" s="9"/>
      <c r="SKA63" s="9"/>
      <c r="SKB63" s="78"/>
      <c r="SKC63" s="9"/>
      <c r="SKD63" s="9"/>
      <c r="SKE63" s="78"/>
      <c r="SKF63" s="9"/>
      <c r="SKG63" s="9"/>
      <c r="SKH63" s="78"/>
      <c r="SKI63" s="9"/>
      <c r="SKJ63" s="9"/>
      <c r="SKK63" s="78"/>
      <c r="SKL63" s="9"/>
      <c r="SKM63" s="9"/>
      <c r="SKN63" s="78"/>
      <c r="SKO63" s="9"/>
      <c r="SKP63" s="9"/>
      <c r="SKQ63" s="78"/>
      <c r="SKR63" s="9"/>
      <c r="SKS63" s="9"/>
      <c r="SKT63" s="78"/>
      <c r="SKU63" s="9"/>
      <c r="SKV63" s="9"/>
      <c r="SKW63" s="78"/>
      <c r="SKX63" s="9"/>
      <c r="SKY63" s="9"/>
      <c r="SKZ63" s="78"/>
      <c r="SLA63" s="9"/>
      <c r="SLB63" s="9"/>
      <c r="SLC63" s="78"/>
      <c r="SLD63" s="10"/>
      <c r="SLE63" s="10"/>
      <c r="SLF63" s="10"/>
      <c r="SLG63" s="9"/>
      <c r="SLH63" s="9"/>
      <c r="SLI63" s="78"/>
      <c r="SLJ63" s="10"/>
      <c r="SLK63" s="10"/>
      <c r="SLL63" s="10"/>
      <c r="SLM63" s="9"/>
      <c r="SLN63" s="9"/>
      <c r="SLO63" s="78"/>
      <c r="SLP63" s="9"/>
      <c r="SLQ63" s="9"/>
      <c r="SLR63" s="78"/>
      <c r="SLS63" s="10"/>
      <c r="SLT63" s="10"/>
      <c r="SLU63" s="10"/>
      <c r="SLV63" s="10"/>
      <c r="SLW63" s="10"/>
      <c r="SLX63" s="10"/>
      <c r="SLY63" s="57"/>
      <c r="SLZ63" s="58"/>
      <c r="SMA63" s="9"/>
      <c r="SMB63" s="9"/>
      <c r="SMC63" s="78"/>
      <c r="SMD63" s="9"/>
      <c r="SME63" s="9"/>
      <c r="SMF63" s="78"/>
      <c r="SMG63" s="9"/>
      <c r="SMH63" s="9"/>
      <c r="SMI63" s="78"/>
      <c r="SMJ63" s="9"/>
      <c r="SMK63" s="9"/>
      <c r="SML63" s="78"/>
      <c r="SMM63" s="9"/>
      <c r="SMN63" s="9"/>
      <c r="SMO63" s="78"/>
      <c r="SMP63" s="9"/>
      <c r="SMQ63" s="9"/>
      <c r="SMR63" s="78"/>
      <c r="SMS63" s="9"/>
      <c r="SMT63" s="9"/>
      <c r="SMU63" s="78"/>
      <c r="SMV63" s="9"/>
      <c r="SMW63" s="9"/>
      <c r="SMX63" s="78"/>
      <c r="SMY63" s="9"/>
      <c r="SMZ63" s="9"/>
      <c r="SNA63" s="78"/>
      <c r="SNB63" s="9"/>
      <c r="SNC63" s="9"/>
      <c r="SND63" s="78"/>
      <c r="SNE63" s="9"/>
      <c r="SNF63" s="9"/>
      <c r="SNG63" s="78"/>
      <c r="SNH63" s="9"/>
      <c r="SNI63" s="9"/>
      <c r="SNJ63" s="78"/>
      <c r="SNK63" s="9"/>
      <c r="SNL63" s="9"/>
      <c r="SNM63" s="78"/>
      <c r="SNN63" s="9"/>
      <c r="SNO63" s="9"/>
      <c r="SNP63" s="78"/>
      <c r="SNQ63" s="9"/>
      <c r="SNR63" s="9"/>
      <c r="SNS63" s="78"/>
      <c r="SNT63" s="9"/>
      <c r="SNU63" s="9"/>
      <c r="SNV63" s="78"/>
      <c r="SNW63" s="9"/>
      <c r="SNX63" s="9"/>
      <c r="SNY63" s="78"/>
      <c r="SNZ63" s="9"/>
      <c r="SOA63" s="9"/>
      <c r="SOB63" s="78"/>
      <c r="SOC63" s="9"/>
      <c r="SOD63" s="9"/>
      <c r="SOE63" s="78"/>
      <c r="SOF63" s="9"/>
      <c r="SOG63" s="9"/>
      <c r="SOH63" s="78"/>
      <c r="SOI63" s="9"/>
      <c r="SOJ63" s="9"/>
      <c r="SOK63" s="78"/>
      <c r="SOL63" s="10"/>
      <c r="SOM63" s="10"/>
      <c r="SON63" s="10"/>
      <c r="SOO63" s="9"/>
      <c r="SOP63" s="9"/>
      <c r="SOQ63" s="78"/>
      <c r="SOR63" s="10"/>
      <c r="SOS63" s="10"/>
      <c r="SOT63" s="10"/>
      <c r="SOU63" s="9"/>
      <c r="SOV63" s="9"/>
      <c r="SOW63" s="78"/>
      <c r="SOX63" s="9"/>
      <c r="SOY63" s="9"/>
      <c r="SOZ63" s="78"/>
      <c r="SPA63" s="10"/>
      <c r="SPB63" s="10"/>
      <c r="SPC63" s="10"/>
      <c r="SPD63" s="10"/>
      <c r="SPE63" s="10"/>
      <c r="SPF63" s="10"/>
      <c r="SPG63" s="57"/>
      <c r="SPH63" s="58"/>
      <c r="SPI63" s="9"/>
      <c r="SPJ63" s="9"/>
      <c r="SPK63" s="78"/>
      <c r="SPL63" s="9"/>
      <c r="SPM63" s="9"/>
      <c r="SPN63" s="78"/>
      <c r="SPO63" s="9"/>
      <c r="SPP63" s="9"/>
      <c r="SPQ63" s="78"/>
      <c r="SPR63" s="9"/>
      <c r="SPS63" s="9"/>
      <c r="SPT63" s="78"/>
      <c r="SPU63" s="9"/>
      <c r="SPV63" s="9"/>
      <c r="SPW63" s="78"/>
      <c r="SPX63" s="9"/>
      <c r="SPY63" s="9"/>
      <c r="SPZ63" s="78"/>
      <c r="SQA63" s="9"/>
      <c r="SQB63" s="9"/>
      <c r="SQC63" s="78"/>
      <c r="SQD63" s="9"/>
      <c r="SQE63" s="9"/>
      <c r="SQF63" s="78"/>
      <c r="SQG63" s="9"/>
      <c r="SQH63" s="9"/>
      <c r="SQI63" s="78"/>
      <c r="SQJ63" s="9"/>
      <c r="SQK63" s="9"/>
      <c r="SQL63" s="78"/>
      <c r="SQM63" s="9"/>
      <c r="SQN63" s="9"/>
      <c r="SQO63" s="78"/>
      <c r="SQP63" s="9"/>
      <c r="SQQ63" s="9"/>
      <c r="SQR63" s="78"/>
      <c r="SQS63" s="9"/>
      <c r="SQT63" s="9"/>
      <c r="SQU63" s="78"/>
      <c r="SQV63" s="9"/>
      <c r="SQW63" s="9"/>
      <c r="SQX63" s="78"/>
      <c r="SQY63" s="9"/>
      <c r="SQZ63" s="9"/>
      <c r="SRA63" s="78"/>
      <c r="SRB63" s="9"/>
      <c r="SRC63" s="9"/>
      <c r="SRD63" s="78"/>
      <c r="SRE63" s="9"/>
      <c r="SRF63" s="9"/>
      <c r="SRG63" s="78"/>
      <c r="SRH63" s="9"/>
      <c r="SRI63" s="9"/>
      <c r="SRJ63" s="78"/>
      <c r="SRK63" s="9"/>
      <c r="SRL63" s="9"/>
      <c r="SRM63" s="78"/>
      <c r="SRN63" s="9"/>
      <c r="SRO63" s="9"/>
      <c r="SRP63" s="78"/>
      <c r="SRQ63" s="9"/>
      <c r="SRR63" s="9"/>
      <c r="SRS63" s="78"/>
      <c r="SRT63" s="10"/>
      <c r="SRU63" s="10"/>
      <c r="SRV63" s="10"/>
      <c r="SRW63" s="9"/>
      <c r="SRX63" s="9"/>
      <c r="SRY63" s="78"/>
      <c r="SRZ63" s="10"/>
      <c r="SSA63" s="10"/>
      <c r="SSB63" s="10"/>
      <c r="SSC63" s="9"/>
      <c r="SSD63" s="9"/>
      <c r="SSE63" s="78"/>
      <c r="SSF63" s="9"/>
      <c r="SSG63" s="9"/>
      <c r="SSH63" s="78"/>
      <c r="SSI63" s="10"/>
      <c r="SSJ63" s="10"/>
      <c r="SSK63" s="10"/>
      <c r="SSL63" s="10"/>
      <c r="SSM63" s="10"/>
      <c r="SSN63" s="10"/>
      <c r="SSO63" s="57"/>
      <c r="SSP63" s="58"/>
      <c r="SSQ63" s="9"/>
      <c r="SSR63" s="9"/>
      <c r="SSS63" s="78"/>
      <c r="SST63" s="9"/>
      <c r="SSU63" s="9"/>
      <c r="SSV63" s="78"/>
      <c r="SSW63" s="9"/>
      <c r="SSX63" s="9"/>
      <c r="SSY63" s="78"/>
      <c r="SSZ63" s="9"/>
      <c r="STA63" s="9"/>
      <c r="STB63" s="78"/>
      <c r="STC63" s="9"/>
      <c r="STD63" s="9"/>
      <c r="STE63" s="78"/>
      <c r="STF63" s="9"/>
      <c r="STG63" s="9"/>
      <c r="STH63" s="78"/>
      <c r="STI63" s="9"/>
      <c r="STJ63" s="9"/>
      <c r="STK63" s="78"/>
      <c r="STL63" s="9"/>
      <c r="STM63" s="9"/>
      <c r="STN63" s="78"/>
      <c r="STO63" s="9"/>
      <c r="STP63" s="9"/>
      <c r="STQ63" s="78"/>
      <c r="STR63" s="9"/>
      <c r="STS63" s="9"/>
      <c r="STT63" s="78"/>
      <c r="STU63" s="9"/>
      <c r="STV63" s="9"/>
      <c r="STW63" s="78"/>
      <c r="STX63" s="9"/>
      <c r="STY63" s="9"/>
      <c r="STZ63" s="78"/>
      <c r="SUA63" s="9"/>
      <c r="SUB63" s="9"/>
      <c r="SUC63" s="78"/>
      <c r="SUD63" s="9"/>
      <c r="SUE63" s="9"/>
      <c r="SUF63" s="78"/>
      <c r="SUG63" s="9"/>
      <c r="SUH63" s="9"/>
      <c r="SUI63" s="78"/>
      <c r="SUJ63" s="9"/>
      <c r="SUK63" s="9"/>
      <c r="SUL63" s="78"/>
      <c r="SUM63" s="9"/>
      <c r="SUN63" s="9"/>
      <c r="SUO63" s="78"/>
      <c r="SUP63" s="9"/>
      <c r="SUQ63" s="9"/>
      <c r="SUR63" s="78"/>
      <c r="SUS63" s="9"/>
      <c r="SUT63" s="9"/>
      <c r="SUU63" s="78"/>
      <c r="SUV63" s="9"/>
      <c r="SUW63" s="9"/>
      <c r="SUX63" s="78"/>
      <c r="SUY63" s="9"/>
      <c r="SUZ63" s="9"/>
      <c r="SVA63" s="78"/>
      <c r="SVB63" s="10"/>
      <c r="SVC63" s="10"/>
      <c r="SVD63" s="10"/>
      <c r="SVE63" s="9"/>
      <c r="SVF63" s="9"/>
      <c r="SVG63" s="78"/>
      <c r="SVH63" s="10"/>
      <c r="SVI63" s="10"/>
      <c r="SVJ63" s="10"/>
      <c r="SVK63" s="9"/>
      <c r="SVL63" s="9"/>
      <c r="SVM63" s="78"/>
      <c r="SVN63" s="9"/>
      <c r="SVO63" s="9"/>
      <c r="SVP63" s="78"/>
      <c r="SVQ63" s="10"/>
      <c r="SVR63" s="10"/>
      <c r="SVS63" s="10"/>
      <c r="SVT63" s="10"/>
      <c r="SVU63" s="10"/>
      <c r="SVV63" s="10"/>
      <c r="SVW63" s="57"/>
      <c r="SVX63" s="58"/>
      <c r="SVY63" s="9"/>
      <c r="SVZ63" s="9"/>
      <c r="SWA63" s="78"/>
      <c r="SWB63" s="9"/>
      <c r="SWC63" s="9"/>
      <c r="SWD63" s="78"/>
      <c r="SWE63" s="9"/>
      <c r="SWF63" s="9"/>
      <c r="SWG63" s="78"/>
      <c r="SWH63" s="9"/>
      <c r="SWI63" s="9"/>
      <c r="SWJ63" s="78"/>
      <c r="SWK63" s="9"/>
      <c r="SWL63" s="9"/>
      <c r="SWM63" s="78"/>
      <c r="SWN63" s="9"/>
      <c r="SWO63" s="9"/>
      <c r="SWP63" s="78"/>
      <c r="SWQ63" s="9"/>
      <c r="SWR63" s="9"/>
      <c r="SWS63" s="78"/>
      <c r="SWT63" s="9"/>
      <c r="SWU63" s="9"/>
      <c r="SWV63" s="78"/>
      <c r="SWW63" s="9"/>
      <c r="SWX63" s="9"/>
      <c r="SWY63" s="78"/>
      <c r="SWZ63" s="9"/>
      <c r="SXA63" s="9"/>
      <c r="SXB63" s="78"/>
      <c r="SXC63" s="9"/>
      <c r="SXD63" s="9"/>
      <c r="SXE63" s="78"/>
      <c r="SXF63" s="9"/>
      <c r="SXG63" s="9"/>
      <c r="SXH63" s="78"/>
      <c r="SXI63" s="9"/>
      <c r="SXJ63" s="9"/>
      <c r="SXK63" s="78"/>
      <c r="SXL63" s="9"/>
      <c r="SXM63" s="9"/>
      <c r="SXN63" s="78"/>
      <c r="SXO63" s="9"/>
      <c r="SXP63" s="9"/>
      <c r="SXQ63" s="78"/>
      <c r="SXR63" s="9"/>
      <c r="SXS63" s="9"/>
      <c r="SXT63" s="78"/>
      <c r="SXU63" s="9"/>
      <c r="SXV63" s="9"/>
      <c r="SXW63" s="78"/>
      <c r="SXX63" s="9"/>
      <c r="SXY63" s="9"/>
      <c r="SXZ63" s="78"/>
      <c r="SYA63" s="9"/>
      <c r="SYB63" s="9"/>
      <c r="SYC63" s="78"/>
      <c r="SYD63" s="9"/>
      <c r="SYE63" s="9"/>
      <c r="SYF63" s="78"/>
      <c r="SYG63" s="9"/>
      <c r="SYH63" s="9"/>
      <c r="SYI63" s="78"/>
      <c r="SYJ63" s="10"/>
      <c r="SYK63" s="10"/>
      <c r="SYL63" s="10"/>
      <c r="SYM63" s="9"/>
      <c r="SYN63" s="9"/>
      <c r="SYO63" s="78"/>
      <c r="SYP63" s="10"/>
      <c r="SYQ63" s="10"/>
      <c r="SYR63" s="10"/>
      <c r="SYS63" s="9"/>
      <c r="SYT63" s="9"/>
      <c r="SYU63" s="78"/>
      <c r="SYV63" s="9"/>
      <c r="SYW63" s="9"/>
      <c r="SYX63" s="78"/>
      <c r="SYY63" s="10"/>
      <c r="SYZ63" s="10"/>
      <c r="SZA63" s="10"/>
      <c r="SZB63" s="10"/>
      <c r="SZC63" s="10"/>
      <c r="SZD63" s="10"/>
      <c r="SZE63" s="57"/>
      <c r="SZF63" s="58"/>
      <c r="SZG63" s="9"/>
      <c r="SZH63" s="9"/>
      <c r="SZI63" s="78"/>
      <c r="SZJ63" s="9"/>
      <c r="SZK63" s="9"/>
      <c r="SZL63" s="78"/>
      <c r="SZM63" s="9"/>
      <c r="SZN63" s="9"/>
      <c r="SZO63" s="78"/>
      <c r="SZP63" s="9"/>
      <c r="SZQ63" s="9"/>
      <c r="SZR63" s="78"/>
      <c r="SZS63" s="9"/>
      <c r="SZT63" s="9"/>
      <c r="SZU63" s="78"/>
      <c r="SZV63" s="9"/>
      <c r="SZW63" s="9"/>
      <c r="SZX63" s="78"/>
      <c r="SZY63" s="9"/>
      <c r="SZZ63" s="9"/>
      <c r="TAA63" s="78"/>
      <c r="TAB63" s="9"/>
      <c r="TAC63" s="9"/>
      <c r="TAD63" s="78"/>
      <c r="TAE63" s="9"/>
      <c r="TAF63" s="9"/>
      <c r="TAG63" s="78"/>
      <c r="TAH63" s="9"/>
      <c r="TAI63" s="9"/>
      <c r="TAJ63" s="78"/>
      <c r="TAK63" s="9"/>
      <c r="TAL63" s="9"/>
      <c r="TAM63" s="78"/>
      <c r="TAN63" s="9"/>
      <c r="TAO63" s="9"/>
      <c r="TAP63" s="78"/>
      <c r="TAQ63" s="9"/>
      <c r="TAR63" s="9"/>
      <c r="TAS63" s="78"/>
      <c r="TAT63" s="9"/>
      <c r="TAU63" s="9"/>
      <c r="TAV63" s="78"/>
      <c r="TAW63" s="9"/>
      <c r="TAX63" s="9"/>
      <c r="TAY63" s="78"/>
      <c r="TAZ63" s="9"/>
      <c r="TBA63" s="9"/>
      <c r="TBB63" s="78"/>
      <c r="TBC63" s="9"/>
      <c r="TBD63" s="9"/>
      <c r="TBE63" s="78"/>
      <c r="TBF63" s="9"/>
      <c r="TBG63" s="9"/>
      <c r="TBH63" s="78"/>
      <c r="TBI63" s="9"/>
      <c r="TBJ63" s="9"/>
      <c r="TBK63" s="78"/>
      <c r="TBL63" s="9"/>
      <c r="TBM63" s="9"/>
      <c r="TBN63" s="78"/>
      <c r="TBO63" s="9"/>
      <c r="TBP63" s="9"/>
      <c r="TBQ63" s="78"/>
      <c r="TBR63" s="10"/>
      <c r="TBS63" s="10"/>
      <c r="TBT63" s="10"/>
      <c r="TBU63" s="9"/>
      <c r="TBV63" s="9"/>
      <c r="TBW63" s="78"/>
      <c r="TBX63" s="10"/>
      <c r="TBY63" s="10"/>
      <c r="TBZ63" s="10"/>
      <c r="TCA63" s="9"/>
      <c r="TCB63" s="9"/>
      <c r="TCC63" s="78"/>
      <c r="TCD63" s="9"/>
      <c r="TCE63" s="9"/>
      <c r="TCF63" s="78"/>
      <c r="TCG63" s="10"/>
      <c r="TCH63" s="10"/>
      <c r="TCI63" s="10"/>
      <c r="TCJ63" s="10"/>
      <c r="TCK63" s="10"/>
      <c r="TCL63" s="10"/>
      <c r="TCM63" s="57"/>
      <c r="TCN63" s="58"/>
      <c r="TCO63" s="9"/>
      <c r="TCP63" s="9"/>
      <c r="TCQ63" s="78"/>
      <c r="TCR63" s="9"/>
      <c r="TCS63" s="9"/>
      <c r="TCT63" s="78"/>
      <c r="TCU63" s="9"/>
      <c r="TCV63" s="9"/>
      <c r="TCW63" s="78"/>
      <c r="TCX63" s="9"/>
      <c r="TCY63" s="9"/>
      <c r="TCZ63" s="78"/>
      <c r="TDA63" s="9"/>
      <c r="TDB63" s="9"/>
      <c r="TDC63" s="78"/>
      <c r="TDD63" s="9"/>
      <c r="TDE63" s="9"/>
      <c r="TDF63" s="78"/>
      <c r="TDG63" s="9"/>
      <c r="TDH63" s="9"/>
      <c r="TDI63" s="78"/>
      <c r="TDJ63" s="9"/>
      <c r="TDK63" s="9"/>
      <c r="TDL63" s="78"/>
      <c r="TDM63" s="9"/>
      <c r="TDN63" s="9"/>
      <c r="TDO63" s="78"/>
      <c r="TDP63" s="9"/>
      <c r="TDQ63" s="9"/>
      <c r="TDR63" s="78"/>
      <c r="TDS63" s="9"/>
      <c r="TDT63" s="9"/>
      <c r="TDU63" s="78"/>
      <c r="TDV63" s="9"/>
      <c r="TDW63" s="9"/>
      <c r="TDX63" s="78"/>
      <c r="TDY63" s="9"/>
      <c r="TDZ63" s="9"/>
      <c r="TEA63" s="78"/>
      <c r="TEB63" s="9"/>
      <c r="TEC63" s="9"/>
      <c r="TED63" s="78"/>
      <c r="TEE63" s="9"/>
      <c r="TEF63" s="9"/>
      <c r="TEG63" s="78"/>
      <c r="TEH63" s="9"/>
      <c r="TEI63" s="9"/>
      <c r="TEJ63" s="78"/>
      <c r="TEK63" s="9"/>
      <c r="TEL63" s="9"/>
      <c r="TEM63" s="78"/>
      <c r="TEN63" s="9"/>
      <c r="TEO63" s="9"/>
      <c r="TEP63" s="78"/>
      <c r="TEQ63" s="9"/>
      <c r="TER63" s="9"/>
      <c r="TES63" s="78"/>
      <c r="TET63" s="9"/>
      <c r="TEU63" s="9"/>
      <c r="TEV63" s="78"/>
      <c r="TEW63" s="9"/>
      <c r="TEX63" s="9"/>
      <c r="TEY63" s="78"/>
      <c r="TEZ63" s="10"/>
      <c r="TFA63" s="10"/>
      <c r="TFB63" s="10"/>
      <c r="TFC63" s="9"/>
      <c r="TFD63" s="9"/>
      <c r="TFE63" s="78"/>
      <c r="TFF63" s="10"/>
      <c r="TFG63" s="10"/>
      <c r="TFH63" s="10"/>
      <c r="TFI63" s="9"/>
      <c r="TFJ63" s="9"/>
      <c r="TFK63" s="78"/>
      <c r="TFL63" s="9"/>
      <c r="TFM63" s="9"/>
      <c r="TFN63" s="78"/>
      <c r="TFO63" s="10"/>
      <c r="TFP63" s="10"/>
      <c r="TFQ63" s="10"/>
      <c r="TFR63" s="10"/>
      <c r="TFS63" s="10"/>
      <c r="TFT63" s="10"/>
      <c r="TFU63" s="57"/>
      <c r="TFV63" s="58"/>
      <c r="TFW63" s="9"/>
      <c r="TFX63" s="9"/>
      <c r="TFY63" s="78"/>
      <c r="TFZ63" s="9"/>
      <c r="TGA63" s="9"/>
      <c r="TGB63" s="78"/>
      <c r="TGC63" s="9"/>
      <c r="TGD63" s="9"/>
      <c r="TGE63" s="78"/>
      <c r="TGF63" s="9"/>
      <c r="TGG63" s="9"/>
      <c r="TGH63" s="78"/>
      <c r="TGI63" s="9"/>
      <c r="TGJ63" s="9"/>
      <c r="TGK63" s="78"/>
      <c r="TGL63" s="9"/>
      <c r="TGM63" s="9"/>
      <c r="TGN63" s="78"/>
      <c r="TGO63" s="9"/>
      <c r="TGP63" s="9"/>
      <c r="TGQ63" s="78"/>
      <c r="TGR63" s="9"/>
      <c r="TGS63" s="9"/>
      <c r="TGT63" s="78"/>
      <c r="TGU63" s="9"/>
      <c r="TGV63" s="9"/>
      <c r="TGW63" s="78"/>
      <c r="TGX63" s="9"/>
      <c r="TGY63" s="9"/>
      <c r="TGZ63" s="78"/>
      <c r="THA63" s="9"/>
      <c r="THB63" s="9"/>
      <c r="THC63" s="78"/>
      <c r="THD63" s="9"/>
      <c r="THE63" s="9"/>
      <c r="THF63" s="78"/>
      <c r="THG63" s="9"/>
      <c r="THH63" s="9"/>
      <c r="THI63" s="78"/>
      <c r="THJ63" s="9"/>
      <c r="THK63" s="9"/>
      <c r="THL63" s="78"/>
      <c r="THM63" s="9"/>
      <c r="THN63" s="9"/>
      <c r="THO63" s="78"/>
      <c r="THP63" s="9"/>
      <c r="THQ63" s="9"/>
      <c r="THR63" s="78"/>
      <c r="THS63" s="9"/>
      <c r="THT63" s="9"/>
      <c r="THU63" s="78"/>
      <c r="THV63" s="9"/>
      <c r="THW63" s="9"/>
      <c r="THX63" s="78"/>
      <c r="THY63" s="9"/>
      <c r="THZ63" s="9"/>
      <c r="TIA63" s="78"/>
      <c r="TIB63" s="9"/>
      <c r="TIC63" s="9"/>
      <c r="TID63" s="78"/>
      <c r="TIE63" s="9"/>
      <c r="TIF63" s="9"/>
      <c r="TIG63" s="78"/>
      <c r="TIH63" s="10"/>
      <c r="TII63" s="10"/>
      <c r="TIJ63" s="10"/>
      <c r="TIK63" s="9"/>
      <c r="TIL63" s="9"/>
      <c r="TIM63" s="78"/>
      <c r="TIN63" s="10"/>
      <c r="TIO63" s="10"/>
      <c r="TIP63" s="10"/>
      <c r="TIQ63" s="9"/>
      <c r="TIR63" s="9"/>
      <c r="TIS63" s="78"/>
      <c r="TIT63" s="9"/>
      <c r="TIU63" s="9"/>
      <c r="TIV63" s="78"/>
      <c r="TIW63" s="10"/>
      <c r="TIX63" s="10"/>
      <c r="TIY63" s="10"/>
      <c r="TIZ63" s="10"/>
      <c r="TJA63" s="10"/>
      <c r="TJB63" s="10"/>
      <c r="TJC63" s="57"/>
      <c r="TJD63" s="58"/>
      <c r="TJE63" s="9"/>
      <c r="TJF63" s="9"/>
      <c r="TJG63" s="78"/>
      <c r="TJH63" s="9"/>
      <c r="TJI63" s="9"/>
      <c r="TJJ63" s="78"/>
      <c r="TJK63" s="9"/>
      <c r="TJL63" s="9"/>
      <c r="TJM63" s="78"/>
      <c r="TJN63" s="9"/>
      <c r="TJO63" s="9"/>
      <c r="TJP63" s="78"/>
      <c r="TJQ63" s="9"/>
      <c r="TJR63" s="9"/>
      <c r="TJS63" s="78"/>
      <c r="TJT63" s="9"/>
      <c r="TJU63" s="9"/>
      <c r="TJV63" s="78"/>
      <c r="TJW63" s="9"/>
      <c r="TJX63" s="9"/>
      <c r="TJY63" s="78"/>
      <c r="TJZ63" s="9"/>
      <c r="TKA63" s="9"/>
      <c r="TKB63" s="78"/>
      <c r="TKC63" s="9"/>
      <c r="TKD63" s="9"/>
      <c r="TKE63" s="78"/>
      <c r="TKF63" s="9"/>
      <c r="TKG63" s="9"/>
      <c r="TKH63" s="78"/>
      <c r="TKI63" s="9"/>
      <c r="TKJ63" s="9"/>
      <c r="TKK63" s="78"/>
      <c r="TKL63" s="9"/>
      <c r="TKM63" s="9"/>
      <c r="TKN63" s="78"/>
      <c r="TKO63" s="9"/>
      <c r="TKP63" s="9"/>
      <c r="TKQ63" s="78"/>
      <c r="TKR63" s="9"/>
      <c r="TKS63" s="9"/>
      <c r="TKT63" s="78"/>
      <c r="TKU63" s="9"/>
      <c r="TKV63" s="9"/>
      <c r="TKW63" s="78"/>
      <c r="TKX63" s="9"/>
      <c r="TKY63" s="9"/>
      <c r="TKZ63" s="78"/>
      <c r="TLA63" s="9"/>
      <c r="TLB63" s="9"/>
      <c r="TLC63" s="78"/>
      <c r="TLD63" s="9"/>
      <c r="TLE63" s="9"/>
      <c r="TLF63" s="78"/>
      <c r="TLG63" s="9"/>
      <c r="TLH63" s="9"/>
      <c r="TLI63" s="78"/>
      <c r="TLJ63" s="9"/>
      <c r="TLK63" s="9"/>
      <c r="TLL63" s="78"/>
      <c r="TLM63" s="9"/>
      <c r="TLN63" s="9"/>
      <c r="TLO63" s="78"/>
      <c r="TLP63" s="10"/>
      <c r="TLQ63" s="10"/>
      <c r="TLR63" s="10"/>
      <c r="TLS63" s="9"/>
      <c r="TLT63" s="9"/>
      <c r="TLU63" s="78"/>
      <c r="TLV63" s="10"/>
      <c r="TLW63" s="10"/>
      <c r="TLX63" s="10"/>
      <c r="TLY63" s="9"/>
      <c r="TLZ63" s="9"/>
      <c r="TMA63" s="78"/>
      <c r="TMB63" s="9"/>
      <c r="TMC63" s="9"/>
      <c r="TMD63" s="78"/>
      <c r="TME63" s="10"/>
      <c r="TMF63" s="10"/>
      <c r="TMG63" s="10"/>
      <c r="TMH63" s="10"/>
      <c r="TMI63" s="10"/>
      <c r="TMJ63" s="10"/>
      <c r="TMK63" s="57"/>
      <c r="TML63" s="58"/>
      <c r="TMM63" s="9"/>
      <c r="TMN63" s="9"/>
      <c r="TMO63" s="78"/>
      <c r="TMP63" s="9"/>
      <c r="TMQ63" s="9"/>
      <c r="TMR63" s="78"/>
      <c r="TMS63" s="9"/>
      <c r="TMT63" s="9"/>
      <c r="TMU63" s="78"/>
      <c r="TMV63" s="9"/>
      <c r="TMW63" s="9"/>
      <c r="TMX63" s="78"/>
      <c r="TMY63" s="9"/>
      <c r="TMZ63" s="9"/>
      <c r="TNA63" s="78"/>
      <c r="TNB63" s="9"/>
      <c r="TNC63" s="9"/>
      <c r="TND63" s="78"/>
      <c r="TNE63" s="9"/>
      <c r="TNF63" s="9"/>
      <c r="TNG63" s="78"/>
      <c r="TNH63" s="9"/>
      <c r="TNI63" s="9"/>
      <c r="TNJ63" s="78"/>
      <c r="TNK63" s="9"/>
      <c r="TNL63" s="9"/>
      <c r="TNM63" s="78"/>
      <c r="TNN63" s="9"/>
      <c r="TNO63" s="9"/>
      <c r="TNP63" s="78"/>
      <c r="TNQ63" s="9"/>
      <c r="TNR63" s="9"/>
      <c r="TNS63" s="78"/>
      <c r="TNT63" s="9"/>
      <c r="TNU63" s="9"/>
      <c r="TNV63" s="78"/>
      <c r="TNW63" s="9"/>
      <c r="TNX63" s="9"/>
      <c r="TNY63" s="78"/>
      <c r="TNZ63" s="9"/>
      <c r="TOA63" s="9"/>
      <c r="TOB63" s="78"/>
      <c r="TOC63" s="9"/>
      <c r="TOD63" s="9"/>
      <c r="TOE63" s="78"/>
      <c r="TOF63" s="9"/>
      <c r="TOG63" s="9"/>
      <c r="TOH63" s="78"/>
      <c r="TOI63" s="9"/>
      <c r="TOJ63" s="9"/>
      <c r="TOK63" s="78"/>
      <c r="TOL63" s="9"/>
      <c r="TOM63" s="9"/>
      <c r="TON63" s="78"/>
      <c r="TOO63" s="9"/>
      <c r="TOP63" s="9"/>
      <c r="TOQ63" s="78"/>
      <c r="TOR63" s="9"/>
      <c r="TOS63" s="9"/>
      <c r="TOT63" s="78"/>
      <c r="TOU63" s="9"/>
      <c r="TOV63" s="9"/>
      <c r="TOW63" s="78"/>
      <c r="TOX63" s="10"/>
      <c r="TOY63" s="10"/>
      <c r="TOZ63" s="10"/>
      <c r="TPA63" s="9"/>
      <c r="TPB63" s="9"/>
      <c r="TPC63" s="78"/>
      <c r="TPD63" s="10"/>
      <c r="TPE63" s="10"/>
      <c r="TPF63" s="10"/>
      <c r="TPG63" s="9"/>
      <c r="TPH63" s="9"/>
      <c r="TPI63" s="78"/>
      <c r="TPJ63" s="9"/>
      <c r="TPK63" s="9"/>
      <c r="TPL63" s="78"/>
      <c r="TPM63" s="10"/>
      <c r="TPN63" s="10"/>
      <c r="TPO63" s="10"/>
      <c r="TPP63" s="10"/>
      <c r="TPQ63" s="10"/>
      <c r="TPR63" s="10"/>
      <c r="TPS63" s="57"/>
      <c r="TPT63" s="58"/>
      <c r="TPU63" s="9"/>
      <c r="TPV63" s="9"/>
      <c r="TPW63" s="78"/>
      <c r="TPX63" s="9"/>
      <c r="TPY63" s="9"/>
      <c r="TPZ63" s="78"/>
      <c r="TQA63" s="9"/>
      <c r="TQB63" s="9"/>
      <c r="TQC63" s="78"/>
      <c r="TQD63" s="9"/>
      <c r="TQE63" s="9"/>
      <c r="TQF63" s="78"/>
      <c r="TQG63" s="9"/>
      <c r="TQH63" s="9"/>
      <c r="TQI63" s="78"/>
      <c r="TQJ63" s="9"/>
      <c r="TQK63" s="9"/>
      <c r="TQL63" s="78"/>
      <c r="TQM63" s="9"/>
      <c r="TQN63" s="9"/>
      <c r="TQO63" s="78"/>
      <c r="TQP63" s="9"/>
      <c r="TQQ63" s="9"/>
      <c r="TQR63" s="78"/>
      <c r="TQS63" s="9"/>
      <c r="TQT63" s="9"/>
      <c r="TQU63" s="78"/>
      <c r="TQV63" s="9"/>
      <c r="TQW63" s="9"/>
      <c r="TQX63" s="78"/>
      <c r="TQY63" s="9"/>
      <c r="TQZ63" s="9"/>
      <c r="TRA63" s="78"/>
      <c r="TRB63" s="9"/>
      <c r="TRC63" s="9"/>
      <c r="TRD63" s="78"/>
      <c r="TRE63" s="9"/>
      <c r="TRF63" s="9"/>
      <c r="TRG63" s="78"/>
      <c r="TRH63" s="9"/>
      <c r="TRI63" s="9"/>
      <c r="TRJ63" s="78"/>
      <c r="TRK63" s="9"/>
      <c r="TRL63" s="9"/>
      <c r="TRM63" s="78"/>
      <c r="TRN63" s="9"/>
      <c r="TRO63" s="9"/>
      <c r="TRP63" s="78"/>
      <c r="TRQ63" s="9"/>
      <c r="TRR63" s="9"/>
      <c r="TRS63" s="78"/>
      <c r="TRT63" s="9"/>
      <c r="TRU63" s="9"/>
      <c r="TRV63" s="78"/>
      <c r="TRW63" s="9"/>
      <c r="TRX63" s="9"/>
      <c r="TRY63" s="78"/>
      <c r="TRZ63" s="9"/>
      <c r="TSA63" s="9"/>
      <c r="TSB63" s="78"/>
      <c r="TSC63" s="9"/>
      <c r="TSD63" s="9"/>
      <c r="TSE63" s="78"/>
      <c r="TSF63" s="10"/>
      <c r="TSG63" s="10"/>
      <c r="TSH63" s="10"/>
      <c r="TSI63" s="9"/>
      <c r="TSJ63" s="9"/>
      <c r="TSK63" s="78"/>
      <c r="TSL63" s="10"/>
      <c r="TSM63" s="10"/>
      <c r="TSN63" s="10"/>
      <c r="TSO63" s="9"/>
      <c r="TSP63" s="9"/>
      <c r="TSQ63" s="78"/>
      <c r="TSR63" s="9"/>
      <c r="TSS63" s="9"/>
      <c r="TST63" s="78"/>
      <c r="TSU63" s="10"/>
      <c r="TSV63" s="10"/>
      <c r="TSW63" s="10"/>
      <c r="TSX63" s="10"/>
      <c r="TSY63" s="10"/>
      <c r="TSZ63" s="10"/>
      <c r="TTA63" s="57"/>
      <c r="TTB63" s="58"/>
      <c r="TTC63" s="9"/>
      <c r="TTD63" s="9"/>
      <c r="TTE63" s="78"/>
      <c r="TTF63" s="9"/>
      <c r="TTG63" s="9"/>
      <c r="TTH63" s="78"/>
      <c r="TTI63" s="9"/>
      <c r="TTJ63" s="9"/>
      <c r="TTK63" s="78"/>
      <c r="TTL63" s="9"/>
      <c r="TTM63" s="9"/>
      <c r="TTN63" s="78"/>
      <c r="TTO63" s="9"/>
      <c r="TTP63" s="9"/>
      <c r="TTQ63" s="78"/>
      <c r="TTR63" s="9"/>
      <c r="TTS63" s="9"/>
      <c r="TTT63" s="78"/>
      <c r="TTU63" s="9"/>
      <c r="TTV63" s="9"/>
      <c r="TTW63" s="78"/>
      <c r="TTX63" s="9"/>
      <c r="TTY63" s="9"/>
      <c r="TTZ63" s="78"/>
      <c r="TUA63" s="9"/>
      <c r="TUB63" s="9"/>
      <c r="TUC63" s="78"/>
      <c r="TUD63" s="9"/>
      <c r="TUE63" s="9"/>
      <c r="TUF63" s="78"/>
      <c r="TUG63" s="9"/>
      <c r="TUH63" s="9"/>
      <c r="TUI63" s="78"/>
      <c r="TUJ63" s="9"/>
      <c r="TUK63" s="9"/>
      <c r="TUL63" s="78"/>
      <c r="TUM63" s="9"/>
      <c r="TUN63" s="9"/>
      <c r="TUO63" s="78"/>
      <c r="TUP63" s="9"/>
      <c r="TUQ63" s="9"/>
      <c r="TUR63" s="78"/>
      <c r="TUS63" s="9"/>
      <c r="TUT63" s="9"/>
      <c r="TUU63" s="78"/>
      <c r="TUV63" s="9"/>
      <c r="TUW63" s="9"/>
      <c r="TUX63" s="78"/>
      <c r="TUY63" s="9"/>
      <c r="TUZ63" s="9"/>
      <c r="TVA63" s="78"/>
      <c r="TVB63" s="9"/>
      <c r="TVC63" s="9"/>
      <c r="TVD63" s="78"/>
      <c r="TVE63" s="9"/>
      <c r="TVF63" s="9"/>
      <c r="TVG63" s="78"/>
      <c r="TVH63" s="9"/>
      <c r="TVI63" s="9"/>
      <c r="TVJ63" s="78"/>
      <c r="TVK63" s="9"/>
      <c r="TVL63" s="9"/>
      <c r="TVM63" s="78"/>
      <c r="TVN63" s="10"/>
      <c r="TVO63" s="10"/>
      <c r="TVP63" s="10"/>
      <c r="TVQ63" s="9"/>
      <c r="TVR63" s="9"/>
      <c r="TVS63" s="78"/>
      <c r="TVT63" s="10"/>
      <c r="TVU63" s="10"/>
      <c r="TVV63" s="10"/>
      <c r="TVW63" s="9"/>
      <c r="TVX63" s="9"/>
      <c r="TVY63" s="78"/>
      <c r="TVZ63" s="9"/>
      <c r="TWA63" s="9"/>
      <c r="TWB63" s="78"/>
      <c r="TWC63" s="10"/>
      <c r="TWD63" s="10"/>
      <c r="TWE63" s="10"/>
      <c r="TWF63" s="10"/>
      <c r="TWG63" s="10"/>
      <c r="TWH63" s="10"/>
      <c r="TWI63" s="57"/>
      <c r="TWJ63" s="58"/>
      <c r="TWK63" s="9"/>
      <c r="TWL63" s="9"/>
      <c r="TWM63" s="78"/>
      <c r="TWN63" s="9"/>
      <c r="TWO63" s="9"/>
      <c r="TWP63" s="78"/>
      <c r="TWQ63" s="9"/>
      <c r="TWR63" s="9"/>
      <c r="TWS63" s="78"/>
      <c r="TWT63" s="9"/>
      <c r="TWU63" s="9"/>
      <c r="TWV63" s="78"/>
      <c r="TWW63" s="9"/>
      <c r="TWX63" s="9"/>
      <c r="TWY63" s="78"/>
      <c r="TWZ63" s="9"/>
      <c r="TXA63" s="9"/>
      <c r="TXB63" s="78"/>
      <c r="TXC63" s="9"/>
      <c r="TXD63" s="9"/>
      <c r="TXE63" s="78"/>
      <c r="TXF63" s="9"/>
      <c r="TXG63" s="9"/>
      <c r="TXH63" s="78"/>
      <c r="TXI63" s="9"/>
      <c r="TXJ63" s="9"/>
      <c r="TXK63" s="78"/>
      <c r="TXL63" s="9"/>
      <c r="TXM63" s="9"/>
      <c r="TXN63" s="78"/>
      <c r="TXO63" s="9"/>
      <c r="TXP63" s="9"/>
      <c r="TXQ63" s="78"/>
      <c r="TXR63" s="9"/>
      <c r="TXS63" s="9"/>
      <c r="TXT63" s="78"/>
      <c r="TXU63" s="9"/>
      <c r="TXV63" s="9"/>
      <c r="TXW63" s="78"/>
      <c r="TXX63" s="9"/>
      <c r="TXY63" s="9"/>
      <c r="TXZ63" s="78"/>
      <c r="TYA63" s="9"/>
      <c r="TYB63" s="9"/>
      <c r="TYC63" s="78"/>
      <c r="TYD63" s="9"/>
      <c r="TYE63" s="9"/>
      <c r="TYF63" s="78"/>
      <c r="TYG63" s="9"/>
      <c r="TYH63" s="9"/>
      <c r="TYI63" s="78"/>
      <c r="TYJ63" s="9"/>
      <c r="TYK63" s="9"/>
      <c r="TYL63" s="78"/>
      <c r="TYM63" s="9"/>
      <c r="TYN63" s="9"/>
      <c r="TYO63" s="78"/>
      <c r="TYP63" s="9"/>
      <c r="TYQ63" s="9"/>
      <c r="TYR63" s="78"/>
      <c r="TYS63" s="9"/>
      <c r="TYT63" s="9"/>
      <c r="TYU63" s="78"/>
      <c r="TYV63" s="10"/>
      <c r="TYW63" s="10"/>
      <c r="TYX63" s="10"/>
      <c r="TYY63" s="9"/>
      <c r="TYZ63" s="9"/>
      <c r="TZA63" s="78"/>
      <c r="TZB63" s="10"/>
      <c r="TZC63" s="10"/>
      <c r="TZD63" s="10"/>
      <c r="TZE63" s="9"/>
      <c r="TZF63" s="9"/>
      <c r="TZG63" s="78"/>
      <c r="TZH63" s="9"/>
      <c r="TZI63" s="9"/>
      <c r="TZJ63" s="78"/>
      <c r="TZK63" s="10"/>
      <c r="TZL63" s="10"/>
      <c r="TZM63" s="10"/>
      <c r="TZN63" s="10"/>
      <c r="TZO63" s="10"/>
      <c r="TZP63" s="10"/>
      <c r="TZQ63" s="57"/>
      <c r="TZR63" s="58"/>
      <c r="TZS63" s="9"/>
      <c r="TZT63" s="9"/>
      <c r="TZU63" s="78"/>
      <c r="TZV63" s="9"/>
      <c r="TZW63" s="9"/>
      <c r="TZX63" s="78"/>
      <c r="TZY63" s="9"/>
      <c r="TZZ63" s="9"/>
      <c r="UAA63" s="78"/>
      <c r="UAB63" s="9"/>
      <c r="UAC63" s="9"/>
      <c r="UAD63" s="78"/>
      <c r="UAE63" s="9"/>
      <c r="UAF63" s="9"/>
      <c r="UAG63" s="78"/>
      <c r="UAH63" s="9"/>
      <c r="UAI63" s="9"/>
      <c r="UAJ63" s="78"/>
      <c r="UAK63" s="9"/>
      <c r="UAL63" s="9"/>
      <c r="UAM63" s="78"/>
      <c r="UAN63" s="9"/>
      <c r="UAO63" s="9"/>
      <c r="UAP63" s="78"/>
      <c r="UAQ63" s="9"/>
      <c r="UAR63" s="9"/>
      <c r="UAS63" s="78"/>
      <c r="UAT63" s="9"/>
      <c r="UAU63" s="9"/>
      <c r="UAV63" s="78"/>
      <c r="UAW63" s="9"/>
      <c r="UAX63" s="9"/>
      <c r="UAY63" s="78"/>
      <c r="UAZ63" s="9"/>
      <c r="UBA63" s="9"/>
      <c r="UBB63" s="78"/>
      <c r="UBC63" s="9"/>
      <c r="UBD63" s="9"/>
      <c r="UBE63" s="78"/>
      <c r="UBF63" s="9"/>
      <c r="UBG63" s="9"/>
      <c r="UBH63" s="78"/>
      <c r="UBI63" s="9"/>
      <c r="UBJ63" s="9"/>
      <c r="UBK63" s="78"/>
      <c r="UBL63" s="9"/>
      <c r="UBM63" s="9"/>
      <c r="UBN63" s="78"/>
      <c r="UBO63" s="9"/>
      <c r="UBP63" s="9"/>
      <c r="UBQ63" s="78"/>
      <c r="UBR63" s="9"/>
      <c r="UBS63" s="9"/>
      <c r="UBT63" s="78"/>
      <c r="UBU63" s="9"/>
      <c r="UBV63" s="9"/>
      <c r="UBW63" s="78"/>
      <c r="UBX63" s="9"/>
      <c r="UBY63" s="9"/>
      <c r="UBZ63" s="78"/>
      <c r="UCA63" s="9"/>
      <c r="UCB63" s="9"/>
      <c r="UCC63" s="78"/>
      <c r="UCD63" s="10"/>
      <c r="UCE63" s="10"/>
      <c r="UCF63" s="10"/>
      <c r="UCG63" s="9"/>
      <c r="UCH63" s="9"/>
      <c r="UCI63" s="78"/>
      <c r="UCJ63" s="10"/>
      <c r="UCK63" s="10"/>
      <c r="UCL63" s="10"/>
      <c r="UCM63" s="9"/>
      <c r="UCN63" s="9"/>
      <c r="UCO63" s="78"/>
      <c r="UCP63" s="9"/>
      <c r="UCQ63" s="9"/>
      <c r="UCR63" s="78"/>
      <c r="UCS63" s="10"/>
      <c r="UCT63" s="10"/>
      <c r="UCU63" s="10"/>
      <c r="UCV63" s="10"/>
      <c r="UCW63" s="10"/>
      <c r="UCX63" s="10"/>
      <c r="UCY63" s="57"/>
      <c r="UCZ63" s="58"/>
      <c r="UDA63" s="9"/>
      <c r="UDB63" s="9"/>
      <c r="UDC63" s="78"/>
      <c r="UDD63" s="9"/>
      <c r="UDE63" s="9"/>
      <c r="UDF63" s="78"/>
      <c r="UDG63" s="9"/>
      <c r="UDH63" s="9"/>
      <c r="UDI63" s="78"/>
      <c r="UDJ63" s="9"/>
      <c r="UDK63" s="9"/>
      <c r="UDL63" s="78"/>
      <c r="UDM63" s="9"/>
      <c r="UDN63" s="9"/>
      <c r="UDO63" s="78"/>
      <c r="UDP63" s="9"/>
      <c r="UDQ63" s="9"/>
      <c r="UDR63" s="78"/>
      <c r="UDS63" s="9"/>
      <c r="UDT63" s="9"/>
      <c r="UDU63" s="78"/>
      <c r="UDV63" s="9"/>
      <c r="UDW63" s="9"/>
      <c r="UDX63" s="78"/>
      <c r="UDY63" s="9"/>
      <c r="UDZ63" s="9"/>
      <c r="UEA63" s="78"/>
      <c r="UEB63" s="9"/>
      <c r="UEC63" s="9"/>
      <c r="UED63" s="78"/>
      <c r="UEE63" s="9"/>
      <c r="UEF63" s="9"/>
      <c r="UEG63" s="78"/>
      <c r="UEH63" s="9"/>
      <c r="UEI63" s="9"/>
      <c r="UEJ63" s="78"/>
      <c r="UEK63" s="9"/>
      <c r="UEL63" s="9"/>
      <c r="UEM63" s="78"/>
      <c r="UEN63" s="9"/>
      <c r="UEO63" s="9"/>
      <c r="UEP63" s="78"/>
      <c r="UEQ63" s="9"/>
      <c r="UER63" s="9"/>
      <c r="UES63" s="78"/>
      <c r="UET63" s="9"/>
      <c r="UEU63" s="9"/>
      <c r="UEV63" s="78"/>
      <c r="UEW63" s="9"/>
      <c r="UEX63" s="9"/>
      <c r="UEY63" s="78"/>
      <c r="UEZ63" s="9"/>
      <c r="UFA63" s="9"/>
      <c r="UFB63" s="78"/>
      <c r="UFC63" s="9"/>
      <c r="UFD63" s="9"/>
      <c r="UFE63" s="78"/>
      <c r="UFF63" s="9"/>
      <c r="UFG63" s="9"/>
      <c r="UFH63" s="78"/>
      <c r="UFI63" s="9"/>
      <c r="UFJ63" s="9"/>
      <c r="UFK63" s="78"/>
      <c r="UFL63" s="10"/>
      <c r="UFM63" s="10"/>
      <c r="UFN63" s="10"/>
      <c r="UFO63" s="9"/>
      <c r="UFP63" s="9"/>
      <c r="UFQ63" s="78"/>
      <c r="UFR63" s="10"/>
      <c r="UFS63" s="10"/>
      <c r="UFT63" s="10"/>
      <c r="UFU63" s="9"/>
      <c r="UFV63" s="9"/>
      <c r="UFW63" s="78"/>
      <c r="UFX63" s="9"/>
      <c r="UFY63" s="9"/>
      <c r="UFZ63" s="78"/>
      <c r="UGA63" s="10"/>
      <c r="UGB63" s="10"/>
      <c r="UGC63" s="10"/>
      <c r="UGD63" s="10"/>
      <c r="UGE63" s="10"/>
      <c r="UGF63" s="10"/>
      <c r="UGG63" s="57"/>
      <c r="UGH63" s="58"/>
      <c r="UGI63" s="9"/>
      <c r="UGJ63" s="9"/>
      <c r="UGK63" s="78"/>
      <c r="UGL63" s="9"/>
      <c r="UGM63" s="9"/>
      <c r="UGN63" s="78"/>
      <c r="UGO63" s="9"/>
      <c r="UGP63" s="9"/>
      <c r="UGQ63" s="78"/>
      <c r="UGR63" s="9"/>
      <c r="UGS63" s="9"/>
      <c r="UGT63" s="78"/>
      <c r="UGU63" s="9"/>
      <c r="UGV63" s="9"/>
      <c r="UGW63" s="78"/>
      <c r="UGX63" s="9"/>
      <c r="UGY63" s="9"/>
      <c r="UGZ63" s="78"/>
      <c r="UHA63" s="9"/>
      <c r="UHB63" s="9"/>
      <c r="UHC63" s="78"/>
      <c r="UHD63" s="9"/>
      <c r="UHE63" s="9"/>
      <c r="UHF63" s="78"/>
      <c r="UHG63" s="9"/>
      <c r="UHH63" s="9"/>
      <c r="UHI63" s="78"/>
      <c r="UHJ63" s="9"/>
      <c r="UHK63" s="9"/>
      <c r="UHL63" s="78"/>
      <c r="UHM63" s="9"/>
      <c r="UHN63" s="9"/>
      <c r="UHO63" s="78"/>
      <c r="UHP63" s="9"/>
      <c r="UHQ63" s="9"/>
      <c r="UHR63" s="78"/>
      <c r="UHS63" s="9"/>
      <c r="UHT63" s="9"/>
      <c r="UHU63" s="78"/>
      <c r="UHV63" s="9"/>
      <c r="UHW63" s="9"/>
      <c r="UHX63" s="78"/>
      <c r="UHY63" s="9"/>
      <c r="UHZ63" s="9"/>
      <c r="UIA63" s="78"/>
      <c r="UIB63" s="9"/>
      <c r="UIC63" s="9"/>
      <c r="UID63" s="78"/>
      <c r="UIE63" s="9"/>
      <c r="UIF63" s="9"/>
      <c r="UIG63" s="78"/>
      <c r="UIH63" s="9"/>
      <c r="UII63" s="9"/>
      <c r="UIJ63" s="78"/>
      <c r="UIK63" s="9"/>
      <c r="UIL63" s="9"/>
      <c r="UIM63" s="78"/>
      <c r="UIN63" s="9"/>
      <c r="UIO63" s="9"/>
      <c r="UIP63" s="78"/>
      <c r="UIQ63" s="9"/>
      <c r="UIR63" s="9"/>
      <c r="UIS63" s="78"/>
      <c r="UIT63" s="10"/>
      <c r="UIU63" s="10"/>
      <c r="UIV63" s="10"/>
      <c r="UIW63" s="9"/>
      <c r="UIX63" s="9"/>
      <c r="UIY63" s="78"/>
      <c r="UIZ63" s="10"/>
      <c r="UJA63" s="10"/>
      <c r="UJB63" s="10"/>
      <c r="UJC63" s="9"/>
      <c r="UJD63" s="9"/>
      <c r="UJE63" s="78"/>
      <c r="UJF63" s="9"/>
      <c r="UJG63" s="9"/>
      <c r="UJH63" s="78"/>
      <c r="UJI63" s="10"/>
      <c r="UJJ63" s="10"/>
      <c r="UJK63" s="10"/>
      <c r="UJL63" s="10"/>
      <c r="UJM63" s="10"/>
      <c r="UJN63" s="10"/>
      <c r="UJO63" s="57"/>
      <c r="UJP63" s="58"/>
      <c r="UJQ63" s="9"/>
      <c r="UJR63" s="9"/>
      <c r="UJS63" s="78"/>
      <c r="UJT63" s="9"/>
      <c r="UJU63" s="9"/>
      <c r="UJV63" s="78"/>
      <c r="UJW63" s="9"/>
      <c r="UJX63" s="9"/>
      <c r="UJY63" s="78"/>
      <c r="UJZ63" s="9"/>
      <c r="UKA63" s="9"/>
      <c r="UKB63" s="78"/>
      <c r="UKC63" s="9"/>
      <c r="UKD63" s="9"/>
      <c r="UKE63" s="78"/>
      <c r="UKF63" s="9"/>
      <c r="UKG63" s="9"/>
      <c r="UKH63" s="78"/>
      <c r="UKI63" s="9"/>
      <c r="UKJ63" s="9"/>
      <c r="UKK63" s="78"/>
      <c r="UKL63" s="9"/>
      <c r="UKM63" s="9"/>
      <c r="UKN63" s="78"/>
      <c r="UKO63" s="9"/>
      <c r="UKP63" s="9"/>
      <c r="UKQ63" s="78"/>
      <c r="UKR63" s="9"/>
      <c r="UKS63" s="9"/>
      <c r="UKT63" s="78"/>
      <c r="UKU63" s="9"/>
      <c r="UKV63" s="9"/>
      <c r="UKW63" s="78"/>
      <c r="UKX63" s="9"/>
      <c r="UKY63" s="9"/>
      <c r="UKZ63" s="78"/>
      <c r="ULA63" s="9"/>
      <c r="ULB63" s="9"/>
      <c r="ULC63" s="78"/>
      <c r="ULD63" s="9"/>
      <c r="ULE63" s="9"/>
      <c r="ULF63" s="78"/>
      <c r="ULG63" s="9"/>
      <c r="ULH63" s="9"/>
      <c r="ULI63" s="78"/>
      <c r="ULJ63" s="9"/>
      <c r="ULK63" s="9"/>
      <c r="ULL63" s="78"/>
      <c r="ULM63" s="9"/>
      <c r="ULN63" s="9"/>
      <c r="ULO63" s="78"/>
      <c r="ULP63" s="9"/>
      <c r="ULQ63" s="9"/>
      <c r="ULR63" s="78"/>
      <c r="ULS63" s="9"/>
      <c r="ULT63" s="9"/>
      <c r="ULU63" s="78"/>
      <c r="ULV63" s="9"/>
      <c r="ULW63" s="9"/>
      <c r="ULX63" s="78"/>
      <c r="ULY63" s="9"/>
      <c r="ULZ63" s="9"/>
      <c r="UMA63" s="78"/>
      <c r="UMB63" s="10"/>
      <c r="UMC63" s="10"/>
      <c r="UMD63" s="10"/>
      <c r="UME63" s="9"/>
      <c r="UMF63" s="9"/>
      <c r="UMG63" s="78"/>
      <c r="UMH63" s="10"/>
      <c r="UMI63" s="10"/>
      <c r="UMJ63" s="10"/>
      <c r="UMK63" s="9"/>
      <c r="UML63" s="9"/>
      <c r="UMM63" s="78"/>
      <c r="UMN63" s="9"/>
      <c r="UMO63" s="9"/>
      <c r="UMP63" s="78"/>
      <c r="UMQ63" s="10"/>
      <c r="UMR63" s="10"/>
      <c r="UMS63" s="10"/>
      <c r="UMT63" s="10"/>
      <c r="UMU63" s="10"/>
      <c r="UMV63" s="10"/>
      <c r="UMW63" s="57"/>
      <c r="UMX63" s="58"/>
      <c r="UMY63" s="9"/>
      <c r="UMZ63" s="9"/>
      <c r="UNA63" s="78"/>
      <c r="UNB63" s="9"/>
      <c r="UNC63" s="9"/>
      <c r="UND63" s="78"/>
      <c r="UNE63" s="9"/>
      <c r="UNF63" s="9"/>
      <c r="UNG63" s="78"/>
      <c r="UNH63" s="9"/>
      <c r="UNI63" s="9"/>
      <c r="UNJ63" s="78"/>
      <c r="UNK63" s="9"/>
      <c r="UNL63" s="9"/>
      <c r="UNM63" s="78"/>
      <c r="UNN63" s="9"/>
      <c r="UNO63" s="9"/>
      <c r="UNP63" s="78"/>
      <c r="UNQ63" s="9"/>
      <c r="UNR63" s="9"/>
      <c r="UNS63" s="78"/>
      <c r="UNT63" s="9"/>
      <c r="UNU63" s="9"/>
      <c r="UNV63" s="78"/>
      <c r="UNW63" s="9"/>
      <c r="UNX63" s="9"/>
      <c r="UNY63" s="78"/>
      <c r="UNZ63" s="9"/>
      <c r="UOA63" s="9"/>
      <c r="UOB63" s="78"/>
      <c r="UOC63" s="9"/>
      <c r="UOD63" s="9"/>
      <c r="UOE63" s="78"/>
      <c r="UOF63" s="9"/>
      <c r="UOG63" s="9"/>
      <c r="UOH63" s="78"/>
      <c r="UOI63" s="9"/>
      <c r="UOJ63" s="9"/>
      <c r="UOK63" s="78"/>
      <c r="UOL63" s="9"/>
      <c r="UOM63" s="9"/>
      <c r="UON63" s="78"/>
      <c r="UOO63" s="9"/>
      <c r="UOP63" s="9"/>
      <c r="UOQ63" s="78"/>
      <c r="UOR63" s="9"/>
      <c r="UOS63" s="9"/>
      <c r="UOT63" s="78"/>
      <c r="UOU63" s="9"/>
      <c r="UOV63" s="9"/>
      <c r="UOW63" s="78"/>
      <c r="UOX63" s="9"/>
      <c r="UOY63" s="9"/>
      <c r="UOZ63" s="78"/>
      <c r="UPA63" s="9"/>
      <c r="UPB63" s="9"/>
      <c r="UPC63" s="78"/>
      <c r="UPD63" s="9"/>
      <c r="UPE63" s="9"/>
      <c r="UPF63" s="78"/>
      <c r="UPG63" s="9"/>
      <c r="UPH63" s="9"/>
      <c r="UPI63" s="78"/>
      <c r="UPJ63" s="10"/>
      <c r="UPK63" s="10"/>
      <c r="UPL63" s="10"/>
      <c r="UPM63" s="9"/>
      <c r="UPN63" s="9"/>
      <c r="UPO63" s="78"/>
      <c r="UPP63" s="10"/>
      <c r="UPQ63" s="10"/>
      <c r="UPR63" s="10"/>
      <c r="UPS63" s="9"/>
      <c r="UPT63" s="9"/>
      <c r="UPU63" s="78"/>
      <c r="UPV63" s="9"/>
      <c r="UPW63" s="9"/>
      <c r="UPX63" s="78"/>
      <c r="UPY63" s="10"/>
      <c r="UPZ63" s="10"/>
      <c r="UQA63" s="10"/>
      <c r="UQB63" s="10"/>
      <c r="UQC63" s="10"/>
      <c r="UQD63" s="10"/>
      <c r="UQE63" s="57"/>
      <c r="UQF63" s="58"/>
      <c r="UQG63" s="9"/>
      <c r="UQH63" s="9"/>
      <c r="UQI63" s="78"/>
      <c r="UQJ63" s="9"/>
      <c r="UQK63" s="9"/>
      <c r="UQL63" s="78"/>
      <c r="UQM63" s="9"/>
      <c r="UQN63" s="9"/>
      <c r="UQO63" s="78"/>
      <c r="UQP63" s="9"/>
      <c r="UQQ63" s="9"/>
      <c r="UQR63" s="78"/>
      <c r="UQS63" s="9"/>
      <c r="UQT63" s="9"/>
      <c r="UQU63" s="78"/>
      <c r="UQV63" s="9"/>
      <c r="UQW63" s="9"/>
      <c r="UQX63" s="78"/>
      <c r="UQY63" s="9"/>
      <c r="UQZ63" s="9"/>
      <c r="URA63" s="78"/>
      <c r="URB63" s="9"/>
      <c r="URC63" s="9"/>
      <c r="URD63" s="78"/>
      <c r="URE63" s="9"/>
      <c r="URF63" s="9"/>
      <c r="URG63" s="78"/>
      <c r="URH63" s="9"/>
      <c r="URI63" s="9"/>
      <c r="URJ63" s="78"/>
      <c r="URK63" s="9"/>
      <c r="URL63" s="9"/>
      <c r="URM63" s="78"/>
      <c r="URN63" s="9"/>
      <c r="URO63" s="9"/>
      <c r="URP63" s="78"/>
      <c r="URQ63" s="9"/>
      <c r="URR63" s="9"/>
      <c r="URS63" s="78"/>
      <c r="URT63" s="9"/>
      <c r="URU63" s="9"/>
      <c r="URV63" s="78"/>
      <c r="URW63" s="9"/>
      <c r="URX63" s="9"/>
      <c r="URY63" s="78"/>
      <c r="URZ63" s="9"/>
      <c r="USA63" s="9"/>
      <c r="USB63" s="78"/>
      <c r="USC63" s="9"/>
      <c r="USD63" s="9"/>
      <c r="USE63" s="78"/>
      <c r="USF63" s="9"/>
      <c r="USG63" s="9"/>
      <c r="USH63" s="78"/>
      <c r="USI63" s="9"/>
      <c r="USJ63" s="9"/>
      <c r="USK63" s="78"/>
      <c r="USL63" s="9"/>
      <c r="USM63" s="9"/>
      <c r="USN63" s="78"/>
      <c r="USO63" s="9"/>
      <c r="USP63" s="9"/>
      <c r="USQ63" s="78"/>
      <c r="USR63" s="10"/>
      <c r="USS63" s="10"/>
      <c r="UST63" s="10"/>
      <c r="USU63" s="9"/>
      <c r="USV63" s="9"/>
      <c r="USW63" s="78"/>
      <c r="USX63" s="10"/>
      <c r="USY63" s="10"/>
      <c r="USZ63" s="10"/>
      <c r="UTA63" s="9"/>
      <c r="UTB63" s="9"/>
      <c r="UTC63" s="78"/>
      <c r="UTD63" s="9"/>
      <c r="UTE63" s="9"/>
      <c r="UTF63" s="78"/>
      <c r="UTG63" s="10"/>
      <c r="UTH63" s="10"/>
      <c r="UTI63" s="10"/>
      <c r="UTJ63" s="10"/>
      <c r="UTK63" s="10"/>
      <c r="UTL63" s="10"/>
      <c r="UTM63" s="57"/>
      <c r="UTN63" s="58"/>
      <c r="UTO63" s="9"/>
      <c r="UTP63" s="9"/>
      <c r="UTQ63" s="78"/>
      <c r="UTR63" s="9"/>
      <c r="UTS63" s="9"/>
      <c r="UTT63" s="78"/>
      <c r="UTU63" s="9"/>
      <c r="UTV63" s="9"/>
      <c r="UTW63" s="78"/>
      <c r="UTX63" s="9"/>
      <c r="UTY63" s="9"/>
      <c r="UTZ63" s="78"/>
      <c r="UUA63" s="9"/>
      <c r="UUB63" s="9"/>
      <c r="UUC63" s="78"/>
      <c r="UUD63" s="9"/>
      <c r="UUE63" s="9"/>
      <c r="UUF63" s="78"/>
      <c r="UUG63" s="9"/>
      <c r="UUH63" s="9"/>
      <c r="UUI63" s="78"/>
      <c r="UUJ63" s="9"/>
      <c r="UUK63" s="9"/>
      <c r="UUL63" s="78"/>
      <c r="UUM63" s="9"/>
      <c r="UUN63" s="9"/>
      <c r="UUO63" s="78"/>
      <c r="UUP63" s="9"/>
      <c r="UUQ63" s="9"/>
      <c r="UUR63" s="78"/>
      <c r="UUS63" s="9"/>
      <c r="UUT63" s="9"/>
      <c r="UUU63" s="78"/>
      <c r="UUV63" s="9"/>
      <c r="UUW63" s="9"/>
      <c r="UUX63" s="78"/>
      <c r="UUY63" s="9"/>
      <c r="UUZ63" s="9"/>
      <c r="UVA63" s="78"/>
      <c r="UVB63" s="9"/>
      <c r="UVC63" s="9"/>
      <c r="UVD63" s="78"/>
      <c r="UVE63" s="9"/>
      <c r="UVF63" s="9"/>
      <c r="UVG63" s="78"/>
      <c r="UVH63" s="9"/>
      <c r="UVI63" s="9"/>
      <c r="UVJ63" s="78"/>
      <c r="UVK63" s="9"/>
      <c r="UVL63" s="9"/>
      <c r="UVM63" s="78"/>
      <c r="UVN63" s="9"/>
      <c r="UVO63" s="9"/>
      <c r="UVP63" s="78"/>
      <c r="UVQ63" s="9"/>
      <c r="UVR63" s="9"/>
      <c r="UVS63" s="78"/>
      <c r="UVT63" s="9"/>
      <c r="UVU63" s="9"/>
      <c r="UVV63" s="78"/>
      <c r="UVW63" s="9"/>
      <c r="UVX63" s="9"/>
      <c r="UVY63" s="78"/>
      <c r="UVZ63" s="10"/>
      <c r="UWA63" s="10"/>
      <c r="UWB63" s="10"/>
      <c r="UWC63" s="9"/>
      <c r="UWD63" s="9"/>
      <c r="UWE63" s="78"/>
      <c r="UWF63" s="10"/>
      <c r="UWG63" s="10"/>
      <c r="UWH63" s="10"/>
      <c r="UWI63" s="9"/>
      <c r="UWJ63" s="9"/>
      <c r="UWK63" s="78"/>
      <c r="UWL63" s="9"/>
      <c r="UWM63" s="9"/>
      <c r="UWN63" s="78"/>
      <c r="UWO63" s="10"/>
      <c r="UWP63" s="10"/>
      <c r="UWQ63" s="10"/>
      <c r="UWR63" s="10"/>
      <c r="UWS63" s="10"/>
      <c r="UWT63" s="10"/>
      <c r="UWU63" s="57"/>
      <c r="UWV63" s="58"/>
      <c r="UWW63" s="9"/>
      <c r="UWX63" s="9"/>
      <c r="UWY63" s="78"/>
      <c r="UWZ63" s="9"/>
      <c r="UXA63" s="9"/>
      <c r="UXB63" s="78"/>
      <c r="UXC63" s="9"/>
      <c r="UXD63" s="9"/>
      <c r="UXE63" s="78"/>
      <c r="UXF63" s="9"/>
      <c r="UXG63" s="9"/>
      <c r="UXH63" s="78"/>
      <c r="UXI63" s="9"/>
      <c r="UXJ63" s="9"/>
      <c r="UXK63" s="78"/>
      <c r="UXL63" s="9"/>
      <c r="UXM63" s="9"/>
      <c r="UXN63" s="78"/>
      <c r="UXO63" s="9"/>
      <c r="UXP63" s="9"/>
      <c r="UXQ63" s="78"/>
      <c r="UXR63" s="9"/>
      <c r="UXS63" s="9"/>
      <c r="UXT63" s="78"/>
      <c r="UXU63" s="9"/>
      <c r="UXV63" s="9"/>
      <c r="UXW63" s="78"/>
      <c r="UXX63" s="9"/>
      <c r="UXY63" s="9"/>
      <c r="UXZ63" s="78"/>
      <c r="UYA63" s="9"/>
      <c r="UYB63" s="9"/>
      <c r="UYC63" s="78"/>
      <c r="UYD63" s="9"/>
      <c r="UYE63" s="9"/>
      <c r="UYF63" s="78"/>
      <c r="UYG63" s="9"/>
      <c r="UYH63" s="9"/>
      <c r="UYI63" s="78"/>
      <c r="UYJ63" s="9"/>
      <c r="UYK63" s="9"/>
      <c r="UYL63" s="78"/>
      <c r="UYM63" s="9"/>
      <c r="UYN63" s="9"/>
      <c r="UYO63" s="78"/>
      <c r="UYP63" s="9"/>
      <c r="UYQ63" s="9"/>
      <c r="UYR63" s="78"/>
      <c r="UYS63" s="9"/>
      <c r="UYT63" s="9"/>
      <c r="UYU63" s="78"/>
      <c r="UYV63" s="9"/>
      <c r="UYW63" s="9"/>
      <c r="UYX63" s="78"/>
      <c r="UYY63" s="9"/>
      <c r="UYZ63" s="9"/>
      <c r="UZA63" s="78"/>
      <c r="UZB63" s="9"/>
      <c r="UZC63" s="9"/>
      <c r="UZD63" s="78"/>
      <c r="UZE63" s="9"/>
      <c r="UZF63" s="9"/>
      <c r="UZG63" s="78"/>
      <c r="UZH63" s="10"/>
      <c r="UZI63" s="10"/>
      <c r="UZJ63" s="10"/>
      <c r="UZK63" s="9"/>
      <c r="UZL63" s="9"/>
      <c r="UZM63" s="78"/>
      <c r="UZN63" s="10"/>
      <c r="UZO63" s="10"/>
      <c r="UZP63" s="10"/>
      <c r="UZQ63" s="9"/>
      <c r="UZR63" s="9"/>
      <c r="UZS63" s="78"/>
      <c r="UZT63" s="9"/>
      <c r="UZU63" s="9"/>
      <c r="UZV63" s="78"/>
      <c r="UZW63" s="10"/>
      <c r="UZX63" s="10"/>
      <c r="UZY63" s="10"/>
      <c r="UZZ63" s="10"/>
      <c r="VAA63" s="10"/>
      <c r="VAB63" s="10"/>
      <c r="VAC63" s="57"/>
      <c r="VAD63" s="58"/>
      <c r="VAE63" s="9"/>
      <c r="VAF63" s="9"/>
      <c r="VAG63" s="78"/>
      <c r="VAH63" s="9"/>
      <c r="VAI63" s="9"/>
      <c r="VAJ63" s="78"/>
      <c r="VAK63" s="9"/>
      <c r="VAL63" s="9"/>
      <c r="VAM63" s="78"/>
      <c r="VAN63" s="9"/>
      <c r="VAO63" s="9"/>
      <c r="VAP63" s="78"/>
      <c r="VAQ63" s="9"/>
      <c r="VAR63" s="9"/>
      <c r="VAS63" s="78"/>
      <c r="VAT63" s="9"/>
      <c r="VAU63" s="9"/>
      <c r="VAV63" s="78"/>
      <c r="VAW63" s="9"/>
      <c r="VAX63" s="9"/>
      <c r="VAY63" s="78"/>
      <c r="VAZ63" s="9"/>
      <c r="VBA63" s="9"/>
      <c r="VBB63" s="78"/>
      <c r="VBC63" s="9"/>
      <c r="VBD63" s="9"/>
      <c r="VBE63" s="78"/>
      <c r="VBF63" s="9"/>
      <c r="VBG63" s="9"/>
      <c r="VBH63" s="78"/>
      <c r="VBI63" s="9"/>
      <c r="VBJ63" s="9"/>
      <c r="VBK63" s="78"/>
      <c r="VBL63" s="9"/>
      <c r="VBM63" s="9"/>
      <c r="VBN63" s="78"/>
      <c r="VBO63" s="9"/>
      <c r="VBP63" s="9"/>
      <c r="VBQ63" s="78"/>
      <c r="VBR63" s="9"/>
      <c r="VBS63" s="9"/>
      <c r="VBT63" s="78"/>
      <c r="VBU63" s="9"/>
      <c r="VBV63" s="9"/>
      <c r="VBW63" s="78"/>
      <c r="VBX63" s="9"/>
      <c r="VBY63" s="9"/>
      <c r="VBZ63" s="78"/>
      <c r="VCA63" s="9"/>
      <c r="VCB63" s="9"/>
      <c r="VCC63" s="78"/>
      <c r="VCD63" s="9"/>
      <c r="VCE63" s="9"/>
      <c r="VCF63" s="78"/>
      <c r="VCG63" s="9"/>
      <c r="VCH63" s="9"/>
      <c r="VCI63" s="78"/>
      <c r="VCJ63" s="9"/>
      <c r="VCK63" s="9"/>
      <c r="VCL63" s="78"/>
      <c r="VCM63" s="9"/>
      <c r="VCN63" s="9"/>
      <c r="VCO63" s="78"/>
      <c r="VCP63" s="10"/>
      <c r="VCQ63" s="10"/>
      <c r="VCR63" s="10"/>
      <c r="VCS63" s="9"/>
      <c r="VCT63" s="9"/>
      <c r="VCU63" s="78"/>
      <c r="VCV63" s="10"/>
      <c r="VCW63" s="10"/>
      <c r="VCX63" s="10"/>
      <c r="VCY63" s="9"/>
      <c r="VCZ63" s="9"/>
      <c r="VDA63" s="78"/>
      <c r="VDB63" s="9"/>
      <c r="VDC63" s="9"/>
      <c r="VDD63" s="78"/>
      <c r="VDE63" s="10"/>
      <c r="VDF63" s="10"/>
      <c r="VDG63" s="10"/>
      <c r="VDH63" s="10"/>
      <c r="VDI63" s="10"/>
      <c r="VDJ63" s="10"/>
      <c r="VDK63" s="57"/>
      <c r="VDL63" s="58"/>
      <c r="VDM63" s="9"/>
      <c r="VDN63" s="9"/>
      <c r="VDO63" s="78"/>
      <c r="VDP63" s="9"/>
      <c r="VDQ63" s="9"/>
      <c r="VDR63" s="78"/>
      <c r="VDS63" s="9"/>
      <c r="VDT63" s="9"/>
      <c r="VDU63" s="78"/>
      <c r="VDV63" s="9"/>
      <c r="VDW63" s="9"/>
      <c r="VDX63" s="78"/>
      <c r="VDY63" s="9"/>
      <c r="VDZ63" s="9"/>
      <c r="VEA63" s="78"/>
      <c r="VEB63" s="9"/>
      <c r="VEC63" s="9"/>
      <c r="VED63" s="78"/>
      <c r="VEE63" s="9"/>
      <c r="VEF63" s="9"/>
      <c r="VEG63" s="78"/>
      <c r="VEH63" s="9"/>
      <c r="VEI63" s="9"/>
      <c r="VEJ63" s="78"/>
      <c r="VEK63" s="9"/>
      <c r="VEL63" s="9"/>
      <c r="VEM63" s="78"/>
      <c r="VEN63" s="9"/>
      <c r="VEO63" s="9"/>
      <c r="VEP63" s="78"/>
      <c r="VEQ63" s="9"/>
      <c r="VER63" s="9"/>
      <c r="VES63" s="78"/>
      <c r="VET63" s="9"/>
      <c r="VEU63" s="9"/>
      <c r="VEV63" s="78"/>
      <c r="VEW63" s="9"/>
      <c r="VEX63" s="9"/>
      <c r="VEY63" s="78"/>
      <c r="VEZ63" s="9"/>
      <c r="VFA63" s="9"/>
      <c r="VFB63" s="78"/>
      <c r="VFC63" s="9"/>
      <c r="VFD63" s="9"/>
      <c r="VFE63" s="78"/>
      <c r="VFF63" s="9"/>
      <c r="VFG63" s="9"/>
      <c r="VFH63" s="78"/>
      <c r="VFI63" s="9"/>
      <c r="VFJ63" s="9"/>
      <c r="VFK63" s="78"/>
      <c r="VFL63" s="9"/>
      <c r="VFM63" s="9"/>
      <c r="VFN63" s="78"/>
      <c r="VFO63" s="9"/>
      <c r="VFP63" s="9"/>
      <c r="VFQ63" s="78"/>
      <c r="VFR63" s="9"/>
      <c r="VFS63" s="9"/>
      <c r="VFT63" s="78"/>
      <c r="VFU63" s="9"/>
      <c r="VFV63" s="9"/>
      <c r="VFW63" s="78"/>
      <c r="VFX63" s="10"/>
      <c r="VFY63" s="10"/>
      <c r="VFZ63" s="10"/>
      <c r="VGA63" s="9"/>
      <c r="VGB63" s="9"/>
      <c r="VGC63" s="78"/>
      <c r="VGD63" s="10"/>
      <c r="VGE63" s="10"/>
      <c r="VGF63" s="10"/>
      <c r="VGG63" s="9"/>
      <c r="VGH63" s="9"/>
      <c r="VGI63" s="78"/>
      <c r="VGJ63" s="9"/>
      <c r="VGK63" s="9"/>
      <c r="VGL63" s="78"/>
      <c r="VGM63" s="10"/>
      <c r="VGN63" s="10"/>
      <c r="VGO63" s="10"/>
      <c r="VGP63" s="10"/>
      <c r="VGQ63" s="10"/>
      <c r="VGR63" s="10"/>
      <c r="VGS63" s="57"/>
      <c r="VGT63" s="58"/>
      <c r="VGU63" s="9"/>
      <c r="VGV63" s="9"/>
      <c r="VGW63" s="78"/>
      <c r="VGX63" s="9"/>
      <c r="VGY63" s="9"/>
      <c r="VGZ63" s="78"/>
      <c r="VHA63" s="9"/>
      <c r="VHB63" s="9"/>
      <c r="VHC63" s="78"/>
      <c r="VHD63" s="9"/>
      <c r="VHE63" s="9"/>
      <c r="VHF63" s="78"/>
      <c r="VHG63" s="9"/>
      <c r="VHH63" s="9"/>
      <c r="VHI63" s="78"/>
      <c r="VHJ63" s="9"/>
      <c r="VHK63" s="9"/>
      <c r="VHL63" s="78"/>
      <c r="VHM63" s="9"/>
      <c r="VHN63" s="9"/>
      <c r="VHO63" s="78"/>
      <c r="VHP63" s="9"/>
      <c r="VHQ63" s="9"/>
      <c r="VHR63" s="78"/>
      <c r="VHS63" s="9"/>
      <c r="VHT63" s="9"/>
      <c r="VHU63" s="78"/>
      <c r="VHV63" s="9"/>
      <c r="VHW63" s="9"/>
      <c r="VHX63" s="78"/>
      <c r="VHY63" s="9"/>
      <c r="VHZ63" s="9"/>
      <c r="VIA63" s="78"/>
      <c r="VIB63" s="9"/>
      <c r="VIC63" s="9"/>
      <c r="VID63" s="78"/>
      <c r="VIE63" s="9"/>
      <c r="VIF63" s="9"/>
      <c r="VIG63" s="78"/>
      <c r="VIH63" s="9"/>
      <c r="VII63" s="9"/>
      <c r="VIJ63" s="78"/>
      <c r="VIK63" s="9"/>
      <c r="VIL63" s="9"/>
      <c r="VIM63" s="78"/>
      <c r="VIN63" s="9"/>
      <c r="VIO63" s="9"/>
      <c r="VIP63" s="78"/>
      <c r="VIQ63" s="9"/>
      <c r="VIR63" s="9"/>
      <c r="VIS63" s="78"/>
      <c r="VIT63" s="9"/>
      <c r="VIU63" s="9"/>
      <c r="VIV63" s="78"/>
      <c r="VIW63" s="9"/>
      <c r="VIX63" s="9"/>
      <c r="VIY63" s="78"/>
      <c r="VIZ63" s="9"/>
      <c r="VJA63" s="9"/>
      <c r="VJB63" s="78"/>
      <c r="VJC63" s="9"/>
      <c r="VJD63" s="9"/>
      <c r="VJE63" s="78"/>
      <c r="VJF63" s="10"/>
      <c r="VJG63" s="10"/>
      <c r="VJH63" s="10"/>
      <c r="VJI63" s="9"/>
      <c r="VJJ63" s="9"/>
      <c r="VJK63" s="78"/>
      <c r="VJL63" s="10"/>
      <c r="VJM63" s="10"/>
      <c r="VJN63" s="10"/>
      <c r="VJO63" s="9"/>
      <c r="VJP63" s="9"/>
      <c r="VJQ63" s="78"/>
      <c r="VJR63" s="9"/>
      <c r="VJS63" s="9"/>
      <c r="VJT63" s="78"/>
      <c r="VJU63" s="10"/>
      <c r="VJV63" s="10"/>
      <c r="VJW63" s="10"/>
      <c r="VJX63" s="10"/>
      <c r="VJY63" s="10"/>
      <c r="VJZ63" s="10"/>
      <c r="VKA63" s="57"/>
      <c r="VKB63" s="58"/>
      <c r="VKC63" s="9"/>
      <c r="VKD63" s="9"/>
      <c r="VKE63" s="78"/>
      <c r="VKF63" s="9"/>
      <c r="VKG63" s="9"/>
      <c r="VKH63" s="78"/>
      <c r="VKI63" s="9"/>
      <c r="VKJ63" s="9"/>
      <c r="VKK63" s="78"/>
      <c r="VKL63" s="9"/>
      <c r="VKM63" s="9"/>
      <c r="VKN63" s="78"/>
      <c r="VKO63" s="9"/>
      <c r="VKP63" s="9"/>
      <c r="VKQ63" s="78"/>
      <c r="VKR63" s="9"/>
      <c r="VKS63" s="9"/>
      <c r="VKT63" s="78"/>
      <c r="VKU63" s="9"/>
      <c r="VKV63" s="9"/>
      <c r="VKW63" s="78"/>
      <c r="VKX63" s="9"/>
      <c r="VKY63" s="9"/>
      <c r="VKZ63" s="78"/>
      <c r="VLA63" s="9"/>
      <c r="VLB63" s="9"/>
      <c r="VLC63" s="78"/>
      <c r="VLD63" s="9"/>
      <c r="VLE63" s="9"/>
      <c r="VLF63" s="78"/>
      <c r="VLG63" s="9"/>
      <c r="VLH63" s="9"/>
      <c r="VLI63" s="78"/>
      <c r="VLJ63" s="9"/>
      <c r="VLK63" s="9"/>
      <c r="VLL63" s="78"/>
      <c r="VLM63" s="9"/>
      <c r="VLN63" s="9"/>
      <c r="VLO63" s="78"/>
      <c r="VLP63" s="9"/>
      <c r="VLQ63" s="9"/>
      <c r="VLR63" s="78"/>
      <c r="VLS63" s="9"/>
      <c r="VLT63" s="9"/>
      <c r="VLU63" s="78"/>
      <c r="VLV63" s="9"/>
      <c r="VLW63" s="9"/>
      <c r="VLX63" s="78"/>
      <c r="VLY63" s="9"/>
      <c r="VLZ63" s="9"/>
      <c r="VMA63" s="78"/>
      <c r="VMB63" s="9"/>
      <c r="VMC63" s="9"/>
      <c r="VMD63" s="78"/>
      <c r="VME63" s="9"/>
      <c r="VMF63" s="9"/>
      <c r="VMG63" s="78"/>
      <c r="VMH63" s="9"/>
      <c r="VMI63" s="9"/>
      <c r="VMJ63" s="78"/>
      <c r="VMK63" s="9"/>
      <c r="VML63" s="9"/>
      <c r="VMM63" s="78"/>
      <c r="VMN63" s="10"/>
      <c r="VMO63" s="10"/>
      <c r="VMP63" s="10"/>
      <c r="VMQ63" s="9"/>
      <c r="VMR63" s="9"/>
      <c r="VMS63" s="78"/>
      <c r="VMT63" s="10"/>
      <c r="VMU63" s="10"/>
      <c r="VMV63" s="10"/>
      <c r="VMW63" s="9"/>
      <c r="VMX63" s="9"/>
      <c r="VMY63" s="78"/>
      <c r="VMZ63" s="9"/>
      <c r="VNA63" s="9"/>
      <c r="VNB63" s="78"/>
      <c r="VNC63" s="10"/>
      <c r="VND63" s="10"/>
      <c r="VNE63" s="10"/>
      <c r="VNF63" s="10"/>
      <c r="VNG63" s="10"/>
      <c r="VNH63" s="10"/>
      <c r="VNI63" s="57"/>
      <c r="VNJ63" s="58"/>
      <c r="VNK63" s="9"/>
      <c r="VNL63" s="9"/>
      <c r="VNM63" s="78"/>
      <c r="VNN63" s="9"/>
      <c r="VNO63" s="9"/>
      <c r="VNP63" s="78"/>
      <c r="VNQ63" s="9"/>
      <c r="VNR63" s="9"/>
      <c r="VNS63" s="78"/>
      <c r="VNT63" s="9"/>
      <c r="VNU63" s="9"/>
      <c r="VNV63" s="78"/>
      <c r="VNW63" s="9"/>
      <c r="VNX63" s="9"/>
      <c r="VNY63" s="78"/>
      <c r="VNZ63" s="9"/>
      <c r="VOA63" s="9"/>
      <c r="VOB63" s="78"/>
      <c r="VOC63" s="9"/>
      <c r="VOD63" s="9"/>
      <c r="VOE63" s="78"/>
      <c r="VOF63" s="9"/>
      <c r="VOG63" s="9"/>
      <c r="VOH63" s="78"/>
      <c r="VOI63" s="9"/>
      <c r="VOJ63" s="9"/>
      <c r="VOK63" s="78"/>
      <c r="VOL63" s="9"/>
      <c r="VOM63" s="9"/>
      <c r="VON63" s="78"/>
      <c r="VOO63" s="9"/>
      <c r="VOP63" s="9"/>
      <c r="VOQ63" s="78"/>
      <c r="VOR63" s="9"/>
      <c r="VOS63" s="9"/>
      <c r="VOT63" s="78"/>
      <c r="VOU63" s="9"/>
      <c r="VOV63" s="9"/>
      <c r="VOW63" s="78"/>
      <c r="VOX63" s="9"/>
      <c r="VOY63" s="9"/>
      <c r="VOZ63" s="78"/>
      <c r="VPA63" s="9"/>
      <c r="VPB63" s="9"/>
      <c r="VPC63" s="78"/>
      <c r="VPD63" s="9"/>
      <c r="VPE63" s="9"/>
      <c r="VPF63" s="78"/>
      <c r="VPG63" s="9"/>
      <c r="VPH63" s="9"/>
      <c r="VPI63" s="78"/>
      <c r="VPJ63" s="9"/>
      <c r="VPK63" s="9"/>
      <c r="VPL63" s="78"/>
      <c r="VPM63" s="9"/>
      <c r="VPN63" s="9"/>
      <c r="VPO63" s="78"/>
      <c r="VPP63" s="9"/>
      <c r="VPQ63" s="9"/>
      <c r="VPR63" s="78"/>
      <c r="VPS63" s="9"/>
      <c r="VPT63" s="9"/>
      <c r="VPU63" s="78"/>
      <c r="VPV63" s="10"/>
      <c r="VPW63" s="10"/>
      <c r="VPX63" s="10"/>
      <c r="VPY63" s="9"/>
      <c r="VPZ63" s="9"/>
      <c r="VQA63" s="78"/>
      <c r="VQB63" s="10"/>
      <c r="VQC63" s="10"/>
      <c r="VQD63" s="10"/>
      <c r="VQE63" s="9"/>
      <c r="VQF63" s="9"/>
      <c r="VQG63" s="78"/>
      <c r="VQH63" s="9"/>
      <c r="VQI63" s="9"/>
      <c r="VQJ63" s="78"/>
      <c r="VQK63" s="10"/>
      <c r="VQL63" s="10"/>
      <c r="VQM63" s="10"/>
      <c r="VQN63" s="10"/>
      <c r="VQO63" s="10"/>
      <c r="VQP63" s="10"/>
      <c r="VQQ63" s="57"/>
      <c r="VQR63" s="58"/>
      <c r="VQS63" s="9"/>
      <c r="VQT63" s="9"/>
      <c r="VQU63" s="78"/>
      <c r="VQV63" s="9"/>
      <c r="VQW63" s="9"/>
      <c r="VQX63" s="78"/>
      <c r="VQY63" s="9"/>
      <c r="VQZ63" s="9"/>
      <c r="VRA63" s="78"/>
      <c r="VRB63" s="9"/>
      <c r="VRC63" s="9"/>
      <c r="VRD63" s="78"/>
      <c r="VRE63" s="9"/>
      <c r="VRF63" s="9"/>
      <c r="VRG63" s="78"/>
      <c r="VRH63" s="9"/>
      <c r="VRI63" s="9"/>
      <c r="VRJ63" s="78"/>
      <c r="VRK63" s="9"/>
      <c r="VRL63" s="9"/>
      <c r="VRM63" s="78"/>
      <c r="VRN63" s="9"/>
      <c r="VRO63" s="9"/>
      <c r="VRP63" s="78"/>
      <c r="VRQ63" s="9"/>
      <c r="VRR63" s="9"/>
      <c r="VRS63" s="78"/>
      <c r="VRT63" s="9"/>
      <c r="VRU63" s="9"/>
      <c r="VRV63" s="78"/>
      <c r="VRW63" s="9"/>
      <c r="VRX63" s="9"/>
      <c r="VRY63" s="78"/>
      <c r="VRZ63" s="9"/>
      <c r="VSA63" s="9"/>
      <c r="VSB63" s="78"/>
      <c r="VSC63" s="9"/>
      <c r="VSD63" s="9"/>
      <c r="VSE63" s="78"/>
      <c r="VSF63" s="9"/>
      <c r="VSG63" s="9"/>
      <c r="VSH63" s="78"/>
      <c r="VSI63" s="9"/>
      <c r="VSJ63" s="9"/>
      <c r="VSK63" s="78"/>
      <c r="VSL63" s="9"/>
      <c r="VSM63" s="9"/>
      <c r="VSN63" s="78"/>
      <c r="VSO63" s="9"/>
      <c r="VSP63" s="9"/>
      <c r="VSQ63" s="78"/>
      <c r="VSR63" s="9"/>
      <c r="VSS63" s="9"/>
      <c r="VST63" s="78"/>
      <c r="VSU63" s="9"/>
      <c r="VSV63" s="9"/>
      <c r="VSW63" s="78"/>
      <c r="VSX63" s="9"/>
      <c r="VSY63" s="9"/>
      <c r="VSZ63" s="78"/>
      <c r="VTA63" s="9"/>
      <c r="VTB63" s="9"/>
      <c r="VTC63" s="78"/>
      <c r="VTD63" s="10"/>
      <c r="VTE63" s="10"/>
      <c r="VTF63" s="10"/>
      <c r="VTG63" s="9"/>
      <c r="VTH63" s="9"/>
      <c r="VTI63" s="78"/>
      <c r="VTJ63" s="10"/>
      <c r="VTK63" s="10"/>
      <c r="VTL63" s="10"/>
      <c r="VTM63" s="9"/>
      <c r="VTN63" s="9"/>
      <c r="VTO63" s="78"/>
      <c r="VTP63" s="9"/>
      <c r="VTQ63" s="9"/>
      <c r="VTR63" s="78"/>
      <c r="VTS63" s="10"/>
      <c r="VTT63" s="10"/>
      <c r="VTU63" s="10"/>
      <c r="VTV63" s="10"/>
      <c r="VTW63" s="10"/>
      <c r="VTX63" s="10"/>
      <c r="VTY63" s="57"/>
      <c r="VTZ63" s="58"/>
      <c r="VUA63" s="9"/>
      <c r="VUB63" s="9"/>
      <c r="VUC63" s="78"/>
      <c r="VUD63" s="9"/>
      <c r="VUE63" s="9"/>
      <c r="VUF63" s="78"/>
      <c r="VUG63" s="9"/>
      <c r="VUH63" s="9"/>
      <c r="VUI63" s="78"/>
      <c r="VUJ63" s="9"/>
      <c r="VUK63" s="9"/>
      <c r="VUL63" s="78"/>
      <c r="VUM63" s="9"/>
      <c r="VUN63" s="9"/>
      <c r="VUO63" s="78"/>
      <c r="VUP63" s="9"/>
      <c r="VUQ63" s="9"/>
      <c r="VUR63" s="78"/>
      <c r="VUS63" s="9"/>
      <c r="VUT63" s="9"/>
      <c r="VUU63" s="78"/>
      <c r="VUV63" s="9"/>
      <c r="VUW63" s="9"/>
      <c r="VUX63" s="78"/>
      <c r="VUY63" s="9"/>
      <c r="VUZ63" s="9"/>
      <c r="VVA63" s="78"/>
      <c r="VVB63" s="9"/>
      <c r="VVC63" s="9"/>
      <c r="VVD63" s="78"/>
      <c r="VVE63" s="9"/>
      <c r="VVF63" s="9"/>
      <c r="VVG63" s="78"/>
      <c r="VVH63" s="9"/>
      <c r="VVI63" s="9"/>
      <c r="VVJ63" s="78"/>
      <c r="VVK63" s="9"/>
      <c r="VVL63" s="9"/>
      <c r="VVM63" s="78"/>
      <c r="VVN63" s="9"/>
      <c r="VVO63" s="9"/>
      <c r="VVP63" s="78"/>
      <c r="VVQ63" s="9"/>
      <c r="VVR63" s="9"/>
      <c r="VVS63" s="78"/>
      <c r="VVT63" s="9"/>
      <c r="VVU63" s="9"/>
      <c r="VVV63" s="78"/>
      <c r="VVW63" s="9"/>
      <c r="VVX63" s="9"/>
      <c r="VVY63" s="78"/>
      <c r="VVZ63" s="9"/>
      <c r="VWA63" s="9"/>
      <c r="VWB63" s="78"/>
      <c r="VWC63" s="9"/>
      <c r="VWD63" s="9"/>
      <c r="VWE63" s="78"/>
      <c r="VWF63" s="9"/>
      <c r="VWG63" s="9"/>
      <c r="VWH63" s="78"/>
      <c r="VWI63" s="9"/>
      <c r="VWJ63" s="9"/>
      <c r="VWK63" s="78"/>
      <c r="VWL63" s="10"/>
      <c r="VWM63" s="10"/>
      <c r="VWN63" s="10"/>
      <c r="VWO63" s="9"/>
      <c r="VWP63" s="9"/>
      <c r="VWQ63" s="78"/>
      <c r="VWR63" s="10"/>
      <c r="VWS63" s="10"/>
      <c r="VWT63" s="10"/>
      <c r="VWU63" s="9"/>
      <c r="VWV63" s="9"/>
      <c r="VWW63" s="78"/>
      <c r="VWX63" s="9"/>
      <c r="VWY63" s="9"/>
      <c r="VWZ63" s="78"/>
      <c r="VXA63" s="10"/>
      <c r="VXB63" s="10"/>
      <c r="VXC63" s="10"/>
      <c r="VXD63" s="10"/>
      <c r="VXE63" s="10"/>
      <c r="VXF63" s="10"/>
      <c r="VXG63" s="57"/>
      <c r="VXH63" s="58"/>
      <c r="VXI63" s="9"/>
      <c r="VXJ63" s="9"/>
      <c r="VXK63" s="78"/>
      <c r="VXL63" s="9"/>
      <c r="VXM63" s="9"/>
      <c r="VXN63" s="78"/>
      <c r="VXO63" s="9"/>
      <c r="VXP63" s="9"/>
      <c r="VXQ63" s="78"/>
      <c r="VXR63" s="9"/>
      <c r="VXS63" s="9"/>
      <c r="VXT63" s="78"/>
      <c r="VXU63" s="9"/>
      <c r="VXV63" s="9"/>
      <c r="VXW63" s="78"/>
      <c r="VXX63" s="9"/>
      <c r="VXY63" s="9"/>
      <c r="VXZ63" s="78"/>
      <c r="VYA63" s="9"/>
      <c r="VYB63" s="9"/>
      <c r="VYC63" s="78"/>
      <c r="VYD63" s="9"/>
      <c r="VYE63" s="9"/>
      <c r="VYF63" s="78"/>
      <c r="VYG63" s="9"/>
      <c r="VYH63" s="9"/>
      <c r="VYI63" s="78"/>
      <c r="VYJ63" s="9"/>
      <c r="VYK63" s="9"/>
      <c r="VYL63" s="78"/>
      <c r="VYM63" s="9"/>
      <c r="VYN63" s="9"/>
      <c r="VYO63" s="78"/>
      <c r="VYP63" s="9"/>
      <c r="VYQ63" s="9"/>
      <c r="VYR63" s="78"/>
      <c r="VYS63" s="9"/>
      <c r="VYT63" s="9"/>
      <c r="VYU63" s="78"/>
      <c r="VYV63" s="9"/>
      <c r="VYW63" s="9"/>
      <c r="VYX63" s="78"/>
      <c r="VYY63" s="9"/>
      <c r="VYZ63" s="9"/>
      <c r="VZA63" s="78"/>
      <c r="VZB63" s="9"/>
      <c r="VZC63" s="9"/>
      <c r="VZD63" s="78"/>
      <c r="VZE63" s="9"/>
      <c r="VZF63" s="9"/>
      <c r="VZG63" s="78"/>
      <c r="VZH63" s="9"/>
      <c r="VZI63" s="9"/>
      <c r="VZJ63" s="78"/>
      <c r="VZK63" s="9"/>
      <c r="VZL63" s="9"/>
      <c r="VZM63" s="78"/>
      <c r="VZN63" s="9"/>
      <c r="VZO63" s="9"/>
      <c r="VZP63" s="78"/>
      <c r="VZQ63" s="9"/>
      <c r="VZR63" s="9"/>
      <c r="VZS63" s="78"/>
      <c r="VZT63" s="10"/>
      <c r="VZU63" s="10"/>
      <c r="VZV63" s="10"/>
      <c r="VZW63" s="9"/>
      <c r="VZX63" s="9"/>
      <c r="VZY63" s="78"/>
      <c r="VZZ63" s="10"/>
      <c r="WAA63" s="10"/>
      <c r="WAB63" s="10"/>
      <c r="WAC63" s="9"/>
      <c r="WAD63" s="9"/>
      <c r="WAE63" s="78"/>
      <c r="WAF63" s="9"/>
      <c r="WAG63" s="9"/>
      <c r="WAH63" s="78"/>
      <c r="WAI63" s="10"/>
      <c r="WAJ63" s="10"/>
      <c r="WAK63" s="10"/>
      <c r="WAL63" s="10"/>
      <c r="WAM63" s="10"/>
      <c r="WAN63" s="10"/>
      <c r="WAO63" s="57"/>
      <c r="WAP63" s="58"/>
      <c r="WAQ63" s="9"/>
      <c r="WAR63" s="9"/>
      <c r="WAS63" s="78"/>
      <c r="WAT63" s="9"/>
      <c r="WAU63" s="9"/>
      <c r="WAV63" s="78"/>
      <c r="WAW63" s="9"/>
      <c r="WAX63" s="9"/>
      <c r="WAY63" s="78"/>
      <c r="WAZ63" s="9"/>
      <c r="WBA63" s="9"/>
      <c r="WBB63" s="78"/>
      <c r="WBC63" s="9"/>
      <c r="WBD63" s="9"/>
      <c r="WBE63" s="78"/>
      <c r="WBF63" s="9"/>
      <c r="WBG63" s="9"/>
      <c r="WBH63" s="78"/>
      <c r="WBI63" s="9"/>
      <c r="WBJ63" s="9"/>
      <c r="WBK63" s="78"/>
      <c r="WBL63" s="9"/>
      <c r="WBM63" s="9"/>
      <c r="WBN63" s="78"/>
      <c r="WBO63" s="9"/>
      <c r="WBP63" s="9"/>
      <c r="WBQ63" s="78"/>
      <c r="WBR63" s="9"/>
      <c r="WBS63" s="9"/>
      <c r="WBT63" s="78"/>
      <c r="WBU63" s="9"/>
      <c r="WBV63" s="9"/>
      <c r="WBW63" s="78"/>
      <c r="WBX63" s="9"/>
      <c r="WBY63" s="9"/>
      <c r="WBZ63" s="78"/>
      <c r="WCA63" s="9"/>
      <c r="WCB63" s="9"/>
      <c r="WCC63" s="78"/>
      <c r="WCD63" s="9"/>
      <c r="WCE63" s="9"/>
      <c r="WCF63" s="78"/>
      <c r="WCG63" s="9"/>
      <c r="WCH63" s="9"/>
      <c r="WCI63" s="78"/>
      <c r="WCJ63" s="9"/>
      <c r="WCK63" s="9"/>
      <c r="WCL63" s="78"/>
      <c r="WCM63" s="9"/>
      <c r="WCN63" s="9"/>
      <c r="WCO63" s="78"/>
      <c r="WCP63" s="9"/>
      <c r="WCQ63" s="9"/>
      <c r="WCR63" s="78"/>
      <c r="WCS63" s="9"/>
      <c r="WCT63" s="9"/>
      <c r="WCU63" s="78"/>
      <c r="WCV63" s="9"/>
      <c r="WCW63" s="9"/>
      <c r="WCX63" s="78"/>
      <c r="WCY63" s="9"/>
      <c r="WCZ63" s="9"/>
      <c r="WDA63" s="78"/>
      <c r="WDB63" s="10"/>
      <c r="WDC63" s="10"/>
      <c r="WDD63" s="10"/>
      <c r="WDE63" s="9"/>
      <c r="WDF63" s="9"/>
      <c r="WDG63" s="78"/>
      <c r="WDH63" s="10"/>
      <c r="WDI63" s="10"/>
      <c r="WDJ63" s="10"/>
      <c r="WDK63" s="9"/>
      <c r="WDL63" s="9"/>
      <c r="WDM63" s="78"/>
      <c r="WDN63" s="9"/>
      <c r="WDO63" s="9"/>
      <c r="WDP63" s="78"/>
      <c r="WDQ63" s="10"/>
      <c r="WDR63" s="10"/>
      <c r="WDS63" s="10"/>
      <c r="WDT63" s="10"/>
      <c r="WDU63" s="10"/>
      <c r="WDV63" s="10"/>
      <c r="WDW63" s="57"/>
      <c r="WDX63" s="58"/>
      <c r="WDY63" s="9"/>
      <c r="WDZ63" s="9"/>
      <c r="WEA63" s="78"/>
      <c r="WEB63" s="9"/>
      <c r="WEC63" s="9"/>
      <c r="WED63" s="78"/>
      <c r="WEE63" s="9"/>
      <c r="WEF63" s="9"/>
      <c r="WEG63" s="78"/>
      <c r="WEH63" s="9"/>
      <c r="WEI63" s="9"/>
      <c r="WEJ63" s="78"/>
      <c r="WEK63" s="9"/>
      <c r="WEL63" s="9"/>
      <c r="WEM63" s="78"/>
      <c r="WEN63" s="9"/>
      <c r="WEO63" s="9"/>
      <c r="WEP63" s="78"/>
      <c r="WEQ63" s="9"/>
      <c r="WER63" s="9"/>
      <c r="WES63" s="78"/>
      <c r="WET63" s="9"/>
      <c r="WEU63" s="9"/>
      <c r="WEV63" s="78"/>
      <c r="WEW63" s="9"/>
      <c r="WEX63" s="9"/>
      <c r="WEY63" s="78"/>
      <c r="WEZ63" s="9"/>
      <c r="WFA63" s="9"/>
      <c r="WFB63" s="78"/>
      <c r="WFC63" s="9"/>
      <c r="WFD63" s="9"/>
      <c r="WFE63" s="78"/>
      <c r="WFF63" s="9"/>
      <c r="WFG63" s="9"/>
      <c r="WFH63" s="78"/>
      <c r="WFI63" s="9"/>
      <c r="WFJ63" s="9"/>
      <c r="WFK63" s="78"/>
      <c r="WFL63" s="9"/>
      <c r="WFM63" s="9"/>
      <c r="WFN63" s="78"/>
      <c r="WFO63" s="9"/>
      <c r="WFP63" s="9"/>
      <c r="WFQ63" s="78"/>
      <c r="WFR63" s="9"/>
      <c r="WFS63" s="9"/>
      <c r="WFT63" s="78"/>
      <c r="WFU63" s="9"/>
      <c r="WFV63" s="9"/>
      <c r="WFW63" s="78"/>
      <c r="WFX63" s="9"/>
      <c r="WFY63" s="9"/>
      <c r="WFZ63" s="78"/>
      <c r="WGA63" s="9"/>
      <c r="WGB63" s="9"/>
      <c r="WGC63" s="78"/>
      <c r="WGD63" s="9"/>
      <c r="WGE63" s="9"/>
      <c r="WGF63" s="78"/>
      <c r="WGG63" s="9"/>
      <c r="WGH63" s="9"/>
      <c r="WGI63" s="78"/>
      <c r="WGJ63" s="10"/>
      <c r="WGK63" s="10"/>
      <c r="WGL63" s="10"/>
      <c r="WGM63" s="9"/>
      <c r="WGN63" s="9"/>
      <c r="WGO63" s="78"/>
      <c r="WGP63" s="10"/>
      <c r="WGQ63" s="10"/>
      <c r="WGR63" s="10"/>
      <c r="WGS63" s="9"/>
      <c r="WGT63" s="9"/>
      <c r="WGU63" s="78"/>
      <c r="WGV63" s="9"/>
      <c r="WGW63" s="9"/>
      <c r="WGX63" s="78"/>
      <c r="WGY63" s="10"/>
      <c r="WGZ63" s="10"/>
      <c r="WHA63" s="10"/>
      <c r="WHB63" s="10"/>
      <c r="WHC63" s="10"/>
      <c r="WHD63" s="10"/>
      <c r="WHE63" s="57"/>
      <c r="WHF63" s="58"/>
      <c r="WHG63" s="9"/>
      <c r="WHH63" s="9"/>
      <c r="WHI63" s="78"/>
      <c r="WHJ63" s="9"/>
      <c r="WHK63" s="9"/>
      <c r="WHL63" s="78"/>
      <c r="WHM63" s="9"/>
      <c r="WHN63" s="9"/>
      <c r="WHO63" s="78"/>
      <c r="WHP63" s="9"/>
      <c r="WHQ63" s="9"/>
      <c r="WHR63" s="78"/>
      <c r="WHS63" s="9"/>
      <c r="WHT63" s="9"/>
      <c r="WHU63" s="78"/>
      <c r="WHV63" s="9"/>
      <c r="WHW63" s="9"/>
      <c r="WHX63" s="78"/>
      <c r="WHY63" s="9"/>
      <c r="WHZ63" s="9"/>
      <c r="WIA63" s="78"/>
      <c r="WIB63" s="9"/>
      <c r="WIC63" s="9"/>
      <c r="WID63" s="78"/>
      <c r="WIE63" s="9"/>
      <c r="WIF63" s="9"/>
      <c r="WIG63" s="78"/>
      <c r="WIH63" s="9"/>
      <c r="WII63" s="9"/>
      <c r="WIJ63" s="78"/>
      <c r="WIK63" s="9"/>
      <c r="WIL63" s="9"/>
      <c r="WIM63" s="78"/>
      <c r="WIN63" s="9"/>
      <c r="WIO63" s="9"/>
      <c r="WIP63" s="78"/>
      <c r="WIQ63" s="9"/>
      <c r="WIR63" s="9"/>
      <c r="WIS63" s="78"/>
      <c r="WIT63" s="9"/>
      <c r="WIU63" s="9"/>
      <c r="WIV63" s="78"/>
      <c r="WIW63" s="9"/>
      <c r="WIX63" s="9"/>
      <c r="WIY63" s="78"/>
      <c r="WIZ63" s="9"/>
      <c r="WJA63" s="9"/>
      <c r="WJB63" s="78"/>
      <c r="WJC63" s="9"/>
      <c r="WJD63" s="9"/>
      <c r="WJE63" s="78"/>
      <c r="WJF63" s="9"/>
      <c r="WJG63" s="9"/>
      <c r="WJH63" s="78"/>
      <c r="WJI63" s="9"/>
      <c r="WJJ63" s="9"/>
      <c r="WJK63" s="78"/>
      <c r="WJL63" s="9"/>
      <c r="WJM63" s="9"/>
      <c r="WJN63" s="78"/>
      <c r="WJO63" s="9"/>
      <c r="WJP63" s="9"/>
      <c r="WJQ63" s="78"/>
      <c r="WJR63" s="10"/>
      <c r="WJS63" s="10"/>
      <c r="WJT63" s="10"/>
      <c r="WJU63" s="9"/>
      <c r="WJV63" s="9"/>
      <c r="WJW63" s="78"/>
      <c r="WJX63" s="10"/>
      <c r="WJY63" s="10"/>
      <c r="WJZ63" s="10"/>
      <c r="WKA63" s="9"/>
      <c r="WKB63" s="9"/>
      <c r="WKC63" s="78"/>
      <c r="WKD63" s="9"/>
      <c r="WKE63" s="9"/>
      <c r="WKF63" s="78"/>
      <c r="WKG63" s="10"/>
      <c r="WKH63" s="10"/>
      <c r="WKI63" s="10"/>
      <c r="WKJ63" s="10"/>
      <c r="WKK63" s="10"/>
      <c r="WKL63" s="10"/>
      <c r="WKM63" s="57"/>
      <c r="WKN63" s="58"/>
      <c r="WKO63" s="9"/>
      <c r="WKP63" s="9"/>
      <c r="WKQ63" s="78"/>
      <c r="WKR63" s="9"/>
      <c r="WKS63" s="9"/>
      <c r="WKT63" s="78"/>
      <c r="WKU63" s="9"/>
      <c r="WKV63" s="9"/>
      <c r="WKW63" s="78"/>
      <c r="WKX63" s="9"/>
      <c r="WKY63" s="9"/>
      <c r="WKZ63" s="78"/>
      <c r="WLA63" s="9"/>
      <c r="WLB63" s="9"/>
      <c r="WLC63" s="78"/>
      <c r="WLD63" s="9"/>
      <c r="WLE63" s="9"/>
      <c r="WLF63" s="78"/>
      <c r="WLG63" s="9"/>
      <c r="WLH63" s="9"/>
      <c r="WLI63" s="78"/>
      <c r="WLJ63" s="9"/>
      <c r="WLK63" s="9"/>
      <c r="WLL63" s="78"/>
      <c r="WLM63" s="9"/>
      <c r="WLN63" s="9"/>
      <c r="WLO63" s="78"/>
      <c r="WLP63" s="9"/>
      <c r="WLQ63" s="9"/>
      <c r="WLR63" s="78"/>
      <c r="WLS63" s="9"/>
      <c r="WLT63" s="9"/>
      <c r="WLU63" s="78"/>
      <c r="WLV63" s="9"/>
      <c r="WLW63" s="9"/>
      <c r="WLX63" s="78"/>
      <c r="WLY63" s="9"/>
      <c r="WLZ63" s="9"/>
      <c r="WMA63" s="78"/>
      <c r="WMB63" s="9"/>
      <c r="WMC63" s="9"/>
      <c r="WMD63" s="78"/>
      <c r="WME63" s="9"/>
      <c r="WMF63" s="9"/>
      <c r="WMG63" s="78"/>
      <c r="WMH63" s="9"/>
      <c r="WMI63" s="9"/>
      <c r="WMJ63" s="78"/>
      <c r="WMK63" s="9"/>
      <c r="WML63" s="9"/>
      <c r="WMM63" s="78"/>
      <c r="WMN63" s="9"/>
      <c r="WMO63" s="9"/>
      <c r="WMP63" s="78"/>
      <c r="WMQ63" s="9"/>
      <c r="WMR63" s="9"/>
      <c r="WMS63" s="78"/>
      <c r="WMT63" s="9"/>
      <c r="WMU63" s="9"/>
      <c r="WMV63" s="78"/>
      <c r="WMW63" s="9"/>
      <c r="WMX63" s="9"/>
      <c r="WMY63" s="78"/>
      <c r="WMZ63" s="10"/>
      <c r="WNA63" s="10"/>
      <c r="WNB63" s="10"/>
      <c r="WNC63" s="9"/>
      <c r="WND63" s="9"/>
      <c r="WNE63" s="78"/>
      <c r="WNF63" s="10"/>
      <c r="WNG63" s="10"/>
      <c r="WNH63" s="10"/>
      <c r="WNI63" s="9"/>
      <c r="WNJ63" s="9"/>
      <c r="WNK63" s="78"/>
      <c r="WNL63" s="9"/>
      <c r="WNM63" s="9"/>
      <c r="WNN63" s="78"/>
      <c r="WNO63" s="10"/>
      <c r="WNP63" s="10"/>
      <c r="WNQ63" s="10"/>
      <c r="WNR63" s="10"/>
      <c r="WNS63" s="10"/>
      <c r="WNT63" s="10"/>
      <c r="WNU63" s="57"/>
      <c r="WNV63" s="58"/>
      <c r="WNW63" s="9"/>
      <c r="WNX63" s="9"/>
      <c r="WNY63" s="78"/>
      <c r="WNZ63" s="9"/>
      <c r="WOA63" s="9"/>
      <c r="WOB63" s="78"/>
      <c r="WOC63" s="9"/>
      <c r="WOD63" s="9"/>
      <c r="WOE63" s="78"/>
      <c r="WOF63" s="9"/>
      <c r="WOG63" s="9"/>
      <c r="WOH63" s="78"/>
      <c r="WOI63" s="9"/>
      <c r="WOJ63" s="9"/>
      <c r="WOK63" s="78"/>
      <c r="WOL63" s="9"/>
      <c r="WOM63" s="9"/>
      <c r="WON63" s="78"/>
      <c r="WOO63" s="9"/>
      <c r="WOP63" s="9"/>
      <c r="WOQ63" s="78"/>
      <c r="WOR63" s="9"/>
      <c r="WOS63" s="9"/>
      <c r="WOT63" s="78"/>
      <c r="WOU63" s="9"/>
      <c r="WOV63" s="9"/>
      <c r="WOW63" s="78"/>
      <c r="WOX63" s="9"/>
      <c r="WOY63" s="9"/>
      <c r="WOZ63" s="78"/>
      <c r="WPA63" s="9"/>
      <c r="WPB63" s="9"/>
      <c r="WPC63" s="78"/>
      <c r="WPD63" s="9"/>
      <c r="WPE63" s="9"/>
      <c r="WPF63" s="78"/>
      <c r="WPG63" s="9"/>
      <c r="WPH63" s="9"/>
      <c r="WPI63" s="78"/>
      <c r="WPJ63" s="9"/>
      <c r="WPK63" s="9"/>
      <c r="WPL63" s="78"/>
      <c r="WPM63" s="9"/>
      <c r="WPN63" s="9"/>
      <c r="WPO63" s="78"/>
      <c r="WPP63" s="9"/>
      <c r="WPQ63" s="9"/>
      <c r="WPR63" s="78"/>
      <c r="WPS63" s="9"/>
      <c r="WPT63" s="9"/>
      <c r="WPU63" s="78"/>
      <c r="WPV63" s="9"/>
      <c r="WPW63" s="9"/>
      <c r="WPX63" s="78"/>
      <c r="WPY63" s="9"/>
      <c r="WPZ63" s="9"/>
      <c r="WQA63" s="78"/>
      <c r="WQB63" s="9"/>
      <c r="WQC63" s="9"/>
      <c r="WQD63" s="78"/>
      <c r="WQE63" s="9"/>
      <c r="WQF63" s="9"/>
      <c r="WQG63" s="78"/>
      <c r="WQH63" s="10"/>
      <c r="WQI63" s="10"/>
      <c r="WQJ63" s="10"/>
      <c r="WQK63" s="9"/>
      <c r="WQL63" s="9"/>
      <c r="WQM63" s="78"/>
      <c r="WQN63" s="10"/>
      <c r="WQO63" s="10"/>
      <c r="WQP63" s="10"/>
      <c r="WQQ63" s="9"/>
      <c r="WQR63" s="9"/>
      <c r="WQS63" s="78"/>
      <c r="WQT63" s="9"/>
      <c r="WQU63" s="9"/>
      <c r="WQV63" s="78"/>
      <c r="WQW63" s="10"/>
      <c r="WQX63" s="10"/>
      <c r="WQY63" s="10"/>
      <c r="WQZ63" s="10"/>
      <c r="WRA63" s="10"/>
      <c r="WRB63" s="10"/>
      <c r="WRC63" s="57"/>
      <c r="WRD63" s="58"/>
      <c r="WRE63" s="9"/>
      <c r="WRF63" s="9"/>
      <c r="WRG63" s="78"/>
      <c r="WRH63" s="9"/>
      <c r="WRI63" s="9"/>
      <c r="WRJ63" s="78"/>
      <c r="WRK63" s="9"/>
      <c r="WRL63" s="9"/>
      <c r="WRM63" s="78"/>
      <c r="WRN63" s="9"/>
      <c r="WRO63" s="9"/>
      <c r="WRP63" s="78"/>
      <c r="WRQ63" s="9"/>
      <c r="WRR63" s="9"/>
      <c r="WRS63" s="78"/>
      <c r="WRT63" s="9"/>
      <c r="WRU63" s="9"/>
      <c r="WRV63" s="78"/>
      <c r="WRW63" s="9"/>
      <c r="WRX63" s="9"/>
      <c r="WRY63" s="78"/>
      <c r="WRZ63" s="9"/>
      <c r="WSA63" s="9"/>
      <c r="WSB63" s="78"/>
      <c r="WSC63" s="9"/>
      <c r="WSD63" s="9"/>
      <c r="WSE63" s="78"/>
      <c r="WSF63" s="9"/>
      <c r="WSG63" s="9"/>
      <c r="WSH63" s="78"/>
      <c r="WSI63" s="9"/>
      <c r="WSJ63" s="9"/>
      <c r="WSK63" s="78"/>
      <c r="WSL63" s="9"/>
      <c r="WSM63" s="9"/>
      <c r="WSN63" s="78"/>
      <c r="WSO63" s="9"/>
      <c r="WSP63" s="9"/>
      <c r="WSQ63" s="78"/>
      <c r="WSR63" s="9"/>
      <c r="WSS63" s="9"/>
      <c r="WST63" s="78"/>
      <c r="WSU63" s="9"/>
      <c r="WSV63" s="9"/>
      <c r="WSW63" s="78"/>
      <c r="WSX63" s="9"/>
      <c r="WSY63" s="9"/>
      <c r="WSZ63" s="78"/>
      <c r="WTA63" s="9"/>
      <c r="WTB63" s="9"/>
      <c r="WTC63" s="78"/>
      <c r="WTD63" s="9"/>
      <c r="WTE63" s="9"/>
      <c r="WTF63" s="78"/>
      <c r="WTG63" s="9"/>
      <c r="WTH63" s="9"/>
      <c r="WTI63" s="78"/>
      <c r="WTJ63" s="9"/>
      <c r="WTK63" s="9"/>
      <c r="WTL63" s="78"/>
      <c r="WTM63" s="9"/>
      <c r="WTN63" s="9"/>
      <c r="WTO63" s="78"/>
      <c r="WTP63" s="10"/>
      <c r="WTQ63" s="10"/>
      <c r="WTR63" s="10"/>
      <c r="WTS63" s="9"/>
      <c r="WTT63" s="9"/>
      <c r="WTU63" s="78"/>
      <c r="WTV63" s="10"/>
      <c r="WTW63" s="10"/>
      <c r="WTX63" s="10"/>
      <c r="WTY63" s="9"/>
      <c r="WTZ63" s="9"/>
      <c r="WUA63" s="78"/>
      <c r="WUB63" s="9"/>
      <c r="WUC63" s="9"/>
      <c r="WUD63" s="78"/>
      <c r="WUE63" s="10"/>
      <c r="WUF63" s="10"/>
      <c r="WUG63" s="10"/>
      <c r="WUH63" s="10"/>
      <c r="WUI63" s="10"/>
      <c r="WUJ63" s="10"/>
      <c r="WUK63" s="57"/>
      <c r="WUL63" s="58"/>
      <c r="WUM63" s="9"/>
      <c r="WUN63" s="9"/>
      <c r="WUO63" s="78"/>
      <c r="WUP63" s="9"/>
      <c r="WUQ63" s="9"/>
      <c r="WUR63" s="78"/>
      <c r="WUS63" s="9"/>
      <c r="WUT63" s="9"/>
      <c r="WUU63" s="78"/>
      <c r="WUV63" s="9"/>
      <c r="WUW63" s="9"/>
      <c r="WUX63" s="78"/>
      <c r="WUY63" s="9"/>
      <c r="WUZ63" s="9"/>
      <c r="WVA63" s="78"/>
      <c r="WVB63" s="9"/>
      <c r="WVC63" s="9"/>
      <c r="WVD63" s="78"/>
      <c r="WVE63" s="9"/>
      <c r="WVF63" s="9"/>
      <c r="WVG63" s="78"/>
      <c r="WVH63" s="9"/>
      <c r="WVI63" s="9"/>
      <c r="WVJ63" s="78"/>
      <c r="WVK63" s="9"/>
      <c r="WVL63" s="9"/>
      <c r="WVM63" s="78"/>
      <c r="WVN63" s="9"/>
      <c r="WVO63" s="9"/>
      <c r="WVP63" s="78"/>
      <c r="WVQ63" s="9"/>
      <c r="WVR63" s="9"/>
      <c r="WVS63" s="78"/>
      <c r="WVT63" s="9"/>
      <c r="WVU63" s="9"/>
      <c r="WVV63" s="78"/>
      <c r="WVW63" s="9"/>
      <c r="WVX63" s="9"/>
      <c r="WVY63" s="78"/>
      <c r="WVZ63" s="9"/>
      <c r="WWA63" s="9"/>
      <c r="WWB63" s="78"/>
      <c r="WWC63" s="9"/>
      <c r="WWD63" s="9"/>
      <c r="WWE63" s="78"/>
      <c r="WWF63" s="9"/>
      <c r="WWG63" s="9"/>
      <c r="WWH63" s="78"/>
      <c r="WWI63" s="9"/>
      <c r="WWJ63" s="9"/>
      <c r="WWK63" s="78"/>
      <c r="WWL63" s="9"/>
      <c r="WWM63" s="9"/>
      <c r="WWN63" s="78"/>
      <c r="WWO63" s="9"/>
      <c r="WWP63" s="9"/>
      <c r="WWQ63" s="78"/>
      <c r="WWR63" s="9"/>
      <c r="WWS63" s="9"/>
      <c r="WWT63" s="78"/>
      <c r="WWU63" s="9"/>
      <c r="WWV63" s="9"/>
      <c r="WWW63" s="78"/>
      <c r="WWX63" s="10"/>
      <c r="WWY63" s="10"/>
      <c r="WWZ63" s="10"/>
      <c r="WXA63" s="9"/>
      <c r="WXB63" s="9"/>
      <c r="WXC63" s="78"/>
      <c r="WXD63" s="10"/>
      <c r="WXE63" s="10"/>
      <c r="WXF63" s="10"/>
      <c r="WXG63" s="9"/>
      <c r="WXH63" s="9"/>
      <c r="WXI63" s="78"/>
      <c r="WXJ63" s="9"/>
      <c r="WXK63" s="9"/>
      <c r="WXL63" s="78"/>
      <c r="WXM63" s="10"/>
      <c r="WXN63" s="10"/>
      <c r="WXO63" s="10"/>
      <c r="WXP63" s="10"/>
      <c r="WXQ63" s="10"/>
      <c r="WXR63" s="10"/>
      <c r="WXS63" s="57"/>
      <c r="WXT63" s="58"/>
      <c r="WXU63" s="9"/>
      <c r="WXV63" s="9"/>
      <c r="WXW63" s="78"/>
      <c r="WXX63" s="9"/>
      <c r="WXY63" s="9"/>
      <c r="WXZ63" s="78"/>
      <c r="WYA63" s="9"/>
      <c r="WYB63" s="9"/>
      <c r="WYC63" s="78"/>
      <c r="WYD63" s="9"/>
      <c r="WYE63" s="9"/>
      <c r="WYF63" s="78"/>
      <c r="WYG63" s="9"/>
      <c r="WYH63" s="9"/>
      <c r="WYI63" s="78"/>
      <c r="WYJ63" s="9"/>
      <c r="WYK63" s="9"/>
      <c r="WYL63" s="78"/>
      <c r="WYM63" s="9"/>
      <c r="WYN63" s="9"/>
      <c r="WYO63" s="78"/>
      <c r="WYP63" s="9"/>
      <c r="WYQ63" s="9"/>
      <c r="WYR63" s="78"/>
      <c r="WYS63" s="9"/>
      <c r="WYT63" s="9"/>
      <c r="WYU63" s="78"/>
      <c r="WYV63" s="9"/>
      <c r="WYW63" s="9"/>
      <c r="WYX63" s="78"/>
      <c r="WYY63" s="9"/>
      <c r="WYZ63" s="9"/>
      <c r="WZA63" s="78"/>
      <c r="WZB63" s="9"/>
      <c r="WZC63" s="9"/>
      <c r="WZD63" s="78"/>
      <c r="WZE63" s="9"/>
      <c r="WZF63" s="9"/>
      <c r="WZG63" s="78"/>
      <c r="WZH63" s="9"/>
      <c r="WZI63" s="9"/>
      <c r="WZJ63" s="78"/>
      <c r="WZK63" s="9"/>
      <c r="WZL63" s="9"/>
      <c r="WZM63" s="78"/>
      <c r="WZN63" s="9"/>
      <c r="WZO63" s="9"/>
      <c r="WZP63" s="78"/>
      <c r="WZQ63" s="9"/>
      <c r="WZR63" s="9"/>
      <c r="WZS63" s="78"/>
      <c r="WZT63" s="9"/>
      <c r="WZU63" s="9"/>
      <c r="WZV63" s="78"/>
      <c r="WZW63" s="9"/>
      <c r="WZX63" s="9"/>
      <c r="WZY63" s="78"/>
      <c r="WZZ63" s="9"/>
      <c r="XAA63" s="9"/>
      <c r="XAB63" s="78"/>
      <c r="XAC63" s="9"/>
      <c r="XAD63" s="9"/>
      <c r="XAE63" s="78"/>
      <c r="XAF63" s="10"/>
      <c r="XAG63" s="10"/>
      <c r="XAH63" s="10"/>
      <c r="XAI63" s="9"/>
      <c r="XAJ63" s="9"/>
      <c r="XAK63" s="78"/>
      <c r="XAL63" s="10"/>
      <c r="XAM63" s="10"/>
      <c r="XAN63" s="10"/>
      <c r="XAO63" s="9"/>
      <c r="XAP63" s="9"/>
      <c r="XAQ63" s="78"/>
      <c r="XAR63" s="9"/>
      <c r="XAS63" s="9"/>
      <c r="XAT63" s="78"/>
      <c r="XAU63" s="10"/>
      <c r="XAV63" s="10"/>
      <c r="XAW63" s="10"/>
      <c r="XAX63" s="10"/>
      <c r="XAY63" s="10"/>
      <c r="XAZ63" s="10"/>
      <c r="XBA63" s="57"/>
      <c r="XBB63" s="58"/>
      <c r="XBC63" s="9"/>
      <c r="XBD63" s="9"/>
      <c r="XBE63" s="78"/>
      <c r="XBF63" s="9"/>
      <c r="XBG63" s="9"/>
      <c r="XBH63" s="78"/>
      <c r="XBI63" s="9"/>
      <c r="XBJ63" s="9"/>
      <c r="XBK63" s="78"/>
      <c r="XBL63" s="9"/>
      <c r="XBM63" s="9"/>
      <c r="XBN63" s="78"/>
      <c r="XBO63" s="9"/>
      <c r="XBP63" s="9"/>
      <c r="XBQ63" s="78"/>
      <c r="XBR63" s="9"/>
      <c r="XBS63" s="9"/>
      <c r="XBT63" s="78"/>
      <c r="XBU63" s="9"/>
      <c r="XBV63" s="9"/>
      <c r="XBW63" s="78"/>
      <c r="XBX63" s="9"/>
      <c r="XBY63" s="9"/>
      <c r="XBZ63" s="78"/>
      <c r="XCA63" s="9"/>
      <c r="XCB63" s="9"/>
      <c r="XCC63" s="78"/>
      <c r="XCD63" s="9"/>
      <c r="XCE63" s="9"/>
      <c r="XCF63" s="78"/>
      <c r="XCG63" s="9"/>
      <c r="XCH63" s="9"/>
      <c r="XCI63" s="78"/>
      <c r="XCJ63" s="9"/>
      <c r="XCK63" s="9"/>
      <c r="XCL63" s="78"/>
      <c r="XCM63" s="9"/>
      <c r="XCN63" s="9"/>
      <c r="XCO63" s="78"/>
      <c r="XCP63" s="9"/>
      <c r="XCQ63" s="9"/>
      <c r="XCR63" s="78"/>
    </row>
    <row r="64" spans="1:16320">
      <c r="A64" s="13">
        <v>55</v>
      </c>
      <c r="B64" s="2" t="s">
        <v>54</v>
      </c>
      <c r="C64" s="84"/>
      <c r="D64" s="84"/>
      <c r="E64" s="87">
        <v>0</v>
      </c>
      <c r="F64" s="84"/>
      <c r="G64" s="84"/>
      <c r="H64" s="87">
        <v>0</v>
      </c>
      <c r="I64" s="84"/>
      <c r="J64" s="84"/>
      <c r="K64" s="87">
        <v>0</v>
      </c>
      <c r="L64" s="86"/>
      <c r="M64" s="86"/>
      <c r="N64" s="87">
        <v>0</v>
      </c>
      <c r="O64" s="84"/>
      <c r="P64" s="84"/>
      <c r="Q64" s="87">
        <v>0</v>
      </c>
      <c r="R64" s="84"/>
      <c r="S64" s="84"/>
      <c r="T64" s="87">
        <v>0</v>
      </c>
      <c r="U64" s="84"/>
      <c r="V64" s="84"/>
      <c r="W64" s="87">
        <v>0</v>
      </c>
      <c r="X64" s="84"/>
      <c r="Y64" s="84"/>
      <c r="Z64" s="84">
        <f t="shared" si="122"/>
        <v>0</v>
      </c>
      <c r="AA64" s="84"/>
      <c r="AB64" s="84"/>
      <c r="AC64" s="84">
        <f t="shared" si="114"/>
        <v>0</v>
      </c>
      <c r="AD64" s="84"/>
      <c r="AE64" s="84"/>
      <c r="AF64" s="84">
        <f t="shared" si="115"/>
        <v>0</v>
      </c>
      <c r="AG64" s="84"/>
      <c r="AH64" s="84"/>
      <c r="AI64" s="84">
        <f t="shared" si="116"/>
        <v>0</v>
      </c>
      <c r="AJ64" s="84"/>
      <c r="AK64" s="84"/>
      <c r="AL64" s="84">
        <f t="shared" si="117"/>
        <v>0</v>
      </c>
      <c r="AM64" s="84"/>
      <c r="AN64" s="84"/>
      <c r="AO64" s="84">
        <f t="shared" si="118"/>
        <v>0</v>
      </c>
      <c r="AP64" s="84"/>
      <c r="AQ64" s="84"/>
      <c r="AR64" s="87">
        <v>0</v>
      </c>
      <c r="AS64" s="86"/>
      <c r="AT64" s="86"/>
      <c r="AU64" s="87">
        <v>0</v>
      </c>
      <c r="AV64" s="84"/>
      <c r="AW64" s="84"/>
      <c r="AX64" s="84">
        <f t="shared" si="119"/>
        <v>0</v>
      </c>
      <c r="AY64" s="84"/>
      <c r="AZ64" s="84"/>
      <c r="BA64" s="84">
        <f t="shared" si="120"/>
        <v>0</v>
      </c>
      <c r="BB64" s="84"/>
      <c r="BC64" s="84"/>
      <c r="BD64" s="87">
        <f t="shared" si="40"/>
        <v>0</v>
      </c>
      <c r="BE64" s="86"/>
      <c r="BF64" s="86"/>
      <c r="BG64" s="87">
        <f t="shared" si="42"/>
        <v>0</v>
      </c>
      <c r="BH64" s="86"/>
      <c r="BI64" s="86"/>
      <c r="BJ64" s="87">
        <f t="shared" si="44"/>
        <v>0</v>
      </c>
      <c r="BK64" s="86"/>
      <c r="BL64" s="86"/>
      <c r="BM64" s="87">
        <f t="shared" si="74"/>
        <v>0</v>
      </c>
      <c r="BN64" s="91">
        <f t="shared" ref="BN64:BP65" si="167">SUM(C64+F64+I64+L64+O64+R64+U64+X64+AA64+AD64+AG64+AJ64+AM64+AP64+AS64+AV64+AY64+BB64+BE64+BH64+BK64)</f>
        <v>0</v>
      </c>
      <c r="BO64" s="91">
        <f t="shared" si="167"/>
        <v>0</v>
      </c>
      <c r="BP64" s="91">
        <f t="shared" si="167"/>
        <v>0</v>
      </c>
      <c r="BQ64" s="86"/>
      <c r="BR64" s="86"/>
      <c r="BS64" s="87">
        <f t="shared" si="47"/>
        <v>0</v>
      </c>
      <c r="BT64" s="91">
        <f t="shared" ref="BT64:BV65" si="168">SUM(BQ64)</f>
        <v>0</v>
      </c>
      <c r="BU64" s="91">
        <f t="shared" si="168"/>
        <v>0</v>
      </c>
      <c r="BV64" s="91">
        <f t="shared" si="168"/>
        <v>0</v>
      </c>
      <c r="BW64" s="84"/>
      <c r="BX64" s="84"/>
      <c r="BY64" s="84">
        <f t="shared" si="153"/>
        <v>0</v>
      </c>
      <c r="BZ64" s="84"/>
      <c r="CA64" s="84"/>
      <c r="CB64" s="87">
        <f t="shared" si="51"/>
        <v>0</v>
      </c>
      <c r="CC64" s="91">
        <f t="shared" ref="CC64:CE65" si="169">SUM(BW64+BZ64)</f>
        <v>0</v>
      </c>
      <c r="CD64" s="91">
        <f t="shared" si="169"/>
        <v>0</v>
      </c>
      <c r="CE64" s="91">
        <f t="shared" si="169"/>
        <v>0</v>
      </c>
      <c r="CF64" s="91">
        <f t="shared" si="78"/>
        <v>0</v>
      </c>
      <c r="CG64" s="91">
        <f t="shared" si="78"/>
        <v>0</v>
      </c>
      <c r="CH64" s="91">
        <f t="shared" si="78"/>
        <v>0</v>
      </c>
    </row>
    <row r="65" spans="1:16320">
      <c r="A65" s="13">
        <v>56</v>
      </c>
      <c r="B65" s="2" t="s">
        <v>55</v>
      </c>
      <c r="C65" s="84"/>
      <c r="D65" s="84"/>
      <c r="E65" s="87">
        <v>0</v>
      </c>
      <c r="F65" s="84"/>
      <c r="G65" s="84"/>
      <c r="H65" s="87">
        <v>0</v>
      </c>
      <c r="I65" s="84"/>
      <c r="J65" s="84"/>
      <c r="K65" s="87">
        <v>0</v>
      </c>
      <c r="L65" s="86"/>
      <c r="M65" s="86"/>
      <c r="N65" s="87">
        <v>0</v>
      </c>
      <c r="O65" s="84"/>
      <c r="P65" s="84"/>
      <c r="Q65" s="87">
        <v>0</v>
      </c>
      <c r="R65" s="84"/>
      <c r="S65" s="84"/>
      <c r="T65" s="87">
        <v>0</v>
      </c>
      <c r="U65" s="84"/>
      <c r="V65" s="84"/>
      <c r="W65" s="87">
        <v>0</v>
      </c>
      <c r="X65" s="84"/>
      <c r="Y65" s="84"/>
      <c r="Z65" s="84">
        <f t="shared" si="122"/>
        <v>0</v>
      </c>
      <c r="AA65" s="84"/>
      <c r="AB65" s="84"/>
      <c r="AC65" s="84">
        <f t="shared" si="114"/>
        <v>0</v>
      </c>
      <c r="AD65" s="84"/>
      <c r="AE65" s="84"/>
      <c r="AF65" s="84">
        <f t="shared" si="115"/>
        <v>0</v>
      </c>
      <c r="AG65" s="84"/>
      <c r="AH65" s="84"/>
      <c r="AI65" s="84">
        <f t="shared" si="116"/>
        <v>0</v>
      </c>
      <c r="AJ65" s="84"/>
      <c r="AK65" s="84"/>
      <c r="AL65" s="84">
        <f t="shared" si="117"/>
        <v>0</v>
      </c>
      <c r="AM65" s="84"/>
      <c r="AN65" s="84"/>
      <c r="AO65" s="84">
        <f t="shared" si="118"/>
        <v>0</v>
      </c>
      <c r="AP65" s="84"/>
      <c r="AQ65" s="84"/>
      <c r="AR65" s="87">
        <v>0</v>
      </c>
      <c r="AS65" s="86"/>
      <c r="AT65" s="86"/>
      <c r="AU65" s="87">
        <v>0</v>
      </c>
      <c r="AV65" s="84"/>
      <c r="AW65" s="84"/>
      <c r="AX65" s="84">
        <f t="shared" si="119"/>
        <v>0</v>
      </c>
      <c r="AY65" s="84"/>
      <c r="AZ65" s="84"/>
      <c r="BA65" s="84">
        <f t="shared" si="120"/>
        <v>0</v>
      </c>
      <c r="BB65" s="84"/>
      <c r="BC65" s="84"/>
      <c r="BD65" s="87">
        <f t="shared" si="40"/>
        <v>0</v>
      </c>
      <c r="BE65" s="86"/>
      <c r="BF65" s="86"/>
      <c r="BG65" s="87">
        <f t="shared" si="42"/>
        <v>0</v>
      </c>
      <c r="BH65" s="86"/>
      <c r="BI65" s="86"/>
      <c r="BJ65" s="87">
        <f t="shared" si="44"/>
        <v>0</v>
      </c>
      <c r="BK65" s="86"/>
      <c r="BL65" s="86"/>
      <c r="BM65" s="87">
        <f t="shared" si="74"/>
        <v>0</v>
      </c>
      <c r="BN65" s="91">
        <f t="shared" si="167"/>
        <v>0</v>
      </c>
      <c r="BO65" s="91">
        <f t="shared" si="167"/>
        <v>0</v>
      </c>
      <c r="BP65" s="91">
        <f t="shared" si="167"/>
        <v>0</v>
      </c>
      <c r="BQ65" s="86"/>
      <c r="BR65" s="86"/>
      <c r="BS65" s="87">
        <f t="shared" si="47"/>
        <v>0</v>
      </c>
      <c r="BT65" s="91">
        <f t="shared" si="168"/>
        <v>0</v>
      </c>
      <c r="BU65" s="91">
        <f t="shared" si="168"/>
        <v>0</v>
      </c>
      <c r="BV65" s="91">
        <f t="shared" si="168"/>
        <v>0</v>
      </c>
      <c r="BW65" s="84"/>
      <c r="BX65" s="84"/>
      <c r="BY65" s="84">
        <f t="shared" si="153"/>
        <v>0</v>
      </c>
      <c r="BZ65" s="84"/>
      <c r="CA65" s="84"/>
      <c r="CB65" s="87">
        <f t="shared" si="51"/>
        <v>0</v>
      </c>
      <c r="CC65" s="91">
        <f t="shared" si="169"/>
        <v>0</v>
      </c>
      <c r="CD65" s="91">
        <f t="shared" si="169"/>
        <v>0</v>
      </c>
      <c r="CE65" s="91">
        <f t="shared" si="169"/>
        <v>0</v>
      </c>
      <c r="CF65" s="91">
        <f t="shared" si="78"/>
        <v>0</v>
      </c>
      <c r="CG65" s="91">
        <f t="shared" si="78"/>
        <v>0</v>
      </c>
      <c r="CH65" s="91">
        <f t="shared" si="78"/>
        <v>0</v>
      </c>
    </row>
    <row r="66" spans="1:16320">
      <c r="A66" s="57">
        <v>57</v>
      </c>
      <c r="B66" s="58" t="s">
        <v>78</v>
      </c>
      <c r="C66" s="106">
        <f>SUM(C67:C74)</f>
        <v>20500000</v>
      </c>
      <c r="D66" s="106">
        <f>SUM(D67:D74)</f>
        <v>0</v>
      </c>
      <c r="E66" s="176">
        <v>0</v>
      </c>
      <c r="F66" s="106">
        <f>SUM(F67:F74)</f>
        <v>478972600</v>
      </c>
      <c r="G66" s="106">
        <f>SUM(G67:G74)</f>
        <v>373400072</v>
      </c>
      <c r="H66" s="176">
        <v>0</v>
      </c>
      <c r="I66" s="106">
        <f>SUM(I67:I74)</f>
        <v>0</v>
      </c>
      <c r="J66" s="106">
        <f>SUM(J67:J74)</f>
        <v>0</v>
      </c>
      <c r="K66" s="176">
        <v>0</v>
      </c>
      <c r="L66" s="88">
        <v>0</v>
      </c>
      <c r="M66" s="88">
        <v>0</v>
      </c>
      <c r="N66" s="176">
        <v>0</v>
      </c>
      <c r="O66" s="106">
        <f>SUM(O67:O74)</f>
        <v>0</v>
      </c>
      <c r="P66" s="106">
        <f>SUM(P67:P74)</f>
        <v>0</v>
      </c>
      <c r="Q66" s="176">
        <v>0</v>
      </c>
      <c r="R66" s="106">
        <f>SUM(R67:R74)</f>
        <v>0</v>
      </c>
      <c r="S66" s="106">
        <f>SUM(S67:S74)</f>
        <v>0</v>
      </c>
      <c r="T66" s="176">
        <v>0</v>
      </c>
      <c r="U66" s="106">
        <f>SUM(U67:U74)</f>
        <v>0</v>
      </c>
      <c r="V66" s="106">
        <f>SUM(V67:V74)</f>
        <v>0</v>
      </c>
      <c r="W66" s="176">
        <v>0</v>
      </c>
      <c r="X66" s="106">
        <f>SUM(X67:X74)</f>
        <v>0</v>
      </c>
      <c r="Y66" s="106">
        <f t="shared" ref="Y66:AG66" si="170">SUM(Y67:Y74)</f>
        <v>0</v>
      </c>
      <c r="Z66" s="106">
        <f t="shared" si="122"/>
        <v>0</v>
      </c>
      <c r="AA66" s="106">
        <f t="shared" si="170"/>
        <v>0</v>
      </c>
      <c r="AB66" s="106">
        <f t="shared" si="170"/>
        <v>0</v>
      </c>
      <c r="AC66" s="106">
        <f t="shared" si="114"/>
        <v>0</v>
      </c>
      <c r="AD66" s="106">
        <f t="shared" si="170"/>
        <v>0</v>
      </c>
      <c r="AE66" s="106">
        <f t="shared" si="170"/>
        <v>0</v>
      </c>
      <c r="AF66" s="106">
        <f t="shared" si="115"/>
        <v>0</v>
      </c>
      <c r="AG66" s="106">
        <f t="shared" si="170"/>
        <v>0</v>
      </c>
      <c r="AH66" s="106">
        <f>SUM(AH67:AH74)</f>
        <v>0</v>
      </c>
      <c r="AI66" s="106">
        <f t="shared" si="116"/>
        <v>0</v>
      </c>
      <c r="AJ66" s="106">
        <f>SUM(AJ67:AJ74)</f>
        <v>0</v>
      </c>
      <c r="AK66" s="106">
        <f>SUM(AK67:AK74)</f>
        <v>0</v>
      </c>
      <c r="AL66" s="106">
        <f t="shared" si="117"/>
        <v>0</v>
      </c>
      <c r="AM66" s="106">
        <f>SUM(AM67:AM74)</f>
        <v>0</v>
      </c>
      <c r="AN66" s="106">
        <f>SUM(AN67:AN74)</f>
        <v>0</v>
      </c>
      <c r="AO66" s="106">
        <f t="shared" si="118"/>
        <v>0</v>
      </c>
      <c r="AP66" s="106">
        <f>SUM(AP67:AP74)</f>
        <v>0</v>
      </c>
      <c r="AQ66" s="106">
        <f>SUM(AQ67:AQ74)</f>
        <v>0</v>
      </c>
      <c r="AR66" s="176">
        <v>0</v>
      </c>
      <c r="AS66" s="88">
        <v>0</v>
      </c>
      <c r="AT66" s="88">
        <v>0</v>
      </c>
      <c r="AU66" s="176">
        <v>0</v>
      </c>
      <c r="AV66" s="106">
        <f t="shared" ref="AV66:BC66" si="171">SUM(AV67:AV74)</f>
        <v>0</v>
      </c>
      <c r="AW66" s="106">
        <f t="shared" si="171"/>
        <v>0</v>
      </c>
      <c r="AX66" s="106">
        <f t="shared" si="119"/>
        <v>0</v>
      </c>
      <c r="AY66" s="106">
        <f t="shared" si="171"/>
        <v>0</v>
      </c>
      <c r="AZ66" s="106">
        <f t="shared" si="171"/>
        <v>0</v>
      </c>
      <c r="BA66" s="106">
        <f t="shared" si="120"/>
        <v>0</v>
      </c>
      <c r="BB66" s="106">
        <f t="shared" si="171"/>
        <v>0</v>
      </c>
      <c r="BC66" s="106">
        <f t="shared" si="171"/>
        <v>0</v>
      </c>
      <c r="BD66" s="176">
        <f t="shared" si="40"/>
        <v>0</v>
      </c>
      <c r="BE66" s="88">
        <f t="shared" ref="BE66:BL66" si="172">SUM(BE67:BE74)</f>
        <v>0</v>
      </c>
      <c r="BF66" s="88">
        <f t="shared" si="172"/>
        <v>0</v>
      </c>
      <c r="BG66" s="176">
        <f t="shared" si="42"/>
        <v>0</v>
      </c>
      <c r="BH66" s="88">
        <f t="shared" si="172"/>
        <v>0</v>
      </c>
      <c r="BI66" s="88">
        <f t="shared" si="172"/>
        <v>0</v>
      </c>
      <c r="BJ66" s="176">
        <f t="shared" si="44"/>
        <v>0</v>
      </c>
      <c r="BK66" s="88">
        <f t="shared" si="172"/>
        <v>0</v>
      </c>
      <c r="BL66" s="88">
        <f t="shared" si="172"/>
        <v>0</v>
      </c>
      <c r="BM66" s="176">
        <f t="shared" si="74"/>
        <v>0</v>
      </c>
      <c r="BN66" s="90">
        <f t="shared" si="0"/>
        <v>499472600</v>
      </c>
      <c r="BO66" s="90">
        <f t="shared" si="0"/>
        <v>373400072</v>
      </c>
      <c r="BP66" s="90">
        <f t="shared" si="0"/>
        <v>0</v>
      </c>
      <c r="BQ66" s="88">
        <f>SUM(BQ67:BQ74)</f>
        <v>768236000</v>
      </c>
      <c r="BR66" s="88">
        <f>SUM(BR67:BR74)</f>
        <v>168039203</v>
      </c>
      <c r="BS66" s="176">
        <f t="shared" si="47"/>
        <v>-600196797</v>
      </c>
      <c r="BT66" s="90">
        <f t="shared" si="112"/>
        <v>768236000</v>
      </c>
      <c r="BU66" s="90">
        <f t="shared" si="112"/>
        <v>168039203</v>
      </c>
      <c r="BV66" s="90">
        <f t="shared" si="112"/>
        <v>-600196797</v>
      </c>
      <c r="BW66" s="106">
        <f>SUM(BW67:BW74)</f>
        <v>0</v>
      </c>
      <c r="BX66" s="106">
        <f>SUM(BX67:BX74)</f>
        <v>0</v>
      </c>
      <c r="BY66" s="106">
        <f t="shared" si="153"/>
        <v>0</v>
      </c>
      <c r="BZ66" s="106">
        <f>SUM(BZ67:BZ74)</f>
        <v>0</v>
      </c>
      <c r="CA66" s="106">
        <f>SUM(CA67:CA74)</f>
        <v>0</v>
      </c>
      <c r="CB66" s="176">
        <f t="shared" si="51"/>
        <v>0</v>
      </c>
      <c r="CC66" s="90">
        <f t="shared" si="52"/>
        <v>0</v>
      </c>
      <c r="CD66" s="90">
        <f t="shared" si="52"/>
        <v>0</v>
      </c>
      <c r="CE66" s="90">
        <f t="shared" si="52"/>
        <v>0</v>
      </c>
      <c r="CF66" s="169">
        <f t="shared" si="78"/>
        <v>1267708600</v>
      </c>
      <c r="CG66" s="90">
        <f t="shared" si="78"/>
        <v>541439275</v>
      </c>
      <c r="CH66" s="90">
        <f t="shared" si="78"/>
        <v>-600196797</v>
      </c>
      <c r="CI66" s="78"/>
      <c r="CJ66" s="10"/>
      <c r="CK66" s="10"/>
      <c r="CL66" s="10"/>
      <c r="CM66" s="9"/>
      <c r="CN66" s="9"/>
      <c r="CO66" s="78"/>
      <c r="CP66" s="10"/>
      <c r="CQ66" s="10"/>
      <c r="CR66" s="10"/>
      <c r="CS66" s="9"/>
      <c r="CT66" s="9"/>
      <c r="CU66" s="78"/>
      <c r="CV66" s="9"/>
      <c r="CW66" s="9"/>
      <c r="CX66" s="78"/>
      <c r="CY66" s="10"/>
      <c r="CZ66" s="10"/>
      <c r="DA66" s="10"/>
      <c r="DB66" s="10"/>
      <c r="DC66" s="10"/>
      <c r="DD66" s="10"/>
      <c r="DE66" s="57"/>
      <c r="DF66" s="58"/>
      <c r="DG66" s="9"/>
      <c r="DH66" s="9"/>
      <c r="DI66" s="78"/>
      <c r="DJ66" s="9"/>
      <c r="DK66" s="9"/>
      <c r="DL66" s="78"/>
      <c r="DM66" s="9"/>
      <c r="DN66" s="9"/>
      <c r="DO66" s="78"/>
      <c r="DP66" s="9"/>
      <c r="DQ66" s="9"/>
      <c r="DR66" s="78"/>
      <c r="DS66" s="9"/>
      <c r="DT66" s="9"/>
      <c r="DU66" s="78"/>
      <c r="DV66" s="9"/>
      <c r="DW66" s="9"/>
      <c r="DX66" s="78"/>
      <c r="DY66" s="9"/>
      <c r="DZ66" s="9"/>
      <c r="EA66" s="78"/>
      <c r="EB66" s="9"/>
      <c r="EC66" s="9"/>
      <c r="ED66" s="78"/>
      <c r="EE66" s="9"/>
      <c r="EF66" s="9"/>
      <c r="EG66" s="78"/>
      <c r="EH66" s="9"/>
      <c r="EI66" s="9"/>
      <c r="EJ66" s="78"/>
      <c r="EK66" s="9"/>
      <c r="EL66" s="9"/>
      <c r="EM66" s="78"/>
      <c r="EN66" s="9"/>
      <c r="EO66" s="9"/>
      <c r="EP66" s="78"/>
      <c r="EQ66" s="9"/>
      <c r="ER66" s="9"/>
      <c r="ES66" s="78"/>
      <c r="ET66" s="9"/>
      <c r="EU66" s="9"/>
      <c r="EV66" s="78"/>
      <c r="EW66" s="9"/>
      <c r="EX66" s="9"/>
      <c r="EY66" s="78"/>
      <c r="EZ66" s="9"/>
      <c r="FA66" s="9"/>
      <c r="FB66" s="78"/>
      <c r="FC66" s="9"/>
      <c r="FD66" s="9"/>
      <c r="FE66" s="78"/>
      <c r="FF66" s="9"/>
      <c r="FG66" s="9"/>
      <c r="FH66" s="78"/>
      <c r="FI66" s="9"/>
      <c r="FJ66" s="9"/>
      <c r="FK66" s="78"/>
      <c r="FL66" s="9"/>
      <c r="FM66" s="9"/>
      <c r="FN66" s="78"/>
      <c r="FO66" s="9"/>
      <c r="FP66" s="9"/>
      <c r="FQ66" s="78"/>
      <c r="FR66" s="10"/>
      <c r="FS66" s="10"/>
      <c r="FT66" s="10"/>
      <c r="FU66" s="9"/>
      <c r="FV66" s="9"/>
      <c r="FW66" s="78"/>
      <c r="FX66" s="10"/>
      <c r="FY66" s="10"/>
      <c r="FZ66" s="10"/>
      <c r="GA66" s="9"/>
      <c r="GB66" s="9"/>
      <c r="GC66" s="78"/>
      <c r="GD66" s="9"/>
      <c r="GE66" s="9"/>
      <c r="GF66" s="78"/>
      <c r="GG66" s="10"/>
      <c r="GH66" s="10"/>
      <c r="GI66" s="10"/>
      <c r="GJ66" s="10"/>
      <c r="GK66" s="10"/>
      <c r="GL66" s="10"/>
      <c r="GM66" s="57"/>
      <c r="GN66" s="58"/>
      <c r="GO66" s="9"/>
      <c r="GP66" s="9"/>
      <c r="GQ66" s="78"/>
      <c r="GR66" s="9"/>
      <c r="GS66" s="9"/>
      <c r="GT66" s="78"/>
      <c r="GU66" s="9"/>
      <c r="GV66" s="9"/>
      <c r="GW66" s="78"/>
      <c r="GX66" s="9"/>
      <c r="GY66" s="9"/>
      <c r="GZ66" s="78"/>
      <c r="HA66" s="9"/>
      <c r="HB66" s="9"/>
      <c r="HC66" s="78"/>
      <c r="HD66" s="9"/>
      <c r="HE66" s="9"/>
      <c r="HF66" s="78"/>
      <c r="HG66" s="9"/>
      <c r="HH66" s="9"/>
      <c r="HI66" s="78"/>
      <c r="HJ66" s="9"/>
      <c r="HK66" s="9"/>
      <c r="HL66" s="78"/>
      <c r="HM66" s="9"/>
      <c r="HN66" s="9"/>
      <c r="HO66" s="78"/>
      <c r="HP66" s="9"/>
      <c r="HQ66" s="9"/>
      <c r="HR66" s="78"/>
      <c r="HS66" s="9"/>
      <c r="HT66" s="9"/>
      <c r="HU66" s="78"/>
      <c r="HV66" s="9"/>
      <c r="HW66" s="9"/>
      <c r="HX66" s="78"/>
      <c r="HY66" s="9"/>
      <c r="HZ66" s="9"/>
      <c r="IA66" s="78"/>
      <c r="IB66" s="9"/>
      <c r="IC66" s="9"/>
      <c r="ID66" s="78"/>
      <c r="IE66" s="9"/>
      <c r="IF66" s="9"/>
      <c r="IG66" s="78"/>
      <c r="IH66" s="9"/>
      <c r="II66" s="9"/>
      <c r="IJ66" s="78"/>
      <c r="IK66" s="9"/>
      <c r="IL66" s="9"/>
      <c r="IM66" s="78"/>
      <c r="IN66" s="9"/>
      <c r="IO66" s="9"/>
      <c r="IP66" s="78"/>
      <c r="IQ66" s="9"/>
      <c r="IR66" s="9"/>
      <c r="IS66" s="78"/>
      <c r="IT66" s="9"/>
      <c r="IU66" s="9"/>
      <c r="IV66" s="78"/>
      <c r="IW66" s="9"/>
      <c r="IX66" s="9"/>
      <c r="IY66" s="78"/>
      <c r="IZ66" s="10"/>
      <c r="JA66" s="10"/>
      <c r="JB66" s="10"/>
      <c r="JC66" s="9"/>
      <c r="JD66" s="9"/>
      <c r="JE66" s="78"/>
      <c r="JF66" s="10"/>
      <c r="JG66" s="10"/>
      <c r="JH66" s="10"/>
      <c r="JI66" s="9"/>
      <c r="JJ66" s="9"/>
      <c r="JK66" s="78"/>
      <c r="JL66" s="9"/>
      <c r="JM66" s="9"/>
      <c r="JN66" s="78"/>
      <c r="JO66" s="10"/>
      <c r="JP66" s="10"/>
      <c r="JQ66" s="10"/>
      <c r="JR66" s="10"/>
      <c r="JS66" s="10"/>
      <c r="JT66" s="10"/>
      <c r="JU66" s="57"/>
      <c r="JV66" s="58"/>
      <c r="JW66" s="9"/>
      <c r="JX66" s="9"/>
      <c r="JY66" s="78"/>
      <c r="JZ66" s="9"/>
      <c r="KA66" s="9"/>
      <c r="KB66" s="78"/>
      <c r="KC66" s="9"/>
      <c r="KD66" s="9"/>
      <c r="KE66" s="78"/>
      <c r="KF66" s="9"/>
      <c r="KG66" s="9"/>
      <c r="KH66" s="78"/>
      <c r="KI66" s="9"/>
      <c r="KJ66" s="9"/>
      <c r="KK66" s="78"/>
      <c r="KL66" s="9"/>
      <c r="KM66" s="9"/>
      <c r="KN66" s="78"/>
      <c r="KO66" s="9"/>
      <c r="KP66" s="9"/>
      <c r="KQ66" s="78"/>
      <c r="KR66" s="9"/>
      <c r="KS66" s="9"/>
      <c r="KT66" s="78"/>
      <c r="KU66" s="9"/>
      <c r="KV66" s="9"/>
      <c r="KW66" s="78"/>
      <c r="KX66" s="9"/>
      <c r="KY66" s="9"/>
      <c r="KZ66" s="78"/>
      <c r="LA66" s="9"/>
      <c r="LB66" s="9"/>
      <c r="LC66" s="78"/>
      <c r="LD66" s="9"/>
      <c r="LE66" s="9"/>
      <c r="LF66" s="78"/>
      <c r="LG66" s="9"/>
      <c r="LH66" s="9"/>
      <c r="LI66" s="78"/>
      <c r="LJ66" s="9"/>
      <c r="LK66" s="9"/>
      <c r="LL66" s="78"/>
      <c r="LM66" s="9"/>
      <c r="LN66" s="9"/>
      <c r="LO66" s="78"/>
      <c r="LP66" s="9"/>
      <c r="LQ66" s="9"/>
      <c r="LR66" s="78"/>
      <c r="LS66" s="9"/>
      <c r="LT66" s="9"/>
      <c r="LU66" s="78"/>
      <c r="LV66" s="9"/>
      <c r="LW66" s="9"/>
      <c r="LX66" s="78"/>
      <c r="LY66" s="9"/>
      <c r="LZ66" s="9"/>
      <c r="MA66" s="78"/>
      <c r="MB66" s="9"/>
      <c r="MC66" s="9"/>
      <c r="MD66" s="78"/>
      <c r="ME66" s="9"/>
      <c r="MF66" s="9"/>
      <c r="MG66" s="78"/>
      <c r="MH66" s="10"/>
      <c r="MI66" s="10"/>
      <c r="MJ66" s="10"/>
      <c r="MK66" s="9"/>
      <c r="ML66" s="9"/>
      <c r="MM66" s="78"/>
      <c r="MN66" s="10"/>
      <c r="MO66" s="10"/>
      <c r="MP66" s="10"/>
      <c r="MQ66" s="9"/>
      <c r="MR66" s="9"/>
      <c r="MS66" s="78"/>
      <c r="MT66" s="9"/>
      <c r="MU66" s="9"/>
      <c r="MV66" s="78"/>
      <c r="MW66" s="10"/>
      <c r="MX66" s="10"/>
      <c r="MY66" s="10"/>
      <c r="MZ66" s="10"/>
      <c r="NA66" s="10"/>
      <c r="NB66" s="10"/>
      <c r="NC66" s="57"/>
      <c r="ND66" s="58"/>
      <c r="NE66" s="9"/>
      <c r="NF66" s="9"/>
      <c r="NG66" s="78"/>
      <c r="NH66" s="9"/>
      <c r="NI66" s="9"/>
      <c r="NJ66" s="78"/>
      <c r="NK66" s="9"/>
      <c r="NL66" s="9"/>
      <c r="NM66" s="78"/>
      <c r="NN66" s="9"/>
      <c r="NO66" s="9"/>
      <c r="NP66" s="78"/>
      <c r="NQ66" s="9"/>
      <c r="NR66" s="9"/>
      <c r="NS66" s="78"/>
      <c r="NT66" s="9"/>
      <c r="NU66" s="9"/>
      <c r="NV66" s="78"/>
      <c r="NW66" s="9"/>
      <c r="NX66" s="9"/>
      <c r="NY66" s="78"/>
      <c r="NZ66" s="9"/>
      <c r="OA66" s="9"/>
      <c r="OB66" s="78"/>
      <c r="OC66" s="9"/>
      <c r="OD66" s="9"/>
      <c r="OE66" s="78"/>
      <c r="OF66" s="9"/>
      <c r="OG66" s="9"/>
      <c r="OH66" s="78"/>
      <c r="OI66" s="9"/>
      <c r="OJ66" s="9"/>
      <c r="OK66" s="78"/>
      <c r="OL66" s="9"/>
      <c r="OM66" s="9"/>
      <c r="ON66" s="78"/>
      <c r="OO66" s="9"/>
      <c r="OP66" s="9"/>
      <c r="OQ66" s="78"/>
      <c r="OR66" s="9"/>
      <c r="OS66" s="9"/>
      <c r="OT66" s="78"/>
      <c r="OU66" s="9"/>
      <c r="OV66" s="9"/>
      <c r="OW66" s="78"/>
      <c r="OX66" s="9"/>
      <c r="OY66" s="9"/>
      <c r="OZ66" s="78"/>
      <c r="PA66" s="9"/>
      <c r="PB66" s="9"/>
      <c r="PC66" s="78"/>
      <c r="PD66" s="9"/>
      <c r="PE66" s="9"/>
      <c r="PF66" s="78"/>
      <c r="PG66" s="9"/>
      <c r="PH66" s="9"/>
      <c r="PI66" s="78"/>
      <c r="PJ66" s="9"/>
      <c r="PK66" s="9"/>
      <c r="PL66" s="78"/>
      <c r="PM66" s="9"/>
      <c r="PN66" s="9"/>
      <c r="PO66" s="78"/>
      <c r="PP66" s="10"/>
      <c r="PQ66" s="10"/>
      <c r="PR66" s="10"/>
      <c r="PS66" s="9"/>
      <c r="PT66" s="9"/>
      <c r="PU66" s="78"/>
      <c r="PV66" s="10"/>
      <c r="PW66" s="10"/>
      <c r="PX66" s="10"/>
      <c r="PY66" s="9"/>
      <c r="PZ66" s="9"/>
      <c r="QA66" s="78"/>
      <c r="QB66" s="9"/>
      <c r="QC66" s="9"/>
      <c r="QD66" s="78"/>
      <c r="QE66" s="10"/>
      <c r="QF66" s="10"/>
      <c r="QG66" s="10"/>
      <c r="QH66" s="10"/>
      <c r="QI66" s="10"/>
      <c r="QJ66" s="10"/>
      <c r="QK66" s="57"/>
      <c r="QL66" s="58"/>
      <c r="QM66" s="9"/>
      <c r="QN66" s="9"/>
      <c r="QO66" s="78"/>
      <c r="QP66" s="9"/>
      <c r="QQ66" s="9"/>
      <c r="QR66" s="78"/>
      <c r="QS66" s="9"/>
      <c r="QT66" s="9"/>
      <c r="QU66" s="78"/>
      <c r="QV66" s="9"/>
      <c r="QW66" s="9"/>
      <c r="QX66" s="78"/>
      <c r="QY66" s="9"/>
      <c r="QZ66" s="9"/>
      <c r="RA66" s="78"/>
      <c r="RB66" s="9"/>
      <c r="RC66" s="9"/>
      <c r="RD66" s="78"/>
      <c r="RE66" s="9"/>
      <c r="RF66" s="9"/>
      <c r="RG66" s="78"/>
      <c r="RH66" s="9"/>
      <c r="RI66" s="9"/>
      <c r="RJ66" s="78"/>
      <c r="RK66" s="9"/>
      <c r="RL66" s="9"/>
      <c r="RM66" s="78"/>
      <c r="RN66" s="9"/>
      <c r="RO66" s="9"/>
      <c r="RP66" s="78"/>
      <c r="RQ66" s="9"/>
      <c r="RR66" s="9"/>
      <c r="RS66" s="78"/>
      <c r="RT66" s="9"/>
      <c r="RU66" s="9"/>
      <c r="RV66" s="78"/>
      <c r="RW66" s="9"/>
      <c r="RX66" s="9"/>
      <c r="RY66" s="78"/>
      <c r="RZ66" s="9"/>
      <c r="SA66" s="9"/>
      <c r="SB66" s="78"/>
      <c r="SC66" s="9"/>
      <c r="SD66" s="9"/>
      <c r="SE66" s="78"/>
      <c r="SF66" s="9"/>
      <c r="SG66" s="9"/>
      <c r="SH66" s="78"/>
      <c r="SI66" s="9"/>
      <c r="SJ66" s="9"/>
      <c r="SK66" s="78"/>
      <c r="SL66" s="9"/>
      <c r="SM66" s="9"/>
      <c r="SN66" s="78"/>
      <c r="SO66" s="9"/>
      <c r="SP66" s="9"/>
      <c r="SQ66" s="78"/>
      <c r="SR66" s="9"/>
      <c r="SS66" s="9"/>
      <c r="ST66" s="78"/>
      <c r="SU66" s="9"/>
      <c r="SV66" s="9"/>
      <c r="SW66" s="78"/>
      <c r="SX66" s="10"/>
      <c r="SY66" s="10"/>
      <c r="SZ66" s="10"/>
      <c r="TA66" s="9"/>
      <c r="TB66" s="9"/>
      <c r="TC66" s="78"/>
      <c r="TD66" s="10"/>
      <c r="TE66" s="10"/>
      <c r="TF66" s="10"/>
      <c r="TG66" s="9"/>
      <c r="TH66" s="9"/>
      <c r="TI66" s="78"/>
      <c r="TJ66" s="9"/>
      <c r="TK66" s="9"/>
      <c r="TL66" s="78"/>
      <c r="TM66" s="10"/>
      <c r="TN66" s="10"/>
      <c r="TO66" s="10"/>
      <c r="TP66" s="10"/>
      <c r="TQ66" s="10"/>
      <c r="TR66" s="10"/>
      <c r="TS66" s="57"/>
      <c r="TT66" s="58"/>
      <c r="TU66" s="9"/>
      <c r="TV66" s="9"/>
      <c r="TW66" s="78"/>
      <c r="TX66" s="9"/>
      <c r="TY66" s="9"/>
      <c r="TZ66" s="78"/>
      <c r="UA66" s="9"/>
      <c r="UB66" s="9"/>
      <c r="UC66" s="78"/>
      <c r="UD66" s="9"/>
      <c r="UE66" s="9"/>
      <c r="UF66" s="78"/>
      <c r="UG66" s="9"/>
      <c r="UH66" s="9"/>
      <c r="UI66" s="78"/>
      <c r="UJ66" s="9"/>
      <c r="UK66" s="9"/>
      <c r="UL66" s="78"/>
      <c r="UM66" s="9"/>
      <c r="UN66" s="9"/>
      <c r="UO66" s="78"/>
      <c r="UP66" s="9"/>
      <c r="UQ66" s="9"/>
      <c r="UR66" s="78"/>
      <c r="US66" s="9"/>
      <c r="UT66" s="9"/>
      <c r="UU66" s="78"/>
      <c r="UV66" s="9"/>
      <c r="UW66" s="9"/>
      <c r="UX66" s="78"/>
      <c r="UY66" s="9"/>
      <c r="UZ66" s="9"/>
      <c r="VA66" s="78"/>
      <c r="VB66" s="9"/>
      <c r="VC66" s="9"/>
      <c r="VD66" s="78"/>
      <c r="VE66" s="9"/>
      <c r="VF66" s="9"/>
      <c r="VG66" s="78"/>
      <c r="VH66" s="9"/>
      <c r="VI66" s="9"/>
      <c r="VJ66" s="78"/>
      <c r="VK66" s="9"/>
      <c r="VL66" s="9"/>
      <c r="VM66" s="78"/>
      <c r="VN66" s="9"/>
      <c r="VO66" s="9"/>
      <c r="VP66" s="78"/>
      <c r="VQ66" s="9"/>
      <c r="VR66" s="9"/>
      <c r="VS66" s="78"/>
      <c r="VT66" s="9"/>
      <c r="VU66" s="9"/>
      <c r="VV66" s="78"/>
      <c r="VW66" s="9"/>
      <c r="VX66" s="9"/>
      <c r="VY66" s="78"/>
      <c r="VZ66" s="9"/>
      <c r="WA66" s="9"/>
      <c r="WB66" s="78"/>
      <c r="WC66" s="9"/>
      <c r="WD66" s="9"/>
      <c r="WE66" s="78"/>
      <c r="WF66" s="10"/>
      <c r="WG66" s="10"/>
      <c r="WH66" s="10"/>
      <c r="WI66" s="9"/>
      <c r="WJ66" s="9"/>
      <c r="WK66" s="78"/>
      <c r="WL66" s="10"/>
      <c r="WM66" s="10"/>
      <c r="WN66" s="10"/>
      <c r="WO66" s="9"/>
      <c r="WP66" s="9"/>
      <c r="WQ66" s="78"/>
      <c r="WR66" s="9"/>
      <c r="WS66" s="9"/>
      <c r="WT66" s="78"/>
      <c r="WU66" s="10"/>
      <c r="WV66" s="10"/>
      <c r="WW66" s="10"/>
      <c r="WX66" s="10"/>
      <c r="WY66" s="10"/>
      <c r="WZ66" s="10"/>
      <c r="XA66" s="57"/>
      <c r="XB66" s="58"/>
      <c r="XC66" s="9"/>
      <c r="XD66" s="9"/>
      <c r="XE66" s="78"/>
      <c r="XF66" s="9"/>
      <c r="XG66" s="9"/>
      <c r="XH66" s="78"/>
      <c r="XI66" s="9"/>
      <c r="XJ66" s="9"/>
      <c r="XK66" s="78"/>
      <c r="XL66" s="9"/>
      <c r="XM66" s="9"/>
      <c r="XN66" s="78"/>
      <c r="XO66" s="9"/>
      <c r="XP66" s="9"/>
      <c r="XQ66" s="78"/>
      <c r="XR66" s="9"/>
      <c r="XS66" s="9"/>
      <c r="XT66" s="78"/>
      <c r="XU66" s="9"/>
      <c r="XV66" s="9"/>
      <c r="XW66" s="78"/>
      <c r="XX66" s="9"/>
      <c r="XY66" s="9"/>
      <c r="XZ66" s="78"/>
      <c r="YA66" s="9"/>
      <c r="YB66" s="9"/>
      <c r="YC66" s="78"/>
      <c r="YD66" s="9"/>
      <c r="YE66" s="9"/>
      <c r="YF66" s="78"/>
      <c r="YG66" s="9"/>
      <c r="YH66" s="9"/>
      <c r="YI66" s="78"/>
      <c r="YJ66" s="9"/>
      <c r="YK66" s="9"/>
      <c r="YL66" s="78"/>
      <c r="YM66" s="9"/>
      <c r="YN66" s="9"/>
      <c r="YO66" s="78"/>
      <c r="YP66" s="9"/>
      <c r="YQ66" s="9"/>
      <c r="YR66" s="78"/>
      <c r="YS66" s="9"/>
      <c r="YT66" s="9"/>
      <c r="YU66" s="78"/>
      <c r="YV66" s="9"/>
      <c r="YW66" s="9"/>
      <c r="YX66" s="78"/>
      <c r="YY66" s="9"/>
      <c r="YZ66" s="9"/>
      <c r="ZA66" s="78"/>
      <c r="ZB66" s="9"/>
      <c r="ZC66" s="9"/>
      <c r="ZD66" s="78"/>
      <c r="ZE66" s="9"/>
      <c r="ZF66" s="9"/>
      <c r="ZG66" s="78"/>
      <c r="ZH66" s="9"/>
      <c r="ZI66" s="9"/>
      <c r="ZJ66" s="78"/>
      <c r="ZK66" s="9"/>
      <c r="ZL66" s="9"/>
      <c r="ZM66" s="78"/>
      <c r="ZN66" s="10"/>
      <c r="ZO66" s="10"/>
      <c r="ZP66" s="10"/>
      <c r="ZQ66" s="9"/>
      <c r="ZR66" s="9"/>
      <c r="ZS66" s="78"/>
      <c r="ZT66" s="10"/>
      <c r="ZU66" s="10"/>
      <c r="ZV66" s="10"/>
      <c r="ZW66" s="9"/>
      <c r="ZX66" s="9"/>
      <c r="ZY66" s="78"/>
      <c r="ZZ66" s="9"/>
      <c r="AAA66" s="9"/>
      <c r="AAB66" s="78"/>
      <c r="AAC66" s="10"/>
      <c r="AAD66" s="10"/>
      <c r="AAE66" s="10"/>
      <c r="AAF66" s="10"/>
      <c r="AAG66" s="10"/>
      <c r="AAH66" s="10"/>
      <c r="AAI66" s="57"/>
      <c r="AAJ66" s="58"/>
      <c r="AAK66" s="9"/>
      <c r="AAL66" s="9"/>
      <c r="AAM66" s="78"/>
      <c r="AAN66" s="9"/>
      <c r="AAO66" s="9"/>
      <c r="AAP66" s="78"/>
      <c r="AAQ66" s="9"/>
      <c r="AAR66" s="9"/>
      <c r="AAS66" s="78"/>
      <c r="AAT66" s="9"/>
      <c r="AAU66" s="9"/>
      <c r="AAV66" s="78"/>
      <c r="AAW66" s="9"/>
      <c r="AAX66" s="9"/>
      <c r="AAY66" s="78"/>
      <c r="AAZ66" s="9"/>
      <c r="ABA66" s="9"/>
      <c r="ABB66" s="78"/>
      <c r="ABC66" s="9"/>
      <c r="ABD66" s="9"/>
      <c r="ABE66" s="78"/>
      <c r="ABF66" s="9"/>
      <c r="ABG66" s="9"/>
      <c r="ABH66" s="78"/>
      <c r="ABI66" s="9"/>
      <c r="ABJ66" s="9"/>
      <c r="ABK66" s="78"/>
      <c r="ABL66" s="9"/>
      <c r="ABM66" s="9"/>
      <c r="ABN66" s="78"/>
      <c r="ABO66" s="9"/>
      <c r="ABP66" s="9"/>
      <c r="ABQ66" s="78"/>
      <c r="ABR66" s="9"/>
      <c r="ABS66" s="9"/>
      <c r="ABT66" s="78"/>
      <c r="ABU66" s="9"/>
      <c r="ABV66" s="9"/>
      <c r="ABW66" s="78"/>
      <c r="ABX66" s="9"/>
      <c r="ABY66" s="9"/>
      <c r="ABZ66" s="78"/>
      <c r="ACA66" s="9"/>
      <c r="ACB66" s="9"/>
      <c r="ACC66" s="78"/>
      <c r="ACD66" s="9"/>
      <c r="ACE66" s="9"/>
      <c r="ACF66" s="78"/>
      <c r="ACG66" s="9"/>
      <c r="ACH66" s="9"/>
      <c r="ACI66" s="78"/>
      <c r="ACJ66" s="9"/>
      <c r="ACK66" s="9"/>
      <c r="ACL66" s="78"/>
      <c r="ACM66" s="9"/>
      <c r="ACN66" s="9"/>
      <c r="ACO66" s="78"/>
      <c r="ACP66" s="9"/>
      <c r="ACQ66" s="9"/>
      <c r="ACR66" s="78"/>
      <c r="ACS66" s="9"/>
      <c r="ACT66" s="9"/>
      <c r="ACU66" s="78"/>
      <c r="ACV66" s="10"/>
      <c r="ACW66" s="10"/>
      <c r="ACX66" s="10"/>
      <c r="ACY66" s="9"/>
      <c r="ACZ66" s="9"/>
      <c r="ADA66" s="78"/>
      <c r="ADB66" s="10"/>
      <c r="ADC66" s="10"/>
      <c r="ADD66" s="10"/>
      <c r="ADE66" s="9"/>
      <c r="ADF66" s="9"/>
      <c r="ADG66" s="78"/>
      <c r="ADH66" s="9"/>
      <c r="ADI66" s="9"/>
      <c r="ADJ66" s="78"/>
      <c r="ADK66" s="10"/>
      <c r="ADL66" s="10"/>
      <c r="ADM66" s="10"/>
      <c r="ADN66" s="10"/>
      <c r="ADO66" s="10"/>
      <c r="ADP66" s="10"/>
      <c r="ADQ66" s="57"/>
      <c r="ADR66" s="58"/>
      <c r="ADS66" s="9"/>
      <c r="ADT66" s="9"/>
      <c r="ADU66" s="78"/>
      <c r="ADV66" s="9"/>
      <c r="ADW66" s="9"/>
      <c r="ADX66" s="78"/>
      <c r="ADY66" s="9"/>
      <c r="ADZ66" s="9"/>
      <c r="AEA66" s="78"/>
      <c r="AEB66" s="9"/>
      <c r="AEC66" s="9"/>
      <c r="AED66" s="78"/>
      <c r="AEE66" s="9"/>
      <c r="AEF66" s="9"/>
      <c r="AEG66" s="78"/>
      <c r="AEH66" s="9"/>
      <c r="AEI66" s="9"/>
      <c r="AEJ66" s="78"/>
      <c r="AEK66" s="9"/>
      <c r="AEL66" s="9"/>
      <c r="AEM66" s="78"/>
      <c r="AEN66" s="9"/>
      <c r="AEO66" s="9"/>
      <c r="AEP66" s="78"/>
      <c r="AEQ66" s="9"/>
      <c r="AER66" s="9"/>
      <c r="AES66" s="78"/>
      <c r="AET66" s="9"/>
      <c r="AEU66" s="9"/>
      <c r="AEV66" s="78"/>
      <c r="AEW66" s="9"/>
      <c r="AEX66" s="9"/>
      <c r="AEY66" s="78"/>
      <c r="AEZ66" s="9"/>
      <c r="AFA66" s="9"/>
      <c r="AFB66" s="78"/>
      <c r="AFC66" s="9"/>
      <c r="AFD66" s="9"/>
      <c r="AFE66" s="78"/>
      <c r="AFF66" s="9"/>
      <c r="AFG66" s="9"/>
      <c r="AFH66" s="78"/>
      <c r="AFI66" s="9"/>
      <c r="AFJ66" s="9"/>
      <c r="AFK66" s="78"/>
      <c r="AFL66" s="9"/>
      <c r="AFM66" s="9"/>
      <c r="AFN66" s="78"/>
      <c r="AFO66" s="9"/>
      <c r="AFP66" s="9"/>
      <c r="AFQ66" s="78"/>
      <c r="AFR66" s="9"/>
      <c r="AFS66" s="9"/>
      <c r="AFT66" s="78"/>
      <c r="AFU66" s="9"/>
      <c r="AFV66" s="9"/>
      <c r="AFW66" s="78"/>
      <c r="AFX66" s="9"/>
      <c r="AFY66" s="9"/>
      <c r="AFZ66" s="78"/>
      <c r="AGA66" s="9"/>
      <c r="AGB66" s="9"/>
      <c r="AGC66" s="78"/>
      <c r="AGD66" s="10"/>
      <c r="AGE66" s="10"/>
      <c r="AGF66" s="10"/>
      <c r="AGG66" s="9"/>
      <c r="AGH66" s="9"/>
      <c r="AGI66" s="78"/>
      <c r="AGJ66" s="10"/>
      <c r="AGK66" s="10"/>
      <c r="AGL66" s="10"/>
      <c r="AGM66" s="9"/>
      <c r="AGN66" s="9"/>
      <c r="AGO66" s="78"/>
      <c r="AGP66" s="9"/>
      <c r="AGQ66" s="9"/>
      <c r="AGR66" s="78"/>
      <c r="AGS66" s="10"/>
      <c r="AGT66" s="10"/>
      <c r="AGU66" s="10"/>
      <c r="AGV66" s="10"/>
      <c r="AGW66" s="10"/>
      <c r="AGX66" s="10"/>
      <c r="AGY66" s="57"/>
      <c r="AGZ66" s="58"/>
      <c r="AHA66" s="9"/>
      <c r="AHB66" s="9"/>
      <c r="AHC66" s="78"/>
      <c r="AHD66" s="9"/>
      <c r="AHE66" s="9"/>
      <c r="AHF66" s="78"/>
      <c r="AHG66" s="9"/>
      <c r="AHH66" s="9"/>
      <c r="AHI66" s="78"/>
      <c r="AHJ66" s="9"/>
      <c r="AHK66" s="9"/>
      <c r="AHL66" s="78"/>
      <c r="AHM66" s="9"/>
      <c r="AHN66" s="9"/>
      <c r="AHO66" s="78"/>
      <c r="AHP66" s="9"/>
      <c r="AHQ66" s="9"/>
      <c r="AHR66" s="78"/>
      <c r="AHS66" s="9"/>
      <c r="AHT66" s="9"/>
      <c r="AHU66" s="78"/>
      <c r="AHV66" s="9"/>
      <c r="AHW66" s="9"/>
      <c r="AHX66" s="78"/>
      <c r="AHY66" s="9"/>
      <c r="AHZ66" s="9"/>
      <c r="AIA66" s="78"/>
      <c r="AIB66" s="9"/>
      <c r="AIC66" s="9"/>
      <c r="AID66" s="78"/>
      <c r="AIE66" s="9"/>
      <c r="AIF66" s="9"/>
      <c r="AIG66" s="78"/>
      <c r="AIH66" s="9"/>
      <c r="AII66" s="9"/>
      <c r="AIJ66" s="78"/>
      <c r="AIK66" s="9"/>
      <c r="AIL66" s="9"/>
      <c r="AIM66" s="78"/>
      <c r="AIN66" s="9"/>
      <c r="AIO66" s="9"/>
      <c r="AIP66" s="78"/>
      <c r="AIQ66" s="9"/>
      <c r="AIR66" s="9"/>
      <c r="AIS66" s="78"/>
      <c r="AIT66" s="9"/>
      <c r="AIU66" s="9"/>
      <c r="AIV66" s="78"/>
      <c r="AIW66" s="9"/>
      <c r="AIX66" s="9"/>
      <c r="AIY66" s="78"/>
      <c r="AIZ66" s="9"/>
      <c r="AJA66" s="9"/>
      <c r="AJB66" s="78"/>
      <c r="AJC66" s="9"/>
      <c r="AJD66" s="9"/>
      <c r="AJE66" s="78"/>
      <c r="AJF66" s="9"/>
      <c r="AJG66" s="9"/>
      <c r="AJH66" s="78"/>
      <c r="AJI66" s="9"/>
      <c r="AJJ66" s="9"/>
      <c r="AJK66" s="78"/>
      <c r="AJL66" s="10"/>
      <c r="AJM66" s="10"/>
      <c r="AJN66" s="10"/>
      <c r="AJO66" s="9"/>
      <c r="AJP66" s="9"/>
      <c r="AJQ66" s="78"/>
      <c r="AJR66" s="10"/>
      <c r="AJS66" s="10"/>
      <c r="AJT66" s="10"/>
      <c r="AJU66" s="9"/>
      <c r="AJV66" s="9"/>
      <c r="AJW66" s="78"/>
      <c r="AJX66" s="9"/>
      <c r="AJY66" s="9"/>
      <c r="AJZ66" s="78"/>
      <c r="AKA66" s="10"/>
      <c r="AKB66" s="10"/>
      <c r="AKC66" s="10"/>
      <c r="AKD66" s="10"/>
      <c r="AKE66" s="10"/>
      <c r="AKF66" s="10"/>
      <c r="AKG66" s="57"/>
      <c r="AKH66" s="58"/>
      <c r="AKI66" s="9"/>
      <c r="AKJ66" s="9"/>
      <c r="AKK66" s="78"/>
      <c r="AKL66" s="9"/>
      <c r="AKM66" s="9"/>
      <c r="AKN66" s="78"/>
      <c r="AKO66" s="9"/>
      <c r="AKP66" s="9"/>
      <c r="AKQ66" s="78"/>
      <c r="AKR66" s="9"/>
      <c r="AKS66" s="9"/>
      <c r="AKT66" s="78"/>
      <c r="AKU66" s="9"/>
      <c r="AKV66" s="9"/>
      <c r="AKW66" s="78"/>
      <c r="AKX66" s="9"/>
      <c r="AKY66" s="9"/>
      <c r="AKZ66" s="78"/>
      <c r="ALA66" s="9"/>
      <c r="ALB66" s="9"/>
      <c r="ALC66" s="78"/>
      <c r="ALD66" s="9"/>
      <c r="ALE66" s="9"/>
      <c r="ALF66" s="78"/>
      <c r="ALG66" s="9"/>
      <c r="ALH66" s="9"/>
      <c r="ALI66" s="78"/>
      <c r="ALJ66" s="9"/>
      <c r="ALK66" s="9"/>
      <c r="ALL66" s="78"/>
      <c r="ALM66" s="9"/>
      <c r="ALN66" s="9"/>
      <c r="ALO66" s="78"/>
      <c r="ALP66" s="9"/>
      <c r="ALQ66" s="9"/>
      <c r="ALR66" s="78"/>
      <c r="ALS66" s="9"/>
      <c r="ALT66" s="9"/>
      <c r="ALU66" s="78"/>
      <c r="ALV66" s="9"/>
      <c r="ALW66" s="9"/>
      <c r="ALX66" s="78"/>
      <c r="ALY66" s="9"/>
      <c r="ALZ66" s="9"/>
      <c r="AMA66" s="78"/>
      <c r="AMB66" s="9"/>
      <c r="AMC66" s="9"/>
      <c r="AMD66" s="78"/>
      <c r="AME66" s="9"/>
      <c r="AMF66" s="9"/>
      <c r="AMG66" s="78"/>
      <c r="AMH66" s="9"/>
      <c r="AMI66" s="9"/>
      <c r="AMJ66" s="78"/>
      <c r="AMK66" s="9"/>
      <c r="AML66" s="9"/>
      <c r="AMM66" s="78"/>
      <c r="AMN66" s="9"/>
      <c r="AMO66" s="9"/>
      <c r="AMP66" s="78"/>
      <c r="AMQ66" s="9"/>
      <c r="AMR66" s="9"/>
      <c r="AMS66" s="78"/>
      <c r="AMT66" s="10"/>
      <c r="AMU66" s="10"/>
      <c r="AMV66" s="10"/>
      <c r="AMW66" s="9"/>
      <c r="AMX66" s="9"/>
      <c r="AMY66" s="78"/>
      <c r="AMZ66" s="10"/>
      <c r="ANA66" s="10"/>
      <c r="ANB66" s="10"/>
      <c r="ANC66" s="9"/>
      <c r="AND66" s="9"/>
      <c r="ANE66" s="78"/>
      <c r="ANF66" s="9"/>
      <c r="ANG66" s="9"/>
      <c r="ANH66" s="78"/>
      <c r="ANI66" s="10"/>
      <c r="ANJ66" s="10"/>
      <c r="ANK66" s="10"/>
      <c r="ANL66" s="10"/>
      <c r="ANM66" s="10"/>
      <c r="ANN66" s="10"/>
      <c r="ANO66" s="57"/>
      <c r="ANP66" s="58"/>
      <c r="ANQ66" s="9"/>
      <c r="ANR66" s="9"/>
      <c r="ANS66" s="78"/>
      <c r="ANT66" s="9"/>
      <c r="ANU66" s="9"/>
      <c r="ANV66" s="78"/>
      <c r="ANW66" s="9"/>
      <c r="ANX66" s="9"/>
      <c r="ANY66" s="78"/>
      <c r="ANZ66" s="9"/>
      <c r="AOA66" s="9"/>
      <c r="AOB66" s="78"/>
      <c r="AOC66" s="9"/>
      <c r="AOD66" s="9"/>
      <c r="AOE66" s="78"/>
      <c r="AOF66" s="9"/>
      <c r="AOG66" s="9"/>
      <c r="AOH66" s="78"/>
      <c r="AOI66" s="9"/>
      <c r="AOJ66" s="9"/>
      <c r="AOK66" s="78"/>
      <c r="AOL66" s="9"/>
      <c r="AOM66" s="9"/>
      <c r="AON66" s="78"/>
      <c r="AOO66" s="9"/>
      <c r="AOP66" s="9"/>
      <c r="AOQ66" s="78"/>
      <c r="AOR66" s="9"/>
      <c r="AOS66" s="9"/>
      <c r="AOT66" s="78"/>
      <c r="AOU66" s="9"/>
      <c r="AOV66" s="9"/>
      <c r="AOW66" s="78"/>
      <c r="AOX66" s="9"/>
      <c r="AOY66" s="9"/>
      <c r="AOZ66" s="78"/>
      <c r="APA66" s="9"/>
      <c r="APB66" s="9"/>
      <c r="APC66" s="78"/>
      <c r="APD66" s="9"/>
      <c r="APE66" s="9"/>
      <c r="APF66" s="78"/>
      <c r="APG66" s="9"/>
      <c r="APH66" s="9"/>
      <c r="API66" s="78"/>
      <c r="APJ66" s="9"/>
      <c r="APK66" s="9"/>
      <c r="APL66" s="78"/>
      <c r="APM66" s="9"/>
      <c r="APN66" s="9"/>
      <c r="APO66" s="78"/>
      <c r="APP66" s="9"/>
      <c r="APQ66" s="9"/>
      <c r="APR66" s="78"/>
      <c r="APS66" s="9"/>
      <c r="APT66" s="9"/>
      <c r="APU66" s="78"/>
      <c r="APV66" s="9"/>
      <c r="APW66" s="9"/>
      <c r="APX66" s="78"/>
      <c r="APY66" s="9"/>
      <c r="APZ66" s="9"/>
      <c r="AQA66" s="78"/>
      <c r="AQB66" s="10"/>
      <c r="AQC66" s="10"/>
      <c r="AQD66" s="10"/>
      <c r="AQE66" s="9"/>
      <c r="AQF66" s="9"/>
      <c r="AQG66" s="78"/>
      <c r="AQH66" s="10"/>
      <c r="AQI66" s="10"/>
      <c r="AQJ66" s="10"/>
      <c r="AQK66" s="9"/>
      <c r="AQL66" s="9"/>
      <c r="AQM66" s="78"/>
      <c r="AQN66" s="9"/>
      <c r="AQO66" s="9"/>
      <c r="AQP66" s="78"/>
      <c r="AQQ66" s="10"/>
      <c r="AQR66" s="10"/>
      <c r="AQS66" s="10"/>
      <c r="AQT66" s="10"/>
      <c r="AQU66" s="10"/>
      <c r="AQV66" s="10"/>
      <c r="AQW66" s="57"/>
      <c r="AQX66" s="58"/>
      <c r="AQY66" s="9"/>
      <c r="AQZ66" s="9"/>
      <c r="ARA66" s="78"/>
      <c r="ARB66" s="9"/>
      <c r="ARC66" s="9"/>
      <c r="ARD66" s="78"/>
      <c r="ARE66" s="9"/>
      <c r="ARF66" s="9"/>
      <c r="ARG66" s="78"/>
      <c r="ARH66" s="9"/>
      <c r="ARI66" s="9"/>
      <c r="ARJ66" s="78"/>
      <c r="ARK66" s="9"/>
      <c r="ARL66" s="9"/>
      <c r="ARM66" s="78"/>
      <c r="ARN66" s="9"/>
      <c r="ARO66" s="9"/>
      <c r="ARP66" s="78"/>
      <c r="ARQ66" s="9"/>
      <c r="ARR66" s="9"/>
      <c r="ARS66" s="78"/>
      <c r="ART66" s="9"/>
      <c r="ARU66" s="9"/>
      <c r="ARV66" s="78"/>
      <c r="ARW66" s="9"/>
      <c r="ARX66" s="9"/>
      <c r="ARY66" s="78"/>
      <c r="ARZ66" s="9"/>
      <c r="ASA66" s="9"/>
      <c r="ASB66" s="78"/>
      <c r="ASC66" s="9"/>
      <c r="ASD66" s="9"/>
      <c r="ASE66" s="78"/>
      <c r="ASF66" s="9"/>
      <c r="ASG66" s="9"/>
      <c r="ASH66" s="78"/>
      <c r="ASI66" s="9"/>
      <c r="ASJ66" s="9"/>
      <c r="ASK66" s="78"/>
      <c r="ASL66" s="9"/>
      <c r="ASM66" s="9"/>
      <c r="ASN66" s="78"/>
      <c r="ASO66" s="9"/>
      <c r="ASP66" s="9"/>
      <c r="ASQ66" s="78"/>
      <c r="ASR66" s="9"/>
      <c r="ASS66" s="9"/>
      <c r="AST66" s="78"/>
      <c r="ASU66" s="9"/>
      <c r="ASV66" s="9"/>
      <c r="ASW66" s="78"/>
      <c r="ASX66" s="9"/>
      <c r="ASY66" s="9"/>
      <c r="ASZ66" s="78"/>
      <c r="ATA66" s="9"/>
      <c r="ATB66" s="9"/>
      <c r="ATC66" s="78"/>
      <c r="ATD66" s="9"/>
      <c r="ATE66" s="9"/>
      <c r="ATF66" s="78"/>
      <c r="ATG66" s="9"/>
      <c r="ATH66" s="9"/>
      <c r="ATI66" s="78"/>
      <c r="ATJ66" s="10"/>
      <c r="ATK66" s="10"/>
      <c r="ATL66" s="10"/>
      <c r="ATM66" s="9"/>
      <c r="ATN66" s="9"/>
      <c r="ATO66" s="78"/>
      <c r="ATP66" s="10"/>
      <c r="ATQ66" s="10"/>
      <c r="ATR66" s="10"/>
      <c r="ATS66" s="9"/>
      <c r="ATT66" s="9"/>
      <c r="ATU66" s="78"/>
      <c r="ATV66" s="9"/>
      <c r="ATW66" s="9"/>
      <c r="ATX66" s="78"/>
      <c r="ATY66" s="10"/>
      <c r="ATZ66" s="10"/>
      <c r="AUA66" s="10"/>
      <c r="AUB66" s="10"/>
      <c r="AUC66" s="10"/>
      <c r="AUD66" s="10"/>
      <c r="AUE66" s="57"/>
      <c r="AUF66" s="58"/>
      <c r="AUG66" s="9"/>
      <c r="AUH66" s="9"/>
      <c r="AUI66" s="78"/>
      <c r="AUJ66" s="9"/>
      <c r="AUK66" s="9"/>
      <c r="AUL66" s="78"/>
      <c r="AUM66" s="9"/>
      <c r="AUN66" s="9"/>
      <c r="AUO66" s="78"/>
      <c r="AUP66" s="9"/>
      <c r="AUQ66" s="9"/>
      <c r="AUR66" s="78"/>
      <c r="AUS66" s="9"/>
      <c r="AUT66" s="9"/>
      <c r="AUU66" s="78"/>
      <c r="AUV66" s="9"/>
      <c r="AUW66" s="9"/>
      <c r="AUX66" s="78"/>
      <c r="AUY66" s="9"/>
      <c r="AUZ66" s="9"/>
      <c r="AVA66" s="78"/>
      <c r="AVB66" s="9"/>
      <c r="AVC66" s="9"/>
      <c r="AVD66" s="78"/>
      <c r="AVE66" s="9"/>
      <c r="AVF66" s="9"/>
      <c r="AVG66" s="78"/>
      <c r="AVH66" s="9"/>
      <c r="AVI66" s="9"/>
      <c r="AVJ66" s="78"/>
      <c r="AVK66" s="9"/>
      <c r="AVL66" s="9"/>
      <c r="AVM66" s="78"/>
      <c r="AVN66" s="9"/>
      <c r="AVO66" s="9"/>
      <c r="AVP66" s="78"/>
      <c r="AVQ66" s="9"/>
      <c r="AVR66" s="9"/>
      <c r="AVS66" s="78"/>
      <c r="AVT66" s="9"/>
      <c r="AVU66" s="9"/>
      <c r="AVV66" s="78"/>
      <c r="AVW66" s="9"/>
      <c r="AVX66" s="9"/>
      <c r="AVY66" s="78"/>
      <c r="AVZ66" s="9"/>
      <c r="AWA66" s="9"/>
      <c r="AWB66" s="78"/>
      <c r="AWC66" s="9"/>
      <c r="AWD66" s="9"/>
      <c r="AWE66" s="78"/>
      <c r="AWF66" s="9"/>
      <c r="AWG66" s="9"/>
      <c r="AWH66" s="78"/>
      <c r="AWI66" s="9"/>
      <c r="AWJ66" s="9"/>
      <c r="AWK66" s="78"/>
      <c r="AWL66" s="9"/>
      <c r="AWM66" s="9"/>
      <c r="AWN66" s="78"/>
      <c r="AWO66" s="9"/>
      <c r="AWP66" s="9"/>
      <c r="AWQ66" s="78"/>
      <c r="AWR66" s="10"/>
      <c r="AWS66" s="10"/>
      <c r="AWT66" s="10"/>
      <c r="AWU66" s="9"/>
      <c r="AWV66" s="9"/>
      <c r="AWW66" s="78"/>
      <c r="AWX66" s="10"/>
      <c r="AWY66" s="10"/>
      <c r="AWZ66" s="10"/>
      <c r="AXA66" s="9"/>
      <c r="AXB66" s="9"/>
      <c r="AXC66" s="78"/>
      <c r="AXD66" s="9"/>
      <c r="AXE66" s="9"/>
      <c r="AXF66" s="78"/>
      <c r="AXG66" s="10"/>
      <c r="AXH66" s="10"/>
      <c r="AXI66" s="10"/>
      <c r="AXJ66" s="10"/>
      <c r="AXK66" s="10"/>
      <c r="AXL66" s="10"/>
      <c r="AXM66" s="57"/>
      <c r="AXN66" s="58"/>
      <c r="AXO66" s="9"/>
      <c r="AXP66" s="9"/>
      <c r="AXQ66" s="78"/>
      <c r="AXR66" s="9"/>
      <c r="AXS66" s="9"/>
      <c r="AXT66" s="78"/>
      <c r="AXU66" s="9"/>
      <c r="AXV66" s="9"/>
      <c r="AXW66" s="78"/>
      <c r="AXX66" s="9"/>
      <c r="AXY66" s="9"/>
      <c r="AXZ66" s="78"/>
      <c r="AYA66" s="9"/>
      <c r="AYB66" s="9"/>
      <c r="AYC66" s="78"/>
      <c r="AYD66" s="9"/>
      <c r="AYE66" s="9"/>
      <c r="AYF66" s="78"/>
      <c r="AYG66" s="9"/>
      <c r="AYH66" s="9"/>
      <c r="AYI66" s="78"/>
      <c r="AYJ66" s="9"/>
      <c r="AYK66" s="9"/>
      <c r="AYL66" s="78"/>
      <c r="AYM66" s="9"/>
      <c r="AYN66" s="9"/>
      <c r="AYO66" s="78"/>
      <c r="AYP66" s="9"/>
      <c r="AYQ66" s="9"/>
      <c r="AYR66" s="78"/>
      <c r="AYS66" s="9"/>
      <c r="AYT66" s="9"/>
      <c r="AYU66" s="78"/>
      <c r="AYV66" s="9"/>
      <c r="AYW66" s="9"/>
      <c r="AYX66" s="78"/>
      <c r="AYY66" s="9"/>
      <c r="AYZ66" s="9"/>
      <c r="AZA66" s="78"/>
      <c r="AZB66" s="9"/>
      <c r="AZC66" s="9"/>
      <c r="AZD66" s="78"/>
      <c r="AZE66" s="9"/>
      <c r="AZF66" s="9"/>
      <c r="AZG66" s="78"/>
      <c r="AZH66" s="9"/>
      <c r="AZI66" s="9"/>
      <c r="AZJ66" s="78"/>
      <c r="AZK66" s="9"/>
      <c r="AZL66" s="9"/>
      <c r="AZM66" s="78"/>
      <c r="AZN66" s="9"/>
      <c r="AZO66" s="9"/>
      <c r="AZP66" s="78"/>
      <c r="AZQ66" s="9"/>
      <c r="AZR66" s="9"/>
      <c r="AZS66" s="78"/>
      <c r="AZT66" s="9"/>
      <c r="AZU66" s="9"/>
      <c r="AZV66" s="78"/>
      <c r="AZW66" s="9"/>
      <c r="AZX66" s="9"/>
      <c r="AZY66" s="78"/>
      <c r="AZZ66" s="10"/>
      <c r="BAA66" s="10"/>
      <c r="BAB66" s="10"/>
      <c r="BAC66" s="9"/>
      <c r="BAD66" s="9"/>
      <c r="BAE66" s="78"/>
      <c r="BAF66" s="10"/>
      <c r="BAG66" s="10"/>
      <c r="BAH66" s="10"/>
      <c r="BAI66" s="9"/>
      <c r="BAJ66" s="9"/>
      <c r="BAK66" s="78"/>
      <c r="BAL66" s="9"/>
      <c r="BAM66" s="9"/>
      <c r="BAN66" s="78"/>
      <c r="BAO66" s="10"/>
      <c r="BAP66" s="10"/>
      <c r="BAQ66" s="10"/>
      <c r="BAR66" s="10"/>
      <c r="BAS66" s="10"/>
      <c r="BAT66" s="10"/>
      <c r="BAU66" s="57"/>
      <c r="BAV66" s="58"/>
      <c r="BAW66" s="9"/>
      <c r="BAX66" s="9"/>
      <c r="BAY66" s="78"/>
      <c r="BAZ66" s="9"/>
      <c r="BBA66" s="9"/>
      <c r="BBB66" s="78"/>
      <c r="BBC66" s="9"/>
      <c r="BBD66" s="9"/>
      <c r="BBE66" s="78"/>
      <c r="BBF66" s="9"/>
      <c r="BBG66" s="9"/>
      <c r="BBH66" s="78"/>
      <c r="BBI66" s="9"/>
      <c r="BBJ66" s="9"/>
      <c r="BBK66" s="78"/>
      <c r="BBL66" s="9"/>
      <c r="BBM66" s="9"/>
      <c r="BBN66" s="78"/>
      <c r="BBO66" s="9"/>
      <c r="BBP66" s="9"/>
      <c r="BBQ66" s="78"/>
      <c r="BBR66" s="9"/>
      <c r="BBS66" s="9"/>
      <c r="BBT66" s="78"/>
      <c r="BBU66" s="9"/>
      <c r="BBV66" s="9"/>
      <c r="BBW66" s="78"/>
      <c r="BBX66" s="9"/>
      <c r="BBY66" s="9"/>
      <c r="BBZ66" s="78"/>
      <c r="BCA66" s="9"/>
      <c r="BCB66" s="9"/>
      <c r="BCC66" s="78"/>
      <c r="BCD66" s="9"/>
      <c r="BCE66" s="9"/>
      <c r="BCF66" s="78"/>
      <c r="BCG66" s="9"/>
      <c r="BCH66" s="9"/>
      <c r="BCI66" s="78"/>
      <c r="BCJ66" s="9"/>
      <c r="BCK66" s="9"/>
      <c r="BCL66" s="78"/>
      <c r="BCM66" s="9"/>
      <c r="BCN66" s="9"/>
      <c r="BCO66" s="78"/>
      <c r="BCP66" s="9"/>
      <c r="BCQ66" s="9"/>
      <c r="BCR66" s="78"/>
      <c r="BCS66" s="9"/>
      <c r="BCT66" s="9"/>
      <c r="BCU66" s="78"/>
      <c r="BCV66" s="9"/>
      <c r="BCW66" s="9"/>
      <c r="BCX66" s="78"/>
      <c r="BCY66" s="9"/>
      <c r="BCZ66" s="9"/>
      <c r="BDA66" s="78"/>
      <c r="BDB66" s="9"/>
      <c r="BDC66" s="9"/>
      <c r="BDD66" s="78"/>
      <c r="BDE66" s="9"/>
      <c r="BDF66" s="9"/>
      <c r="BDG66" s="78"/>
      <c r="BDH66" s="10"/>
      <c r="BDI66" s="10"/>
      <c r="BDJ66" s="10"/>
      <c r="BDK66" s="9"/>
      <c r="BDL66" s="9"/>
      <c r="BDM66" s="78"/>
      <c r="BDN66" s="10"/>
      <c r="BDO66" s="10"/>
      <c r="BDP66" s="10"/>
      <c r="BDQ66" s="9"/>
      <c r="BDR66" s="9"/>
      <c r="BDS66" s="78"/>
      <c r="BDT66" s="9"/>
      <c r="BDU66" s="9"/>
      <c r="BDV66" s="78"/>
      <c r="BDW66" s="10"/>
      <c r="BDX66" s="10"/>
      <c r="BDY66" s="10"/>
      <c r="BDZ66" s="10"/>
      <c r="BEA66" s="10"/>
      <c r="BEB66" s="10"/>
      <c r="BEC66" s="57"/>
      <c r="BED66" s="58"/>
      <c r="BEE66" s="9"/>
      <c r="BEF66" s="9"/>
      <c r="BEG66" s="78"/>
      <c r="BEH66" s="9"/>
      <c r="BEI66" s="9"/>
      <c r="BEJ66" s="78"/>
      <c r="BEK66" s="9"/>
      <c r="BEL66" s="9"/>
      <c r="BEM66" s="78"/>
      <c r="BEN66" s="9"/>
      <c r="BEO66" s="9"/>
      <c r="BEP66" s="78"/>
      <c r="BEQ66" s="9"/>
      <c r="BER66" s="9"/>
      <c r="BES66" s="78"/>
      <c r="BET66" s="9"/>
      <c r="BEU66" s="9"/>
      <c r="BEV66" s="78"/>
      <c r="BEW66" s="9"/>
      <c r="BEX66" s="9"/>
      <c r="BEY66" s="78"/>
      <c r="BEZ66" s="9"/>
      <c r="BFA66" s="9"/>
      <c r="BFB66" s="78"/>
      <c r="BFC66" s="9"/>
      <c r="BFD66" s="9"/>
      <c r="BFE66" s="78"/>
      <c r="BFF66" s="9"/>
      <c r="BFG66" s="9"/>
      <c r="BFH66" s="78"/>
      <c r="BFI66" s="9"/>
      <c r="BFJ66" s="9"/>
      <c r="BFK66" s="78"/>
      <c r="BFL66" s="9"/>
      <c r="BFM66" s="9"/>
      <c r="BFN66" s="78"/>
      <c r="BFO66" s="9"/>
      <c r="BFP66" s="9"/>
      <c r="BFQ66" s="78"/>
      <c r="BFR66" s="9"/>
      <c r="BFS66" s="9"/>
      <c r="BFT66" s="78"/>
      <c r="BFU66" s="9"/>
      <c r="BFV66" s="9"/>
      <c r="BFW66" s="78"/>
      <c r="BFX66" s="9"/>
      <c r="BFY66" s="9"/>
      <c r="BFZ66" s="78"/>
      <c r="BGA66" s="9"/>
      <c r="BGB66" s="9"/>
      <c r="BGC66" s="78"/>
      <c r="BGD66" s="9"/>
      <c r="BGE66" s="9"/>
      <c r="BGF66" s="78"/>
      <c r="BGG66" s="9"/>
      <c r="BGH66" s="9"/>
      <c r="BGI66" s="78"/>
      <c r="BGJ66" s="9"/>
      <c r="BGK66" s="9"/>
      <c r="BGL66" s="78"/>
      <c r="BGM66" s="9"/>
      <c r="BGN66" s="9"/>
      <c r="BGO66" s="78"/>
      <c r="BGP66" s="10"/>
      <c r="BGQ66" s="10"/>
      <c r="BGR66" s="10"/>
      <c r="BGS66" s="9"/>
      <c r="BGT66" s="9"/>
      <c r="BGU66" s="78"/>
      <c r="BGV66" s="10"/>
      <c r="BGW66" s="10"/>
      <c r="BGX66" s="10"/>
      <c r="BGY66" s="9"/>
      <c r="BGZ66" s="9"/>
      <c r="BHA66" s="78"/>
      <c r="BHB66" s="9"/>
      <c r="BHC66" s="9"/>
      <c r="BHD66" s="78"/>
      <c r="BHE66" s="10"/>
      <c r="BHF66" s="10"/>
      <c r="BHG66" s="10"/>
      <c r="BHH66" s="10"/>
      <c r="BHI66" s="10"/>
      <c r="BHJ66" s="10"/>
      <c r="BHK66" s="57"/>
      <c r="BHL66" s="58"/>
      <c r="BHM66" s="9"/>
      <c r="BHN66" s="9"/>
      <c r="BHO66" s="78"/>
      <c r="BHP66" s="9"/>
      <c r="BHQ66" s="9"/>
      <c r="BHR66" s="78"/>
      <c r="BHS66" s="9"/>
      <c r="BHT66" s="9"/>
      <c r="BHU66" s="78"/>
      <c r="BHV66" s="9"/>
      <c r="BHW66" s="9"/>
      <c r="BHX66" s="78"/>
      <c r="BHY66" s="9"/>
      <c r="BHZ66" s="9"/>
      <c r="BIA66" s="78"/>
      <c r="BIB66" s="9"/>
      <c r="BIC66" s="9"/>
      <c r="BID66" s="78"/>
      <c r="BIE66" s="9"/>
      <c r="BIF66" s="9"/>
      <c r="BIG66" s="78"/>
      <c r="BIH66" s="9"/>
      <c r="BII66" s="9"/>
      <c r="BIJ66" s="78"/>
      <c r="BIK66" s="9"/>
      <c r="BIL66" s="9"/>
      <c r="BIM66" s="78"/>
      <c r="BIN66" s="9"/>
      <c r="BIO66" s="9"/>
      <c r="BIP66" s="78"/>
      <c r="BIQ66" s="9"/>
      <c r="BIR66" s="9"/>
      <c r="BIS66" s="78"/>
      <c r="BIT66" s="9"/>
      <c r="BIU66" s="9"/>
      <c r="BIV66" s="78"/>
      <c r="BIW66" s="9"/>
      <c r="BIX66" s="9"/>
      <c r="BIY66" s="78"/>
      <c r="BIZ66" s="9"/>
      <c r="BJA66" s="9"/>
      <c r="BJB66" s="78"/>
      <c r="BJC66" s="9"/>
      <c r="BJD66" s="9"/>
      <c r="BJE66" s="78"/>
      <c r="BJF66" s="9"/>
      <c r="BJG66" s="9"/>
      <c r="BJH66" s="78"/>
      <c r="BJI66" s="9"/>
      <c r="BJJ66" s="9"/>
      <c r="BJK66" s="78"/>
      <c r="BJL66" s="9"/>
      <c r="BJM66" s="9"/>
      <c r="BJN66" s="78"/>
      <c r="BJO66" s="9"/>
      <c r="BJP66" s="9"/>
      <c r="BJQ66" s="78"/>
      <c r="BJR66" s="9"/>
      <c r="BJS66" s="9"/>
      <c r="BJT66" s="78"/>
      <c r="BJU66" s="9"/>
      <c r="BJV66" s="9"/>
      <c r="BJW66" s="78"/>
      <c r="BJX66" s="10"/>
      <c r="BJY66" s="10"/>
      <c r="BJZ66" s="10"/>
      <c r="BKA66" s="9"/>
      <c r="BKB66" s="9"/>
      <c r="BKC66" s="78"/>
      <c r="BKD66" s="10"/>
      <c r="BKE66" s="10"/>
      <c r="BKF66" s="10"/>
      <c r="BKG66" s="9"/>
      <c r="BKH66" s="9"/>
      <c r="BKI66" s="78"/>
      <c r="BKJ66" s="9"/>
      <c r="BKK66" s="9"/>
      <c r="BKL66" s="78"/>
      <c r="BKM66" s="10"/>
      <c r="BKN66" s="10"/>
      <c r="BKO66" s="10"/>
      <c r="BKP66" s="10"/>
      <c r="BKQ66" s="10"/>
      <c r="BKR66" s="10"/>
      <c r="BKS66" s="57"/>
      <c r="BKT66" s="58"/>
      <c r="BKU66" s="9"/>
      <c r="BKV66" s="9"/>
      <c r="BKW66" s="78"/>
      <c r="BKX66" s="9"/>
      <c r="BKY66" s="9"/>
      <c r="BKZ66" s="78"/>
      <c r="BLA66" s="9"/>
      <c r="BLB66" s="9"/>
      <c r="BLC66" s="78"/>
      <c r="BLD66" s="9"/>
      <c r="BLE66" s="9"/>
      <c r="BLF66" s="78"/>
      <c r="BLG66" s="9"/>
      <c r="BLH66" s="9"/>
      <c r="BLI66" s="78"/>
      <c r="BLJ66" s="9"/>
      <c r="BLK66" s="9"/>
      <c r="BLL66" s="78"/>
      <c r="BLM66" s="9"/>
      <c r="BLN66" s="9"/>
      <c r="BLO66" s="78"/>
      <c r="BLP66" s="9"/>
      <c r="BLQ66" s="9"/>
      <c r="BLR66" s="78"/>
      <c r="BLS66" s="9"/>
      <c r="BLT66" s="9"/>
      <c r="BLU66" s="78"/>
      <c r="BLV66" s="9"/>
      <c r="BLW66" s="9"/>
      <c r="BLX66" s="78"/>
      <c r="BLY66" s="9"/>
      <c r="BLZ66" s="9"/>
      <c r="BMA66" s="78"/>
      <c r="BMB66" s="9"/>
      <c r="BMC66" s="9"/>
      <c r="BMD66" s="78"/>
      <c r="BME66" s="9"/>
      <c r="BMF66" s="9"/>
      <c r="BMG66" s="78"/>
      <c r="BMH66" s="9"/>
      <c r="BMI66" s="9"/>
      <c r="BMJ66" s="78"/>
      <c r="BMK66" s="9"/>
      <c r="BML66" s="9"/>
      <c r="BMM66" s="78"/>
      <c r="BMN66" s="9"/>
      <c r="BMO66" s="9"/>
      <c r="BMP66" s="78"/>
      <c r="BMQ66" s="9"/>
      <c r="BMR66" s="9"/>
      <c r="BMS66" s="78"/>
      <c r="BMT66" s="9"/>
      <c r="BMU66" s="9"/>
      <c r="BMV66" s="78"/>
      <c r="BMW66" s="9"/>
      <c r="BMX66" s="9"/>
      <c r="BMY66" s="78"/>
      <c r="BMZ66" s="9"/>
      <c r="BNA66" s="9"/>
      <c r="BNB66" s="78"/>
      <c r="BNC66" s="9"/>
      <c r="BND66" s="9"/>
      <c r="BNE66" s="78"/>
      <c r="BNF66" s="10"/>
      <c r="BNG66" s="10"/>
      <c r="BNH66" s="10"/>
      <c r="BNI66" s="9"/>
      <c r="BNJ66" s="9"/>
      <c r="BNK66" s="78"/>
      <c r="BNL66" s="10"/>
      <c r="BNM66" s="10"/>
      <c r="BNN66" s="10"/>
      <c r="BNO66" s="9"/>
      <c r="BNP66" s="9"/>
      <c r="BNQ66" s="78"/>
      <c r="BNR66" s="9"/>
      <c r="BNS66" s="9"/>
      <c r="BNT66" s="78"/>
      <c r="BNU66" s="10"/>
      <c r="BNV66" s="10"/>
      <c r="BNW66" s="10"/>
      <c r="BNX66" s="10"/>
      <c r="BNY66" s="10"/>
      <c r="BNZ66" s="10"/>
      <c r="BOA66" s="57"/>
      <c r="BOB66" s="58"/>
      <c r="BOC66" s="9"/>
      <c r="BOD66" s="9"/>
      <c r="BOE66" s="78"/>
      <c r="BOF66" s="9"/>
      <c r="BOG66" s="9"/>
      <c r="BOH66" s="78"/>
      <c r="BOI66" s="9"/>
      <c r="BOJ66" s="9"/>
      <c r="BOK66" s="78"/>
      <c r="BOL66" s="9"/>
      <c r="BOM66" s="9"/>
      <c r="BON66" s="78"/>
      <c r="BOO66" s="9"/>
      <c r="BOP66" s="9"/>
      <c r="BOQ66" s="78"/>
      <c r="BOR66" s="9"/>
      <c r="BOS66" s="9"/>
      <c r="BOT66" s="78"/>
      <c r="BOU66" s="9"/>
      <c r="BOV66" s="9"/>
      <c r="BOW66" s="78"/>
      <c r="BOX66" s="9"/>
      <c r="BOY66" s="9"/>
      <c r="BOZ66" s="78"/>
      <c r="BPA66" s="9"/>
      <c r="BPB66" s="9"/>
      <c r="BPC66" s="78"/>
      <c r="BPD66" s="9"/>
      <c r="BPE66" s="9"/>
      <c r="BPF66" s="78"/>
      <c r="BPG66" s="9"/>
      <c r="BPH66" s="9"/>
      <c r="BPI66" s="78"/>
      <c r="BPJ66" s="9"/>
      <c r="BPK66" s="9"/>
      <c r="BPL66" s="78"/>
      <c r="BPM66" s="9"/>
      <c r="BPN66" s="9"/>
      <c r="BPO66" s="78"/>
      <c r="BPP66" s="9"/>
      <c r="BPQ66" s="9"/>
      <c r="BPR66" s="78"/>
      <c r="BPS66" s="9"/>
      <c r="BPT66" s="9"/>
      <c r="BPU66" s="78"/>
      <c r="BPV66" s="9"/>
      <c r="BPW66" s="9"/>
      <c r="BPX66" s="78"/>
      <c r="BPY66" s="9"/>
      <c r="BPZ66" s="9"/>
      <c r="BQA66" s="78"/>
      <c r="BQB66" s="9"/>
      <c r="BQC66" s="9"/>
      <c r="BQD66" s="78"/>
      <c r="BQE66" s="9"/>
      <c r="BQF66" s="9"/>
      <c r="BQG66" s="78"/>
      <c r="BQH66" s="9"/>
      <c r="BQI66" s="9"/>
      <c r="BQJ66" s="78"/>
      <c r="BQK66" s="9"/>
      <c r="BQL66" s="9"/>
      <c r="BQM66" s="78"/>
      <c r="BQN66" s="10"/>
      <c r="BQO66" s="10"/>
      <c r="BQP66" s="10"/>
      <c r="BQQ66" s="9"/>
      <c r="BQR66" s="9"/>
      <c r="BQS66" s="78"/>
      <c r="BQT66" s="10"/>
      <c r="BQU66" s="10"/>
      <c r="BQV66" s="10"/>
      <c r="BQW66" s="9"/>
      <c r="BQX66" s="9"/>
      <c r="BQY66" s="78"/>
      <c r="BQZ66" s="9"/>
      <c r="BRA66" s="9"/>
      <c r="BRB66" s="78"/>
      <c r="BRC66" s="10"/>
      <c r="BRD66" s="10"/>
      <c r="BRE66" s="10"/>
      <c r="BRF66" s="10"/>
      <c r="BRG66" s="10"/>
      <c r="BRH66" s="10"/>
      <c r="BRI66" s="57"/>
      <c r="BRJ66" s="58"/>
      <c r="BRK66" s="9"/>
      <c r="BRL66" s="9"/>
      <c r="BRM66" s="78"/>
      <c r="BRN66" s="9"/>
      <c r="BRO66" s="9"/>
      <c r="BRP66" s="78"/>
      <c r="BRQ66" s="9"/>
      <c r="BRR66" s="9"/>
      <c r="BRS66" s="78"/>
      <c r="BRT66" s="9"/>
      <c r="BRU66" s="9"/>
      <c r="BRV66" s="78"/>
      <c r="BRW66" s="9"/>
      <c r="BRX66" s="9"/>
      <c r="BRY66" s="78"/>
      <c r="BRZ66" s="9"/>
      <c r="BSA66" s="9"/>
      <c r="BSB66" s="78"/>
      <c r="BSC66" s="9"/>
      <c r="BSD66" s="9"/>
      <c r="BSE66" s="78"/>
      <c r="BSF66" s="9"/>
      <c r="BSG66" s="9"/>
      <c r="BSH66" s="78"/>
      <c r="BSI66" s="9"/>
      <c r="BSJ66" s="9"/>
      <c r="BSK66" s="78"/>
      <c r="BSL66" s="9"/>
      <c r="BSM66" s="9"/>
      <c r="BSN66" s="78"/>
      <c r="BSO66" s="9"/>
      <c r="BSP66" s="9"/>
      <c r="BSQ66" s="78"/>
      <c r="BSR66" s="9"/>
      <c r="BSS66" s="9"/>
      <c r="BST66" s="78"/>
      <c r="BSU66" s="9"/>
      <c r="BSV66" s="9"/>
      <c r="BSW66" s="78"/>
      <c r="BSX66" s="9"/>
      <c r="BSY66" s="9"/>
      <c r="BSZ66" s="78"/>
      <c r="BTA66" s="9"/>
      <c r="BTB66" s="9"/>
      <c r="BTC66" s="78"/>
      <c r="BTD66" s="9"/>
      <c r="BTE66" s="9"/>
      <c r="BTF66" s="78"/>
      <c r="BTG66" s="9"/>
      <c r="BTH66" s="9"/>
      <c r="BTI66" s="78"/>
      <c r="BTJ66" s="9"/>
      <c r="BTK66" s="9"/>
      <c r="BTL66" s="78"/>
      <c r="BTM66" s="9"/>
      <c r="BTN66" s="9"/>
      <c r="BTO66" s="78"/>
      <c r="BTP66" s="9"/>
      <c r="BTQ66" s="9"/>
      <c r="BTR66" s="78"/>
      <c r="BTS66" s="9"/>
      <c r="BTT66" s="9"/>
      <c r="BTU66" s="78"/>
      <c r="BTV66" s="10"/>
      <c r="BTW66" s="10"/>
      <c r="BTX66" s="10"/>
      <c r="BTY66" s="9"/>
      <c r="BTZ66" s="9"/>
      <c r="BUA66" s="78"/>
      <c r="BUB66" s="10"/>
      <c r="BUC66" s="10"/>
      <c r="BUD66" s="10"/>
      <c r="BUE66" s="9"/>
      <c r="BUF66" s="9"/>
      <c r="BUG66" s="78"/>
      <c r="BUH66" s="9"/>
      <c r="BUI66" s="9"/>
      <c r="BUJ66" s="78"/>
      <c r="BUK66" s="10"/>
      <c r="BUL66" s="10"/>
      <c r="BUM66" s="10"/>
      <c r="BUN66" s="10"/>
      <c r="BUO66" s="10"/>
      <c r="BUP66" s="10"/>
      <c r="BUQ66" s="57"/>
      <c r="BUR66" s="58"/>
      <c r="BUS66" s="9"/>
      <c r="BUT66" s="9"/>
      <c r="BUU66" s="78"/>
      <c r="BUV66" s="9"/>
      <c r="BUW66" s="9"/>
      <c r="BUX66" s="78"/>
      <c r="BUY66" s="9"/>
      <c r="BUZ66" s="9"/>
      <c r="BVA66" s="78"/>
      <c r="BVB66" s="9"/>
      <c r="BVC66" s="9"/>
      <c r="BVD66" s="78"/>
      <c r="BVE66" s="9"/>
      <c r="BVF66" s="9"/>
      <c r="BVG66" s="78"/>
      <c r="BVH66" s="9"/>
      <c r="BVI66" s="9"/>
      <c r="BVJ66" s="78"/>
      <c r="BVK66" s="9"/>
      <c r="BVL66" s="9"/>
      <c r="BVM66" s="78"/>
      <c r="BVN66" s="9"/>
      <c r="BVO66" s="9"/>
      <c r="BVP66" s="78"/>
      <c r="BVQ66" s="9"/>
      <c r="BVR66" s="9"/>
      <c r="BVS66" s="78"/>
      <c r="BVT66" s="9"/>
      <c r="BVU66" s="9"/>
      <c r="BVV66" s="78"/>
      <c r="BVW66" s="9"/>
      <c r="BVX66" s="9"/>
      <c r="BVY66" s="78"/>
      <c r="BVZ66" s="9"/>
      <c r="BWA66" s="9"/>
      <c r="BWB66" s="78"/>
      <c r="BWC66" s="9"/>
      <c r="BWD66" s="9"/>
      <c r="BWE66" s="78"/>
      <c r="BWF66" s="9"/>
      <c r="BWG66" s="9"/>
      <c r="BWH66" s="78"/>
      <c r="BWI66" s="9"/>
      <c r="BWJ66" s="9"/>
      <c r="BWK66" s="78"/>
      <c r="BWL66" s="9"/>
      <c r="BWM66" s="9"/>
      <c r="BWN66" s="78"/>
      <c r="BWO66" s="9"/>
      <c r="BWP66" s="9"/>
      <c r="BWQ66" s="78"/>
      <c r="BWR66" s="9"/>
      <c r="BWS66" s="9"/>
      <c r="BWT66" s="78"/>
      <c r="BWU66" s="9"/>
      <c r="BWV66" s="9"/>
      <c r="BWW66" s="78"/>
      <c r="BWX66" s="9"/>
      <c r="BWY66" s="9"/>
      <c r="BWZ66" s="78"/>
      <c r="BXA66" s="9"/>
      <c r="BXB66" s="9"/>
      <c r="BXC66" s="78"/>
      <c r="BXD66" s="10"/>
      <c r="BXE66" s="10"/>
      <c r="BXF66" s="10"/>
      <c r="BXG66" s="9"/>
      <c r="BXH66" s="9"/>
      <c r="BXI66" s="78"/>
      <c r="BXJ66" s="10"/>
      <c r="BXK66" s="10"/>
      <c r="BXL66" s="10"/>
      <c r="BXM66" s="9"/>
      <c r="BXN66" s="9"/>
      <c r="BXO66" s="78"/>
      <c r="BXP66" s="9"/>
      <c r="BXQ66" s="9"/>
      <c r="BXR66" s="78"/>
      <c r="BXS66" s="10"/>
      <c r="BXT66" s="10"/>
      <c r="BXU66" s="10"/>
      <c r="BXV66" s="10"/>
      <c r="BXW66" s="10"/>
      <c r="BXX66" s="10"/>
      <c r="BXY66" s="57"/>
      <c r="BXZ66" s="58"/>
      <c r="BYA66" s="9"/>
      <c r="BYB66" s="9"/>
      <c r="BYC66" s="78"/>
      <c r="BYD66" s="9"/>
      <c r="BYE66" s="9"/>
      <c r="BYF66" s="78"/>
      <c r="BYG66" s="9"/>
      <c r="BYH66" s="9"/>
      <c r="BYI66" s="78"/>
      <c r="BYJ66" s="9"/>
      <c r="BYK66" s="9"/>
      <c r="BYL66" s="78"/>
      <c r="BYM66" s="9"/>
      <c r="BYN66" s="9"/>
      <c r="BYO66" s="78"/>
      <c r="BYP66" s="9"/>
      <c r="BYQ66" s="9"/>
      <c r="BYR66" s="78"/>
      <c r="BYS66" s="9"/>
      <c r="BYT66" s="9"/>
      <c r="BYU66" s="78"/>
      <c r="BYV66" s="9"/>
      <c r="BYW66" s="9"/>
      <c r="BYX66" s="78"/>
      <c r="BYY66" s="9"/>
      <c r="BYZ66" s="9"/>
      <c r="BZA66" s="78"/>
      <c r="BZB66" s="9"/>
      <c r="BZC66" s="9"/>
      <c r="BZD66" s="78"/>
      <c r="BZE66" s="9"/>
      <c r="BZF66" s="9"/>
      <c r="BZG66" s="78"/>
      <c r="BZH66" s="9"/>
      <c r="BZI66" s="9"/>
      <c r="BZJ66" s="78"/>
      <c r="BZK66" s="9"/>
      <c r="BZL66" s="9"/>
      <c r="BZM66" s="78"/>
      <c r="BZN66" s="9"/>
      <c r="BZO66" s="9"/>
      <c r="BZP66" s="78"/>
      <c r="BZQ66" s="9"/>
      <c r="BZR66" s="9"/>
      <c r="BZS66" s="78"/>
      <c r="BZT66" s="9"/>
      <c r="BZU66" s="9"/>
      <c r="BZV66" s="78"/>
      <c r="BZW66" s="9"/>
      <c r="BZX66" s="9"/>
      <c r="BZY66" s="78"/>
      <c r="BZZ66" s="9"/>
      <c r="CAA66" s="9"/>
      <c r="CAB66" s="78"/>
      <c r="CAC66" s="9"/>
      <c r="CAD66" s="9"/>
      <c r="CAE66" s="78"/>
      <c r="CAF66" s="9"/>
      <c r="CAG66" s="9"/>
      <c r="CAH66" s="78"/>
      <c r="CAI66" s="9"/>
      <c r="CAJ66" s="9"/>
      <c r="CAK66" s="78"/>
      <c r="CAL66" s="10"/>
      <c r="CAM66" s="10"/>
      <c r="CAN66" s="10"/>
      <c r="CAO66" s="9"/>
      <c r="CAP66" s="9"/>
      <c r="CAQ66" s="78"/>
      <c r="CAR66" s="10"/>
      <c r="CAS66" s="10"/>
      <c r="CAT66" s="10"/>
      <c r="CAU66" s="9"/>
      <c r="CAV66" s="9"/>
      <c r="CAW66" s="78"/>
      <c r="CAX66" s="9"/>
      <c r="CAY66" s="9"/>
      <c r="CAZ66" s="78"/>
      <c r="CBA66" s="10"/>
      <c r="CBB66" s="10"/>
      <c r="CBC66" s="10"/>
      <c r="CBD66" s="10"/>
      <c r="CBE66" s="10"/>
      <c r="CBF66" s="10"/>
      <c r="CBG66" s="57"/>
      <c r="CBH66" s="58"/>
      <c r="CBI66" s="9"/>
      <c r="CBJ66" s="9"/>
      <c r="CBK66" s="78"/>
      <c r="CBL66" s="9"/>
      <c r="CBM66" s="9"/>
      <c r="CBN66" s="78"/>
      <c r="CBO66" s="9"/>
      <c r="CBP66" s="9"/>
      <c r="CBQ66" s="78"/>
      <c r="CBR66" s="9"/>
      <c r="CBS66" s="9"/>
      <c r="CBT66" s="78"/>
      <c r="CBU66" s="9"/>
      <c r="CBV66" s="9"/>
      <c r="CBW66" s="78"/>
      <c r="CBX66" s="9"/>
      <c r="CBY66" s="9"/>
      <c r="CBZ66" s="78"/>
      <c r="CCA66" s="9"/>
      <c r="CCB66" s="9"/>
      <c r="CCC66" s="78"/>
      <c r="CCD66" s="9"/>
      <c r="CCE66" s="9"/>
      <c r="CCF66" s="78"/>
      <c r="CCG66" s="9"/>
      <c r="CCH66" s="9"/>
      <c r="CCI66" s="78"/>
      <c r="CCJ66" s="9"/>
      <c r="CCK66" s="9"/>
      <c r="CCL66" s="78"/>
      <c r="CCM66" s="9"/>
      <c r="CCN66" s="9"/>
      <c r="CCO66" s="78"/>
      <c r="CCP66" s="9"/>
      <c r="CCQ66" s="9"/>
      <c r="CCR66" s="78"/>
      <c r="CCS66" s="9"/>
      <c r="CCT66" s="9"/>
      <c r="CCU66" s="78"/>
      <c r="CCV66" s="9"/>
      <c r="CCW66" s="9"/>
      <c r="CCX66" s="78"/>
      <c r="CCY66" s="9"/>
      <c r="CCZ66" s="9"/>
      <c r="CDA66" s="78"/>
      <c r="CDB66" s="9"/>
      <c r="CDC66" s="9"/>
      <c r="CDD66" s="78"/>
      <c r="CDE66" s="9"/>
      <c r="CDF66" s="9"/>
      <c r="CDG66" s="78"/>
      <c r="CDH66" s="9"/>
      <c r="CDI66" s="9"/>
      <c r="CDJ66" s="78"/>
      <c r="CDK66" s="9"/>
      <c r="CDL66" s="9"/>
      <c r="CDM66" s="78"/>
      <c r="CDN66" s="9"/>
      <c r="CDO66" s="9"/>
      <c r="CDP66" s="78"/>
      <c r="CDQ66" s="9"/>
      <c r="CDR66" s="9"/>
      <c r="CDS66" s="78"/>
      <c r="CDT66" s="10"/>
      <c r="CDU66" s="10"/>
      <c r="CDV66" s="10"/>
      <c r="CDW66" s="9"/>
      <c r="CDX66" s="9"/>
      <c r="CDY66" s="78"/>
      <c r="CDZ66" s="10"/>
      <c r="CEA66" s="10"/>
      <c r="CEB66" s="10"/>
      <c r="CEC66" s="9"/>
      <c r="CED66" s="9"/>
      <c r="CEE66" s="78"/>
      <c r="CEF66" s="9"/>
      <c r="CEG66" s="9"/>
      <c r="CEH66" s="78"/>
      <c r="CEI66" s="10"/>
      <c r="CEJ66" s="10"/>
      <c r="CEK66" s="10"/>
      <c r="CEL66" s="10"/>
      <c r="CEM66" s="10"/>
      <c r="CEN66" s="10"/>
      <c r="CEO66" s="57"/>
      <c r="CEP66" s="58"/>
      <c r="CEQ66" s="9"/>
      <c r="CER66" s="9"/>
      <c r="CES66" s="78"/>
      <c r="CET66" s="9"/>
      <c r="CEU66" s="9"/>
      <c r="CEV66" s="78"/>
      <c r="CEW66" s="9"/>
      <c r="CEX66" s="9"/>
      <c r="CEY66" s="78"/>
      <c r="CEZ66" s="9"/>
      <c r="CFA66" s="9"/>
      <c r="CFB66" s="78"/>
      <c r="CFC66" s="9"/>
      <c r="CFD66" s="9"/>
      <c r="CFE66" s="78"/>
      <c r="CFF66" s="9"/>
      <c r="CFG66" s="9"/>
      <c r="CFH66" s="78"/>
      <c r="CFI66" s="9"/>
      <c r="CFJ66" s="9"/>
      <c r="CFK66" s="78"/>
      <c r="CFL66" s="9"/>
      <c r="CFM66" s="9"/>
      <c r="CFN66" s="78"/>
      <c r="CFO66" s="9"/>
      <c r="CFP66" s="9"/>
      <c r="CFQ66" s="78"/>
      <c r="CFR66" s="9"/>
      <c r="CFS66" s="9"/>
      <c r="CFT66" s="78"/>
      <c r="CFU66" s="9"/>
      <c r="CFV66" s="9"/>
      <c r="CFW66" s="78"/>
      <c r="CFX66" s="9"/>
      <c r="CFY66" s="9"/>
      <c r="CFZ66" s="78"/>
      <c r="CGA66" s="9"/>
      <c r="CGB66" s="9"/>
      <c r="CGC66" s="78"/>
      <c r="CGD66" s="9"/>
      <c r="CGE66" s="9"/>
      <c r="CGF66" s="78"/>
      <c r="CGG66" s="9"/>
      <c r="CGH66" s="9"/>
      <c r="CGI66" s="78"/>
      <c r="CGJ66" s="9"/>
      <c r="CGK66" s="9"/>
      <c r="CGL66" s="78"/>
      <c r="CGM66" s="9"/>
      <c r="CGN66" s="9"/>
      <c r="CGO66" s="78"/>
      <c r="CGP66" s="9"/>
      <c r="CGQ66" s="9"/>
      <c r="CGR66" s="78"/>
      <c r="CGS66" s="9"/>
      <c r="CGT66" s="9"/>
      <c r="CGU66" s="78"/>
      <c r="CGV66" s="9"/>
      <c r="CGW66" s="9"/>
      <c r="CGX66" s="78"/>
      <c r="CGY66" s="9"/>
      <c r="CGZ66" s="9"/>
      <c r="CHA66" s="78"/>
      <c r="CHB66" s="10"/>
      <c r="CHC66" s="10"/>
      <c r="CHD66" s="10"/>
      <c r="CHE66" s="9"/>
      <c r="CHF66" s="9"/>
      <c r="CHG66" s="78"/>
      <c r="CHH66" s="10"/>
      <c r="CHI66" s="10"/>
      <c r="CHJ66" s="10"/>
      <c r="CHK66" s="9"/>
      <c r="CHL66" s="9"/>
      <c r="CHM66" s="78"/>
      <c r="CHN66" s="9"/>
      <c r="CHO66" s="9"/>
      <c r="CHP66" s="78"/>
      <c r="CHQ66" s="10"/>
      <c r="CHR66" s="10"/>
      <c r="CHS66" s="10"/>
      <c r="CHT66" s="10"/>
      <c r="CHU66" s="10"/>
      <c r="CHV66" s="10"/>
      <c r="CHW66" s="57"/>
      <c r="CHX66" s="58"/>
      <c r="CHY66" s="9"/>
      <c r="CHZ66" s="9"/>
      <c r="CIA66" s="78"/>
      <c r="CIB66" s="9"/>
      <c r="CIC66" s="9"/>
      <c r="CID66" s="78"/>
      <c r="CIE66" s="9"/>
      <c r="CIF66" s="9"/>
      <c r="CIG66" s="78"/>
      <c r="CIH66" s="9"/>
      <c r="CII66" s="9"/>
      <c r="CIJ66" s="78"/>
      <c r="CIK66" s="9"/>
      <c r="CIL66" s="9"/>
      <c r="CIM66" s="78"/>
      <c r="CIN66" s="9"/>
      <c r="CIO66" s="9"/>
      <c r="CIP66" s="78"/>
      <c r="CIQ66" s="9"/>
      <c r="CIR66" s="9"/>
      <c r="CIS66" s="78"/>
      <c r="CIT66" s="9"/>
      <c r="CIU66" s="9"/>
      <c r="CIV66" s="78"/>
      <c r="CIW66" s="9"/>
      <c r="CIX66" s="9"/>
      <c r="CIY66" s="78"/>
      <c r="CIZ66" s="9"/>
      <c r="CJA66" s="9"/>
      <c r="CJB66" s="78"/>
      <c r="CJC66" s="9"/>
      <c r="CJD66" s="9"/>
      <c r="CJE66" s="78"/>
      <c r="CJF66" s="9"/>
      <c r="CJG66" s="9"/>
      <c r="CJH66" s="78"/>
      <c r="CJI66" s="9"/>
      <c r="CJJ66" s="9"/>
      <c r="CJK66" s="78"/>
      <c r="CJL66" s="9"/>
      <c r="CJM66" s="9"/>
      <c r="CJN66" s="78"/>
      <c r="CJO66" s="9"/>
      <c r="CJP66" s="9"/>
      <c r="CJQ66" s="78"/>
      <c r="CJR66" s="9"/>
      <c r="CJS66" s="9"/>
      <c r="CJT66" s="78"/>
      <c r="CJU66" s="9"/>
      <c r="CJV66" s="9"/>
      <c r="CJW66" s="78"/>
      <c r="CJX66" s="9"/>
      <c r="CJY66" s="9"/>
      <c r="CJZ66" s="78"/>
      <c r="CKA66" s="9"/>
      <c r="CKB66" s="9"/>
      <c r="CKC66" s="78"/>
      <c r="CKD66" s="9"/>
      <c r="CKE66" s="9"/>
      <c r="CKF66" s="78"/>
      <c r="CKG66" s="9"/>
      <c r="CKH66" s="9"/>
      <c r="CKI66" s="78"/>
      <c r="CKJ66" s="10"/>
      <c r="CKK66" s="10"/>
      <c r="CKL66" s="10"/>
      <c r="CKM66" s="9"/>
      <c r="CKN66" s="9"/>
      <c r="CKO66" s="78"/>
      <c r="CKP66" s="10"/>
      <c r="CKQ66" s="10"/>
      <c r="CKR66" s="10"/>
      <c r="CKS66" s="9"/>
      <c r="CKT66" s="9"/>
      <c r="CKU66" s="78"/>
      <c r="CKV66" s="9"/>
      <c r="CKW66" s="9"/>
      <c r="CKX66" s="78"/>
      <c r="CKY66" s="10"/>
      <c r="CKZ66" s="10"/>
      <c r="CLA66" s="10"/>
      <c r="CLB66" s="10"/>
      <c r="CLC66" s="10"/>
      <c r="CLD66" s="10"/>
      <c r="CLE66" s="57"/>
      <c r="CLF66" s="58"/>
      <c r="CLG66" s="9"/>
      <c r="CLH66" s="9"/>
      <c r="CLI66" s="78"/>
      <c r="CLJ66" s="9"/>
      <c r="CLK66" s="9"/>
      <c r="CLL66" s="78"/>
      <c r="CLM66" s="9"/>
      <c r="CLN66" s="9"/>
      <c r="CLO66" s="78"/>
      <c r="CLP66" s="9"/>
      <c r="CLQ66" s="9"/>
      <c r="CLR66" s="78"/>
      <c r="CLS66" s="9"/>
      <c r="CLT66" s="9"/>
      <c r="CLU66" s="78"/>
      <c r="CLV66" s="9"/>
      <c r="CLW66" s="9"/>
      <c r="CLX66" s="78"/>
      <c r="CLY66" s="9"/>
      <c r="CLZ66" s="9"/>
      <c r="CMA66" s="78"/>
      <c r="CMB66" s="9"/>
      <c r="CMC66" s="9"/>
      <c r="CMD66" s="78"/>
      <c r="CME66" s="9"/>
      <c r="CMF66" s="9"/>
      <c r="CMG66" s="78"/>
      <c r="CMH66" s="9"/>
      <c r="CMI66" s="9"/>
      <c r="CMJ66" s="78"/>
      <c r="CMK66" s="9"/>
      <c r="CML66" s="9"/>
      <c r="CMM66" s="78"/>
      <c r="CMN66" s="9"/>
      <c r="CMO66" s="9"/>
      <c r="CMP66" s="78"/>
      <c r="CMQ66" s="9"/>
      <c r="CMR66" s="9"/>
      <c r="CMS66" s="78"/>
      <c r="CMT66" s="9"/>
      <c r="CMU66" s="9"/>
      <c r="CMV66" s="78"/>
      <c r="CMW66" s="9"/>
      <c r="CMX66" s="9"/>
      <c r="CMY66" s="78"/>
      <c r="CMZ66" s="9"/>
      <c r="CNA66" s="9"/>
      <c r="CNB66" s="78"/>
      <c r="CNC66" s="9"/>
      <c r="CND66" s="9"/>
      <c r="CNE66" s="78"/>
      <c r="CNF66" s="9"/>
      <c r="CNG66" s="9"/>
      <c r="CNH66" s="78"/>
      <c r="CNI66" s="9"/>
      <c r="CNJ66" s="9"/>
      <c r="CNK66" s="78"/>
      <c r="CNL66" s="9"/>
      <c r="CNM66" s="9"/>
      <c r="CNN66" s="78"/>
      <c r="CNO66" s="9"/>
      <c r="CNP66" s="9"/>
      <c r="CNQ66" s="78"/>
      <c r="CNR66" s="10"/>
      <c r="CNS66" s="10"/>
      <c r="CNT66" s="10"/>
      <c r="CNU66" s="9"/>
      <c r="CNV66" s="9"/>
      <c r="CNW66" s="78"/>
      <c r="CNX66" s="10"/>
      <c r="CNY66" s="10"/>
      <c r="CNZ66" s="10"/>
      <c r="COA66" s="9"/>
      <c r="COB66" s="9"/>
      <c r="COC66" s="78"/>
      <c r="COD66" s="9"/>
      <c r="COE66" s="9"/>
      <c r="COF66" s="78"/>
      <c r="COG66" s="10"/>
      <c r="COH66" s="10"/>
      <c r="COI66" s="10"/>
      <c r="COJ66" s="10"/>
      <c r="COK66" s="10"/>
      <c r="COL66" s="10"/>
      <c r="COM66" s="57"/>
      <c r="CON66" s="58"/>
      <c r="COO66" s="9"/>
      <c r="COP66" s="9"/>
      <c r="COQ66" s="78"/>
      <c r="COR66" s="9"/>
      <c r="COS66" s="9"/>
      <c r="COT66" s="78"/>
      <c r="COU66" s="9"/>
      <c r="COV66" s="9"/>
      <c r="COW66" s="78"/>
      <c r="COX66" s="9"/>
      <c r="COY66" s="9"/>
      <c r="COZ66" s="78"/>
      <c r="CPA66" s="9"/>
      <c r="CPB66" s="9"/>
      <c r="CPC66" s="78"/>
      <c r="CPD66" s="9"/>
      <c r="CPE66" s="9"/>
      <c r="CPF66" s="78"/>
      <c r="CPG66" s="9"/>
      <c r="CPH66" s="9"/>
      <c r="CPI66" s="78"/>
      <c r="CPJ66" s="9"/>
      <c r="CPK66" s="9"/>
      <c r="CPL66" s="78"/>
      <c r="CPM66" s="9"/>
      <c r="CPN66" s="9"/>
      <c r="CPO66" s="78"/>
      <c r="CPP66" s="9"/>
      <c r="CPQ66" s="9"/>
      <c r="CPR66" s="78"/>
      <c r="CPS66" s="9"/>
      <c r="CPT66" s="9"/>
      <c r="CPU66" s="78"/>
      <c r="CPV66" s="9"/>
      <c r="CPW66" s="9"/>
      <c r="CPX66" s="78"/>
      <c r="CPY66" s="9"/>
      <c r="CPZ66" s="9"/>
      <c r="CQA66" s="78"/>
      <c r="CQB66" s="9"/>
      <c r="CQC66" s="9"/>
      <c r="CQD66" s="78"/>
      <c r="CQE66" s="9"/>
      <c r="CQF66" s="9"/>
      <c r="CQG66" s="78"/>
      <c r="CQH66" s="9"/>
      <c r="CQI66" s="9"/>
      <c r="CQJ66" s="78"/>
      <c r="CQK66" s="9"/>
      <c r="CQL66" s="9"/>
      <c r="CQM66" s="78"/>
      <c r="CQN66" s="9"/>
      <c r="CQO66" s="9"/>
      <c r="CQP66" s="78"/>
      <c r="CQQ66" s="9"/>
      <c r="CQR66" s="9"/>
      <c r="CQS66" s="78"/>
      <c r="CQT66" s="9"/>
      <c r="CQU66" s="9"/>
      <c r="CQV66" s="78"/>
      <c r="CQW66" s="9"/>
      <c r="CQX66" s="9"/>
      <c r="CQY66" s="78"/>
      <c r="CQZ66" s="10"/>
      <c r="CRA66" s="10"/>
      <c r="CRB66" s="10"/>
      <c r="CRC66" s="9"/>
      <c r="CRD66" s="9"/>
      <c r="CRE66" s="78"/>
      <c r="CRF66" s="10"/>
      <c r="CRG66" s="10"/>
      <c r="CRH66" s="10"/>
      <c r="CRI66" s="9"/>
      <c r="CRJ66" s="9"/>
      <c r="CRK66" s="78"/>
      <c r="CRL66" s="9"/>
      <c r="CRM66" s="9"/>
      <c r="CRN66" s="78"/>
      <c r="CRO66" s="10"/>
      <c r="CRP66" s="10"/>
      <c r="CRQ66" s="10"/>
      <c r="CRR66" s="10"/>
      <c r="CRS66" s="10"/>
      <c r="CRT66" s="10"/>
      <c r="CRU66" s="57"/>
      <c r="CRV66" s="58"/>
      <c r="CRW66" s="9"/>
      <c r="CRX66" s="9"/>
      <c r="CRY66" s="78"/>
      <c r="CRZ66" s="9"/>
      <c r="CSA66" s="9"/>
      <c r="CSB66" s="78"/>
      <c r="CSC66" s="9"/>
      <c r="CSD66" s="9"/>
      <c r="CSE66" s="78"/>
      <c r="CSF66" s="9"/>
      <c r="CSG66" s="9"/>
      <c r="CSH66" s="78"/>
      <c r="CSI66" s="9"/>
      <c r="CSJ66" s="9"/>
      <c r="CSK66" s="78"/>
      <c r="CSL66" s="9"/>
      <c r="CSM66" s="9"/>
      <c r="CSN66" s="78"/>
      <c r="CSO66" s="9"/>
      <c r="CSP66" s="9"/>
      <c r="CSQ66" s="78"/>
      <c r="CSR66" s="9"/>
      <c r="CSS66" s="9"/>
      <c r="CST66" s="78"/>
      <c r="CSU66" s="9"/>
      <c r="CSV66" s="9"/>
      <c r="CSW66" s="78"/>
      <c r="CSX66" s="9"/>
      <c r="CSY66" s="9"/>
      <c r="CSZ66" s="78"/>
      <c r="CTA66" s="9"/>
      <c r="CTB66" s="9"/>
      <c r="CTC66" s="78"/>
      <c r="CTD66" s="9"/>
      <c r="CTE66" s="9"/>
      <c r="CTF66" s="78"/>
      <c r="CTG66" s="9"/>
      <c r="CTH66" s="9"/>
      <c r="CTI66" s="78"/>
      <c r="CTJ66" s="9"/>
      <c r="CTK66" s="9"/>
      <c r="CTL66" s="78"/>
      <c r="CTM66" s="9"/>
      <c r="CTN66" s="9"/>
      <c r="CTO66" s="78"/>
      <c r="CTP66" s="9"/>
      <c r="CTQ66" s="9"/>
      <c r="CTR66" s="78"/>
      <c r="CTS66" s="9"/>
      <c r="CTT66" s="9"/>
      <c r="CTU66" s="78"/>
      <c r="CTV66" s="9"/>
      <c r="CTW66" s="9"/>
      <c r="CTX66" s="78"/>
      <c r="CTY66" s="9"/>
      <c r="CTZ66" s="9"/>
      <c r="CUA66" s="78"/>
      <c r="CUB66" s="9"/>
      <c r="CUC66" s="9"/>
      <c r="CUD66" s="78"/>
      <c r="CUE66" s="9"/>
      <c r="CUF66" s="9"/>
      <c r="CUG66" s="78"/>
      <c r="CUH66" s="10"/>
      <c r="CUI66" s="10"/>
      <c r="CUJ66" s="10"/>
      <c r="CUK66" s="9"/>
      <c r="CUL66" s="9"/>
      <c r="CUM66" s="78"/>
      <c r="CUN66" s="10"/>
      <c r="CUO66" s="10"/>
      <c r="CUP66" s="10"/>
      <c r="CUQ66" s="9"/>
      <c r="CUR66" s="9"/>
      <c r="CUS66" s="78"/>
      <c r="CUT66" s="9"/>
      <c r="CUU66" s="9"/>
      <c r="CUV66" s="78"/>
      <c r="CUW66" s="10"/>
      <c r="CUX66" s="10"/>
      <c r="CUY66" s="10"/>
      <c r="CUZ66" s="10"/>
      <c r="CVA66" s="10"/>
      <c r="CVB66" s="10"/>
      <c r="CVC66" s="57"/>
      <c r="CVD66" s="58"/>
      <c r="CVE66" s="9"/>
      <c r="CVF66" s="9"/>
      <c r="CVG66" s="78"/>
      <c r="CVH66" s="9"/>
      <c r="CVI66" s="9"/>
      <c r="CVJ66" s="78"/>
      <c r="CVK66" s="9"/>
      <c r="CVL66" s="9"/>
      <c r="CVM66" s="78"/>
      <c r="CVN66" s="9"/>
      <c r="CVO66" s="9"/>
      <c r="CVP66" s="78"/>
      <c r="CVQ66" s="9"/>
      <c r="CVR66" s="9"/>
      <c r="CVS66" s="78"/>
      <c r="CVT66" s="9"/>
      <c r="CVU66" s="9"/>
      <c r="CVV66" s="78"/>
      <c r="CVW66" s="9"/>
      <c r="CVX66" s="9"/>
      <c r="CVY66" s="78"/>
      <c r="CVZ66" s="9"/>
      <c r="CWA66" s="9"/>
      <c r="CWB66" s="78"/>
      <c r="CWC66" s="9"/>
      <c r="CWD66" s="9"/>
      <c r="CWE66" s="78"/>
      <c r="CWF66" s="9"/>
      <c r="CWG66" s="9"/>
      <c r="CWH66" s="78"/>
      <c r="CWI66" s="9"/>
      <c r="CWJ66" s="9"/>
      <c r="CWK66" s="78"/>
      <c r="CWL66" s="9"/>
      <c r="CWM66" s="9"/>
      <c r="CWN66" s="78"/>
      <c r="CWO66" s="9"/>
      <c r="CWP66" s="9"/>
      <c r="CWQ66" s="78"/>
      <c r="CWR66" s="9"/>
      <c r="CWS66" s="9"/>
      <c r="CWT66" s="78"/>
      <c r="CWU66" s="9"/>
      <c r="CWV66" s="9"/>
      <c r="CWW66" s="78"/>
      <c r="CWX66" s="9"/>
      <c r="CWY66" s="9"/>
      <c r="CWZ66" s="78"/>
      <c r="CXA66" s="9"/>
      <c r="CXB66" s="9"/>
      <c r="CXC66" s="78"/>
      <c r="CXD66" s="9"/>
      <c r="CXE66" s="9"/>
      <c r="CXF66" s="78"/>
      <c r="CXG66" s="9"/>
      <c r="CXH66" s="9"/>
      <c r="CXI66" s="78"/>
      <c r="CXJ66" s="9"/>
      <c r="CXK66" s="9"/>
      <c r="CXL66" s="78"/>
      <c r="CXM66" s="9"/>
      <c r="CXN66" s="9"/>
      <c r="CXO66" s="78"/>
      <c r="CXP66" s="10"/>
      <c r="CXQ66" s="10"/>
      <c r="CXR66" s="10"/>
      <c r="CXS66" s="9"/>
      <c r="CXT66" s="9"/>
      <c r="CXU66" s="78"/>
      <c r="CXV66" s="10"/>
      <c r="CXW66" s="10"/>
      <c r="CXX66" s="10"/>
      <c r="CXY66" s="9"/>
      <c r="CXZ66" s="9"/>
      <c r="CYA66" s="78"/>
      <c r="CYB66" s="9"/>
      <c r="CYC66" s="9"/>
      <c r="CYD66" s="78"/>
      <c r="CYE66" s="10"/>
      <c r="CYF66" s="10"/>
      <c r="CYG66" s="10"/>
      <c r="CYH66" s="10"/>
      <c r="CYI66" s="10"/>
      <c r="CYJ66" s="10"/>
      <c r="CYK66" s="57"/>
      <c r="CYL66" s="58"/>
      <c r="CYM66" s="9"/>
      <c r="CYN66" s="9"/>
      <c r="CYO66" s="78"/>
      <c r="CYP66" s="9"/>
      <c r="CYQ66" s="9"/>
      <c r="CYR66" s="78"/>
      <c r="CYS66" s="9"/>
      <c r="CYT66" s="9"/>
      <c r="CYU66" s="78"/>
      <c r="CYV66" s="9"/>
      <c r="CYW66" s="9"/>
      <c r="CYX66" s="78"/>
      <c r="CYY66" s="9"/>
      <c r="CYZ66" s="9"/>
      <c r="CZA66" s="78"/>
      <c r="CZB66" s="9"/>
      <c r="CZC66" s="9"/>
      <c r="CZD66" s="78"/>
      <c r="CZE66" s="9"/>
      <c r="CZF66" s="9"/>
      <c r="CZG66" s="78"/>
      <c r="CZH66" s="9"/>
      <c r="CZI66" s="9"/>
      <c r="CZJ66" s="78"/>
      <c r="CZK66" s="9"/>
      <c r="CZL66" s="9"/>
      <c r="CZM66" s="78"/>
      <c r="CZN66" s="9"/>
      <c r="CZO66" s="9"/>
      <c r="CZP66" s="78"/>
      <c r="CZQ66" s="9"/>
      <c r="CZR66" s="9"/>
      <c r="CZS66" s="78"/>
      <c r="CZT66" s="9"/>
      <c r="CZU66" s="9"/>
      <c r="CZV66" s="78"/>
      <c r="CZW66" s="9"/>
      <c r="CZX66" s="9"/>
      <c r="CZY66" s="78"/>
      <c r="CZZ66" s="9"/>
      <c r="DAA66" s="9"/>
      <c r="DAB66" s="78"/>
      <c r="DAC66" s="9"/>
      <c r="DAD66" s="9"/>
      <c r="DAE66" s="78"/>
      <c r="DAF66" s="9"/>
      <c r="DAG66" s="9"/>
      <c r="DAH66" s="78"/>
      <c r="DAI66" s="9"/>
      <c r="DAJ66" s="9"/>
      <c r="DAK66" s="78"/>
      <c r="DAL66" s="9"/>
      <c r="DAM66" s="9"/>
      <c r="DAN66" s="78"/>
      <c r="DAO66" s="9"/>
      <c r="DAP66" s="9"/>
      <c r="DAQ66" s="78"/>
      <c r="DAR66" s="9"/>
      <c r="DAS66" s="9"/>
      <c r="DAT66" s="78"/>
      <c r="DAU66" s="9"/>
      <c r="DAV66" s="9"/>
      <c r="DAW66" s="78"/>
      <c r="DAX66" s="10"/>
      <c r="DAY66" s="10"/>
      <c r="DAZ66" s="10"/>
      <c r="DBA66" s="9"/>
      <c r="DBB66" s="9"/>
      <c r="DBC66" s="78"/>
      <c r="DBD66" s="10"/>
      <c r="DBE66" s="10"/>
      <c r="DBF66" s="10"/>
      <c r="DBG66" s="9"/>
      <c r="DBH66" s="9"/>
      <c r="DBI66" s="78"/>
      <c r="DBJ66" s="9"/>
      <c r="DBK66" s="9"/>
      <c r="DBL66" s="78"/>
      <c r="DBM66" s="10"/>
      <c r="DBN66" s="10"/>
      <c r="DBO66" s="10"/>
      <c r="DBP66" s="10"/>
      <c r="DBQ66" s="10"/>
      <c r="DBR66" s="10"/>
      <c r="DBS66" s="57"/>
      <c r="DBT66" s="58"/>
      <c r="DBU66" s="9"/>
      <c r="DBV66" s="9"/>
      <c r="DBW66" s="78"/>
      <c r="DBX66" s="9"/>
      <c r="DBY66" s="9"/>
      <c r="DBZ66" s="78"/>
      <c r="DCA66" s="9"/>
      <c r="DCB66" s="9"/>
      <c r="DCC66" s="78"/>
      <c r="DCD66" s="9"/>
      <c r="DCE66" s="9"/>
      <c r="DCF66" s="78"/>
      <c r="DCG66" s="9"/>
      <c r="DCH66" s="9"/>
      <c r="DCI66" s="78"/>
      <c r="DCJ66" s="9"/>
      <c r="DCK66" s="9"/>
      <c r="DCL66" s="78"/>
      <c r="DCM66" s="9"/>
      <c r="DCN66" s="9"/>
      <c r="DCO66" s="78"/>
      <c r="DCP66" s="9"/>
      <c r="DCQ66" s="9"/>
      <c r="DCR66" s="78"/>
      <c r="DCS66" s="9"/>
      <c r="DCT66" s="9"/>
      <c r="DCU66" s="78"/>
      <c r="DCV66" s="9"/>
      <c r="DCW66" s="9"/>
      <c r="DCX66" s="78"/>
      <c r="DCY66" s="9"/>
      <c r="DCZ66" s="9"/>
      <c r="DDA66" s="78"/>
      <c r="DDB66" s="9"/>
      <c r="DDC66" s="9"/>
      <c r="DDD66" s="78"/>
      <c r="DDE66" s="9"/>
      <c r="DDF66" s="9"/>
      <c r="DDG66" s="78"/>
      <c r="DDH66" s="9"/>
      <c r="DDI66" s="9"/>
      <c r="DDJ66" s="78"/>
      <c r="DDK66" s="9"/>
      <c r="DDL66" s="9"/>
      <c r="DDM66" s="78"/>
      <c r="DDN66" s="9"/>
      <c r="DDO66" s="9"/>
      <c r="DDP66" s="78"/>
      <c r="DDQ66" s="9"/>
      <c r="DDR66" s="9"/>
      <c r="DDS66" s="78"/>
      <c r="DDT66" s="9"/>
      <c r="DDU66" s="9"/>
      <c r="DDV66" s="78"/>
      <c r="DDW66" s="9"/>
      <c r="DDX66" s="9"/>
      <c r="DDY66" s="78"/>
      <c r="DDZ66" s="9"/>
      <c r="DEA66" s="9"/>
      <c r="DEB66" s="78"/>
      <c r="DEC66" s="9"/>
      <c r="DED66" s="9"/>
      <c r="DEE66" s="78"/>
      <c r="DEF66" s="10"/>
      <c r="DEG66" s="10"/>
      <c r="DEH66" s="10"/>
      <c r="DEI66" s="9"/>
      <c r="DEJ66" s="9"/>
      <c r="DEK66" s="78"/>
      <c r="DEL66" s="10"/>
      <c r="DEM66" s="10"/>
      <c r="DEN66" s="10"/>
      <c r="DEO66" s="9"/>
      <c r="DEP66" s="9"/>
      <c r="DEQ66" s="78"/>
      <c r="DER66" s="9"/>
      <c r="DES66" s="9"/>
      <c r="DET66" s="78"/>
      <c r="DEU66" s="10"/>
      <c r="DEV66" s="10"/>
      <c r="DEW66" s="10"/>
      <c r="DEX66" s="10"/>
      <c r="DEY66" s="10"/>
      <c r="DEZ66" s="10"/>
      <c r="DFA66" s="57"/>
      <c r="DFB66" s="58"/>
      <c r="DFC66" s="9"/>
      <c r="DFD66" s="9"/>
      <c r="DFE66" s="78"/>
      <c r="DFF66" s="9"/>
      <c r="DFG66" s="9"/>
      <c r="DFH66" s="78"/>
      <c r="DFI66" s="9"/>
      <c r="DFJ66" s="9"/>
      <c r="DFK66" s="78"/>
      <c r="DFL66" s="9"/>
      <c r="DFM66" s="9"/>
      <c r="DFN66" s="78"/>
      <c r="DFO66" s="9"/>
      <c r="DFP66" s="9"/>
      <c r="DFQ66" s="78"/>
      <c r="DFR66" s="9"/>
      <c r="DFS66" s="9"/>
      <c r="DFT66" s="78"/>
      <c r="DFU66" s="9"/>
      <c r="DFV66" s="9"/>
      <c r="DFW66" s="78"/>
      <c r="DFX66" s="9"/>
      <c r="DFY66" s="9"/>
      <c r="DFZ66" s="78"/>
      <c r="DGA66" s="9"/>
      <c r="DGB66" s="9"/>
      <c r="DGC66" s="78"/>
      <c r="DGD66" s="9"/>
      <c r="DGE66" s="9"/>
      <c r="DGF66" s="78"/>
      <c r="DGG66" s="9"/>
      <c r="DGH66" s="9"/>
      <c r="DGI66" s="78"/>
      <c r="DGJ66" s="9"/>
      <c r="DGK66" s="9"/>
      <c r="DGL66" s="78"/>
      <c r="DGM66" s="9"/>
      <c r="DGN66" s="9"/>
      <c r="DGO66" s="78"/>
      <c r="DGP66" s="9"/>
      <c r="DGQ66" s="9"/>
      <c r="DGR66" s="78"/>
      <c r="DGS66" s="9"/>
      <c r="DGT66" s="9"/>
      <c r="DGU66" s="78"/>
      <c r="DGV66" s="9"/>
      <c r="DGW66" s="9"/>
      <c r="DGX66" s="78"/>
      <c r="DGY66" s="9"/>
      <c r="DGZ66" s="9"/>
      <c r="DHA66" s="78"/>
      <c r="DHB66" s="9"/>
      <c r="DHC66" s="9"/>
      <c r="DHD66" s="78"/>
      <c r="DHE66" s="9"/>
      <c r="DHF66" s="9"/>
      <c r="DHG66" s="78"/>
      <c r="DHH66" s="9"/>
      <c r="DHI66" s="9"/>
      <c r="DHJ66" s="78"/>
      <c r="DHK66" s="9"/>
      <c r="DHL66" s="9"/>
      <c r="DHM66" s="78"/>
      <c r="DHN66" s="10"/>
      <c r="DHO66" s="10"/>
      <c r="DHP66" s="10"/>
      <c r="DHQ66" s="9"/>
      <c r="DHR66" s="9"/>
      <c r="DHS66" s="78"/>
      <c r="DHT66" s="10"/>
      <c r="DHU66" s="10"/>
      <c r="DHV66" s="10"/>
      <c r="DHW66" s="9"/>
      <c r="DHX66" s="9"/>
      <c r="DHY66" s="78"/>
      <c r="DHZ66" s="9"/>
      <c r="DIA66" s="9"/>
      <c r="DIB66" s="78"/>
      <c r="DIC66" s="10"/>
      <c r="DID66" s="10"/>
      <c r="DIE66" s="10"/>
      <c r="DIF66" s="10"/>
      <c r="DIG66" s="10"/>
      <c r="DIH66" s="10"/>
      <c r="DII66" s="57"/>
      <c r="DIJ66" s="58"/>
      <c r="DIK66" s="9"/>
      <c r="DIL66" s="9"/>
      <c r="DIM66" s="78"/>
      <c r="DIN66" s="9"/>
      <c r="DIO66" s="9"/>
      <c r="DIP66" s="78"/>
      <c r="DIQ66" s="9"/>
      <c r="DIR66" s="9"/>
      <c r="DIS66" s="78"/>
      <c r="DIT66" s="9"/>
      <c r="DIU66" s="9"/>
      <c r="DIV66" s="78"/>
      <c r="DIW66" s="9"/>
      <c r="DIX66" s="9"/>
      <c r="DIY66" s="78"/>
      <c r="DIZ66" s="9"/>
      <c r="DJA66" s="9"/>
      <c r="DJB66" s="78"/>
      <c r="DJC66" s="9"/>
      <c r="DJD66" s="9"/>
      <c r="DJE66" s="78"/>
      <c r="DJF66" s="9"/>
      <c r="DJG66" s="9"/>
      <c r="DJH66" s="78"/>
      <c r="DJI66" s="9"/>
      <c r="DJJ66" s="9"/>
      <c r="DJK66" s="78"/>
      <c r="DJL66" s="9"/>
      <c r="DJM66" s="9"/>
      <c r="DJN66" s="78"/>
      <c r="DJO66" s="9"/>
      <c r="DJP66" s="9"/>
      <c r="DJQ66" s="78"/>
      <c r="DJR66" s="9"/>
      <c r="DJS66" s="9"/>
      <c r="DJT66" s="78"/>
      <c r="DJU66" s="9"/>
      <c r="DJV66" s="9"/>
      <c r="DJW66" s="78"/>
      <c r="DJX66" s="9"/>
      <c r="DJY66" s="9"/>
      <c r="DJZ66" s="78"/>
      <c r="DKA66" s="9"/>
      <c r="DKB66" s="9"/>
      <c r="DKC66" s="78"/>
      <c r="DKD66" s="9"/>
      <c r="DKE66" s="9"/>
      <c r="DKF66" s="78"/>
      <c r="DKG66" s="9"/>
      <c r="DKH66" s="9"/>
      <c r="DKI66" s="78"/>
      <c r="DKJ66" s="9"/>
      <c r="DKK66" s="9"/>
      <c r="DKL66" s="78"/>
      <c r="DKM66" s="9"/>
      <c r="DKN66" s="9"/>
      <c r="DKO66" s="78"/>
      <c r="DKP66" s="9"/>
      <c r="DKQ66" s="9"/>
      <c r="DKR66" s="78"/>
      <c r="DKS66" s="9"/>
      <c r="DKT66" s="9"/>
      <c r="DKU66" s="78"/>
      <c r="DKV66" s="10"/>
      <c r="DKW66" s="10"/>
      <c r="DKX66" s="10"/>
      <c r="DKY66" s="9"/>
      <c r="DKZ66" s="9"/>
      <c r="DLA66" s="78"/>
      <c r="DLB66" s="10"/>
      <c r="DLC66" s="10"/>
      <c r="DLD66" s="10"/>
      <c r="DLE66" s="9"/>
      <c r="DLF66" s="9"/>
      <c r="DLG66" s="78"/>
      <c r="DLH66" s="9"/>
      <c r="DLI66" s="9"/>
      <c r="DLJ66" s="78"/>
      <c r="DLK66" s="10"/>
      <c r="DLL66" s="10"/>
      <c r="DLM66" s="10"/>
      <c r="DLN66" s="10"/>
      <c r="DLO66" s="10"/>
      <c r="DLP66" s="10"/>
      <c r="DLQ66" s="57"/>
      <c r="DLR66" s="58"/>
      <c r="DLS66" s="9"/>
      <c r="DLT66" s="9"/>
      <c r="DLU66" s="78"/>
      <c r="DLV66" s="9"/>
      <c r="DLW66" s="9"/>
      <c r="DLX66" s="78"/>
      <c r="DLY66" s="9"/>
      <c r="DLZ66" s="9"/>
      <c r="DMA66" s="78"/>
      <c r="DMB66" s="9"/>
      <c r="DMC66" s="9"/>
      <c r="DMD66" s="78"/>
      <c r="DME66" s="9"/>
      <c r="DMF66" s="9"/>
      <c r="DMG66" s="78"/>
      <c r="DMH66" s="9"/>
      <c r="DMI66" s="9"/>
      <c r="DMJ66" s="78"/>
      <c r="DMK66" s="9"/>
      <c r="DML66" s="9"/>
      <c r="DMM66" s="78"/>
      <c r="DMN66" s="9"/>
      <c r="DMO66" s="9"/>
      <c r="DMP66" s="78"/>
      <c r="DMQ66" s="9"/>
      <c r="DMR66" s="9"/>
      <c r="DMS66" s="78"/>
      <c r="DMT66" s="9"/>
      <c r="DMU66" s="9"/>
      <c r="DMV66" s="78"/>
      <c r="DMW66" s="9"/>
      <c r="DMX66" s="9"/>
      <c r="DMY66" s="78"/>
      <c r="DMZ66" s="9"/>
      <c r="DNA66" s="9"/>
      <c r="DNB66" s="78"/>
      <c r="DNC66" s="9"/>
      <c r="DND66" s="9"/>
      <c r="DNE66" s="78"/>
      <c r="DNF66" s="9"/>
      <c r="DNG66" s="9"/>
      <c r="DNH66" s="78"/>
      <c r="DNI66" s="9"/>
      <c r="DNJ66" s="9"/>
      <c r="DNK66" s="78"/>
      <c r="DNL66" s="9"/>
      <c r="DNM66" s="9"/>
      <c r="DNN66" s="78"/>
      <c r="DNO66" s="9"/>
      <c r="DNP66" s="9"/>
      <c r="DNQ66" s="78"/>
      <c r="DNR66" s="9"/>
      <c r="DNS66" s="9"/>
      <c r="DNT66" s="78"/>
      <c r="DNU66" s="9"/>
      <c r="DNV66" s="9"/>
      <c r="DNW66" s="78"/>
      <c r="DNX66" s="9"/>
      <c r="DNY66" s="9"/>
      <c r="DNZ66" s="78"/>
      <c r="DOA66" s="9"/>
      <c r="DOB66" s="9"/>
      <c r="DOC66" s="78"/>
      <c r="DOD66" s="10"/>
      <c r="DOE66" s="10"/>
      <c r="DOF66" s="10"/>
      <c r="DOG66" s="9"/>
      <c r="DOH66" s="9"/>
      <c r="DOI66" s="78"/>
      <c r="DOJ66" s="10"/>
      <c r="DOK66" s="10"/>
      <c r="DOL66" s="10"/>
      <c r="DOM66" s="9"/>
      <c r="DON66" s="9"/>
      <c r="DOO66" s="78"/>
      <c r="DOP66" s="9"/>
      <c r="DOQ66" s="9"/>
      <c r="DOR66" s="78"/>
      <c r="DOS66" s="10"/>
      <c r="DOT66" s="10"/>
      <c r="DOU66" s="10"/>
      <c r="DOV66" s="10"/>
      <c r="DOW66" s="10"/>
      <c r="DOX66" s="10"/>
      <c r="DOY66" s="57"/>
      <c r="DOZ66" s="58"/>
      <c r="DPA66" s="9"/>
      <c r="DPB66" s="9"/>
      <c r="DPC66" s="78"/>
      <c r="DPD66" s="9"/>
      <c r="DPE66" s="9"/>
      <c r="DPF66" s="78"/>
      <c r="DPG66" s="9"/>
      <c r="DPH66" s="9"/>
      <c r="DPI66" s="78"/>
      <c r="DPJ66" s="9"/>
      <c r="DPK66" s="9"/>
      <c r="DPL66" s="78"/>
      <c r="DPM66" s="9"/>
      <c r="DPN66" s="9"/>
      <c r="DPO66" s="78"/>
      <c r="DPP66" s="9"/>
      <c r="DPQ66" s="9"/>
      <c r="DPR66" s="78"/>
      <c r="DPS66" s="9"/>
      <c r="DPT66" s="9"/>
      <c r="DPU66" s="78"/>
      <c r="DPV66" s="9"/>
      <c r="DPW66" s="9"/>
      <c r="DPX66" s="78"/>
      <c r="DPY66" s="9"/>
      <c r="DPZ66" s="9"/>
      <c r="DQA66" s="78"/>
      <c r="DQB66" s="9"/>
      <c r="DQC66" s="9"/>
      <c r="DQD66" s="78"/>
      <c r="DQE66" s="9"/>
      <c r="DQF66" s="9"/>
      <c r="DQG66" s="78"/>
      <c r="DQH66" s="9"/>
      <c r="DQI66" s="9"/>
      <c r="DQJ66" s="78"/>
      <c r="DQK66" s="9"/>
      <c r="DQL66" s="9"/>
      <c r="DQM66" s="78"/>
      <c r="DQN66" s="9"/>
      <c r="DQO66" s="9"/>
      <c r="DQP66" s="78"/>
      <c r="DQQ66" s="9"/>
      <c r="DQR66" s="9"/>
      <c r="DQS66" s="78"/>
      <c r="DQT66" s="9"/>
      <c r="DQU66" s="9"/>
      <c r="DQV66" s="78"/>
      <c r="DQW66" s="9"/>
      <c r="DQX66" s="9"/>
      <c r="DQY66" s="78"/>
      <c r="DQZ66" s="9"/>
      <c r="DRA66" s="9"/>
      <c r="DRB66" s="78"/>
      <c r="DRC66" s="9"/>
      <c r="DRD66" s="9"/>
      <c r="DRE66" s="78"/>
      <c r="DRF66" s="9"/>
      <c r="DRG66" s="9"/>
      <c r="DRH66" s="78"/>
      <c r="DRI66" s="9"/>
      <c r="DRJ66" s="9"/>
      <c r="DRK66" s="78"/>
      <c r="DRL66" s="10"/>
      <c r="DRM66" s="10"/>
      <c r="DRN66" s="10"/>
      <c r="DRO66" s="9"/>
      <c r="DRP66" s="9"/>
      <c r="DRQ66" s="78"/>
      <c r="DRR66" s="10"/>
      <c r="DRS66" s="10"/>
      <c r="DRT66" s="10"/>
      <c r="DRU66" s="9"/>
      <c r="DRV66" s="9"/>
      <c r="DRW66" s="78"/>
      <c r="DRX66" s="9"/>
      <c r="DRY66" s="9"/>
      <c r="DRZ66" s="78"/>
      <c r="DSA66" s="10"/>
      <c r="DSB66" s="10"/>
      <c r="DSC66" s="10"/>
      <c r="DSD66" s="10"/>
      <c r="DSE66" s="10"/>
      <c r="DSF66" s="10"/>
      <c r="DSG66" s="57"/>
      <c r="DSH66" s="58"/>
      <c r="DSI66" s="9"/>
      <c r="DSJ66" s="9"/>
      <c r="DSK66" s="78"/>
      <c r="DSL66" s="9"/>
      <c r="DSM66" s="9"/>
      <c r="DSN66" s="78"/>
      <c r="DSO66" s="9"/>
      <c r="DSP66" s="9"/>
      <c r="DSQ66" s="78"/>
      <c r="DSR66" s="9"/>
      <c r="DSS66" s="9"/>
      <c r="DST66" s="78"/>
      <c r="DSU66" s="9"/>
      <c r="DSV66" s="9"/>
      <c r="DSW66" s="78"/>
      <c r="DSX66" s="9"/>
      <c r="DSY66" s="9"/>
      <c r="DSZ66" s="78"/>
      <c r="DTA66" s="9"/>
      <c r="DTB66" s="9"/>
      <c r="DTC66" s="78"/>
      <c r="DTD66" s="9"/>
      <c r="DTE66" s="9"/>
      <c r="DTF66" s="78"/>
      <c r="DTG66" s="9"/>
      <c r="DTH66" s="9"/>
      <c r="DTI66" s="78"/>
      <c r="DTJ66" s="9"/>
      <c r="DTK66" s="9"/>
      <c r="DTL66" s="78"/>
      <c r="DTM66" s="9"/>
      <c r="DTN66" s="9"/>
      <c r="DTO66" s="78"/>
      <c r="DTP66" s="9"/>
      <c r="DTQ66" s="9"/>
      <c r="DTR66" s="78"/>
      <c r="DTS66" s="9"/>
      <c r="DTT66" s="9"/>
      <c r="DTU66" s="78"/>
      <c r="DTV66" s="9"/>
      <c r="DTW66" s="9"/>
      <c r="DTX66" s="78"/>
      <c r="DTY66" s="9"/>
      <c r="DTZ66" s="9"/>
      <c r="DUA66" s="78"/>
      <c r="DUB66" s="9"/>
      <c r="DUC66" s="9"/>
      <c r="DUD66" s="78"/>
      <c r="DUE66" s="9"/>
      <c r="DUF66" s="9"/>
      <c r="DUG66" s="78"/>
      <c r="DUH66" s="9"/>
      <c r="DUI66" s="9"/>
      <c r="DUJ66" s="78"/>
      <c r="DUK66" s="9"/>
      <c r="DUL66" s="9"/>
      <c r="DUM66" s="78"/>
      <c r="DUN66" s="9"/>
      <c r="DUO66" s="9"/>
      <c r="DUP66" s="78"/>
      <c r="DUQ66" s="9"/>
      <c r="DUR66" s="9"/>
      <c r="DUS66" s="78"/>
      <c r="DUT66" s="10"/>
      <c r="DUU66" s="10"/>
      <c r="DUV66" s="10"/>
      <c r="DUW66" s="9"/>
      <c r="DUX66" s="9"/>
      <c r="DUY66" s="78"/>
      <c r="DUZ66" s="10"/>
      <c r="DVA66" s="10"/>
      <c r="DVB66" s="10"/>
      <c r="DVC66" s="9"/>
      <c r="DVD66" s="9"/>
      <c r="DVE66" s="78"/>
      <c r="DVF66" s="9"/>
      <c r="DVG66" s="9"/>
      <c r="DVH66" s="78"/>
      <c r="DVI66" s="10"/>
      <c r="DVJ66" s="10"/>
      <c r="DVK66" s="10"/>
      <c r="DVL66" s="10"/>
      <c r="DVM66" s="10"/>
      <c r="DVN66" s="10"/>
      <c r="DVO66" s="57"/>
      <c r="DVP66" s="58"/>
      <c r="DVQ66" s="9"/>
      <c r="DVR66" s="9"/>
      <c r="DVS66" s="78"/>
      <c r="DVT66" s="9"/>
      <c r="DVU66" s="9"/>
      <c r="DVV66" s="78"/>
      <c r="DVW66" s="9"/>
      <c r="DVX66" s="9"/>
      <c r="DVY66" s="78"/>
      <c r="DVZ66" s="9"/>
      <c r="DWA66" s="9"/>
      <c r="DWB66" s="78"/>
      <c r="DWC66" s="9"/>
      <c r="DWD66" s="9"/>
      <c r="DWE66" s="78"/>
      <c r="DWF66" s="9"/>
      <c r="DWG66" s="9"/>
      <c r="DWH66" s="78"/>
      <c r="DWI66" s="9"/>
      <c r="DWJ66" s="9"/>
      <c r="DWK66" s="78"/>
      <c r="DWL66" s="9"/>
      <c r="DWM66" s="9"/>
      <c r="DWN66" s="78"/>
      <c r="DWO66" s="9"/>
      <c r="DWP66" s="9"/>
      <c r="DWQ66" s="78"/>
      <c r="DWR66" s="9"/>
      <c r="DWS66" s="9"/>
      <c r="DWT66" s="78"/>
      <c r="DWU66" s="9"/>
      <c r="DWV66" s="9"/>
      <c r="DWW66" s="78"/>
      <c r="DWX66" s="9"/>
      <c r="DWY66" s="9"/>
      <c r="DWZ66" s="78"/>
      <c r="DXA66" s="9"/>
      <c r="DXB66" s="9"/>
      <c r="DXC66" s="78"/>
      <c r="DXD66" s="9"/>
      <c r="DXE66" s="9"/>
      <c r="DXF66" s="78"/>
      <c r="DXG66" s="9"/>
      <c r="DXH66" s="9"/>
      <c r="DXI66" s="78"/>
      <c r="DXJ66" s="9"/>
      <c r="DXK66" s="9"/>
      <c r="DXL66" s="78"/>
      <c r="DXM66" s="9"/>
      <c r="DXN66" s="9"/>
      <c r="DXO66" s="78"/>
      <c r="DXP66" s="9"/>
      <c r="DXQ66" s="9"/>
      <c r="DXR66" s="78"/>
      <c r="DXS66" s="9"/>
      <c r="DXT66" s="9"/>
      <c r="DXU66" s="78"/>
      <c r="DXV66" s="9"/>
      <c r="DXW66" s="9"/>
      <c r="DXX66" s="78"/>
      <c r="DXY66" s="9"/>
      <c r="DXZ66" s="9"/>
      <c r="DYA66" s="78"/>
      <c r="DYB66" s="10"/>
      <c r="DYC66" s="10"/>
      <c r="DYD66" s="10"/>
      <c r="DYE66" s="9"/>
      <c r="DYF66" s="9"/>
      <c r="DYG66" s="78"/>
      <c r="DYH66" s="10"/>
      <c r="DYI66" s="10"/>
      <c r="DYJ66" s="10"/>
      <c r="DYK66" s="9"/>
      <c r="DYL66" s="9"/>
      <c r="DYM66" s="78"/>
      <c r="DYN66" s="9"/>
      <c r="DYO66" s="9"/>
      <c r="DYP66" s="78"/>
      <c r="DYQ66" s="10"/>
      <c r="DYR66" s="10"/>
      <c r="DYS66" s="10"/>
      <c r="DYT66" s="10"/>
      <c r="DYU66" s="10"/>
      <c r="DYV66" s="10"/>
      <c r="DYW66" s="57"/>
      <c r="DYX66" s="58"/>
      <c r="DYY66" s="9"/>
      <c r="DYZ66" s="9"/>
      <c r="DZA66" s="78"/>
      <c r="DZB66" s="9"/>
      <c r="DZC66" s="9"/>
      <c r="DZD66" s="78"/>
      <c r="DZE66" s="9"/>
      <c r="DZF66" s="9"/>
      <c r="DZG66" s="78"/>
      <c r="DZH66" s="9"/>
      <c r="DZI66" s="9"/>
      <c r="DZJ66" s="78"/>
      <c r="DZK66" s="9"/>
      <c r="DZL66" s="9"/>
      <c r="DZM66" s="78"/>
      <c r="DZN66" s="9"/>
      <c r="DZO66" s="9"/>
      <c r="DZP66" s="78"/>
      <c r="DZQ66" s="9"/>
      <c r="DZR66" s="9"/>
      <c r="DZS66" s="78"/>
      <c r="DZT66" s="9"/>
      <c r="DZU66" s="9"/>
      <c r="DZV66" s="78"/>
      <c r="DZW66" s="9"/>
      <c r="DZX66" s="9"/>
      <c r="DZY66" s="78"/>
      <c r="DZZ66" s="9"/>
      <c r="EAA66" s="9"/>
      <c r="EAB66" s="78"/>
      <c r="EAC66" s="9"/>
      <c r="EAD66" s="9"/>
      <c r="EAE66" s="78"/>
      <c r="EAF66" s="9"/>
      <c r="EAG66" s="9"/>
      <c r="EAH66" s="78"/>
      <c r="EAI66" s="9"/>
      <c r="EAJ66" s="9"/>
      <c r="EAK66" s="78"/>
      <c r="EAL66" s="9"/>
      <c r="EAM66" s="9"/>
      <c r="EAN66" s="78"/>
      <c r="EAO66" s="9"/>
      <c r="EAP66" s="9"/>
      <c r="EAQ66" s="78"/>
      <c r="EAR66" s="9"/>
      <c r="EAS66" s="9"/>
      <c r="EAT66" s="78"/>
      <c r="EAU66" s="9"/>
      <c r="EAV66" s="9"/>
      <c r="EAW66" s="78"/>
      <c r="EAX66" s="9"/>
      <c r="EAY66" s="9"/>
      <c r="EAZ66" s="78"/>
      <c r="EBA66" s="9"/>
      <c r="EBB66" s="9"/>
      <c r="EBC66" s="78"/>
      <c r="EBD66" s="9"/>
      <c r="EBE66" s="9"/>
      <c r="EBF66" s="78"/>
      <c r="EBG66" s="9"/>
      <c r="EBH66" s="9"/>
      <c r="EBI66" s="78"/>
      <c r="EBJ66" s="10"/>
      <c r="EBK66" s="10"/>
      <c r="EBL66" s="10"/>
      <c r="EBM66" s="9"/>
      <c r="EBN66" s="9"/>
      <c r="EBO66" s="78"/>
      <c r="EBP66" s="10"/>
      <c r="EBQ66" s="10"/>
      <c r="EBR66" s="10"/>
      <c r="EBS66" s="9"/>
      <c r="EBT66" s="9"/>
      <c r="EBU66" s="78"/>
      <c r="EBV66" s="9"/>
      <c r="EBW66" s="9"/>
      <c r="EBX66" s="78"/>
      <c r="EBY66" s="10"/>
      <c r="EBZ66" s="10"/>
      <c r="ECA66" s="10"/>
      <c r="ECB66" s="10"/>
      <c r="ECC66" s="10"/>
      <c r="ECD66" s="10"/>
      <c r="ECE66" s="57"/>
      <c r="ECF66" s="58"/>
      <c r="ECG66" s="9"/>
      <c r="ECH66" s="9"/>
      <c r="ECI66" s="78"/>
      <c r="ECJ66" s="9"/>
      <c r="ECK66" s="9"/>
      <c r="ECL66" s="78"/>
      <c r="ECM66" s="9"/>
      <c r="ECN66" s="9"/>
      <c r="ECO66" s="78"/>
      <c r="ECP66" s="9"/>
      <c r="ECQ66" s="9"/>
      <c r="ECR66" s="78"/>
      <c r="ECS66" s="9"/>
      <c r="ECT66" s="9"/>
      <c r="ECU66" s="78"/>
      <c r="ECV66" s="9"/>
      <c r="ECW66" s="9"/>
      <c r="ECX66" s="78"/>
      <c r="ECY66" s="9"/>
      <c r="ECZ66" s="9"/>
      <c r="EDA66" s="78"/>
      <c r="EDB66" s="9"/>
      <c r="EDC66" s="9"/>
      <c r="EDD66" s="78"/>
      <c r="EDE66" s="9"/>
      <c r="EDF66" s="9"/>
      <c r="EDG66" s="78"/>
      <c r="EDH66" s="9"/>
      <c r="EDI66" s="9"/>
      <c r="EDJ66" s="78"/>
      <c r="EDK66" s="9"/>
      <c r="EDL66" s="9"/>
      <c r="EDM66" s="78"/>
      <c r="EDN66" s="9"/>
      <c r="EDO66" s="9"/>
      <c r="EDP66" s="78"/>
      <c r="EDQ66" s="9"/>
      <c r="EDR66" s="9"/>
      <c r="EDS66" s="78"/>
      <c r="EDT66" s="9"/>
      <c r="EDU66" s="9"/>
      <c r="EDV66" s="78"/>
      <c r="EDW66" s="9"/>
      <c r="EDX66" s="9"/>
      <c r="EDY66" s="78"/>
      <c r="EDZ66" s="9"/>
      <c r="EEA66" s="9"/>
      <c r="EEB66" s="78"/>
      <c r="EEC66" s="9"/>
      <c r="EED66" s="9"/>
      <c r="EEE66" s="78"/>
      <c r="EEF66" s="9"/>
      <c r="EEG66" s="9"/>
      <c r="EEH66" s="78"/>
      <c r="EEI66" s="9"/>
      <c r="EEJ66" s="9"/>
      <c r="EEK66" s="78"/>
      <c r="EEL66" s="9"/>
      <c r="EEM66" s="9"/>
      <c r="EEN66" s="78"/>
      <c r="EEO66" s="9"/>
      <c r="EEP66" s="9"/>
      <c r="EEQ66" s="78"/>
      <c r="EER66" s="10"/>
      <c r="EES66" s="10"/>
      <c r="EET66" s="10"/>
      <c r="EEU66" s="9"/>
      <c r="EEV66" s="9"/>
      <c r="EEW66" s="78"/>
      <c r="EEX66" s="10"/>
      <c r="EEY66" s="10"/>
      <c r="EEZ66" s="10"/>
      <c r="EFA66" s="9"/>
      <c r="EFB66" s="9"/>
      <c r="EFC66" s="78"/>
      <c r="EFD66" s="9"/>
      <c r="EFE66" s="9"/>
      <c r="EFF66" s="78"/>
      <c r="EFG66" s="10"/>
      <c r="EFH66" s="10"/>
      <c r="EFI66" s="10"/>
      <c r="EFJ66" s="10"/>
      <c r="EFK66" s="10"/>
      <c r="EFL66" s="10"/>
      <c r="EFM66" s="57"/>
      <c r="EFN66" s="58"/>
      <c r="EFO66" s="9"/>
      <c r="EFP66" s="9"/>
      <c r="EFQ66" s="78"/>
      <c r="EFR66" s="9"/>
      <c r="EFS66" s="9"/>
      <c r="EFT66" s="78"/>
      <c r="EFU66" s="9"/>
      <c r="EFV66" s="9"/>
      <c r="EFW66" s="78"/>
      <c r="EFX66" s="9"/>
      <c r="EFY66" s="9"/>
      <c r="EFZ66" s="78"/>
      <c r="EGA66" s="9"/>
      <c r="EGB66" s="9"/>
      <c r="EGC66" s="78"/>
      <c r="EGD66" s="9"/>
      <c r="EGE66" s="9"/>
      <c r="EGF66" s="78"/>
      <c r="EGG66" s="9"/>
      <c r="EGH66" s="9"/>
      <c r="EGI66" s="78"/>
      <c r="EGJ66" s="9"/>
      <c r="EGK66" s="9"/>
      <c r="EGL66" s="78"/>
      <c r="EGM66" s="9"/>
      <c r="EGN66" s="9"/>
      <c r="EGO66" s="78"/>
      <c r="EGP66" s="9"/>
      <c r="EGQ66" s="9"/>
      <c r="EGR66" s="78"/>
      <c r="EGS66" s="9"/>
      <c r="EGT66" s="9"/>
      <c r="EGU66" s="78"/>
      <c r="EGV66" s="9"/>
      <c r="EGW66" s="9"/>
      <c r="EGX66" s="78"/>
      <c r="EGY66" s="9"/>
      <c r="EGZ66" s="9"/>
      <c r="EHA66" s="78"/>
      <c r="EHB66" s="9"/>
      <c r="EHC66" s="9"/>
      <c r="EHD66" s="78"/>
      <c r="EHE66" s="9"/>
      <c r="EHF66" s="9"/>
      <c r="EHG66" s="78"/>
      <c r="EHH66" s="9"/>
      <c r="EHI66" s="9"/>
      <c r="EHJ66" s="78"/>
      <c r="EHK66" s="9"/>
      <c r="EHL66" s="9"/>
      <c r="EHM66" s="78"/>
      <c r="EHN66" s="9"/>
      <c r="EHO66" s="9"/>
      <c r="EHP66" s="78"/>
      <c r="EHQ66" s="9"/>
      <c r="EHR66" s="9"/>
      <c r="EHS66" s="78"/>
      <c r="EHT66" s="9"/>
      <c r="EHU66" s="9"/>
      <c r="EHV66" s="78"/>
      <c r="EHW66" s="9"/>
      <c r="EHX66" s="9"/>
      <c r="EHY66" s="78"/>
      <c r="EHZ66" s="10"/>
      <c r="EIA66" s="10"/>
      <c r="EIB66" s="10"/>
      <c r="EIC66" s="9"/>
      <c r="EID66" s="9"/>
      <c r="EIE66" s="78"/>
      <c r="EIF66" s="10"/>
      <c r="EIG66" s="10"/>
      <c r="EIH66" s="10"/>
      <c r="EII66" s="9"/>
      <c r="EIJ66" s="9"/>
      <c r="EIK66" s="78"/>
      <c r="EIL66" s="9"/>
      <c r="EIM66" s="9"/>
      <c r="EIN66" s="78"/>
      <c r="EIO66" s="10"/>
      <c r="EIP66" s="10"/>
      <c r="EIQ66" s="10"/>
      <c r="EIR66" s="10"/>
      <c r="EIS66" s="10"/>
      <c r="EIT66" s="10"/>
      <c r="EIU66" s="57"/>
      <c r="EIV66" s="58"/>
      <c r="EIW66" s="9"/>
      <c r="EIX66" s="9"/>
      <c r="EIY66" s="78"/>
      <c r="EIZ66" s="9"/>
      <c r="EJA66" s="9"/>
      <c r="EJB66" s="78"/>
      <c r="EJC66" s="9"/>
      <c r="EJD66" s="9"/>
      <c r="EJE66" s="78"/>
      <c r="EJF66" s="9"/>
      <c r="EJG66" s="9"/>
      <c r="EJH66" s="78"/>
      <c r="EJI66" s="9"/>
      <c r="EJJ66" s="9"/>
      <c r="EJK66" s="78"/>
      <c r="EJL66" s="9"/>
      <c r="EJM66" s="9"/>
      <c r="EJN66" s="78"/>
      <c r="EJO66" s="9"/>
      <c r="EJP66" s="9"/>
      <c r="EJQ66" s="78"/>
      <c r="EJR66" s="9"/>
      <c r="EJS66" s="9"/>
      <c r="EJT66" s="78"/>
      <c r="EJU66" s="9"/>
      <c r="EJV66" s="9"/>
      <c r="EJW66" s="78"/>
      <c r="EJX66" s="9"/>
      <c r="EJY66" s="9"/>
      <c r="EJZ66" s="78"/>
      <c r="EKA66" s="9"/>
      <c r="EKB66" s="9"/>
      <c r="EKC66" s="78"/>
      <c r="EKD66" s="9"/>
      <c r="EKE66" s="9"/>
      <c r="EKF66" s="78"/>
      <c r="EKG66" s="9"/>
      <c r="EKH66" s="9"/>
      <c r="EKI66" s="78"/>
      <c r="EKJ66" s="9"/>
      <c r="EKK66" s="9"/>
      <c r="EKL66" s="78"/>
      <c r="EKM66" s="9"/>
      <c r="EKN66" s="9"/>
      <c r="EKO66" s="78"/>
      <c r="EKP66" s="9"/>
      <c r="EKQ66" s="9"/>
      <c r="EKR66" s="78"/>
      <c r="EKS66" s="9"/>
      <c r="EKT66" s="9"/>
      <c r="EKU66" s="78"/>
      <c r="EKV66" s="9"/>
      <c r="EKW66" s="9"/>
      <c r="EKX66" s="78"/>
      <c r="EKY66" s="9"/>
      <c r="EKZ66" s="9"/>
      <c r="ELA66" s="78"/>
      <c r="ELB66" s="9"/>
      <c r="ELC66" s="9"/>
      <c r="ELD66" s="78"/>
      <c r="ELE66" s="9"/>
      <c r="ELF66" s="9"/>
      <c r="ELG66" s="78"/>
      <c r="ELH66" s="10"/>
      <c r="ELI66" s="10"/>
      <c r="ELJ66" s="10"/>
      <c r="ELK66" s="9"/>
      <c r="ELL66" s="9"/>
      <c r="ELM66" s="78"/>
      <c r="ELN66" s="10"/>
      <c r="ELO66" s="10"/>
      <c r="ELP66" s="10"/>
      <c r="ELQ66" s="9"/>
      <c r="ELR66" s="9"/>
      <c r="ELS66" s="78"/>
      <c r="ELT66" s="9"/>
      <c r="ELU66" s="9"/>
      <c r="ELV66" s="78"/>
      <c r="ELW66" s="10"/>
      <c r="ELX66" s="10"/>
      <c r="ELY66" s="10"/>
      <c r="ELZ66" s="10"/>
      <c r="EMA66" s="10"/>
      <c r="EMB66" s="10"/>
      <c r="EMC66" s="57"/>
      <c r="EMD66" s="58"/>
      <c r="EME66" s="9"/>
      <c r="EMF66" s="9"/>
      <c r="EMG66" s="78"/>
      <c r="EMH66" s="9"/>
      <c r="EMI66" s="9"/>
      <c r="EMJ66" s="78"/>
      <c r="EMK66" s="9"/>
      <c r="EML66" s="9"/>
      <c r="EMM66" s="78"/>
      <c r="EMN66" s="9"/>
      <c r="EMO66" s="9"/>
      <c r="EMP66" s="78"/>
      <c r="EMQ66" s="9"/>
      <c r="EMR66" s="9"/>
      <c r="EMS66" s="78"/>
      <c r="EMT66" s="9"/>
      <c r="EMU66" s="9"/>
      <c r="EMV66" s="78"/>
      <c r="EMW66" s="9"/>
      <c r="EMX66" s="9"/>
      <c r="EMY66" s="78"/>
      <c r="EMZ66" s="9"/>
      <c r="ENA66" s="9"/>
      <c r="ENB66" s="78"/>
      <c r="ENC66" s="9"/>
      <c r="END66" s="9"/>
      <c r="ENE66" s="78"/>
      <c r="ENF66" s="9"/>
      <c r="ENG66" s="9"/>
      <c r="ENH66" s="78"/>
      <c r="ENI66" s="9"/>
      <c r="ENJ66" s="9"/>
      <c r="ENK66" s="78"/>
      <c r="ENL66" s="9"/>
      <c r="ENM66" s="9"/>
      <c r="ENN66" s="78"/>
      <c r="ENO66" s="9"/>
      <c r="ENP66" s="9"/>
      <c r="ENQ66" s="78"/>
      <c r="ENR66" s="9"/>
      <c r="ENS66" s="9"/>
      <c r="ENT66" s="78"/>
      <c r="ENU66" s="9"/>
      <c r="ENV66" s="9"/>
      <c r="ENW66" s="78"/>
      <c r="ENX66" s="9"/>
      <c r="ENY66" s="9"/>
      <c r="ENZ66" s="78"/>
      <c r="EOA66" s="9"/>
      <c r="EOB66" s="9"/>
      <c r="EOC66" s="78"/>
      <c r="EOD66" s="9"/>
      <c r="EOE66" s="9"/>
      <c r="EOF66" s="78"/>
      <c r="EOG66" s="9"/>
      <c r="EOH66" s="9"/>
      <c r="EOI66" s="78"/>
      <c r="EOJ66" s="9"/>
      <c r="EOK66" s="9"/>
      <c r="EOL66" s="78"/>
      <c r="EOM66" s="9"/>
      <c r="EON66" s="9"/>
      <c r="EOO66" s="78"/>
      <c r="EOP66" s="10"/>
      <c r="EOQ66" s="10"/>
      <c r="EOR66" s="10"/>
      <c r="EOS66" s="9"/>
      <c r="EOT66" s="9"/>
      <c r="EOU66" s="78"/>
      <c r="EOV66" s="10"/>
      <c r="EOW66" s="10"/>
      <c r="EOX66" s="10"/>
      <c r="EOY66" s="9"/>
      <c r="EOZ66" s="9"/>
      <c r="EPA66" s="78"/>
      <c r="EPB66" s="9"/>
      <c r="EPC66" s="9"/>
      <c r="EPD66" s="78"/>
      <c r="EPE66" s="10"/>
      <c r="EPF66" s="10"/>
      <c r="EPG66" s="10"/>
      <c r="EPH66" s="10"/>
      <c r="EPI66" s="10"/>
      <c r="EPJ66" s="10"/>
      <c r="EPK66" s="57"/>
      <c r="EPL66" s="58"/>
      <c r="EPM66" s="9"/>
      <c r="EPN66" s="9"/>
      <c r="EPO66" s="78"/>
      <c r="EPP66" s="9"/>
      <c r="EPQ66" s="9"/>
      <c r="EPR66" s="78"/>
      <c r="EPS66" s="9"/>
      <c r="EPT66" s="9"/>
      <c r="EPU66" s="78"/>
      <c r="EPV66" s="9"/>
      <c r="EPW66" s="9"/>
      <c r="EPX66" s="78"/>
      <c r="EPY66" s="9"/>
      <c r="EPZ66" s="9"/>
      <c r="EQA66" s="78"/>
      <c r="EQB66" s="9"/>
      <c r="EQC66" s="9"/>
      <c r="EQD66" s="78"/>
      <c r="EQE66" s="9"/>
      <c r="EQF66" s="9"/>
      <c r="EQG66" s="78"/>
      <c r="EQH66" s="9"/>
      <c r="EQI66" s="9"/>
      <c r="EQJ66" s="78"/>
      <c r="EQK66" s="9"/>
      <c r="EQL66" s="9"/>
      <c r="EQM66" s="78"/>
      <c r="EQN66" s="9"/>
      <c r="EQO66" s="9"/>
      <c r="EQP66" s="78"/>
      <c r="EQQ66" s="9"/>
      <c r="EQR66" s="9"/>
      <c r="EQS66" s="78"/>
      <c r="EQT66" s="9"/>
      <c r="EQU66" s="9"/>
      <c r="EQV66" s="78"/>
      <c r="EQW66" s="9"/>
      <c r="EQX66" s="9"/>
      <c r="EQY66" s="78"/>
      <c r="EQZ66" s="9"/>
      <c r="ERA66" s="9"/>
      <c r="ERB66" s="78"/>
      <c r="ERC66" s="9"/>
      <c r="ERD66" s="9"/>
      <c r="ERE66" s="78"/>
      <c r="ERF66" s="9"/>
      <c r="ERG66" s="9"/>
      <c r="ERH66" s="78"/>
      <c r="ERI66" s="9"/>
      <c r="ERJ66" s="9"/>
      <c r="ERK66" s="78"/>
      <c r="ERL66" s="9"/>
      <c r="ERM66" s="9"/>
      <c r="ERN66" s="78"/>
      <c r="ERO66" s="9"/>
      <c r="ERP66" s="9"/>
      <c r="ERQ66" s="78"/>
      <c r="ERR66" s="9"/>
      <c r="ERS66" s="9"/>
      <c r="ERT66" s="78"/>
      <c r="ERU66" s="9"/>
      <c r="ERV66" s="9"/>
      <c r="ERW66" s="78"/>
      <c r="ERX66" s="10"/>
      <c r="ERY66" s="10"/>
      <c r="ERZ66" s="10"/>
      <c r="ESA66" s="9"/>
      <c r="ESB66" s="9"/>
      <c r="ESC66" s="78"/>
      <c r="ESD66" s="10"/>
      <c r="ESE66" s="10"/>
      <c r="ESF66" s="10"/>
      <c r="ESG66" s="9"/>
      <c r="ESH66" s="9"/>
      <c r="ESI66" s="78"/>
      <c r="ESJ66" s="9"/>
      <c r="ESK66" s="9"/>
      <c r="ESL66" s="78"/>
      <c r="ESM66" s="10"/>
      <c r="ESN66" s="10"/>
      <c r="ESO66" s="10"/>
      <c r="ESP66" s="10"/>
      <c r="ESQ66" s="10"/>
      <c r="ESR66" s="10"/>
      <c r="ESS66" s="57"/>
      <c r="EST66" s="58"/>
      <c r="ESU66" s="9"/>
      <c r="ESV66" s="9"/>
      <c r="ESW66" s="78"/>
      <c r="ESX66" s="9"/>
      <c r="ESY66" s="9"/>
      <c r="ESZ66" s="78"/>
      <c r="ETA66" s="9"/>
      <c r="ETB66" s="9"/>
      <c r="ETC66" s="78"/>
      <c r="ETD66" s="9"/>
      <c r="ETE66" s="9"/>
      <c r="ETF66" s="78"/>
      <c r="ETG66" s="9"/>
      <c r="ETH66" s="9"/>
      <c r="ETI66" s="78"/>
      <c r="ETJ66" s="9"/>
      <c r="ETK66" s="9"/>
      <c r="ETL66" s="78"/>
      <c r="ETM66" s="9"/>
      <c r="ETN66" s="9"/>
      <c r="ETO66" s="78"/>
      <c r="ETP66" s="9"/>
      <c r="ETQ66" s="9"/>
      <c r="ETR66" s="78"/>
      <c r="ETS66" s="9"/>
      <c r="ETT66" s="9"/>
      <c r="ETU66" s="78"/>
      <c r="ETV66" s="9"/>
      <c r="ETW66" s="9"/>
      <c r="ETX66" s="78"/>
      <c r="ETY66" s="9"/>
      <c r="ETZ66" s="9"/>
      <c r="EUA66" s="78"/>
      <c r="EUB66" s="9"/>
      <c r="EUC66" s="9"/>
      <c r="EUD66" s="78"/>
      <c r="EUE66" s="9"/>
      <c r="EUF66" s="9"/>
      <c r="EUG66" s="78"/>
      <c r="EUH66" s="9"/>
      <c r="EUI66" s="9"/>
      <c r="EUJ66" s="78"/>
      <c r="EUK66" s="9"/>
      <c r="EUL66" s="9"/>
      <c r="EUM66" s="78"/>
      <c r="EUN66" s="9"/>
      <c r="EUO66" s="9"/>
      <c r="EUP66" s="78"/>
      <c r="EUQ66" s="9"/>
      <c r="EUR66" s="9"/>
      <c r="EUS66" s="78"/>
      <c r="EUT66" s="9"/>
      <c r="EUU66" s="9"/>
      <c r="EUV66" s="78"/>
      <c r="EUW66" s="9"/>
      <c r="EUX66" s="9"/>
      <c r="EUY66" s="78"/>
      <c r="EUZ66" s="9"/>
      <c r="EVA66" s="9"/>
      <c r="EVB66" s="78"/>
      <c r="EVC66" s="9"/>
      <c r="EVD66" s="9"/>
      <c r="EVE66" s="78"/>
      <c r="EVF66" s="10"/>
      <c r="EVG66" s="10"/>
      <c r="EVH66" s="10"/>
      <c r="EVI66" s="9"/>
      <c r="EVJ66" s="9"/>
      <c r="EVK66" s="78"/>
      <c r="EVL66" s="10"/>
      <c r="EVM66" s="10"/>
      <c r="EVN66" s="10"/>
      <c r="EVO66" s="9"/>
      <c r="EVP66" s="9"/>
      <c r="EVQ66" s="78"/>
      <c r="EVR66" s="9"/>
      <c r="EVS66" s="9"/>
      <c r="EVT66" s="78"/>
      <c r="EVU66" s="10"/>
      <c r="EVV66" s="10"/>
      <c r="EVW66" s="10"/>
      <c r="EVX66" s="10"/>
      <c r="EVY66" s="10"/>
      <c r="EVZ66" s="10"/>
      <c r="EWA66" s="57"/>
      <c r="EWB66" s="58"/>
      <c r="EWC66" s="9"/>
      <c r="EWD66" s="9"/>
      <c r="EWE66" s="78"/>
      <c r="EWF66" s="9"/>
      <c r="EWG66" s="9"/>
      <c r="EWH66" s="78"/>
      <c r="EWI66" s="9"/>
      <c r="EWJ66" s="9"/>
      <c r="EWK66" s="78"/>
      <c r="EWL66" s="9"/>
      <c r="EWM66" s="9"/>
      <c r="EWN66" s="78"/>
      <c r="EWO66" s="9"/>
      <c r="EWP66" s="9"/>
      <c r="EWQ66" s="78"/>
      <c r="EWR66" s="9"/>
      <c r="EWS66" s="9"/>
      <c r="EWT66" s="78"/>
      <c r="EWU66" s="9"/>
      <c r="EWV66" s="9"/>
      <c r="EWW66" s="78"/>
      <c r="EWX66" s="9"/>
      <c r="EWY66" s="9"/>
      <c r="EWZ66" s="78"/>
      <c r="EXA66" s="9"/>
      <c r="EXB66" s="9"/>
      <c r="EXC66" s="78"/>
      <c r="EXD66" s="9"/>
      <c r="EXE66" s="9"/>
      <c r="EXF66" s="78"/>
      <c r="EXG66" s="9"/>
      <c r="EXH66" s="9"/>
      <c r="EXI66" s="78"/>
      <c r="EXJ66" s="9"/>
      <c r="EXK66" s="9"/>
      <c r="EXL66" s="78"/>
      <c r="EXM66" s="9"/>
      <c r="EXN66" s="9"/>
      <c r="EXO66" s="78"/>
      <c r="EXP66" s="9"/>
      <c r="EXQ66" s="9"/>
      <c r="EXR66" s="78"/>
      <c r="EXS66" s="9"/>
      <c r="EXT66" s="9"/>
      <c r="EXU66" s="78"/>
      <c r="EXV66" s="9"/>
      <c r="EXW66" s="9"/>
      <c r="EXX66" s="78"/>
      <c r="EXY66" s="9"/>
      <c r="EXZ66" s="9"/>
      <c r="EYA66" s="78"/>
      <c r="EYB66" s="9"/>
      <c r="EYC66" s="9"/>
      <c r="EYD66" s="78"/>
      <c r="EYE66" s="9"/>
      <c r="EYF66" s="9"/>
      <c r="EYG66" s="78"/>
      <c r="EYH66" s="9"/>
      <c r="EYI66" s="9"/>
      <c r="EYJ66" s="78"/>
      <c r="EYK66" s="9"/>
      <c r="EYL66" s="9"/>
      <c r="EYM66" s="78"/>
      <c r="EYN66" s="10"/>
      <c r="EYO66" s="10"/>
      <c r="EYP66" s="10"/>
      <c r="EYQ66" s="9"/>
      <c r="EYR66" s="9"/>
      <c r="EYS66" s="78"/>
      <c r="EYT66" s="10"/>
      <c r="EYU66" s="10"/>
      <c r="EYV66" s="10"/>
      <c r="EYW66" s="9"/>
      <c r="EYX66" s="9"/>
      <c r="EYY66" s="78"/>
      <c r="EYZ66" s="9"/>
      <c r="EZA66" s="9"/>
      <c r="EZB66" s="78"/>
      <c r="EZC66" s="10"/>
      <c r="EZD66" s="10"/>
      <c r="EZE66" s="10"/>
      <c r="EZF66" s="10"/>
      <c r="EZG66" s="10"/>
      <c r="EZH66" s="10"/>
      <c r="EZI66" s="57"/>
      <c r="EZJ66" s="58"/>
      <c r="EZK66" s="9"/>
      <c r="EZL66" s="9"/>
      <c r="EZM66" s="78"/>
      <c r="EZN66" s="9"/>
      <c r="EZO66" s="9"/>
      <c r="EZP66" s="78"/>
      <c r="EZQ66" s="9"/>
      <c r="EZR66" s="9"/>
      <c r="EZS66" s="78"/>
      <c r="EZT66" s="9"/>
      <c r="EZU66" s="9"/>
      <c r="EZV66" s="78"/>
      <c r="EZW66" s="9"/>
      <c r="EZX66" s="9"/>
      <c r="EZY66" s="78"/>
      <c r="EZZ66" s="9"/>
      <c r="FAA66" s="9"/>
      <c r="FAB66" s="78"/>
      <c r="FAC66" s="9"/>
      <c r="FAD66" s="9"/>
      <c r="FAE66" s="78"/>
      <c r="FAF66" s="9"/>
      <c r="FAG66" s="9"/>
      <c r="FAH66" s="78"/>
      <c r="FAI66" s="9"/>
      <c r="FAJ66" s="9"/>
      <c r="FAK66" s="78"/>
      <c r="FAL66" s="9"/>
      <c r="FAM66" s="9"/>
      <c r="FAN66" s="78"/>
      <c r="FAO66" s="9"/>
      <c r="FAP66" s="9"/>
      <c r="FAQ66" s="78"/>
      <c r="FAR66" s="9"/>
      <c r="FAS66" s="9"/>
      <c r="FAT66" s="78"/>
      <c r="FAU66" s="9"/>
      <c r="FAV66" s="9"/>
      <c r="FAW66" s="78"/>
      <c r="FAX66" s="9"/>
      <c r="FAY66" s="9"/>
      <c r="FAZ66" s="78"/>
      <c r="FBA66" s="9"/>
      <c r="FBB66" s="9"/>
      <c r="FBC66" s="78"/>
      <c r="FBD66" s="9"/>
      <c r="FBE66" s="9"/>
      <c r="FBF66" s="78"/>
      <c r="FBG66" s="9"/>
      <c r="FBH66" s="9"/>
      <c r="FBI66" s="78"/>
      <c r="FBJ66" s="9"/>
      <c r="FBK66" s="9"/>
      <c r="FBL66" s="78"/>
      <c r="FBM66" s="9"/>
      <c r="FBN66" s="9"/>
      <c r="FBO66" s="78"/>
      <c r="FBP66" s="9"/>
      <c r="FBQ66" s="9"/>
      <c r="FBR66" s="78"/>
      <c r="FBS66" s="9"/>
      <c r="FBT66" s="9"/>
      <c r="FBU66" s="78"/>
      <c r="FBV66" s="10"/>
      <c r="FBW66" s="10"/>
      <c r="FBX66" s="10"/>
      <c r="FBY66" s="9"/>
      <c r="FBZ66" s="9"/>
      <c r="FCA66" s="78"/>
      <c r="FCB66" s="10"/>
      <c r="FCC66" s="10"/>
      <c r="FCD66" s="10"/>
      <c r="FCE66" s="9"/>
      <c r="FCF66" s="9"/>
      <c r="FCG66" s="78"/>
      <c r="FCH66" s="9"/>
      <c r="FCI66" s="9"/>
      <c r="FCJ66" s="78"/>
      <c r="FCK66" s="10"/>
      <c r="FCL66" s="10"/>
      <c r="FCM66" s="10"/>
      <c r="FCN66" s="10"/>
      <c r="FCO66" s="10"/>
      <c r="FCP66" s="10"/>
      <c r="FCQ66" s="57"/>
      <c r="FCR66" s="58"/>
      <c r="FCS66" s="9"/>
      <c r="FCT66" s="9"/>
      <c r="FCU66" s="78"/>
      <c r="FCV66" s="9"/>
      <c r="FCW66" s="9"/>
      <c r="FCX66" s="78"/>
      <c r="FCY66" s="9"/>
      <c r="FCZ66" s="9"/>
      <c r="FDA66" s="78"/>
      <c r="FDB66" s="9"/>
      <c r="FDC66" s="9"/>
      <c r="FDD66" s="78"/>
      <c r="FDE66" s="9"/>
      <c r="FDF66" s="9"/>
      <c r="FDG66" s="78"/>
      <c r="FDH66" s="9"/>
      <c r="FDI66" s="9"/>
      <c r="FDJ66" s="78"/>
      <c r="FDK66" s="9"/>
      <c r="FDL66" s="9"/>
      <c r="FDM66" s="78"/>
      <c r="FDN66" s="9"/>
      <c r="FDO66" s="9"/>
      <c r="FDP66" s="78"/>
      <c r="FDQ66" s="9"/>
      <c r="FDR66" s="9"/>
      <c r="FDS66" s="78"/>
      <c r="FDT66" s="9"/>
      <c r="FDU66" s="9"/>
      <c r="FDV66" s="78"/>
      <c r="FDW66" s="9"/>
      <c r="FDX66" s="9"/>
      <c r="FDY66" s="78"/>
      <c r="FDZ66" s="9"/>
      <c r="FEA66" s="9"/>
      <c r="FEB66" s="78"/>
      <c r="FEC66" s="9"/>
      <c r="FED66" s="9"/>
      <c r="FEE66" s="78"/>
      <c r="FEF66" s="9"/>
      <c r="FEG66" s="9"/>
      <c r="FEH66" s="78"/>
      <c r="FEI66" s="9"/>
      <c r="FEJ66" s="9"/>
      <c r="FEK66" s="78"/>
      <c r="FEL66" s="9"/>
      <c r="FEM66" s="9"/>
      <c r="FEN66" s="78"/>
      <c r="FEO66" s="9"/>
      <c r="FEP66" s="9"/>
      <c r="FEQ66" s="78"/>
      <c r="FER66" s="9"/>
      <c r="FES66" s="9"/>
      <c r="FET66" s="78"/>
      <c r="FEU66" s="9"/>
      <c r="FEV66" s="9"/>
      <c r="FEW66" s="78"/>
      <c r="FEX66" s="9"/>
      <c r="FEY66" s="9"/>
      <c r="FEZ66" s="78"/>
      <c r="FFA66" s="9"/>
      <c r="FFB66" s="9"/>
      <c r="FFC66" s="78"/>
      <c r="FFD66" s="10"/>
      <c r="FFE66" s="10"/>
      <c r="FFF66" s="10"/>
      <c r="FFG66" s="9"/>
      <c r="FFH66" s="9"/>
      <c r="FFI66" s="78"/>
      <c r="FFJ66" s="10"/>
      <c r="FFK66" s="10"/>
      <c r="FFL66" s="10"/>
      <c r="FFM66" s="9"/>
      <c r="FFN66" s="9"/>
      <c r="FFO66" s="78"/>
      <c r="FFP66" s="9"/>
      <c r="FFQ66" s="9"/>
      <c r="FFR66" s="78"/>
      <c r="FFS66" s="10"/>
      <c r="FFT66" s="10"/>
      <c r="FFU66" s="10"/>
      <c r="FFV66" s="10"/>
      <c r="FFW66" s="10"/>
      <c r="FFX66" s="10"/>
      <c r="FFY66" s="57"/>
      <c r="FFZ66" s="58"/>
      <c r="FGA66" s="9"/>
      <c r="FGB66" s="9"/>
      <c r="FGC66" s="78"/>
      <c r="FGD66" s="9"/>
      <c r="FGE66" s="9"/>
      <c r="FGF66" s="78"/>
      <c r="FGG66" s="9"/>
      <c r="FGH66" s="9"/>
      <c r="FGI66" s="78"/>
      <c r="FGJ66" s="9"/>
      <c r="FGK66" s="9"/>
      <c r="FGL66" s="78"/>
      <c r="FGM66" s="9"/>
      <c r="FGN66" s="9"/>
      <c r="FGO66" s="78"/>
      <c r="FGP66" s="9"/>
      <c r="FGQ66" s="9"/>
      <c r="FGR66" s="78"/>
      <c r="FGS66" s="9"/>
      <c r="FGT66" s="9"/>
      <c r="FGU66" s="78"/>
      <c r="FGV66" s="9"/>
      <c r="FGW66" s="9"/>
      <c r="FGX66" s="78"/>
      <c r="FGY66" s="9"/>
      <c r="FGZ66" s="9"/>
      <c r="FHA66" s="78"/>
      <c r="FHB66" s="9"/>
      <c r="FHC66" s="9"/>
      <c r="FHD66" s="78"/>
      <c r="FHE66" s="9"/>
      <c r="FHF66" s="9"/>
      <c r="FHG66" s="78"/>
      <c r="FHH66" s="9"/>
      <c r="FHI66" s="9"/>
      <c r="FHJ66" s="78"/>
      <c r="FHK66" s="9"/>
      <c r="FHL66" s="9"/>
      <c r="FHM66" s="78"/>
      <c r="FHN66" s="9"/>
      <c r="FHO66" s="9"/>
      <c r="FHP66" s="78"/>
      <c r="FHQ66" s="9"/>
      <c r="FHR66" s="9"/>
      <c r="FHS66" s="78"/>
      <c r="FHT66" s="9"/>
      <c r="FHU66" s="9"/>
      <c r="FHV66" s="78"/>
      <c r="FHW66" s="9"/>
      <c r="FHX66" s="9"/>
      <c r="FHY66" s="78"/>
      <c r="FHZ66" s="9"/>
      <c r="FIA66" s="9"/>
      <c r="FIB66" s="78"/>
      <c r="FIC66" s="9"/>
      <c r="FID66" s="9"/>
      <c r="FIE66" s="78"/>
      <c r="FIF66" s="9"/>
      <c r="FIG66" s="9"/>
      <c r="FIH66" s="78"/>
      <c r="FII66" s="9"/>
      <c r="FIJ66" s="9"/>
      <c r="FIK66" s="78"/>
      <c r="FIL66" s="10"/>
      <c r="FIM66" s="10"/>
      <c r="FIN66" s="10"/>
      <c r="FIO66" s="9"/>
      <c r="FIP66" s="9"/>
      <c r="FIQ66" s="78"/>
      <c r="FIR66" s="10"/>
      <c r="FIS66" s="10"/>
      <c r="FIT66" s="10"/>
      <c r="FIU66" s="9"/>
      <c r="FIV66" s="9"/>
      <c r="FIW66" s="78"/>
      <c r="FIX66" s="9"/>
      <c r="FIY66" s="9"/>
      <c r="FIZ66" s="78"/>
      <c r="FJA66" s="10"/>
      <c r="FJB66" s="10"/>
      <c r="FJC66" s="10"/>
      <c r="FJD66" s="10"/>
      <c r="FJE66" s="10"/>
      <c r="FJF66" s="10"/>
      <c r="FJG66" s="57"/>
      <c r="FJH66" s="58"/>
      <c r="FJI66" s="9"/>
      <c r="FJJ66" s="9"/>
      <c r="FJK66" s="78"/>
      <c r="FJL66" s="9"/>
      <c r="FJM66" s="9"/>
      <c r="FJN66" s="78"/>
      <c r="FJO66" s="9"/>
      <c r="FJP66" s="9"/>
      <c r="FJQ66" s="78"/>
      <c r="FJR66" s="9"/>
      <c r="FJS66" s="9"/>
      <c r="FJT66" s="78"/>
      <c r="FJU66" s="9"/>
      <c r="FJV66" s="9"/>
      <c r="FJW66" s="78"/>
      <c r="FJX66" s="9"/>
      <c r="FJY66" s="9"/>
      <c r="FJZ66" s="78"/>
      <c r="FKA66" s="9"/>
      <c r="FKB66" s="9"/>
      <c r="FKC66" s="78"/>
      <c r="FKD66" s="9"/>
      <c r="FKE66" s="9"/>
      <c r="FKF66" s="78"/>
      <c r="FKG66" s="9"/>
      <c r="FKH66" s="9"/>
      <c r="FKI66" s="78"/>
      <c r="FKJ66" s="9"/>
      <c r="FKK66" s="9"/>
      <c r="FKL66" s="78"/>
      <c r="FKM66" s="9"/>
      <c r="FKN66" s="9"/>
      <c r="FKO66" s="78"/>
      <c r="FKP66" s="9"/>
      <c r="FKQ66" s="9"/>
      <c r="FKR66" s="78"/>
      <c r="FKS66" s="9"/>
      <c r="FKT66" s="9"/>
      <c r="FKU66" s="78"/>
      <c r="FKV66" s="9"/>
      <c r="FKW66" s="9"/>
      <c r="FKX66" s="78"/>
      <c r="FKY66" s="9"/>
      <c r="FKZ66" s="9"/>
      <c r="FLA66" s="78"/>
      <c r="FLB66" s="9"/>
      <c r="FLC66" s="9"/>
      <c r="FLD66" s="78"/>
      <c r="FLE66" s="9"/>
      <c r="FLF66" s="9"/>
      <c r="FLG66" s="78"/>
      <c r="FLH66" s="9"/>
      <c r="FLI66" s="9"/>
      <c r="FLJ66" s="78"/>
      <c r="FLK66" s="9"/>
      <c r="FLL66" s="9"/>
      <c r="FLM66" s="78"/>
      <c r="FLN66" s="9"/>
      <c r="FLO66" s="9"/>
      <c r="FLP66" s="78"/>
      <c r="FLQ66" s="9"/>
      <c r="FLR66" s="9"/>
      <c r="FLS66" s="78"/>
      <c r="FLT66" s="10"/>
      <c r="FLU66" s="10"/>
      <c r="FLV66" s="10"/>
      <c r="FLW66" s="9"/>
      <c r="FLX66" s="9"/>
      <c r="FLY66" s="78"/>
      <c r="FLZ66" s="10"/>
      <c r="FMA66" s="10"/>
      <c r="FMB66" s="10"/>
      <c r="FMC66" s="9"/>
      <c r="FMD66" s="9"/>
      <c r="FME66" s="78"/>
      <c r="FMF66" s="9"/>
      <c r="FMG66" s="9"/>
      <c r="FMH66" s="78"/>
      <c r="FMI66" s="10"/>
      <c r="FMJ66" s="10"/>
      <c r="FMK66" s="10"/>
      <c r="FML66" s="10"/>
      <c r="FMM66" s="10"/>
      <c r="FMN66" s="10"/>
      <c r="FMO66" s="57"/>
      <c r="FMP66" s="58"/>
      <c r="FMQ66" s="9"/>
      <c r="FMR66" s="9"/>
      <c r="FMS66" s="78"/>
      <c r="FMT66" s="9"/>
      <c r="FMU66" s="9"/>
      <c r="FMV66" s="78"/>
      <c r="FMW66" s="9"/>
      <c r="FMX66" s="9"/>
      <c r="FMY66" s="78"/>
      <c r="FMZ66" s="9"/>
      <c r="FNA66" s="9"/>
      <c r="FNB66" s="78"/>
      <c r="FNC66" s="9"/>
      <c r="FND66" s="9"/>
      <c r="FNE66" s="78"/>
      <c r="FNF66" s="9"/>
      <c r="FNG66" s="9"/>
      <c r="FNH66" s="78"/>
      <c r="FNI66" s="9"/>
      <c r="FNJ66" s="9"/>
      <c r="FNK66" s="78"/>
      <c r="FNL66" s="9"/>
      <c r="FNM66" s="9"/>
      <c r="FNN66" s="78"/>
      <c r="FNO66" s="9"/>
      <c r="FNP66" s="9"/>
      <c r="FNQ66" s="78"/>
      <c r="FNR66" s="9"/>
      <c r="FNS66" s="9"/>
      <c r="FNT66" s="78"/>
      <c r="FNU66" s="9"/>
      <c r="FNV66" s="9"/>
      <c r="FNW66" s="78"/>
      <c r="FNX66" s="9"/>
      <c r="FNY66" s="9"/>
      <c r="FNZ66" s="78"/>
      <c r="FOA66" s="9"/>
      <c r="FOB66" s="9"/>
      <c r="FOC66" s="78"/>
      <c r="FOD66" s="9"/>
      <c r="FOE66" s="9"/>
      <c r="FOF66" s="78"/>
      <c r="FOG66" s="9"/>
      <c r="FOH66" s="9"/>
      <c r="FOI66" s="78"/>
      <c r="FOJ66" s="9"/>
      <c r="FOK66" s="9"/>
      <c r="FOL66" s="78"/>
      <c r="FOM66" s="9"/>
      <c r="FON66" s="9"/>
      <c r="FOO66" s="78"/>
      <c r="FOP66" s="9"/>
      <c r="FOQ66" s="9"/>
      <c r="FOR66" s="78"/>
      <c r="FOS66" s="9"/>
      <c r="FOT66" s="9"/>
      <c r="FOU66" s="78"/>
      <c r="FOV66" s="9"/>
      <c r="FOW66" s="9"/>
      <c r="FOX66" s="78"/>
      <c r="FOY66" s="9"/>
      <c r="FOZ66" s="9"/>
      <c r="FPA66" s="78"/>
      <c r="FPB66" s="10"/>
      <c r="FPC66" s="10"/>
      <c r="FPD66" s="10"/>
      <c r="FPE66" s="9"/>
      <c r="FPF66" s="9"/>
      <c r="FPG66" s="78"/>
      <c r="FPH66" s="10"/>
      <c r="FPI66" s="10"/>
      <c r="FPJ66" s="10"/>
      <c r="FPK66" s="9"/>
      <c r="FPL66" s="9"/>
      <c r="FPM66" s="78"/>
      <c r="FPN66" s="9"/>
      <c r="FPO66" s="9"/>
      <c r="FPP66" s="78"/>
      <c r="FPQ66" s="10"/>
      <c r="FPR66" s="10"/>
      <c r="FPS66" s="10"/>
      <c r="FPT66" s="10"/>
      <c r="FPU66" s="10"/>
      <c r="FPV66" s="10"/>
      <c r="FPW66" s="57"/>
      <c r="FPX66" s="58"/>
      <c r="FPY66" s="9"/>
      <c r="FPZ66" s="9"/>
      <c r="FQA66" s="78"/>
      <c r="FQB66" s="9"/>
      <c r="FQC66" s="9"/>
      <c r="FQD66" s="78"/>
      <c r="FQE66" s="9"/>
      <c r="FQF66" s="9"/>
      <c r="FQG66" s="78"/>
      <c r="FQH66" s="9"/>
      <c r="FQI66" s="9"/>
      <c r="FQJ66" s="78"/>
      <c r="FQK66" s="9"/>
      <c r="FQL66" s="9"/>
      <c r="FQM66" s="78"/>
      <c r="FQN66" s="9"/>
      <c r="FQO66" s="9"/>
      <c r="FQP66" s="78"/>
      <c r="FQQ66" s="9"/>
      <c r="FQR66" s="9"/>
      <c r="FQS66" s="78"/>
      <c r="FQT66" s="9"/>
      <c r="FQU66" s="9"/>
      <c r="FQV66" s="78"/>
      <c r="FQW66" s="9"/>
      <c r="FQX66" s="9"/>
      <c r="FQY66" s="78"/>
      <c r="FQZ66" s="9"/>
      <c r="FRA66" s="9"/>
      <c r="FRB66" s="78"/>
      <c r="FRC66" s="9"/>
      <c r="FRD66" s="9"/>
      <c r="FRE66" s="78"/>
      <c r="FRF66" s="9"/>
      <c r="FRG66" s="9"/>
      <c r="FRH66" s="78"/>
      <c r="FRI66" s="9"/>
      <c r="FRJ66" s="9"/>
      <c r="FRK66" s="78"/>
      <c r="FRL66" s="9"/>
      <c r="FRM66" s="9"/>
      <c r="FRN66" s="78"/>
      <c r="FRO66" s="9"/>
      <c r="FRP66" s="9"/>
      <c r="FRQ66" s="78"/>
      <c r="FRR66" s="9"/>
      <c r="FRS66" s="9"/>
      <c r="FRT66" s="78"/>
      <c r="FRU66" s="9"/>
      <c r="FRV66" s="9"/>
      <c r="FRW66" s="78"/>
      <c r="FRX66" s="9"/>
      <c r="FRY66" s="9"/>
      <c r="FRZ66" s="78"/>
      <c r="FSA66" s="9"/>
      <c r="FSB66" s="9"/>
      <c r="FSC66" s="78"/>
      <c r="FSD66" s="9"/>
      <c r="FSE66" s="9"/>
      <c r="FSF66" s="78"/>
      <c r="FSG66" s="9"/>
      <c r="FSH66" s="9"/>
      <c r="FSI66" s="78"/>
      <c r="FSJ66" s="10"/>
      <c r="FSK66" s="10"/>
      <c r="FSL66" s="10"/>
      <c r="FSM66" s="9"/>
      <c r="FSN66" s="9"/>
      <c r="FSO66" s="78"/>
      <c r="FSP66" s="10"/>
      <c r="FSQ66" s="10"/>
      <c r="FSR66" s="10"/>
      <c r="FSS66" s="9"/>
      <c r="FST66" s="9"/>
      <c r="FSU66" s="78"/>
      <c r="FSV66" s="9"/>
      <c r="FSW66" s="9"/>
      <c r="FSX66" s="78"/>
      <c r="FSY66" s="10"/>
      <c r="FSZ66" s="10"/>
      <c r="FTA66" s="10"/>
      <c r="FTB66" s="10"/>
      <c r="FTC66" s="10"/>
      <c r="FTD66" s="10"/>
      <c r="FTE66" s="57"/>
      <c r="FTF66" s="58"/>
      <c r="FTG66" s="9"/>
      <c r="FTH66" s="9"/>
      <c r="FTI66" s="78"/>
      <c r="FTJ66" s="9"/>
      <c r="FTK66" s="9"/>
      <c r="FTL66" s="78"/>
      <c r="FTM66" s="9"/>
      <c r="FTN66" s="9"/>
      <c r="FTO66" s="78"/>
      <c r="FTP66" s="9"/>
      <c r="FTQ66" s="9"/>
      <c r="FTR66" s="78"/>
      <c r="FTS66" s="9"/>
      <c r="FTT66" s="9"/>
      <c r="FTU66" s="78"/>
      <c r="FTV66" s="9"/>
      <c r="FTW66" s="9"/>
      <c r="FTX66" s="78"/>
      <c r="FTY66" s="9"/>
      <c r="FTZ66" s="9"/>
      <c r="FUA66" s="78"/>
      <c r="FUB66" s="9"/>
      <c r="FUC66" s="9"/>
      <c r="FUD66" s="78"/>
      <c r="FUE66" s="9"/>
      <c r="FUF66" s="9"/>
      <c r="FUG66" s="78"/>
      <c r="FUH66" s="9"/>
      <c r="FUI66" s="9"/>
      <c r="FUJ66" s="78"/>
      <c r="FUK66" s="9"/>
      <c r="FUL66" s="9"/>
      <c r="FUM66" s="78"/>
      <c r="FUN66" s="9"/>
      <c r="FUO66" s="9"/>
      <c r="FUP66" s="78"/>
      <c r="FUQ66" s="9"/>
      <c r="FUR66" s="9"/>
      <c r="FUS66" s="78"/>
      <c r="FUT66" s="9"/>
      <c r="FUU66" s="9"/>
      <c r="FUV66" s="78"/>
      <c r="FUW66" s="9"/>
      <c r="FUX66" s="9"/>
      <c r="FUY66" s="78"/>
      <c r="FUZ66" s="9"/>
      <c r="FVA66" s="9"/>
      <c r="FVB66" s="78"/>
      <c r="FVC66" s="9"/>
      <c r="FVD66" s="9"/>
      <c r="FVE66" s="78"/>
      <c r="FVF66" s="9"/>
      <c r="FVG66" s="9"/>
      <c r="FVH66" s="78"/>
      <c r="FVI66" s="9"/>
      <c r="FVJ66" s="9"/>
      <c r="FVK66" s="78"/>
      <c r="FVL66" s="9"/>
      <c r="FVM66" s="9"/>
      <c r="FVN66" s="78"/>
      <c r="FVO66" s="9"/>
      <c r="FVP66" s="9"/>
      <c r="FVQ66" s="78"/>
      <c r="FVR66" s="10"/>
      <c r="FVS66" s="10"/>
      <c r="FVT66" s="10"/>
      <c r="FVU66" s="9"/>
      <c r="FVV66" s="9"/>
      <c r="FVW66" s="78"/>
      <c r="FVX66" s="10"/>
      <c r="FVY66" s="10"/>
      <c r="FVZ66" s="10"/>
      <c r="FWA66" s="9"/>
      <c r="FWB66" s="9"/>
      <c r="FWC66" s="78"/>
      <c r="FWD66" s="9"/>
      <c r="FWE66" s="9"/>
      <c r="FWF66" s="78"/>
      <c r="FWG66" s="10"/>
      <c r="FWH66" s="10"/>
      <c r="FWI66" s="10"/>
      <c r="FWJ66" s="10"/>
      <c r="FWK66" s="10"/>
      <c r="FWL66" s="10"/>
      <c r="FWM66" s="57"/>
      <c r="FWN66" s="58"/>
      <c r="FWO66" s="9"/>
      <c r="FWP66" s="9"/>
      <c r="FWQ66" s="78"/>
      <c r="FWR66" s="9"/>
      <c r="FWS66" s="9"/>
      <c r="FWT66" s="78"/>
      <c r="FWU66" s="9"/>
      <c r="FWV66" s="9"/>
      <c r="FWW66" s="78"/>
      <c r="FWX66" s="9"/>
      <c r="FWY66" s="9"/>
      <c r="FWZ66" s="78"/>
      <c r="FXA66" s="9"/>
      <c r="FXB66" s="9"/>
      <c r="FXC66" s="78"/>
      <c r="FXD66" s="9"/>
      <c r="FXE66" s="9"/>
      <c r="FXF66" s="78"/>
      <c r="FXG66" s="9"/>
      <c r="FXH66" s="9"/>
      <c r="FXI66" s="78"/>
      <c r="FXJ66" s="9"/>
      <c r="FXK66" s="9"/>
      <c r="FXL66" s="78"/>
      <c r="FXM66" s="9"/>
      <c r="FXN66" s="9"/>
      <c r="FXO66" s="78"/>
      <c r="FXP66" s="9"/>
      <c r="FXQ66" s="9"/>
      <c r="FXR66" s="78"/>
      <c r="FXS66" s="9"/>
      <c r="FXT66" s="9"/>
      <c r="FXU66" s="78"/>
      <c r="FXV66" s="9"/>
      <c r="FXW66" s="9"/>
      <c r="FXX66" s="78"/>
      <c r="FXY66" s="9"/>
      <c r="FXZ66" s="9"/>
      <c r="FYA66" s="78"/>
      <c r="FYB66" s="9"/>
      <c r="FYC66" s="9"/>
      <c r="FYD66" s="78"/>
      <c r="FYE66" s="9"/>
      <c r="FYF66" s="9"/>
      <c r="FYG66" s="78"/>
      <c r="FYH66" s="9"/>
      <c r="FYI66" s="9"/>
      <c r="FYJ66" s="78"/>
      <c r="FYK66" s="9"/>
      <c r="FYL66" s="9"/>
      <c r="FYM66" s="78"/>
      <c r="FYN66" s="9"/>
      <c r="FYO66" s="9"/>
      <c r="FYP66" s="78"/>
      <c r="FYQ66" s="9"/>
      <c r="FYR66" s="9"/>
      <c r="FYS66" s="78"/>
      <c r="FYT66" s="9"/>
      <c r="FYU66" s="9"/>
      <c r="FYV66" s="78"/>
      <c r="FYW66" s="9"/>
      <c r="FYX66" s="9"/>
      <c r="FYY66" s="78"/>
      <c r="FYZ66" s="10"/>
      <c r="FZA66" s="10"/>
      <c r="FZB66" s="10"/>
      <c r="FZC66" s="9"/>
      <c r="FZD66" s="9"/>
      <c r="FZE66" s="78"/>
      <c r="FZF66" s="10"/>
      <c r="FZG66" s="10"/>
      <c r="FZH66" s="10"/>
      <c r="FZI66" s="9"/>
      <c r="FZJ66" s="9"/>
      <c r="FZK66" s="78"/>
      <c r="FZL66" s="9"/>
      <c r="FZM66" s="9"/>
      <c r="FZN66" s="78"/>
      <c r="FZO66" s="10"/>
      <c r="FZP66" s="10"/>
      <c r="FZQ66" s="10"/>
      <c r="FZR66" s="10"/>
      <c r="FZS66" s="10"/>
      <c r="FZT66" s="10"/>
      <c r="FZU66" s="57"/>
      <c r="FZV66" s="58"/>
      <c r="FZW66" s="9"/>
      <c r="FZX66" s="9"/>
      <c r="FZY66" s="78"/>
      <c r="FZZ66" s="9"/>
      <c r="GAA66" s="9"/>
      <c r="GAB66" s="78"/>
      <c r="GAC66" s="9"/>
      <c r="GAD66" s="9"/>
      <c r="GAE66" s="78"/>
      <c r="GAF66" s="9"/>
      <c r="GAG66" s="9"/>
      <c r="GAH66" s="78"/>
      <c r="GAI66" s="9"/>
      <c r="GAJ66" s="9"/>
      <c r="GAK66" s="78"/>
      <c r="GAL66" s="9"/>
      <c r="GAM66" s="9"/>
      <c r="GAN66" s="78"/>
      <c r="GAO66" s="9"/>
      <c r="GAP66" s="9"/>
      <c r="GAQ66" s="78"/>
      <c r="GAR66" s="9"/>
      <c r="GAS66" s="9"/>
      <c r="GAT66" s="78"/>
      <c r="GAU66" s="9"/>
      <c r="GAV66" s="9"/>
      <c r="GAW66" s="78"/>
      <c r="GAX66" s="9"/>
      <c r="GAY66" s="9"/>
      <c r="GAZ66" s="78"/>
      <c r="GBA66" s="9"/>
      <c r="GBB66" s="9"/>
      <c r="GBC66" s="78"/>
      <c r="GBD66" s="9"/>
      <c r="GBE66" s="9"/>
      <c r="GBF66" s="78"/>
      <c r="GBG66" s="9"/>
      <c r="GBH66" s="9"/>
      <c r="GBI66" s="78"/>
      <c r="GBJ66" s="9"/>
      <c r="GBK66" s="9"/>
      <c r="GBL66" s="78"/>
      <c r="GBM66" s="9"/>
      <c r="GBN66" s="9"/>
      <c r="GBO66" s="78"/>
      <c r="GBP66" s="9"/>
      <c r="GBQ66" s="9"/>
      <c r="GBR66" s="78"/>
      <c r="GBS66" s="9"/>
      <c r="GBT66" s="9"/>
      <c r="GBU66" s="78"/>
      <c r="GBV66" s="9"/>
      <c r="GBW66" s="9"/>
      <c r="GBX66" s="78"/>
      <c r="GBY66" s="9"/>
      <c r="GBZ66" s="9"/>
      <c r="GCA66" s="78"/>
      <c r="GCB66" s="9"/>
      <c r="GCC66" s="9"/>
      <c r="GCD66" s="78"/>
      <c r="GCE66" s="9"/>
      <c r="GCF66" s="9"/>
      <c r="GCG66" s="78"/>
      <c r="GCH66" s="10"/>
      <c r="GCI66" s="10"/>
      <c r="GCJ66" s="10"/>
      <c r="GCK66" s="9"/>
      <c r="GCL66" s="9"/>
      <c r="GCM66" s="78"/>
      <c r="GCN66" s="10"/>
      <c r="GCO66" s="10"/>
      <c r="GCP66" s="10"/>
      <c r="GCQ66" s="9"/>
      <c r="GCR66" s="9"/>
      <c r="GCS66" s="78"/>
      <c r="GCT66" s="9"/>
      <c r="GCU66" s="9"/>
      <c r="GCV66" s="78"/>
      <c r="GCW66" s="10"/>
      <c r="GCX66" s="10"/>
      <c r="GCY66" s="10"/>
      <c r="GCZ66" s="10"/>
      <c r="GDA66" s="10"/>
      <c r="GDB66" s="10"/>
      <c r="GDC66" s="57"/>
      <c r="GDD66" s="58"/>
      <c r="GDE66" s="9"/>
      <c r="GDF66" s="9"/>
      <c r="GDG66" s="78"/>
      <c r="GDH66" s="9"/>
      <c r="GDI66" s="9"/>
      <c r="GDJ66" s="78"/>
      <c r="GDK66" s="9"/>
      <c r="GDL66" s="9"/>
      <c r="GDM66" s="78"/>
      <c r="GDN66" s="9"/>
      <c r="GDO66" s="9"/>
      <c r="GDP66" s="78"/>
      <c r="GDQ66" s="9"/>
      <c r="GDR66" s="9"/>
      <c r="GDS66" s="78"/>
      <c r="GDT66" s="9"/>
      <c r="GDU66" s="9"/>
      <c r="GDV66" s="78"/>
      <c r="GDW66" s="9"/>
      <c r="GDX66" s="9"/>
      <c r="GDY66" s="78"/>
      <c r="GDZ66" s="9"/>
      <c r="GEA66" s="9"/>
      <c r="GEB66" s="78"/>
      <c r="GEC66" s="9"/>
      <c r="GED66" s="9"/>
      <c r="GEE66" s="78"/>
      <c r="GEF66" s="9"/>
      <c r="GEG66" s="9"/>
      <c r="GEH66" s="78"/>
      <c r="GEI66" s="9"/>
      <c r="GEJ66" s="9"/>
      <c r="GEK66" s="78"/>
      <c r="GEL66" s="9"/>
      <c r="GEM66" s="9"/>
      <c r="GEN66" s="78"/>
      <c r="GEO66" s="9"/>
      <c r="GEP66" s="9"/>
      <c r="GEQ66" s="78"/>
      <c r="GER66" s="9"/>
      <c r="GES66" s="9"/>
      <c r="GET66" s="78"/>
      <c r="GEU66" s="9"/>
      <c r="GEV66" s="9"/>
      <c r="GEW66" s="78"/>
      <c r="GEX66" s="9"/>
      <c r="GEY66" s="9"/>
      <c r="GEZ66" s="78"/>
      <c r="GFA66" s="9"/>
      <c r="GFB66" s="9"/>
      <c r="GFC66" s="78"/>
      <c r="GFD66" s="9"/>
      <c r="GFE66" s="9"/>
      <c r="GFF66" s="78"/>
      <c r="GFG66" s="9"/>
      <c r="GFH66" s="9"/>
      <c r="GFI66" s="78"/>
      <c r="GFJ66" s="9"/>
      <c r="GFK66" s="9"/>
      <c r="GFL66" s="78"/>
      <c r="GFM66" s="9"/>
      <c r="GFN66" s="9"/>
      <c r="GFO66" s="78"/>
      <c r="GFP66" s="10"/>
      <c r="GFQ66" s="10"/>
      <c r="GFR66" s="10"/>
      <c r="GFS66" s="9"/>
      <c r="GFT66" s="9"/>
      <c r="GFU66" s="78"/>
      <c r="GFV66" s="10"/>
      <c r="GFW66" s="10"/>
      <c r="GFX66" s="10"/>
      <c r="GFY66" s="9"/>
      <c r="GFZ66" s="9"/>
      <c r="GGA66" s="78"/>
      <c r="GGB66" s="9"/>
      <c r="GGC66" s="9"/>
      <c r="GGD66" s="78"/>
      <c r="GGE66" s="10"/>
      <c r="GGF66" s="10"/>
      <c r="GGG66" s="10"/>
      <c r="GGH66" s="10"/>
      <c r="GGI66" s="10"/>
      <c r="GGJ66" s="10"/>
      <c r="GGK66" s="57"/>
      <c r="GGL66" s="58"/>
      <c r="GGM66" s="9"/>
      <c r="GGN66" s="9"/>
      <c r="GGO66" s="78"/>
      <c r="GGP66" s="9"/>
      <c r="GGQ66" s="9"/>
      <c r="GGR66" s="78"/>
      <c r="GGS66" s="9"/>
      <c r="GGT66" s="9"/>
      <c r="GGU66" s="78"/>
      <c r="GGV66" s="9"/>
      <c r="GGW66" s="9"/>
      <c r="GGX66" s="78"/>
      <c r="GGY66" s="9"/>
      <c r="GGZ66" s="9"/>
      <c r="GHA66" s="78"/>
      <c r="GHB66" s="9"/>
      <c r="GHC66" s="9"/>
      <c r="GHD66" s="78"/>
      <c r="GHE66" s="9"/>
      <c r="GHF66" s="9"/>
      <c r="GHG66" s="78"/>
      <c r="GHH66" s="9"/>
      <c r="GHI66" s="9"/>
      <c r="GHJ66" s="78"/>
      <c r="GHK66" s="9"/>
      <c r="GHL66" s="9"/>
      <c r="GHM66" s="78"/>
      <c r="GHN66" s="9"/>
      <c r="GHO66" s="9"/>
      <c r="GHP66" s="78"/>
      <c r="GHQ66" s="9"/>
      <c r="GHR66" s="9"/>
      <c r="GHS66" s="78"/>
      <c r="GHT66" s="9"/>
      <c r="GHU66" s="9"/>
      <c r="GHV66" s="78"/>
      <c r="GHW66" s="9"/>
      <c r="GHX66" s="9"/>
      <c r="GHY66" s="78"/>
      <c r="GHZ66" s="9"/>
      <c r="GIA66" s="9"/>
      <c r="GIB66" s="78"/>
      <c r="GIC66" s="9"/>
      <c r="GID66" s="9"/>
      <c r="GIE66" s="78"/>
      <c r="GIF66" s="9"/>
      <c r="GIG66" s="9"/>
      <c r="GIH66" s="78"/>
      <c r="GII66" s="9"/>
      <c r="GIJ66" s="9"/>
      <c r="GIK66" s="78"/>
      <c r="GIL66" s="9"/>
      <c r="GIM66" s="9"/>
      <c r="GIN66" s="78"/>
      <c r="GIO66" s="9"/>
      <c r="GIP66" s="9"/>
      <c r="GIQ66" s="78"/>
      <c r="GIR66" s="9"/>
      <c r="GIS66" s="9"/>
      <c r="GIT66" s="78"/>
      <c r="GIU66" s="9"/>
      <c r="GIV66" s="9"/>
      <c r="GIW66" s="78"/>
      <c r="GIX66" s="10"/>
      <c r="GIY66" s="10"/>
      <c r="GIZ66" s="10"/>
      <c r="GJA66" s="9"/>
      <c r="GJB66" s="9"/>
      <c r="GJC66" s="78"/>
      <c r="GJD66" s="10"/>
      <c r="GJE66" s="10"/>
      <c r="GJF66" s="10"/>
      <c r="GJG66" s="9"/>
      <c r="GJH66" s="9"/>
      <c r="GJI66" s="78"/>
      <c r="GJJ66" s="9"/>
      <c r="GJK66" s="9"/>
      <c r="GJL66" s="78"/>
      <c r="GJM66" s="10"/>
      <c r="GJN66" s="10"/>
      <c r="GJO66" s="10"/>
      <c r="GJP66" s="10"/>
      <c r="GJQ66" s="10"/>
      <c r="GJR66" s="10"/>
      <c r="GJS66" s="57"/>
      <c r="GJT66" s="58"/>
      <c r="GJU66" s="9"/>
      <c r="GJV66" s="9"/>
      <c r="GJW66" s="78"/>
      <c r="GJX66" s="9"/>
      <c r="GJY66" s="9"/>
      <c r="GJZ66" s="78"/>
      <c r="GKA66" s="9"/>
      <c r="GKB66" s="9"/>
      <c r="GKC66" s="78"/>
      <c r="GKD66" s="9"/>
      <c r="GKE66" s="9"/>
      <c r="GKF66" s="78"/>
      <c r="GKG66" s="9"/>
      <c r="GKH66" s="9"/>
      <c r="GKI66" s="78"/>
      <c r="GKJ66" s="9"/>
      <c r="GKK66" s="9"/>
      <c r="GKL66" s="78"/>
      <c r="GKM66" s="9"/>
      <c r="GKN66" s="9"/>
      <c r="GKO66" s="78"/>
      <c r="GKP66" s="9"/>
      <c r="GKQ66" s="9"/>
      <c r="GKR66" s="78"/>
      <c r="GKS66" s="9"/>
      <c r="GKT66" s="9"/>
      <c r="GKU66" s="78"/>
      <c r="GKV66" s="9"/>
      <c r="GKW66" s="9"/>
      <c r="GKX66" s="78"/>
      <c r="GKY66" s="9"/>
      <c r="GKZ66" s="9"/>
      <c r="GLA66" s="78"/>
      <c r="GLB66" s="9"/>
      <c r="GLC66" s="9"/>
      <c r="GLD66" s="78"/>
      <c r="GLE66" s="9"/>
      <c r="GLF66" s="9"/>
      <c r="GLG66" s="78"/>
      <c r="GLH66" s="9"/>
      <c r="GLI66" s="9"/>
      <c r="GLJ66" s="78"/>
      <c r="GLK66" s="9"/>
      <c r="GLL66" s="9"/>
      <c r="GLM66" s="78"/>
      <c r="GLN66" s="9"/>
      <c r="GLO66" s="9"/>
      <c r="GLP66" s="78"/>
      <c r="GLQ66" s="9"/>
      <c r="GLR66" s="9"/>
      <c r="GLS66" s="78"/>
      <c r="GLT66" s="9"/>
      <c r="GLU66" s="9"/>
      <c r="GLV66" s="78"/>
      <c r="GLW66" s="9"/>
      <c r="GLX66" s="9"/>
      <c r="GLY66" s="78"/>
      <c r="GLZ66" s="9"/>
      <c r="GMA66" s="9"/>
      <c r="GMB66" s="78"/>
      <c r="GMC66" s="9"/>
      <c r="GMD66" s="9"/>
      <c r="GME66" s="78"/>
      <c r="GMF66" s="10"/>
      <c r="GMG66" s="10"/>
      <c r="GMH66" s="10"/>
      <c r="GMI66" s="9"/>
      <c r="GMJ66" s="9"/>
      <c r="GMK66" s="78"/>
      <c r="GML66" s="10"/>
      <c r="GMM66" s="10"/>
      <c r="GMN66" s="10"/>
      <c r="GMO66" s="9"/>
      <c r="GMP66" s="9"/>
      <c r="GMQ66" s="78"/>
      <c r="GMR66" s="9"/>
      <c r="GMS66" s="9"/>
      <c r="GMT66" s="78"/>
      <c r="GMU66" s="10"/>
      <c r="GMV66" s="10"/>
      <c r="GMW66" s="10"/>
      <c r="GMX66" s="10"/>
      <c r="GMY66" s="10"/>
      <c r="GMZ66" s="10"/>
      <c r="GNA66" s="57"/>
      <c r="GNB66" s="58"/>
      <c r="GNC66" s="9"/>
      <c r="GND66" s="9"/>
      <c r="GNE66" s="78"/>
      <c r="GNF66" s="9"/>
      <c r="GNG66" s="9"/>
      <c r="GNH66" s="78"/>
      <c r="GNI66" s="9"/>
      <c r="GNJ66" s="9"/>
      <c r="GNK66" s="78"/>
      <c r="GNL66" s="9"/>
      <c r="GNM66" s="9"/>
      <c r="GNN66" s="78"/>
      <c r="GNO66" s="9"/>
      <c r="GNP66" s="9"/>
      <c r="GNQ66" s="78"/>
      <c r="GNR66" s="9"/>
      <c r="GNS66" s="9"/>
      <c r="GNT66" s="78"/>
      <c r="GNU66" s="9"/>
      <c r="GNV66" s="9"/>
      <c r="GNW66" s="78"/>
      <c r="GNX66" s="9"/>
      <c r="GNY66" s="9"/>
      <c r="GNZ66" s="78"/>
      <c r="GOA66" s="9"/>
      <c r="GOB66" s="9"/>
      <c r="GOC66" s="78"/>
      <c r="GOD66" s="9"/>
      <c r="GOE66" s="9"/>
      <c r="GOF66" s="78"/>
      <c r="GOG66" s="9"/>
      <c r="GOH66" s="9"/>
      <c r="GOI66" s="78"/>
      <c r="GOJ66" s="9"/>
      <c r="GOK66" s="9"/>
      <c r="GOL66" s="78"/>
      <c r="GOM66" s="9"/>
      <c r="GON66" s="9"/>
      <c r="GOO66" s="78"/>
      <c r="GOP66" s="9"/>
      <c r="GOQ66" s="9"/>
      <c r="GOR66" s="78"/>
      <c r="GOS66" s="9"/>
      <c r="GOT66" s="9"/>
      <c r="GOU66" s="78"/>
      <c r="GOV66" s="9"/>
      <c r="GOW66" s="9"/>
      <c r="GOX66" s="78"/>
      <c r="GOY66" s="9"/>
      <c r="GOZ66" s="9"/>
      <c r="GPA66" s="78"/>
      <c r="GPB66" s="9"/>
      <c r="GPC66" s="9"/>
      <c r="GPD66" s="78"/>
      <c r="GPE66" s="9"/>
      <c r="GPF66" s="9"/>
      <c r="GPG66" s="78"/>
      <c r="GPH66" s="9"/>
      <c r="GPI66" s="9"/>
      <c r="GPJ66" s="78"/>
      <c r="GPK66" s="9"/>
      <c r="GPL66" s="9"/>
      <c r="GPM66" s="78"/>
      <c r="GPN66" s="10"/>
      <c r="GPO66" s="10"/>
      <c r="GPP66" s="10"/>
      <c r="GPQ66" s="9"/>
      <c r="GPR66" s="9"/>
      <c r="GPS66" s="78"/>
      <c r="GPT66" s="10"/>
      <c r="GPU66" s="10"/>
      <c r="GPV66" s="10"/>
      <c r="GPW66" s="9"/>
      <c r="GPX66" s="9"/>
      <c r="GPY66" s="78"/>
      <c r="GPZ66" s="9"/>
      <c r="GQA66" s="9"/>
      <c r="GQB66" s="78"/>
      <c r="GQC66" s="10"/>
      <c r="GQD66" s="10"/>
      <c r="GQE66" s="10"/>
      <c r="GQF66" s="10"/>
      <c r="GQG66" s="10"/>
      <c r="GQH66" s="10"/>
      <c r="GQI66" s="57"/>
      <c r="GQJ66" s="58"/>
      <c r="GQK66" s="9"/>
      <c r="GQL66" s="9"/>
      <c r="GQM66" s="78"/>
      <c r="GQN66" s="9"/>
      <c r="GQO66" s="9"/>
      <c r="GQP66" s="78"/>
      <c r="GQQ66" s="9"/>
      <c r="GQR66" s="9"/>
      <c r="GQS66" s="78"/>
      <c r="GQT66" s="9"/>
      <c r="GQU66" s="9"/>
      <c r="GQV66" s="78"/>
      <c r="GQW66" s="9"/>
      <c r="GQX66" s="9"/>
      <c r="GQY66" s="78"/>
      <c r="GQZ66" s="9"/>
      <c r="GRA66" s="9"/>
      <c r="GRB66" s="78"/>
      <c r="GRC66" s="9"/>
      <c r="GRD66" s="9"/>
      <c r="GRE66" s="78"/>
      <c r="GRF66" s="9"/>
      <c r="GRG66" s="9"/>
      <c r="GRH66" s="78"/>
      <c r="GRI66" s="9"/>
      <c r="GRJ66" s="9"/>
      <c r="GRK66" s="78"/>
      <c r="GRL66" s="9"/>
      <c r="GRM66" s="9"/>
      <c r="GRN66" s="78"/>
      <c r="GRO66" s="9"/>
      <c r="GRP66" s="9"/>
      <c r="GRQ66" s="78"/>
      <c r="GRR66" s="9"/>
      <c r="GRS66" s="9"/>
      <c r="GRT66" s="78"/>
      <c r="GRU66" s="9"/>
      <c r="GRV66" s="9"/>
      <c r="GRW66" s="78"/>
      <c r="GRX66" s="9"/>
      <c r="GRY66" s="9"/>
      <c r="GRZ66" s="78"/>
      <c r="GSA66" s="9"/>
      <c r="GSB66" s="9"/>
      <c r="GSC66" s="78"/>
      <c r="GSD66" s="9"/>
      <c r="GSE66" s="9"/>
      <c r="GSF66" s="78"/>
      <c r="GSG66" s="9"/>
      <c r="GSH66" s="9"/>
      <c r="GSI66" s="78"/>
      <c r="GSJ66" s="9"/>
      <c r="GSK66" s="9"/>
      <c r="GSL66" s="78"/>
      <c r="GSM66" s="9"/>
      <c r="GSN66" s="9"/>
      <c r="GSO66" s="78"/>
      <c r="GSP66" s="9"/>
      <c r="GSQ66" s="9"/>
      <c r="GSR66" s="78"/>
      <c r="GSS66" s="9"/>
      <c r="GST66" s="9"/>
      <c r="GSU66" s="78"/>
      <c r="GSV66" s="10"/>
      <c r="GSW66" s="10"/>
      <c r="GSX66" s="10"/>
      <c r="GSY66" s="9"/>
      <c r="GSZ66" s="9"/>
      <c r="GTA66" s="78"/>
      <c r="GTB66" s="10"/>
      <c r="GTC66" s="10"/>
      <c r="GTD66" s="10"/>
      <c r="GTE66" s="9"/>
      <c r="GTF66" s="9"/>
      <c r="GTG66" s="78"/>
      <c r="GTH66" s="9"/>
      <c r="GTI66" s="9"/>
      <c r="GTJ66" s="78"/>
      <c r="GTK66" s="10"/>
      <c r="GTL66" s="10"/>
      <c r="GTM66" s="10"/>
      <c r="GTN66" s="10"/>
      <c r="GTO66" s="10"/>
      <c r="GTP66" s="10"/>
      <c r="GTQ66" s="57"/>
      <c r="GTR66" s="58"/>
      <c r="GTS66" s="9"/>
      <c r="GTT66" s="9"/>
      <c r="GTU66" s="78"/>
      <c r="GTV66" s="9"/>
      <c r="GTW66" s="9"/>
      <c r="GTX66" s="78"/>
      <c r="GTY66" s="9"/>
      <c r="GTZ66" s="9"/>
      <c r="GUA66" s="78"/>
      <c r="GUB66" s="9"/>
      <c r="GUC66" s="9"/>
      <c r="GUD66" s="78"/>
      <c r="GUE66" s="9"/>
      <c r="GUF66" s="9"/>
      <c r="GUG66" s="78"/>
      <c r="GUH66" s="9"/>
      <c r="GUI66" s="9"/>
      <c r="GUJ66" s="78"/>
      <c r="GUK66" s="9"/>
      <c r="GUL66" s="9"/>
      <c r="GUM66" s="78"/>
      <c r="GUN66" s="9"/>
      <c r="GUO66" s="9"/>
      <c r="GUP66" s="78"/>
      <c r="GUQ66" s="9"/>
      <c r="GUR66" s="9"/>
      <c r="GUS66" s="78"/>
      <c r="GUT66" s="9"/>
      <c r="GUU66" s="9"/>
      <c r="GUV66" s="78"/>
      <c r="GUW66" s="9"/>
      <c r="GUX66" s="9"/>
      <c r="GUY66" s="78"/>
      <c r="GUZ66" s="9"/>
      <c r="GVA66" s="9"/>
      <c r="GVB66" s="78"/>
      <c r="GVC66" s="9"/>
      <c r="GVD66" s="9"/>
      <c r="GVE66" s="78"/>
      <c r="GVF66" s="9"/>
      <c r="GVG66" s="9"/>
      <c r="GVH66" s="78"/>
      <c r="GVI66" s="9"/>
      <c r="GVJ66" s="9"/>
      <c r="GVK66" s="78"/>
      <c r="GVL66" s="9"/>
      <c r="GVM66" s="9"/>
      <c r="GVN66" s="78"/>
      <c r="GVO66" s="9"/>
      <c r="GVP66" s="9"/>
      <c r="GVQ66" s="78"/>
      <c r="GVR66" s="9"/>
      <c r="GVS66" s="9"/>
      <c r="GVT66" s="78"/>
      <c r="GVU66" s="9"/>
      <c r="GVV66" s="9"/>
      <c r="GVW66" s="78"/>
      <c r="GVX66" s="9"/>
      <c r="GVY66" s="9"/>
      <c r="GVZ66" s="78"/>
      <c r="GWA66" s="9"/>
      <c r="GWB66" s="9"/>
      <c r="GWC66" s="78"/>
      <c r="GWD66" s="10"/>
      <c r="GWE66" s="10"/>
      <c r="GWF66" s="10"/>
      <c r="GWG66" s="9"/>
      <c r="GWH66" s="9"/>
      <c r="GWI66" s="78"/>
      <c r="GWJ66" s="10"/>
      <c r="GWK66" s="10"/>
      <c r="GWL66" s="10"/>
      <c r="GWM66" s="9"/>
      <c r="GWN66" s="9"/>
      <c r="GWO66" s="78"/>
      <c r="GWP66" s="9"/>
      <c r="GWQ66" s="9"/>
      <c r="GWR66" s="78"/>
      <c r="GWS66" s="10"/>
      <c r="GWT66" s="10"/>
      <c r="GWU66" s="10"/>
      <c r="GWV66" s="10"/>
      <c r="GWW66" s="10"/>
      <c r="GWX66" s="10"/>
      <c r="GWY66" s="57"/>
      <c r="GWZ66" s="58"/>
      <c r="GXA66" s="9"/>
      <c r="GXB66" s="9"/>
      <c r="GXC66" s="78"/>
      <c r="GXD66" s="9"/>
      <c r="GXE66" s="9"/>
      <c r="GXF66" s="78"/>
      <c r="GXG66" s="9"/>
      <c r="GXH66" s="9"/>
      <c r="GXI66" s="78"/>
      <c r="GXJ66" s="9"/>
      <c r="GXK66" s="9"/>
      <c r="GXL66" s="78"/>
      <c r="GXM66" s="9"/>
      <c r="GXN66" s="9"/>
      <c r="GXO66" s="78"/>
      <c r="GXP66" s="9"/>
      <c r="GXQ66" s="9"/>
      <c r="GXR66" s="78"/>
      <c r="GXS66" s="9"/>
      <c r="GXT66" s="9"/>
      <c r="GXU66" s="78"/>
      <c r="GXV66" s="9"/>
      <c r="GXW66" s="9"/>
      <c r="GXX66" s="78"/>
      <c r="GXY66" s="9"/>
      <c r="GXZ66" s="9"/>
      <c r="GYA66" s="78"/>
      <c r="GYB66" s="9"/>
      <c r="GYC66" s="9"/>
      <c r="GYD66" s="78"/>
      <c r="GYE66" s="9"/>
      <c r="GYF66" s="9"/>
      <c r="GYG66" s="78"/>
      <c r="GYH66" s="9"/>
      <c r="GYI66" s="9"/>
      <c r="GYJ66" s="78"/>
      <c r="GYK66" s="9"/>
      <c r="GYL66" s="9"/>
      <c r="GYM66" s="78"/>
      <c r="GYN66" s="9"/>
      <c r="GYO66" s="9"/>
      <c r="GYP66" s="78"/>
      <c r="GYQ66" s="9"/>
      <c r="GYR66" s="9"/>
      <c r="GYS66" s="78"/>
      <c r="GYT66" s="9"/>
      <c r="GYU66" s="9"/>
      <c r="GYV66" s="78"/>
      <c r="GYW66" s="9"/>
      <c r="GYX66" s="9"/>
      <c r="GYY66" s="78"/>
      <c r="GYZ66" s="9"/>
      <c r="GZA66" s="9"/>
      <c r="GZB66" s="78"/>
      <c r="GZC66" s="9"/>
      <c r="GZD66" s="9"/>
      <c r="GZE66" s="78"/>
      <c r="GZF66" s="9"/>
      <c r="GZG66" s="9"/>
      <c r="GZH66" s="78"/>
      <c r="GZI66" s="9"/>
      <c r="GZJ66" s="9"/>
      <c r="GZK66" s="78"/>
      <c r="GZL66" s="10"/>
      <c r="GZM66" s="10"/>
      <c r="GZN66" s="10"/>
      <c r="GZO66" s="9"/>
      <c r="GZP66" s="9"/>
      <c r="GZQ66" s="78"/>
      <c r="GZR66" s="10"/>
      <c r="GZS66" s="10"/>
      <c r="GZT66" s="10"/>
      <c r="GZU66" s="9"/>
      <c r="GZV66" s="9"/>
      <c r="GZW66" s="78"/>
      <c r="GZX66" s="9"/>
      <c r="GZY66" s="9"/>
      <c r="GZZ66" s="78"/>
      <c r="HAA66" s="10"/>
      <c r="HAB66" s="10"/>
      <c r="HAC66" s="10"/>
      <c r="HAD66" s="10"/>
      <c r="HAE66" s="10"/>
      <c r="HAF66" s="10"/>
      <c r="HAG66" s="57"/>
      <c r="HAH66" s="58"/>
      <c r="HAI66" s="9"/>
      <c r="HAJ66" s="9"/>
      <c r="HAK66" s="78"/>
      <c r="HAL66" s="9"/>
      <c r="HAM66" s="9"/>
      <c r="HAN66" s="78"/>
      <c r="HAO66" s="9"/>
      <c r="HAP66" s="9"/>
      <c r="HAQ66" s="78"/>
      <c r="HAR66" s="9"/>
      <c r="HAS66" s="9"/>
      <c r="HAT66" s="78"/>
      <c r="HAU66" s="9"/>
      <c r="HAV66" s="9"/>
      <c r="HAW66" s="78"/>
      <c r="HAX66" s="9"/>
      <c r="HAY66" s="9"/>
      <c r="HAZ66" s="78"/>
      <c r="HBA66" s="9"/>
      <c r="HBB66" s="9"/>
      <c r="HBC66" s="78"/>
      <c r="HBD66" s="9"/>
      <c r="HBE66" s="9"/>
      <c r="HBF66" s="78"/>
      <c r="HBG66" s="9"/>
      <c r="HBH66" s="9"/>
      <c r="HBI66" s="78"/>
      <c r="HBJ66" s="9"/>
      <c r="HBK66" s="9"/>
      <c r="HBL66" s="78"/>
      <c r="HBM66" s="9"/>
      <c r="HBN66" s="9"/>
      <c r="HBO66" s="78"/>
      <c r="HBP66" s="9"/>
      <c r="HBQ66" s="9"/>
      <c r="HBR66" s="78"/>
      <c r="HBS66" s="9"/>
      <c r="HBT66" s="9"/>
      <c r="HBU66" s="78"/>
      <c r="HBV66" s="9"/>
      <c r="HBW66" s="9"/>
      <c r="HBX66" s="78"/>
      <c r="HBY66" s="9"/>
      <c r="HBZ66" s="9"/>
      <c r="HCA66" s="78"/>
      <c r="HCB66" s="9"/>
      <c r="HCC66" s="9"/>
      <c r="HCD66" s="78"/>
      <c r="HCE66" s="9"/>
      <c r="HCF66" s="9"/>
      <c r="HCG66" s="78"/>
      <c r="HCH66" s="9"/>
      <c r="HCI66" s="9"/>
      <c r="HCJ66" s="78"/>
      <c r="HCK66" s="9"/>
      <c r="HCL66" s="9"/>
      <c r="HCM66" s="78"/>
      <c r="HCN66" s="9"/>
      <c r="HCO66" s="9"/>
      <c r="HCP66" s="78"/>
      <c r="HCQ66" s="9"/>
      <c r="HCR66" s="9"/>
      <c r="HCS66" s="78"/>
      <c r="HCT66" s="10"/>
      <c r="HCU66" s="10"/>
      <c r="HCV66" s="10"/>
      <c r="HCW66" s="9"/>
      <c r="HCX66" s="9"/>
      <c r="HCY66" s="78"/>
      <c r="HCZ66" s="10"/>
      <c r="HDA66" s="10"/>
      <c r="HDB66" s="10"/>
      <c r="HDC66" s="9"/>
      <c r="HDD66" s="9"/>
      <c r="HDE66" s="78"/>
      <c r="HDF66" s="9"/>
      <c r="HDG66" s="9"/>
      <c r="HDH66" s="78"/>
      <c r="HDI66" s="10"/>
      <c r="HDJ66" s="10"/>
      <c r="HDK66" s="10"/>
      <c r="HDL66" s="10"/>
      <c r="HDM66" s="10"/>
      <c r="HDN66" s="10"/>
      <c r="HDO66" s="57"/>
      <c r="HDP66" s="58"/>
      <c r="HDQ66" s="9"/>
      <c r="HDR66" s="9"/>
      <c r="HDS66" s="78"/>
      <c r="HDT66" s="9"/>
      <c r="HDU66" s="9"/>
      <c r="HDV66" s="78"/>
      <c r="HDW66" s="9"/>
      <c r="HDX66" s="9"/>
      <c r="HDY66" s="78"/>
      <c r="HDZ66" s="9"/>
      <c r="HEA66" s="9"/>
      <c r="HEB66" s="78"/>
      <c r="HEC66" s="9"/>
      <c r="HED66" s="9"/>
      <c r="HEE66" s="78"/>
      <c r="HEF66" s="9"/>
      <c r="HEG66" s="9"/>
      <c r="HEH66" s="78"/>
      <c r="HEI66" s="9"/>
      <c r="HEJ66" s="9"/>
      <c r="HEK66" s="78"/>
      <c r="HEL66" s="9"/>
      <c r="HEM66" s="9"/>
      <c r="HEN66" s="78"/>
      <c r="HEO66" s="9"/>
      <c r="HEP66" s="9"/>
      <c r="HEQ66" s="78"/>
      <c r="HER66" s="9"/>
      <c r="HES66" s="9"/>
      <c r="HET66" s="78"/>
      <c r="HEU66" s="9"/>
      <c r="HEV66" s="9"/>
      <c r="HEW66" s="78"/>
      <c r="HEX66" s="9"/>
      <c r="HEY66" s="9"/>
      <c r="HEZ66" s="78"/>
      <c r="HFA66" s="9"/>
      <c r="HFB66" s="9"/>
      <c r="HFC66" s="78"/>
      <c r="HFD66" s="9"/>
      <c r="HFE66" s="9"/>
      <c r="HFF66" s="78"/>
      <c r="HFG66" s="9"/>
      <c r="HFH66" s="9"/>
      <c r="HFI66" s="78"/>
      <c r="HFJ66" s="9"/>
      <c r="HFK66" s="9"/>
      <c r="HFL66" s="78"/>
      <c r="HFM66" s="9"/>
      <c r="HFN66" s="9"/>
      <c r="HFO66" s="78"/>
      <c r="HFP66" s="9"/>
      <c r="HFQ66" s="9"/>
      <c r="HFR66" s="78"/>
      <c r="HFS66" s="9"/>
      <c r="HFT66" s="9"/>
      <c r="HFU66" s="78"/>
      <c r="HFV66" s="9"/>
      <c r="HFW66" s="9"/>
      <c r="HFX66" s="78"/>
      <c r="HFY66" s="9"/>
      <c r="HFZ66" s="9"/>
      <c r="HGA66" s="78"/>
      <c r="HGB66" s="10"/>
      <c r="HGC66" s="10"/>
      <c r="HGD66" s="10"/>
      <c r="HGE66" s="9"/>
      <c r="HGF66" s="9"/>
      <c r="HGG66" s="78"/>
      <c r="HGH66" s="10"/>
      <c r="HGI66" s="10"/>
      <c r="HGJ66" s="10"/>
      <c r="HGK66" s="9"/>
      <c r="HGL66" s="9"/>
      <c r="HGM66" s="78"/>
      <c r="HGN66" s="9"/>
      <c r="HGO66" s="9"/>
      <c r="HGP66" s="78"/>
      <c r="HGQ66" s="10"/>
      <c r="HGR66" s="10"/>
      <c r="HGS66" s="10"/>
      <c r="HGT66" s="10"/>
      <c r="HGU66" s="10"/>
      <c r="HGV66" s="10"/>
      <c r="HGW66" s="57"/>
      <c r="HGX66" s="58"/>
      <c r="HGY66" s="9"/>
      <c r="HGZ66" s="9"/>
      <c r="HHA66" s="78"/>
      <c r="HHB66" s="9"/>
      <c r="HHC66" s="9"/>
      <c r="HHD66" s="78"/>
      <c r="HHE66" s="9"/>
      <c r="HHF66" s="9"/>
      <c r="HHG66" s="78"/>
      <c r="HHH66" s="9"/>
      <c r="HHI66" s="9"/>
      <c r="HHJ66" s="78"/>
      <c r="HHK66" s="9"/>
      <c r="HHL66" s="9"/>
      <c r="HHM66" s="78"/>
      <c r="HHN66" s="9"/>
      <c r="HHO66" s="9"/>
      <c r="HHP66" s="78"/>
      <c r="HHQ66" s="9"/>
      <c r="HHR66" s="9"/>
      <c r="HHS66" s="78"/>
      <c r="HHT66" s="9"/>
      <c r="HHU66" s="9"/>
      <c r="HHV66" s="78"/>
      <c r="HHW66" s="9"/>
      <c r="HHX66" s="9"/>
      <c r="HHY66" s="78"/>
      <c r="HHZ66" s="9"/>
      <c r="HIA66" s="9"/>
      <c r="HIB66" s="78"/>
      <c r="HIC66" s="9"/>
      <c r="HID66" s="9"/>
      <c r="HIE66" s="78"/>
      <c r="HIF66" s="9"/>
      <c r="HIG66" s="9"/>
      <c r="HIH66" s="78"/>
      <c r="HII66" s="9"/>
      <c r="HIJ66" s="9"/>
      <c r="HIK66" s="78"/>
      <c r="HIL66" s="9"/>
      <c r="HIM66" s="9"/>
      <c r="HIN66" s="78"/>
      <c r="HIO66" s="9"/>
      <c r="HIP66" s="9"/>
      <c r="HIQ66" s="78"/>
      <c r="HIR66" s="9"/>
      <c r="HIS66" s="9"/>
      <c r="HIT66" s="78"/>
      <c r="HIU66" s="9"/>
      <c r="HIV66" s="9"/>
      <c r="HIW66" s="78"/>
      <c r="HIX66" s="9"/>
      <c r="HIY66" s="9"/>
      <c r="HIZ66" s="78"/>
      <c r="HJA66" s="9"/>
      <c r="HJB66" s="9"/>
      <c r="HJC66" s="78"/>
      <c r="HJD66" s="9"/>
      <c r="HJE66" s="9"/>
      <c r="HJF66" s="78"/>
      <c r="HJG66" s="9"/>
      <c r="HJH66" s="9"/>
      <c r="HJI66" s="78"/>
      <c r="HJJ66" s="10"/>
      <c r="HJK66" s="10"/>
      <c r="HJL66" s="10"/>
      <c r="HJM66" s="9"/>
      <c r="HJN66" s="9"/>
      <c r="HJO66" s="78"/>
      <c r="HJP66" s="10"/>
      <c r="HJQ66" s="10"/>
      <c r="HJR66" s="10"/>
      <c r="HJS66" s="9"/>
      <c r="HJT66" s="9"/>
      <c r="HJU66" s="78"/>
      <c r="HJV66" s="9"/>
      <c r="HJW66" s="9"/>
      <c r="HJX66" s="78"/>
      <c r="HJY66" s="10"/>
      <c r="HJZ66" s="10"/>
      <c r="HKA66" s="10"/>
      <c r="HKB66" s="10"/>
      <c r="HKC66" s="10"/>
      <c r="HKD66" s="10"/>
      <c r="HKE66" s="57"/>
      <c r="HKF66" s="58"/>
      <c r="HKG66" s="9"/>
      <c r="HKH66" s="9"/>
      <c r="HKI66" s="78"/>
      <c r="HKJ66" s="9"/>
      <c r="HKK66" s="9"/>
      <c r="HKL66" s="78"/>
      <c r="HKM66" s="9"/>
      <c r="HKN66" s="9"/>
      <c r="HKO66" s="78"/>
      <c r="HKP66" s="9"/>
      <c r="HKQ66" s="9"/>
      <c r="HKR66" s="78"/>
      <c r="HKS66" s="9"/>
      <c r="HKT66" s="9"/>
      <c r="HKU66" s="78"/>
      <c r="HKV66" s="9"/>
      <c r="HKW66" s="9"/>
      <c r="HKX66" s="78"/>
      <c r="HKY66" s="9"/>
      <c r="HKZ66" s="9"/>
      <c r="HLA66" s="78"/>
      <c r="HLB66" s="9"/>
      <c r="HLC66" s="9"/>
      <c r="HLD66" s="78"/>
      <c r="HLE66" s="9"/>
      <c r="HLF66" s="9"/>
      <c r="HLG66" s="78"/>
      <c r="HLH66" s="9"/>
      <c r="HLI66" s="9"/>
      <c r="HLJ66" s="78"/>
      <c r="HLK66" s="9"/>
      <c r="HLL66" s="9"/>
      <c r="HLM66" s="78"/>
      <c r="HLN66" s="9"/>
      <c r="HLO66" s="9"/>
      <c r="HLP66" s="78"/>
      <c r="HLQ66" s="9"/>
      <c r="HLR66" s="9"/>
      <c r="HLS66" s="78"/>
      <c r="HLT66" s="9"/>
      <c r="HLU66" s="9"/>
      <c r="HLV66" s="78"/>
      <c r="HLW66" s="9"/>
      <c r="HLX66" s="9"/>
      <c r="HLY66" s="78"/>
      <c r="HLZ66" s="9"/>
      <c r="HMA66" s="9"/>
      <c r="HMB66" s="78"/>
      <c r="HMC66" s="9"/>
      <c r="HMD66" s="9"/>
      <c r="HME66" s="78"/>
      <c r="HMF66" s="9"/>
      <c r="HMG66" s="9"/>
      <c r="HMH66" s="78"/>
      <c r="HMI66" s="9"/>
      <c r="HMJ66" s="9"/>
      <c r="HMK66" s="78"/>
      <c r="HML66" s="9"/>
      <c r="HMM66" s="9"/>
      <c r="HMN66" s="78"/>
      <c r="HMO66" s="9"/>
      <c r="HMP66" s="9"/>
      <c r="HMQ66" s="78"/>
      <c r="HMR66" s="10"/>
      <c r="HMS66" s="10"/>
      <c r="HMT66" s="10"/>
      <c r="HMU66" s="9"/>
      <c r="HMV66" s="9"/>
      <c r="HMW66" s="78"/>
      <c r="HMX66" s="10"/>
      <c r="HMY66" s="10"/>
      <c r="HMZ66" s="10"/>
      <c r="HNA66" s="9"/>
      <c r="HNB66" s="9"/>
      <c r="HNC66" s="78"/>
      <c r="HND66" s="9"/>
      <c r="HNE66" s="9"/>
      <c r="HNF66" s="78"/>
      <c r="HNG66" s="10"/>
      <c r="HNH66" s="10"/>
      <c r="HNI66" s="10"/>
      <c r="HNJ66" s="10"/>
      <c r="HNK66" s="10"/>
      <c r="HNL66" s="10"/>
      <c r="HNM66" s="57"/>
      <c r="HNN66" s="58"/>
      <c r="HNO66" s="9"/>
      <c r="HNP66" s="9"/>
      <c r="HNQ66" s="78"/>
      <c r="HNR66" s="9"/>
      <c r="HNS66" s="9"/>
      <c r="HNT66" s="78"/>
      <c r="HNU66" s="9"/>
      <c r="HNV66" s="9"/>
      <c r="HNW66" s="78"/>
      <c r="HNX66" s="9"/>
      <c r="HNY66" s="9"/>
      <c r="HNZ66" s="78"/>
      <c r="HOA66" s="9"/>
      <c r="HOB66" s="9"/>
      <c r="HOC66" s="78"/>
      <c r="HOD66" s="9"/>
      <c r="HOE66" s="9"/>
      <c r="HOF66" s="78"/>
      <c r="HOG66" s="9"/>
      <c r="HOH66" s="9"/>
      <c r="HOI66" s="78"/>
      <c r="HOJ66" s="9"/>
      <c r="HOK66" s="9"/>
      <c r="HOL66" s="78"/>
      <c r="HOM66" s="9"/>
      <c r="HON66" s="9"/>
      <c r="HOO66" s="78"/>
      <c r="HOP66" s="9"/>
      <c r="HOQ66" s="9"/>
      <c r="HOR66" s="78"/>
      <c r="HOS66" s="9"/>
      <c r="HOT66" s="9"/>
      <c r="HOU66" s="78"/>
      <c r="HOV66" s="9"/>
      <c r="HOW66" s="9"/>
      <c r="HOX66" s="78"/>
      <c r="HOY66" s="9"/>
      <c r="HOZ66" s="9"/>
      <c r="HPA66" s="78"/>
      <c r="HPB66" s="9"/>
      <c r="HPC66" s="9"/>
      <c r="HPD66" s="78"/>
      <c r="HPE66" s="9"/>
      <c r="HPF66" s="9"/>
      <c r="HPG66" s="78"/>
      <c r="HPH66" s="9"/>
      <c r="HPI66" s="9"/>
      <c r="HPJ66" s="78"/>
      <c r="HPK66" s="9"/>
      <c r="HPL66" s="9"/>
      <c r="HPM66" s="78"/>
      <c r="HPN66" s="9"/>
      <c r="HPO66" s="9"/>
      <c r="HPP66" s="78"/>
      <c r="HPQ66" s="9"/>
      <c r="HPR66" s="9"/>
      <c r="HPS66" s="78"/>
      <c r="HPT66" s="9"/>
      <c r="HPU66" s="9"/>
      <c r="HPV66" s="78"/>
      <c r="HPW66" s="9"/>
      <c r="HPX66" s="9"/>
      <c r="HPY66" s="78"/>
      <c r="HPZ66" s="10"/>
      <c r="HQA66" s="10"/>
      <c r="HQB66" s="10"/>
      <c r="HQC66" s="9"/>
      <c r="HQD66" s="9"/>
      <c r="HQE66" s="78"/>
      <c r="HQF66" s="10"/>
      <c r="HQG66" s="10"/>
      <c r="HQH66" s="10"/>
      <c r="HQI66" s="9"/>
      <c r="HQJ66" s="9"/>
      <c r="HQK66" s="78"/>
      <c r="HQL66" s="9"/>
      <c r="HQM66" s="9"/>
      <c r="HQN66" s="78"/>
      <c r="HQO66" s="10"/>
      <c r="HQP66" s="10"/>
      <c r="HQQ66" s="10"/>
      <c r="HQR66" s="10"/>
      <c r="HQS66" s="10"/>
      <c r="HQT66" s="10"/>
      <c r="HQU66" s="57"/>
      <c r="HQV66" s="58"/>
      <c r="HQW66" s="9"/>
      <c r="HQX66" s="9"/>
      <c r="HQY66" s="78"/>
      <c r="HQZ66" s="9"/>
      <c r="HRA66" s="9"/>
      <c r="HRB66" s="78"/>
      <c r="HRC66" s="9"/>
      <c r="HRD66" s="9"/>
      <c r="HRE66" s="78"/>
      <c r="HRF66" s="9"/>
      <c r="HRG66" s="9"/>
      <c r="HRH66" s="78"/>
      <c r="HRI66" s="9"/>
      <c r="HRJ66" s="9"/>
      <c r="HRK66" s="78"/>
      <c r="HRL66" s="9"/>
      <c r="HRM66" s="9"/>
      <c r="HRN66" s="78"/>
      <c r="HRO66" s="9"/>
      <c r="HRP66" s="9"/>
      <c r="HRQ66" s="78"/>
      <c r="HRR66" s="9"/>
      <c r="HRS66" s="9"/>
      <c r="HRT66" s="78"/>
      <c r="HRU66" s="9"/>
      <c r="HRV66" s="9"/>
      <c r="HRW66" s="78"/>
      <c r="HRX66" s="9"/>
      <c r="HRY66" s="9"/>
      <c r="HRZ66" s="78"/>
      <c r="HSA66" s="9"/>
      <c r="HSB66" s="9"/>
      <c r="HSC66" s="78"/>
      <c r="HSD66" s="9"/>
      <c r="HSE66" s="9"/>
      <c r="HSF66" s="78"/>
      <c r="HSG66" s="9"/>
      <c r="HSH66" s="9"/>
      <c r="HSI66" s="78"/>
      <c r="HSJ66" s="9"/>
      <c r="HSK66" s="9"/>
      <c r="HSL66" s="78"/>
      <c r="HSM66" s="9"/>
      <c r="HSN66" s="9"/>
      <c r="HSO66" s="78"/>
      <c r="HSP66" s="9"/>
      <c r="HSQ66" s="9"/>
      <c r="HSR66" s="78"/>
      <c r="HSS66" s="9"/>
      <c r="HST66" s="9"/>
      <c r="HSU66" s="78"/>
      <c r="HSV66" s="9"/>
      <c r="HSW66" s="9"/>
      <c r="HSX66" s="78"/>
      <c r="HSY66" s="9"/>
      <c r="HSZ66" s="9"/>
      <c r="HTA66" s="78"/>
      <c r="HTB66" s="9"/>
      <c r="HTC66" s="9"/>
      <c r="HTD66" s="78"/>
      <c r="HTE66" s="9"/>
      <c r="HTF66" s="9"/>
      <c r="HTG66" s="78"/>
      <c r="HTH66" s="10"/>
      <c r="HTI66" s="10"/>
      <c r="HTJ66" s="10"/>
      <c r="HTK66" s="9"/>
      <c r="HTL66" s="9"/>
      <c r="HTM66" s="78"/>
      <c r="HTN66" s="10"/>
      <c r="HTO66" s="10"/>
      <c r="HTP66" s="10"/>
      <c r="HTQ66" s="9"/>
      <c r="HTR66" s="9"/>
      <c r="HTS66" s="78"/>
      <c r="HTT66" s="9"/>
      <c r="HTU66" s="9"/>
      <c r="HTV66" s="78"/>
      <c r="HTW66" s="10"/>
      <c r="HTX66" s="10"/>
      <c r="HTY66" s="10"/>
      <c r="HTZ66" s="10"/>
      <c r="HUA66" s="10"/>
      <c r="HUB66" s="10"/>
      <c r="HUC66" s="57"/>
      <c r="HUD66" s="58"/>
      <c r="HUE66" s="9"/>
      <c r="HUF66" s="9"/>
      <c r="HUG66" s="78"/>
      <c r="HUH66" s="9"/>
      <c r="HUI66" s="9"/>
      <c r="HUJ66" s="78"/>
      <c r="HUK66" s="9"/>
      <c r="HUL66" s="9"/>
      <c r="HUM66" s="78"/>
      <c r="HUN66" s="9"/>
      <c r="HUO66" s="9"/>
      <c r="HUP66" s="78"/>
      <c r="HUQ66" s="9"/>
      <c r="HUR66" s="9"/>
      <c r="HUS66" s="78"/>
      <c r="HUT66" s="9"/>
      <c r="HUU66" s="9"/>
      <c r="HUV66" s="78"/>
      <c r="HUW66" s="9"/>
      <c r="HUX66" s="9"/>
      <c r="HUY66" s="78"/>
      <c r="HUZ66" s="9"/>
      <c r="HVA66" s="9"/>
      <c r="HVB66" s="78"/>
      <c r="HVC66" s="9"/>
      <c r="HVD66" s="9"/>
      <c r="HVE66" s="78"/>
      <c r="HVF66" s="9"/>
      <c r="HVG66" s="9"/>
      <c r="HVH66" s="78"/>
      <c r="HVI66" s="9"/>
      <c r="HVJ66" s="9"/>
      <c r="HVK66" s="78"/>
      <c r="HVL66" s="9"/>
      <c r="HVM66" s="9"/>
      <c r="HVN66" s="78"/>
      <c r="HVO66" s="9"/>
      <c r="HVP66" s="9"/>
      <c r="HVQ66" s="78"/>
      <c r="HVR66" s="9"/>
      <c r="HVS66" s="9"/>
      <c r="HVT66" s="78"/>
      <c r="HVU66" s="9"/>
      <c r="HVV66" s="9"/>
      <c r="HVW66" s="78"/>
      <c r="HVX66" s="9"/>
      <c r="HVY66" s="9"/>
      <c r="HVZ66" s="78"/>
      <c r="HWA66" s="9"/>
      <c r="HWB66" s="9"/>
      <c r="HWC66" s="78"/>
      <c r="HWD66" s="9"/>
      <c r="HWE66" s="9"/>
      <c r="HWF66" s="78"/>
      <c r="HWG66" s="9"/>
      <c r="HWH66" s="9"/>
      <c r="HWI66" s="78"/>
      <c r="HWJ66" s="9"/>
      <c r="HWK66" s="9"/>
      <c r="HWL66" s="78"/>
      <c r="HWM66" s="9"/>
      <c r="HWN66" s="9"/>
      <c r="HWO66" s="78"/>
      <c r="HWP66" s="10"/>
      <c r="HWQ66" s="10"/>
      <c r="HWR66" s="10"/>
      <c r="HWS66" s="9"/>
      <c r="HWT66" s="9"/>
      <c r="HWU66" s="78"/>
      <c r="HWV66" s="10"/>
      <c r="HWW66" s="10"/>
      <c r="HWX66" s="10"/>
      <c r="HWY66" s="9"/>
      <c r="HWZ66" s="9"/>
      <c r="HXA66" s="78"/>
      <c r="HXB66" s="9"/>
      <c r="HXC66" s="9"/>
      <c r="HXD66" s="78"/>
      <c r="HXE66" s="10"/>
      <c r="HXF66" s="10"/>
      <c r="HXG66" s="10"/>
      <c r="HXH66" s="10"/>
      <c r="HXI66" s="10"/>
      <c r="HXJ66" s="10"/>
      <c r="HXK66" s="57"/>
      <c r="HXL66" s="58"/>
      <c r="HXM66" s="9"/>
      <c r="HXN66" s="9"/>
      <c r="HXO66" s="78"/>
      <c r="HXP66" s="9"/>
      <c r="HXQ66" s="9"/>
      <c r="HXR66" s="78"/>
      <c r="HXS66" s="9"/>
      <c r="HXT66" s="9"/>
      <c r="HXU66" s="78"/>
      <c r="HXV66" s="9"/>
      <c r="HXW66" s="9"/>
      <c r="HXX66" s="78"/>
      <c r="HXY66" s="9"/>
      <c r="HXZ66" s="9"/>
      <c r="HYA66" s="78"/>
      <c r="HYB66" s="9"/>
      <c r="HYC66" s="9"/>
      <c r="HYD66" s="78"/>
      <c r="HYE66" s="9"/>
      <c r="HYF66" s="9"/>
      <c r="HYG66" s="78"/>
      <c r="HYH66" s="9"/>
      <c r="HYI66" s="9"/>
      <c r="HYJ66" s="78"/>
      <c r="HYK66" s="9"/>
      <c r="HYL66" s="9"/>
      <c r="HYM66" s="78"/>
      <c r="HYN66" s="9"/>
      <c r="HYO66" s="9"/>
      <c r="HYP66" s="78"/>
      <c r="HYQ66" s="9"/>
      <c r="HYR66" s="9"/>
      <c r="HYS66" s="78"/>
      <c r="HYT66" s="9"/>
      <c r="HYU66" s="9"/>
      <c r="HYV66" s="78"/>
      <c r="HYW66" s="9"/>
      <c r="HYX66" s="9"/>
      <c r="HYY66" s="78"/>
      <c r="HYZ66" s="9"/>
      <c r="HZA66" s="9"/>
      <c r="HZB66" s="78"/>
      <c r="HZC66" s="9"/>
      <c r="HZD66" s="9"/>
      <c r="HZE66" s="78"/>
      <c r="HZF66" s="9"/>
      <c r="HZG66" s="9"/>
      <c r="HZH66" s="78"/>
      <c r="HZI66" s="9"/>
      <c r="HZJ66" s="9"/>
      <c r="HZK66" s="78"/>
      <c r="HZL66" s="9"/>
      <c r="HZM66" s="9"/>
      <c r="HZN66" s="78"/>
      <c r="HZO66" s="9"/>
      <c r="HZP66" s="9"/>
      <c r="HZQ66" s="78"/>
      <c r="HZR66" s="9"/>
      <c r="HZS66" s="9"/>
      <c r="HZT66" s="78"/>
      <c r="HZU66" s="9"/>
      <c r="HZV66" s="9"/>
      <c r="HZW66" s="78"/>
      <c r="HZX66" s="10"/>
      <c r="HZY66" s="10"/>
      <c r="HZZ66" s="10"/>
      <c r="IAA66" s="9"/>
      <c r="IAB66" s="9"/>
      <c r="IAC66" s="78"/>
      <c r="IAD66" s="10"/>
      <c r="IAE66" s="10"/>
      <c r="IAF66" s="10"/>
      <c r="IAG66" s="9"/>
      <c r="IAH66" s="9"/>
      <c r="IAI66" s="78"/>
      <c r="IAJ66" s="9"/>
      <c r="IAK66" s="9"/>
      <c r="IAL66" s="78"/>
      <c r="IAM66" s="10"/>
      <c r="IAN66" s="10"/>
      <c r="IAO66" s="10"/>
      <c r="IAP66" s="10"/>
      <c r="IAQ66" s="10"/>
      <c r="IAR66" s="10"/>
      <c r="IAS66" s="57"/>
      <c r="IAT66" s="58"/>
      <c r="IAU66" s="9"/>
      <c r="IAV66" s="9"/>
      <c r="IAW66" s="78"/>
      <c r="IAX66" s="9"/>
      <c r="IAY66" s="9"/>
      <c r="IAZ66" s="78"/>
      <c r="IBA66" s="9"/>
      <c r="IBB66" s="9"/>
      <c r="IBC66" s="78"/>
      <c r="IBD66" s="9"/>
      <c r="IBE66" s="9"/>
      <c r="IBF66" s="78"/>
      <c r="IBG66" s="9"/>
      <c r="IBH66" s="9"/>
      <c r="IBI66" s="78"/>
      <c r="IBJ66" s="9"/>
      <c r="IBK66" s="9"/>
      <c r="IBL66" s="78"/>
      <c r="IBM66" s="9"/>
      <c r="IBN66" s="9"/>
      <c r="IBO66" s="78"/>
      <c r="IBP66" s="9"/>
      <c r="IBQ66" s="9"/>
      <c r="IBR66" s="78"/>
      <c r="IBS66" s="9"/>
      <c r="IBT66" s="9"/>
      <c r="IBU66" s="78"/>
      <c r="IBV66" s="9"/>
      <c r="IBW66" s="9"/>
      <c r="IBX66" s="78"/>
      <c r="IBY66" s="9"/>
      <c r="IBZ66" s="9"/>
      <c r="ICA66" s="78"/>
      <c r="ICB66" s="9"/>
      <c r="ICC66" s="9"/>
      <c r="ICD66" s="78"/>
      <c r="ICE66" s="9"/>
      <c r="ICF66" s="9"/>
      <c r="ICG66" s="78"/>
      <c r="ICH66" s="9"/>
      <c r="ICI66" s="9"/>
      <c r="ICJ66" s="78"/>
      <c r="ICK66" s="9"/>
      <c r="ICL66" s="9"/>
      <c r="ICM66" s="78"/>
      <c r="ICN66" s="9"/>
      <c r="ICO66" s="9"/>
      <c r="ICP66" s="78"/>
      <c r="ICQ66" s="9"/>
      <c r="ICR66" s="9"/>
      <c r="ICS66" s="78"/>
      <c r="ICT66" s="9"/>
      <c r="ICU66" s="9"/>
      <c r="ICV66" s="78"/>
      <c r="ICW66" s="9"/>
      <c r="ICX66" s="9"/>
      <c r="ICY66" s="78"/>
      <c r="ICZ66" s="9"/>
      <c r="IDA66" s="9"/>
      <c r="IDB66" s="78"/>
      <c r="IDC66" s="9"/>
      <c r="IDD66" s="9"/>
      <c r="IDE66" s="78"/>
      <c r="IDF66" s="10"/>
      <c r="IDG66" s="10"/>
      <c r="IDH66" s="10"/>
      <c r="IDI66" s="9"/>
      <c r="IDJ66" s="9"/>
      <c r="IDK66" s="78"/>
      <c r="IDL66" s="10"/>
      <c r="IDM66" s="10"/>
      <c r="IDN66" s="10"/>
      <c r="IDO66" s="9"/>
      <c r="IDP66" s="9"/>
      <c r="IDQ66" s="78"/>
      <c r="IDR66" s="9"/>
      <c r="IDS66" s="9"/>
      <c r="IDT66" s="78"/>
      <c r="IDU66" s="10"/>
      <c r="IDV66" s="10"/>
      <c r="IDW66" s="10"/>
      <c r="IDX66" s="10"/>
      <c r="IDY66" s="10"/>
      <c r="IDZ66" s="10"/>
      <c r="IEA66" s="57"/>
      <c r="IEB66" s="58"/>
      <c r="IEC66" s="9"/>
      <c r="IED66" s="9"/>
      <c r="IEE66" s="78"/>
      <c r="IEF66" s="9"/>
      <c r="IEG66" s="9"/>
      <c r="IEH66" s="78"/>
      <c r="IEI66" s="9"/>
      <c r="IEJ66" s="9"/>
      <c r="IEK66" s="78"/>
      <c r="IEL66" s="9"/>
      <c r="IEM66" s="9"/>
      <c r="IEN66" s="78"/>
      <c r="IEO66" s="9"/>
      <c r="IEP66" s="9"/>
      <c r="IEQ66" s="78"/>
      <c r="IER66" s="9"/>
      <c r="IES66" s="9"/>
      <c r="IET66" s="78"/>
      <c r="IEU66" s="9"/>
      <c r="IEV66" s="9"/>
      <c r="IEW66" s="78"/>
      <c r="IEX66" s="9"/>
      <c r="IEY66" s="9"/>
      <c r="IEZ66" s="78"/>
      <c r="IFA66" s="9"/>
      <c r="IFB66" s="9"/>
      <c r="IFC66" s="78"/>
      <c r="IFD66" s="9"/>
      <c r="IFE66" s="9"/>
      <c r="IFF66" s="78"/>
      <c r="IFG66" s="9"/>
      <c r="IFH66" s="9"/>
      <c r="IFI66" s="78"/>
      <c r="IFJ66" s="9"/>
      <c r="IFK66" s="9"/>
      <c r="IFL66" s="78"/>
      <c r="IFM66" s="9"/>
      <c r="IFN66" s="9"/>
      <c r="IFO66" s="78"/>
      <c r="IFP66" s="9"/>
      <c r="IFQ66" s="9"/>
      <c r="IFR66" s="78"/>
      <c r="IFS66" s="9"/>
      <c r="IFT66" s="9"/>
      <c r="IFU66" s="78"/>
      <c r="IFV66" s="9"/>
      <c r="IFW66" s="9"/>
      <c r="IFX66" s="78"/>
      <c r="IFY66" s="9"/>
      <c r="IFZ66" s="9"/>
      <c r="IGA66" s="78"/>
      <c r="IGB66" s="9"/>
      <c r="IGC66" s="9"/>
      <c r="IGD66" s="78"/>
      <c r="IGE66" s="9"/>
      <c r="IGF66" s="9"/>
      <c r="IGG66" s="78"/>
      <c r="IGH66" s="9"/>
      <c r="IGI66" s="9"/>
      <c r="IGJ66" s="78"/>
      <c r="IGK66" s="9"/>
      <c r="IGL66" s="9"/>
      <c r="IGM66" s="78"/>
      <c r="IGN66" s="10"/>
      <c r="IGO66" s="10"/>
      <c r="IGP66" s="10"/>
      <c r="IGQ66" s="9"/>
      <c r="IGR66" s="9"/>
      <c r="IGS66" s="78"/>
      <c r="IGT66" s="10"/>
      <c r="IGU66" s="10"/>
      <c r="IGV66" s="10"/>
      <c r="IGW66" s="9"/>
      <c r="IGX66" s="9"/>
      <c r="IGY66" s="78"/>
      <c r="IGZ66" s="9"/>
      <c r="IHA66" s="9"/>
      <c r="IHB66" s="78"/>
      <c r="IHC66" s="10"/>
      <c r="IHD66" s="10"/>
      <c r="IHE66" s="10"/>
      <c r="IHF66" s="10"/>
      <c r="IHG66" s="10"/>
      <c r="IHH66" s="10"/>
      <c r="IHI66" s="57"/>
      <c r="IHJ66" s="58"/>
      <c r="IHK66" s="9"/>
      <c r="IHL66" s="9"/>
      <c r="IHM66" s="78"/>
      <c r="IHN66" s="9"/>
      <c r="IHO66" s="9"/>
      <c r="IHP66" s="78"/>
      <c r="IHQ66" s="9"/>
      <c r="IHR66" s="9"/>
      <c r="IHS66" s="78"/>
      <c r="IHT66" s="9"/>
      <c r="IHU66" s="9"/>
      <c r="IHV66" s="78"/>
      <c r="IHW66" s="9"/>
      <c r="IHX66" s="9"/>
      <c r="IHY66" s="78"/>
      <c r="IHZ66" s="9"/>
      <c r="IIA66" s="9"/>
      <c r="IIB66" s="78"/>
      <c r="IIC66" s="9"/>
      <c r="IID66" s="9"/>
      <c r="IIE66" s="78"/>
      <c r="IIF66" s="9"/>
      <c r="IIG66" s="9"/>
      <c r="IIH66" s="78"/>
      <c r="III66" s="9"/>
      <c r="IIJ66" s="9"/>
      <c r="IIK66" s="78"/>
      <c r="IIL66" s="9"/>
      <c r="IIM66" s="9"/>
      <c r="IIN66" s="78"/>
      <c r="IIO66" s="9"/>
      <c r="IIP66" s="9"/>
      <c r="IIQ66" s="78"/>
      <c r="IIR66" s="9"/>
      <c r="IIS66" s="9"/>
      <c r="IIT66" s="78"/>
      <c r="IIU66" s="9"/>
      <c r="IIV66" s="9"/>
      <c r="IIW66" s="78"/>
      <c r="IIX66" s="9"/>
      <c r="IIY66" s="9"/>
      <c r="IIZ66" s="78"/>
      <c r="IJA66" s="9"/>
      <c r="IJB66" s="9"/>
      <c r="IJC66" s="78"/>
      <c r="IJD66" s="9"/>
      <c r="IJE66" s="9"/>
      <c r="IJF66" s="78"/>
      <c r="IJG66" s="9"/>
      <c r="IJH66" s="9"/>
      <c r="IJI66" s="78"/>
      <c r="IJJ66" s="9"/>
      <c r="IJK66" s="9"/>
      <c r="IJL66" s="78"/>
      <c r="IJM66" s="9"/>
      <c r="IJN66" s="9"/>
      <c r="IJO66" s="78"/>
      <c r="IJP66" s="9"/>
      <c r="IJQ66" s="9"/>
      <c r="IJR66" s="78"/>
      <c r="IJS66" s="9"/>
      <c r="IJT66" s="9"/>
      <c r="IJU66" s="78"/>
      <c r="IJV66" s="10"/>
      <c r="IJW66" s="10"/>
      <c r="IJX66" s="10"/>
      <c r="IJY66" s="9"/>
      <c r="IJZ66" s="9"/>
      <c r="IKA66" s="78"/>
      <c r="IKB66" s="10"/>
      <c r="IKC66" s="10"/>
      <c r="IKD66" s="10"/>
      <c r="IKE66" s="9"/>
      <c r="IKF66" s="9"/>
      <c r="IKG66" s="78"/>
      <c r="IKH66" s="9"/>
      <c r="IKI66" s="9"/>
      <c r="IKJ66" s="78"/>
      <c r="IKK66" s="10"/>
      <c r="IKL66" s="10"/>
      <c r="IKM66" s="10"/>
      <c r="IKN66" s="10"/>
      <c r="IKO66" s="10"/>
      <c r="IKP66" s="10"/>
      <c r="IKQ66" s="57"/>
      <c r="IKR66" s="58"/>
      <c r="IKS66" s="9"/>
      <c r="IKT66" s="9"/>
      <c r="IKU66" s="78"/>
      <c r="IKV66" s="9"/>
      <c r="IKW66" s="9"/>
      <c r="IKX66" s="78"/>
      <c r="IKY66" s="9"/>
      <c r="IKZ66" s="9"/>
      <c r="ILA66" s="78"/>
      <c r="ILB66" s="9"/>
      <c r="ILC66" s="9"/>
      <c r="ILD66" s="78"/>
      <c r="ILE66" s="9"/>
      <c r="ILF66" s="9"/>
      <c r="ILG66" s="78"/>
      <c r="ILH66" s="9"/>
      <c r="ILI66" s="9"/>
      <c r="ILJ66" s="78"/>
      <c r="ILK66" s="9"/>
      <c r="ILL66" s="9"/>
      <c r="ILM66" s="78"/>
      <c r="ILN66" s="9"/>
      <c r="ILO66" s="9"/>
      <c r="ILP66" s="78"/>
      <c r="ILQ66" s="9"/>
      <c r="ILR66" s="9"/>
      <c r="ILS66" s="78"/>
      <c r="ILT66" s="9"/>
      <c r="ILU66" s="9"/>
      <c r="ILV66" s="78"/>
      <c r="ILW66" s="9"/>
      <c r="ILX66" s="9"/>
      <c r="ILY66" s="78"/>
      <c r="ILZ66" s="9"/>
      <c r="IMA66" s="9"/>
      <c r="IMB66" s="78"/>
      <c r="IMC66" s="9"/>
      <c r="IMD66" s="9"/>
      <c r="IME66" s="78"/>
      <c r="IMF66" s="9"/>
      <c r="IMG66" s="9"/>
      <c r="IMH66" s="78"/>
      <c r="IMI66" s="9"/>
      <c r="IMJ66" s="9"/>
      <c r="IMK66" s="78"/>
      <c r="IML66" s="9"/>
      <c r="IMM66" s="9"/>
      <c r="IMN66" s="78"/>
      <c r="IMO66" s="9"/>
      <c r="IMP66" s="9"/>
      <c r="IMQ66" s="78"/>
      <c r="IMR66" s="9"/>
      <c r="IMS66" s="9"/>
      <c r="IMT66" s="78"/>
      <c r="IMU66" s="9"/>
      <c r="IMV66" s="9"/>
      <c r="IMW66" s="78"/>
      <c r="IMX66" s="9"/>
      <c r="IMY66" s="9"/>
      <c r="IMZ66" s="78"/>
      <c r="INA66" s="9"/>
      <c r="INB66" s="9"/>
      <c r="INC66" s="78"/>
      <c r="IND66" s="10"/>
      <c r="INE66" s="10"/>
      <c r="INF66" s="10"/>
      <c r="ING66" s="9"/>
      <c r="INH66" s="9"/>
      <c r="INI66" s="78"/>
      <c r="INJ66" s="10"/>
      <c r="INK66" s="10"/>
      <c r="INL66" s="10"/>
      <c r="INM66" s="9"/>
      <c r="INN66" s="9"/>
      <c r="INO66" s="78"/>
      <c r="INP66" s="9"/>
      <c r="INQ66" s="9"/>
      <c r="INR66" s="78"/>
      <c r="INS66" s="10"/>
      <c r="INT66" s="10"/>
      <c r="INU66" s="10"/>
      <c r="INV66" s="10"/>
      <c r="INW66" s="10"/>
      <c r="INX66" s="10"/>
      <c r="INY66" s="57"/>
      <c r="INZ66" s="58"/>
      <c r="IOA66" s="9"/>
      <c r="IOB66" s="9"/>
      <c r="IOC66" s="78"/>
      <c r="IOD66" s="9"/>
      <c r="IOE66" s="9"/>
      <c r="IOF66" s="78"/>
      <c r="IOG66" s="9"/>
      <c r="IOH66" s="9"/>
      <c r="IOI66" s="78"/>
      <c r="IOJ66" s="9"/>
      <c r="IOK66" s="9"/>
      <c r="IOL66" s="78"/>
      <c r="IOM66" s="9"/>
      <c r="ION66" s="9"/>
      <c r="IOO66" s="78"/>
      <c r="IOP66" s="9"/>
      <c r="IOQ66" s="9"/>
      <c r="IOR66" s="78"/>
      <c r="IOS66" s="9"/>
      <c r="IOT66" s="9"/>
      <c r="IOU66" s="78"/>
      <c r="IOV66" s="9"/>
      <c r="IOW66" s="9"/>
      <c r="IOX66" s="78"/>
      <c r="IOY66" s="9"/>
      <c r="IOZ66" s="9"/>
      <c r="IPA66" s="78"/>
      <c r="IPB66" s="9"/>
      <c r="IPC66" s="9"/>
      <c r="IPD66" s="78"/>
      <c r="IPE66" s="9"/>
      <c r="IPF66" s="9"/>
      <c r="IPG66" s="78"/>
      <c r="IPH66" s="9"/>
      <c r="IPI66" s="9"/>
      <c r="IPJ66" s="78"/>
      <c r="IPK66" s="9"/>
      <c r="IPL66" s="9"/>
      <c r="IPM66" s="78"/>
      <c r="IPN66" s="9"/>
      <c r="IPO66" s="9"/>
      <c r="IPP66" s="78"/>
      <c r="IPQ66" s="9"/>
      <c r="IPR66" s="9"/>
      <c r="IPS66" s="78"/>
      <c r="IPT66" s="9"/>
      <c r="IPU66" s="9"/>
      <c r="IPV66" s="78"/>
      <c r="IPW66" s="9"/>
      <c r="IPX66" s="9"/>
      <c r="IPY66" s="78"/>
      <c r="IPZ66" s="9"/>
      <c r="IQA66" s="9"/>
      <c r="IQB66" s="78"/>
      <c r="IQC66" s="9"/>
      <c r="IQD66" s="9"/>
      <c r="IQE66" s="78"/>
      <c r="IQF66" s="9"/>
      <c r="IQG66" s="9"/>
      <c r="IQH66" s="78"/>
      <c r="IQI66" s="9"/>
      <c r="IQJ66" s="9"/>
      <c r="IQK66" s="78"/>
      <c r="IQL66" s="10"/>
      <c r="IQM66" s="10"/>
      <c r="IQN66" s="10"/>
      <c r="IQO66" s="9"/>
      <c r="IQP66" s="9"/>
      <c r="IQQ66" s="78"/>
      <c r="IQR66" s="10"/>
      <c r="IQS66" s="10"/>
      <c r="IQT66" s="10"/>
      <c r="IQU66" s="9"/>
      <c r="IQV66" s="9"/>
      <c r="IQW66" s="78"/>
      <c r="IQX66" s="9"/>
      <c r="IQY66" s="9"/>
      <c r="IQZ66" s="78"/>
      <c r="IRA66" s="10"/>
      <c r="IRB66" s="10"/>
      <c r="IRC66" s="10"/>
      <c r="IRD66" s="10"/>
      <c r="IRE66" s="10"/>
      <c r="IRF66" s="10"/>
      <c r="IRG66" s="57"/>
      <c r="IRH66" s="58"/>
      <c r="IRI66" s="9"/>
      <c r="IRJ66" s="9"/>
      <c r="IRK66" s="78"/>
      <c r="IRL66" s="9"/>
      <c r="IRM66" s="9"/>
      <c r="IRN66" s="78"/>
      <c r="IRO66" s="9"/>
      <c r="IRP66" s="9"/>
      <c r="IRQ66" s="78"/>
      <c r="IRR66" s="9"/>
      <c r="IRS66" s="9"/>
      <c r="IRT66" s="78"/>
      <c r="IRU66" s="9"/>
      <c r="IRV66" s="9"/>
      <c r="IRW66" s="78"/>
      <c r="IRX66" s="9"/>
      <c r="IRY66" s="9"/>
      <c r="IRZ66" s="78"/>
      <c r="ISA66" s="9"/>
      <c r="ISB66" s="9"/>
      <c r="ISC66" s="78"/>
      <c r="ISD66" s="9"/>
      <c r="ISE66" s="9"/>
      <c r="ISF66" s="78"/>
      <c r="ISG66" s="9"/>
      <c r="ISH66" s="9"/>
      <c r="ISI66" s="78"/>
      <c r="ISJ66" s="9"/>
      <c r="ISK66" s="9"/>
      <c r="ISL66" s="78"/>
      <c r="ISM66" s="9"/>
      <c r="ISN66" s="9"/>
      <c r="ISO66" s="78"/>
      <c r="ISP66" s="9"/>
      <c r="ISQ66" s="9"/>
      <c r="ISR66" s="78"/>
      <c r="ISS66" s="9"/>
      <c r="IST66" s="9"/>
      <c r="ISU66" s="78"/>
      <c r="ISV66" s="9"/>
      <c r="ISW66" s="9"/>
      <c r="ISX66" s="78"/>
      <c r="ISY66" s="9"/>
      <c r="ISZ66" s="9"/>
      <c r="ITA66" s="78"/>
      <c r="ITB66" s="9"/>
      <c r="ITC66" s="9"/>
      <c r="ITD66" s="78"/>
      <c r="ITE66" s="9"/>
      <c r="ITF66" s="9"/>
      <c r="ITG66" s="78"/>
      <c r="ITH66" s="9"/>
      <c r="ITI66" s="9"/>
      <c r="ITJ66" s="78"/>
      <c r="ITK66" s="9"/>
      <c r="ITL66" s="9"/>
      <c r="ITM66" s="78"/>
      <c r="ITN66" s="9"/>
      <c r="ITO66" s="9"/>
      <c r="ITP66" s="78"/>
      <c r="ITQ66" s="9"/>
      <c r="ITR66" s="9"/>
      <c r="ITS66" s="78"/>
      <c r="ITT66" s="10"/>
      <c r="ITU66" s="10"/>
      <c r="ITV66" s="10"/>
      <c r="ITW66" s="9"/>
      <c r="ITX66" s="9"/>
      <c r="ITY66" s="78"/>
      <c r="ITZ66" s="10"/>
      <c r="IUA66" s="10"/>
      <c r="IUB66" s="10"/>
      <c r="IUC66" s="9"/>
      <c r="IUD66" s="9"/>
      <c r="IUE66" s="78"/>
      <c r="IUF66" s="9"/>
      <c r="IUG66" s="9"/>
      <c r="IUH66" s="78"/>
      <c r="IUI66" s="10"/>
      <c r="IUJ66" s="10"/>
      <c r="IUK66" s="10"/>
      <c r="IUL66" s="10"/>
      <c r="IUM66" s="10"/>
      <c r="IUN66" s="10"/>
      <c r="IUO66" s="57"/>
      <c r="IUP66" s="58"/>
      <c r="IUQ66" s="9"/>
      <c r="IUR66" s="9"/>
      <c r="IUS66" s="78"/>
      <c r="IUT66" s="9"/>
      <c r="IUU66" s="9"/>
      <c r="IUV66" s="78"/>
      <c r="IUW66" s="9"/>
      <c r="IUX66" s="9"/>
      <c r="IUY66" s="78"/>
      <c r="IUZ66" s="9"/>
      <c r="IVA66" s="9"/>
      <c r="IVB66" s="78"/>
      <c r="IVC66" s="9"/>
      <c r="IVD66" s="9"/>
      <c r="IVE66" s="78"/>
      <c r="IVF66" s="9"/>
      <c r="IVG66" s="9"/>
      <c r="IVH66" s="78"/>
      <c r="IVI66" s="9"/>
      <c r="IVJ66" s="9"/>
      <c r="IVK66" s="78"/>
      <c r="IVL66" s="9"/>
      <c r="IVM66" s="9"/>
      <c r="IVN66" s="78"/>
      <c r="IVO66" s="9"/>
      <c r="IVP66" s="9"/>
      <c r="IVQ66" s="78"/>
      <c r="IVR66" s="9"/>
      <c r="IVS66" s="9"/>
      <c r="IVT66" s="78"/>
      <c r="IVU66" s="9"/>
      <c r="IVV66" s="9"/>
      <c r="IVW66" s="78"/>
      <c r="IVX66" s="9"/>
      <c r="IVY66" s="9"/>
      <c r="IVZ66" s="78"/>
      <c r="IWA66" s="9"/>
      <c r="IWB66" s="9"/>
      <c r="IWC66" s="78"/>
      <c r="IWD66" s="9"/>
      <c r="IWE66" s="9"/>
      <c r="IWF66" s="78"/>
      <c r="IWG66" s="9"/>
      <c r="IWH66" s="9"/>
      <c r="IWI66" s="78"/>
      <c r="IWJ66" s="9"/>
      <c r="IWK66" s="9"/>
      <c r="IWL66" s="78"/>
      <c r="IWM66" s="9"/>
      <c r="IWN66" s="9"/>
      <c r="IWO66" s="78"/>
      <c r="IWP66" s="9"/>
      <c r="IWQ66" s="9"/>
      <c r="IWR66" s="78"/>
      <c r="IWS66" s="9"/>
      <c r="IWT66" s="9"/>
      <c r="IWU66" s="78"/>
      <c r="IWV66" s="9"/>
      <c r="IWW66" s="9"/>
      <c r="IWX66" s="78"/>
      <c r="IWY66" s="9"/>
      <c r="IWZ66" s="9"/>
      <c r="IXA66" s="78"/>
      <c r="IXB66" s="10"/>
      <c r="IXC66" s="10"/>
      <c r="IXD66" s="10"/>
      <c r="IXE66" s="9"/>
      <c r="IXF66" s="9"/>
      <c r="IXG66" s="78"/>
      <c r="IXH66" s="10"/>
      <c r="IXI66" s="10"/>
      <c r="IXJ66" s="10"/>
      <c r="IXK66" s="9"/>
      <c r="IXL66" s="9"/>
      <c r="IXM66" s="78"/>
      <c r="IXN66" s="9"/>
      <c r="IXO66" s="9"/>
      <c r="IXP66" s="78"/>
      <c r="IXQ66" s="10"/>
      <c r="IXR66" s="10"/>
      <c r="IXS66" s="10"/>
      <c r="IXT66" s="10"/>
      <c r="IXU66" s="10"/>
      <c r="IXV66" s="10"/>
      <c r="IXW66" s="57"/>
      <c r="IXX66" s="58"/>
      <c r="IXY66" s="9"/>
      <c r="IXZ66" s="9"/>
      <c r="IYA66" s="78"/>
      <c r="IYB66" s="9"/>
      <c r="IYC66" s="9"/>
      <c r="IYD66" s="78"/>
      <c r="IYE66" s="9"/>
      <c r="IYF66" s="9"/>
      <c r="IYG66" s="78"/>
      <c r="IYH66" s="9"/>
      <c r="IYI66" s="9"/>
      <c r="IYJ66" s="78"/>
      <c r="IYK66" s="9"/>
      <c r="IYL66" s="9"/>
      <c r="IYM66" s="78"/>
      <c r="IYN66" s="9"/>
      <c r="IYO66" s="9"/>
      <c r="IYP66" s="78"/>
      <c r="IYQ66" s="9"/>
      <c r="IYR66" s="9"/>
      <c r="IYS66" s="78"/>
      <c r="IYT66" s="9"/>
      <c r="IYU66" s="9"/>
      <c r="IYV66" s="78"/>
      <c r="IYW66" s="9"/>
      <c r="IYX66" s="9"/>
      <c r="IYY66" s="78"/>
      <c r="IYZ66" s="9"/>
      <c r="IZA66" s="9"/>
      <c r="IZB66" s="78"/>
      <c r="IZC66" s="9"/>
      <c r="IZD66" s="9"/>
      <c r="IZE66" s="78"/>
      <c r="IZF66" s="9"/>
      <c r="IZG66" s="9"/>
      <c r="IZH66" s="78"/>
      <c r="IZI66" s="9"/>
      <c r="IZJ66" s="9"/>
      <c r="IZK66" s="78"/>
      <c r="IZL66" s="9"/>
      <c r="IZM66" s="9"/>
      <c r="IZN66" s="78"/>
      <c r="IZO66" s="9"/>
      <c r="IZP66" s="9"/>
      <c r="IZQ66" s="78"/>
      <c r="IZR66" s="9"/>
      <c r="IZS66" s="9"/>
      <c r="IZT66" s="78"/>
      <c r="IZU66" s="9"/>
      <c r="IZV66" s="9"/>
      <c r="IZW66" s="78"/>
      <c r="IZX66" s="9"/>
      <c r="IZY66" s="9"/>
      <c r="IZZ66" s="78"/>
      <c r="JAA66" s="9"/>
      <c r="JAB66" s="9"/>
      <c r="JAC66" s="78"/>
      <c r="JAD66" s="9"/>
      <c r="JAE66" s="9"/>
      <c r="JAF66" s="78"/>
      <c r="JAG66" s="9"/>
      <c r="JAH66" s="9"/>
      <c r="JAI66" s="78"/>
      <c r="JAJ66" s="10"/>
      <c r="JAK66" s="10"/>
      <c r="JAL66" s="10"/>
      <c r="JAM66" s="9"/>
      <c r="JAN66" s="9"/>
      <c r="JAO66" s="78"/>
      <c r="JAP66" s="10"/>
      <c r="JAQ66" s="10"/>
      <c r="JAR66" s="10"/>
      <c r="JAS66" s="9"/>
      <c r="JAT66" s="9"/>
      <c r="JAU66" s="78"/>
      <c r="JAV66" s="9"/>
      <c r="JAW66" s="9"/>
      <c r="JAX66" s="78"/>
      <c r="JAY66" s="10"/>
      <c r="JAZ66" s="10"/>
      <c r="JBA66" s="10"/>
      <c r="JBB66" s="10"/>
      <c r="JBC66" s="10"/>
      <c r="JBD66" s="10"/>
      <c r="JBE66" s="57"/>
      <c r="JBF66" s="58"/>
      <c r="JBG66" s="9"/>
      <c r="JBH66" s="9"/>
      <c r="JBI66" s="78"/>
      <c r="JBJ66" s="9"/>
      <c r="JBK66" s="9"/>
      <c r="JBL66" s="78"/>
      <c r="JBM66" s="9"/>
      <c r="JBN66" s="9"/>
      <c r="JBO66" s="78"/>
      <c r="JBP66" s="9"/>
      <c r="JBQ66" s="9"/>
      <c r="JBR66" s="78"/>
      <c r="JBS66" s="9"/>
      <c r="JBT66" s="9"/>
      <c r="JBU66" s="78"/>
      <c r="JBV66" s="9"/>
      <c r="JBW66" s="9"/>
      <c r="JBX66" s="78"/>
      <c r="JBY66" s="9"/>
      <c r="JBZ66" s="9"/>
      <c r="JCA66" s="78"/>
      <c r="JCB66" s="9"/>
      <c r="JCC66" s="9"/>
      <c r="JCD66" s="78"/>
      <c r="JCE66" s="9"/>
      <c r="JCF66" s="9"/>
      <c r="JCG66" s="78"/>
      <c r="JCH66" s="9"/>
      <c r="JCI66" s="9"/>
      <c r="JCJ66" s="78"/>
      <c r="JCK66" s="9"/>
      <c r="JCL66" s="9"/>
      <c r="JCM66" s="78"/>
      <c r="JCN66" s="9"/>
      <c r="JCO66" s="9"/>
      <c r="JCP66" s="78"/>
      <c r="JCQ66" s="9"/>
      <c r="JCR66" s="9"/>
      <c r="JCS66" s="78"/>
      <c r="JCT66" s="9"/>
      <c r="JCU66" s="9"/>
      <c r="JCV66" s="78"/>
      <c r="JCW66" s="9"/>
      <c r="JCX66" s="9"/>
      <c r="JCY66" s="78"/>
      <c r="JCZ66" s="9"/>
      <c r="JDA66" s="9"/>
      <c r="JDB66" s="78"/>
      <c r="JDC66" s="9"/>
      <c r="JDD66" s="9"/>
      <c r="JDE66" s="78"/>
      <c r="JDF66" s="9"/>
      <c r="JDG66" s="9"/>
      <c r="JDH66" s="78"/>
      <c r="JDI66" s="9"/>
      <c r="JDJ66" s="9"/>
      <c r="JDK66" s="78"/>
      <c r="JDL66" s="9"/>
      <c r="JDM66" s="9"/>
      <c r="JDN66" s="78"/>
      <c r="JDO66" s="9"/>
      <c r="JDP66" s="9"/>
      <c r="JDQ66" s="78"/>
      <c r="JDR66" s="10"/>
      <c r="JDS66" s="10"/>
      <c r="JDT66" s="10"/>
      <c r="JDU66" s="9"/>
      <c r="JDV66" s="9"/>
      <c r="JDW66" s="78"/>
      <c r="JDX66" s="10"/>
      <c r="JDY66" s="10"/>
      <c r="JDZ66" s="10"/>
      <c r="JEA66" s="9"/>
      <c r="JEB66" s="9"/>
      <c r="JEC66" s="78"/>
      <c r="JED66" s="9"/>
      <c r="JEE66" s="9"/>
      <c r="JEF66" s="78"/>
      <c r="JEG66" s="10"/>
      <c r="JEH66" s="10"/>
      <c r="JEI66" s="10"/>
      <c r="JEJ66" s="10"/>
      <c r="JEK66" s="10"/>
      <c r="JEL66" s="10"/>
      <c r="JEM66" s="57"/>
      <c r="JEN66" s="58"/>
      <c r="JEO66" s="9"/>
      <c r="JEP66" s="9"/>
      <c r="JEQ66" s="78"/>
      <c r="JER66" s="9"/>
      <c r="JES66" s="9"/>
      <c r="JET66" s="78"/>
      <c r="JEU66" s="9"/>
      <c r="JEV66" s="9"/>
      <c r="JEW66" s="78"/>
      <c r="JEX66" s="9"/>
      <c r="JEY66" s="9"/>
      <c r="JEZ66" s="78"/>
      <c r="JFA66" s="9"/>
      <c r="JFB66" s="9"/>
      <c r="JFC66" s="78"/>
      <c r="JFD66" s="9"/>
      <c r="JFE66" s="9"/>
      <c r="JFF66" s="78"/>
      <c r="JFG66" s="9"/>
      <c r="JFH66" s="9"/>
      <c r="JFI66" s="78"/>
      <c r="JFJ66" s="9"/>
      <c r="JFK66" s="9"/>
      <c r="JFL66" s="78"/>
      <c r="JFM66" s="9"/>
      <c r="JFN66" s="9"/>
      <c r="JFO66" s="78"/>
      <c r="JFP66" s="9"/>
      <c r="JFQ66" s="9"/>
      <c r="JFR66" s="78"/>
      <c r="JFS66" s="9"/>
      <c r="JFT66" s="9"/>
      <c r="JFU66" s="78"/>
      <c r="JFV66" s="9"/>
      <c r="JFW66" s="9"/>
      <c r="JFX66" s="78"/>
      <c r="JFY66" s="9"/>
      <c r="JFZ66" s="9"/>
      <c r="JGA66" s="78"/>
      <c r="JGB66" s="9"/>
      <c r="JGC66" s="9"/>
      <c r="JGD66" s="78"/>
      <c r="JGE66" s="9"/>
      <c r="JGF66" s="9"/>
      <c r="JGG66" s="78"/>
      <c r="JGH66" s="9"/>
      <c r="JGI66" s="9"/>
      <c r="JGJ66" s="78"/>
      <c r="JGK66" s="9"/>
      <c r="JGL66" s="9"/>
      <c r="JGM66" s="78"/>
      <c r="JGN66" s="9"/>
      <c r="JGO66" s="9"/>
      <c r="JGP66" s="78"/>
      <c r="JGQ66" s="9"/>
      <c r="JGR66" s="9"/>
      <c r="JGS66" s="78"/>
      <c r="JGT66" s="9"/>
      <c r="JGU66" s="9"/>
      <c r="JGV66" s="78"/>
      <c r="JGW66" s="9"/>
      <c r="JGX66" s="9"/>
      <c r="JGY66" s="78"/>
      <c r="JGZ66" s="10"/>
      <c r="JHA66" s="10"/>
      <c r="JHB66" s="10"/>
      <c r="JHC66" s="9"/>
      <c r="JHD66" s="9"/>
      <c r="JHE66" s="78"/>
      <c r="JHF66" s="10"/>
      <c r="JHG66" s="10"/>
      <c r="JHH66" s="10"/>
      <c r="JHI66" s="9"/>
      <c r="JHJ66" s="9"/>
      <c r="JHK66" s="78"/>
      <c r="JHL66" s="9"/>
      <c r="JHM66" s="9"/>
      <c r="JHN66" s="78"/>
      <c r="JHO66" s="10"/>
      <c r="JHP66" s="10"/>
      <c r="JHQ66" s="10"/>
      <c r="JHR66" s="10"/>
      <c r="JHS66" s="10"/>
      <c r="JHT66" s="10"/>
      <c r="JHU66" s="57"/>
      <c r="JHV66" s="58"/>
      <c r="JHW66" s="9"/>
      <c r="JHX66" s="9"/>
      <c r="JHY66" s="78"/>
      <c r="JHZ66" s="9"/>
      <c r="JIA66" s="9"/>
      <c r="JIB66" s="78"/>
      <c r="JIC66" s="9"/>
      <c r="JID66" s="9"/>
      <c r="JIE66" s="78"/>
      <c r="JIF66" s="9"/>
      <c r="JIG66" s="9"/>
      <c r="JIH66" s="78"/>
      <c r="JII66" s="9"/>
      <c r="JIJ66" s="9"/>
      <c r="JIK66" s="78"/>
      <c r="JIL66" s="9"/>
      <c r="JIM66" s="9"/>
      <c r="JIN66" s="78"/>
      <c r="JIO66" s="9"/>
      <c r="JIP66" s="9"/>
      <c r="JIQ66" s="78"/>
      <c r="JIR66" s="9"/>
      <c r="JIS66" s="9"/>
      <c r="JIT66" s="78"/>
      <c r="JIU66" s="9"/>
      <c r="JIV66" s="9"/>
      <c r="JIW66" s="78"/>
      <c r="JIX66" s="9"/>
      <c r="JIY66" s="9"/>
      <c r="JIZ66" s="78"/>
      <c r="JJA66" s="9"/>
      <c r="JJB66" s="9"/>
      <c r="JJC66" s="78"/>
      <c r="JJD66" s="9"/>
      <c r="JJE66" s="9"/>
      <c r="JJF66" s="78"/>
      <c r="JJG66" s="9"/>
      <c r="JJH66" s="9"/>
      <c r="JJI66" s="78"/>
      <c r="JJJ66" s="9"/>
      <c r="JJK66" s="9"/>
      <c r="JJL66" s="78"/>
      <c r="JJM66" s="9"/>
      <c r="JJN66" s="9"/>
      <c r="JJO66" s="78"/>
      <c r="JJP66" s="9"/>
      <c r="JJQ66" s="9"/>
      <c r="JJR66" s="78"/>
      <c r="JJS66" s="9"/>
      <c r="JJT66" s="9"/>
      <c r="JJU66" s="78"/>
      <c r="JJV66" s="9"/>
      <c r="JJW66" s="9"/>
      <c r="JJX66" s="78"/>
      <c r="JJY66" s="9"/>
      <c r="JJZ66" s="9"/>
      <c r="JKA66" s="78"/>
      <c r="JKB66" s="9"/>
      <c r="JKC66" s="9"/>
      <c r="JKD66" s="78"/>
      <c r="JKE66" s="9"/>
      <c r="JKF66" s="9"/>
      <c r="JKG66" s="78"/>
      <c r="JKH66" s="10"/>
      <c r="JKI66" s="10"/>
      <c r="JKJ66" s="10"/>
      <c r="JKK66" s="9"/>
      <c r="JKL66" s="9"/>
      <c r="JKM66" s="78"/>
      <c r="JKN66" s="10"/>
      <c r="JKO66" s="10"/>
      <c r="JKP66" s="10"/>
      <c r="JKQ66" s="9"/>
      <c r="JKR66" s="9"/>
      <c r="JKS66" s="78"/>
      <c r="JKT66" s="9"/>
      <c r="JKU66" s="9"/>
      <c r="JKV66" s="78"/>
      <c r="JKW66" s="10"/>
      <c r="JKX66" s="10"/>
      <c r="JKY66" s="10"/>
      <c r="JKZ66" s="10"/>
      <c r="JLA66" s="10"/>
      <c r="JLB66" s="10"/>
      <c r="JLC66" s="57"/>
      <c r="JLD66" s="58"/>
      <c r="JLE66" s="9"/>
      <c r="JLF66" s="9"/>
      <c r="JLG66" s="78"/>
      <c r="JLH66" s="9"/>
      <c r="JLI66" s="9"/>
      <c r="JLJ66" s="78"/>
      <c r="JLK66" s="9"/>
      <c r="JLL66" s="9"/>
      <c r="JLM66" s="78"/>
      <c r="JLN66" s="9"/>
      <c r="JLO66" s="9"/>
      <c r="JLP66" s="78"/>
      <c r="JLQ66" s="9"/>
      <c r="JLR66" s="9"/>
      <c r="JLS66" s="78"/>
      <c r="JLT66" s="9"/>
      <c r="JLU66" s="9"/>
      <c r="JLV66" s="78"/>
      <c r="JLW66" s="9"/>
      <c r="JLX66" s="9"/>
      <c r="JLY66" s="78"/>
      <c r="JLZ66" s="9"/>
      <c r="JMA66" s="9"/>
      <c r="JMB66" s="78"/>
      <c r="JMC66" s="9"/>
      <c r="JMD66" s="9"/>
      <c r="JME66" s="78"/>
      <c r="JMF66" s="9"/>
      <c r="JMG66" s="9"/>
      <c r="JMH66" s="78"/>
      <c r="JMI66" s="9"/>
      <c r="JMJ66" s="9"/>
      <c r="JMK66" s="78"/>
      <c r="JML66" s="9"/>
      <c r="JMM66" s="9"/>
      <c r="JMN66" s="78"/>
      <c r="JMO66" s="9"/>
      <c r="JMP66" s="9"/>
      <c r="JMQ66" s="78"/>
      <c r="JMR66" s="9"/>
      <c r="JMS66" s="9"/>
      <c r="JMT66" s="78"/>
      <c r="JMU66" s="9"/>
      <c r="JMV66" s="9"/>
      <c r="JMW66" s="78"/>
      <c r="JMX66" s="9"/>
      <c r="JMY66" s="9"/>
      <c r="JMZ66" s="78"/>
      <c r="JNA66" s="9"/>
      <c r="JNB66" s="9"/>
      <c r="JNC66" s="78"/>
      <c r="JND66" s="9"/>
      <c r="JNE66" s="9"/>
      <c r="JNF66" s="78"/>
      <c r="JNG66" s="9"/>
      <c r="JNH66" s="9"/>
      <c r="JNI66" s="78"/>
      <c r="JNJ66" s="9"/>
      <c r="JNK66" s="9"/>
      <c r="JNL66" s="78"/>
      <c r="JNM66" s="9"/>
      <c r="JNN66" s="9"/>
      <c r="JNO66" s="78"/>
      <c r="JNP66" s="10"/>
      <c r="JNQ66" s="10"/>
      <c r="JNR66" s="10"/>
      <c r="JNS66" s="9"/>
      <c r="JNT66" s="9"/>
      <c r="JNU66" s="78"/>
      <c r="JNV66" s="10"/>
      <c r="JNW66" s="10"/>
      <c r="JNX66" s="10"/>
      <c r="JNY66" s="9"/>
      <c r="JNZ66" s="9"/>
      <c r="JOA66" s="78"/>
      <c r="JOB66" s="9"/>
      <c r="JOC66" s="9"/>
      <c r="JOD66" s="78"/>
      <c r="JOE66" s="10"/>
      <c r="JOF66" s="10"/>
      <c r="JOG66" s="10"/>
      <c r="JOH66" s="10"/>
      <c r="JOI66" s="10"/>
      <c r="JOJ66" s="10"/>
      <c r="JOK66" s="57"/>
      <c r="JOL66" s="58"/>
      <c r="JOM66" s="9"/>
      <c r="JON66" s="9"/>
      <c r="JOO66" s="78"/>
      <c r="JOP66" s="9"/>
      <c r="JOQ66" s="9"/>
      <c r="JOR66" s="78"/>
      <c r="JOS66" s="9"/>
      <c r="JOT66" s="9"/>
      <c r="JOU66" s="78"/>
      <c r="JOV66" s="9"/>
      <c r="JOW66" s="9"/>
      <c r="JOX66" s="78"/>
      <c r="JOY66" s="9"/>
      <c r="JOZ66" s="9"/>
      <c r="JPA66" s="78"/>
      <c r="JPB66" s="9"/>
      <c r="JPC66" s="9"/>
      <c r="JPD66" s="78"/>
      <c r="JPE66" s="9"/>
      <c r="JPF66" s="9"/>
      <c r="JPG66" s="78"/>
      <c r="JPH66" s="9"/>
      <c r="JPI66" s="9"/>
      <c r="JPJ66" s="78"/>
      <c r="JPK66" s="9"/>
      <c r="JPL66" s="9"/>
      <c r="JPM66" s="78"/>
      <c r="JPN66" s="9"/>
      <c r="JPO66" s="9"/>
      <c r="JPP66" s="78"/>
      <c r="JPQ66" s="9"/>
      <c r="JPR66" s="9"/>
      <c r="JPS66" s="78"/>
      <c r="JPT66" s="9"/>
      <c r="JPU66" s="9"/>
      <c r="JPV66" s="78"/>
      <c r="JPW66" s="9"/>
      <c r="JPX66" s="9"/>
      <c r="JPY66" s="78"/>
      <c r="JPZ66" s="9"/>
      <c r="JQA66" s="9"/>
      <c r="JQB66" s="78"/>
      <c r="JQC66" s="9"/>
      <c r="JQD66" s="9"/>
      <c r="JQE66" s="78"/>
      <c r="JQF66" s="9"/>
      <c r="JQG66" s="9"/>
      <c r="JQH66" s="78"/>
      <c r="JQI66" s="9"/>
      <c r="JQJ66" s="9"/>
      <c r="JQK66" s="78"/>
      <c r="JQL66" s="9"/>
      <c r="JQM66" s="9"/>
      <c r="JQN66" s="78"/>
      <c r="JQO66" s="9"/>
      <c r="JQP66" s="9"/>
      <c r="JQQ66" s="78"/>
      <c r="JQR66" s="9"/>
      <c r="JQS66" s="9"/>
      <c r="JQT66" s="78"/>
      <c r="JQU66" s="9"/>
      <c r="JQV66" s="9"/>
      <c r="JQW66" s="78"/>
      <c r="JQX66" s="10"/>
      <c r="JQY66" s="10"/>
      <c r="JQZ66" s="10"/>
      <c r="JRA66" s="9"/>
      <c r="JRB66" s="9"/>
      <c r="JRC66" s="78"/>
      <c r="JRD66" s="10"/>
      <c r="JRE66" s="10"/>
      <c r="JRF66" s="10"/>
      <c r="JRG66" s="9"/>
      <c r="JRH66" s="9"/>
      <c r="JRI66" s="78"/>
      <c r="JRJ66" s="9"/>
      <c r="JRK66" s="9"/>
      <c r="JRL66" s="78"/>
      <c r="JRM66" s="10"/>
      <c r="JRN66" s="10"/>
      <c r="JRO66" s="10"/>
      <c r="JRP66" s="10"/>
      <c r="JRQ66" s="10"/>
      <c r="JRR66" s="10"/>
      <c r="JRS66" s="57"/>
      <c r="JRT66" s="58"/>
      <c r="JRU66" s="9"/>
      <c r="JRV66" s="9"/>
      <c r="JRW66" s="78"/>
      <c r="JRX66" s="9"/>
      <c r="JRY66" s="9"/>
      <c r="JRZ66" s="78"/>
      <c r="JSA66" s="9"/>
      <c r="JSB66" s="9"/>
      <c r="JSC66" s="78"/>
      <c r="JSD66" s="9"/>
      <c r="JSE66" s="9"/>
      <c r="JSF66" s="78"/>
      <c r="JSG66" s="9"/>
      <c r="JSH66" s="9"/>
      <c r="JSI66" s="78"/>
      <c r="JSJ66" s="9"/>
      <c r="JSK66" s="9"/>
      <c r="JSL66" s="78"/>
      <c r="JSM66" s="9"/>
      <c r="JSN66" s="9"/>
      <c r="JSO66" s="78"/>
      <c r="JSP66" s="9"/>
      <c r="JSQ66" s="9"/>
      <c r="JSR66" s="78"/>
      <c r="JSS66" s="9"/>
      <c r="JST66" s="9"/>
      <c r="JSU66" s="78"/>
      <c r="JSV66" s="9"/>
      <c r="JSW66" s="9"/>
      <c r="JSX66" s="78"/>
      <c r="JSY66" s="9"/>
      <c r="JSZ66" s="9"/>
      <c r="JTA66" s="78"/>
      <c r="JTB66" s="9"/>
      <c r="JTC66" s="9"/>
      <c r="JTD66" s="78"/>
      <c r="JTE66" s="9"/>
      <c r="JTF66" s="9"/>
      <c r="JTG66" s="78"/>
      <c r="JTH66" s="9"/>
      <c r="JTI66" s="9"/>
      <c r="JTJ66" s="78"/>
      <c r="JTK66" s="9"/>
      <c r="JTL66" s="9"/>
      <c r="JTM66" s="78"/>
      <c r="JTN66" s="9"/>
      <c r="JTO66" s="9"/>
      <c r="JTP66" s="78"/>
      <c r="JTQ66" s="9"/>
      <c r="JTR66" s="9"/>
      <c r="JTS66" s="78"/>
      <c r="JTT66" s="9"/>
      <c r="JTU66" s="9"/>
      <c r="JTV66" s="78"/>
      <c r="JTW66" s="9"/>
      <c r="JTX66" s="9"/>
      <c r="JTY66" s="78"/>
      <c r="JTZ66" s="9"/>
      <c r="JUA66" s="9"/>
      <c r="JUB66" s="78"/>
      <c r="JUC66" s="9"/>
      <c r="JUD66" s="9"/>
      <c r="JUE66" s="78"/>
      <c r="JUF66" s="10"/>
      <c r="JUG66" s="10"/>
      <c r="JUH66" s="10"/>
      <c r="JUI66" s="9"/>
      <c r="JUJ66" s="9"/>
      <c r="JUK66" s="78"/>
      <c r="JUL66" s="10"/>
      <c r="JUM66" s="10"/>
      <c r="JUN66" s="10"/>
      <c r="JUO66" s="9"/>
      <c r="JUP66" s="9"/>
      <c r="JUQ66" s="78"/>
      <c r="JUR66" s="9"/>
      <c r="JUS66" s="9"/>
      <c r="JUT66" s="78"/>
      <c r="JUU66" s="10"/>
      <c r="JUV66" s="10"/>
      <c r="JUW66" s="10"/>
      <c r="JUX66" s="10"/>
      <c r="JUY66" s="10"/>
      <c r="JUZ66" s="10"/>
      <c r="JVA66" s="57"/>
      <c r="JVB66" s="58"/>
      <c r="JVC66" s="9"/>
      <c r="JVD66" s="9"/>
      <c r="JVE66" s="78"/>
      <c r="JVF66" s="9"/>
      <c r="JVG66" s="9"/>
      <c r="JVH66" s="78"/>
      <c r="JVI66" s="9"/>
      <c r="JVJ66" s="9"/>
      <c r="JVK66" s="78"/>
      <c r="JVL66" s="9"/>
      <c r="JVM66" s="9"/>
      <c r="JVN66" s="78"/>
      <c r="JVO66" s="9"/>
      <c r="JVP66" s="9"/>
      <c r="JVQ66" s="78"/>
      <c r="JVR66" s="9"/>
      <c r="JVS66" s="9"/>
      <c r="JVT66" s="78"/>
      <c r="JVU66" s="9"/>
      <c r="JVV66" s="9"/>
      <c r="JVW66" s="78"/>
      <c r="JVX66" s="9"/>
      <c r="JVY66" s="9"/>
      <c r="JVZ66" s="78"/>
      <c r="JWA66" s="9"/>
      <c r="JWB66" s="9"/>
      <c r="JWC66" s="78"/>
      <c r="JWD66" s="9"/>
      <c r="JWE66" s="9"/>
      <c r="JWF66" s="78"/>
      <c r="JWG66" s="9"/>
      <c r="JWH66" s="9"/>
      <c r="JWI66" s="78"/>
      <c r="JWJ66" s="9"/>
      <c r="JWK66" s="9"/>
      <c r="JWL66" s="78"/>
      <c r="JWM66" s="9"/>
      <c r="JWN66" s="9"/>
      <c r="JWO66" s="78"/>
      <c r="JWP66" s="9"/>
      <c r="JWQ66" s="9"/>
      <c r="JWR66" s="78"/>
      <c r="JWS66" s="9"/>
      <c r="JWT66" s="9"/>
      <c r="JWU66" s="78"/>
      <c r="JWV66" s="9"/>
      <c r="JWW66" s="9"/>
      <c r="JWX66" s="78"/>
      <c r="JWY66" s="9"/>
      <c r="JWZ66" s="9"/>
      <c r="JXA66" s="78"/>
      <c r="JXB66" s="9"/>
      <c r="JXC66" s="9"/>
      <c r="JXD66" s="78"/>
      <c r="JXE66" s="9"/>
      <c r="JXF66" s="9"/>
      <c r="JXG66" s="78"/>
      <c r="JXH66" s="9"/>
      <c r="JXI66" s="9"/>
      <c r="JXJ66" s="78"/>
      <c r="JXK66" s="9"/>
      <c r="JXL66" s="9"/>
      <c r="JXM66" s="78"/>
      <c r="JXN66" s="10"/>
      <c r="JXO66" s="10"/>
      <c r="JXP66" s="10"/>
      <c r="JXQ66" s="9"/>
      <c r="JXR66" s="9"/>
      <c r="JXS66" s="78"/>
      <c r="JXT66" s="10"/>
      <c r="JXU66" s="10"/>
      <c r="JXV66" s="10"/>
      <c r="JXW66" s="9"/>
      <c r="JXX66" s="9"/>
      <c r="JXY66" s="78"/>
      <c r="JXZ66" s="9"/>
      <c r="JYA66" s="9"/>
      <c r="JYB66" s="78"/>
      <c r="JYC66" s="10"/>
      <c r="JYD66" s="10"/>
      <c r="JYE66" s="10"/>
      <c r="JYF66" s="10"/>
      <c r="JYG66" s="10"/>
      <c r="JYH66" s="10"/>
      <c r="JYI66" s="57"/>
      <c r="JYJ66" s="58"/>
      <c r="JYK66" s="9"/>
      <c r="JYL66" s="9"/>
      <c r="JYM66" s="78"/>
      <c r="JYN66" s="9"/>
      <c r="JYO66" s="9"/>
      <c r="JYP66" s="78"/>
      <c r="JYQ66" s="9"/>
      <c r="JYR66" s="9"/>
      <c r="JYS66" s="78"/>
      <c r="JYT66" s="9"/>
      <c r="JYU66" s="9"/>
      <c r="JYV66" s="78"/>
      <c r="JYW66" s="9"/>
      <c r="JYX66" s="9"/>
      <c r="JYY66" s="78"/>
      <c r="JYZ66" s="9"/>
      <c r="JZA66" s="9"/>
      <c r="JZB66" s="78"/>
      <c r="JZC66" s="9"/>
      <c r="JZD66" s="9"/>
      <c r="JZE66" s="78"/>
      <c r="JZF66" s="9"/>
      <c r="JZG66" s="9"/>
      <c r="JZH66" s="78"/>
      <c r="JZI66" s="9"/>
      <c r="JZJ66" s="9"/>
      <c r="JZK66" s="78"/>
      <c r="JZL66" s="9"/>
      <c r="JZM66" s="9"/>
      <c r="JZN66" s="78"/>
      <c r="JZO66" s="9"/>
      <c r="JZP66" s="9"/>
      <c r="JZQ66" s="78"/>
      <c r="JZR66" s="9"/>
      <c r="JZS66" s="9"/>
      <c r="JZT66" s="78"/>
      <c r="JZU66" s="9"/>
      <c r="JZV66" s="9"/>
      <c r="JZW66" s="78"/>
      <c r="JZX66" s="9"/>
      <c r="JZY66" s="9"/>
      <c r="JZZ66" s="78"/>
      <c r="KAA66" s="9"/>
      <c r="KAB66" s="9"/>
      <c r="KAC66" s="78"/>
      <c r="KAD66" s="9"/>
      <c r="KAE66" s="9"/>
      <c r="KAF66" s="78"/>
      <c r="KAG66" s="9"/>
      <c r="KAH66" s="9"/>
      <c r="KAI66" s="78"/>
      <c r="KAJ66" s="9"/>
      <c r="KAK66" s="9"/>
      <c r="KAL66" s="78"/>
      <c r="KAM66" s="9"/>
      <c r="KAN66" s="9"/>
      <c r="KAO66" s="78"/>
      <c r="KAP66" s="9"/>
      <c r="KAQ66" s="9"/>
      <c r="KAR66" s="78"/>
      <c r="KAS66" s="9"/>
      <c r="KAT66" s="9"/>
      <c r="KAU66" s="78"/>
      <c r="KAV66" s="10"/>
      <c r="KAW66" s="10"/>
      <c r="KAX66" s="10"/>
      <c r="KAY66" s="9"/>
      <c r="KAZ66" s="9"/>
      <c r="KBA66" s="78"/>
      <c r="KBB66" s="10"/>
      <c r="KBC66" s="10"/>
      <c r="KBD66" s="10"/>
      <c r="KBE66" s="9"/>
      <c r="KBF66" s="9"/>
      <c r="KBG66" s="78"/>
      <c r="KBH66" s="9"/>
      <c r="KBI66" s="9"/>
      <c r="KBJ66" s="78"/>
      <c r="KBK66" s="10"/>
      <c r="KBL66" s="10"/>
      <c r="KBM66" s="10"/>
      <c r="KBN66" s="10"/>
      <c r="KBO66" s="10"/>
      <c r="KBP66" s="10"/>
      <c r="KBQ66" s="57"/>
      <c r="KBR66" s="58"/>
      <c r="KBS66" s="9"/>
      <c r="KBT66" s="9"/>
      <c r="KBU66" s="78"/>
      <c r="KBV66" s="9"/>
      <c r="KBW66" s="9"/>
      <c r="KBX66" s="78"/>
      <c r="KBY66" s="9"/>
      <c r="KBZ66" s="9"/>
      <c r="KCA66" s="78"/>
      <c r="KCB66" s="9"/>
      <c r="KCC66" s="9"/>
      <c r="KCD66" s="78"/>
      <c r="KCE66" s="9"/>
      <c r="KCF66" s="9"/>
      <c r="KCG66" s="78"/>
      <c r="KCH66" s="9"/>
      <c r="KCI66" s="9"/>
      <c r="KCJ66" s="78"/>
      <c r="KCK66" s="9"/>
      <c r="KCL66" s="9"/>
      <c r="KCM66" s="78"/>
      <c r="KCN66" s="9"/>
      <c r="KCO66" s="9"/>
      <c r="KCP66" s="78"/>
      <c r="KCQ66" s="9"/>
      <c r="KCR66" s="9"/>
      <c r="KCS66" s="78"/>
      <c r="KCT66" s="9"/>
      <c r="KCU66" s="9"/>
      <c r="KCV66" s="78"/>
      <c r="KCW66" s="9"/>
      <c r="KCX66" s="9"/>
      <c r="KCY66" s="78"/>
      <c r="KCZ66" s="9"/>
      <c r="KDA66" s="9"/>
      <c r="KDB66" s="78"/>
      <c r="KDC66" s="9"/>
      <c r="KDD66" s="9"/>
      <c r="KDE66" s="78"/>
      <c r="KDF66" s="9"/>
      <c r="KDG66" s="9"/>
      <c r="KDH66" s="78"/>
      <c r="KDI66" s="9"/>
      <c r="KDJ66" s="9"/>
      <c r="KDK66" s="78"/>
      <c r="KDL66" s="9"/>
      <c r="KDM66" s="9"/>
      <c r="KDN66" s="78"/>
      <c r="KDO66" s="9"/>
      <c r="KDP66" s="9"/>
      <c r="KDQ66" s="78"/>
      <c r="KDR66" s="9"/>
      <c r="KDS66" s="9"/>
      <c r="KDT66" s="78"/>
      <c r="KDU66" s="9"/>
      <c r="KDV66" s="9"/>
      <c r="KDW66" s="78"/>
      <c r="KDX66" s="9"/>
      <c r="KDY66" s="9"/>
      <c r="KDZ66" s="78"/>
      <c r="KEA66" s="9"/>
      <c r="KEB66" s="9"/>
      <c r="KEC66" s="78"/>
      <c r="KED66" s="10"/>
      <c r="KEE66" s="10"/>
      <c r="KEF66" s="10"/>
      <c r="KEG66" s="9"/>
      <c r="KEH66" s="9"/>
      <c r="KEI66" s="78"/>
      <c r="KEJ66" s="10"/>
      <c r="KEK66" s="10"/>
      <c r="KEL66" s="10"/>
      <c r="KEM66" s="9"/>
      <c r="KEN66" s="9"/>
      <c r="KEO66" s="78"/>
      <c r="KEP66" s="9"/>
      <c r="KEQ66" s="9"/>
      <c r="KER66" s="78"/>
      <c r="KES66" s="10"/>
      <c r="KET66" s="10"/>
      <c r="KEU66" s="10"/>
      <c r="KEV66" s="10"/>
      <c r="KEW66" s="10"/>
      <c r="KEX66" s="10"/>
      <c r="KEY66" s="57"/>
      <c r="KEZ66" s="58"/>
      <c r="KFA66" s="9"/>
      <c r="KFB66" s="9"/>
      <c r="KFC66" s="78"/>
      <c r="KFD66" s="9"/>
      <c r="KFE66" s="9"/>
      <c r="KFF66" s="78"/>
      <c r="KFG66" s="9"/>
      <c r="KFH66" s="9"/>
      <c r="KFI66" s="78"/>
      <c r="KFJ66" s="9"/>
      <c r="KFK66" s="9"/>
      <c r="KFL66" s="78"/>
      <c r="KFM66" s="9"/>
      <c r="KFN66" s="9"/>
      <c r="KFO66" s="78"/>
      <c r="KFP66" s="9"/>
      <c r="KFQ66" s="9"/>
      <c r="KFR66" s="78"/>
      <c r="KFS66" s="9"/>
      <c r="KFT66" s="9"/>
      <c r="KFU66" s="78"/>
      <c r="KFV66" s="9"/>
      <c r="KFW66" s="9"/>
      <c r="KFX66" s="78"/>
      <c r="KFY66" s="9"/>
      <c r="KFZ66" s="9"/>
      <c r="KGA66" s="78"/>
      <c r="KGB66" s="9"/>
      <c r="KGC66" s="9"/>
      <c r="KGD66" s="78"/>
      <c r="KGE66" s="9"/>
      <c r="KGF66" s="9"/>
      <c r="KGG66" s="78"/>
      <c r="KGH66" s="9"/>
      <c r="KGI66" s="9"/>
      <c r="KGJ66" s="78"/>
      <c r="KGK66" s="9"/>
      <c r="KGL66" s="9"/>
      <c r="KGM66" s="78"/>
      <c r="KGN66" s="9"/>
      <c r="KGO66" s="9"/>
      <c r="KGP66" s="78"/>
      <c r="KGQ66" s="9"/>
      <c r="KGR66" s="9"/>
      <c r="KGS66" s="78"/>
      <c r="KGT66" s="9"/>
      <c r="KGU66" s="9"/>
      <c r="KGV66" s="78"/>
      <c r="KGW66" s="9"/>
      <c r="KGX66" s="9"/>
      <c r="KGY66" s="78"/>
      <c r="KGZ66" s="9"/>
      <c r="KHA66" s="9"/>
      <c r="KHB66" s="78"/>
      <c r="KHC66" s="9"/>
      <c r="KHD66" s="9"/>
      <c r="KHE66" s="78"/>
      <c r="KHF66" s="9"/>
      <c r="KHG66" s="9"/>
      <c r="KHH66" s="78"/>
      <c r="KHI66" s="9"/>
      <c r="KHJ66" s="9"/>
      <c r="KHK66" s="78"/>
      <c r="KHL66" s="10"/>
      <c r="KHM66" s="10"/>
      <c r="KHN66" s="10"/>
      <c r="KHO66" s="9"/>
      <c r="KHP66" s="9"/>
      <c r="KHQ66" s="78"/>
      <c r="KHR66" s="10"/>
      <c r="KHS66" s="10"/>
      <c r="KHT66" s="10"/>
      <c r="KHU66" s="9"/>
      <c r="KHV66" s="9"/>
      <c r="KHW66" s="78"/>
      <c r="KHX66" s="9"/>
      <c r="KHY66" s="9"/>
      <c r="KHZ66" s="78"/>
      <c r="KIA66" s="10"/>
      <c r="KIB66" s="10"/>
      <c r="KIC66" s="10"/>
      <c r="KID66" s="10"/>
      <c r="KIE66" s="10"/>
      <c r="KIF66" s="10"/>
      <c r="KIG66" s="57"/>
      <c r="KIH66" s="58"/>
      <c r="KII66" s="9"/>
      <c r="KIJ66" s="9"/>
      <c r="KIK66" s="78"/>
      <c r="KIL66" s="9"/>
      <c r="KIM66" s="9"/>
      <c r="KIN66" s="78"/>
      <c r="KIO66" s="9"/>
      <c r="KIP66" s="9"/>
      <c r="KIQ66" s="78"/>
      <c r="KIR66" s="9"/>
      <c r="KIS66" s="9"/>
      <c r="KIT66" s="78"/>
      <c r="KIU66" s="9"/>
      <c r="KIV66" s="9"/>
      <c r="KIW66" s="78"/>
      <c r="KIX66" s="9"/>
      <c r="KIY66" s="9"/>
      <c r="KIZ66" s="78"/>
      <c r="KJA66" s="9"/>
      <c r="KJB66" s="9"/>
      <c r="KJC66" s="78"/>
      <c r="KJD66" s="9"/>
      <c r="KJE66" s="9"/>
      <c r="KJF66" s="78"/>
      <c r="KJG66" s="9"/>
      <c r="KJH66" s="9"/>
      <c r="KJI66" s="78"/>
      <c r="KJJ66" s="9"/>
      <c r="KJK66" s="9"/>
      <c r="KJL66" s="78"/>
      <c r="KJM66" s="9"/>
      <c r="KJN66" s="9"/>
      <c r="KJO66" s="78"/>
      <c r="KJP66" s="9"/>
      <c r="KJQ66" s="9"/>
      <c r="KJR66" s="78"/>
      <c r="KJS66" s="9"/>
      <c r="KJT66" s="9"/>
      <c r="KJU66" s="78"/>
      <c r="KJV66" s="9"/>
      <c r="KJW66" s="9"/>
      <c r="KJX66" s="78"/>
      <c r="KJY66" s="9"/>
      <c r="KJZ66" s="9"/>
      <c r="KKA66" s="78"/>
      <c r="KKB66" s="9"/>
      <c r="KKC66" s="9"/>
      <c r="KKD66" s="78"/>
      <c r="KKE66" s="9"/>
      <c r="KKF66" s="9"/>
      <c r="KKG66" s="78"/>
      <c r="KKH66" s="9"/>
      <c r="KKI66" s="9"/>
      <c r="KKJ66" s="78"/>
      <c r="KKK66" s="9"/>
      <c r="KKL66" s="9"/>
      <c r="KKM66" s="78"/>
      <c r="KKN66" s="9"/>
      <c r="KKO66" s="9"/>
      <c r="KKP66" s="78"/>
      <c r="KKQ66" s="9"/>
      <c r="KKR66" s="9"/>
      <c r="KKS66" s="78"/>
      <c r="KKT66" s="10"/>
      <c r="KKU66" s="10"/>
      <c r="KKV66" s="10"/>
      <c r="KKW66" s="9"/>
      <c r="KKX66" s="9"/>
      <c r="KKY66" s="78"/>
      <c r="KKZ66" s="10"/>
      <c r="KLA66" s="10"/>
      <c r="KLB66" s="10"/>
      <c r="KLC66" s="9"/>
      <c r="KLD66" s="9"/>
      <c r="KLE66" s="78"/>
      <c r="KLF66" s="9"/>
      <c r="KLG66" s="9"/>
      <c r="KLH66" s="78"/>
      <c r="KLI66" s="10"/>
      <c r="KLJ66" s="10"/>
      <c r="KLK66" s="10"/>
      <c r="KLL66" s="10"/>
      <c r="KLM66" s="10"/>
      <c r="KLN66" s="10"/>
      <c r="KLO66" s="57"/>
      <c r="KLP66" s="58"/>
      <c r="KLQ66" s="9"/>
      <c r="KLR66" s="9"/>
      <c r="KLS66" s="78"/>
      <c r="KLT66" s="9"/>
      <c r="KLU66" s="9"/>
      <c r="KLV66" s="78"/>
      <c r="KLW66" s="9"/>
      <c r="KLX66" s="9"/>
      <c r="KLY66" s="78"/>
      <c r="KLZ66" s="9"/>
      <c r="KMA66" s="9"/>
      <c r="KMB66" s="78"/>
      <c r="KMC66" s="9"/>
      <c r="KMD66" s="9"/>
      <c r="KME66" s="78"/>
      <c r="KMF66" s="9"/>
      <c r="KMG66" s="9"/>
      <c r="KMH66" s="78"/>
      <c r="KMI66" s="9"/>
      <c r="KMJ66" s="9"/>
      <c r="KMK66" s="78"/>
      <c r="KML66" s="9"/>
      <c r="KMM66" s="9"/>
      <c r="KMN66" s="78"/>
      <c r="KMO66" s="9"/>
      <c r="KMP66" s="9"/>
      <c r="KMQ66" s="78"/>
      <c r="KMR66" s="9"/>
      <c r="KMS66" s="9"/>
      <c r="KMT66" s="78"/>
      <c r="KMU66" s="9"/>
      <c r="KMV66" s="9"/>
      <c r="KMW66" s="78"/>
      <c r="KMX66" s="9"/>
      <c r="KMY66" s="9"/>
      <c r="KMZ66" s="78"/>
      <c r="KNA66" s="9"/>
      <c r="KNB66" s="9"/>
      <c r="KNC66" s="78"/>
      <c r="KND66" s="9"/>
      <c r="KNE66" s="9"/>
      <c r="KNF66" s="78"/>
      <c r="KNG66" s="9"/>
      <c r="KNH66" s="9"/>
      <c r="KNI66" s="78"/>
      <c r="KNJ66" s="9"/>
      <c r="KNK66" s="9"/>
      <c r="KNL66" s="78"/>
      <c r="KNM66" s="9"/>
      <c r="KNN66" s="9"/>
      <c r="KNO66" s="78"/>
      <c r="KNP66" s="9"/>
      <c r="KNQ66" s="9"/>
      <c r="KNR66" s="78"/>
      <c r="KNS66" s="9"/>
      <c r="KNT66" s="9"/>
      <c r="KNU66" s="78"/>
      <c r="KNV66" s="9"/>
      <c r="KNW66" s="9"/>
      <c r="KNX66" s="78"/>
      <c r="KNY66" s="9"/>
      <c r="KNZ66" s="9"/>
      <c r="KOA66" s="78"/>
      <c r="KOB66" s="10"/>
      <c r="KOC66" s="10"/>
      <c r="KOD66" s="10"/>
      <c r="KOE66" s="9"/>
      <c r="KOF66" s="9"/>
      <c r="KOG66" s="78"/>
      <c r="KOH66" s="10"/>
      <c r="KOI66" s="10"/>
      <c r="KOJ66" s="10"/>
      <c r="KOK66" s="9"/>
      <c r="KOL66" s="9"/>
      <c r="KOM66" s="78"/>
      <c r="KON66" s="9"/>
      <c r="KOO66" s="9"/>
      <c r="KOP66" s="78"/>
      <c r="KOQ66" s="10"/>
      <c r="KOR66" s="10"/>
      <c r="KOS66" s="10"/>
      <c r="KOT66" s="10"/>
      <c r="KOU66" s="10"/>
      <c r="KOV66" s="10"/>
      <c r="KOW66" s="57"/>
      <c r="KOX66" s="58"/>
      <c r="KOY66" s="9"/>
      <c r="KOZ66" s="9"/>
      <c r="KPA66" s="78"/>
      <c r="KPB66" s="9"/>
      <c r="KPC66" s="9"/>
      <c r="KPD66" s="78"/>
      <c r="KPE66" s="9"/>
      <c r="KPF66" s="9"/>
      <c r="KPG66" s="78"/>
      <c r="KPH66" s="9"/>
      <c r="KPI66" s="9"/>
      <c r="KPJ66" s="78"/>
      <c r="KPK66" s="9"/>
      <c r="KPL66" s="9"/>
      <c r="KPM66" s="78"/>
      <c r="KPN66" s="9"/>
      <c r="KPO66" s="9"/>
      <c r="KPP66" s="78"/>
      <c r="KPQ66" s="9"/>
      <c r="KPR66" s="9"/>
      <c r="KPS66" s="78"/>
      <c r="KPT66" s="9"/>
      <c r="KPU66" s="9"/>
      <c r="KPV66" s="78"/>
      <c r="KPW66" s="9"/>
      <c r="KPX66" s="9"/>
      <c r="KPY66" s="78"/>
      <c r="KPZ66" s="9"/>
      <c r="KQA66" s="9"/>
      <c r="KQB66" s="78"/>
      <c r="KQC66" s="9"/>
      <c r="KQD66" s="9"/>
      <c r="KQE66" s="78"/>
      <c r="KQF66" s="9"/>
      <c r="KQG66" s="9"/>
      <c r="KQH66" s="78"/>
      <c r="KQI66" s="9"/>
      <c r="KQJ66" s="9"/>
      <c r="KQK66" s="78"/>
      <c r="KQL66" s="9"/>
      <c r="KQM66" s="9"/>
      <c r="KQN66" s="78"/>
      <c r="KQO66" s="9"/>
      <c r="KQP66" s="9"/>
      <c r="KQQ66" s="78"/>
      <c r="KQR66" s="9"/>
      <c r="KQS66" s="9"/>
      <c r="KQT66" s="78"/>
      <c r="KQU66" s="9"/>
      <c r="KQV66" s="9"/>
      <c r="KQW66" s="78"/>
      <c r="KQX66" s="9"/>
      <c r="KQY66" s="9"/>
      <c r="KQZ66" s="78"/>
      <c r="KRA66" s="9"/>
      <c r="KRB66" s="9"/>
      <c r="KRC66" s="78"/>
      <c r="KRD66" s="9"/>
      <c r="KRE66" s="9"/>
      <c r="KRF66" s="78"/>
      <c r="KRG66" s="9"/>
      <c r="KRH66" s="9"/>
      <c r="KRI66" s="78"/>
      <c r="KRJ66" s="10"/>
      <c r="KRK66" s="10"/>
      <c r="KRL66" s="10"/>
      <c r="KRM66" s="9"/>
      <c r="KRN66" s="9"/>
      <c r="KRO66" s="78"/>
      <c r="KRP66" s="10"/>
      <c r="KRQ66" s="10"/>
      <c r="KRR66" s="10"/>
      <c r="KRS66" s="9"/>
      <c r="KRT66" s="9"/>
      <c r="KRU66" s="78"/>
      <c r="KRV66" s="9"/>
      <c r="KRW66" s="9"/>
      <c r="KRX66" s="78"/>
      <c r="KRY66" s="10"/>
      <c r="KRZ66" s="10"/>
      <c r="KSA66" s="10"/>
      <c r="KSB66" s="10"/>
      <c r="KSC66" s="10"/>
      <c r="KSD66" s="10"/>
      <c r="KSE66" s="57"/>
      <c r="KSF66" s="58"/>
      <c r="KSG66" s="9"/>
      <c r="KSH66" s="9"/>
      <c r="KSI66" s="78"/>
      <c r="KSJ66" s="9"/>
      <c r="KSK66" s="9"/>
      <c r="KSL66" s="78"/>
      <c r="KSM66" s="9"/>
      <c r="KSN66" s="9"/>
      <c r="KSO66" s="78"/>
      <c r="KSP66" s="9"/>
      <c r="KSQ66" s="9"/>
      <c r="KSR66" s="78"/>
      <c r="KSS66" s="9"/>
      <c r="KST66" s="9"/>
      <c r="KSU66" s="78"/>
      <c r="KSV66" s="9"/>
      <c r="KSW66" s="9"/>
      <c r="KSX66" s="78"/>
      <c r="KSY66" s="9"/>
      <c r="KSZ66" s="9"/>
      <c r="KTA66" s="78"/>
      <c r="KTB66" s="9"/>
      <c r="KTC66" s="9"/>
      <c r="KTD66" s="78"/>
      <c r="KTE66" s="9"/>
      <c r="KTF66" s="9"/>
      <c r="KTG66" s="78"/>
      <c r="KTH66" s="9"/>
      <c r="KTI66" s="9"/>
      <c r="KTJ66" s="78"/>
      <c r="KTK66" s="9"/>
      <c r="KTL66" s="9"/>
      <c r="KTM66" s="78"/>
      <c r="KTN66" s="9"/>
      <c r="KTO66" s="9"/>
      <c r="KTP66" s="78"/>
      <c r="KTQ66" s="9"/>
      <c r="KTR66" s="9"/>
      <c r="KTS66" s="78"/>
      <c r="KTT66" s="9"/>
      <c r="KTU66" s="9"/>
      <c r="KTV66" s="78"/>
      <c r="KTW66" s="9"/>
      <c r="KTX66" s="9"/>
      <c r="KTY66" s="78"/>
      <c r="KTZ66" s="9"/>
      <c r="KUA66" s="9"/>
      <c r="KUB66" s="78"/>
      <c r="KUC66" s="9"/>
      <c r="KUD66" s="9"/>
      <c r="KUE66" s="78"/>
      <c r="KUF66" s="9"/>
      <c r="KUG66" s="9"/>
      <c r="KUH66" s="78"/>
      <c r="KUI66" s="9"/>
      <c r="KUJ66" s="9"/>
      <c r="KUK66" s="78"/>
      <c r="KUL66" s="9"/>
      <c r="KUM66" s="9"/>
      <c r="KUN66" s="78"/>
      <c r="KUO66" s="9"/>
      <c r="KUP66" s="9"/>
      <c r="KUQ66" s="78"/>
      <c r="KUR66" s="10"/>
      <c r="KUS66" s="10"/>
      <c r="KUT66" s="10"/>
      <c r="KUU66" s="9"/>
      <c r="KUV66" s="9"/>
      <c r="KUW66" s="78"/>
      <c r="KUX66" s="10"/>
      <c r="KUY66" s="10"/>
      <c r="KUZ66" s="10"/>
      <c r="KVA66" s="9"/>
      <c r="KVB66" s="9"/>
      <c r="KVC66" s="78"/>
      <c r="KVD66" s="9"/>
      <c r="KVE66" s="9"/>
      <c r="KVF66" s="78"/>
      <c r="KVG66" s="10"/>
      <c r="KVH66" s="10"/>
      <c r="KVI66" s="10"/>
      <c r="KVJ66" s="10"/>
      <c r="KVK66" s="10"/>
      <c r="KVL66" s="10"/>
      <c r="KVM66" s="57"/>
      <c r="KVN66" s="58"/>
      <c r="KVO66" s="9"/>
      <c r="KVP66" s="9"/>
      <c r="KVQ66" s="78"/>
      <c r="KVR66" s="9"/>
      <c r="KVS66" s="9"/>
      <c r="KVT66" s="78"/>
      <c r="KVU66" s="9"/>
      <c r="KVV66" s="9"/>
      <c r="KVW66" s="78"/>
      <c r="KVX66" s="9"/>
      <c r="KVY66" s="9"/>
      <c r="KVZ66" s="78"/>
      <c r="KWA66" s="9"/>
      <c r="KWB66" s="9"/>
      <c r="KWC66" s="78"/>
      <c r="KWD66" s="9"/>
      <c r="KWE66" s="9"/>
      <c r="KWF66" s="78"/>
      <c r="KWG66" s="9"/>
      <c r="KWH66" s="9"/>
      <c r="KWI66" s="78"/>
      <c r="KWJ66" s="9"/>
      <c r="KWK66" s="9"/>
      <c r="KWL66" s="78"/>
      <c r="KWM66" s="9"/>
      <c r="KWN66" s="9"/>
      <c r="KWO66" s="78"/>
      <c r="KWP66" s="9"/>
      <c r="KWQ66" s="9"/>
      <c r="KWR66" s="78"/>
      <c r="KWS66" s="9"/>
      <c r="KWT66" s="9"/>
      <c r="KWU66" s="78"/>
      <c r="KWV66" s="9"/>
      <c r="KWW66" s="9"/>
      <c r="KWX66" s="78"/>
      <c r="KWY66" s="9"/>
      <c r="KWZ66" s="9"/>
      <c r="KXA66" s="78"/>
      <c r="KXB66" s="9"/>
      <c r="KXC66" s="9"/>
      <c r="KXD66" s="78"/>
      <c r="KXE66" s="9"/>
      <c r="KXF66" s="9"/>
      <c r="KXG66" s="78"/>
      <c r="KXH66" s="9"/>
      <c r="KXI66" s="9"/>
      <c r="KXJ66" s="78"/>
      <c r="KXK66" s="9"/>
      <c r="KXL66" s="9"/>
      <c r="KXM66" s="78"/>
      <c r="KXN66" s="9"/>
      <c r="KXO66" s="9"/>
      <c r="KXP66" s="78"/>
      <c r="KXQ66" s="9"/>
      <c r="KXR66" s="9"/>
      <c r="KXS66" s="78"/>
      <c r="KXT66" s="9"/>
      <c r="KXU66" s="9"/>
      <c r="KXV66" s="78"/>
      <c r="KXW66" s="9"/>
      <c r="KXX66" s="9"/>
      <c r="KXY66" s="78"/>
      <c r="KXZ66" s="10"/>
      <c r="KYA66" s="10"/>
      <c r="KYB66" s="10"/>
      <c r="KYC66" s="9"/>
      <c r="KYD66" s="9"/>
      <c r="KYE66" s="78"/>
      <c r="KYF66" s="10"/>
      <c r="KYG66" s="10"/>
      <c r="KYH66" s="10"/>
      <c r="KYI66" s="9"/>
      <c r="KYJ66" s="9"/>
      <c r="KYK66" s="78"/>
      <c r="KYL66" s="9"/>
      <c r="KYM66" s="9"/>
      <c r="KYN66" s="78"/>
      <c r="KYO66" s="10"/>
      <c r="KYP66" s="10"/>
      <c r="KYQ66" s="10"/>
      <c r="KYR66" s="10"/>
      <c r="KYS66" s="10"/>
      <c r="KYT66" s="10"/>
      <c r="KYU66" s="57"/>
      <c r="KYV66" s="58"/>
      <c r="KYW66" s="9"/>
      <c r="KYX66" s="9"/>
      <c r="KYY66" s="78"/>
      <c r="KYZ66" s="9"/>
      <c r="KZA66" s="9"/>
      <c r="KZB66" s="78"/>
      <c r="KZC66" s="9"/>
      <c r="KZD66" s="9"/>
      <c r="KZE66" s="78"/>
      <c r="KZF66" s="9"/>
      <c r="KZG66" s="9"/>
      <c r="KZH66" s="78"/>
      <c r="KZI66" s="9"/>
      <c r="KZJ66" s="9"/>
      <c r="KZK66" s="78"/>
      <c r="KZL66" s="9"/>
      <c r="KZM66" s="9"/>
      <c r="KZN66" s="78"/>
      <c r="KZO66" s="9"/>
      <c r="KZP66" s="9"/>
      <c r="KZQ66" s="78"/>
      <c r="KZR66" s="9"/>
      <c r="KZS66" s="9"/>
      <c r="KZT66" s="78"/>
      <c r="KZU66" s="9"/>
      <c r="KZV66" s="9"/>
      <c r="KZW66" s="78"/>
      <c r="KZX66" s="9"/>
      <c r="KZY66" s="9"/>
      <c r="KZZ66" s="78"/>
      <c r="LAA66" s="9"/>
      <c r="LAB66" s="9"/>
      <c r="LAC66" s="78"/>
      <c r="LAD66" s="9"/>
      <c r="LAE66" s="9"/>
      <c r="LAF66" s="78"/>
      <c r="LAG66" s="9"/>
      <c r="LAH66" s="9"/>
      <c r="LAI66" s="78"/>
      <c r="LAJ66" s="9"/>
      <c r="LAK66" s="9"/>
      <c r="LAL66" s="78"/>
      <c r="LAM66" s="9"/>
      <c r="LAN66" s="9"/>
      <c r="LAO66" s="78"/>
      <c r="LAP66" s="9"/>
      <c r="LAQ66" s="9"/>
      <c r="LAR66" s="78"/>
      <c r="LAS66" s="9"/>
      <c r="LAT66" s="9"/>
      <c r="LAU66" s="78"/>
      <c r="LAV66" s="9"/>
      <c r="LAW66" s="9"/>
      <c r="LAX66" s="78"/>
      <c r="LAY66" s="9"/>
      <c r="LAZ66" s="9"/>
      <c r="LBA66" s="78"/>
      <c r="LBB66" s="9"/>
      <c r="LBC66" s="9"/>
      <c r="LBD66" s="78"/>
      <c r="LBE66" s="9"/>
      <c r="LBF66" s="9"/>
      <c r="LBG66" s="78"/>
      <c r="LBH66" s="10"/>
      <c r="LBI66" s="10"/>
      <c r="LBJ66" s="10"/>
      <c r="LBK66" s="9"/>
      <c r="LBL66" s="9"/>
      <c r="LBM66" s="78"/>
      <c r="LBN66" s="10"/>
      <c r="LBO66" s="10"/>
      <c r="LBP66" s="10"/>
      <c r="LBQ66" s="9"/>
      <c r="LBR66" s="9"/>
      <c r="LBS66" s="78"/>
      <c r="LBT66" s="9"/>
      <c r="LBU66" s="9"/>
      <c r="LBV66" s="78"/>
      <c r="LBW66" s="10"/>
      <c r="LBX66" s="10"/>
      <c r="LBY66" s="10"/>
      <c r="LBZ66" s="10"/>
      <c r="LCA66" s="10"/>
      <c r="LCB66" s="10"/>
      <c r="LCC66" s="57"/>
      <c r="LCD66" s="58"/>
      <c r="LCE66" s="9"/>
      <c r="LCF66" s="9"/>
      <c r="LCG66" s="78"/>
      <c r="LCH66" s="9"/>
      <c r="LCI66" s="9"/>
      <c r="LCJ66" s="78"/>
      <c r="LCK66" s="9"/>
      <c r="LCL66" s="9"/>
      <c r="LCM66" s="78"/>
      <c r="LCN66" s="9"/>
      <c r="LCO66" s="9"/>
      <c r="LCP66" s="78"/>
      <c r="LCQ66" s="9"/>
      <c r="LCR66" s="9"/>
      <c r="LCS66" s="78"/>
      <c r="LCT66" s="9"/>
      <c r="LCU66" s="9"/>
      <c r="LCV66" s="78"/>
      <c r="LCW66" s="9"/>
      <c r="LCX66" s="9"/>
      <c r="LCY66" s="78"/>
      <c r="LCZ66" s="9"/>
      <c r="LDA66" s="9"/>
      <c r="LDB66" s="78"/>
      <c r="LDC66" s="9"/>
      <c r="LDD66" s="9"/>
      <c r="LDE66" s="78"/>
      <c r="LDF66" s="9"/>
      <c r="LDG66" s="9"/>
      <c r="LDH66" s="78"/>
      <c r="LDI66" s="9"/>
      <c r="LDJ66" s="9"/>
      <c r="LDK66" s="78"/>
      <c r="LDL66" s="9"/>
      <c r="LDM66" s="9"/>
      <c r="LDN66" s="78"/>
      <c r="LDO66" s="9"/>
      <c r="LDP66" s="9"/>
      <c r="LDQ66" s="78"/>
      <c r="LDR66" s="9"/>
      <c r="LDS66" s="9"/>
      <c r="LDT66" s="78"/>
      <c r="LDU66" s="9"/>
      <c r="LDV66" s="9"/>
      <c r="LDW66" s="78"/>
      <c r="LDX66" s="9"/>
      <c r="LDY66" s="9"/>
      <c r="LDZ66" s="78"/>
      <c r="LEA66" s="9"/>
      <c r="LEB66" s="9"/>
      <c r="LEC66" s="78"/>
      <c r="LED66" s="9"/>
      <c r="LEE66" s="9"/>
      <c r="LEF66" s="78"/>
      <c r="LEG66" s="9"/>
      <c r="LEH66" s="9"/>
      <c r="LEI66" s="78"/>
      <c r="LEJ66" s="9"/>
      <c r="LEK66" s="9"/>
      <c r="LEL66" s="78"/>
      <c r="LEM66" s="9"/>
      <c r="LEN66" s="9"/>
      <c r="LEO66" s="78"/>
      <c r="LEP66" s="10"/>
      <c r="LEQ66" s="10"/>
      <c r="LER66" s="10"/>
      <c r="LES66" s="9"/>
      <c r="LET66" s="9"/>
      <c r="LEU66" s="78"/>
      <c r="LEV66" s="10"/>
      <c r="LEW66" s="10"/>
      <c r="LEX66" s="10"/>
      <c r="LEY66" s="9"/>
      <c r="LEZ66" s="9"/>
      <c r="LFA66" s="78"/>
      <c r="LFB66" s="9"/>
      <c r="LFC66" s="9"/>
      <c r="LFD66" s="78"/>
      <c r="LFE66" s="10"/>
      <c r="LFF66" s="10"/>
      <c r="LFG66" s="10"/>
      <c r="LFH66" s="10"/>
      <c r="LFI66" s="10"/>
      <c r="LFJ66" s="10"/>
      <c r="LFK66" s="57"/>
      <c r="LFL66" s="58"/>
      <c r="LFM66" s="9"/>
      <c r="LFN66" s="9"/>
      <c r="LFO66" s="78"/>
      <c r="LFP66" s="9"/>
      <c r="LFQ66" s="9"/>
      <c r="LFR66" s="78"/>
      <c r="LFS66" s="9"/>
      <c r="LFT66" s="9"/>
      <c r="LFU66" s="78"/>
      <c r="LFV66" s="9"/>
      <c r="LFW66" s="9"/>
      <c r="LFX66" s="78"/>
      <c r="LFY66" s="9"/>
      <c r="LFZ66" s="9"/>
      <c r="LGA66" s="78"/>
      <c r="LGB66" s="9"/>
      <c r="LGC66" s="9"/>
      <c r="LGD66" s="78"/>
      <c r="LGE66" s="9"/>
      <c r="LGF66" s="9"/>
      <c r="LGG66" s="78"/>
      <c r="LGH66" s="9"/>
      <c r="LGI66" s="9"/>
      <c r="LGJ66" s="78"/>
      <c r="LGK66" s="9"/>
      <c r="LGL66" s="9"/>
      <c r="LGM66" s="78"/>
      <c r="LGN66" s="9"/>
      <c r="LGO66" s="9"/>
      <c r="LGP66" s="78"/>
      <c r="LGQ66" s="9"/>
      <c r="LGR66" s="9"/>
      <c r="LGS66" s="78"/>
      <c r="LGT66" s="9"/>
      <c r="LGU66" s="9"/>
      <c r="LGV66" s="78"/>
      <c r="LGW66" s="9"/>
      <c r="LGX66" s="9"/>
      <c r="LGY66" s="78"/>
      <c r="LGZ66" s="9"/>
      <c r="LHA66" s="9"/>
      <c r="LHB66" s="78"/>
      <c r="LHC66" s="9"/>
      <c r="LHD66" s="9"/>
      <c r="LHE66" s="78"/>
      <c r="LHF66" s="9"/>
      <c r="LHG66" s="9"/>
      <c r="LHH66" s="78"/>
      <c r="LHI66" s="9"/>
      <c r="LHJ66" s="9"/>
      <c r="LHK66" s="78"/>
      <c r="LHL66" s="9"/>
      <c r="LHM66" s="9"/>
      <c r="LHN66" s="78"/>
      <c r="LHO66" s="9"/>
      <c r="LHP66" s="9"/>
      <c r="LHQ66" s="78"/>
      <c r="LHR66" s="9"/>
      <c r="LHS66" s="9"/>
      <c r="LHT66" s="78"/>
      <c r="LHU66" s="9"/>
      <c r="LHV66" s="9"/>
      <c r="LHW66" s="78"/>
      <c r="LHX66" s="10"/>
      <c r="LHY66" s="10"/>
      <c r="LHZ66" s="10"/>
      <c r="LIA66" s="9"/>
      <c r="LIB66" s="9"/>
      <c r="LIC66" s="78"/>
      <c r="LID66" s="10"/>
      <c r="LIE66" s="10"/>
      <c r="LIF66" s="10"/>
      <c r="LIG66" s="9"/>
      <c r="LIH66" s="9"/>
      <c r="LII66" s="78"/>
      <c r="LIJ66" s="9"/>
      <c r="LIK66" s="9"/>
      <c r="LIL66" s="78"/>
      <c r="LIM66" s="10"/>
      <c r="LIN66" s="10"/>
      <c r="LIO66" s="10"/>
      <c r="LIP66" s="10"/>
      <c r="LIQ66" s="10"/>
      <c r="LIR66" s="10"/>
      <c r="LIS66" s="57"/>
      <c r="LIT66" s="58"/>
      <c r="LIU66" s="9"/>
      <c r="LIV66" s="9"/>
      <c r="LIW66" s="78"/>
      <c r="LIX66" s="9"/>
      <c r="LIY66" s="9"/>
      <c r="LIZ66" s="78"/>
      <c r="LJA66" s="9"/>
      <c r="LJB66" s="9"/>
      <c r="LJC66" s="78"/>
      <c r="LJD66" s="9"/>
      <c r="LJE66" s="9"/>
      <c r="LJF66" s="78"/>
      <c r="LJG66" s="9"/>
      <c r="LJH66" s="9"/>
      <c r="LJI66" s="78"/>
      <c r="LJJ66" s="9"/>
      <c r="LJK66" s="9"/>
      <c r="LJL66" s="78"/>
      <c r="LJM66" s="9"/>
      <c r="LJN66" s="9"/>
      <c r="LJO66" s="78"/>
      <c r="LJP66" s="9"/>
      <c r="LJQ66" s="9"/>
      <c r="LJR66" s="78"/>
      <c r="LJS66" s="9"/>
      <c r="LJT66" s="9"/>
      <c r="LJU66" s="78"/>
      <c r="LJV66" s="9"/>
      <c r="LJW66" s="9"/>
      <c r="LJX66" s="78"/>
      <c r="LJY66" s="9"/>
      <c r="LJZ66" s="9"/>
      <c r="LKA66" s="78"/>
      <c r="LKB66" s="9"/>
      <c r="LKC66" s="9"/>
      <c r="LKD66" s="78"/>
      <c r="LKE66" s="9"/>
      <c r="LKF66" s="9"/>
      <c r="LKG66" s="78"/>
      <c r="LKH66" s="9"/>
      <c r="LKI66" s="9"/>
      <c r="LKJ66" s="78"/>
      <c r="LKK66" s="9"/>
      <c r="LKL66" s="9"/>
      <c r="LKM66" s="78"/>
      <c r="LKN66" s="9"/>
      <c r="LKO66" s="9"/>
      <c r="LKP66" s="78"/>
      <c r="LKQ66" s="9"/>
      <c r="LKR66" s="9"/>
      <c r="LKS66" s="78"/>
      <c r="LKT66" s="9"/>
      <c r="LKU66" s="9"/>
      <c r="LKV66" s="78"/>
      <c r="LKW66" s="9"/>
      <c r="LKX66" s="9"/>
      <c r="LKY66" s="78"/>
      <c r="LKZ66" s="9"/>
      <c r="LLA66" s="9"/>
      <c r="LLB66" s="78"/>
      <c r="LLC66" s="9"/>
      <c r="LLD66" s="9"/>
      <c r="LLE66" s="78"/>
      <c r="LLF66" s="10"/>
      <c r="LLG66" s="10"/>
      <c r="LLH66" s="10"/>
      <c r="LLI66" s="9"/>
      <c r="LLJ66" s="9"/>
      <c r="LLK66" s="78"/>
      <c r="LLL66" s="10"/>
      <c r="LLM66" s="10"/>
      <c r="LLN66" s="10"/>
      <c r="LLO66" s="9"/>
      <c r="LLP66" s="9"/>
      <c r="LLQ66" s="78"/>
      <c r="LLR66" s="9"/>
      <c r="LLS66" s="9"/>
      <c r="LLT66" s="78"/>
      <c r="LLU66" s="10"/>
      <c r="LLV66" s="10"/>
      <c r="LLW66" s="10"/>
      <c r="LLX66" s="10"/>
      <c r="LLY66" s="10"/>
      <c r="LLZ66" s="10"/>
      <c r="LMA66" s="57"/>
      <c r="LMB66" s="58"/>
      <c r="LMC66" s="9"/>
      <c r="LMD66" s="9"/>
      <c r="LME66" s="78"/>
      <c r="LMF66" s="9"/>
      <c r="LMG66" s="9"/>
      <c r="LMH66" s="78"/>
      <c r="LMI66" s="9"/>
      <c r="LMJ66" s="9"/>
      <c r="LMK66" s="78"/>
      <c r="LML66" s="9"/>
      <c r="LMM66" s="9"/>
      <c r="LMN66" s="78"/>
      <c r="LMO66" s="9"/>
      <c r="LMP66" s="9"/>
      <c r="LMQ66" s="78"/>
      <c r="LMR66" s="9"/>
      <c r="LMS66" s="9"/>
      <c r="LMT66" s="78"/>
      <c r="LMU66" s="9"/>
      <c r="LMV66" s="9"/>
      <c r="LMW66" s="78"/>
      <c r="LMX66" s="9"/>
      <c r="LMY66" s="9"/>
      <c r="LMZ66" s="78"/>
      <c r="LNA66" s="9"/>
      <c r="LNB66" s="9"/>
      <c r="LNC66" s="78"/>
      <c r="LND66" s="9"/>
      <c r="LNE66" s="9"/>
      <c r="LNF66" s="78"/>
      <c r="LNG66" s="9"/>
      <c r="LNH66" s="9"/>
      <c r="LNI66" s="78"/>
      <c r="LNJ66" s="9"/>
      <c r="LNK66" s="9"/>
      <c r="LNL66" s="78"/>
      <c r="LNM66" s="9"/>
      <c r="LNN66" s="9"/>
      <c r="LNO66" s="78"/>
      <c r="LNP66" s="9"/>
      <c r="LNQ66" s="9"/>
      <c r="LNR66" s="78"/>
      <c r="LNS66" s="9"/>
      <c r="LNT66" s="9"/>
      <c r="LNU66" s="78"/>
      <c r="LNV66" s="9"/>
      <c r="LNW66" s="9"/>
      <c r="LNX66" s="78"/>
      <c r="LNY66" s="9"/>
      <c r="LNZ66" s="9"/>
      <c r="LOA66" s="78"/>
      <c r="LOB66" s="9"/>
      <c r="LOC66" s="9"/>
      <c r="LOD66" s="78"/>
      <c r="LOE66" s="9"/>
      <c r="LOF66" s="9"/>
      <c r="LOG66" s="78"/>
      <c r="LOH66" s="9"/>
      <c r="LOI66" s="9"/>
      <c r="LOJ66" s="78"/>
      <c r="LOK66" s="9"/>
      <c r="LOL66" s="9"/>
      <c r="LOM66" s="78"/>
      <c r="LON66" s="10"/>
      <c r="LOO66" s="10"/>
      <c r="LOP66" s="10"/>
      <c r="LOQ66" s="9"/>
      <c r="LOR66" s="9"/>
      <c r="LOS66" s="78"/>
      <c r="LOT66" s="10"/>
      <c r="LOU66" s="10"/>
      <c r="LOV66" s="10"/>
      <c r="LOW66" s="9"/>
      <c r="LOX66" s="9"/>
      <c r="LOY66" s="78"/>
      <c r="LOZ66" s="9"/>
      <c r="LPA66" s="9"/>
      <c r="LPB66" s="78"/>
      <c r="LPC66" s="10"/>
      <c r="LPD66" s="10"/>
      <c r="LPE66" s="10"/>
      <c r="LPF66" s="10"/>
      <c r="LPG66" s="10"/>
      <c r="LPH66" s="10"/>
      <c r="LPI66" s="57"/>
      <c r="LPJ66" s="58"/>
      <c r="LPK66" s="9"/>
      <c r="LPL66" s="9"/>
      <c r="LPM66" s="78"/>
      <c r="LPN66" s="9"/>
      <c r="LPO66" s="9"/>
      <c r="LPP66" s="78"/>
      <c r="LPQ66" s="9"/>
      <c r="LPR66" s="9"/>
      <c r="LPS66" s="78"/>
      <c r="LPT66" s="9"/>
      <c r="LPU66" s="9"/>
      <c r="LPV66" s="78"/>
      <c r="LPW66" s="9"/>
      <c r="LPX66" s="9"/>
      <c r="LPY66" s="78"/>
      <c r="LPZ66" s="9"/>
      <c r="LQA66" s="9"/>
      <c r="LQB66" s="78"/>
      <c r="LQC66" s="9"/>
      <c r="LQD66" s="9"/>
      <c r="LQE66" s="78"/>
      <c r="LQF66" s="9"/>
      <c r="LQG66" s="9"/>
      <c r="LQH66" s="78"/>
      <c r="LQI66" s="9"/>
      <c r="LQJ66" s="9"/>
      <c r="LQK66" s="78"/>
      <c r="LQL66" s="9"/>
      <c r="LQM66" s="9"/>
      <c r="LQN66" s="78"/>
      <c r="LQO66" s="9"/>
      <c r="LQP66" s="9"/>
      <c r="LQQ66" s="78"/>
      <c r="LQR66" s="9"/>
      <c r="LQS66" s="9"/>
      <c r="LQT66" s="78"/>
      <c r="LQU66" s="9"/>
      <c r="LQV66" s="9"/>
      <c r="LQW66" s="78"/>
      <c r="LQX66" s="9"/>
      <c r="LQY66" s="9"/>
      <c r="LQZ66" s="78"/>
      <c r="LRA66" s="9"/>
      <c r="LRB66" s="9"/>
      <c r="LRC66" s="78"/>
      <c r="LRD66" s="9"/>
      <c r="LRE66" s="9"/>
      <c r="LRF66" s="78"/>
      <c r="LRG66" s="9"/>
      <c r="LRH66" s="9"/>
      <c r="LRI66" s="78"/>
      <c r="LRJ66" s="9"/>
      <c r="LRK66" s="9"/>
      <c r="LRL66" s="78"/>
      <c r="LRM66" s="9"/>
      <c r="LRN66" s="9"/>
      <c r="LRO66" s="78"/>
      <c r="LRP66" s="9"/>
      <c r="LRQ66" s="9"/>
      <c r="LRR66" s="78"/>
      <c r="LRS66" s="9"/>
      <c r="LRT66" s="9"/>
      <c r="LRU66" s="78"/>
      <c r="LRV66" s="10"/>
      <c r="LRW66" s="10"/>
      <c r="LRX66" s="10"/>
      <c r="LRY66" s="9"/>
      <c r="LRZ66" s="9"/>
      <c r="LSA66" s="78"/>
      <c r="LSB66" s="10"/>
      <c r="LSC66" s="10"/>
      <c r="LSD66" s="10"/>
      <c r="LSE66" s="9"/>
      <c r="LSF66" s="9"/>
      <c r="LSG66" s="78"/>
      <c r="LSH66" s="9"/>
      <c r="LSI66" s="9"/>
      <c r="LSJ66" s="78"/>
      <c r="LSK66" s="10"/>
      <c r="LSL66" s="10"/>
      <c r="LSM66" s="10"/>
      <c r="LSN66" s="10"/>
      <c r="LSO66" s="10"/>
      <c r="LSP66" s="10"/>
      <c r="LSQ66" s="57"/>
      <c r="LSR66" s="58"/>
      <c r="LSS66" s="9"/>
      <c r="LST66" s="9"/>
      <c r="LSU66" s="78"/>
      <c r="LSV66" s="9"/>
      <c r="LSW66" s="9"/>
      <c r="LSX66" s="78"/>
      <c r="LSY66" s="9"/>
      <c r="LSZ66" s="9"/>
      <c r="LTA66" s="78"/>
      <c r="LTB66" s="9"/>
      <c r="LTC66" s="9"/>
      <c r="LTD66" s="78"/>
      <c r="LTE66" s="9"/>
      <c r="LTF66" s="9"/>
      <c r="LTG66" s="78"/>
      <c r="LTH66" s="9"/>
      <c r="LTI66" s="9"/>
      <c r="LTJ66" s="78"/>
      <c r="LTK66" s="9"/>
      <c r="LTL66" s="9"/>
      <c r="LTM66" s="78"/>
      <c r="LTN66" s="9"/>
      <c r="LTO66" s="9"/>
      <c r="LTP66" s="78"/>
      <c r="LTQ66" s="9"/>
      <c r="LTR66" s="9"/>
      <c r="LTS66" s="78"/>
      <c r="LTT66" s="9"/>
      <c r="LTU66" s="9"/>
      <c r="LTV66" s="78"/>
      <c r="LTW66" s="9"/>
      <c r="LTX66" s="9"/>
      <c r="LTY66" s="78"/>
      <c r="LTZ66" s="9"/>
      <c r="LUA66" s="9"/>
      <c r="LUB66" s="78"/>
      <c r="LUC66" s="9"/>
      <c r="LUD66" s="9"/>
      <c r="LUE66" s="78"/>
      <c r="LUF66" s="9"/>
      <c r="LUG66" s="9"/>
      <c r="LUH66" s="78"/>
      <c r="LUI66" s="9"/>
      <c r="LUJ66" s="9"/>
      <c r="LUK66" s="78"/>
      <c r="LUL66" s="9"/>
      <c r="LUM66" s="9"/>
      <c r="LUN66" s="78"/>
      <c r="LUO66" s="9"/>
      <c r="LUP66" s="9"/>
      <c r="LUQ66" s="78"/>
      <c r="LUR66" s="9"/>
      <c r="LUS66" s="9"/>
      <c r="LUT66" s="78"/>
      <c r="LUU66" s="9"/>
      <c r="LUV66" s="9"/>
      <c r="LUW66" s="78"/>
      <c r="LUX66" s="9"/>
      <c r="LUY66" s="9"/>
      <c r="LUZ66" s="78"/>
      <c r="LVA66" s="9"/>
      <c r="LVB66" s="9"/>
      <c r="LVC66" s="78"/>
      <c r="LVD66" s="10"/>
      <c r="LVE66" s="10"/>
      <c r="LVF66" s="10"/>
      <c r="LVG66" s="9"/>
      <c r="LVH66" s="9"/>
      <c r="LVI66" s="78"/>
      <c r="LVJ66" s="10"/>
      <c r="LVK66" s="10"/>
      <c r="LVL66" s="10"/>
      <c r="LVM66" s="9"/>
      <c r="LVN66" s="9"/>
      <c r="LVO66" s="78"/>
      <c r="LVP66" s="9"/>
      <c r="LVQ66" s="9"/>
      <c r="LVR66" s="78"/>
      <c r="LVS66" s="10"/>
      <c r="LVT66" s="10"/>
      <c r="LVU66" s="10"/>
      <c r="LVV66" s="10"/>
      <c r="LVW66" s="10"/>
      <c r="LVX66" s="10"/>
      <c r="LVY66" s="57"/>
      <c r="LVZ66" s="58"/>
      <c r="LWA66" s="9"/>
      <c r="LWB66" s="9"/>
      <c r="LWC66" s="78"/>
      <c r="LWD66" s="9"/>
      <c r="LWE66" s="9"/>
      <c r="LWF66" s="78"/>
      <c r="LWG66" s="9"/>
      <c r="LWH66" s="9"/>
      <c r="LWI66" s="78"/>
      <c r="LWJ66" s="9"/>
      <c r="LWK66" s="9"/>
      <c r="LWL66" s="78"/>
      <c r="LWM66" s="9"/>
      <c r="LWN66" s="9"/>
      <c r="LWO66" s="78"/>
      <c r="LWP66" s="9"/>
      <c r="LWQ66" s="9"/>
      <c r="LWR66" s="78"/>
      <c r="LWS66" s="9"/>
      <c r="LWT66" s="9"/>
      <c r="LWU66" s="78"/>
      <c r="LWV66" s="9"/>
      <c r="LWW66" s="9"/>
      <c r="LWX66" s="78"/>
      <c r="LWY66" s="9"/>
      <c r="LWZ66" s="9"/>
      <c r="LXA66" s="78"/>
      <c r="LXB66" s="9"/>
      <c r="LXC66" s="9"/>
      <c r="LXD66" s="78"/>
      <c r="LXE66" s="9"/>
      <c r="LXF66" s="9"/>
      <c r="LXG66" s="78"/>
      <c r="LXH66" s="9"/>
      <c r="LXI66" s="9"/>
      <c r="LXJ66" s="78"/>
      <c r="LXK66" s="9"/>
      <c r="LXL66" s="9"/>
      <c r="LXM66" s="78"/>
      <c r="LXN66" s="9"/>
      <c r="LXO66" s="9"/>
      <c r="LXP66" s="78"/>
      <c r="LXQ66" s="9"/>
      <c r="LXR66" s="9"/>
      <c r="LXS66" s="78"/>
      <c r="LXT66" s="9"/>
      <c r="LXU66" s="9"/>
      <c r="LXV66" s="78"/>
      <c r="LXW66" s="9"/>
      <c r="LXX66" s="9"/>
      <c r="LXY66" s="78"/>
      <c r="LXZ66" s="9"/>
      <c r="LYA66" s="9"/>
      <c r="LYB66" s="78"/>
      <c r="LYC66" s="9"/>
      <c r="LYD66" s="9"/>
      <c r="LYE66" s="78"/>
      <c r="LYF66" s="9"/>
      <c r="LYG66" s="9"/>
      <c r="LYH66" s="78"/>
      <c r="LYI66" s="9"/>
      <c r="LYJ66" s="9"/>
      <c r="LYK66" s="78"/>
      <c r="LYL66" s="10"/>
      <c r="LYM66" s="10"/>
      <c r="LYN66" s="10"/>
      <c r="LYO66" s="9"/>
      <c r="LYP66" s="9"/>
      <c r="LYQ66" s="78"/>
      <c r="LYR66" s="10"/>
      <c r="LYS66" s="10"/>
      <c r="LYT66" s="10"/>
      <c r="LYU66" s="9"/>
      <c r="LYV66" s="9"/>
      <c r="LYW66" s="78"/>
      <c r="LYX66" s="9"/>
      <c r="LYY66" s="9"/>
      <c r="LYZ66" s="78"/>
      <c r="LZA66" s="10"/>
      <c r="LZB66" s="10"/>
      <c r="LZC66" s="10"/>
      <c r="LZD66" s="10"/>
      <c r="LZE66" s="10"/>
      <c r="LZF66" s="10"/>
      <c r="LZG66" s="57"/>
      <c r="LZH66" s="58"/>
      <c r="LZI66" s="9"/>
      <c r="LZJ66" s="9"/>
      <c r="LZK66" s="78"/>
      <c r="LZL66" s="9"/>
      <c r="LZM66" s="9"/>
      <c r="LZN66" s="78"/>
      <c r="LZO66" s="9"/>
      <c r="LZP66" s="9"/>
      <c r="LZQ66" s="78"/>
      <c r="LZR66" s="9"/>
      <c r="LZS66" s="9"/>
      <c r="LZT66" s="78"/>
      <c r="LZU66" s="9"/>
      <c r="LZV66" s="9"/>
      <c r="LZW66" s="78"/>
      <c r="LZX66" s="9"/>
      <c r="LZY66" s="9"/>
      <c r="LZZ66" s="78"/>
      <c r="MAA66" s="9"/>
      <c r="MAB66" s="9"/>
      <c r="MAC66" s="78"/>
      <c r="MAD66" s="9"/>
      <c r="MAE66" s="9"/>
      <c r="MAF66" s="78"/>
      <c r="MAG66" s="9"/>
      <c r="MAH66" s="9"/>
      <c r="MAI66" s="78"/>
      <c r="MAJ66" s="9"/>
      <c r="MAK66" s="9"/>
      <c r="MAL66" s="78"/>
      <c r="MAM66" s="9"/>
      <c r="MAN66" s="9"/>
      <c r="MAO66" s="78"/>
      <c r="MAP66" s="9"/>
      <c r="MAQ66" s="9"/>
      <c r="MAR66" s="78"/>
      <c r="MAS66" s="9"/>
      <c r="MAT66" s="9"/>
      <c r="MAU66" s="78"/>
      <c r="MAV66" s="9"/>
      <c r="MAW66" s="9"/>
      <c r="MAX66" s="78"/>
      <c r="MAY66" s="9"/>
      <c r="MAZ66" s="9"/>
      <c r="MBA66" s="78"/>
      <c r="MBB66" s="9"/>
      <c r="MBC66" s="9"/>
      <c r="MBD66" s="78"/>
      <c r="MBE66" s="9"/>
      <c r="MBF66" s="9"/>
      <c r="MBG66" s="78"/>
      <c r="MBH66" s="9"/>
      <c r="MBI66" s="9"/>
      <c r="MBJ66" s="78"/>
      <c r="MBK66" s="9"/>
      <c r="MBL66" s="9"/>
      <c r="MBM66" s="78"/>
      <c r="MBN66" s="9"/>
      <c r="MBO66" s="9"/>
      <c r="MBP66" s="78"/>
      <c r="MBQ66" s="9"/>
      <c r="MBR66" s="9"/>
      <c r="MBS66" s="78"/>
      <c r="MBT66" s="10"/>
      <c r="MBU66" s="10"/>
      <c r="MBV66" s="10"/>
      <c r="MBW66" s="9"/>
      <c r="MBX66" s="9"/>
      <c r="MBY66" s="78"/>
      <c r="MBZ66" s="10"/>
      <c r="MCA66" s="10"/>
      <c r="MCB66" s="10"/>
      <c r="MCC66" s="9"/>
      <c r="MCD66" s="9"/>
      <c r="MCE66" s="78"/>
      <c r="MCF66" s="9"/>
      <c r="MCG66" s="9"/>
      <c r="MCH66" s="78"/>
      <c r="MCI66" s="10"/>
      <c r="MCJ66" s="10"/>
      <c r="MCK66" s="10"/>
      <c r="MCL66" s="10"/>
      <c r="MCM66" s="10"/>
      <c r="MCN66" s="10"/>
      <c r="MCO66" s="57"/>
      <c r="MCP66" s="58"/>
      <c r="MCQ66" s="9"/>
      <c r="MCR66" s="9"/>
      <c r="MCS66" s="78"/>
      <c r="MCT66" s="9"/>
      <c r="MCU66" s="9"/>
      <c r="MCV66" s="78"/>
      <c r="MCW66" s="9"/>
      <c r="MCX66" s="9"/>
      <c r="MCY66" s="78"/>
      <c r="MCZ66" s="9"/>
      <c r="MDA66" s="9"/>
      <c r="MDB66" s="78"/>
      <c r="MDC66" s="9"/>
      <c r="MDD66" s="9"/>
      <c r="MDE66" s="78"/>
      <c r="MDF66" s="9"/>
      <c r="MDG66" s="9"/>
      <c r="MDH66" s="78"/>
      <c r="MDI66" s="9"/>
      <c r="MDJ66" s="9"/>
      <c r="MDK66" s="78"/>
      <c r="MDL66" s="9"/>
      <c r="MDM66" s="9"/>
      <c r="MDN66" s="78"/>
      <c r="MDO66" s="9"/>
      <c r="MDP66" s="9"/>
      <c r="MDQ66" s="78"/>
      <c r="MDR66" s="9"/>
      <c r="MDS66" s="9"/>
      <c r="MDT66" s="78"/>
      <c r="MDU66" s="9"/>
      <c r="MDV66" s="9"/>
      <c r="MDW66" s="78"/>
      <c r="MDX66" s="9"/>
      <c r="MDY66" s="9"/>
      <c r="MDZ66" s="78"/>
      <c r="MEA66" s="9"/>
      <c r="MEB66" s="9"/>
      <c r="MEC66" s="78"/>
      <c r="MED66" s="9"/>
      <c r="MEE66" s="9"/>
      <c r="MEF66" s="78"/>
      <c r="MEG66" s="9"/>
      <c r="MEH66" s="9"/>
      <c r="MEI66" s="78"/>
      <c r="MEJ66" s="9"/>
      <c r="MEK66" s="9"/>
      <c r="MEL66" s="78"/>
      <c r="MEM66" s="9"/>
      <c r="MEN66" s="9"/>
      <c r="MEO66" s="78"/>
      <c r="MEP66" s="9"/>
      <c r="MEQ66" s="9"/>
      <c r="MER66" s="78"/>
      <c r="MES66" s="9"/>
      <c r="MET66" s="9"/>
      <c r="MEU66" s="78"/>
      <c r="MEV66" s="9"/>
      <c r="MEW66" s="9"/>
      <c r="MEX66" s="78"/>
      <c r="MEY66" s="9"/>
      <c r="MEZ66" s="9"/>
      <c r="MFA66" s="78"/>
      <c r="MFB66" s="10"/>
      <c r="MFC66" s="10"/>
      <c r="MFD66" s="10"/>
      <c r="MFE66" s="9"/>
      <c r="MFF66" s="9"/>
      <c r="MFG66" s="78"/>
      <c r="MFH66" s="10"/>
      <c r="MFI66" s="10"/>
      <c r="MFJ66" s="10"/>
      <c r="MFK66" s="9"/>
      <c r="MFL66" s="9"/>
      <c r="MFM66" s="78"/>
      <c r="MFN66" s="9"/>
      <c r="MFO66" s="9"/>
      <c r="MFP66" s="78"/>
      <c r="MFQ66" s="10"/>
      <c r="MFR66" s="10"/>
      <c r="MFS66" s="10"/>
      <c r="MFT66" s="10"/>
      <c r="MFU66" s="10"/>
      <c r="MFV66" s="10"/>
      <c r="MFW66" s="57"/>
      <c r="MFX66" s="58"/>
      <c r="MFY66" s="9"/>
      <c r="MFZ66" s="9"/>
      <c r="MGA66" s="78"/>
      <c r="MGB66" s="9"/>
      <c r="MGC66" s="9"/>
      <c r="MGD66" s="78"/>
      <c r="MGE66" s="9"/>
      <c r="MGF66" s="9"/>
      <c r="MGG66" s="78"/>
      <c r="MGH66" s="9"/>
      <c r="MGI66" s="9"/>
      <c r="MGJ66" s="78"/>
      <c r="MGK66" s="9"/>
      <c r="MGL66" s="9"/>
      <c r="MGM66" s="78"/>
      <c r="MGN66" s="9"/>
      <c r="MGO66" s="9"/>
      <c r="MGP66" s="78"/>
      <c r="MGQ66" s="9"/>
      <c r="MGR66" s="9"/>
      <c r="MGS66" s="78"/>
      <c r="MGT66" s="9"/>
      <c r="MGU66" s="9"/>
      <c r="MGV66" s="78"/>
      <c r="MGW66" s="9"/>
      <c r="MGX66" s="9"/>
      <c r="MGY66" s="78"/>
      <c r="MGZ66" s="9"/>
      <c r="MHA66" s="9"/>
      <c r="MHB66" s="78"/>
      <c r="MHC66" s="9"/>
      <c r="MHD66" s="9"/>
      <c r="MHE66" s="78"/>
      <c r="MHF66" s="9"/>
      <c r="MHG66" s="9"/>
      <c r="MHH66" s="78"/>
      <c r="MHI66" s="9"/>
      <c r="MHJ66" s="9"/>
      <c r="MHK66" s="78"/>
      <c r="MHL66" s="9"/>
      <c r="MHM66" s="9"/>
      <c r="MHN66" s="78"/>
      <c r="MHO66" s="9"/>
      <c r="MHP66" s="9"/>
      <c r="MHQ66" s="78"/>
      <c r="MHR66" s="9"/>
      <c r="MHS66" s="9"/>
      <c r="MHT66" s="78"/>
      <c r="MHU66" s="9"/>
      <c r="MHV66" s="9"/>
      <c r="MHW66" s="78"/>
      <c r="MHX66" s="9"/>
      <c r="MHY66" s="9"/>
      <c r="MHZ66" s="78"/>
      <c r="MIA66" s="9"/>
      <c r="MIB66" s="9"/>
      <c r="MIC66" s="78"/>
      <c r="MID66" s="9"/>
      <c r="MIE66" s="9"/>
      <c r="MIF66" s="78"/>
      <c r="MIG66" s="9"/>
      <c r="MIH66" s="9"/>
      <c r="MII66" s="78"/>
      <c r="MIJ66" s="10"/>
      <c r="MIK66" s="10"/>
      <c r="MIL66" s="10"/>
      <c r="MIM66" s="9"/>
      <c r="MIN66" s="9"/>
      <c r="MIO66" s="78"/>
      <c r="MIP66" s="10"/>
      <c r="MIQ66" s="10"/>
      <c r="MIR66" s="10"/>
      <c r="MIS66" s="9"/>
      <c r="MIT66" s="9"/>
      <c r="MIU66" s="78"/>
      <c r="MIV66" s="9"/>
      <c r="MIW66" s="9"/>
      <c r="MIX66" s="78"/>
      <c r="MIY66" s="10"/>
      <c r="MIZ66" s="10"/>
      <c r="MJA66" s="10"/>
      <c r="MJB66" s="10"/>
      <c r="MJC66" s="10"/>
      <c r="MJD66" s="10"/>
      <c r="MJE66" s="57"/>
      <c r="MJF66" s="58"/>
      <c r="MJG66" s="9"/>
      <c r="MJH66" s="9"/>
      <c r="MJI66" s="78"/>
      <c r="MJJ66" s="9"/>
      <c r="MJK66" s="9"/>
      <c r="MJL66" s="78"/>
      <c r="MJM66" s="9"/>
      <c r="MJN66" s="9"/>
      <c r="MJO66" s="78"/>
      <c r="MJP66" s="9"/>
      <c r="MJQ66" s="9"/>
      <c r="MJR66" s="78"/>
      <c r="MJS66" s="9"/>
      <c r="MJT66" s="9"/>
      <c r="MJU66" s="78"/>
      <c r="MJV66" s="9"/>
      <c r="MJW66" s="9"/>
      <c r="MJX66" s="78"/>
      <c r="MJY66" s="9"/>
      <c r="MJZ66" s="9"/>
      <c r="MKA66" s="78"/>
      <c r="MKB66" s="9"/>
      <c r="MKC66" s="9"/>
      <c r="MKD66" s="78"/>
      <c r="MKE66" s="9"/>
      <c r="MKF66" s="9"/>
      <c r="MKG66" s="78"/>
      <c r="MKH66" s="9"/>
      <c r="MKI66" s="9"/>
      <c r="MKJ66" s="78"/>
      <c r="MKK66" s="9"/>
      <c r="MKL66" s="9"/>
      <c r="MKM66" s="78"/>
      <c r="MKN66" s="9"/>
      <c r="MKO66" s="9"/>
      <c r="MKP66" s="78"/>
      <c r="MKQ66" s="9"/>
      <c r="MKR66" s="9"/>
      <c r="MKS66" s="78"/>
      <c r="MKT66" s="9"/>
      <c r="MKU66" s="9"/>
      <c r="MKV66" s="78"/>
      <c r="MKW66" s="9"/>
      <c r="MKX66" s="9"/>
      <c r="MKY66" s="78"/>
      <c r="MKZ66" s="9"/>
      <c r="MLA66" s="9"/>
      <c r="MLB66" s="78"/>
      <c r="MLC66" s="9"/>
      <c r="MLD66" s="9"/>
      <c r="MLE66" s="78"/>
      <c r="MLF66" s="9"/>
      <c r="MLG66" s="9"/>
      <c r="MLH66" s="78"/>
      <c r="MLI66" s="9"/>
      <c r="MLJ66" s="9"/>
      <c r="MLK66" s="78"/>
      <c r="MLL66" s="9"/>
      <c r="MLM66" s="9"/>
      <c r="MLN66" s="78"/>
      <c r="MLO66" s="9"/>
      <c r="MLP66" s="9"/>
      <c r="MLQ66" s="78"/>
      <c r="MLR66" s="10"/>
      <c r="MLS66" s="10"/>
      <c r="MLT66" s="10"/>
      <c r="MLU66" s="9"/>
      <c r="MLV66" s="9"/>
      <c r="MLW66" s="78"/>
      <c r="MLX66" s="10"/>
      <c r="MLY66" s="10"/>
      <c r="MLZ66" s="10"/>
      <c r="MMA66" s="9"/>
      <c r="MMB66" s="9"/>
      <c r="MMC66" s="78"/>
      <c r="MMD66" s="9"/>
      <c r="MME66" s="9"/>
      <c r="MMF66" s="78"/>
      <c r="MMG66" s="10"/>
      <c r="MMH66" s="10"/>
      <c r="MMI66" s="10"/>
      <c r="MMJ66" s="10"/>
      <c r="MMK66" s="10"/>
      <c r="MML66" s="10"/>
      <c r="MMM66" s="57"/>
      <c r="MMN66" s="58"/>
      <c r="MMO66" s="9"/>
      <c r="MMP66" s="9"/>
      <c r="MMQ66" s="78"/>
      <c r="MMR66" s="9"/>
      <c r="MMS66" s="9"/>
      <c r="MMT66" s="78"/>
      <c r="MMU66" s="9"/>
      <c r="MMV66" s="9"/>
      <c r="MMW66" s="78"/>
      <c r="MMX66" s="9"/>
      <c r="MMY66" s="9"/>
      <c r="MMZ66" s="78"/>
      <c r="MNA66" s="9"/>
      <c r="MNB66" s="9"/>
      <c r="MNC66" s="78"/>
      <c r="MND66" s="9"/>
      <c r="MNE66" s="9"/>
      <c r="MNF66" s="78"/>
      <c r="MNG66" s="9"/>
      <c r="MNH66" s="9"/>
      <c r="MNI66" s="78"/>
      <c r="MNJ66" s="9"/>
      <c r="MNK66" s="9"/>
      <c r="MNL66" s="78"/>
      <c r="MNM66" s="9"/>
      <c r="MNN66" s="9"/>
      <c r="MNO66" s="78"/>
      <c r="MNP66" s="9"/>
      <c r="MNQ66" s="9"/>
      <c r="MNR66" s="78"/>
      <c r="MNS66" s="9"/>
      <c r="MNT66" s="9"/>
      <c r="MNU66" s="78"/>
      <c r="MNV66" s="9"/>
      <c r="MNW66" s="9"/>
      <c r="MNX66" s="78"/>
      <c r="MNY66" s="9"/>
      <c r="MNZ66" s="9"/>
      <c r="MOA66" s="78"/>
      <c r="MOB66" s="9"/>
      <c r="MOC66" s="9"/>
      <c r="MOD66" s="78"/>
      <c r="MOE66" s="9"/>
      <c r="MOF66" s="9"/>
      <c r="MOG66" s="78"/>
      <c r="MOH66" s="9"/>
      <c r="MOI66" s="9"/>
      <c r="MOJ66" s="78"/>
      <c r="MOK66" s="9"/>
      <c r="MOL66" s="9"/>
      <c r="MOM66" s="78"/>
      <c r="MON66" s="9"/>
      <c r="MOO66" s="9"/>
      <c r="MOP66" s="78"/>
      <c r="MOQ66" s="9"/>
      <c r="MOR66" s="9"/>
      <c r="MOS66" s="78"/>
      <c r="MOT66" s="9"/>
      <c r="MOU66" s="9"/>
      <c r="MOV66" s="78"/>
      <c r="MOW66" s="9"/>
      <c r="MOX66" s="9"/>
      <c r="MOY66" s="78"/>
      <c r="MOZ66" s="10"/>
      <c r="MPA66" s="10"/>
      <c r="MPB66" s="10"/>
      <c r="MPC66" s="9"/>
      <c r="MPD66" s="9"/>
      <c r="MPE66" s="78"/>
      <c r="MPF66" s="10"/>
      <c r="MPG66" s="10"/>
      <c r="MPH66" s="10"/>
      <c r="MPI66" s="9"/>
      <c r="MPJ66" s="9"/>
      <c r="MPK66" s="78"/>
      <c r="MPL66" s="9"/>
      <c r="MPM66" s="9"/>
      <c r="MPN66" s="78"/>
      <c r="MPO66" s="10"/>
      <c r="MPP66" s="10"/>
      <c r="MPQ66" s="10"/>
      <c r="MPR66" s="10"/>
      <c r="MPS66" s="10"/>
      <c r="MPT66" s="10"/>
      <c r="MPU66" s="57"/>
      <c r="MPV66" s="58"/>
      <c r="MPW66" s="9"/>
      <c r="MPX66" s="9"/>
      <c r="MPY66" s="78"/>
      <c r="MPZ66" s="9"/>
      <c r="MQA66" s="9"/>
      <c r="MQB66" s="78"/>
      <c r="MQC66" s="9"/>
      <c r="MQD66" s="9"/>
      <c r="MQE66" s="78"/>
      <c r="MQF66" s="9"/>
      <c r="MQG66" s="9"/>
      <c r="MQH66" s="78"/>
      <c r="MQI66" s="9"/>
      <c r="MQJ66" s="9"/>
      <c r="MQK66" s="78"/>
      <c r="MQL66" s="9"/>
      <c r="MQM66" s="9"/>
      <c r="MQN66" s="78"/>
      <c r="MQO66" s="9"/>
      <c r="MQP66" s="9"/>
      <c r="MQQ66" s="78"/>
      <c r="MQR66" s="9"/>
      <c r="MQS66" s="9"/>
      <c r="MQT66" s="78"/>
      <c r="MQU66" s="9"/>
      <c r="MQV66" s="9"/>
      <c r="MQW66" s="78"/>
      <c r="MQX66" s="9"/>
      <c r="MQY66" s="9"/>
      <c r="MQZ66" s="78"/>
      <c r="MRA66" s="9"/>
      <c r="MRB66" s="9"/>
      <c r="MRC66" s="78"/>
      <c r="MRD66" s="9"/>
      <c r="MRE66" s="9"/>
      <c r="MRF66" s="78"/>
      <c r="MRG66" s="9"/>
      <c r="MRH66" s="9"/>
      <c r="MRI66" s="78"/>
      <c r="MRJ66" s="9"/>
      <c r="MRK66" s="9"/>
      <c r="MRL66" s="78"/>
      <c r="MRM66" s="9"/>
      <c r="MRN66" s="9"/>
      <c r="MRO66" s="78"/>
      <c r="MRP66" s="9"/>
      <c r="MRQ66" s="9"/>
      <c r="MRR66" s="78"/>
      <c r="MRS66" s="9"/>
      <c r="MRT66" s="9"/>
      <c r="MRU66" s="78"/>
      <c r="MRV66" s="9"/>
      <c r="MRW66" s="9"/>
      <c r="MRX66" s="78"/>
      <c r="MRY66" s="9"/>
      <c r="MRZ66" s="9"/>
      <c r="MSA66" s="78"/>
      <c r="MSB66" s="9"/>
      <c r="MSC66" s="9"/>
      <c r="MSD66" s="78"/>
      <c r="MSE66" s="9"/>
      <c r="MSF66" s="9"/>
      <c r="MSG66" s="78"/>
      <c r="MSH66" s="10"/>
      <c r="MSI66" s="10"/>
      <c r="MSJ66" s="10"/>
      <c r="MSK66" s="9"/>
      <c r="MSL66" s="9"/>
      <c r="MSM66" s="78"/>
      <c r="MSN66" s="10"/>
      <c r="MSO66" s="10"/>
      <c r="MSP66" s="10"/>
      <c r="MSQ66" s="9"/>
      <c r="MSR66" s="9"/>
      <c r="MSS66" s="78"/>
      <c r="MST66" s="9"/>
      <c r="MSU66" s="9"/>
      <c r="MSV66" s="78"/>
      <c r="MSW66" s="10"/>
      <c r="MSX66" s="10"/>
      <c r="MSY66" s="10"/>
      <c r="MSZ66" s="10"/>
      <c r="MTA66" s="10"/>
      <c r="MTB66" s="10"/>
      <c r="MTC66" s="57"/>
      <c r="MTD66" s="58"/>
      <c r="MTE66" s="9"/>
      <c r="MTF66" s="9"/>
      <c r="MTG66" s="78"/>
      <c r="MTH66" s="9"/>
      <c r="MTI66" s="9"/>
      <c r="MTJ66" s="78"/>
      <c r="MTK66" s="9"/>
      <c r="MTL66" s="9"/>
      <c r="MTM66" s="78"/>
      <c r="MTN66" s="9"/>
      <c r="MTO66" s="9"/>
      <c r="MTP66" s="78"/>
      <c r="MTQ66" s="9"/>
      <c r="MTR66" s="9"/>
      <c r="MTS66" s="78"/>
      <c r="MTT66" s="9"/>
      <c r="MTU66" s="9"/>
      <c r="MTV66" s="78"/>
      <c r="MTW66" s="9"/>
      <c r="MTX66" s="9"/>
      <c r="MTY66" s="78"/>
      <c r="MTZ66" s="9"/>
      <c r="MUA66" s="9"/>
      <c r="MUB66" s="78"/>
      <c r="MUC66" s="9"/>
      <c r="MUD66" s="9"/>
      <c r="MUE66" s="78"/>
      <c r="MUF66" s="9"/>
      <c r="MUG66" s="9"/>
      <c r="MUH66" s="78"/>
      <c r="MUI66" s="9"/>
      <c r="MUJ66" s="9"/>
      <c r="MUK66" s="78"/>
      <c r="MUL66" s="9"/>
      <c r="MUM66" s="9"/>
      <c r="MUN66" s="78"/>
      <c r="MUO66" s="9"/>
      <c r="MUP66" s="9"/>
      <c r="MUQ66" s="78"/>
      <c r="MUR66" s="9"/>
      <c r="MUS66" s="9"/>
      <c r="MUT66" s="78"/>
      <c r="MUU66" s="9"/>
      <c r="MUV66" s="9"/>
      <c r="MUW66" s="78"/>
      <c r="MUX66" s="9"/>
      <c r="MUY66" s="9"/>
      <c r="MUZ66" s="78"/>
      <c r="MVA66" s="9"/>
      <c r="MVB66" s="9"/>
      <c r="MVC66" s="78"/>
      <c r="MVD66" s="9"/>
      <c r="MVE66" s="9"/>
      <c r="MVF66" s="78"/>
      <c r="MVG66" s="9"/>
      <c r="MVH66" s="9"/>
      <c r="MVI66" s="78"/>
      <c r="MVJ66" s="9"/>
      <c r="MVK66" s="9"/>
      <c r="MVL66" s="78"/>
      <c r="MVM66" s="9"/>
      <c r="MVN66" s="9"/>
      <c r="MVO66" s="78"/>
      <c r="MVP66" s="10"/>
      <c r="MVQ66" s="10"/>
      <c r="MVR66" s="10"/>
      <c r="MVS66" s="9"/>
      <c r="MVT66" s="9"/>
      <c r="MVU66" s="78"/>
      <c r="MVV66" s="10"/>
      <c r="MVW66" s="10"/>
      <c r="MVX66" s="10"/>
      <c r="MVY66" s="9"/>
      <c r="MVZ66" s="9"/>
      <c r="MWA66" s="78"/>
      <c r="MWB66" s="9"/>
      <c r="MWC66" s="9"/>
      <c r="MWD66" s="78"/>
      <c r="MWE66" s="10"/>
      <c r="MWF66" s="10"/>
      <c r="MWG66" s="10"/>
      <c r="MWH66" s="10"/>
      <c r="MWI66" s="10"/>
      <c r="MWJ66" s="10"/>
      <c r="MWK66" s="57"/>
      <c r="MWL66" s="58"/>
      <c r="MWM66" s="9"/>
      <c r="MWN66" s="9"/>
      <c r="MWO66" s="78"/>
      <c r="MWP66" s="9"/>
      <c r="MWQ66" s="9"/>
      <c r="MWR66" s="78"/>
      <c r="MWS66" s="9"/>
      <c r="MWT66" s="9"/>
      <c r="MWU66" s="78"/>
      <c r="MWV66" s="9"/>
      <c r="MWW66" s="9"/>
      <c r="MWX66" s="78"/>
      <c r="MWY66" s="9"/>
      <c r="MWZ66" s="9"/>
      <c r="MXA66" s="78"/>
      <c r="MXB66" s="9"/>
      <c r="MXC66" s="9"/>
      <c r="MXD66" s="78"/>
      <c r="MXE66" s="9"/>
      <c r="MXF66" s="9"/>
      <c r="MXG66" s="78"/>
      <c r="MXH66" s="9"/>
      <c r="MXI66" s="9"/>
      <c r="MXJ66" s="78"/>
      <c r="MXK66" s="9"/>
      <c r="MXL66" s="9"/>
      <c r="MXM66" s="78"/>
      <c r="MXN66" s="9"/>
      <c r="MXO66" s="9"/>
      <c r="MXP66" s="78"/>
      <c r="MXQ66" s="9"/>
      <c r="MXR66" s="9"/>
      <c r="MXS66" s="78"/>
      <c r="MXT66" s="9"/>
      <c r="MXU66" s="9"/>
      <c r="MXV66" s="78"/>
      <c r="MXW66" s="9"/>
      <c r="MXX66" s="9"/>
      <c r="MXY66" s="78"/>
      <c r="MXZ66" s="9"/>
      <c r="MYA66" s="9"/>
      <c r="MYB66" s="78"/>
      <c r="MYC66" s="9"/>
      <c r="MYD66" s="9"/>
      <c r="MYE66" s="78"/>
      <c r="MYF66" s="9"/>
      <c r="MYG66" s="9"/>
      <c r="MYH66" s="78"/>
      <c r="MYI66" s="9"/>
      <c r="MYJ66" s="9"/>
      <c r="MYK66" s="78"/>
      <c r="MYL66" s="9"/>
      <c r="MYM66" s="9"/>
      <c r="MYN66" s="78"/>
      <c r="MYO66" s="9"/>
      <c r="MYP66" s="9"/>
      <c r="MYQ66" s="78"/>
      <c r="MYR66" s="9"/>
      <c r="MYS66" s="9"/>
      <c r="MYT66" s="78"/>
      <c r="MYU66" s="9"/>
      <c r="MYV66" s="9"/>
      <c r="MYW66" s="78"/>
      <c r="MYX66" s="10"/>
      <c r="MYY66" s="10"/>
      <c r="MYZ66" s="10"/>
      <c r="MZA66" s="9"/>
      <c r="MZB66" s="9"/>
      <c r="MZC66" s="78"/>
      <c r="MZD66" s="10"/>
      <c r="MZE66" s="10"/>
      <c r="MZF66" s="10"/>
      <c r="MZG66" s="9"/>
      <c r="MZH66" s="9"/>
      <c r="MZI66" s="78"/>
      <c r="MZJ66" s="9"/>
      <c r="MZK66" s="9"/>
      <c r="MZL66" s="78"/>
      <c r="MZM66" s="10"/>
      <c r="MZN66" s="10"/>
      <c r="MZO66" s="10"/>
      <c r="MZP66" s="10"/>
      <c r="MZQ66" s="10"/>
      <c r="MZR66" s="10"/>
      <c r="MZS66" s="57"/>
      <c r="MZT66" s="58"/>
      <c r="MZU66" s="9"/>
      <c r="MZV66" s="9"/>
      <c r="MZW66" s="78"/>
      <c r="MZX66" s="9"/>
      <c r="MZY66" s="9"/>
      <c r="MZZ66" s="78"/>
      <c r="NAA66" s="9"/>
      <c r="NAB66" s="9"/>
      <c r="NAC66" s="78"/>
      <c r="NAD66" s="9"/>
      <c r="NAE66" s="9"/>
      <c r="NAF66" s="78"/>
      <c r="NAG66" s="9"/>
      <c r="NAH66" s="9"/>
      <c r="NAI66" s="78"/>
      <c r="NAJ66" s="9"/>
      <c r="NAK66" s="9"/>
      <c r="NAL66" s="78"/>
      <c r="NAM66" s="9"/>
      <c r="NAN66" s="9"/>
      <c r="NAO66" s="78"/>
      <c r="NAP66" s="9"/>
      <c r="NAQ66" s="9"/>
      <c r="NAR66" s="78"/>
      <c r="NAS66" s="9"/>
      <c r="NAT66" s="9"/>
      <c r="NAU66" s="78"/>
      <c r="NAV66" s="9"/>
      <c r="NAW66" s="9"/>
      <c r="NAX66" s="78"/>
      <c r="NAY66" s="9"/>
      <c r="NAZ66" s="9"/>
      <c r="NBA66" s="78"/>
      <c r="NBB66" s="9"/>
      <c r="NBC66" s="9"/>
      <c r="NBD66" s="78"/>
      <c r="NBE66" s="9"/>
      <c r="NBF66" s="9"/>
      <c r="NBG66" s="78"/>
      <c r="NBH66" s="9"/>
      <c r="NBI66" s="9"/>
      <c r="NBJ66" s="78"/>
      <c r="NBK66" s="9"/>
      <c r="NBL66" s="9"/>
      <c r="NBM66" s="78"/>
      <c r="NBN66" s="9"/>
      <c r="NBO66" s="9"/>
      <c r="NBP66" s="78"/>
      <c r="NBQ66" s="9"/>
      <c r="NBR66" s="9"/>
      <c r="NBS66" s="78"/>
      <c r="NBT66" s="9"/>
      <c r="NBU66" s="9"/>
      <c r="NBV66" s="78"/>
      <c r="NBW66" s="9"/>
      <c r="NBX66" s="9"/>
      <c r="NBY66" s="78"/>
      <c r="NBZ66" s="9"/>
      <c r="NCA66" s="9"/>
      <c r="NCB66" s="78"/>
      <c r="NCC66" s="9"/>
      <c r="NCD66" s="9"/>
      <c r="NCE66" s="78"/>
      <c r="NCF66" s="10"/>
      <c r="NCG66" s="10"/>
      <c r="NCH66" s="10"/>
      <c r="NCI66" s="9"/>
      <c r="NCJ66" s="9"/>
      <c r="NCK66" s="78"/>
      <c r="NCL66" s="10"/>
      <c r="NCM66" s="10"/>
      <c r="NCN66" s="10"/>
      <c r="NCO66" s="9"/>
      <c r="NCP66" s="9"/>
      <c r="NCQ66" s="78"/>
      <c r="NCR66" s="9"/>
      <c r="NCS66" s="9"/>
      <c r="NCT66" s="78"/>
      <c r="NCU66" s="10"/>
      <c r="NCV66" s="10"/>
      <c r="NCW66" s="10"/>
      <c r="NCX66" s="10"/>
      <c r="NCY66" s="10"/>
      <c r="NCZ66" s="10"/>
      <c r="NDA66" s="57"/>
      <c r="NDB66" s="58"/>
      <c r="NDC66" s="9"/>
      <c r="NDD66" s="9"/>
      <c r="NDE66" s="78"/>
      <c r="NDF66" s="9"/>
      <c r="NDG66" s="9"/>
      <c r="NDH66" s="78"/>
      <c r="NDI66" s="9"/>
      <c r="NDJ66" s="9"/>
      <c r="NDK66" s="78"/>
      <c r="NDL66" s="9"/>
      <c r="NDM66" s="9"/>
      <c r="NDN66" s="78"/>
      <c r="NDO66" s="9"/>
      <c r="NDP66" s="9"/>
      <c r="NDQ66" s="78"/>
      <c r="NDR66" s="9"/>
      <c r="NDS66" s="9"/>
      <c r="NDT66" s="78"/>
      <c r="NDU66" s="9"/>
      <c r="NDV66" s="9"/>
      <c r="NDW66" s="78"/>
      <c r="NDX66" s="9"/>
      <c r="NDY66" s="9"/>
      <c r="NDZ66" s="78"/>
      <c r="NEA66" s="9"/>
      <c r="NEB66" s="9"/>
      <c r="NEC66" s="78"/>
      <c r="NED66" s="9"/>
      <c r="NEE66" s="9"/>
      <c r="NEF66" s="78"/>
      <c r="NEG66" s="9"/>
      <c r="NEH66" s="9"/>
      <c r="NEI66" s="78"/>
      <c r="NEJ66" s="9"/>
      <c r="NEK66" s="9"/>
      <c r="NEL66" s="78"/>
      <c r="NEM66" s="9"/>
      <c r="NEN66" s="9"/>
      <c r="NEO66" s="78"/>
      <c r="NEP66" s="9"/>
      <c r="NEQ66" s="9"/>
      <c r="NER66" s="78"/>
      <c r="NES66" s="9"/>
      <c r="NET66" s="9"/>
      <c r="NEU66" s="78"/>
      <c r="NEV66" s="9"/>
      <c r="NEW66" s="9"/>
      <c r="NEX66" s="78"/>
      <c r="NEY66" s="9"/>
      <c r="NEZ66" s="9"/>
      <c r="NFA66" s="78"/>
      <c r="NFB66" s="9"/>
      <c r="NFC66" s="9"/>
      <c r="NFD66" s="78"/>
      <c r="NFE66" s="9"/>
      <c r="NFF66" s="9"/>
      <c r="NFG66" s="78"/>
      <c r="NFH66" s="9"/>
      <c r="NFI66" s="9"/>
      <c r="NFJ66" s="78"/>
      <c r="NFK66" s="9"/>
      <c r="NFL66" s="9"/>
      <c r="NFM66" s="78"/>
      <c r="NFN66" s="10"/>
      <c r="NFO66" s="10"/>
      <c r="NFP66" s="10"/>
      <c r="NFQ66" s="9"/>
      <c r="NFR66" s="9"/>
      <c r="NFS66" s="78"/>
      <c r="NFT66" s="10"/>
      <c r="NFU66" s="10"/>
      <c r="NFV66" s="10"/>
      <c r="NFW66" s="9"/>
      <c r="NFX66" s="9"/>
      <c r="NFY66" s="78"/>
      <c r="NFZ66" s="9"/>
      <c r="NGA66" s="9"/>
      <c r="NGB66" s="78"/>
      <c r="NGC66" s="10"/>
      <c r="NGD66" s="10"/>
      <c r="NGE66" s="10"/>
      <c r="NGF66" s="10"/>
      <c r="NGG66" s="10"/>
      <c r="NGH66" s="10"/>
      <c r="NGI66" s="57"/>
      <c r="NGJ66" s="58"/>
      <c r="NGK66" s="9"/>
      <c r="NGL66" s="9"/>
      <c r="NGM66" s="78"/>
      <c r="NGN66" s="9"/>
      <c r="NGO66" s="9"/>
      <c r="NGP66" s="78"/>
      <c r="NGQ66" s="9"/>
      <c r="NGR66" s="9"/>
      <c r="NGS66" s="78"/>
      <c r="NGT66" s="9"/>
      <c r="NGU66" s="9"/>
      <c r="NGV66" s="78"/>
      <c r="NGW66" s="9"/>
      <c r="NGX66" s="9"/>
      <c r="NGY66" s="78"/>
      <c r="NGZ66" s="9"/>
      <c r="NHA66" s="9"/>
      <c r="NHB66" s="78"/>
      <c r="NHC66" s="9"/>
      <c r="NHD66" s="9"/>
      <c r="NHE66" s="78"/>
      <c r="NHF66" s="9"/>
      <c r="NHG66" s="9"/>
      <c r="NHH66" s="78"/>
      <c r="NHI66" s="9"/>
      <c r="NHJ66" s="9"/>
      <c r="NHK66" s="78"/>
      <c r="NHL66" s="9"/>
      <c r="NHM66" s="9"/>
      <c r="NHN66" s="78"/>
      <c r="NHO66" s="9"/>
      <c r="NHP66" s="9"/>
      <c r="NHQ66" s="78"/>
      <c r="NHR66" s="9"/>
      <c r="NHS66" s="9"/>
      <c r="NHT66" s="78"/>
      <c r="NHU66" s="9"/>
      <c r="NHV66" s="9"/>
      <c r="NHW66" s="78"/>
      <c r="NHX66" s="9"/>
      <c r="NHY66" s="9"/>
      <c r="NHZ66" s="78"/>
      <c r="NIA66" s="9"/>
      <c r="NIB66" s="9"/>
      <c r="NIC66" s="78"/>
      <c r="NID66" s="9"/>
      <c r="NIE66" s="9"/>
      <c r="NIF66" s="78"/>
      <c r="NIG66" s="9"/>
      <c r="NIH66" s="9"/>
      <c r="NII66" s="78"/>
      <c r="NIJ66" s="9"/>
      <c r="NIK66" s="9"/>
      <c r="NIL66" s="78"/>
      <c r="NIM66" s="9"/>
      <c r="NIN66" s="9"/>
      <c r="NIO66" s="78"/>
      <c r="NIP66" s="9"/>
      <c r="NIQ66" s="9"/>
      <c r="NIR66" s="78"/>
      <c r="NIS66" s="9"/>
      <c r="NIT66" s="9"/>
      <c r="NIU66" s="78"/>
      <c r="NIV66" s="10"/>
      <c r="NIW66" s="10"/>
      <c r="NIX66" s="10"/>
      <c r="NIY66" s="9"/>
      <c r="NIZ66" s="9"/>
      <c r="NJA66" s="78"/>
      <c r="NJB66" s="10"/>
      <c r="NJC66" s="10"/>
      <c r="NJD66" s="10"/>
      <c r="NJE66" s="9"/>
      <c r="NJF66" s="9"/>
      <c r="NJG66" s="78"/>
      <c r="NJH66" s="9"/>
      <c r="NJI66" s="9"/>
      <c r="NJJ66" s="78"/>
      <c r="NJK66" s="10"/>
      <c r="NJL66" s="10"/>
      <c r="NJM66" s="10"/>
      <c r="NJN66" s="10"/>
      <c r="NJO66" s="10"/>
      <c r="NJP66" s="10"/>
      <c r="NJQ66" s="57"/>
      <c r="NJR66" s="58"/>
      <c r="NJS66" s="9"/>
      <c r="NJT66" s="9"/>
      <c r="NJU66" s="78"/>
      <c r="NJV66" s="9"/>
      <c r="NJW66" s="9"/>
      <c r="NJX66" s="78"/>
      <c r="NJY66" s="9"/>
      <c r="NJZ66" s="9"/>
      <c r="NKA66" s="78"/>
      <c r="NKB66" s="9"/>
      <c r="NKC66" s="9"/>
      <c r="NKD66" s="78"/>
      <c r="NKE66" s="9"/>
      <c r="NKF66" s="9"/>
      <c r="NKG66" s="78"/>
      <c r="NKH66" s="9"/>
      <c r="NKI66" s="9"/>
      <c r="NKJ66" s="78"/>
      <c r="NKK66" s="9"/>
      <c r="NKL66" s="9"/>
      <c r="NKM66" s="78"/>
      <c r="NKN66" s="9"/>
      <c r="NKO66" s="9"/>
      <c r="NKP66" s="78"/>
      <c r="NKQ66" s="9"/>
      <c r="NKR66" s="9"/>
      <c r="NKS66" s="78"/>
      <c r="NKT66" s="9"/>
      <c r="NKU66" s="9"/>
      <c r="NKV66" s="78"/>
      <c r="NKW66" s="9"/>
      <c r="NKX66" s="9"/>
      <c r="NKY66" s="78"/>
      <c r="NKZ66" s="9"/>
      <c r="NLA66" s="9"/>
      <c r="NLB66" s="78"/>
      <c r="NLC66" s="9"/>
      <c r="NLD66" s="9"/>
      <c r="NLE66" s="78"/>
      <c r="NLF66" s="9"/>
      <c r="NLG66" s="9"/>
      <c r="NLH66" s="78"/>
      <c r="NLI66" s="9"/>
      <c r="NLJ66" s="9"/>
      <c r="NLK66" s="78"/>
      <c r="NLL66" s="9"/>
      <c r="NLM66" s="9"/>
      <c r="NLN66" s="78"/>
      <c r="NLO66" s="9"/>
      <c r="NLP66" s="9"/>
      <c r="NLQ66" s="78"/>
      <c r="NLR66" s="9"/>
      <c r="NLS66" s="9"/>
      <c r="NLT66" s="78"/>
      <c r="NLU66" s="9"/>
      <c r="NLV66" s="9"/>
      <c r="NLW66" s="78"/>
      <c r="NLX66" s="9"/>
      <c r="NLY66" s="9"/>
      <c r="NLZ66" s="78"/>
      <c r="NMA66" s="9"/>
      <c r="NMB66" s="9"/>
      <c r="NMC66" s="78"/>
      <c r="NMD66" s="10"/>
      <c r="NME66" s="10"/>
      <c r="NMF66" s="10"/>
      <c r="NMG66" s="9"/>
      <c r="NMH66" s="9"/>
      <c r="NMI66" s="78"/>
      <c r="NMJ66" s="10"/>
      <c r="NMK66" s="10"/>
      <c r="NML66" s="10"/>
      <c r="NMM66" s="9"/>
      <c r="NMN66" s="9"/>
      <c r="NMO66" s="78"/>
      <c r="NMP66" s="9"/>
      <c r="NMQ66" s="9"/>
      <c r="NMR66" s="78"/>
      <c r="NMS66" s="10"/>
      <c r="NMT66" s="10"/>
      <c r="NMU66" s="10"/>
      <c r="NMV66" s="10"/>
      <c r="NMW66" s="10"/>
      <c r="NMX66" s="10"/>
      <c r="NMY66" s="57"/>
      <c r="NMZ66" s="58"/>
      <c r="NNA66" s="9"/>
      <c r="NNB66" s="9"/>
      <c r="NNC66" s="78"/>
      <c r="NND66" s="9"/>
      <c r="NNE66" s="9"/>
      <c r="NNF66" s="78"/>
      <c r="NNG66" s="9"/>
      <c r="NNH66" s="9"/>
      <c r="NNI66" s="78"/>
      <c r="NNJ66" s="9"/>
      <c r="NNK66" s="9"/>
      <c r="NNL66" s="78"/>
      <c r="NNM66" s="9"/>
      <c r="NNN66" s="9"/>
      <c r="NNO66" s="78"/>
      <c r="NNP66" s="9"/>
      <c r="NNQ66" s="9"/>
      <c r="NNR66" s="78"/>
      <c r="NNS66" s="9"/>
      <c r="NNT66" s="9"/>
      <c r="NNU66" s="78"/>
      <c r="NNV66" s="9"/>
      <c r="NNW66" s="9"/>
      <c r="NNX66" s="78"/>
      <c r="NNY66" s="9"/>
      <c r="NNZ66" s="9"/>
      <c r="NOA66" s="78"/>
      <c r="NOB66" s="9"/>
      <c r="NOC66" s="9"/>
      <c r="NOD66" s="78"/>
      <c r="NOE66" s="9"/>
      <c r="NOF66" s="9"/>
      <c r="NOG66" s="78"/>
      <c r="NOH66" s="9"/>
      <c r="NOI66" s="9"/>
      <c r="NOJ66" s="78"/>
      <c r="NOK66" s="9"/>
      <c r="NOL66" s="9"/>
      <c r="NOM66" s="78"/>
      <c r="NON66" s="9"/>
      <c r="NOO66" s="9"/>
      <c r="NOP66" s="78"/>
      <c r="NOQ66" s="9"/>
      <c r="NOR66" s="9"/>
      <c r="NOS66" s="78"/>
      <c r="NOT66" s="9"/>
      <c r="NOU66" s="9"/>
      <c r="NOV66" s="78"/>
      <c r="NOW66" s="9"/>
      <c r="NOX66" s="9"/>
      <c r="NOY66" s="78"/>
      <c r="NOZ66" s="9"/>
      <c r="NPA66" s="9"/>
      <c r="NPB66" s="78"/>
      <c r="NPC66" s="9"/>
      <c r="NPD66" s="9"/>
      <c r="NPE66" s="78"/>
      <c r="NPF66" s="9"/>
      <c r="NPG66" s="9"/>
      <c r="NPH66" s="78"/>
      <c r="NPI66" s="9"/>
      <c r="NPJ66" s="9"/>
      <c r="NPK66" s="78"/>
      <c r="NPL66" s="10"/>
      <c r="NPM66" s="10"/>
      <c r="NPN66" s="10"/>
      <c r="NPO66" s="9"/>
      <c r="NPP66" s="9"/>
      <c r="NPQ66" s="78"/>
      <c r="NPR66" s="10"/>
      <c r="NPS66" s="10"/>
      <c r="NPT66" s="10"/>
      <c r="NPU66" s="9"/>
      <c r="NPV66" s="9"/>
      <c r="NPW66" s="78"/>
      <c r="NPX66" s="9"/>
      <c r="NPY66" s="9"/>
      <c r="NPZ66" s="78"/>
      <c r="NQA66" s="10"/>
      <c r="NQB66" s="10"/>
      <c r="NQC66" s="10"/>
      <c r="NQD66" s="10"/>
      <c r="NQE66" s="10"/>
      <c r="NQF66" s="10"/>
      <c r="NQG66" s="57"/>
      <c r="NQH66" s="58"/>
      <c r="NQI66" s="9"/>
      <c r="NQJ66" s="9"/>
      <c r="NQK66" s="78"/>
      <c r="NQL66" s="9"/>
      <c r="NQM66" s="9"/>
      <c r="NQN66" s="78"/>
      <c r="NQO66" s="9"/>
      <c r="NQP66" s="9"/>
      <c r="NQQ66" s="78"/>
      <c r="NQR66" s="9"/>
      <c r="NQS66" s="9"/>
      <c r="NQT66" s="78"/>
      <c r="NQU66" s="9"/>
      <c r="NQV66" s="9"/>
      <c r="NQW66" s="78"/>
      <c r="NQX66" s="9"/>
      <c r="NQY66" s="9"/>
      <c r="NQZ66" s="78"/>
      <c r="NRA66" s="9"/>
      <c r="NRB66" s="9"/>
      <c r="NRC66" s="78"/>
      <c r="NRD66" s="9"/>
      <c r="NRE66" s="9"/>
      <c r="NRF66" s="78"/>
      <c r="NRG66" s="9"/>
      <c r="NRH66" s="9"/>
      <c r="NRI66" s="78"/>
      <c r="NRJ66" s="9"/>
      <c r="NRK66" s="9"/>
      <c r="NRL66" s="78"/>
      <c r="NRM66" s="9"/>
      <c r="NRN66" s="9"/>
      <c r="NRO66" s="78"/>
      <c r="NRP66" s="9"/>
      <c r="NRQ66" s="9"/>
      <c r="NRR66" s="78"/>
      <c r="NRS66" s="9"/>
      <c r="NRT66" s="9"/>
      <c r="NRU66" s="78"/>
      <c r="NRV66" s="9"/>
      <c r="NRW66" s="9"/>
      <c r="NRX66" s="78"/>
      <c r="NRY66" s="9"/>
      <c r="NRZ66" s="9"/>
      <c r="NSA66" s="78"/>
      <c r="NSB66" s="9"/>
      <c r="NSC66" s="9"/>
      <c r="NSD66" s="78"/>
      <c r="NSE66" s="9"/>
      <c r="NSF66" s="9"/>
      <c r="NSG66" s="78"/>
      <c r="NSH66" s="9"/>
      <c r="NSI66" s="9"/>
      <c r="NSJ66" s="78"/>
      <c r="NSK66" s="9"/>
      <c r="NSL66" s="9"/>
      <c r="NSM66" s="78"/>
      <c r="NSN66" s="9"/>
      <c r="NSO66" s="9"/>
      <c r="NSP66" s="78"/>
      <c r="NSQ66" s="9"/>
      <c r="NSR66" s="9"/>
      <c r="NSS66" s="78"/>
      <c r="NST66" s="10"/>
      <c r="NSU66" s="10"/>
      <c r="NSV66" s="10"/>
      <c r="NSW66" s="9"/>
      <c r="NSX66" s="9"/>
      <c r="NSY66" s="78"/>
      <c r="NSZ66" s="10"/>
      <c r="NTA66" s="10"/>
      <c r="NTB66" s="10"/>
      <c r="NTC66" s="9"/>
      <c r="NTD66" s="9"/>
      <c r="NTE66" s="78"/>
      <c r="NTF66" s="9"/>
      <c r="NTG66" s="9"/>
      <c r="NTH66" s="78"/>
      <c r="NTI66" s="10"/>
      <c r="NTJ66" s="10"/>
      <c r="NTK66" s="10"/>
      <c r="NTL66" s="10"/>
      <c r="NTM66" s="10"/>
      <c r="NTN66" s="10"/>
      <c r="NTO66" s="57"/>
      <c r="NTP66" s="58"/>
      <c r="NTQ66" s="9"/>
      <c r="NTR66" s="9"/>
      <c r="NTS66" s="78"/>
      <c r="NTT66" s="9"/>
      <c r="NTU66" s="9"/>
      <c r="NTV66" s="78"/>
      <c r="NTW66" s="9"/>
      <c r="NTX66" s="9"/>
      <c r="NTY66" s="78"/>
      <c r="NTZ66" s="9"/>
      <c r="NUA66" s="9"/>
      <c r="NUB66" s="78"/>
      <c r="NUC66" s="9"/>
      <c r="NUD66" s="9"/>
      <c r="NUE66" s="78"/>
      <c r="NUF66" s="9"/>
      <c r="NUG66" s="9"/>
      <c r="NUH66" s="78"/>
      <c r="NUI66" s="9"/>
      <c r="NUJ66" s="9"/>
      <c r="NUK66" s="78"/>
      <c r="NUL66" s="9"/>
      <c r="NUM66" s="9"/>
      <c r="NUN66" s="78"/>
      <c r="NUO66" s="9"/>
      <c r="NUP66" s="9"/>
      <c r="NUQ66" s="78"/>
      <c r="NUR66" s="9"/>
      <c r="NUS66" s="9"/>
      <c r="NUT66" s="78"/>
      <c r="NUU66" s="9"/>
      <c r="NUV66" s="9"/>
      <c r="NUW66" s="78"/>
      <c r="NUX66" s="9"/>
      <c r="NUY66" s="9"/>
      <c r="NUZ66" s="78"/>
      <c r="NVA66" s="9"/>
      <c r="NVB66" s="9"/>
      <c r="NVC66" s="78"/>
      <c r="NVD66" s="9"/>
      <c r="NVE66" s="9"/>
      <c r="NVF66" s="78"/>
      <c r="NVG66" s="9"/>
      <c r="NVH66" s="9"/>
      <c r="NVI66" s="78"/>
      <c r="NVJ66" s="9"/>
      <c r="NVK66" s="9"/>
      <c r="NVL66" s="78"/>
      <c r="NVM66" s="9"/>
      <c r="NVN66" s="9"/>
      <c r="NVO66" s="78"/>
      <c r="NVP66" s="9"/>
      <c r="NVQ66" s="9"/>
      <c r="NVR66" s="78"/>
      <c r="NVS66" s="9"/>
      <c r="NVT66" s="9"/>
      <c r="NVU66" s="78"/>
      <c r="NVV66" s="9"/>
      <c r="NVW66" s="9"/>
      <c r="NVX66" s="78"/>
      <c r="NVY66" s="9"/>
      <c r="NVZ66" s="9"/>
      <c r="NWA66" s="78"/>
      <c r="NWB66" s="10"/>
      <c r="NWC66" s="10"/>
      <c r="NWD66" s="10"/>
      <c r="NWE66" s="9"/>
      <c r="NWF66" s="9"/>
      <c r="NWG66" s="78"/>
      <c r="NWH66" s="10"/>
      <c r="NWI66" s="10"/>
      <c r="NWJ66" s="10"/>
      <c r="NWK66" s="9"/>
      <c r="NWL66" s="9"/>
      <c r="NWM66" s="78"/>
      <c r="NWN66" s="9"/>
      <c r="NWO66" s="9"/>
      <c r="NWP66" s="78"/>
      <c r="NWQ66" s="10"/>
      <c r="NWR66" s="10"/>
      <c r="NWS66" s="10"/>
      <c r="NWT66" s="10"/>
      <c r="NWU66" s="10"/>
      <c r="NWV66" s="10"/>
      <c r="NWW66" s="57"/>
      <c r="NWX66" s="58"/>
      <c r="NWY66" s="9"/>
      <c r="NWZ66" s="9"/>
      <c r="NXA66" s="78"/>
      <c r="NXB66" s="9"/>
      <c r="NXC66" s="9"/>
      <c r="NXD66" s="78"/>
      <c r="NXE66" s="9"/>
      <c r="NXF66" s="9"/>
      <c r="NXG66" s="78"/>
      <c r="NXH66" s="9"/>
      <c r="NXI66" s="9"/>
      <c r="NXJ66" s="78"/>
      <c r="NXK66" s="9"/>
      <c r="NXL66" s="9"/>
      <c r="NXM66" s="78"/>
      <c r="NXN66" s="9"/>
      <c r="NXO66" s="9"/>
      <c r="NXP66" s="78"/>
      <c r="NXQ66" s="9"/>
      <c r="NXR66" s="9"/>
      <c r="NXS66" s="78"/>
      <c r="NXT66" s="9"/>
      <c r="NXU66" s="9"/>
      <c r="NXV66" s="78"/>
      <c r="NXW66" s="9"/>
      <c r="NXX66" s="9"/>
      <c r="NXY66" s="78"/>
      <c r="NXZ66" s="9"/>
      <c r="NYA66" s="9"/>
      <c r="NYB66" s="78"/>
      <c r="NYC66" s="9"/>
      <c r="NYD66" s="9"/>
      <c r="NYE66" s="78"/>
      <c r="NYF66" s="9"/>
      <c r="NYG66" s="9"/>
      <c r="NYH66" s="78"/>
      <c r="NYI66" s="9"/>
      <c r="NYJ66" s="9"/>
      <c r="NYK66" s="78"/>
      <c r="NYL66" s="9"/>
      <c r="NYM66" s="9"/>
      <c r="NYN66" s="78"/>
      <c r="NYO66" s="9"/>
      <c r="NYP66" s="9"/>
      <c r="NYQ66" s="78"/>
      <c r="NYR66" s="9"/>
      <c r="NYS66" s="9"/>
      <c r="NYT66" s="78"/>
      <c r="NYU66" s="9"/>
      <c r="NYV66" s="9"/>
      <c r="NYW66" s="78"/>
      <c r="NYX66" s="9"/>
      <c r="NYY66" s="9"/>
      <c r="NYZ66" s="78"/>
      <c r="NZA66" s="9"/>
      <c r="NZB66" s="9"/>
      <c r="NZC66" s="78"/>
      <c r="NZD66" s="9"/>
      <c r="NZE66" s="9"/>
      <c r="NZF66" s="78"/>
      <c r="NZG66" s="9"/>
      <c r="NZH66" s="9"/>
      <c r="NZI66" s="78"/>
      <c r="NZJ66" s="10"/>
      <c r="NZK66" s="10"/>
      <c r="NZL66" s="10"/>
      <c r="NZM66" s="9"/>
      <c r="NZN66" s="9"/>
      <c r="NZO66" s="78"/>
      <c r="NZP66" s="10"/>
      <c r="NZQ66" s="10"/>
      <c r="NZR66" s="10"/>
      <c r="NZS66" s="9"/>
      <c r="NZT66" s="9"/>
      <c r="NZU66" s="78"/>
      <c r="NZV66" s="9"/>
      <c r="NZW66" s="9"/>
      <c r="NZX66" s="78"/>
      <c r="NZY66" s="10"/>
      <c r="NZZ66" s="10"/>
      <c r="OAA66" s="10"/>
      <c r="OAB66" s="10"/>
      <c r="OAC66" s="10"/>
      <c r="OAD66" s="10"/>
      <c r="OAE66" s="57"/>
      <c r="OAF66" s="58"/>
      <c r="OAG66" s="9"/>
      <c r="OAH66" s="9"/>
      <c r="OAI66" s="78"/>
      <c r="OAJ66" s="9"/>
      <c r="OAK66" s="9"/>
      <c r="OAL66" s="78"/>
      <c r="OAM66" s="9"/>
      <c r="OAN66" s="9"/>
      <c r="OAO66" s="78"/>
      <c r="OAP66" s="9"/>
      <c r="OAQ66" s="9"/>
      <c r="OAR66" s="78"/>
      <c r="OAS66" s="9"/>
      <c r="OAT66" s="9"/>
      <c r="OAU66" s="78"/>
      <c r="OAV66" s="9"/>
      <c r="OAW66" s="9"/>
      <c r="OAX66" s="78"/>
      <c r="OAY66" s="9"/>
      <c r="OAZ66" s="9"/>
      <c r="OBA66" s="78"/>
      <c r="OBB66" s="9"/>
      <c r="OBC66" s="9"/>
      <c r="OBD66" s="78"/>
      <c r="OBE66" s="9"/>
      <c r="OBF66" s="9"/>
      <c r="OBG66" s="78"/>
      <c r="OBH66" s="9"/>
      <c r="OBI66" s="9"/>
      <c r="OBJ66" s="78"/>
      <c r="OBK66" s="9"/>
      <c r="OBL66" s="9"/>
      <c r="OBM66" s="78"/>
      <c r="OBN66" s="9"/>
      <c r="OBO66" s="9"/>
      <c r="OBP66" s="78"/>
      <c r="OBQ66" s="9"/>
      <c r="OBR66" s="9"/>
      <c r="OBS66" s="78"/>
      <c r="OBT66" s="9"/>
      <c r="OBU66" s="9"/>
      <c r="OBV66" s="78"/>
      <c r="OBW66" s="9"/>
      <c r="OBX66" s="9"/>
      <c r="OBY66" s="78"/>
      <c r="OBZ66" s="9"/>
      <c r="OCA66" s="9"/>
      <c r="OCB66" s="78"/>
      <c r="OCC66" s="9"/>
      <c r="OCD66" s="9"/>
      <c r="OCE66" s="78"/>
      <c r="OCF66" s="9"/>
      <c r="OCG66" s="9"/>
      <c r="OCH66" s="78"/>
      <c r="OCI66" s="9"/>
      <c r="OCJ66" s="9"/>
      <c r="OCK66" s="78"/>
      <c r="OCL66" s="9"/>
      <c r="OCM66" s="9"/>
      <c r="OCN66" s="78"/>
      <c r="OCO66" s="9"/>
      <c r="OCP66" s="9"/>
      <c r="OCQ66" s="78"/>
      <c r="OCR66" s="10"/>
      <c r="OCS66" s="10"/>
      <c r="OCT66" s="10"/>
      <c r="OCU66" s="9"/>
      <c r="OCV66" s="9"/>
      <c r="OCW66" s="78"/>
      <c r="OCX66" s="10"/>
      <c r="OCY66" s="10"/>
      <c r="OCZ66" s="10"/>
      <c r="ODA66" s="9"/>
      <c r="ODB66" s="9"/>
      <c r="ODC66" s="78"/>
      <c r="ODD66" s="9"/>
      <c r="ODE66" s="9"/>
      <c r="ODF66" s="78"/>
      <c r="ODG66" s="10"/>
      <c r="ODH66" s="10"/>
      <c r="ODI66" s="10"/>
      <c r="ODJ66" s="10"/>
      <c r="ODK66" s="10"/>
      <c r="ODL66" s="10"/>
      <c r="ODM66" s="57"/>
      <c r="ODN66" s="58"/>
      <c r="ODO66" s="9"/>
      <c r="ODP66" s="9"/>
      <c r="ODQ66" s="78"/>
      <c r="ODR66" s="9"/>
      <c r="ODS66" s="9"/>
      <c r="ODT66" s="78"/>
      <c r="ODU66" s="9"/>
      <c r="ODV66" s="9"/>
      <c r="ODW66" s="78"/>
      <c r="ODX66" s="9"/>
      <c r="ODY66" s="9"/>
      <c r="ODZ66" s="78"/>
      <c r="OEA66" s="9"/>
      <c r="OEB66" s="9"/>
      <c r="OEC66" s="78"/>
      <c r="OED66" s="9"/>
      <c r="OEE66" s="9"/>
      <c r="OEF66" s="78"/>
      <c r="OEG66" s="9"/>
      <c r="OEH66" s="9"/>
      <c r="OEI66" s="78"/>
      <c r="OEJ66" s="9"/>
      <c r="OEK66" s="9"/>
      <c r="OEL66" s="78"/>
      <c r="OEM66" s="9"/>
      <c r="OEN66" s="9"/>
      <c r="OEO66" s="78"/>
      <c r="OEP66" s="9"/>
      <c r="OEQ66" s="9"/>
      <c r="OER66" s="78"/>
      <c r="OES66" s="9"/>
      <c r="OET66" s="9"/>
      <c r="OEU66" s="78"/>
      <c r="OEV66" s="9"/>
      <c r="OEW66" s="9"/>
      <c r="OEX66" s="78"/>
      <c r="OEY66" s="9"/>
      <c r="OEZ66" s="9"/>
      <c r="OFA66" s="78"/>
      <c r="OFB66" s="9"/>
      <c r="OFC66" s="9"/>
      <c r="OFD66" s="78"/>
      <c r="OFE66" s="9"/>
      <c r="OFF66" s="9"/>
      <c r="OFG66" s="78"/>
      <c r="OFH66" s="9"/>
      <c r="OFI66" s="9"/>
      <c r="OFJ66" s="78"/>
      <c r="OFK66" s="9"/>
      <c r="OFL66" s="9"/>
      <c r="OFM66" s="78"/>
      <c r="OFN66" s="9"/>
      <c r="OFO66" s="9"/>
      <c r="OFP66" s="78"/>
      <c r="OFQ66" s="9"/>
      <c r="OFR66" s="9"/>
      <c r="OFS66" s="78"/>
      <c r="OFT66" s="9"/>
      <c r="OFU66" s="9"/>
      <c r="OFV66" s="78"/>
      <c r="OFW66" s="9"/>
      <c r="OFX66" s="9"/>
      <c r="OFY66" s="78"/>
      <c r="OFZ66" s="10"/>
      <c r="OGA66" s="10"/>
      <c r="OGB66" s="10"/>
      <c r="OGC66" s="9"/>
      <c r="OGD66" s="9"/>
      <c r="OGE66" s="78"/>
      <c r="OGF66" s="10"/>
      <c r="OGG66" s="10"/>
      <c r="OGH66" s="10"/>
      <c r="OGI66" s="9"/>
      <c r="OGJ66" s="9"/>
      <c r="OGK66" s="78"/>
      <c r="OGL66" s="9"/>
      <c r="OGM66" s="9"/>
      <c r="OGN66" s="78"/>
      <c r="OGO66" s="10"/>
      <c r="OGP66" s="10"/>
      <c r="OGQ66" s="10"/>
      <c r="OGR66" s="10"/>
      <c r="OGS66" s="10"/>
      <c r="OGT66" s="10"/>
      <c r="OGU66" s="57"/>
      <c r="OGV66" s="58"/>
      <c r="OGW66" s="9"/>
      <c r="OGX66" s="9"/>
      <c r="OGY66" s="78"/>
      <c r="OGZ66" s="9"/>
      <c r="OHA66" s="9"/>
      <c r="OHB66" s="78"/>
      <c r="OHC66" s="9"/>
      <c r="OHD66" s="9"/>
      <c r="OHE66" s="78"/>
      <c r="OHF66" s="9"/>
      <c r="OHG66" s="9"/>
      <c r="OHH66" s="78"/>
      <c r="OHI66" s="9"/>
      <c r="OHJ66" s="9"/>
      <c r="OHK66" s="78"/>
      <c r="OHL66" s="9"/>
      <c r="OHM66" s="9"/>
      <c r="OHN66" s="78"/>
      <c r="OHO66" s="9"/>
      <c r="OHP66" s="9"/>
      <c r="OHQ66" s="78"/>
      <c r="OHR66" s="9"/>
      <c r="OHS66" s="9"/>
      <c r="OHT66" s="78"/>
      <c r="OHU66" s="9"/>
      <c r="OHV66" s="9"/>
      <c r="OHW66" s="78"/>
      <c r="OHX66" s="9"/>
      <c r="OHY66" s="9"/>
      <c r="OHZ66" s="78"/>
      <c r="OIA66" s="9"/>
      <c r="OIB66" s="9"/>
      <c r="OIC66" s="78"/>
      <c r="OID66" s="9"/>
      <c r="OIE66" s="9"/>
      <c r="OIF66" s="78"/>
      <c r="OIG66" s="9"/>
      <c r="OIH66" s="9"/>
      <c r="OII66" s="78"/>
      <c r="OIJ66" s="9"/>
      <c r="OIK66" s="9"/>
      <c r="OIL66" s="78"/>
      <c r="OIM66" s="9"/>
      <c r="OIN66" s="9"/>
      <c r="OIO66" s="78"/>
      <c r="OIP66" s="9"/>
      <c r="OIQ66" s="9"/>
      <c r="OIR66" s="78"/>
      <c r="OIS66" s="9"/>
      <c r="OIT66" s="9"/>
      <c r="OIU66" s="78"/>
      <c r="OIV66" s="9"/>
      <c r="OIW66" s="9"/>
      <c r="OIX66" s="78"/>
      <c r="OIY66" s="9"/>
      <c r="OIZ66" s="9"/>
      <c r="OJA66" s="78"/>
      <c r="OJB66" s="9"/>
      <c r="OJC66" s="9"/>
      <c r="OJD66" s="78"/>
      <c r="OJE66" s="9"/>
      <c r="OJF66" s="9"/>
      <c r="OJG66" s="78"/>
      <c r="OJH66" s="10"/>
      <c r="OJI66" s="10"/>
      <c r="OJJ66" s="10"/>
      <c r="OJK66" s="9"/>
      <c r="OJL66" s="9"/>
      <c r="OJM66" s="78"/>
      <c r="OJN66" s="10"/>
      <c r="OJO66" s="10"/>
      <c r="OJP66" s="10"/>
      <c r="OJQ66" s="9"/>
      <c r="OJR66" s="9"/>
      <c r="OJS66" s="78"/>
      <c r="OJT66" s="9"/>
      <c r="OJU66" s="9"/>
      <c r="OJV66" s="78"/>
      <c r="OJW66" s="10"/>
      <c r="OJX66" s="10"/>
      <c r="OJY66" s="10"/>
      <c r="OJZ66" s="10"/>
      <c r="OKA66" s="10"/>
      <c r="OKB66" s="10"/>
      <c r="OKC66" s="57"/>
      <c r="OKD66" s="58"/>
      <c r="OKE66" s="9"/>
      <c r="OKF66" s="9"/>
      <c r="OKG66" s="78"/>
      <c r="OKH66" s="9"/>
      <c r="OKI66" s="9"/>
      <c r="OKJ66" s="78"/>
      <c r="OKK66" s="9"/>
      <c r="OKL66" s="9"/>
      <c r="OKM66" s="78"/>
      <c r="OKN66" s="9"/>
      <c r="OKO66" s="9"/>
      <c r="OKP66" s="78"/>
      <c r="OKQ66" s="9"/>
      <c r="OKR66" s="9"/>
      <c r="OKS66" s="78"/>
      <c r="OKT66" s="9"/>
      <c r="OKU66" s="9"/>
      <c r="OKV66" s="78"/>
      <c r="OKW66" s="9"/>
      <c r="OKX66" s="9"/>
      <c r="OKY66" s="78"/>
      <c r="OKZ66" s="9"/>
      <c r="OLA66" s="9"/>
      <c r="OLB66" s="78"/>
      <c r="OLC66" s="9"/>
      <c r="OLD66" s="9"/>
      <c r="OLE66" s="78"/>
      <c r="OLF66" s="9"/>
      <c r="OLG66" s="9"/>
      <c r="OLH66" s="78"/>
      <c r="OLI66" s="9"/>
      <c r="OLJ66" s="9"/>
      <c r="OLK66" s="78"/>
      <c r="OLL66" s="9"/>
      <c r="OLM66" s="9"/>
      <c r="OLN66" s="78"/>
      <c r="OLO66" s="9"/>
      <c r="OLP66" s="9"/>
      <c r="OLQ66" s="78"/>
      <c r="OLR66" s="9"/>
      <c r="OLS66" s="9"/>
      <c r="OLT66" s="78"/>
      <c r="OLU66" s="9"/>
      <c r="OLV66" s="9"/>
      <c r="OLW66" s="78"/>
      <c r="OLX66" s="9"/>
      <c r="OLY66" s="9"/>
      <c r="OLZ66" s="78"/>
      <c r="OMA66" s="9"/>
      <c r="OMB66" s="9"/>
      <c r="OMC66" s="78"/>
      <c r="OMD66" s="9"/>
      <c r="OME66" s="9"/>
      <c r="OMF66" s="78"/>
      <c r="OMG66" s="9"/>
      <c r="OMH66" s="9"/>
      <c r="OMI66" s="78"/>
      <c r="OMJ66" s="9"/>
      <c r="OMK66" s="9"/>
      <c r="OML66" s="78"/>
      <c r="OMM66" s="9"/>
      <c r="OMN66" s="9"/>
      <c r="OMO66" s="78"/>
      <c r="OMP66" s="10"/>
      <c r="OMQ66" s="10"/>
      <c r="OMR66" s="10"/>
      <c r="OMS66" s="9"/>
      <c r="OMT66" s="9"/>
      <c r="OMU66" s="78"/>
      <c r="OMV66" s="10"/>
      <c r="OMW66" s="10"/>
      <c r="OMX66" s="10"/>
      <c r="OMY66" s="9"/>
      <c r="OMZ66" s="9"/>
      <c r="ONA66" s="78"/>
      <c r="ONB66" s="9"/>
      <c r="ONC66" s="9"/>
      <c r="OND66" s="78"/>
      <c r="ONE66" s="10"/>
      <c r="ONF66" s="10"/>
      <c r="ONG66" s="10"/>
      <c r="ONH66" s="10"/>
      <c r="ONI66" s="10"/>
      <c r="ONJ66" s="10"/>
      <c r="ONK66" s="57"/>
      <c r="ONL66" s="58"/>
      <c r="ONM66" s="9"/>
      <c r="ONN66" s="9"/>
      <c r="ONO66" s="78"/>
      <c r="ONP66" s="9"/>
      <c r="ONQ66" s="9"/>
      <c r="ONR66" s="78"/>
      <c r="ONS66" s="9"/>
      <c r="ONT66" s="9"/>
      <c r="ONU66" s="78"/>
      <c r="ONV66" s="9"/>
      <c r="ONW66" s="9"/>
      <c r="ONX66" s="78"/>
      <c r="ONY66" s="9"/>
      <c r="ONZ66" s="9"/>
      <c r="OOA66" s="78"/>
      <c r="OOB66" s="9"/>
      <c r="OOC66" s="9"/>
      <c r="OOD66" s="78"/>
      <c r="OOE66" s="9"/>
      <c r="OOF66" s="9"/>
      <c r="OOG66" s="78"/>
      <c r="OOH66" s="9"/>
      <c r="OOI66" s="9"/>
      <c r="OOJ66" s="78"/>
      <c r="OOK66" s="9"/>
      <c r="OOL66" s="9"/>
      <c r="OOM66" s="78"/>
      <c r="OON66" s="9"/>
      <c r="OOO66" s="9"/>
      <c r="OOP66" s="78"/>
      <c r="OOQ66" s="9"/>
      <c r="OOR66" s="9"/>
      <c r="OOS66" s="78"/>
      <c r="OOT66" s="9"/>
      <c r="OOU66" s="9"/>
      <c r="OOV66" s="78"/>
      <c r="OOW66" s="9"/>
      <c r="OOX66" s="9"/>
      <c r="OOY66" s="78"/>
      <c r="OOZ66" s="9"/>
      <c r="OPA66" s="9"/>
      <c r="OPB66" s="78"/>
      <c r="OPC66" s="9"/>
      <c r="OPD66" s="9"/>
      <c r="OPE66" s="78"/>
      <c r="OPF66" s="9"/>
      <c r="OPG66" s="9"/>
      <c r="OPH66" s="78"/>
      <c r="OPI66" s="9"/>
      <c r="OPJ66" s="9"/>
      <c r="OPK66" s="78"/>
      <c r="OPL66" s="9"/>
      <c r="OPM66" s="9"/>
      <c r="OPN66" s="78"/>
      <c r="OPO66" s="9"/>
      <c r="OPP66" s="9"/>
      <c r="OPQ66" s="78"/>
      <c r="OPR66" s="9"/>
      <c r="OPS66" s="9"/>
      <c r="OPT66" s="78"/>
      <c r="OPU66" s="9"/>
      <c r="OPV66" s="9"/>
      <c r="OPW66" s="78"/>
      <c r="OPX66" s="10"/>
      <c r="OPY66" s="10"/>
      <c r="OPZ66" s="10"/>
      <c r="OQA66" s="9"/>
      <c r="OQB66" s="9"/>
      <c r="OQC66" s="78"/>
      <c r="OQD66" s="10"/>
      <c r="OQE66" s="10"/>
      <c r="OQF66" s="10"/>
      <c r="OQG66" s="9"/>
      <c r="OQH66" s="9"/>
      <c r="OQI66" s="78"/>
      <c r="OQJ66" s="9"/>
      <c r="OQK66" s="9"/>
      <c r="OQL66" s="78"/>
      <c r="OQM66" s="10"/>
      <c r="OQN66" s="10"/>
      <c r="OQO66" s="10"/>
      <c r="OQP66" s="10"/>
      <c r="OQQ66" s="10"/>
      <c r="OQR66" s="10"/>
      <c r="OQS66" s="57"/>
      <c r="OQT66" s="58"/>
      <c r="OQU66" s="9"/>
      <c r="OQV66" s="9"/>
      <c r="OQW66" s="78"/>
      <c r="OQX66" s="9"/>
      <c r="OQY66" s="9"/>
      <c r="OQZ66" s="78"/>
      <c r="ORA66" s="9"/>
      <c r="ORB66" s="9"/>
      <c r="ORC66" s="78"/>
      <c r="ORD66" s="9"/>
      <c r="ORE66" s="9"/>
      <c r="ORF66" s="78"/>
      <c r="ORG66" s="9"/>
      <c r="ORH66" s="9"/>
      <c r="ORI66" s="78"/>
      <c r="ORJ66" s="9"/>
      <c r="ORK66" s="9"/>
      <c r="ORL66" s="78"/>
      <c r="ORM66" s="9"/>
      <c r="ORN66" s="9"/>
      <c r="ORO66" s="78"/>
      <c r="ORP66" s="9"/>
      <c r="ORQ66" s="9"/>
      <c r="ORR66" s="78"/>
      <c r="ORS66" s="9"/>
      <c r="ORT66" s="9"/>
      <c r="ORU66" s="78"/>
      <c r="ORV66" s="9"/>
      <c r="ORW66" s="9"/>
      <c r="ORX66" s="78"/>
      <c r="ORY66" s="9"/>
      <c r="ORZ66" s="9"/>
      <c r="OSA66" s="78"/>
      <c r="OSB66" s="9"/>
      <c r="OSC66" s="9"/>
      <c r="OSD66" s="78"/>
      <c r="OSE66" s="9"/>
      <c r="OSF66" s="9"/>
      <c r="OSG66" s="78"/>
      <c r="OSH66" s="9"/>
      <c r="OSI66" s="9"/>
      <c r="OSJ66" s="78"/>
      <c r="OSK66" s="9"/>
      <c r="OSL66" s="9"/>
      <c r="OSM66" s="78"/>
      <c r="OSN66" s="9"/>
      <c r="OSO66" s="9"/>
      <c r="OSP66" s="78"/>
      <c r="OSQ66" s="9"/>
      <c r="OSR66" s="9"/>
      <c r="OSS66" s="78"/>
      <c r="OST66" s="9"/>
      <c r="OSU66" s="9"/>
      <c r="OSV66" s="78"/>
      <c r="OSW66" s="9"/>
      <c r="OSX66" s="9"/>
      <c r="OSY66" s="78"/>
      <c r="OSZ66" s="9"/>
      <c r="OTA66" s="9"/>
      <c r="OTB66" s="78"/>
      <c r="OTC66" s="9"/>
      <c r="OTD66" s="9"/>
      <c r="OTE66" s="78"/>
      <c r="OTF66" s="10"/>
      <c r="OTG66" s="10"/>
      <c r="OTH66" s="10"/>
      <c r="OTI66" s="9"/>
      <c r="OTJ66" s="9"/>
      <c r="OTK66" s="78"/>
      <c r="OTL66" s="10"/>
      <c r="OTM66" s="10"/>
      <c r="OTN66" s="10"/>
      <c r="OTO66" s="9"/>
      <c r="OTP66" s="9"/>
      <c r="OTQ66" s="78"/>
      <c r="OTR66" s="9"/>
      <c r="OTS66" s="9"/>
      <c r="OTT66" s="78"/>
      <c r="OTU66" s="10"/>
      <c r="OTV66" s="10"/>
      <c r="OTW66" s="10"/>
      <c r="OTX66" s="10"/>
      <c r="OTY66" s="10"/>
      <c r="OTZ66" s="10"/>
      <c r="OUA66" s="57"/>
      <c r="OUB66" s="58"/>
      <c r="OUC66" s="9"/>
      <c r="OUD66" s="9"/>
      <c r="OUE66" s="78"/>
      <c r="OUF66" s="9"/>
      <c r="OUG66" s="9"/>
      <c r="OUH66" s="78"/>
      <c r="OUI66" s="9"/>
      <c r="OUJ66" s="9"/>
      <c r="OUK66" s="78"/>
      <c r="OUL66" s="9"/>
      <c r="OUM66" s="9"/>
      <c r="OUN66" s="78"/>
      <c r="OUO66" s="9"/>
      <c r="OUP66" s="9"/>
      <c r="OUQ66" s="78"/>
      <c r="OUR66" s="9"/>
      <c r="OUS66" s="9"/>
      <c r="OUT66" s="78"/>
      <c r="OUU66" s="9"/>
      <c r="OUV66" s="9"/>
      <c r="OUW66" s="78"/>
      <c r="OUX66" s="9"/>
      <c r="OUY66" s="9"/>
      <c r="OUZ66" s="78"/>
      <c r="OVA66" s="9"/>
      <c r="OVB66" s="9"/>
      <c r="OVC66" s="78"/>
      <c r="OVD66" s="9"/>
      <c r="OVE66" s="9"/>
      <c r="OVF66" s="78"/>
      <c r="OVG66" s="9"/>
      <c r="OVH66" s="9"/>
      <c r="OVI66" s="78"/>
      <c r="OVJ66" s="9"/>
      <c r="OVK66" s="9"/>
      <c r="OVL66" s="78"/>
      <c r="OVM66" s="9"/>
      <c r="OVN66" s="9"/>
      <c r="OVO66" s="78"/>
      <c r="OVP66" s="9"/>
      <c r="OVQ66" s="9"/>
      <c r="OVR66" s="78"/>
      <c r="OVS66" s="9"/>
      <c r="OVT66" s="9"/>
      <c r="OVU66" s="78"/>
      <c r="OVV66" s="9"/>
      <c r="OVW66" s="9"/>
      <c r="OVX66" s="78"/>
      <c r="OVY66" s="9"/>
      <c r="OVZ66" s="9"/>
      <c r="OWA66" s="78"/>
      <c r="OWB66" s="9"/>
      <c r="OWC66" s="9"/>
      <c r="OWD66" s="78"/>
      <c r="OWE66" s="9"/>
      <c r="OWF66" s="9"/>
      <c r="OWG66" s="78"/>
      <c r="OWH66" s="9"/>
      <c r="OWI66" s="9"/>
      <c r="OWJ66" s="78"/>
      <c r="OWK66" s="9"/>
      <c r="OWL66" s="9"/>
      <c r="OWM66" s="78"/>
      <c r="OWN66" s="10"/>
      <c r="OWO66" s="10"/>
      <c r="OWP66" s="10"/>
      <c r="OWQ66" s="9"/>
      <c r="OWR66" s="9"/>
      <c r="OWS66" s="78"/>
      <c r="OWT66" s="10"/>
      <c r="OWU66" s="10"/>
      <c r="OWV66" s="10"/>
      <c r="OWW66" s="9"/>
      <c r="OWX66" s="9"/>
      <c r="OWY66" s="78"/>
      <c r="OWZ66" s="9"/>
      <c r="OXA66" s="9"/>
      <c r="OXB66" s="78"/>
      <c r="OXC66" s="10"/>
      <c r="OXD66" s="10"/>
      <c r="OXE66" s="10"/>
      <c r="OXF66" s="10"/>
      <c r="OXG66" s="10"/>
      <c r="OXH66" s="10"/>
      <c r="OXI66" s="57"/>
      <c r="OXJ66" s="58"/>
      <c r="OXK66" s="9"/>
      <c r="OXL66" s="9"/>
      <c r="OXM66" s="78"/>
      <c r="OXN66" s="9"/>
      <c r="OXO66" s="9"/>
      <c r="OXP66" s="78"/>
      <c r="OXQ66" s="9"/>
      <c r="OXR66" s="9"/>
      <c r="OXS66" s="78"/>
      <c r="OXT66" s="9"/>
      <c r="OXU66" s="9"/>
      <c r="OXV66" s="78"/>
      <c r="OXW66" s="9"/>
      <c r="OXX66" s="9"/>
      <c r="OXY66" s="78"/>
      <c r="OXZ66" s="9"/>
      <c r="OYA66" s="9"/>
      <c r="OYB66" s="78"/>
      <c r="OYC66" s="9"/>
      <c r="OYD66" s="9"/>
      <c r="OYE66" s="78"/>
      <c r="OYF66" s="9"/>
      <c r="OYG66" s="9"/>
      <c r="OYH66" s="78"/>
      <c r="OYI66" s="9"/>
      <c r="OYJ66" s="9"/>
      <c r="OYK66" s="78"/>
      <c r="OYL66" s="9"/>
      <c r="OYM66" s="9"/>
      <c r="OYN66" s="78"/>
      <c r="OYO66" s="9"/>
      <c r="OYP66" s="9"/>
      <c r="OYQ66" s="78"/>
      <c r="OYR66" s="9"/>
      <c r="OYS66" s="9"/>
      <c r="OYT66" s="78"/>
      <c r="OYU66" s="9"/>
      <c r="OYV66" s="9"/>
      <c r="OYW66" s="78"/>
      <c r="OYX66" s="9"/>
      <c r="OYY66" s="9"/>
      <c r="OYZ66" s="78"/>
      <c r="OZA66" s="9"/>
      <c r="OZB66" s="9"/>
      <c r="OZC66" s="78"/>
      <c r="OZD66" s="9"/>
      <c r="OZE66" s="9"/>
      <c r="OZF66" s="78"/>
      <c r="OZG66" s="9"/>
      <c r="OZH66" s="9"/>
      <c r="OZI66" s="78"/>
      <c r="OZJ66" s="9"/>
      <c r="OZK66" s="9"/>
      <c r="OZL66" s="78"/>
      <c r="OZM66" s="9"/>
      <c r="OZN66" s="9"/>
      <c r="OZO66" s="78"/>
      <c r="OZP66" s="9"/>
      <c r="OZQ66" s="9"/>
      <c r="OZR66" s="78"/>
      <c r="OZS66" s="9"/>
      <c r="OZT66" s="9"/>
      <c r="OZU66" s="78"/>
      <c r="OZV66" s="10"/>
      <c r="OZW66" s="10"/>
      <c r="OZX66" s="10"/>
      <c r="OZY66" s="9"/>
      <c r="OZZ66" s="9"/>
      <c r="PAA66" s="78"/>
      <c r="PAB66" s="10"/>
      <c r="PAC66" s="10"/>
      <c r="PAD66" s="10"/>
      <c r="PAE66" s="9"/>
      <c r="PAF66" s="9"/>
      <c r="PAG66" s="78"/>
      <c r="PAH66" s="9"/>
      <c r="PAI66" s="9"/>
      <c r="PAJ66" s="78"/>
      <c r="PAK66" s="10"/>
      <c r="PAL66" s="10"/>
      <c r="PAM66" s="10"/>
      <c r="PAN66" s="10"/>
      <c r="PAO66" s="10"/>
      <c r="PAP66" s="10"/>
      <c r="PAQ66" s="57"/>
      <c r="PAR66" s="58"/>
      <c r="PAS66" s="9"/>
      <c r="PAT66" s="9"/>
      <c r="PAU66" s="78"/>
      <c r="PAV66" s="9"/>
      <c r="PAW66" s="9"/>
      <c r="PAX66" s="78"/>
      <c r="PAY66" s="9"/>
      <c r="PAZ66" s="9"/>
      <c r="PBA66" s="78"/>
      <c r="PBB66" s="9"/>
      <c r="PBC66" s="9"/>
      <c r="PBD66" s="78"/>
      <c r="PBE66" s="9"/>
      <c r="PBF66" s="9"/>
      <c r="PBG66" s="78"/>
      <c r="PBH66" s="9"/>
      <c r="PBI66" s="9"/>
      <c r="PBJ66" s="78"/>
      <c r="PBK66" s="9"/>
      <c r="PBL66" s="9"/>
      <c r="PBM66" s="78"/>
      <c r="PBN66" s="9"/>
      <c r="PBO66" s="9"/>
      <c r="PBP66" s="78"/>
      <c r="PBQ66" s="9"/>
      <c r="PBR66" s="9"/>
      <c r="PBS66" s="78"/>
      <c r="PBT66" s="9"/>
      <c r="PBU66" s="9"/>
      <c r="PBV66" s="78"/>
      <c r="PBW66" s="9"/>
      <c r="PBX66" s="9"/>
      <c r="PBY66" s="78"/>
      <c r="PBZ66" s="9"/>
      <c r="PCA66" s="9"/>
      <c r="PCB66" s="78"/>
      <c r="PCC66" s="9"/>
      <c r="PCD66" s="9"/>
      <c r="PCE66" s="78"/>
      <c r="PCF66" s="9"/>
      <c r="PCG66" s="9"/>
      <c r="PCH66" s="78"/>
      <c r="PCI66" s="9"/>
      <c r="PCJ66" s="9"/>
      <c r="PCK66" s="78"/>
      <c r="PCL66" s="9"/>
      <c r="PCM66" s="9"/>
      <c r="PCN66" s="78"/>
      <c r="PCO66" s="9"/>
      <c r="PCP66" s="9"/>
      <c r="PCQ66" s="78"/>
      <c r="PCR66" s="9"/>
      <c r="PCS66" s="9"/>
      <c r="PCT66" s="78"/>
      <c r="PCU66" s="9"/>
      <c r="PCV66" s="9"/>
      <c r="PCW66" s="78"/>
      <c r="PCX66" s="9"/>
      <c r="PCY66" s="9"/>
      <c r="PCZ66" s="78"/>
      <c r="PDA66" s="9"/>
      <c r="PDB66" s="9"/>
      <c r="PDC66" s="78"/>
      <c r="PDD66" s="10"/>
      <c r="PDE66" s="10"/>
      <c r="PDF66" s="10"/>
      <c r="PDG66" s="9"/>
      <c r="PDH66" s="9"/>
      <c r="PDI66" s="78"/>
      <c r="PDJ66" s="10"/>
      <c r="PDK66" s="10"/>
      <c r="PDL66" s="10"/>
      <c r="PDM66" s="9"/>
      <c r="PDN66" s="9"/>
      <c r="PDO66" s="78"/>
      <c r="PDP66" s="9"/>
      <c r="PDQ66" s="9"/>
      <c r="PDR66" s="78"/>
      <c r="PDS66" s="10"/>
      <c r="PDT66" s="10"/>
      <c r="PDU66" s="10"/>
      <c r="PDV66" s="10"/>
      <c r="PDW66" s="10"/>
      <c r="PDX66" s="10"/>
      <c r="PDY66" s="57"/>
      <c r="PDZ66" s="58"/>
      <c r="PEA66" s="9"/>
      <c r="PEB66" s="9"/>
      <c r="PEC66" s="78"/>
      <c r="PED66" s="9"/>
      <c r="PEE66" s="9"/>
      <c r="PEF66" s="78"/>
      <c r="PEG66" s="9"/>
      <c r="PEH66" s="9"/>
      <c r="PEI66" s="78"/>
      <c r="PEJ66" s="9"/>
      <c r="PEK66" s="9"/>
      <c r="PEL66" s="78"/>
      <c r="PEM66" s="9"/>
      <c r="PEN66" s="9"/>
      <c r="PEO66" s="78"/>
      <c r="PEP66" s="9"/>
      <c r="PEQ66" s="9"/>
      <c r="PER66" s="78"/>
      <c r="PES66" s="9"/>
      <c r="PET66" s="9"/>
      <c r="PEU66" s="78"/>
      <c r="PEV66" s="9"/>
      <c r="PEW66" s="9"/>
      <c r="PEX66" s="78"/>
      <c r="PEY66" s="9"/>
      <c r="PEZ66" s="9"/>
      <c r="PFA66" s="78"/>
      <c r="PFB66" s="9"/>
      <c r="PFC66" s="9"/>
      <c r="PFD66" s="78"/>
      <c r="PFE66" s="9"/>
      <c r="PFF66" s="9"/>
      <c r="PFG66" s="78"/>
      <c r="PFH66" s="9"/>
      <c r="PFI66" s="9"/>
      <c r="PFJ66" s="78"/>
      <c r="PFK66" s="9"/>
      <c r="PFL66" s="9"/>
      <c r="PFM66" s="78"/>
      <c r="PFN66" s="9"/>
      <c r="PFO66" s="9"/>
      <c r="PFP66" s="78"/>
      <c r="PFQ66" s="9"/>
      <c r="PFR66" s="9"/>
      <c r="PFS66" s="78"/>
      <c r="PFT66" s="9"/>
      <c r="PFU66" s="9"/>
      <c r="PFV66" s="78"/>
      <c r="PFW66" s="9"/>
      <c r="PFX66" s="9"/>
      <c r="PFY66" s="78"/>
      <c r="PFZ66" s="9"/>
      <c r="PGA66" s="9"/>
      <c r="PGB66" s="78"/>
      <c r="PGC66" s="9"/>
      <c r="PGD66" s="9"/>
      <c r="PGE66" s="78"/>
      <c r="PGF66" s="9"/>
      <c r="PGG66" s="9"/>
      <c r="PGH66" s="78"/>
      <c r="PGI66" s="9"/>
      <c r="PGJ66" s="9"/>
      <c r="PGK66" s="78"/>
      <c r="PGL66" s="10"/>
      <c r="PGM66" s="10"/>
      <c r="PGN66" s="10"/>
      <c r="PGO66" s="9"/>
      <c r="PGP66" s="9"/>
      <c r="PGQ66" s="78"/>
      <c r="PGR66" s="10"/>
      <c r="PGS66" s="10"/>
      <c r="PGT66" s="10"/>
      <c r="PGU66" s="9"/>
      <c r="PGV66" s="9"/>
      <c r="PGW66" s="78"/>
      <c r="PGX66" s="9"/>
      <c r="PGY66" s="9"/>
      <c r="PGZ66" s="78"/>
      <c r="PHA66" s="10"/>
      <c r="PHB66" s="10"/>
      <c r="PHC66" s="10"/>
      <c r="PHD66" s="10"/>
      <c r="PHE66" s="10"/>
      <c r="PHF66" s="10"/>
      <c r="PHG66" s="57"/>
      <c r="PHH66" s="58"/>
      <c r="PHI66" s="9"/>
      <c r="PHJ66" s="9"/>
      <c r="PHK66" s="78"/>
      <c r="PHL66" s="9"/>
      <c r="PHM66" s="9"/>
      <c r="PHN66" s="78"/>
      <c r="PHO66" s="9"/>
      <c r="PHP66" s="9"/>
      <c r="PHQ66" s="78"/>
      <c r="PHR66" s="9"/>
      <c r="PHS66" s="9"/>
      <c r="PHT66" s="78"/>
      <c r="PHU66" s="9"/>
      <c r="PHV66" s="9"/>
      <c r="PHW66" s="78"/>
      <c r="PHX66" s="9"/>
      <c r="PHY66" s="9"/>
      <c r="PHZ66" s="78"/>
      <c r="PIA66" s="9"/>
      <c r="PIB66" s="9"/>
      <c r="PIC66" s="78"/>
      <c r="PID66" s="9"/>
      <c r="PIE66" s="9"/>
      <c r="PIF66" s="78"/>
      <c r="PIG66" s="9"/>
      <c r="PIH66" s="9"/>
      <c r="PII66" s="78"/>
      <c r="PIJ66" s="9"/>
      <c r="PIK66" s="9"/>
      <c r="PIL66" s="78"/>
      <c r="PIM66" s="9"/>
      <c r="PIN66" s="9"/>
      <c r="PIO66" s="78"/>
      <c r="PIP66" s="9"/>
      <c r="PIQ66" s="9"/>
      <c r="PIR66" s="78"/>
      <c r="PIS66" s="9"/>
      <c r="PIT66" s="9"/>
      <c r="PIU66" s="78"/>
      <c r="PIV66" s="9"/>
      <c r="PIW66" s="9"/>
      <c r="PIX66" s="78"/>
      <c r="PIY66" s="9"/>
      <c r="PIZ66" s="9"/>
      <c r="PJA66" s="78"/>
      <c r="PJB66" s="9"/>
      <c r="PJC66" s="9"/>
      <c r="PJD66" s="78"/>
      <c r="PJE66" s="9"/>
      <c r="PJF66" s="9"/>
      <c r="PJG66" s="78"/>
      <c r="PJH66" s="9"/>
      <c r="PJI66" s="9"/>
      <c r="PJJ66" s="78"/>
      <c r="PJK66" s="9"/>
      <c r="PJL66" s="9"/>
      <c r="PJM66" s="78"/>
      <c r="PJN66" s="9"/>
      <c r="PJO66" s="9"/>
      <c r="PJP66" s="78"/>
      <c r="PJQ66" s="9"/>
      <c r="PJR66" s="9"/>
      <c r="PJS66" s="78"/>
      <c r="PJT66" s="10"/>
      <c r="PJU66" s="10"/>
      <c r="PJV66" s="10"/>
      <c r="PJW66" s="9"/>
      <c r="PJX66" s="9"/>
      <c r="PJY66" s="78"/>
      <c r="PJZ66" s="10"/>
      <c r="PKA66" s="10"/>
      <c r="PKB66" s="10"/>
      <c r="PKC66" s="9"/>
      <c r="PKD66" s="9"/>
      <c r="PKE66" s="78"/>
      <c r="PKF66" s="9"/>
      <c r="PKG66" s="9"/>
      <c r="PKH66" s="78"/>
      <c r="PKI66" s="10"/>
      <c r="PKJ66" s="10"/>
      <c r="PKK66" s="10"/>
      <c r="PKL66" s="10"/>
      <c r="PKM66" s="10"/>
      <c r="PKN66" s="10"/>
      <c r="PKO66" s="57"/>
      <c r="PKP66" s="58"/>
      <c r="PKQ66" s="9"/>
      <c r="PKR66" s="9"/>
      <c r="PKS66" s="78"/>
      <c r="PKT66" s="9"/>
      <c r="PKU66" s="9"/>
      <c r="PKV66" s="78"/>
      <c r="PKW66" s="9"/>
      <c r="PKX66" s="9"/>
      <c r="PKY66" s="78"/>
      <c r="PKZ66" s="9"/>
      <c r="PLA66" s="9"/>
      <c r="PLB66" s="78"/>
      <c r="PLC66" s="9"/>
      <c r="PLD66" s="9"/>
      <c r="PLE66" s="78"/>
      <c r="PLF66" s="9"/>
      <c r="PLG66" s="9"/>
      <c r="PLH66" s="78"/>
      <c r="PLI66" s="9"/>
      <c r="PLJ66" s="9"/>
      <c r="PLK66" s="78"/>
      <c r="PLL66" s="9"/>
      <c r="PLM66" s="9"/>
      <c r="PLN66" s="78"/>
      <c r="PLO66" s="9"/>
      <c r="PLP66" s="9"/>
      <c r="PLQ66" s="78"/>
      <c r="PLR66" s="9"/>
      <c r="PLS66" s="9"/>
      <c r="PLT66" s="78"/>
      <c r="PLU66" s="9"/>
      <c r="PLV66" s="9"/>
      <c r="PLW66" s="78"/>
      <c r="PLX66" s="9"/>
      <c r="PLY66" s="9"/>
      <c r="PLZ66" s="78"/>
      <c r="PMA66" s="9"/>
      <c r="PMB66" s="9"/>
      <c r="PMC66" s="78"/>
      <c r="PMD66" s="9"/>
      <c r="PME66" s="9"/>
      <c r="PMF66" s="78"/>
      <c r="PMG66" s="9"/>
      <c r="PMH66" s="9"/>
      <c r="PMI66" s="78"/>
      <c r="PMJ66" s="9"/>
      <c r="PMK66" s="9"/>
      <c r="PML66" s="78"/>
      <c r="PMM66" s="9"/>
      <c r="PMN66" s="9"/>
      <c r="PMO66" s="78"/>
      <c r="PMP66" s="9"/>
      <c r="PMQ66" s="9"/>
      <c r="PMR66" s="78"/>
      <c r="PMS66" s="9"/>
      <c r="PMT66" s="9"/>
      <c r="PMU66" s="78"/>
      <c r="PMV66" s="9"/>
      <c r="PMW66" s="9"/>
      <c r="PMX66" s="78"/>
      <c r="PMY66" s="9"/>
      <c r="PMZ66" s="9"/>
      <c r="PNA66" s="78"/>
      <c r="PNB66" s="10"/>
      <c r="PNC66" s="10"/>
      <c r="PND66" s="10"/>
      <c r="PNE66" s="9"/>
      <c r="PNF66" s="9"/>
      <c r="PNG66" s="78"/>
      <c r="PNH66" s="10"/>
      <c r="PNI66" s="10"/>
      <c r="PNJ66" s="10"/>
      <c r="PNK66" s="9"/>
      <c r="PNL66" s="9"/>
      <c r="PNM66" s="78"/>
      <c r="PNN66" s="9"/>
      <c r="PNO66" s="9"/>
      <c r="PNP66" s="78"/>
      <c r="PNQ66" s="10"/>
      <c r="PNR66" s="10"/>
      <c r="PNS66" s="10"/>
      <c r="PNT66" s="10"/>
      <c r="PNU66" s="10"/>
      <c r="PNV66" s="10"/>
      <c r="PNW66" s="57"/>
      <c r="PNX66" s="58"/>
      <c r="PNY66" s="9"/>
      <c r="PNZ66" s="9"/>
      <c r="POA66" s="78"/>
      <c r="POB66" s="9"/>
      <c r="POC66" s="9"/>
      <c r="POD66" s="78"/>
      <c r="POE66" s="9"/>
      <c r="POF66" s="9"/>
      <c r="POG66" s="78"/>
      <c r="POH66" s="9"/>
      <c r="POI66" s="9"/>
      <c r="POJ66" s="78"/>
      <c r="POK66" s="9"/>
      <c r="POL66" s="9"/>
      <c r="POM66" s="78"/>
      <c r="PON66" s="9"/>
      <c r="POO66" s="9"/>
      <c r="POP66" s="78"/>
      <c r="POQ66" s="9"/>
      <c r="POR66" s="9"/>
      <c r="POS66" s="78"/>
      <c r="POT66" s="9"/>
      <c r="POU66" s="9"/>
      <c r="POV66" s="78"/>
      <c r="POW66" s="9"/>
      <c r="POX66" s="9"/>
      <c r="POY66" s="78"/>
      <c r="POZ66" s="9"/>
      <c r="PPA66" s="9"/>
      <c r="PPB66" s="78"/>
      <c r="PPC66" s="9"/>
      <c r="PPD66" s="9"/>
      <c r="PPE66" s="78"/>
      <c r="PPF66" s="9"/>
      <c r="PPG66" s="9"/>
      <c r="PPH66" s="78"/>
      <c r="PPI66" s="9"/>
      <c r="PPJ66" s="9"/>
      <c r="PPK66" s="78"/>
      <c r="PPL66" s="9"/>
      <c r="PPM66" s="9"/>
      <c r="PPN66" s="78"/>
      <c r="PPO66" s="9"/>
      <c r="PPP66" s="9"/>
      <c r="PPQ66" s="78"/>
      <c r="PPR66" s="9"/>
      <c r="PPS66" s="9"/>
      <c r="PPT66" s="78"/>
      <c r="PPU66" s="9"/>
      <c r="PPV66" s="9"/>
      <c r="PPW66" s="78"/>
      <c r="PPX66" s="9"/>
      <c r="PPY66" s="9"/>
      <c r="PPZ66" s="78"/>
      <c r="PQA66" s="9"/>
      <c r="PQB66" s="9"/>
      <c r="PQC66" s="78"/>
      <c r="PQD66" s="9"/>
      <c r="PQE66" s="9"/>
      <c r="PQF66" s="78"/>
      <c r="PQG66" s="9"/>
      <c r="PQH66" s="9"/>
      <c r="PQI66" s="78"/>
      <c r="PQJ66" s="10"/>
      <c r="PQK66" s="10"/>
      <c r="PQL66" s="10"/>
      <c r="PQM66" s="9"/>
      <c r="PQN66" s="9"/>
      <c r="PQO66" s="78"/>
      <c r="PQP66" s="10"/>
      <c r="PQQ66" s="10"/>
      <c r="PQR66" s="10"/>
      <c r="PQS66" s="9"/>
      <c r="PQT66" s="9"/>
      <c r="PQU66" s="78"/>
      <c r="PQV66" s="9"/>
      <c r="PQW66" s="9"/>
      <c r="PQX66" s="78"/>
      <c r="PQY66" s="10"/>
      <c r="PQZ66" s="10"/>
      <c r="PRA66" s="10"/>
      <c r="PRB66" s="10"/>
      <c r="PRC66" s="10"/>
      <c r="PRD66" s="10"/>
      <c r="PRE66" s="57"/>
      <c r="PRF66" s="58"/>
      <c r="PRG66" s="9"/>
      <c r="PRH66" s="9"/>
      <c r="PRI66" s="78"/>
      <c r="PRJ66" s="9"/>
      <c r="PRK66" s="9"/>
      <c r="PRL66" s="78"/>
      <c r="PRM66" s="9"/>
      <c r="PRN66" s="9"/>
      <c r="PRO66" s="78"/>
      <c r="PRP66" s="9"/>
      <c r="PRQ66" s="9"/>
      <c r="PRR66" s="78"/>
      <c r="PRS66" s="9"/>
      <c r="PRT66" s="9"/>
      <c r="PRU66" s="78"/>
      <c r="PRV66" s="9"/>
      <c r="PRW66" s="9"/>
      <c r="PRX66" s="78"/>
      <c r="PRY66" s="9"/>
      <c r="PRZ66" s="9"/>
      <c r="PSA66" s="78"/>
      <c r="PSB66" s="9"/>
      <c r="PSC66" s="9"/>
      <c r="PSD66" s="78"/>
      <c r="PSE66" s="9"/>
      <c r="PSF66" s="9"/>
      <c r="PSG66" s="78"/>
      <c r="PSH66" s="9"/>
      <c r="PSI66" s="9"/>
      <c r="PSJ66" s="78"/>
      <c r="PSK66" s="9"/>
      <c r="PSL66" s="9"/>
      <c r="PSM66" s="78"/>
      <c r="PSN66" s="9"/>
      <c r="PSO66" s="9"/>
      <c r="PSP66" s="78"/>
      <c r="PSQ66" s="9"/>
      <c r="PSR66" s="9"/>
      <c r="PSS66" s="78"/>
      <c r="PST66" s="9"/>
      <c r="PSU66" s="9"/>
      <c r="PSV66" s="78"/>
      <c r="PSW66" s="9"/>
      <c r="PSX66" s="9"/>
      <c r="PSY66" s="78"/>
      <c r="PSZ66" s="9"/>
      <c r="PTA66" s="9"/>
      <c r="PTB66" s="78"/>
      <c r="PTC66" s="9"/>
      <c r="PTD66" s="9"/>
      <c r="PTE66" s="78"/>
      <c r="PTF66" s="9"/>
      <c r="PTG66" s="9"/>
      <c r="PTH66" s="78"/>
      <c r="PTI66" s="9"/>
      <c r="PTJ66" s="9"/>
      <c r="PTK66" s="78"/>
      <c r="PTL66" s="9"/>
      <c r="PTM66" s="9"/>
      <c r="PTN66" s="78"/>
      <c r="PTO66" s="9"/>
      <c r="PTP66" s="9"/>
      <c r="PTQ66" s="78"/>
      <c r="PTR66" s="10"/>
      <c r="PTS66" s="10"/>
      <c r="PTT66" s="10"/>
      <c r="PTU66" s="9"/>
      <c r="PTV66" s="9"/>
      <c r="PTW66" s="78"/>
      <c r="PTX66" s="10"/>
      <c r="PTY66" s="10"/>
      <c r="PTZ66" s="10"/>
      <c r="PUA66" s="9"/>
      <c r="PUB66" s="9"/>
      <c r="PUC66" s="78"/>
      <c r="PUD66" s="9"/>
      <c r="PUE66" s="9"/>
      <c r="PUF66" s="78"/>
      <c r="PUG66" s="10"/>
      <c r="PUH66" s="10"/>
      <c r="PUI66" s="10"/>
      <c r="PUJ66" s="10"/>
      <c r="PUK66" s="10"/>
      <c r="PUL66" s="10"/>
      <c r="PUM66" s="57"/>
      <c r="PUN66" s="58"/>
      <c r="PUO66" s="9"/>
      <c r="PUP66" s="9"/>
      <c r="PUQ66" s="78"/>
      <c r="PUR66" s="9"/>
      <c r="PUS66" s="9"/>
      <c r="PUT66" s="78"/>
      <c r="PUU66" s="9"/>
      <c r="PUV66" s="9"/>
      <c r="PUW66" s="78"/>
      <c r="PUX66" s="9"/>
      <c r="PUY66" s="9"/>
      <c r="PUZ66" s="78"/>
      <c r="PVA66" s="9"/>
      <c r="PVB66" s="9"/>
      <c r="PVC66" s="78"/>
      <c r="PVD66" s="9"/>
      <c r="PVE66" s="9"/>
      <c r="PVF66" s="78"/>
      <c r="PVG66" s="9"/>
      <c r="PVH66" s="9"/>
      <c r="PVI66" s="78"/>
      <c r="PVJ66" s="9"/>
      <c r="PVK66" s="9"/>
      <c r="PVL66" s="78"/>
      <c r="PVM66" s="9"/>
      <c r="PVN66" s="9"/>
      <c r="PVO66" s="78"/>
      <c r="PVP66" s="9"/>
      <c r="PVQ66" s="9"/>
      <c r="PVR66" s="78"/>
      <c r="PVS66" s="9"/>
      <c r="PVT66" s="9"/>
      <c r="PVU66" s="78"/>
      <c r="PVV66" s="9"/>
      <c r="PVW66" s="9"/>
      <c r="PVX66" s="78"/>
      <c r="PVY66" s="9"/>
      <c r="PVZ66" s="9"/>
      <c r="PWA66" s="78"/>
      <c r="PWB66" s="9"/>
      <c r="PWC66" s="9"/>
      <c r="PWD66" s="78"/>
      <c r="PWE66" s="9"/>
      <c r="PWF66" s="9"/>
      <c r="PWG66" s="78"/>
      <c r="PWH66" s="9"/>
      <c r="PWI66" s="9"/>
      <c r="PWJ66" s="78"/>
      <c r="PWK66" s="9"/>
      <c r="PWL66" s="9"/>
      <c r="PWM66" s="78"/>
      <c r="PWN66" s="9"/>
      <c r="PWO66" s="9"/>
      <c r="PWP66" s="78"/>
      <c r="PWQ66" s="9"/>
      <c r="PWR66" s="9"/>
      <c r="PWS66" s="78"/>
      <c r="PWT66" s="9"/>
      <c r="PWU66" s="9"/>
      <c r="PWV66" s="78"/>
      <c r="PWW66" s="9"/>
      <c r="PWX66" s="9"/>
      <c r="PWY66" s="78"/>
      <c r="PWZ66" s="10"/>
      <c r="PXA66" s="10"/>
      <c r="PXB66" s="10"/>
      <c r="PXC66" s="9"/>
      <c r="PXD66" s="9"/>
      <c r="PXE66" s="78"/>
      <c r="PXF66" s="10"/>
      <c r="PXG66" s="10"/>
      <c r="PXH66" s="10"/>
      <c r="PXI66" s="9"/>
      <c r="PXJ66" s="9"/>
      <c r="PXK66" s="78"/>
      <c r="PXL66" s="9"/>
      <c r="PXM66" s="9"/>
      <c r="PXN66" s="78"/>
      <c r="PXO66" s="10"/>
      <c r="PXP66" s="10"/>
      <c r="PXQ66" s="10"/>
      <c r="PXR66" s="10"/>
      <c r="PXS66" s="10"/>
      <c r="PXT66" s="10"/>
      <c r="PXU66" s="57"/>
      <c r="PXV66" s="58"/>
      <c r="PXW66" s="9"/>
      <c r="PXX66" s="9"/>
      <c r="PXY66" s="78"/>
      <c r="PXZ66" s="9"/>
      <c r="PYA66" s="9"/>
      <c r="PYB66" s="78"/>
      <c r="PYC66" s="9"/>
      <c r="PYD66" s="9"/>
      <c r="PYE66" s="78"/>
      <c r="PYF66" s="9"/>
      <c r="PYG66" s="9"/>
      <c r="PYH66" s="78"/>
      <c r="PYI66" s="9"/>
      <c r="PYJ66" s="9"/>
      <c r="PYK66" s="78"/>
      <c r="PYL66" s="9"/>
      <c r="PYM66" s="9"/>
      <c r="PYN66" s="78"/>
      <c r="PYO66" s="9"/>
      <c r="PYP66" s="9"/>
      <c r="PYQ66" s="78"/>
      <c r="PYR66" s="9"/>
      <c r="PYS66" s="9"/>
      <c r="PYT66" s="78"/>
      <c r="PYU66" s="9"/>
      <c r="PYV66" s="9"/>
      <c r="PYW66" s="78"/>
      <c r="PYX66" s="9"/>
      <c r="PYY66" s="9"/>
      <c r="PYZ66" s="78"/>
      <c r="PZA66" s="9"/>
      <c r="PZB66" s="9"/>
      <c r="PZC66" s="78"/>
      <c r="PZD66" s="9"/>
      <c r="PZE66" s="9"/>
      <c r="PZF66" s="78"/>
      <c r="PZG66" s="9"/>
      <c r="PZH66" s="9"/>
      <c r="PZI66" s="78"/>
      <c r="PZJ66" s="9"/>
      <c r="PZK66" s="9"/>
      <c r="PZL66" s="78"/>
      <c r="PZM66" s="9"/>
      <c r="PZN66" s="9"/>
      <c r="PZO66" s="78"/>
      <c r="PZP66" s="9"/>
      <c r="PZQ66" s="9"/>
      <c r="PZR66" s="78"/>
      <c r="PZS66" s="9"/>
      <c r="PZT66" s="9"/>
      <c r="PZU66" s="78"/>
      <c r="PZV66" s="9"/>
      <c r="PZW66" s="9"/>
      <c r="PZX66" s="78"/>
      <c r="PZY66" s="9"/>
      <c r="PZZ66" s="9"/>
      <c r="QAA66" s="78"/>
      <c r="QAB66" s="9"/>
      <c r="QAC66" s="9"/>
      <c r="QAD66" s="78"/>
      <c r="QAE66" s="9"/>
      <c r="QAF66" s="9"/>
      <c r="QAG66" s="78"/>
      <c r="QAH66" s="10"/>
      <c r="QAI66" s="10"/>
      <c r="QAJ66" s="10"/>
      <c r="QAK66" s="9"/>
      <c r="QAL66" s="9"/>
      <c r="QAM66" s="78"/>
      <c r="QAN66" s="10"/>
      <c r="QAO66" s="10"/>
      <c r="QAP66" s="10"/>
      <c r="QAQ66" s="9"/>
      <c r="QAR66" s="9"/>
      <c r="QAS66" s="78"/>
      <c r="QAT66" s="9"/>
      <c r="QAU66" s="9"/>
      <c r="QAV66" s="78"/>
      <c r="QAW66" s="10"/>
      <c r="QAX66" s="10"/>
      <c r="QAY66" s="10"/>
      <c r="QAZ66" s="10"/>
      <c r="QBA66" s="10"/>
      <c r="QBB66" s="10"/>
      <c r="QBC66" s="57"/>
      <c r="QBD66" s="58"/>
      <c r="QBE66" s="9"/>
      <c r="QBF66" s="9"/>
      <c r="QBG66" s="78"/>
      <c r="QBH66" s="9"/>
      <c r="QBI66" s="9"/>
      <c r="QBJ66" s="78"/>
      <c r="QBK66" s="9"/>
      <c r="QBL66" s="9"/>
      <c r="QBM66" s="78"/>
      <c r="QBN66" s="9"/>
      <c r="QBO66" s="9"/>
      <c r="QBP66" s="78"/>
      <c r="QBQ66" s="9"/>
      <c r="QBR66" s="9"/>
      <c r="QBS66" s="78"/>
      <c r="QBT66" s="9"/>
      <c r="QBU66" s="9"/>
      <c r="QBV66" s="78"/>
      <c r="QBW66" s="9"/>
      <c r="QBX66" s="9"/>
      <c r="QBY66" s="78"/>
      <c r="QBZ66" s="9"/>
      <c r="QCA66" s="9"/>
      <c r="QCB66" s="78"/>
      <c r="QCC66" s="9"/>
      <c r="QCD66" s="9"/>
      <c r="QCE66" s="78"/>
      <c r="QCF66" s="9"/>
      <c r="QCG66" s="9"/>
      <c r="QCH66" s="78"/>
      <c r="QCI66" s="9"/>
      <c r="QCJ66" s="9"/>
      <c r="QCK66" s="78"/>
      <c r="QCL66" s="9"/>
      <c r="QCM66" s="9"/>
      <c r="QCN66" s="78"/>
      <c r="QCO66" s="9"/>
      <c r="QCP66" s="9"/>
      <c r="QCQ66" s="78"/>
      <c r="QCR66" s="9"/>
      <c r="QCS66" s="9"/>
      <c r="QCT66" s="78"/>
      <c r="QCU66" s="9"/>
      <c r="QCV66" s="9"/>
      <c r="QCW66" s="78"/>
      <c r="QCX66" s="9"/>
      <c r="QCY66" s="9"/>
      <c r="QCZ66" s="78"/>
      <c r="QDA66" s="9"/>
      <c r="QDB66" s="9"/>
      <c r="QDC66" s="78"/>
      <c r="QDD66" s="9"/>
      <c r="QDE66" s="9"/>
      <c r="QDF66" s="78"/>
      <c r="QDG66" s="9"/>
      <c r="QDH66" s="9"/>
      <c r="QDI66" s="78"/>
      <c r="QDJ66" s="9"/>
      <c r="QDK66" s="9"/>
      <c r="QDL66" s="78"/>
      <c r="QDM66" s="9"/>
      <c r="QDN66" s="9"/>
      <c r="QDO66" s="78"/>
      <c r="QDP66" s="10"/>
      <c r="QDQ66" s="10"/>
      <c r="QDR66" s="10"/>
      <c r="QDS66" s="9"/>
      <c r="QDT66" s="9"/>
      <c r="QDU66" s="78"/>
      <c r="QDV66" s="10"/>
      <c r="QDW66" s="10"/>
      <c r="QDX66" s="10"/>
      <c r="QDY66" s="9"/>
      <c r="QDZ66" s="9"/>
      <c r="QEA66" s="78"/>
      <c r="QEB66" s="9"/>
      <c r="QEC66" s="9"/>
      <c r="QED66" s="78"/>
      <c r="QEE66" s="10"/>
      <c r="QEF66" s="10"/>
      <c r="QEG66" s="10"/>
      <c r="QEH66" s="10"/>
      <c r="QEI66" s="10"/>
      <c r="QEJ66" s="10"/>
      <c r="QEK66" s="57"/>
      <c r="QEL66" s="58"/>
      <c r="QEM66" s="9"/>
      <c r="QEN66" s="9"/>
      <c r="QEO66" s="78"/>
      <c r="QEP66" s="9"/>
      <c r="QEQ66" s="9"/>
      <c r="QER66" s="78"/>
      <c r="QES66" s="9"/>
      <c r="QET66" s="9"/>
      <c r="QEU66" s="78"/>
      <c r="QEV66" s="9"/>
      <c r="QEW66" s="9"/>
      <c r="QEX66" s="78"/>
      <c r="QEY66" s="9"/>
      <c r="QEZ66" s="9"/>
      <c r="QFA66" s="78"/>
      <c r="QFB66" s="9"/>
      <c r="QFC66" s="9"/>
      <c r="QFD66" s="78"/>
      <c r="QFE66" s="9"/>
      <c r="QFF66" s="9"/>
      <c r="QFG66" s="78"/>
      <c r="QFH66" s="9"/>
      <c r="QFI66" s="9"/>
      <c r="QFJ66" s="78"/>
      <c r="QFK66" s="9"/>
      <c r="QFL66" s="9"/>
      <c r="QFM66" s="78"/>
      <c r="QFN66" s="9"/>
      <c r="QFO66" s="9"/>
      <c r="QFP66" s="78"/>
      <c r="QFQ66" s="9"/>
      <c r="QFR66" s="9"/>
      <c r="QFS66" s="78"/>
      <c r="QFT66" s="9"/>
      <c r="QFU66" s="9"/>
      <c r="QFV66" s="78"/>
      <c r="QFW66" s="9"/>
      <c r="QFX66" s="9"/>
      <c r="QFY66" s="78"/>
      <c r="QFZ66" s="9"/>
      <c r="QGA66" s="9"/>
      <c r="QGB66" s="78"/>
      <c r="QGC66" s="9"/>
      <c r="QGD66" s="9"/>
      <c r="QGE66" s="78"/>
      <c r="QGF66" s="9"/>
      <c r="QGG66" s="9"/>
      <c r="QGH66" s="78"/>
      <c r="QGI66" s="9"/>
      <c r="QGJ66" s="9"/>
      <c r="QGK66" s="78"/>
      <c r="QGL66" s="9"/>
      <c r="QGM66" s="9"/>
      <c r="QGN66" s="78"/>
      <c r="QGO66" s="9"/>
      <c r="QGP66" s="9"/>
      <c r="QGQ66" s="78"/>
      <c r="QGR66" s="9"/>
      <c r="QGS66" s="9"/>
      <c r="QGT66" s="78"/>
      <c r="QGU66" s="9"/>
      <c r="QGV66" s="9"/>
      <c r="QGW66" s="78"/>
      <c r="QGX66" s="10"/>
      <c r="QGY66" s="10"/>
      <c r="QGZ66" s="10"/>
      <c r="QHA66" s="9"/>
      <c r="QHB66" s="9"/>
      <c r="QHC66" s="78"/>
      <c r="QHD66" s="10"/>
      <c r="QHE66" s="10"/>
      <c r="QHF66" s="10"/>
      <c r="QHG66" s="9"/>
      <c r="QHH66" s="9"/>
      <c r="QHI66" s="78"/>
      <c r="QHJ66" s="9"/>
      <c r="QHK66" s="9"/>
      <c r="QHL66" s="78"/>
      <c r="QHM66" s="10"/>
      <c r="QHN66" s="10"/>
      <c r="QHO66" s="10"/>
      <c r="QHP66" s="10"/>
      <c r="QHQ66" s="10"/>
      <c r="QHR66" s="10"/>
      <c r="QHS66" s="57"/>
      <c r="QHT66" s="58"/>
      <c r="QHU66" s="9"/>
      <c r="QHV66" s="9"/>
      <c r="QHW66" s="78"/>
      <c r="QHX66" s="9"/>
      <c r="QHY66" s="9"/>
      <c r="QHZ66" s="78"/>
      <c r="QIA66" s="9"/>
      <c r="QIB66" s="9"/>
      <c r="QIC66" s="78"/>
      <c r="QID66" s="9"/>
      <c r="QIE66" s="9"/>
      <c r="QIF66" s="78"/>
      <c r="QIG66" s="9"/>
      <c r="QIH66" s="9"/>
      <c r="QII66" s="78"/>
      <c r="QIJ66" s="9"/>
      <c r="QIK66" s="9"/>
      <c r="QIL66" s="78"/>
      <c r="QIM66" s="9"/>
      <c r="QIN66" s="9"/>
      <c r="QIO66" s="78"/>
      <c r="QIP66" s="9"/>
      <c r="QIQ66" s="9"/>
      <c r="QIR66" s="78"/>
      <c r="QIS66" s="9"/>
      <c r="QIT66" s="9"/>
      <c r="QIU66" s="78"/>
      <c r="QIV66" s="9"/>
      <c r="QIW66" s="9"/>
      <c r="QIX66" s="78"/>
      <c r="QIY66" s="9"/>
      <c r="QIZ66" s="9"/>
      <c r="QJA66" s="78"/>
      <c r="QJB66" s="9"/>
      <c r="QJC66" s="9"/>
      <c r="QJD66" s="78"/>
      <c r="QJE66" s="9"/>
      <c r="QJF66" s="9"/>
      <c r="QJG66" s="78"/>
      <c r="QJH66" s="9"/>
      <c r="QJI66" s="9"/>
      <c r="QJJ66" s="78"/>
      <c r="QJK66" s="9"/>
      <c r="QJL66" s="9"/>
      <c r="QJM66" s="78"/>
      <c r="QJN66" s="9"/>
      <c r="QJO66" s="9"/>
      <c r="QJP66" s="78"/>
      <c r="QJQ66" s="9"/>
      <c r="QJR66" s="9"/>
      <c r="QJS66" s="78"/>
      <c r="QJT66" s="9"/>
      <c r="QJU66" s="9"/>
      <c r="QJV66" s="78"/>
      <c r="QJW66" s="9"/>
      <c r="QJX66" s="9"/>
      <c r="QJY66" s="78"/>
      <c r="QJZ66" s="9"/>
      <c r="QKA66" s="9"/>
      <c r="QKB66" s="78"/>
      <c r="QKC66" s="9"/>
      <c r="QKD66" s="9"/>
      <c r="QKE66" s="78"/>
      <c r="QKF66" s="10"/>
      <c r="QKG66" s="10"/>
      <c r="QKH66" s="10"/>
      <c r="QKI66" s="9"/>
      <c r="QKJ66" s="9"/>
      <c r="QKK66" s="78"/>
      <c r="QKL66" s="10"/>
      <c r="QKM66" s="10"/>
      <c r="QKN66" s="10"/>
      <c r="QKO66" s="9"/>
      <c r="QKP66" s="9"/>
      <c r="QKQ66" s="78"/>
      <c r="QKR66" s="9"/>
      <c r="QKS66" s="9"/>
      <c r="QKT66" s="78"/>
      <c r="QKU66" s="10"/>
      <c r="QKV66" s="10"/>
      <c r="QKW66" s="10"/>
      <c r="QKX66" s="10"/>
      <c r="QKY66" s="10"/>
      <c r="QKZ66" s="10"/>
      <c r="QLA66" s="57"/>
      <c r="QLB66" s="58"/>
      <c r="QLC66" s="9"/>
      <c r="QLD66" s="9"/>
      <c r="QLE66" s="78"/>
      <c r="QLF66" s="9"/>
      <c r="QLG66" s="9"/>
      <c r="QLH66" s="78"/>
      <c r="QLI66" s="9"/>
      <c r="QLJ66" s="9"/>
      <c r="QLK66" s="78"/>
      <c r="QLL66" s="9"/>
      <c r="QLM66" s="9"/>
      <c r="QLN66" s="78"/>
      <c r="QLO66" s="9"/>
      <c r="QLP66" s="9"/>
      <c r="QLQ66" s="78"/>
      <c r="QLR66" s="9"/>
      <c r="QLS66" s="9"/>
      <c r="QLT66" s="78"/>
      <c r="QLU66" s="9"/>
      <c r="QLV66" s="9"/>
      <c r="QLW66" s="78"/>
      <c r="QLX66" s="9"/>
      <c r="QLY66" s="9"/>
      <c r="QLZ66" s="78"/>
      <c r="QMA66" s="9"/>
      <c r="QMB66" s="9"/>
      <c r="QMC66" s="78"/>
      <c r="QMD66" s="9"/>
      <c r="QME66" s="9"/>
      <c r="QMF66" s="78"/>
      <c r="QMG66" s="9"/>
      <c r="QMH66" s="9"/>
      <c r="QMI66" s="78"/>
      <c r="QMJ66" s="9"/>
      <c r="QMK66" s="9"/>
      <c r="QML66" s="78"/>
      <c r="QMM66" s="9"/>
      <c r="QMN66" s="9"/>
      <c r="QMO66" s="78"/>
      <c r="QMP66" s="9"/>
      <c r="QMQ66" s="9"/>
      <c r="QMR66" s="78"/>
      <c r="QMS66" s="9"/>
      <c r="QMT66" s="9"/>
      <c r="QMU66" s="78"/>
      <c r="QMV66" s="9"/>
      <c r="QMW66" s="9"/>
      <c r="QMX66" s="78"/>
      <c r="QMY66" s="9"/>
      <c r="QMZ66" s="9"/>
      <c r="QNA66" s="78"/>
      <c r="QNB66" s="9"/>
      <c r="QNC66" s="9"/>
      <c r="QND66" s="78"/>
      <c r="QNE66" s="9"/>
      <c r="QNF66" s="9"/>
      <c r="QNG66" s="78"/>
      <c r="QNH66" s="9"/>
      <c r="QNI66" s="9"/>
      <c r="QNJ66" s="78"/>
      <c r="QNK66" s="9"/>
      <c r="QNL66" s="9"/>
      <c r="QNM66" s="78"/>
      <c r="QNN66" s="10"/>
      <c r="QNO66" s="10"/>
      <c r="QNP66" s="10"/>
      <c r="QNQ66" s="9"/>
      <c r="QNR66" s="9"/>
      <c r="QNS66" s="78"/>
      <c r="QNT66" s="10"/>
      <c r="QNU66" s="10"/>
      <c r="QNV66" s="10"/>
      <c r="QNW66" s="9"/>
      <c r="QNX66" s="9"/>
      <c r="QNY66" s="78"/>
      <c r="QNZ66" s="9"/>
      <c r="QOA66" s="9"/>
      <c r="QOB66" s="78"/>
      <c r="QOC66" s="10"/>
      <c r="QOD66" s="10"/>
      <c r="QOE66" s="10"/>
      <c r="QOF66" s="10"/>
      <c r="QOG66" s="10"/>
      <c r="QOH66" s="10"/>
      <c r="QOI66" s="57"/>
      <c r="QOJ66" s="58"/>
      <c r="QOK66" s="9"/>
      <c r="QOL66" s="9"/>
      <c r="QOM66" s="78"/>
      <c r="QON66" s="9"/>
      <c r="QOO66" s="9"/>
      <c r="QOP66" s="78"/>
      <c r="QOQ66" s="9"/>
      <c r="QOR66" s="9"/>
      <c r="QOS66" s="78"/>
      <c r="QOT66" s="9"/>
      <c r="QOU66" s="9"/>
      <c r="QOV66" s="78"/>
      <c r="QOW66" s="9"/>
      <c r="QOX66" s="9"/>
      <c r="QOY66" s="78"/>
      <c r="QOZ66" s="9"/>
      <c r="QPA66" s="9"/>
      <c r="QPB66" s="78"/>
      <c r="QPC66" s="9"/>
      <c r="QPD66" s="9"/>
      <c r="QPE66" s="78"/>
      <c r="QPF66" s="9"/>
      <c r="QPG66" s="9"/>
      <c r="QPH66" s="78"/>
      <c r="QPI66" s="9"/>
      <c r="QPJ66" s="9"/>
      <c r="QPK66" s="78"/>
      <c r="QPL66" s="9"/>
      <c r="QPM66" s="9"/>
      <c r="QPN66" s="78"/>
      <c r="QPO66" s="9"/>
      <c r="QPP66" s="9"/>
      <c r="QPQ66" s="78"/>
      <c r="QPR66" s="9"/>
      <c r="QPS66" s="9"/>
      <c r="QPT66" s="78"/>
      <c r="QPU66" s="9"/>
      <c r="QPV66" s="9"/>
      <c r="QPW66" s="78"/>
      <c r="QPX66" s="9"/>
      <c r="QPY66" s="9"/>
      <c r="QPZ66" s="78"/>
      <c r="QQA66" s="9"/>
      <c r="QQB66" s="9"/>
      <c r="QQC66" s="78"/>
      <c r="QQD66" s="9"/>
      <c r="QQE66" s="9"/>
      <c r="QQF66" s="78"/>
      <c r="QQG66" s="9"/>
      <c r="QQH66" s="9"/>
      <c r="QQI66" s="78"/>
      <c r="QQJ66" s="9"/>
      <c r="QQK66" s="9"/>
      <c r="QQL66" s="78"/>
      <c r="QQM66" s="9"/>
      <c r="QQN66" s="9"/>
      <c r="QQO66" s="78"/>
      <c r="QQP66" s="9"/>
      <c r="QQQ66" s="9"/>
      <c r="QQR66" s="78"/>
      <c r="QQS66" s="9"/>
      <c r="QQT66" s="9"/>
      <c r="QQU66" s="78"/>
      <c r="QQV66" s="10"/>
      <c r="QQW66" s="10"/>
      <c r="QQX66" s="10"/>
      <c r="QQY66" s="9"/>
      <c r="QQZ66" s="9"/>
      <c r="QRA66" s="78"/>
      <c r="QRB66" s="10"/>
      <c r="QRC66" s="10"/>
      <c r="QRD66" s="10"/>
      <c r="QRE66" s="9"/>
      <c r="QRF66" s="9"/>
      <c r="QRG66" s="78"/>
      <c r="QRH66" s="9"/>
      <c r="QRI66" s="9"/>
      <c r="QRJ66" s="78"/>
      <c r="QRK66" s="10"/>
      <c r="QRL66" s="10"/>
      <c r="QRM66" s="10"/>
      <c r="QRN66" s="10"/>
      <c r="QRO66" s="10"/>
      <c r="QRP66" s="10"/>
      <c r="QRQ66" s="57"/>
      <c r="QRR66" s="58"/>
      <c r="QRS66" s="9"/>
      <c r="QRT66" s="9"/>
      <c r="QRU66" s="78"/>
      <c r="QRV66" s="9"/>
      <c r="QRW66" s="9"/>
      <c r="QRX66" s="78"/>
      <c r="QRY66" s="9"/>
      <c r="QRZ66" s="9"/>
      <c r="QSA66" s="78"/>
      <c r="QSB66" s="9"/>
      <c r="QSC66" s="9"/>
      <c r="QSD66" s="78"/>
      <c r="QSE66" s="9"/>
      <c r="QSF66" s="9"/>
      <c r="QSG66" s="78"/>
      <c r="QSH66" s="9"/>
      <c r="QSI66" s="9"/>
      <c r="QSJ66" s="78"/>
      <c r="QSK66" s="9"/>
      <c r="QSL66" s="9"/>
      <c r="QSM66" s="78"/>
      <c r="QSN66" s="9"/>
      <c r="QSO66" s="9"/>
      <c r="QSP66" s="78"/>
      <c r="QSQ66" s="9"/>
      <c r="QSR66" s="9"/>
      <c r="QSS66" s="78"/>
      <c r="QST66" s="9"/>
      <c r="QSU66" s="9"/>
      <c r="QSV66" s="78"/>
      <c r="QSW66" s="9"/>
      <c r="QSX66" s="9"/>
      <c r="QSY66" s="78"/>
      <c r="QSZ66" s="9"/>
      <c r="QTA66" s="9"/>
      <c r="QTB66" s="78"/>
      <c r="QTC66" s="9"/>
      <c r="QTD66" s="9"/>
      <c r="QTE66" s="78"/>
      <c r="QTF66" s="9"/>
      <c r="QTG66" s="9"/>
      <c r="QTH66" s="78"/>
      <c r="QTI66" s="9"/>
      <c r="QTJ66" s="9"/>
      <c r="QTK66" s="78"/>
      <c r="QTL66" s="9"/>
      <c r="QTM66" s="9"/>
      <c r="QTN66" s="78"/>
      <c r="QTO66" s="9"/>
      <c r="QTP66" s="9"/>
      <c r="QTQ66" s="78"/>
      <c r="QTR66" s="9"/>
      <c r="QTS66" s="9"/>
      <c r="QTT66" s="78"/>
      <c r="QTU66" s="9"/>
      <c r="QTV66" s="9"/>
      <c r="QTW66" s="78"/>
      <c r="QTX66" s="9"/>
      <c r="QTY66" s="9"/>
      <c r="QTZ66" s="78"/>
      <c r="QUA66" s="9"/>
      <c r="QUB66" s="9"/>
      <c r="QUC66" s="78"/>
      <c r="QUD66" s="10"/>
      <c r="QUE66" s="10"/>
      <c r="QUF66" s="10"/>
      <c r="QUG66" s="9"/>
      <c r="QUH66" s="9"/>
      <c r="QUI66" s="78"/>
      <c r="QUJ66" s="10"/>
      <c r="QUK66" s="10"/>
      <c r="QUL66" s="10"/>
      <c r="QUM66" s="9"/>
      <c r="QUN66" s="9"/>
      <c r="QUO66" s="78"/>
      <c r="QUP66" s="9"/>
      <c r="QUQ66" s="9"/>
      <c r="QUR66" s="78"/>
      <c r="QUS66" s="10"/>
      <c r="QUT66" s="10"/>
      <c r="QUU66" s="10"/>
      <c r="QUV66" s="10"/>
      <c r="QUW66" s="10"/>
      <c r="QUX66" s="10"/>
      <c r="QUY66" s="57"/>
      <c r="QUZ66" s="58"/>
      <c r="QVA66" s="9"/>
      <c r="QVB66" s="9"/>
      <c r="QVC66" s="78"/>
      <c r="QVD66" s="9"/>
      <c r="QVE66" s="9"/>
      <c r="QVF66" s="78"/>
      <c r="QVG66" s="9"/>
      <c r="QVH66" s="9"/>
      <c r="QVI66" s="78"/>
      <c r="QVJ66" s="9"/>
      <c r="QVK66" s="9"/>
      <c r="QVL66" s="78"/>
      <c r="QVM66" s="9"/>
      <c r="QVN66" s="9"/>
      <c r="QVO66" s="78"/>
      <c r="QVP66" s="9"/>
      <c r="QVQ66" s="9"/>
      <c r="QVR66" s="78"/>
      <c r="QVS66" s="9"/>
      <c r="QVT66" s="9"/>
      <c r="QVU66" s="78"/>
      <c r="QVV66" s="9"/>
      <c r="QVW66" s="9"/>
      <c r="QVX66" s="78"/>
      <c r="QVY66" s="9"/>
      <c r="QVZ66" s="9"/>
      <c r="QWA66" s="78"/>
      <c r="QWB66" s="9"/>
      <c r="QWC66" s="9"/>
      <c r="QWD66" s="78"/>
      <c r="QWE66" s="9"/>
      <c r="QWF66" s="9"/>
      <c r="QWG66" s="78"/>
      <c r="QWH66" s="9"/>
      <c r="QWI66" s="9"/>
      <c r="QWJ66" s="78"/>
      <c r="QWK66" s="9"/>
      <c r="QWL66" s="9"/>
      <c r="QWM66" s="78"/>
      <c r="QWN66" s="9"/>
      <c r="QWO66" s="9"/>
      <c r="QWP66" s="78"/>
      <c r="QWQ66" s="9"/>
      <c r="QWR66" s="9"/>
      <c r="QWS66" s="78"/>
      <c r="QWT66" s="9"/>
      <c r="QWU66" s="9"/>
      <c r="QWV66" s="78"/>
      <c r="QWW66" s="9"/>
      <c r="QWX66" s="9"/>
      <c r="QWY66" s="78"/>
      <c r="QWZ66" s="9"/>
      <c r="QXA66" s="9"/>
      <c r="QXB66" s="78"/>
      <c r="QXC66" s="9"/>
      <c r="QXD66" s="9"/>
      <c r="QXE66" s="78"/>
      <c r="QXF66" s="9"/>
      <c r="QXG66" s="9"/>
      <c r="QXH66" s="78"/>
      <c r="QXI66" s="9"/>
      <c r="QXJ66" s="9"/>
      <c r="QXK66" s="78"/>
      <c r="QXL66" s="10"/>
      <c r="QXM66" s="10"/>
      <c r="QXN66" s="10"/>
      <c r="QXO66" s="9"/>
      <c r="QXP66" s="9"/>
      <c r="QXQ66" s="78"/>
      <c r="QXR66" s="10"/>
      <c r="QXS66" s="10"/>
      <c r="QXT66" s="10"/>
      <c r="QXU66" s="9"/>
      <c r="QXV66" s="9"/>
      <c r="QXW66" s="78"/>
      <c r="QXX66" s="9"/>
      <c r="QXY66" s="9"/>
      <c r="QXZ66" s="78"/>
      <c r="QYA66" s="10"/>
      <c r="QYB66" s="10"/>
      <c r="QYC66" s="10"/>
      <c r="QYD66" s="10"/>
      <c r="QYE66" s="10"/>
      <c r="QYF66" s="10"/>
      <c r="QYG66" s="57"/>
      <c r="QYH66" s="58"/>
      <c r="QYI66" s="9"/>
      <c r="QYJ66" s="9"/>
      <c r="QYK66" s="78"/>
      <c r="QYL66" s="9"/>
      <c r="QYM66" s="9"/>
      <c r="QYN66" s="78"/>
      <c r="QYO66" s="9"/>
      <c r="QYP66" s="9"/>
      <c r="QYQ66" s="78"/>
      <c r="QYR66" s="9"/>
      <c r="QYS66" s="9"/>
      <c r="QYT66" s="78"/>
      <c r="QYU66" s="9"/>
      <c r="QYV66" s="9"/>
      <c r="QYW66" s="78"/>
      <c r="QYX66" s="9"/>
      <c r="QYY66" s="9"/>
      <c r="QYZ66" s="78"/>
      <c r="QZA66" s="9"/>
      <c r="QZB66" s="9"/>
      <c r="QZC66" s="78"/>
      <c r="QZD66" s="9"/>
      <c r="QZE66" s="9"/>
      <c r="QZF66" s="78"/>
      <c r="QZG66" s="9"/>
      <c r="QZH66" s="9"/>
      <c r="QZI66" s="78"/>
      <c r="QZJ66" s="9"/>
      <c r="QZK66" s="9"/>
      <c r="QZL66" s="78"/>
      <c r="QZM66" s="9"/>
      <c r="QZN66" s="9"/>
      <c r="QZO66" s="78"/>
      <c r="QZP66" s="9"/>
      <c r="QZQ66" s="9"/>
      <c r="QZR66" s="78"/>
      <c r="QZS66" s="9"/>
      <c r="QZT66" s="9"/>
      <c r="QZU66" s="78"/>
      <c r="QZV66" s="9"/>
      <c r="QZW66" s="9"/>
      <c r="QZX66" s="78"/>
      <c r="QZY66" s="9"/>
      <c r="QZZ66" s="9"/>
      <c r="RAA66" s="78"/>
      <c r="RAB66" s="9"/>
      <c r="RAC66" s="9"/>
      <c r="RAD66" s="78"/>
      <c r="RAE66" s="9"/>
      <c r="RAF66" s="9"/>
      <c r="RAG66" s="78"/>
      <c r="RAH66" s="9"/>
      <c r="RAI66" s="9"/>
      <c r="RAJ66" s="78"/>
      <c r="RAK66" s="9"/>
      <c r="RAL66" s="9"/>
      <c r="RAM66" s="78"/>
      <c r="RAN66" s="9"/>
      <c r="RAO66" s="9"/>
      <c r="RAP66" s="78"/>
      <c r="RAQ66" s="9"/>
      <c r="RAR66" s="9"/>
      <c r="RAS66" s="78"/>
      <c r="RAT66" s="10"/>
      <c r="RAU66" s="10"/>
      <c r="RAV66" s="10"/>
      <c r="RAW66" s="9"/>
      <c r="RAX66" s="9"/>
      <c r="RAY66" s="78"/>
      <c r="RAZ66" s="10"/>
      <c r="RBA66" s="10"/>
      <c r="RBB66" s="10"/>
      <c r="RBC66" s="9"/>
      <c r="RBD66" s="9"/>
      <c r="RBE66" s="78"/>
      <c r="RBF66" s="9"/>
      <c r="RBG66" s="9"/>
      <c r="RBH66" s="78"/>
      <c r="RBI66" s="10"/>
      <c r="RBJ66" s="10"/>
      <c r="RBK66" s="10"/>
      <c r="RBL66" s="10"/>
      <c r="RBM66" s="10"/>
      <c r="RBN66" s="10"/>
      <c r="RBO66" s="57"/>
      <c r="RBP66" s="58"/>
      <c r="RBQ66" s="9"/>
      <c r="RBR66" s="9"/>
      <c r="RBS66" s="78"/>
      <c r="RBT66" s="9"/>
      <c r="RBU66" s="9"/>
      <c r="RBV66" s="78"/>
      <c r="RBW66" s="9"/>
      <c r="RBX66" s="9"/>
      <c r="RBY66" s="78"/>
      <c r="RBZ66" s="9"/>
      <c r="RCA66" s="9"/>
      <c r="RCB66" s="78"/>
      <c r="RCC66" s="9"/>
      <c r="RCD66" s="9"/>
      <c r="RCE66" s="78"/>
      <c r="RCF66" s="9"/>
      <c r="RCG66" s="9"/>
      <c r="RCH66" s="78"/>
      <c r="RCI66" s="9"/>
      <c r="RCJ66" s="9"/>
      <c r="RCK66" s="78"/>
      <c r="RCL66" s="9"/>
      <c r="RCM66" s="9"/>
      <c r="RCN66" s="78"/>
      <c r="RCO66" s="9"/>
      <c r="RCP66" s="9"/>
      <c r="RCQ66" s="78"/>
      <c r="RCR66" s="9"/>
      <c r="RCS66" s="9"/>
      <c r="RCT66" s="78"/>
      <c r="RCU66" s="9"/>
      <c r="RCV66" s="9"/>
      <c r="RCW66" s="78"/>
      <c r="RCX66" s="9"/>
      <c r="RCY66" s="9"/>
      <c r="RCZ66" s="78"/>
      <c r="RDA66" s="9"/>
      <c r="RDB66" s="9"/>
      <c r="RDC66" s="78"/>
      <c r="RDD66" s="9"/>
      <c r="RDE66" s="9"/>
      <c r="RDF66" s="78"/>
      <c r="RDG66" s="9"/>
      <c r="RDH66" s="9"/>
      <c r="RDI66" s="78"/>
      <c r="RDJ66" s="9"/>
      <c r="RDK66" s="9"/>
      <c r="RDL66" s="78"/>
      <c r="RDM66" s="9"/>
      <c r="RDN66" s="9"/>
      <c r="RDO66" s="78"/>
      <c r="RDP66" s="9"/>
      <c r="RDQ66" s="9"/>
      <c r="RDR66" s="78"/>
      <c r="RDS66" s="9"/>
      <c r="RDT66" s="9"/>
      <c r="RDU66" s="78"/>
      <c r="RDV66" s="9"/>
      <c r="RDW66" s="9"/>
      <c r="RDX66" s="78"/>
      <c r="RDY66" s="9"/>
      <c r="RDZ66" s="9"/>
      <c r="REA66" s="78"/>
      <c r="REB66" s="10"/>
      <c r="REC66" s="10"/>
      <c r="RED66" s="10"/>
      <c r="REE66" s="9"/>
      <c r="REF66" s="9"/>
      <c r="REG66" s="78"/>
      <c r="REH66" s="10"/>
      <c r="REI66" s="10"/>
      <c r="REJ66" s="10"/>
      <c r="REK66" s="9"/>
      <c r="REL66" s="9"/>
      <c r="REM66" s="78"/>
      <c r="REN66" s="9"/>
      <c r="REO66" s="9"/>
      <c r="REP66" s="78"/>
      <c r="REQ66" s="10"/>
      <c r="RER66" s="10"/>
      <c r="RES66" s="10"/>
      <c r="RET66" s="10"/>
      <c r="REU66" s="10"/>
      <c r="REV66" s="10"/>
      <c r="REW66" s="57"/>
      <c r="REX66" s="58"/>
      <c r="REY66" s="9"/>
      <c r="REZ66" s="9"/>
      <c r="RFA66" s="78"/>
      <c r="RFB66" s="9"/>
      <c r="RFC66" s="9"/>
      <c r="RFD66" s="78"/>
      <c r="RFE66" s="9"/>
      <c r="RFF66" s="9"/>
      <c r="RFG66" s="78"/>
      <c r="RFH66" s="9"/>
      <c r="RFI66" s="9"/>
      <c r="RFJ66" s="78"/>
      <c r="RFK66" s="9"/>
      <c r="RFL66" s="9"/>
      <c r="RFM66" s="78"/>
      <c r="RFN66" s="9"/>
      <c r="RFO66" s="9"/>
      <c r="RFP66" s="78"/>
      <c r="RFQ66" s="9"/>
      <c r="RFR66" s="9"/>
      <c r="RFS66" s="78"/>
      <c r="RFT66" s="9"/>
      <c r="RFU66" s="9"/>
      <c r="RFV66" s="78"/>
      <c r="RFW66" s="9"/>
      <c r="RFX66" s="9"/>
      <c r="RFY66" s="78"/>
      <c r="RFZ66" s="9"/>
      <c r="RGA66" s="9"/>
      <c r="RGB66" s="78"/>
      <c r="RGC66" s="9"/>
      <c r="RGD66" s="9"/>
      <c r="RGE66" s="78"/>
      <c r="RGF66" s="9"/>
      <c r="RGG66" s="9"/>
      <c r="RGH66" s="78"/>
      <c r="RGI66" s="9"/>
      <c r="RGJ66" s="9"/>
      <c r="RGK66" s="78"/>
      <c r="RGL66" s="9"/>
      <c r="RGM66" s="9"/>
      <c r="RGN66" s="78"/>
      <c r="RGO66" s="9"/>
      <c r="RGP66" s="9"/>
      <c r="RGQ66" s="78"/>
      <c r="RGR66" s="9"/>
      <c r="RGS66" s="9"/>
      <c r="RGT66" s="78"/>
      <c r="RGU66" s="9"/>
      <c r="RGV66" s="9"/>
      <c r="RGW66" s="78"/>
      <c r="RGX66" s="9"/>
      <c r="RGY66" s="9"/>
      <c r="RGZ66" s="78"/>
      <c r="RHA66" s="9"/>
      <c r="RHB66" s="9"/>
      <c r="RHC66" s="78"/>
      <c r="RHD66" s="9"/>
      <c r="RHE66" s="9"/>
      <c r="RHF66" s="78"/>
      <c r="RHG66" s="9"/>
      <c r="RHH66" s="9"/>
      <c r="RHI66" s="78"/>
      <c r="RHJ66" s="10"/>
      <c r="RHK66" s="10"/>
      <c r="RHL66" s="10"/>
      <c r="RHM66" s="9"/>
      <c r="RHN66" s="9"/>
      <c r="RHO66" s="78"/>
      <c r="RHP66" s="10"/>
      <c r="RHQ66" s="10"/>
      <c r="RHR66" s="10"/>
      <c r="RHS66" s="9"/>
      <c r="RHT66" s="9"/>
      <c r="RHU66" s="78"/>
      <c r="RHV66" s="9"/>
      <c r="RHW66" s="9"/>
      <c r="RHX66" s="78"/>
      <c r="RHY66" s="10"/>
      <c r="RHZ66" s="10"/>
      <c r="RIA66" s="10"/>
      <c r="RIB66" s="10"/>
      <c r="RIC66" s="10"/>
      <c r="RID66" s="10"/>
      <c r="RIE66" s="57"/>
      <c r="RIF66" s="58"/>
      <c r="RIG66" s="9"/>
      <c r="RIH66" s="9"/>
      <c r="RII66" s="78"/>
      <c r="RIJ66" s="9"/>
      <c r="RIK66" s="9"/>
      <c r="RIL66" s="78"/>
      <c r="RIM66" s="9"/>
      <c r="RIN66" s="9"/>
      <c r="RIO66" s="78"/>
      <c r="RIP66" s="9"/>
      <c r="RIQ66" s="9"/>
      <c r="RIR66" s="78"/>
      <c r="RIS66" s="9"/>
      <c r="RIT66" s="9"/>
      <c r="RIU66" s="78"/>
      <c r="RIV66" s="9"/>
      <c r="RIW66" s="9"/>
      <c r="RIX66" s="78"/>
      <c r="RIY66" s="9"/>
      <c r="RIZ66" s="9"/>
      <c r="RJA66" s="78"/>
      <c r="RJB66" s="9"/>
      <c r="RJC66" s="9"/>
      <c r="RJD66" s="78"/>
      <c r="RJE66" s="9"/>
      <c r="RJF66" s="9"/>
      <c r="RJG66" s="78"/>
      <c r="RJH66" s="9"/>
      <c r="RJI66" s="9"/>
      <c r="RJJ66" s="78"/>
      <c r="RJK66" s="9"/>
      <c r="RJL66" s="9"/>
      <c r="RJM66" s="78"/>
      <c r="RJN66" s="9"/>
      <c r="RJO66" s="9"/>
      <c r="RJP66" s="78"/>
      <c r="RJQ66" s="9"/>
      <c r="RJR66" s="9"/>
      <c r="RJS66" s="78"/>
      <c r="RJT66" s="9"/>
      <c r="RJU66" s="9"/>
      <c r="RJV66" s="78"/>
      <c r="RJW66" s="9"/>
      <c r="RJX66" s="9"/>
      <c r="RJY66" s="78"/>
      <c r="RJZ66" s="9"/>
      <c r="RKA66" s="9"/>
      <c r="RKB66" s="78"/>
      <c r="RKC66" s="9"/>
      <c r="RKD66" s="9"/>
      <c r="RKE66" s="78"/>
      <c r="RKF66" s="9"/>
      <c r="RKG66" s="9"/>
      <c r="RKH66" s="78"/>
      <c r="RKI66" s="9"/>
      <c r="RKJ66" s="9"/>
      <c r="RKK66" s="78"/>
      <c r="RKL66" s="9"/>
      <c r="RKM66" s="9"/>
      <c r="RKN66" s="78"/>
      <c r="RKO66" s="9"/>
      <c r="RKP66" s="9"/>
      <c r="RKQ66" s="78"/>
      <c r="RKR66" s="10"/>
      <c r="RKS66" s="10"/>
      <c r="RKT66" s="10"/>
      <c r="RKU66" s="9"/>
      <c r="RKV66" s="9"/>
      <c r="RKW66" s="78"/>
      <c r="RKX66" s="10"/>
      <c r="RKY66" s="10"/>
      <c r="RKZ66" s="10"/>
      <c r="RLA66" s="9"/>
      <c r="RLB66" s="9"/>
      <c r="RLC66" s="78"/>
      <c r="RLD66" s="9"/>
      <c r="RLE66" s="9"/>
      <c r="RLF66" s="78"/>
      <c r="RLG66" s="10"/>
      <c r="RLH66" s="10"/>
      <c r="RLI66" s="10"/>
      <c r="RLJ66" s="10"/>
      <c r="RLK66" s="10"/>
      <c r="RLL66" s="10"/>
      <c r="RLM66" s="57"/>
      <c r="RLN66" s="58"/>
      <c r="RLO66" s="9"/>
      <c r="RLP66" s="9"/>
      <c r="RLQ66" s="78"/>
      <c r="RLR66" s="9"/>
      <c r="RLS66" s="9"/>
      <c r="RLT66" s="78"/>
      <c r="RLU66" s="9"/>
      <c r="RLV66" s="9"/>
      <c r="RLW66" s="78"/>
      <c r="RLX66" s="9"/>
      <c r="RLY66" s="9"/>
      <c r="RLZ66" s="78"/>
      <c r="RMA66" s="9"/>
      <c r="RMB66" s="9"/>
      <c r="RMC66" s="78"/>
      <c r="RMD66" s="9"/>
      <c r="RME66" s="9"/>
      <c r="RMF66" s="78"/>
      <c r="RMG66" s="9"/>
      <c r="RMH66" s="9"/>
      <c r="RMI66" s="78"/>
      <c r="RMJ66" s="9"/>
      <c r="RMK66" s="9"/>
      <c r="RML66" s="78"/>
      <c r="RMM66" s="9"/>
      <c r="RMN66" s="9"/>
      <c r="RMO66" s="78"/>
      <c r="RMP66" s="9"/>
      <c r="RMQ66" s="9"/>
      <c r="RMR66" s="78"/>
      <c r="RMS66" s="9"/>
      <c r="RMT66" s="9"/>
      <c r="RMU66" s="78"/>
      <c r="RMV66" s="9"/>
      <c r="RMW66" s="9"/>
      <c r="RMX66" s="78"/>
      <c r="RMY66" s="9"/>
      <c r="RMZ66" s="9"/>
      <c r="RNA66" s="78"/>
      <c r="RNB66" s="9"/>
      <c r="RNC66" s="9"/>
      <c r="RND66" s="78"/>
      <c r="RNE66" s="9"/>
      <c r="RNF66" s="9"/>
      <c r="RNG66" s="78"/>
      <c r="RNH66" s="9"/>
      <c r="RNI66" s="9"/>
      <c r="RNJ66" s="78"/>
      <c r="RNK66" s="9"/>
      <c r="RNL66" s="9"/>
      <c r="RNM66" s="78"/>
      <c r="RNN66" s="9"/>
      <c r="RNO66" s="9"/>
      <c r="RNP66" s="78"/>
      <c r="RNQ66" s="9"/>
      <c r="RNR66" s="9"/>
      <c r="RNS66" s="78"/>
      <c r="RNT66" s="9"/>
      <c r="RNU66" s="9"/>
      <c r="RNV66" s="78"/>
      <c r="RNW66" s="9"/>
      <c r="RNX66" s="9"/>
      <c r="RNY66" s="78"/>
      <c r="RNZ66" s="10"/>
      <c r="ROA66" s="10"/>
      <c r="ROB66" s="10"/>
      <c r="ROC66" s="9"/>
      <c r="ROD66" s="9"/>
      <c r="ROE66" s="78"/>
      <c r="ROF66" s="10"/>
      <c r="ROG66" s="10"/>
      <c r="ROH66" s="10"/>
      <c r="ROI66" s="9"/>
      <c r="ROJ66" s="9"/>
      <c r="ROK66" s="78"/>
      <c r="ROL66" s="9"/>
      <c r="ROM66" s="9"/>
      <c r="RON66" s="78"/>
      <c r="ROO66" s="10"/>
      <c r="ROP66" s="10"/>
      <c r="ROQ66" s="10"/>
      <c r="ROR66" s="10"/>
      <c r="ROS66" s="10"/>
      <c r="ROT66" s="10"/>
      <c r="ROU66" s="57"/>
      <c r="ROV66" s="58"/>
      <c r="ROW66" s="9"/>
      <c r="ROX66" s="9"/>
      <c r="ROY66" s="78"/>
      <c r="ROZ66" s="9"/>
      <c r="RPA66" s="9"/>
      <c r="RPB66" s="78"/>
      <c r="RPC66" s="9"/>
      <c r="RPD66" s="9"/>
      <c r="RPE66" s="78"/>
      <c r="RPF66" s="9"/>
      <c r="RPG66" s="9"/>
      <c r="RPH66" s="78"/>
      <c r="RPI66" s="9"/>
      <c r="RPJ66" s="9"/>
      <c r="RPK66" s="78"/>
      <c r="RPL66" s="9"/>
      <c r="RPM66" s="9"/>
      <c r="RPN66" s="78"/>
      <c r="RPO66" s="9"/>
      <c r="RPP66" s="9"/>
      <c r="RPQ66" s="78"/>
      <c r="RPR66" s="9"/>
      <c r="RPS66" s="9"/>
      <c r="RPT66" s="78"/>
      <c r="RPU66" s="9"/>
      <c r="RPV66" s="9"/>
      <c r="RPW66" s="78"/>
      <c r="RPX66" s="9"/>
      <c r="RPY66" s="9"/>
      <c r="RPZ66" s="78"/>
      <c r="RQA66" s="9"/>
      <c r="RQB66" s="9"/>
      <c r="RQC66" s="78"/>
      <c r="RQD66" s="9"/>
      <c r="RQE66" s="9"/>
      <c r="RQF66" s="78"/>
      <c r="RQG66" s="9"/>
      <c r="RQH66" s="9"/>
      <c r="RQI66" s="78"/>
      <c r="RQJ66" s="9"/>
      <c r="RQK66" s="9"/>
      <c r="RQL66" s="78"/>
      <c r="RQM66" s="9"/>
      <c r="RQN66" s="9"/>
      <c r="RQO66" s="78"/>
      <c r="RQP66" s="9"/>
      <c r="RQQ66" s="9"/>
      <c r="RQR66" s="78"/>
      <c r="RQS66" s="9"/>
      <c r="RQT66" s="9"/>
      <c r="RQU66" s="78"/>
      <c r="RQV66" s="9"/>
      <c r="RQW66" s="9"/>
      <c r="RQX66" s="78"/>
      <c r="RQY66" s="9"/>
      <c r="RQZ66" s="9"/>
      <c r="RRA66" s="78"/>
      <c r="RRB66" s="9"/>
      <c r="RRC66" s="9"/>
      <c r="RRD66" s="78"/>
      <c r="RRE66" s="9"/>
      <c r="RRF66" s="9"/>
      <c r="RRG66" s="78"/>
      <c r="RRH66" s="10"/>
      <c r="RRI66" s="10"/>
      <c r="RRJ66" s="10"/>
      <c r="RRK66" s="9"/>
      <c r="RRL66" s="9"/>
      <c r="RRM66" s="78"/>
      <c r="RRN66" s="10"/>
      <c r="RRO66" s="10"/>
      <c r="RRP66" s="10"/>
      <c r="RRQ66" s="9"/>
      <c r="RRR66" s="9"/>
      <c r="RRS66" s="78"/>
      <c r="RRT66" s="9"/>
      <c r="RRU66" s="9"/>
      <c r="RRV66" s="78"/>
      <c r="RRW66" s="10"/>
      <c r="RRX66" s="10"/>
      <c r="RRY66" s="10"/>
      <c r="RRZ66" s="10"/>
      <c r="RSA66" s="10"/>
      <c r="RSB66" s="10"/>
      <c r="RSC66" s="57"/>
      <c r="RSD66" s="58"/>
      <c r="RSE66" s="9"/>
      <c r="RSF66" s="9"/>
      <c r="RSG66" s="78"/>
      <c r="RSH66" s="9"/>
      <c r="RSI66" s="9"/>
      <c r="RSJ66" s="78"/>
      <c r="RSK66" s="9"/>
      <c r="RSL66" s="9"/>
      <c r="RSM66" s="78"/>
      <c r="RSN66" s="9"/>
      <c r="RSO66" s="9"/>
      <c r="RSP66" s="78"/>
      <c r="RSQ66" s="9"/>
      <c r="RSR66" s="9"/>
      <c r="RSS66" s="78"/>
      <c r="RST66" s="9"/>
      <c r="RSU66" s="9"/>
      <c r="RSV66" s="78"/>
      <c r="RSW66" s="9"/>
      <c r="RSX66" s="9"/>
      <c r="RSY66" s="78"/>
      <c r="RSZ66" s="9"/>
      <c r="RTA66" s="9"/>
      <c r="RTB66" s="78"/>
      <c r="RTC66" s="9"/>
      <c r="RTD66" s="9"/>
      <c r="RTE66" s="78"/>
      <c r="RTF66" s="9"/>
      <c r="RTG66" s="9"/>
      <c r="RTH66" s="78"/>
      <c r="RTI66" s="9"/>
      <c r="RTJ66" s="9"/>
      <c r="RTK66" s="78"/>
      <c r="RTL66" s="9"/>
      <c r="RTM66" s="9"/>
      <c r="RTN66" s="78"/>
      <c r="RTO66" s="9"/>
      <c r="RTP66" s="9"/>
      <c r="RTQ66" s="78"/>
      <c r="RTR66" s="9"/>
      <c r="RTS66" s="9"/>
      <c r="RTT66" s="78"/>
      <c r="RTU66" s="9"/>
      <c r="RTV66" s="9"/>
      <c r="RTW66" s="78"/>
      <c r="RTX66" s="9"/>
      <c r="RTY66" s="9"/>
      <c r="RTZ66" s="78"/>
      <c r="RUA66" s="9"/>
      <c r="RUB66" s="9"/>
      <c r="RUC66" s="78"/>
      <c r="RUD66" s="9"/>
      <c r="RUE66" s="9"/>
      <c r="RUF66" s="78"/>
      <c r="RUG66" s="9"/>
      <c r="RUH66" s="9"/>
      <c r="RUI66" s="78"/>
      <c r="RUJ66" s="9"/>
      <c r="RUK66" s="9"/>
      <c r="RUL66" s="78"/>
      <c r="RUM66" s="9"/>
      <c r="RUN66" s="9"/>
      <c r="RUO66" s="78"/>
      <c r="RUP66" s="10"/>
      <c r="RUQ66" s="10"/>
      <c r="RUR66" s="10"/>
      <c r="RUS66" s="9"/>
      <c r="RUT66" s="9"/>
      <c r="RUU66" s="78"/>
      <c r="RUV66" s="10"/>
      <c r="RUW66" s="10"/>
      <c r="RUX66" s="10"/>
      <c r="RUY66" s="9"/>
      <c r="RUZ66" s="9"/>
      <c r="RVA66" s="78"/>
      <c r="RVB66" s="9"/>
      <c r="RVC66" s="9"/>
      <c r="RVD66" s="78"/>
      <c r="RVE66" s="10"/>
      <c r="RVF66" s="10"/>
      <c r="RVG66" s="10"/>
      <c r="RVH66" s="10"/>
      <c r="RVI66" s="10"/>
      <c r="RVJ66" s="10"/>
      <c r="RVK66" s="57"/>
      <c r="RVL66" s="58"/>
      <c r="RVM66" s="9"/>
      <c r="RVN66" s="9"/>
      <c r="RVO66" s="78"/>
      <c r="RVP66" s="9"/>
      <c r="RVQ66" s="9"/>
      <c r="RVR66" s="78"/>
      <c r="RVS66" s="9"/>
      <c r="RVT66" s="9"/>
      <c r="RVU66" s="78"/>
      <c r="RVV66" s="9"/>
      <c r="RVW66" s="9"/>
      <c r="RVX66" s="78"/>
      <c r="RVY66" s="9"/>
      <c r="RVZ66" s="9"/>
      <c r="RWA66" s="78"/>
      <c r="RWB66" s="9"/>
      <c r="RWC66" s="9"/>
      <c r="RWD66" s="78"/>
      <c r="RWE66" s="9"/>
      <c r="RWF66" s="9"/>
      <c r="RWG66" s="78"/>
      <c r="RWH66" s="9"/>
      <c r="RWI66" s="9"/>
      <c r="RWJ66" s="78"/>
      <c r="RWK66" s="9"/>
      <c r="RWL66" s="9"/>
      <c r="RWM66" s="78"/>
      <c r="RWN66" s="9"/>
      <c r="RWO66" s="9"/>
      <c r="RWP66" s="78"/>
      <c r="RWQ66" s="9"/>
      <c r="RWR66" s="9"/>
      <c r="RWS66" s="78"/>
      <c r="RWT66" s="9"/>
      <c r="RWU66" s="9"/>
      <c r="RWV66" s="78"/>
      <c r="RWW66" s="9"/>
      <c r="RWX66" s="9"/>
      <c r="RWY66" s="78"/>
      <c r="RWZ66" s="9"/>
      <c r="RXA66" s="9"/>
      <c r="RXB66" s="78"/>
      <c r="RXC66" s="9"/>
      <c r="RXD66" s="9"/>
      <c r="RXE66" s="78"/>
      <c r="RXF66" s="9"/>
      <c r="RXG66" s="9"/>
      <c r="RXH66" s="78"/>
      <c r="RXI66" s="9"/>
      <c r="RXJ66" s="9"/>
      <c r="RXK66" s="78"/>
      <c r="RXL66" s="9"/>
      <c r="RXM66" s="9"/>
      <c r="RXN66" s="78"/>
      <c r="RXO66" s="9"/>
      <c r="RXP66" s="9"/>
      <c r="RXQ66" s="78"/>
      <c r="RXR66" s="9"/>
      <c r="RXS66" s="9"/>
      <c r="RXT66" s="78"/>
      <c r="RXU66" s="9"/>
      <c r="RXV66" s="9"/>
      <c r="RXW66" s="78"/>
      <c r="RXX66" s="10"/>
      <c r="RXY66" s="10"/>
      <c r="RXZ66" s="10"/>
      <c r="RYA66" s="9"/>
      <c r="RYB66" s="9"/>
      <c r="RYC66" s="78"/>
      <c r="RYD66" s="10"/>
      <c r="RYE66" s="10"/>
      <c r="RYF66" s="10"/>
      <c r="RYG66" s="9"/>
      <c r="RYH66" s="9"/>
      <c r="RYI66" s="78"/>
      <c r="RYJ66" s="9"/>
      <c r="RYK66" s="9"/>
      <c r="RYL66" s="78"/>
      <c r="RYM66" s="10"/>
      <c r="RYN66" s="10"/>
      <c r="RYO66" s="10"/>
      <c r="RYP66" s="10"/>
      <c r="RYQ66" s="10"/>
      <c r="RYR66" s="10"/>
      <c r="RYS66" s="57"/>
      <c r="RYT66" s="58"/>
      <c r="RYU66" s="9"/>
      <c r="RYV66" s="9"/>
      <c r="RYW66" s="78"/>
      <c r="RYX66" s="9"/>
      <c r="RYY66" s="9"/>
      <c r="RYZ66" s="78"/>
      <c r="RZA66" s="9"/>
      <c r="RZB66" s="9"/>
      <c r="RZC66" s="78"/>
      <c r="RZD66" s="9"/>
      <c r="RZE66" s="9"/>
      <c r="RZF66" s="78"/>
      <c r="RZG66" s="9"/>
      <c r="RZH66" s="9"/>
      <c r="RZI66" s="78"/>
      <c r="RZJ66" s="9"/>
      <c r="RZK66" s="9"/>
      <c r="RZL66" s="78"/>
      <c r="RZM66" s="9"/>
      <c r="RZN66" s="9"/>
      <c r="RZO66" s="78"/>
      <c r="RZP66" s="9"/>
      <c r="RZQ66" s="9"/>
      <c r="RZR66" s="78"/>
      <c r="RZS66" s="9"/>
      <c r="RZT66" s="9"/>
      <c r="RZU66" s="78"/>
      <c r="RZV66" s="9"/>
      <c r="RZW66" s="9"/>
      <c r="RZX66" s="78"/>
      <c r="RZY66" s="9"/>
      <c r="RZZ66" s="9"/>
      <c r="SAA66" s="78"/>
      <c r="SAB66" s="9"/>
      <c r="SAC66" s="9"/>
      <c r="SAD66" s="78"/>
      <c r="SAE66" s="9"/>
      <c r="SAF66" s="9"/>
      <c r="SAG66" s="78"/>
      <c r="SAH66" s="9"/>
      <c r="SAI66" s="9"/>
      <c r="SAJ66" s="78"/>
      <c r="SAK66" s="9"/>
      <c r="SAL66" s="9"/>
      <c r="SAM66" s="78"/>
      <c r="SAN66" s="9"/>
      <c r="SAO66" s="9"/>
      <c r="SAP66" s="78"/>
      <c r="SAQ66" s="9"/>
      <c r="SAR66" s="9"/>
      <c r="SAS66" s="78"/>
      <c r="SAT66" s="9"/>
      <c r="SAU66" s="9"/>
      <c r="SAV66" s="78"/>
      <c r="SAW66" s="9"/>
      <c r="SAX66" s="9"/>
      <c r="SAY66" s="78"/>
      <c r="SAZ66" s="9"/>
      <c r="SBA66" s="9"/>
      <c r="SBB66" s="78"/>
      <c r="SBC66" s="9"/>
      <c r="SBD66" s="9"/>
      <c r="SBE66" s="78"/>
      <c r="SBF66" s="10"/>
      <c r="SBG66" s="10"/>
      <c r="SBH66" s="10"/>
      <c r="SBI66" s="9"/>
      <c r="SBJ66" s="9"/>
      <c r="SBK66" s="78"/>
      <c r="SBL66" s="10"/>
      <c r="SBM66" s="10"/>
      <c r="SBN66" s="10"/>
      <c r="SBO66" s="9"/>
      <c r="SBP66" s="9"/>
      <c r="SBQ66" s="78"/>
      <c r="SBR66" s="9"/>
      <c r="SBS66" s="9"/>
      <c r="SBT66" s="78"/>
      <c r="SBU66" s="10"/>
      <c r="SBV66" s="10"/>
      <c r="SBW66" s="10"/>
      <c r="SBX66" s="10"/>
      <c r="SBY66" s="10"/>
      <c r="SBZ66" s="10"/>
      <c r="SCA66" s="57"/>
      <c r="SCB66" s="58"/>
      <c r="SCC66" s="9"/>
      <c r="SCD66" s="9"/>
      <c r="SCE66" s="78"/>
      <c r="SCF66" s="9"/>
      <c r="SCG66" s="9"/>
      <c r="SCH66" s="78"/>
      <c r="SCI66" s="9"/>
      <c r="SCJ66" s="9"/>
      <c r="SCK66" s="78"/>
      <c r="SCL66" s="9"/>
      <c r="SCM66" s="9"/>
      <c r="SCN66" s="78"/>
      <c r="SCO66" s="9"/>
      <c r="SCP66" s="9"/>
      <c r="SCQ66" s="78"/>
      <c r="SCR66" s="9"/>
      <c r="SCS66" s="9"/>
      <c r="SCT66" s="78"/>
      <c r="SCU66" s="9"/>
      <c r="SCV66" s="9"/>
      <c r="SCW66" s="78"/>
      <c r="SCX66" s="9"/>
      <c r="SCY66" s="9"/>
      <c r="SCZ66" s="78"/>
      <c r="SDA66" s="9"/>
      <c r="SDB66" s="9"/>
      <c r="SDC66" s="78"/>
      <c r="SDD66" s="9"/>
      <c r="SDE66" s="9"/>
      <c r="SDF66" s="78"/>
      <c r="SDG66" s="9"/>
      <c r="SDH66" s="9"/>
      <c r="SDI66" s="78"/>
      <c r="SDJ66" s="9"/>
      <c r="SDK66" s="9"/>
      <c r="SDL66" s="78"/>
      <c r="SDM66" s="9"/>
      <c r="SDN66" s="9"/>
      <c r="SDO66" s="78"/>
      <c r="SDP66" s="9"/>
      <c r="SDQ66" s="9"/>
      <c r="SDR66" s="78"/>
      <c r="SDS66" s="9"/>
      <c r="SDT66" s="9"/>
      <c r="SDU66" s="78"/>
      <c r="SDV66" s="9"/>
      <c r="SDW66" s="9"/>
      <c r="SDX66" s="78"/>
      <c r="SDY66" s="9"/>
      <c r="SDZ66" s="9"/>
      <c r="SEA66" s="78"/>
      <c r="SEB66" s="9"/>
      <c r="SEC66" s="9"/>
      <c r="SED66" s="78"/>
      <c r="SEE66" s="9"/>
      <c r="SEF66" s="9"/>
      <c r="SEG66" s="78"/>
      <c r="SEH66" s="9"/>
      <c r="SEI66" s="9"/>
      <c r="SEJ66" s="78"/>
      <c r="SEK66" s="9"/>
      <c r="SEL66" s="9"/>
      <c r="SEM66" s="78"/>
      <c r="SEN66" s="10"/>
      <c r="SEO66" s="10"/>
      <c r="SEP66" s="10"/>
      <c r="SEQ66" s="9"/>
      <c r="SER66" s="9"/>
      <c r="SES66" s="78"/>
      <c r="SET66" s="10"/>
      <c r="SEU66" s="10"/>
      <c r="SEV66" s="10"/>
      <c r="SEW66" s="9"/>
      <c r="SEX66" s="9"/>
      <c r="SEY66" s="78"/>
      <c r="SEZ66" s="9"/>
      <c r="SFA66" s="9"/>
      <c r="SFB66" s="78"/>
      <c r="SFC66" s="10"/>
      <c r="SFD66" s="10"/>
      <c r="SFE66" s="10"/>
      <c r="SFF66" s="10"/>
      <c r="SFG66" s="10"/>
      <c r="SFH66" s="10"/>
      <c r="SFI66" s="57"/>
      <c r="SFJ66" s="58"/>
      <c r="SFK66" s="9"/>
      <c r="SFL66" s="9"/>
      <c r="SFM66" s="78"/>
      <c r="SFN66" s="9"/>
      <c r="SFO66" s="9"/>
      <c r="SFP66" s="78"/>
      <c r="SFQ66" s="9"/>
      <c r="SFR66" s="9"/>
      <c r="SFS66" s="78"/>
      <c r="SFT66" s="9"/>
      <c r="SFU66" s="9"/>
      <c r="SFV66" s="78"/>
      <c r="SFW66" s="9"/>
      <c r="SFX66" s="9"/>
      <c r="SFY66" s="78"/>
      <c r="SFZ66" s="9"/>
      <c r="SGA66" s="9"/>
      <c r="SGB66" s="78"/>
      <c r="SGC66" s="9"/>
      <c r="SGD66" s="9"/>
      <c r="SGE66" s="78"/>
      <c r="SGF66" s="9"/>
      <c r="SGG66" s="9"/>
      <c r="SGH66" s="78"/>
      <c r="SGI66" s="9"/>
      <c r="SGJ66" s="9"/>
      <c r="SGK66" s="78"/>
      <c r="SGL66" s="9"/>
      <c r="SGM66" s="9"/>
      <c r="SGN66" s="78"/>
      <c r="SGO66" s="9"/>
      <c r="SGP66" s="9"/>
      <c r="SGQ66" s="78"/>
      <c r="SGR66" s="9"/>
      <c r="SGS66" s="9"/>
      <c r="SGT66" s="78"/>
      <c r="SGU66" s="9"/>
      <c r="SGV66" s="9"/>
      <c r="SGW66" s="78"/>
      <c r="SGX66" s="9"/>
      <c r="SGY66" s="9"/>
      <c r="SGZ66" s="78"/>
      <c r="SHA66" s="9"/>
      <c r="SHB66" s="9"/>
      <c r="SHC66" s="78"/>
      <c r="SHD66" s="9"/>
      <c r="SHE66" s="9"/>
      <c r="SHF66" s="78"/>
      <c r="SHG66" s="9"/>
      <c r="SHH66" s="9"/>
      <c r="SHI66" s="78"/>
      <c r="SHJ66" s="9"/>
      <c r="SHK66" s="9"/>
      <c r="SHL66" s="78"/>
      <c r="SHM66" s="9"/>
      <c r="SHN66" s="9"/>
      <c r="SHO66" s="78"/>
      <c r="SHP66" s="9"/>
      <c r="SHQ66" s="9"/>
      <c r="SHR66" s="78"/>
      <c r="SHS66" s="9"/>
      <c r="SHT66" s="9"/>
      <c r="SHU66" s="78"/>
      <c r="SHV66" s="10"/>
      <c r="SHW66" s="10"/>
      <c r="SHX66" s="10"/>
      <c r="SHY66" s="9"/>
      <c r="SHZ66" s="9"/>
      <c r="SIA66" s="78"/>
      <c r="SIB66" s="10"/>
      <c r="SIC66" s="10"/>
      <c r="SID66" s="10"/>
      <c r="SIE66" s="9"/>
      <c r="SIF66" s="9"/>
      <c r="SIG66" s="78"/>
      <c r="SIH66" s="9"/>
      <c r="SII66" s="9"/>
      <c r="SIJ66" s="78"/>
      <c r="SIK66" s="10"/>
      <c r="SIL66" s="10"/>
      <c r="SIM66" s="10"/>
      <c r="SIN66" s="10"/>
      <c r="SIO66" s="10"/>
      <c r="SIP66" s="10"/>
      <c r="SIQ66" s="57"/>
      <c r="SIR66" s="58"/>
      <c r="SIS66" s="9"/>
      <c r="SIT66" s="9"/>
      <c r="SIU66" s="78"/>
      <c r="SIV66" s="9"/>
      <c r="SIW66" s="9"/>
      <c r="SIX66" s="78"/>
      <c r="SIY66" s="9"/>
      <c r="SIZ66" s="9"/>
      <c r="SJA66" s="78"/>
      <c r="SJB66" s="9"/>
      <c r="SJC66" s="9"/>
      <c r="SJD66" s="78"/>
      <c r="SJE66" s="9"/>
      <c r="SJF66" s="9"/>
      <c r="SJG66" s="78"/>
      <c r="SJH66" s="9"/>
      <c r="SJI66" s="9"/>
      <c r="SJJ66" s="78"/>
      <c r="SJK66" s="9"/>
      <c r="SJL66" s="9"/>
      <c r="SJM66" s="78"/>
      <c r="SJN66" s="9"/>
      <c r="SJO66" s="9"/>
      <c r="SJP66" s="78"/>
      <c r="SJQ66" s="9"/>
      <c r="SJR66" s="9"/>
      <c r="SJS66" s="78"/>
      <c r="SJT66" s="9"/>
      <c r="SJU66" s="9"/>
      <c r="SJV66" s="78"/>
      <c r="SJW66" s="9"/>
      <c r="SJX66" s="9"/>
      <c r="SJY66" s="78"/>
      <c r="SJZ66" s="9"/>
      <c r="SKA66" s="9"/>
      <c r="SKB66" s="78"/>
      <c r="SKC66" s="9"/>
      <c r="SKD66" s="9"/>
      <c r="SKE66" s="78"/>
      <c r="SKF66" s="9"/>
      <c r="SKG66" s="9"/>
      <c r="SKH66" s="78"/>
      <c r="SKI66" s="9"/>
      <c r="SKJ66" s="9"/>
      <c r="SKK66" s="78"/>
      <c r="SKL66" s="9"/>
      <c r="SKM66" s="9"/>
      <c r="SKN66" s="78"/>
      <c r="SKO66" s="9"/>
      <c r="SKP66" s="9"/>
      <c r="SKQ66" s="78"/>
      <c r="SKR66" s="9"/>
      <c r="SKS66" s="9"/>
      <c r="SKT66" s="78"/>
      <c r="SKU66" s="9"/>
      <c r="SKV66" s="9"/>
      <c r="SKW66" s="78"/>
      <c r="SKX66" s="9"/>
      <c r="SKY66" s="9"/>
      <c r="SKZ66" s="78"/>
      <c r="SLA66" s="9"/>
      <c r="SLB66" s="9"/>
      <c r="SLC66" s="78"/>
      <c r="SLD66" s="10"/>
      <c r="SLE66" s="10"/>
      <c r="SLF66" s="10"/>
      <c r="SLG66" s="9"/>
      <c r="SLH66" s="9"/>
      <c r="SLI66" s="78"/>
      <c r="SLJ66" s="10"/>
      <c r="SLK66" s="10"/>
      <c r="SLL66" s="10"/>
      <c r="SLM66" s="9"/>
      <c r="SLN66" s="9"/>
      <c r="SLO66" s="78"/>
      <c r="SLP66" s="9"/>
      <c r="SLQ66" s="9"/>
      <c r="SLR66" s="78"/>
      <c r="SLS66" s="10"/>
      <c r="SLT66" s="10"/>
      <c r="SLU66" s="10"/>
      <c r="SLV66" s="10"/>
      <c r="SLW66" s="10"/>
      <c r="SLX66" s="10"/>
      <c r="SLY66" s="57"/>
      <c r="SLZ66" s="58"/>
      <c r="SMA66" s="9"/>
      <c r="SMB66" s="9"/>
      <c r="SMC66" s="78"/>
      <c r="SMD66" s="9"/>
      <c r="SME66" s="9"/>
      <c r="SMF66" s="78"/>
      <c r="SMG66" s="9"/>
      <c r="SMH66" s="9"/>
      <c r="SMI66" s="78"/>
      <c r="SMJ66" s="9"/>
      <c r="SMK66" s="9"/>
      <c r="SML66" s="78"/>
      <c r="SMM66" s="9"/>
      <c r="SMN66" s="9"/>
      <c r="SMO66" s="78"/>
      <c r="SMP66" s="9"/>
      <c r="SMQ66" s="9"/>
      <c r="SMR66" s="78"/>
      <c r="SMS66" s="9"/>
      <c r="SMT66" s="9"/>
      <c r="SMU66" s="78"/>
      <c r="SMV66" s="9"/>
      <c r="SMW66" s="9"/>
      <c r="SMX66" s="78"/>
      <c r="SMY66" s="9"/>
      <c r="SMZ66" s="9"/>
      <c r="SNA66" s="78"/>
      <c r="SNB66" s="9"/>
      <c r="SNC66" s="9"/>
      <c r="SND66" s="78"/>
      <c r="SNE66" s="9"/>
      <c r="SNF66" s="9"/>
      <c r="SNG66" s="78"/>
      <c r="SNH66" s="9"/>
      <c r="SNI66" s="9"/>
      <c r="SNJ66" s="78"/>
      <c r="SNK66" s="9"/>
      <c r="SNL66" s="9"/>
      <c r="SNM66" s="78"/>
      <c r="SNN66" s="9"/>
      <c r="SNO66" s="9"/>
      <c r="SNP66" s="78"/>
      <c r="SNQ66" s="9"/>
      <c r="SNR66" s="9"/>
      <c r="SNS66" s="78"/>
      <c r="SNT66" s="9"/>
      <c r="SNU66" s="9"/>
      <c r="SNV66" s="78"/>
      <c r="SNW66" s="9"/>
      <c r="SNX66" s="9"/>
      <c r="SNY66" s="78"/>
      <c r="SNZ66" s="9"/>
      <c r="SOA66" s="9"/>
      <c r="SOB66" s="78"/>
      <c r="SOC66" s="9"/>
      <c r="SOD66" s="9"/>
      <c r="SOE66" s="78"/>
      <c r="SOF66" s="9"/>
      <c r="SOG66" s="9"/>
      <c r="SOH66" s="78"/>
      <c r="SOI66" s="9"/>
      <c r="SOJ66" s="9"/>
      <c r="SOK66" s="78"/>
      <c r="SOL66" s="10"/>
      <c r="SOM66" s="10"/>
      <c r="SON66" s="10"/>
      <c r="SOO66" s="9"/>
      <c r="SOP66" s="9"/>
      <c r="SOQ66" s="78"/>
      <c r="SOR66" s="10"/>
      <c r="SOS66" s="10"/>
      <c r="SOT66" s="10"/>
      <c r="SOU66" s="9"/>
      <c r="SOV66" s="9"/>
      <c r="SOW66" s="78"/>
      <c r="SOX66" s="9"/>
      <c r="SOY66" s="9"/>
      <c r="SOZ66" s="78"/>
      <c r="SPA66" s="10"/>
      <c r="SPB66" s="10"/>
      <c r="SPC66" s="10"/>
      <c r="SPD66" s="10"/>
      <c r="SPE66" s="10"/>
      <c r="SPF66" s="10"/>
      <c r="SPG66" s="57"/>
      <c r="SPH66" s="58"/>
      <c r="SPI66" s="9"/>
      <c r="SPJ66" s="9"/>
      <c r="SPK66" s="78"/>
      <c r="SPL66" s="9"/>
      <c r="SPM66" s="9"/>
      <c r="SPN66" s="78"/>
      <c r="SPO66" s="9"/>
      <c r="SPP66" s="9"/>
      <c r="SPQ66" s="78"/>
      <c r="SPR66" s="9"/>
      <c r="SPS66" s="9"/>
      <c r="SPT66" s="78"/>
      <c r="SPU66" s="9"/>
      <c r="SPV66" s="9"/>
      <c r="SPW66" s="78"/>
      <c r="SPX66" s="9"/>
      <c r="SPY66" s="9"/>
      <c r="SPZ66" s="78"/>
      <c r="SQA66" s="9"/>
      <c r="SQB66" s="9"/>
      <c r="SQC66" s="78"/>
      <c r="SQD66" s="9"/>
      <c r="SQE66" s="9"/>
      <c r="SQF66" s="78"/>
      <c r="SQG66" s="9"/>
      <c r="SQH66" s="9"/>
      <c r="SQI66" s="78"/>
      <c r="SQJ66" s="9"/>
      <c r="SQK66" s="9"/>
      <c r="SQL66" s="78"/>
      <c r="SQM66" s="9"/>
      <c r="SQN66" s="9"/>
      <c r="SQO66" s="78"/>
      <c r="SQP66" s="9"/>
      <c r="SQQ66" s="9"/>
      <c r="SQR66" s="78"/>
      <c r="SQS66" s="9"/>
      <c r="SQT66" s="9"/>
      <c r="SQU66" s="78"/>
      <c r="SQV66" s="9"/>
      <c r="SQW66" s="9"/>
      <c r="SQX66" s="78"/>
      <c r="SQY66" s="9"/>
      <c r="SQZ66" s="9"/>
      <c r="SRA66" s="78"/>
      <c r="SRB66" s="9"/>
      <c r="SRC66" s="9"/>
      <c r="SRD66" s="78"/>
      <c r="SRE66" s="9"/>
      <c r="SRF66" s="9"/>
      <c r="SRG66" s="78"/>
      <c r="SRH66" s="9"/>
      <c r="SRI66" s="9"/>
      <c r="SRJ66" s="78"/>
      <c r="SRK66" s="9"/>
      <c r="SRL66" s="9"/>
      <c r="SRM66" s="78"/>
      <c r="SRN66" s="9"/>
      <c r="SRO66" s="9"/>
      <c r="SRP66" s="78"/>
      <c r="SRQ66" s="9"/>
      <c r="SRR66" s="9"/>
      <c r="SRS66" s="78"/>
      <c r="SRT66" s="10"/>
      <c r="SRU66" s="10"/>
      <c r="SRV66" s="10"/>
      <c r="SRW66" s="9"/>
      <c r="SRX66" s="9"/>
      <c r="SRY66" s="78"/>
      <c r="SRZ66" s="10"/>
      <c r="SSA66" s="10"/>
      <c r="SSB66" s="10"/>
      <c r="SSC66" s="9"/>
      <c r="SSD66" s="9"/>
      <c r="SSE66" s="78"/>
      <c r="SSF66" s="9"/>
      <c r="SSG66" s="9"/>
      <c r="SSH66" s="78"/>
      <c r="SSI66" s="10"/>
      <c r="SSJ66" s="10"/>
      <c r="SSK66" s="10"/>
      <c r="SSL66" s="10"/>
      <c r="SSM66" s="10"/>
      <c r="SSN66" s="10"/>
      <c r="SSO66" s="57"/>
      <c r="SSP66" s="58"/>
      <c r="SSQ66" s="9"/>
      <c r="SSR66" s="9"/>
      <c r="SSS66" s="78"/>
      <c r="SST66" s="9"/>
      <c r="SSU66" s="9"/>
      <c r="SSV66" s="78"/>
      <c r="SSW66" s="9"/>
      <c r="SSX66" s="9"/>
      <c r="SSY66" s="78"/>
      <c r="SSZ66" s="9"/>
      <c r="STA66" s="9"/>
      <c r="STB66" s="78"/>
      <c r="STC66" s="9"/>
      <c r="STD66" s="9"/>
      <c r="STE66" s="78"/>
      <c r="STF66" s="9"/>
      <c r="STG66" s="9"/>
      <c r="STH66" s="78"/>
      <c r="STI66" s="9"/>
      <c r="STJ66" s="9"/>
      <c r="STK66" s="78"/>
      <c r="STL66" s="9"/>
      <c r="STM66" s="9"/>
      <c r="STN66" s="78"/>
      <c r="STO66" s="9"/>
      <c r="STP66" s="9"/>
      <c r="STQ66" s="78"/>
      <c r="STR66" s="9"/>
      <c r="STS66" s="9"/>
      <c r="STT66" s="78"/>
      <c r="STU66" s="9"/>
      <c r="STV66" s="9"/>
      <c r="STW66" s="78"/>
      <c r="STX66" s="9"/>
      <c r="STY66" s="9"/>
      <c r="STZ66" s="78"/>
      <c r="SUA66" s="9"/>
      <c r="SUB66" s="9"/>
      <c r="SUC66" s="78"/>
      <c r="SUD66" s="9"/>
      <c r="SUE66" s="9"/>
      <c r="SUF66" s="78"/>
      <c r="SUG66" s="9"/>
      <c r="SUH66" s="9"/>
      <c r="SUI66" s="78"/>
      <c r="SUJ66" s="9"/>
      <c r="SUK66" s="9"/>
      <c r="SUL66" s="78"/>
      <c r="SUM66" s="9"/>
      <c r="SUN66" s="9"/>
      <c r="SUO66" s="78"/>
      <c r="SUP66" s="9"/>
      <c r="SUQ66" s="9"/>
      <c r="SUR66" s="78"/>
      <c r="SUS66" s="9"/>
      <c r="SUT66" s="9"/>
      <c r="SUU66" s="78"/>
      <c r="SUV66" s="9"/>
      <c r="SUW66" s="9"/>
      <c r="SUX66" s="78"/>
      <c r="SUY66" s="9"/>
      <c r="SUZ66" s="9"/>
      <c r="SVA66" s="78"/>
      <c r="SVB66" s="10"/>
      <c r="SVC66" s="10"/>
      <c r="SVD66" s="10"/>
      <c r="SVE66" s="9"/>
      <c r="SVF66" s="9"/>
      <c r="SVG66" s="78"/>
      <c r="SVH66" s="10"/>
      <c r="SVI66" s="10"/>
      <c r="SVJ66" s="10"/>
      <c r="SVK66" s="9"/>
      <c r="SVL66" s="9"/>
      <c r="SVM66" s="78"/>
      <c r="SVN66" s="9"/>
      <c r="SVO66" s="9"/>
      <c r="SVP66" s="78"/>
      <c r="SVQ66" s="10"/>
      <c r="SVR66" s="10"/>
      <c r="SVS66" s="10"/>
      <c r="SVT66" s="10"/>
      <c r="SVU66" s="10"/>
      <c r="SVV66" s="10"/>
      <c r="SVW66" s="57"/>
      <c r="SVX66" s="58"/>
      <c r="SVY66" s="9"/>
      <c r="SVZ66" s="9"/>
      <c r="SWA66" s="78"/>
      <c r="SWB66" s="9"/>
      <c r="SWC66" s="9"/>
      <c r="SWD66" s="78"/>
      <c r="SWE66" s="9"/>
      <c r="SWF66" s="9"/>
      <c r="SWG66" s="78"/>
      <c r="SWH66" s="9"/>
      <c r="SWI66" s="9"/>
      <c r="SWJ66" s="78"/>
      <c r="SWK66" s="9"/>
      <c r="SWL66" s="9"/>
      <c r="SWM66" s="78"/>
      <c r="SWN66" s="9"/>
      <c r="SWO66" s="9"/>
      <c r="SWP66" s="78"/>
      <c r="SWQ66" s="9"/>
      <c r="SWR66" s="9"/>
      <c r="SWS66" s="78"/>
      <c r="SWT66" s="9"/>
      <c r="SWU66" s="9"/>
      <c r="SWV66" s="78"/>
      <c r="SWW66" s="9"/>
      <c r="SWX66" s="9"/>
      <c r="SWY66" s="78"/>
      <c r="SWZ66" s="9"/>
      <c r="SXA66" s="9"/>
      <c r="SXB66" s="78"/>
      <c r="SXC66" s="9"/>
      <c r="SXD66" s="9"/>
      <c r="SXE66" s="78"/>
      <c r="SXF66" s="9"/>
      <c r="SXG66" s="9"/>
      <c r="SXH66" s="78"/>
      <c r="SXI66" s="9"/>
      <c r="SXJ66" s="9"/>
      <c r="SXK66" s="78"/>
      <c r="SXL66" s="9"/>
      <c r="SXM66" s="9"/>
      <c r="SXN66" s="78"/>
      <c r="SXO66" s="9"/>
      <c r="SXP66" s="9"/>
      <c r="SXQ66" s="78"/>
      <c r="SXR66" s="9"/>
      <c r="SXS66" s="9"/>
      <c r="SXT66" s="78"/>
      <c r="SXU66" s="9"/>
      <c r="SXV66" s="9"/>
      <c r="SXW66" s="78"/>
      <c r="SXX66" s="9"/>
      <c r="SXY66" s="9"/>
      <c r="SXZ66" s="78"/>
      <c r="SYA66" s="9"/>
      <c r="SYB66" s="9"/>
      <c r="SYC66" s="78"/>
      <c r="SYD66" s="9"/>
      <c r="SYE66" s="9"/>
      <c r="SYF66" s="78"/>
      <c r="SYG66" s="9"/>
      <c r="SYH66" s="9"/>
      <c r="SYI66" s="78"/>
      <c r="SYJ66" s="10"/>
      <c r="SYK66" s="10"/>
      <c r="SYL66" s="10"/>
      <c r="SYM66" s="9"/>
      <c r="SYN66" s="9"/>
      <c r="SYO66" s="78"/>
      <c r="SYP66" s="10"/>
      <c r="SYQ66" s="10"/>
      <c r="SYR66" s="10"/>
      <c r="SYS66" s="9"/>
      <c r="SYT66" s="9"/>
      <c r="SYU66" s="78"/>
      <c r="SYV66" s="9"/>
      <c r="SYW66" s="9"/>
      <c r="SYX66" s="78"/>
      <c r="SYY66" s="10"/>
      <c r="SYZ66" s="10"/>
      <c r="SZA66" s="10"/>
      <c r="SZB66" s="10"/>
      <c r="SZC66" s="10"/>
      <c r="SZD66" s="10"/>
      <c r="SZE66" s="57"/>
      <c r="SZF66" s="58"/>
      <c r="SZG66" s="9"/>
      <c r="SZH66" s="9"/>
      <c r="SZI66" s="78"/>
      <c r="SZJ66" s="9"/>
      <c r="SZK66" s="9"/>
      <c r="SZL66" s="78"/>
      <c r="SZM66" s="9"/>
      <c r="SZN66" s="9"/>
      <c r="SZO66" s="78"/>
      <c r="SZP66" s="9"/>
      <c r="SZQ66" s="9"/>
      <c r="SZR66" s="78"/>
      <c r="SZS66" s="9"/>
      <c r="SZT66" s="9"/>
      <c r="SZU66" s="78"/>
      <c r="SZV66" s="9"/>
      <c r="SZW66" s="9"/>
      <c r="SZX66" s="78"/>
      <c r="SZY66" s="9"/>
      <c r="SZZ66" s="9"/>
      <c r="TAA66" s="78"/>
      <c r="TAB66" s="9"/>
      <c r="TAC66" s="9"/>
      <c r="TAD66" s="78"/>
      <c r="TAE66" s="9"/>
      <c r="TAF66" s="9"/>
      <c r="TAG66" s="78"/>
      <c r="TAH66" s="9"/>
      <c r="TAI66" s="9"/>
      <c r="TAJ66" s="78"/>
      <c r="TAK66" s="9"/>
      <c r="TAL66" s="9"/>
      <c r="TAM66" s="78"/>
      <c r="TAN66" s="9"/>
      <c r="TAO66" s="9"/>
      <c r="TAP66" s="78"/>
      <c r="TAQ66" s="9"/>
      <c r="TAR66" s="9"/>
      <c r="TAS66" s="78"/>
      <c r="TAT66" s="9"/>
      <c r="TAU66" s="9"/>
      <c r="TAV66" s="78"/>
      <c r="TAW66" s="9"/>
      <c r="TAX66" s="9"/>
      <c r="TAY66" s="78"/>
      <c r="TAZ66" s="9"/>
      <c r="TBA66" s="9"/>
      <c r="TBB66" s="78"/>
      <c r="TBC66" s="9"/>
      <c r="TBD66" s="9"/>
      <c r="TBE66" s="78"/>
      <c r="TBF66" s="9"/>
      <c r="TBG66" s="9"/>
      <c r="TBH66" s="78"/>
      <c r="TBI66" s="9"/>
      <c r="TBJ66" s="9"/>
      <c r="TBK66" s="78"/>
      <c r="TBL66" s="9"/>
      <c r="TBM66" s="9"/>
      <c r="TBN66" s="78"/>
      <c r="TBO66" s="9"/>
      <c r="TBP66" s="9"/>
      <c r="TBQ66" s="78"/>
      <c r="TBR66" s="10"/>
      <c r="TBS66" s="10"/>
      <c r="TBT66" s="10"/>
      <c r="TBU66" s="9"/>
      <c r="TBV66" s="9"/>
      <c r="TBW66" s="78"/>
      <c r="TBX66" s="10"/>
      <c r="TBY66" s="10"/>
      <c r="TBZ66" s="10"/>
      <c r="TCA66" s="9"/>
      <c r="TCB66" s="9"/>
      <c r="TCC66" s="78"/>
      <c r="TCD66" s="9"/>
      <c r="TCE66" s="9"/>
      <c r="TCF66" s="78"/>
      <c r="TCG66" s="10"/>
      <c r="TCH66" s="10"/>
      <c r="TCI66" s="10"/>
      <c r="TCJ66" s="10"/>
      <c r="TCK66" s="10"/>
      <c r="TCL66" s="10"/>
      <c r="TCM66" s="57"/>
      <c r="TCN66" s="58"/>
      <c r="TCO66" s="9"/>
      <c r="TCP66" s="9"/>
      <c r="TCQ66" s="78"/>
      <c r="TCR66" s="9"/>
      <c r="TCS66" s="9"/>
      <c r="TCT66" s="78"/>
      <c r="TCU66" s="9"/>
      <c r="TCV66" s="9"/>
      <c r="TCW66" s="78"/>
      <c r="TCX66" s="9"/>
      <c r="TCY66" s="9"/>
      <c r="TCZ66" s="78"/>
      <c r="TDA66" s="9"/>
      <c r="TDB66" s="9"/>
      <c r="TDC66" s="78"/>
      <c r="TDD66" s="9"/>
      <c r="TDE66" s="9"/>
      <c r="TDF66" s="78"/>
      <c r="TDG66" s="9"/>
      <c r="TDH66" s="9"/>
      <c r="TDI66" s="78"/>
      <c r="TDJ66" s="9"/>
      <c r="TDK66" s="9"/>
      <c r="TDL66" s="78"/>
      <c r="TDM66" s="9"/>
      <c r="TDN66" s="9"/>
      <c r="TDO66" s="78"/>
      <c r="TDP66" s="9"/>
      <c r="TDQ66" s="9"/>
      <c r="TDR66" s="78"/>
      <c r="TDS66" s="9"/>
      <c r="TDT66" s="9"/>
      <c r="TDU66" s="78"/>
      <c r="TDV66" s="9"/>
      <c r="TDW66" s="9"/>
      <c r="TDX66" s="78"/>
      <c r="TDY66" s="9"/>
      <c r="TDZ66" s="9"/>
      <c r="TEA66" s="78"/>
      <c r="TEB66" s="9"/>
      <c r="TEC66" s="9"/>
      <c r="TED66" s="78"/>
      <c r="TEE66" s="9"/>
      <c r="TEF66" s="9"/>
      <c r="TEG66" s="78"/>
      <c r="TEH66" s="9"/>
      <c r="TEI66" s="9"/>
      <c r="TEJ66" s="78"/>
      <c r="TEK66" s="9"/>
      <c r="TEL66" s="9"/>
      <c r="TEM66" s="78"/>
      <c r="TEN66" s="9"/>
      <c r="TEO66" s="9"/>
      <c r="TEP66" s="78"/>
      <c r="TEQ66" s="9"/>
      <c r="TER66" s="9"/>
      <c r="TES66" s="78"/>
      <c r="TET66" s="9"/>
      <c r="TEU66" s="9"/>
      <c r="TEV66" s="78"/>
      <c r="TEW66" s="9"/>
      <c r="TEX66" s="9"/>
      <c r="TEY66" s="78"/>
      <c r="TEZ66" s="10"/>
      <c r="TFA66" s="10"/>
      <c r="TFB66" s="10"/>
      <c r="TFC66" s="9"/>
      <c r="TFD66" s="9"/>
      <c r="TFE66" s="78"/>
      <c r="TFF66" s="10"/>
      <c r="TFG66" s="10"/>
      <c r="TFH66" s="10"/>
      <c r="TFI66" s="9"/>
      <c r="TFJ66" s="9"/>
      <c r="TFK66" s="78"/>
      <c r="TFL66" s="9"/>
      <c r="TFM66" s="9"/>
      <c r="TFN66" s="78"/>
      <c r="TFO66" s="10"/>
      <c r="TFP66" s="10"/>
      <c r="TFQ66" s="10"/>
      <c r="TFR66" s="10"/>
      <c r="TFS66" s="10"/>
      <c r="TFT66" s="10"/>
      <c r="TFU66" s="57"/>
      <c r="TFV66" s="58"/>
      <c r="TFW66" s="9"/>
      <c r="TFX66" s="9"/>
      <c r="TFY66" s="78"/>
      <c r="TFZ66" s="9"/>
      <c r="TGA66" s="9"/>
      <c r="TGB66" s="78"/>
      <c r="TGC66" s="9"/>
      <c r="TGD66" s="9"/>
      <c r="TGE66" s="78"/>
      <c r="TGF66" s="9"/>
      <c r="TGG66" s="9"/>
      <c r="TGH66" s="78"/>
      <c r="TGI66" s="9"/>
      <c r="TGJ66" s="9"/>
      <c r="TGK66" s="78"/>
      <c r="TGL66" s="9"/>
      <c r="TGM66" s="9"/>
      <c r="TGN66" s="78"/>
      <c r="TGO66" s="9"/>
      <c r="TGP66" s="9"/>
      <c r="TGQ66" s="78"/>
      <c r="TGR66" s="9"/>
      <c r="TGS66" s="9"/>
      <c r="TGT66" s="78"/>
      <c r="TGU66" s="9"/>
      <c r="TGV66" s="9"/>
      <c r="TGW66" s="78"/>
      <c r="TGX66" s="9"/>
      <c r="TGY66" s="9"/>
      <c r="TGZ66" s="78"/>
      <c r="THA66" s="9"/>
      <c r="THB66" s="9"/>
      <c r="THC66" s="78"/>
      <c r="THD66" s="9"/>
      <c r="THE66" s="9"/>
      <c r="THF66" s="78"/>
      <c r="THG66" s="9"/>
      <c r="THH66" s="9"/>
      <c r="THI66" s="78"/>
      <c r="THJ66" s="9"/>
      <c r="THK66" s="9"/>
      <c r="THL66" s="78"/>
      <c r="THM66" s="9"/>
      <c r="THN66" s="9"/>
      <c r="THO66" s="78"/>
      <c r="THP66" s="9"/>
      <c r="THQ66" s="9"/>
      <c r="THR66" s="78"/>
      <c r="THS66" s="9"/>
      <c r="THT66" s="9"/>
      <c r="THU66" s="78"/>
      <c r="THV66" s="9"/>
      <c r="THW66" s="9"/>
      <c r="THX66" s="78"/>
      <c r="THY66" s="9"/>
      <c r="THZ66" s="9"/>
      <c r="TIA66" s="78"/>
      <c r="TIB66" s="9"/>
      <c r="TIC66" s="9"/>
      <c r="TID66" s="78"/>
      <c r="TIE66" s="9"/>
      <c r="TIF66" s="9"/>
      <c r="TIG66" s="78"/>
      <c r="TIH66" s="10"/>
      <c r="TII66" s="10"/>
      <c r="TIJ66" s="10"/>
      <c r="TIK66" s="9"/>
      <c r="TIL66" s="9"/>
      <c r="TIM66" s="78"/>
      <c r="TIN66" s="10"/>
      <c r="TIO66" s="10"/>
      <c r="TIP66" s="10"/>
      <c r="TIQ66" s="9"/>
      <c r="TIR66" s="9"/>
      <c r="TIS66" s="78"/>
      <c r="TIT66" s="9"/>
      <c r="TIU66" s="9"/>
      <c r="TIV66" s="78"/>
      <c r="TIW66" s="10"/>
      <c r="TIX66" s="10"/>
      <c r="TIY66" s="10"/>
      <c r="TIZ66" s="10"/>
      <c r="TJA66" s="10"/>
      <c r="TJB66" s="10"/>
      <c r="TJC66" s="57"/>
      <c r="TJD66" s="58"/>
      <c r="TJE66" s="9"/>
      <c r="TJF66" s="9"/>
      <c r="TJG66" s="78"/>
      <c r="TJH66" s="9"/>
      <c r="TJI66" s="9"/>
      <c r="TJJ66" s="78"/>
      <c r="TJK66" s="9"/>
      <c r="TJL66" s="9"/>
      <c r="TJM66" s="78"/>
      <c r="TJN66" s="9"/>
      <c r="TJO66" s="9"/>
      <c r="TJP66" s="78"/>
      <c r="TJQ66" s="9"/>
      <c r="TJR66" s="9"/>
      <c r="TJS66" s="78"/>
      <c r="TJT66" s="9"/>
      <c r="TJU66" s="9"/>
      <c r="TJV66" s="78"/>
      <c r="TJW66" s="9"/>
      <c r="TJX66" s="9"/>
      <c r="TJY66" s="78"/>
      <c r="TJZ66" s="9"/>
      <c r="TKA66" s="9"/>
      <c r="TKB66" s="78"/>
      <c r="TKC66" s="9"/>
      <c r="TKD66" s="9"/>
      <c r="TKE66" s="78"/>
      <c r="TKF66" s="9"/>
      <c r="TKG66" s="9"/>
      <c r="TKH66" s="78"/>
      <c r="TKI66" s="9"/>
      <c r="TKJ66" s="9"/>
      <c r="TKK66" s="78"/>
      <c r="TKL66" s="9"/>
      <c r="TKM66" s="9"/>
      <c r="TKN66" s="78"/>
      <c r="TKO66" s="9"/>
      <c r="TKP66" s="9"/>
      <c r="TKQ66" s="78"/>
      <c r="TKR66" s="9"/>
      <c r="TKS66" s="9"/>
      <c r="TKT66" s="78"/>
      <c r="TKU66" s="9"/>
      <c r="TKV66" s="9"/>
      <c r="TKW66" s="78"/>
      <c r="TKX66" s="9"/>
      <c r="TKY66" s="9"/>
      <c r="TKZ66" s="78"/>
      <c r="TLA66" s="9"/>
      <c r="TLB66" s="9"/>
      <c r="TLC66" s="78"/>
      <c r="TLD66" s="9"/>
      <c r="TLE66" s="9"/>
      <c r="TLF66" s="78"/>
      <c r="TLG66" s="9"/>
      <c r="TLH66" s="9"/>
      <c r="TLI66" s="78"/>
      <c r="TLJ66" s="9"/>
      <c r="TLK66" s="9"/>
      <c r="TLL66" s="78"/>
      <c r="TLM66" s="9"/>
      <c r="TLN66" s="9"/>
      <c r="TLO66" s="78"/>
      <c r="TLP66" s="10"/>
      <c r="TLQ66" s="10"/>
      <c r="TLR66" s="10"/>
      <c r="TLS66" s="9"/>
      <c r="TLT66" s="9"/>
      <c r="TLU66" s="78"/>
      <c r="TLV66" s="10"/>
      <c r="TLW66" s="10"/>
      <c r="TLX66" s="10"/>
      <c r="TLY66" s="9"/>
      <c r="TLZ66" s="9"/>
      <c r="TMA66" s="78"/>
      <c r="TMB66" s="9"/>
      <c r="TMC66" s="9"/>
      <c r="TMD66" s="78"/>
      <c r="TME66" s="10"/>
      <c r="TMF66" s="10"/>
      <c r="TMG66" s="10"/>
      <c r="TMH66" s="10"/>
      <c r="TMI66" s="10"/>
      <c r="TMJ66" s="10"/>
      <c r="TMK66" s="57"/>
      <c r="TML66" s="58"/>
      <c r="TMM66" s="9"/>
      <c r="TMN66" s="9"/>
      <c r="TMO66" s="78"/>
      <c r="TMP66" s="9"/>
      <c r="TMQ66" s="9"/>
      <c r="TMR66" s="78"/>
      <c r="TMS66" s="9"/>
      <c r="TMT66" s="9"/>
      <c r="TMU66" s="78"/>
      <c r="TMV66" s="9"/>
      <c r="TMW66" s="9"/>
      <c r="TMX66" s="78"/>
      <c r="TMY66" s="9"/>
      <c r="TMZ66" s="9"/>
      <c r="TNA66" s="78"/>
      <c r="TNB66" s="9"/>
      <c r="TNC66" s="9"/>
      <c r="TND66" s="78"/>
      <c r="TNE66" s="9"/>
      <c r="TNF66" s="9"/>
      <c r="TNG66" s="78"/>
      <c r="TNH66" s="9"/>
      <c r="TNI66" s="9"/>
      <c r="TNJ66" s="78"/>
      <c r="TNK66" s="9"/>
      <c r="TNL66" s="9"/>
      <c r="TNM66" s="78"/>
      <c r="TNN66" s="9"/>
      <c r="TNO66" s="9"/>
      <c r="TNP66" s="78"/>
      <c r="TNQ66" s="9"/>
      <c r="TNR66" s="9"/>
      <c r="TNS66" s="78"/>
      <c r="TNT66" s="9"/>
      <c r="TNU66" s="9"/>
      <c r="TNV66" s="78"/>
      <c r="TNW66" s="9"/>
      <c r="TNX66" s="9"/>
      <c r="TNY66" s="78"/>
      <c r="TNZ66" s="9"/>
      <c r="TOA66" s="9"/>
      <c r="TOB66" s="78"/>
      <c r="TOC66" s="9"/>
      <c r="TOD66" s="9"/>
      <c r="TOE66" s="78"/>
      <c r="TOF66" s="9"/>
      <c r="TOG66" s="9"/>
      <c r="TOH66" s="78"/>
      <c r="TOI66" s="9"/>
      <c r="TOJ66" s="9"/>
      <c r="TOK66" s="78"/>
      <c r="TOL66" s="9"/>
      <c r="TOM66" s="9"/>
      <c r="TON66" s="78"/>
      <c r="TOO66" s="9"/>
      <c r="TOP66" s="9"/>
      <c r="TOQ66" s="78"/>
      <c r="TOR66" s="9"/>
      <c r="TOS66" s="9"/>
      <c r="TOT66" s="78"/>
      <c r="TOU66" s="9"/>
      <c r="TOV66" s="9"/>
      <c r="TOW66" s="78"/>
      <c r="TOX66" s="10"/>
      <c r="TOY66" s="10"/>
      <c r="TOZ66" s="10"/>
      <c r="TPA66" s="9"/>
      <c r="TPB66" s="9"/>
      <c r="TPC66" s="78"/>
      <c r="TPD66" s="10"/>
      <c r="TPE66" s="10"/>
      <c r="TPF66" s="10"/>
      <c r="TPG66" s="9"/>
      <c r="TPH66" s="9"/>
      <c r="TPI66" s="78"/>
      <c r="TPJ66" s="9"/>
      <c r="TPK66" s="9"/>
      <c r="TPL66" s="78"/>
      <c r="TPM66" s="10"/>
      <c r="TPN66" s="10"/>
      <c r="TPO66" s="10"/>
      <c r="TPP66" s="10"/>
      <c r="TPQ66" s="10"/>
      <c r="TPR66" s="10"/>
      <c r="TPS66" s="57"/>
      <c r="TPT66" s="58"/>
      <c r="TPU66" s="9"/>
      <c r="TPV66" s="9"/>
      <c r="TPW66" s="78"/>
      <c r="TPX66" s="9"/>
      <c r="TPY66" s="9"/>
      <c r="TPZ66" s="78"/>
      <c r="TQA66" s="9"/>
      <c r="TQB66" s="9"/>
      <c r="TQC66" s="78"/>
      <c r="TQD66" s="9"/>
      <c r="TQE66" s="9"/>
      <c r="TQF66" s="78"/>
      <c r="TQG66" s="9"/>
      <c r="TQH66" s="9"/>
      <c r="TQI66" s="78"/>
      <c r="TQJ66" s="9"/>
      <c r="TQK66" s="9"/>
      <c r="TQL66" s="78"/>
      <c r="TQM66" s="9"/>
      <c r="TQN66" s="9"/>
      <c r="TQO66" s="78"/>
      <c r="TQP66" s="9"/>
      <c r="TQQ66" s="9"/>
      <c r="TQR66" s="78"/>
      <c r="TQS66" s="9"/>
      <c r="TQT66" s="9"/>
      <c r="TQU66" s="78"/>
      <c r="TQV66" s="9"/>
      <c r="TQW66" s="9"/>
      <c r="TQX66" s="78"/>
      <c r="TQY66" s="9"/>
      <c r="TQZ66" s="9"/>
      <c r="TRA66" s="78"/>
      <c r="TRB66" s="9"/>
      <c r="TRC66" s="9"/>
      <c r="TRD66" s="78"/>
      <c r="TRE66" s="9"/>
      <c r="TRF66" s="9"/>
      <c r="TRG66" s="78"/>
      <c r="TRH66" s="9"/>
      <c r="TRI66" s="9"/>
      <c r="TRJ66" s="78"/>
      <c r="TRK66" s="9"/>
      <c r="TRL66" s="9"/>
      <c r="TRM66" s="78"/>
      <c r="TRN66" s="9"/>
      <c r="TRO66" s="9"/>
      <c r="TRP66" s="78"/>
      <c r="TRQ66" s="9"/>
      <c r="TRR66" s="9"/>
      <c r="TRS66" s="78"/>
      <c r="TRT66" s="9"/>
      <c r="TRU66" s="9"/>
      <c r="TRV66" s="78"/>
      <c r="TRW66" s="9"/>
      <c r="TRX66" s="9"/>
      <c r="TRY66" s="78"/>
      <c r="TRZ66" s="9"/>
      <c r="TSA66" s="9"/>
      <c r="TSB66" s="78"/>
      <c r="TSC66" s="9"/>
      <c r="TSD66" s="9"/>
      <c r="TSE66" s="78"/>
      <c r="TSF66" s="10"/>
      <c r="TSG66" s="10"/>
      <c r="TSH66" s="10"/>
      <c r="TSI66" s="9"/>
      <c r="TSJ66" s="9"/>
      <c r="TSK66" s="78"/>
      <c r="TSL66" s="10"/>
      <c r="TSM66" s="10"/>
      <c r="TSN66" s="10"/>
      <c r="TSO66" s="9"/>
      <c r="TSP66" s="9"/>
      <c r="TSQ66" s="78"/>
      <c r="TSR66" s="9"/>
      <c r="TSS66" s="9"/>
      <c r="TST66" s="78"/>
      <c r="TSU66" s="10"/>
      <c r="TSV66" s="10"/>
      <c r="TSW66" s="10"/>
      <c r="TSX66" s="10"/>
      <c r="TSY66" s="10"/>
      <c r="TSZ66" s="10"/>
      <c r="TTA66" s="57"/>
      <c r="TTB66" s="58"/>
      <c r="TTC66" s="9"/>
      <c r="TTD66" s="9"/>
      <c r="TTE66" s="78"/>
      <c r="TTF66" s="9"/>
      <c r="TTG66" s="9"/>
      <c r="TTH66" s="78"/>
      <c r="TTI66" s="9"/>
      <c r="TTJ66" s="9"/>
      <c r="TTK66" s="78"/>
      <c r="TTL66" s="9"/>
      <c r="TTM66" s="9"/>
      <c r="TTN66" s="78"/>
      <c r="TTO66" s="9"/>
      <c r="TTP66" s="9"/>
      <c r="TTQ66" s="78"/>
      <c r="TTR66" s="9"/>
      <c r="TTS66" s="9"/>
      <c r="TTT66" s="78"/>
      <c r="TTU66" s="9"/>
      <c r="TTV66" s="9"/>
      <c r="TTW66" s="78"/>
      <c r="TTX66" s="9"/>
      <c r="TTY66" s="9"/>
      <c r="TTZ66" s="78"/>
      <c r="TUA66" s="9"/>
      <c r="TUB66" s="9"/>
      <c r="TUC66" s="78"/>
      <c r="TUD66" s="9"/>
      <c r="TUE66" s="9"/>
      <c r="TUF66" s="78"/>
      <c r="TUG66" s="9"/>
      <c r="TUH66" s="9"/>
      <c r="TUI66" s="78"/>
      <c r="TUJ66" s="9"/>
      <c r="TUK66" s="9"/>
      <c r="TUL66" s="78"/>
      <c r="TUM66" s="9"/>
      <c r="TUN66" s="9"/>
      <c r="TUO66" s="78"/>
      <c r="TUP66" s="9"/>
      <c r="TUQ66" s="9"/>
      <c r="TUR66" s="78"/>
      <c r="TUS66" s="9"/>
      <c r="TUT66" s="9"/>
      <c r="TUU66" s="78"/>
      <c r="TUV66" s="9"/>
      <c r="TUW66" s="9"/>
      <c r="TUX66" s="78"/>
      <c r="TUY66" s="9"/>
      <c r="TUZ66" s="9"/>
      <c r="TVA66" s="78"/>
      <c r="TVB66" s="9"/>
      <c r="TVC66" s="9"/>
      <c r="TVD66" s="78"/>
      <c r="TVE66" s="9"/>
      <c r="TVF66" s="9"/>
      <c r="TVG66" s="78"/>
      <c r="TVH66" s="9"/>
      <c r="TVI66" s="9"/>
      <c r="TVJ66" s="78"/>
      <c r="TVK66" s="9"/>
      <c r="TVL66" s="9"/>
      <c r="TVM66" s="78"/>
      <c r="TVN66" s="10"/>
      <c r="TVO66" s="10"/>
      <c r="TVP66" s="10"/>
      <c r="TVQ66" s="9"/>
      <c r="TVR66" s="9"/>
      <c r="TVS66" s="78"/>
      <c r="TVT66" s="10"/>
      <c r="TVU66" s="10"/>
      <c r="TVV66" s="10"/>
      <c r="TVW66" s="9"/>
      <c r="TVX66" s="9"/>
      <c r="TVY66" s="78"/>
      <c r="TVZ66" s="9"/>
      <c r="TWA66" s="9"/>
      <c r="TWB66" s="78"/>
      <c r="TWC66" s="10"/>
      <c r="TWD66" s="10"/>
      <c r="TWE66" s="10"/>
      <c r="TWF66" s="10"/>
      <c r="TWG66" s="10"/>
      <c r="TWH66" s="10"/>
      <c r="TWI66" s="57"/>
      <c r="TWJ66" s="58"/>
      <c r="TWK66" s="9"/>
      <c r="TWL66" s="9"/>
      <c r="TWM66" s="78"/>
      <c r="TWN66" s="9"/>
      <c r="TWO66" s="9"/>
      <c r="TWP66" s="78"/>
      <c r="TWQ66" s="9"/>
      <c r="TWR66" s="9"/>
      <c r="TWS66" s="78"/>
      <c r="TWT66" s="9"/>
      <c r="TWU66" s="9"/>
      <c r="TWV66" s="78"/>
      <c r="TWW66" s="9"/>
      <c r="TWX66" s="9"/>
      <c r="TWY66" s="78"/>
      <c r="TWZ66" s="9"/>
      <c r="TXA66" s="9"/>
      <c r="TXB66" s="78"/>
      <c r="TXC66" s="9"/>
      <c r="TXD66" s="9"/>
      <c r="TXE66" s="78"/>
      <c r="TXF66" s="9"/>
      <c r="TXG66" s="9"/>
      <c r="TXH66" s="78"/>
      <c r="TXI66" s="9"/>
      <c r="TXJ66" s="9"/>
      <c r="TXK66" s="78"/>
      <c r="TXL66" s="9"/>
      <c r="TXM66" s="9"/>
      <c r="TXN66" s="78"/>
      <c r="TXO66" s="9"/>
      <c r="TXP66" s="9"/>
      <c r="TXQ66" s="78"/>
      <c r="TXR66" s="9"/>
      <c r="TXS66" s="9"/>
      <c r="TXT66" s="78"/>
      <c r="TXU66" s="9"/>
      <c r="TXV66" s="9"/>
      <c r="TXW66" s="78"/>
      <c r="TXX66" s="9"/>
      <c r="TXY66" s="9"/>
      <c r="TXZ66" s="78"/>
      <c r="TYA66" s="9"/>
      <c r="TYB66" s="9"/>
      <c r="TYC66" s="78"/>
      <c r="TYD66" s="9"/>
      <c r="TYE66" s="9"/>
      <c r="TYF66" s="78"/>
      <c r="TYG66" s="9"/>
      <c r="TYH66" s="9"/>
      <c r="TYI66" s="78"/>
      <c r="TYJ66" s="9"/>
      <c r="TYK66" s="9"/>
      <c r="TYL66" s="78"/>
      <c r="TYM66" s="9"/>
      <c r="TYN66" s="9"/>
      <c r="TYO66" s="78"/>
      <c r="TYP66" s="9"/>
      <c r="TYQ66" s="9"/>
      <c r="TYR66" s="78"/>
      <c r="TYS66" s="9"/>
      <c r="TYT66" s="9"/>
      <c r="TYU66" s="78"/>
      <c r="TYV66" s="10"/>
      <c r="TYW66" s="10"/>
      <c r="TYX66" s="10"/>
      <c r="TYY66" s="9"/>
      <c r="TYZ66" s="9"/>
      <c r="TZA66" s="78"/>
      <c r="TZB66" s="10"/>
      <c r="TZC66" s="10"/>
      <c r="TZD66" s="10"/>
      <c r="TZE66" s="9"/>
      <c r="TZF66" s="9"/>
      <c r="TZG66" s="78"/>
      <c r="TZH66" s="9"/>
      <c r="TZI66" s="9"/>
      <c r="TZJ66" s="78"/>
      <c r="TZK66" s="10"/>
      <c r="TZL66" s="10"/>
      <c r="TZM66" s="10"/>
      <c r="TZN66" s="10"/>
      <c r="TZO66" s="10"/>
      <c r="TZP66" s="10"/>
      <c r="TZQ66" s="57"/>
      <c r="TZR66" s="58"/>
      <c r="TZS66" s="9"/>
      <c r="TZT66" s="9"/>
      <c r="TZU66" s="78"/>
      <c r="TZV66" s="9"/>
      <c r="TZW66" s="9"/>
      <c r="TZX66" s="78"/>
      <c r="TZY66" s="9"/>
      <c r="TZZ66" s="9"/>
      <c r="UAA66" s="78"/>
      <c r="UAB66" s="9"/>
      <c r="UAC66" s="9"/>
      <c r="UAD66" s="78"/>
      <c r="UAE66" s="9"/>
      <c r="UAF66" s="9"/>
      <c r="UAG66" s="78"/>
      <c r="UAH66" s="9"/>
      <c r="UAI66" s="9"/>
      <c r="UAJ66" s="78"/>
      <c r="UAK66" s="9"/>
      <c r="UAL66" s="9"/>
      <c r="UAM66" s="78"/>
      <c r="UAN66" s="9"/>
      <c r="UAO66" s="9"/>
      <c r="UAP66" s="78"/>
      <c r="UAQ66" s="9"/>
      <c r="UAR66" s="9"/>
      <c r="UAS66" s="78"/>
      <c r="UAT66" s="9"/>
      <c r="UAU66" s="9"/>
      <c r="UAV66" s="78"/>
      <c r="UAW66" s="9"/>
      <c r="UAX66" s="9"/>
      <c r="UAY66" s="78"/>
      <c r="UAZ66" s="9"/>
      <c r="UBA66" s="9"/>
      <c r="UBB66" s="78"/>
      <c r="UBC66" s="9"/>
      <c r="UBD66" s="9"/>
      <c r="UBE66" s="78"/>
      <c r="UBF66" s="9"/>
      <c r="UBG66" s="9"/>
      <c r="UBH66" s="78"/>
      <c r="UBI66" s="9"/>
      <c r="UBJ66" s="9"/>
      <c r="UBK66" s="78"/>
      <c r="UBL66" s="9"/>
      <c r="UBM66" s="9"/>
      <c r="UBN66" s="78"/>
      <c r="UBO66" s="9"/>
      <c r="UBP66" s="9"/>
      <c r="UBQ66" s="78"/>
      <c r="UBR66" s="9"/>
      <c r="UBS66" s="9"/>
      <c r="UBT66" s="78"/>
      <c r="UBU66" s="9"/>
      <c r="UBV66" s="9"/>
      <c r="UBW66" s="78"/>
      <c r="UBX66" s="9"/>
      <c r="UBY66" s="9"/>
      <c r="UBZ66" s="78"/>
      <c r="UCA66" s="9"/>
      <c r="UCB66" s="9"/>
      <c r="UCC66" s="78"/>
      <c r="UCD66" s="10"/>
      <c r="UCE66" s="10"/>
      <c r="UCF66" s="10"/>
      <c r="UCG66" s="9"/>
      <c r="UCH66" s="9"/>
      <c r="UCI66" s="78"/>
      <c r="UCJ66" s="10"/>
      <c r="UCK66" s="10"/>
      <c r="UCL66" s="10"/>
      <c r="UCM66" s="9"/>
      <c r="UCN66" s="9"/>
      <c r="UCO66" s="78"/>
      <c r="UCP66" s="9"/>
      <c r="UCQ66" s="9"/>
      <c r="UCR66" s="78"/>
      <c r="UCS66" s="10"/>
      <c r="UCT66" s="10"/>
      <c r="UCU66" s="10"/>
      <c r="UCV66" s="10"/>
      <c r="UCW66" s="10"/>
      <c r="UCX66" s="10"/>
      <c r="UCY66" s="57"/>
      <c r="UCZ66" s="58"/>
      <c r="UDA66" s="9"/>
      <c r="UDB66" s="9"/>
      <c r="UDC66" s="78"/>
      <c r="UDD66" s="9"/>
      <c r="UDE66" s="9"/>
      <c r="UDF66" s="78"/>
      <c r="UDG66" s="9"/>
      <c r="UDH66" s="9"/>
      <c r="UDI66" s="78"/>
      <c r="UDJ66" s="9"/>
      <c r="UDK66" s="9"/>
      <c r="UDL66" s="78"/>
      <c r="UDM66" s="9"/>
      <c r="UDN66" s="9"/>
      <c r="UDO66" s="78"/>
      <c r="UDP66" s="9"/>
      <c r="UDQ66" s="9"/>
      <c r="UDR66" s="78"/>
      <c r="UDS66" s="9"/>
      <c r="UDT66" s="9"/>
      <c r="UDU66" s="78"/>
      <c r="UDV66" s="9"/>
      <c r="UDW66" s="9"/>
      <c r="UDX66" s="78"/>
      <c r="UDY66" s="9"/>
      <c r="UDZ66" s="9"/>
      <c r="UEA66" s="78"/>
      <c r="UEB66" s="9"/>
      <c r="UEC66" s="9"/>
      <c r="UED66" s="78"/>
      <c r="UEE66" s="9"/>
      <c r="UEF66" s="9"/>
      <c r="UEG66" s="78"/>
      <c r="UEH66" s="9"/>
      <c r="UEI66" s="9"/>
      <c r="UEJ66" s="78"/>
      <c r="UEK66" s="9"/>
      <c r="UEL66" s="9"/>
      <c r="UEM66" s="78"/>
      <c r="UEN66" s="9"/>
      <c r="UEO66" s="9"/>
      <c r="UEP66" s="78"/>
      <c r="UEQ66" s="9"/>
      <c r="UER66" s="9"/>
      <c r="UES66" s="78"/>
      <c r="UET66" s="9"/>
      <c r="UEU66" s="9"/>
      <c r="UEV66" s="78"/>
      <c r="UEW66" s="9"/>
      <c r="UEX66" s="9"/>
      <c r="UEY66" s="78"/>
      <c r="UEZ66" s="9"/>
      <c r="UFA66" s="9"/>
      <c r="UFB66" s="78"/>
      <c r="UFC66" s="9"/>
      <c r="UFD66" s="9"/>
      <c r="UFE66" s="78"/>
      <c r="UFF66" s="9"/>
      <c r="UFG66" s="9"/>
      <c r="UFH66" s="78"/>
      <c r="UFI66" s="9"/>
      <c r="UFJ66" s="9"/>
      <c r="UFK66" s="78"/>
      <c r="UFL66" s="10"/>
      <c r="UFM66" s="10"/>
      <c r="UFN66" s="10"/>
      <c r="UFO66" s="9"/>
      <c r="UFP66" s="9"/>
      <c r="UFQ66" s="78"/>
      <c r="UFR66" s="10"/>
      <c r="UFS66" s="10"/>
      <c r="UFT66" s="10"/>
      <c r="UFU66" s="9"/>
      <c r="UFV66" s="9"/>
      <c r="UFW66" s="78"/>
      <c r="UFX66" s="9"/>
      <c r="UFY66" s="9"/>
      <c r="UFZ66" s="78"/>
      <c r="UGA66" s="10"/>
      <c r="UGB66" s="10"/>
      <c r="UGC66" s="10"/>
      <c r="UGD66" s="10"/>
      <c r="UGE66" s="10"/>
      <c r="UGF66" s="10"/>
      <c r="UGG66" s="57"/>
      <c r="UGH66" s="58"/>
      <c r="UGI66" s="9"/>
      <c r="UGJ66" s="9"/>
      <c r="UGK66" s="78"/>
      <c r="UGL66" s="9"/>
      <c r="UGM66" s="9"/>
      <c r="UGN66" s="78"/>
      <c r="UGO66" s="9"/>
      <c r="UGP66" s="9"/>
      <c r="UGQ66" s="78"/>
      <c r="UGR66" s="9"/>
      <c r="UGS66" s="9"/>
      <c r="UGT66" s="78"/>
      <c r="UGU66" s="9"/>
      <c r="UGV66" s="9"/>
      <c r="UGW66" s="78"/>
      <c r="UGX66" s="9"/>
      <c r="UGY66" s="9"/>
      <c r="UGZ66" s="78"/>
      <c r="UHA66" s="9"/>
      <c r="UHB66" s="9"/>
      <c r="UHC66" s="78"/>
      <c r="UHD66" s="9"/>
      <c r="UHE66" s="9"/>
      <c r="UHF66" s="78"/>
      <c r="UHG66" s="9"/>
      <c r="UHH66" s="9"/>
      <c r="UHI66" s="78"/>
      <c r="UHJ66" s="9"/>
      <c r="UHK66" s="9"/>
      <c r="UHL66" s="78"/>
      <c r="UHM66" s="9"/>
      <c r="UHN66" s="9"/>
      <c r="UHO66" s="78"/>
      <c r="UHP66" s="9"/>
      <c r="UHQ66" s="9"/>
      <c r="UHR66" s="78"/>
      <c r="UHS66" s="9"/>
      <c r="UHT66" s="9"/>
      <c r="UHU66" s="78"/>
      <c r="UHV66" s="9"/>
      <c r="UHW66" s="9"/>
      <c r="UHX66" s="78"/>
      <c r="UHY66" s="9"/>
      <c r="UHZ66" s="9"/>
      <c r="UIA66" s="78"/>
      <c r="UIB66" s="9"/>
      <c r="UIC66" s="9"/>
      <c r="UID66" s="78"/>
      <c r="UIE66" s="9"/>
      <c r="UIF66" s="9"/>
      <c r="UIG66" s="78"/>
      <c r="UIH66" s="9"/>
      <c r="UII66" s="9"/>
      <c r="UIJ66" s="78"/>
      <c r="UIK66" s="9"/>
      <c r="UIL66" s="9"/>
      <c r="UIM66" s="78"/>
      <c r="UIN66" s="9"/>
      <c r="UIO66" s="9"/>
      <c r="UIP66" s="78"/>
      <c r="UIQ66" s="9"/>
      <c r="UIR66" s="9"/>
      <c r="UIS66" s="78"/>
      <c r="UIT66" s="10"/>
      <c r="UIU66" s="10"/>
      <c r="UIV66" s="10"/>
      <c r="UIW66" s="9"/>
      <c r="UIX66" s="9"/>
      <c r="UIY66" s="78"/>
      <c r="UIZ66" s="10"/>
      <c r="UJA66" s="10"/>
      <c r="UJB66" s="10"/>
      <c r="UJC66" s="9"/>
      <c r="UJD66" s="9"/>
      <c r="UJE66" s="78"/>
      <c r="UJF66" s="9"/>
      <c r="UJG66" s="9"/>
      <c r="UJH66" s="78"/>
      <c r="UJI66" s="10"/>
      <c r="UJJ66" s="10"/>
      <c r="UJK66" s="10"/>
      <c r="UJL66" s="10"/>
      <c r="UJM66" s="10"/>
      <c r="UJN66" s="10"/>
      <c r="UJO66" s="57"/>
      <c r="UJP66" s="58"/>
      <c r="UJQ66" s="9"/>
      <c r="UJR66" s="9"/>
      <c r="UJS66" s="78"/>
      <c r="UJT66" s="9"/>
      <c r="UJU66" s="9"/>
      <c r="UJV66" s="78"/>
      <c r="UJW66" s="9"/>
      <c r="UJX66" s="9"/>
      <c r="UJY66" s="78"/>
      <c r="UJZ66" s="9"/>
      <c r="UKA66" s="9"/>
      <c r="UKB66" s="78"/>
      <c r="UKC66" s="9"/>
      <c r="UKD66" s="9"/>
      <c r="UKE66" s="78"/>
      <c r="UKF66" s="9"/>
      <c r="UKG66" s="9"/>
      <c r="UKH66" s="78"/>
      <c r="UKI66" s="9"/>
      <c r="UKJ66" s="9"/>
      <c r="UKK66" s="78"/>
      <c r="UKL66" s="9"/>
      <c r="UKM66" s="9"/>
      <c r="UKN66" s="78"/>
      <c r="UKO66" s="9"/>
      <c r="UKP66" s="9"/>
      <c r="UKQ66" s="78"/>
      <c r="UKR66" s="9"/>
      <c r="UKS66" s="9"/>
      <c r="UKT66" s="78"/>
      <c r="UKU66" s="9"/>
      <c r="UKV66" s="9"/>
      <c r="UKW66" s="78"/>
      <c r="UKX66" s="9"/>
      <c r="UKY66" s="9"/>
      <c r="UKZ66" s="78"/>
      <c r="ULA66" s="9"/>
      <c r="ULB66" s="9"/>
      <c r="ULC66" s="78"/>
      <c r="ULD66" s="9"/>
      <c r="ULE66" s="9"/>
      <c r="ULF66" s="78"/>
      <c r="ULG66" s="9"/>
      <c r="ULH66" s="9"/>
      <c r="ULI66" s="78"/>
      <c r="ULJ66" s="9"/>
      <c r="ULK66" s="9"/>
      <c r="ULL66" s="78"/>
      <c r="ULM66" s="9"/>
      <c r="ULN66" s="9"/>
      <c r="ULO66" s="78"/>
      <c r="ULP66" s="9"/>
      <c r="ULQ66" s="9"/>
      <c r="ULR66" s="78"/>
      <c r="ULS66" s="9"/>
      <c r="ULT66" s="9"/>
      <c r="ULU66" s="78"/>
      <c r="ULV66" s="9"/>
      <c r="ULW66" s="9"/>
      <c r="ULX66" s="78"/>
      <c r="ULY66" s="9"/>
      <c r="ULZ66" s="9"/>
      <c r="UMA66" s="78"/>
      <c r="UMB66" s="10"/>
      <c r="UMC66" s="10"/>
      <c r="UMD66" s="10"/>
      <c r="UME66" s="9"/>
      <c r="UMF66" s="9"/>
      <c r="UMG66" s="78"/>
      <c r="UMH66" s="10"/>
      <c r="UMI66" s="10"/>
      <c r="UMJ66" s="10"/>
      <c r="UMK66" s="9"/>
      <c r="UML66" s="9"/>
      <c r="UMM66" s="78"/>
      <c r="UMN66" s="9"/>
      <c r="UMO66" s="9"/>
      <c r="UMP66" s="78"/>
      <c r="UMQ66" s="10"/>
      <c r="UMR66" s="10"/>
      <c r="UMS66" s="10"/>
      <c r="UMT66" s="10"/>
      <c r="UMU66" s="10"/>
      <c r="UMV66" s="10"/>
      <c r="UMW66" s="57"/>
      <c r="UMX66" s="58"/>
      <c r="UMY66" s="9"/>
      <c r="UMZ66" s="9"/>
      <c r="UNA66" s="78"/>
      <c r="UNB66" s="9"/>
      <c r="UNC66" s="9"/>
      <c r="UND66" s="78"/>
      <c r="UNE66" s="9"/>
      <c r="UNF66" s="9"/>
      <c r="UNG66" s="78"/>
      <c r="UNH66" s="9"/>
      <c r="UNI66" s="9"/>
      <c r="UNJ66" s="78"/>
      <c r="UNK66" s="9"/>
      <c r="UNL66" s="9"/>
      <c r="UNM66" s="78"/>
      <c r="UNN66" s="9"/>
      <c r="UNO66" s="9"/>
      <c r="UNP66" s="78"/>
      <c r="UNQ66" s="9"/>
      <c r="UNR66" s="9"/>
      <c r="UNS66" s="78"/>
      <c r="UNT66" s="9"/>
      <c r="UNU66" s="9"/>
      <c r="UNV66" s="78"/>
      <c r="UNW66" s="9"/>
      <c r="UNX66" s="9"/>
      <c r="UNY66" s="78"/>
      <c r="UNZ66" s="9"/>
      <c r="UOA66" s="9"/>
      <c r="UOB66" s="78"/>
      <c r="UOC66" s="9"/>
      <c r="UOD66" s="9"/>
      <c r="UOE66" s="78"/>
      <c r="UOF66" s="9"/>
      <c r="UOG66" s="9"/>
      <c r="UOH66" s="78"/>
      <c r="UOI66" s="9"/>
      <c r="UOJ66" s="9"/>
      <c r="UOK66" s="78"/>
      <c r="UOL66" s="9"/>
      <c r="UOM66" s="9"/>
      <c r="UON66" s="78"/>
      <c r="UOO66" s="9"/>
      <c r="UOP66" s="9"/>
      <c r="UOQ66" s="78"/>
      <c r="UOR66" s="9"/>
      <c r="UOS66" s="9"/>
      <c r="UOT66" s="78"/>
      <c r="UOU66" s="9"/>
      <c r="UOV66" s="9"/>
      <c r="UOW66" s="78"/>
      <c r="UOX66" s="9"/>
      <c r="UOY66" s="9"/>
      <c r="UOZ66" s="78"/>
      <c r="UPA66" s="9"/>
      <c r="UPB66" s="9"/>
      <c r="UPC66" s="78"/>
      <c r="UPD66" s="9"/>
      <c r="UPE66" s="9"/>
      <c r="UPF66" s="78"/>
      <c r="UPG66" s="9"/>
      <c r="UPH66" s="9"/>
      <c r="UPI66" s="78"/>
      <c r="UPJ66" s="10"/>
      <c r="UPK66" s="10"/>
      <c r="UPL66" s="10"/>
      <c r="UPM66" s="9"/>
      <c r="UPN66" s="9"/>
      <c r="UPO66" s="78"/>
      <c r="UPP66" s="10"/>
      <c r="UPQ66" s="10"/>
      <c r="UPR66" s="10"/>
      <c r="UPS66" s="9"/>
      <c r="UPT66" s="9"/>
      <c r="UPU66" s="78"/>
      <c r="UPV66" s="9"/>
      <c r="UPW66" s="9"/>
      <c r="UPX66" s="78"/>
      <c r="UPY66" s="10"/>
      <c r="UPZ66" s="10"/>
      <c r="UQA66" s="10"/>
      <c r="UQB66" s="10"/>
      <c r="UQC66" s="10"/>
      <c r="UQD66" s="10"/>
      <c r="UQE66" s="57"/>
      <c r="UQF66" s="58"/>
      <c r="UQG66" s="9"/>
      <c r="UQH66" s="9"/>
      <c r="UQI66" s="78"/>
      <c r="UQJ66" s="9"/>
      <c r="UQK66" s="9"/>
      <c r="UQL66" s="78"/>
      <c r="UQM66" s="9"/>
      <c r="UQN66" s="9"/>
      <c r="UQO66" s="78"/>
      <c r="UQP66" s="9"/>
      <c r="UQQ66" s="9"/>
      <c r="UQR66" s="78"/>
      <c r="UQS66" s="9"/>
      <c r="UQT66" s="9"/>
      <c r="UQU66" s="78"/>
      <c r="UQV66" s="9"/>
      <c r="UQW66" s="9"/>
      <c r="UQX66" s="78"/>
      <c r="UQY66" s="9"/>
      <c r="UQZ66" s="9"/>
      <c r="URA66" s="78"/>
      <c r="URB66" s="9"/>
      <c r="URC66" s="9"/>
      <c r="URD66" s="78"/>
      <c r="URE66" s="9"/>
      <c r="URF66" s="9"/>
      <c r="URG66" s="78"/>
      <c r="URH66" s="9"/>
      <c r="URI66" s="9"/>
      <c r="URJ66" s="78"/>
      <c r="URK66" s="9"/>
      <c r="URL66" s="9"/>
      <c r="URM66" s="78"/>
      <c r="URN66" s="9"/>
      <c r="URO66" s="9"/>
      <c r="URP66" s="78"/>
      <c r="URQ66" s="9"/>
      <c r="URR66" s="9"/>
      <c r="URS66" s="78"/>
      <c r="URT66" s="9"/>
      <c r="URU66" s="9"/>
      <c r="URV66" s="78"/>
      <c r="URW66" s="9"/>
      <c r="URX66" s="9"/>
      <c r="URY66" s="78"/>
      <c r="URZ66" s="9"/>
      <c r="USA66" s="9"/>
      <c r="USB66" s="78"/>
      <c r="USC66" s="9"/>
      <c r="USD66" s="9"/>
      <c r="USE66" s="78"/>
      <c r="USF66" s="9"/>
      <c r="USG66" s="9"/>
      <c r="USH66" s="78"/>
      <c r="USI66" s="9"/>
      <c r="USJ66" s="9"/>
      <c r="USK66" s="78"/>
      <c r="USL66" s="9"/>
      <c r="USM66" s="9"/>
      <c r="USN66" s="78"/>
      <c r="USO66" s="9"/>
      <c r="USP66" s="9"/>
      <c r="USQ66" s="78"/>
      <c r="USR66" s="10"/>
      <c r="USS66" s="10"/>
      <c r="UST66" s="10"/>
      <c r="USU66" s="9"/>
      <c r="USV66" s="9"/>
      <c r="USW66" s="78"/>
      <c r="USX66" s="10"/>
      <c r="USY66" s="10"/>
      <c r="USZ66" s="10"/>
      <c r="UTA66" s="9"/>
      <c r="UTB66" s="9"/>
      <c r="UTC66" s="78"/>
      <c r="UTD66" s="9"/>
      <c r="UTE66" s="9"/>
      <c r="UTF66" s="78"/>
      <c r="UTG66" s="10"/>
      <c r="UTH66" s="10"/>
      <c r="UTI66" s="10"/>
      <c r="UTJ66" s="10"/>
      <c r="UTK66" s="10"/>
      <c r="UTL66" s="10"/>
      <c r="UTM66" s="57"/>
      <c r="UTN66" s="58"/>
      <c r="UTO66" s="9"/>
      <c r="UTP66" s="9"/>
      <c r="UTQ66" s="78"/>
      <c r="UTR66" s="9"/>
      <c r="UTS66" s="9"/>
      <c r="UTT66" s="78"/>
      <c r="UTU66" s="9"/>
      <c r="UTV66" s="9"/>
      <c r="UTW66" s="78"/>
      <c r="UTX66" s="9"/>
      <c r="UTY66" s="9"/>
      <c r="UTZ66" s="78"/>
      <c r="UUA66" s="9"/>
      <c r="UUB66" s="9"/>
      <c r="UUC66" s="78"/>
      <c r="UUD66" s="9"/>
      <c r="UUE66" s="9"/>
      <c r="UUF66" s="78"/>
      <c r="UUG66" s="9"/>
      <c r="UUH66" s="9"/>
      <c r="UUI66" s="78"/>
      <c r="UUJ66" s="9"/>
      <c r="UUK66" s="9"/>
      <c r="UUL66" s="78"/>
      <c r="UUM66" s="9"/>
      <c r="UUN66" s="9"/>
      <c r="UUO66" s="78"/>
      <c r="UUP66" s="9"/>
      <c r="UUQ66" s="9"/>
      <c r="UUR66" s="78"/>
      <c r="UUS66" s="9"/>
      <c r="UUT66" s="9"/>
      <c r="UUU66" s="78"/>
      <c r="UUV66" s="9"/>
      <c r="UUW66" s="9"/>
      <c r="UUX66" s="78"/>
      <c r="UUY66" s="9"/>
      <c r="UUZ66" s="9"/>
      <c r="UVA66" s="78"/>
      <c r="UVB66" s="9"/>
      <c r="UVC66" s="9"/>
      <c r="UVD66" s="78"/>
      <c r="UVE66" s="9"/>
      <c r="UVF66" s="9"/>
      <c r="UVG66" s="78"/>
      <c r="UVH66" s="9"/>
      <c r="UVI66" s="9"/>
      <c r="UVJ66" s="78"/>
      <c r="UVK66" s="9"/>
      <c r="UVL66" s="9"/>
      <c r="UVM66" s="78"/>
      <c r="UVN66" s="9"/>
      <c r="UVO66" s="9"/>
      <c r="UVP66" s="78"/>
      <c r="UVQ66" s="9"/>
      <c r="UVR66" s="9"/>
      <c r="UVS66" s="78"/>
      <c r="UVT66" s="9"/>
      <c r="UVU66" s="9"/>
      <c r="UVV66" s="78"/>
      <c r="UVW66" s="9"/>
      <c r="UVX66" s="9"/>
      <c r="UVY66" s="78"/>
      <c r="UVZ66" s="10"/>
      <c r="UWA66" s="10"/>
      <c r="UWB66" s="10"/>
      <c r="UWC66" s="9"/>
      <c r="UWD66" s="9"/>
      <c r="UWE66" s="78"/>
      <c r="UWF66" s="10"/>
      <c r="UWG66" s="10"/>
      <c r="UWH66" s="10"/>
      <c r="UWI66" s="9"/>
      <c r="UWJ66" s="9"/>
      <c r="UWK66" s="78"/>
      <c r="UWL66" s="9"/>
      <c r="UWM66" s="9"/>
      <c r="UWN66" s="78"/>
      <c r="UWO66" s="10"/>
      <c r="UWP66" s="10"/>
      <c r="UWQ66" s="10"/>
      <c r="UWR66" s="10"/>
      <c r="UWS66" s="10"/>
      <c r="UWT66" s="10"/>
      <c r="UWU66" s="57"/>
      <c r="UWV66" s="58"/>
      <c r="UWW66" s="9"/>
      <c r="UWX66" s="9"/>
      <c r="UWY66" s="78"/>
      <c r="UWZ66" s="9"/>
      <c r="UXA66" s="9"/>
      <c r="UXB66" s="78"/>
      <c r="UXC66" s="9"/>
      <c r="UXD66" s="9"/>
      <c r="UXE66" s="78"/>
      <c r="UXF66" s="9"/>
      <c r="UXG66" s="9"/>
      <c r="UXH66" s="78"/>
      <c r="UXI66" s="9"/>
      <c r="UXJ66" s="9"/>
      <c r="UXK66" s="78"/>
      <c r="UXL66" s="9"/>
      <c r="UXM66" s="9"/>
      <c r="UXN66" s="78"/>
      <c r="UXO66" s="9"/>
      <c r="UXP66" s="9"/>
      <c r="UXQ66" s="78"/>
      <c r="UXR66" s="9"/>
      <c r="UXS66" s="9"/>
      <c r="UXT66" s="78"/>
      <c r="UXU66" s="9"/>
      <c r="UXV66" s="9"/>
      <c r="UXW66" s="78"/>
      <c r="UXX66" s="9"/>
      <c r="UXY66" s="9"/>
      <c r="UXZ66" s="78"/>
      <c r="UYA66" s="9"/>
      <c r="UYB66" s="9"/>
      <c r="UYC66" s="78"/>
      <c r="UYD66" s="9"/>
      <c r="UYE66" s="9"/>
      <c r="UYF66" s="78"/>
      <c r="UYG66" s="9"/>
      <c r="UYH66" s="9"/>
      <c r="UYI66" s="78"/>
      <c r="UYJ66" s="9"/>
      <c r="UYK66" s="9"/>
      <c r="UYL66" s="78"/>
      <c r="UYM66" s="9"/>
      <c r="UYN66" s="9"/>
      <c r="UYO66" s="78"/>
      <c r="UYP66" s="9"/>
      <c r="UYQ66" s="9"/>
      <c r="UYR66" s="78"/>
      <c r="UYS66" s="9"/>
      <c r="UYT66" s="9"/>
      <c r="UYU66" s="78"/>
      <c r="UYV66" s="9"/>
      <c r="UYW66" s="9"/>
      <c r="UYX66" s="78"/>
      <c r="UYY66" s="9"/>
      <c r="UYZ66" s="9"/>
      <c r="UZA66" s="78"/>
      <c r="UZB66" s="9"/>
      <c r="UZC66" s="9"/>
      <c r="UZD66" s="78"/>
      <c r="UZE66" s="9"/>
      <c r="UZF66" s="9"/>
      <c r="UZG66" s="78"/>
      <c r="UZH66" s="10"/>
      <c r="UZI66" s="10"/>
      <c r="UZJ66" s="10"/>
      <c r="UZK66" s="9"/>
      <c r="UZL66" s="9"/>
      <c r="UZM66" s="78"/>
      <c r="UZN66" s="10"/>
      <c r="UZO66" s="10"/>
      <c r="UZP66" s="10"/>
      <c r="UZQ66" s="9"/>
      <c r="UZR66" s="9"/>
      <c r="UZS66" s="78"/>
      <c r="UZT66" s="9"/>
      <c r="UZU66" s="9"/>
      <c r="UZV66" s="78"/>
      <c r="UZW66" s="10"/>
      <c r="UZX66" s="10"/>
      <c r="UZY66" s="10"/>
      <c r="UZZ66" s="10"/>
      <c r="VAA66" s="10"/>
      <c r="VAB66" s="10"/>
      <c r="VAC66" s="57"/>
      <c r="VAD66" s="58"/>
      <c r="VAE66" s="9"/>
      <c r="VAF66" s="9"/>
      <c r="VAG66" s="78"/>
      <c r="VAH66" s="9"/>
      <c r="VAI66" s="9"/>
      <c r="VAJ66" s="78"/>
      <c r="VAK66" s="9"/>
      <c r="VAL66" s="9"/>
      <c r="VAM66" s="78"/>
      <c r="VAN66" s="9"/>
      <c r="VAO66" s="9"/>
      <c r="VAP66" s="78"/>
      <c r="VAQ66" s="9"/>
      <c r="VAR66" s="9"/>
      <c r="VAS66" s="78"/>
      <c r="VAT66" s="9"/>
      <c r="VAU66" s="9"/>
      <c r="VAV66" s="78"/>
      <c r="VAW66" s="9"/>
      <c r="VAX66" s="9"/>
      <c r="VAY66" s="78"/>
      <c r="VAZ66" s="9"/>
      <c r="VBA66" s="9"/>
      <c r="VBB66" s="78"/>
      <c r="VBC66" s="9"/>
      <c r="VBD66" s="9"/>
      <c r="VBE66" s="78"/>
      <c r="VBF66" s="9"/>
      <c r="VBG66" s="9"/>
      <c r="VBH66" s="78"/>
      <c r="VBI66" s="9"/>
      <c r="VBJ66" s="9"/>
      <c r="VBK66" s="78"/>
      <c r="VBL66" s="9"/>
      <c r="VBM66" s="9"/>
      <c r="VBN66" s="78"/>
      <c r="VBO66" s="9"/>
      <c r="VBP66" s="9"/>
      <c r="VBQ66" s="78"/>
      <c r="VBR66" s="9"/>
      <c r="VBS66" s="9"/>
      <c r="VBT66" s="78"/>
      <c r="VBU66" s="9"/>
      <c r="VBV66" s="9"/>
      <c r="VBW66" s="78"/>
      <c r="VBX66" s="9"/>
      <c r="VBY66" s="9"/>
      <c r="VBZ66" s="78"/>
      <c r="VCA66" s="9"/>
      <c r="VCB66" s="9"/>
      <c r="VCC66" s="78"/>
      <c r="VCD66" s="9"/>
      <c r="VCE66" s="9"/>
      <c r="VCF66" s="78"/>
      <c r="VCG66" s="9"/>
      <c r="VCH66" s="9"/>
      <c r="VCI66" s="78"/>
      <c r="VCJ66" s="9"/>
      <c r="VCK66" s="9"/>
      <c r="VCL66" s="78"/>
      <c r="VCM66" s="9"/>
      <c r="VCN66" s="9"/>
      <c r="VCO66" s="78"/>
      <c r="VCP66" s="10"/>
      <c r="VCQ66" s="10"/>
      <c r="VCR66" s="10"/>
      <c r="VCS66" s="9"/>
      <c r="VCT66" s="9"/>
      <c r="VCU66" s="78"/>
      <c r="VCV66" s="10"/>
      <c r="VCW66" s="10"/>
      <c r="VCX66" s="10"/>
      <c r="VCY66" s="9"/>
      <c r="VCZ66" s="9"/>
      <c r="VDA66" s="78"/>
      <c r="VDB66" s="9"/>
      <c r="VDC66" s="9"/>
      <c r="VDD66" s="78"/>
      <c r="VDE66" s="10"/>
      <c r="VDF66" s="10"/>
      <c r="VDG66" s="10"/>
      <c r="VDH66" s="10"/>
      <c r="VDI66" s="10"/>
      <c r="VDJ66" s="10"/>
      <c r="VDK66" s="57"/>
      <c r="VDL66" s="58"/>
      <c r="VDM66" s="9"/>
      <c r="VDN66" s="9"/>
      <c r="VDO66" s="78"/>
      <c r="VDP66" s="9"/>
      <c r="VDQ66" s="9"/>
      <c r="VDR66" s="78"/>
      <c r="VDS66" s="9"/>
      <c r="VDT66" s="9"/>
      <c r="VDU66" s="78"/>
      <c r="VDV66" s="9"/>
      <c r="VDW66" s="9"/>
      <c r="VDX66" s="78"/>
      <c r="VDY66" s="9"/>
      <c r="VDZ66" s="9"/>
      <c r="VEA66" s="78"/>
      <c r="VEB66" s="9"/>
      <c r="VEC66" s="9"/>
      <c r="VED66" s="78"/>
      <c r="VEE66" s="9"/>
      <c r="VEF66" s="9"/>
      <c r="VEG66" s="78"/>
      <c r="VEH66" s="9"/>
      <c r="VEI66" s="9"/>
      <c r="VEJ66" s="78"/>
      <c r="VEK66" s="9"/>
      <c r="VEL66" s="9"/>
      <c r="VEM66" s="78"/>
      <c r="VEN66" s="9"/>
      <c r="VEO66" s="9"/>
      <c r="VEP66" s="78"/>
      <c r="VEQ66" s="9"/>
      <c r="VER66" s="9"/>
      <c r="VES66" s="78"/>
      <c r="VET66" s="9"/>
      <c r="VEU66" s="9"/>
      <c r="VEV66" s="78"/>
      <c r="VEW66" s="9"/>
      <c r="VEX66" s="9"/>
      <c r="VEY66" s="78"/>
      <c r="VEZ66" s="9"/>
      <c r="VFA66" s="9"/>
      <c r="VFB66" s="78"/>
      <c r="VFC66" s="9"/>
      <c r="VFD66" s="9"/>
      <c r="VFE66" s="78"/>
      <c r="VFF66" s="9"/>
      <c r="VFG66" s="9"/>
      <c r="VFH66" s="78"/>
      <c r="VFI66" s="9"/>
      <c r="VFJ66" s="9"/>
      <c r="VFK66" s="78"/>
      <c r="VFL66" s="9"/>
      <c r="VFM66" s="9"/>
      <c r="VFN66" s="78"/>
      <c r="VFO66" s="9"/>
      <c r="VFP66" s="9"/>
      <c r="VFQ66" s="78"/>
      <c r="VFR66" s="9"/>
      <c r="VFS66" s="9"/>
      <c r="VFT66" s="78"/>
      <c r="VFU66" s="9"/>
      <c r="VFV66" s="9"/>
      <c r="VFW66" s="78"/>
      <c r="VFX66" s="10"/>
      <c r="VFY66" s="10"/>
      <c r="VFZ66" s="10"/>
      <c r="VGA66" s="9"/>
      <c r="VGB66" s="9"/>
      <c r="VGC66" s="78"/>
      <c r="VGD66" s="10"/>
      <c r="VGE66" s="10"/>
      <c r="VGF66" s="10"/>
      <c r="VGG66" s="9"/>
      <c r="VGH66" s="9"/>
      <c r="VGI66" s="78"/>
      <c r="VGJ66" s="9"/>
      <c r="VGK66" s="9"/>
      <c r="VGL66" s="78"/>
      <c r="VGM66" s="10"/>
      <c r="VGN66" s="10"/>
      <c r="VGO66" s="10"/>
      <c r="VGP66" s="10"/>
      <c r="VGQ66" s="10"/>
      <c r="VGR66" s="10"/>
      <c r="VGS66" s="57"/>
      <c r="VGT66" s="58"/>
      <c r="VGU66" s="9"/>
      <c r="VGV66" s="9"/>
      <c r="VGW66" s="78"/>
      <c r="VGX66" s="9"/>
      <c r="VGY66" s="9"/>
      <c r="VGZ66" s="78"/>
      <c r="VHA66" s="9"/>
      <c r="VHB66" s="9"/>
      <c r="VHC66" s="78"/>
      <c r="VHD66" s="9"/>
      <c r="VHE66" s="9"/>
      <c r="VHF66" s="78"/>
      <c r="VHG66" s="9"/>
      <c r="VHH66" s="9"/>
      <c r="VHI66" s="78"/>
      <c r="VHJ66" s="9"/>
      <c r="VHK66" s="9"/>
      <c r="VHL66" s="78"/>
      <c r="VHM66" s="9"/>
      <c r="VHN66" s="9"/>
      <c r="VHO66" s="78"/>
      <c r="VHP66" s="9"/>
      <c r="VHQ66" s="9"/>
      <c r="VHR66" s="78"/>
      <c r="VHS66" s="9"/>
      <c r="VHT66" s="9"/>
      <c r="VHU66" s="78"/>
      <c r="VHV66" s="9"/>
      <c r="VHW66" s="9"/>
      <c r="VHX66" s="78"/>
      <c r="VHY66" s="9"/>
      <c r="VHZ66" s="9"/>
      <c r="VIA66" s="78"/>
      <c r="VIB66" s="9"/>
      <c r="VIC66" s="9"/>
      <c r="VID66" s="78"/>
      <c r="VIE66" s="9"/>
      <c r="VIF66" s="9"/>
      <c r="VIG66" s="78"/>
      <c r="VIH66" s="9"/>
      <c r="VII66" s="9"/>
      <c r="VIJ66" s="78"/>
      <c r="VIK66" s="9"/>
      <c r="VIL66" s="9"/>
      <c r="VIM66" s="78"/>
      <c r="VIN66" s="9"/>
      <c r="VIO66" s="9"/>
      <c r="VIP66" s="78"/>
      <c r="VIQ66" s="9"/>
      <c r="VIR66" s="9"/>
      <c r="VIS66" s="78"/>
      <c r="VIT66" s="9"/>
      <c r="VIU66" s="9"/>
      <c r="VIV66" s="78"/>
      <c r="VIW66" s="9"/>
      <c r="VIX66" s="9"/>
      <c r="VIY66" s="78"/>
      <c r="VIZ66" s="9"/>
      <c r="VJA66" s="9"/>
      <c r="VJB66" s="78"/>
      <c r="VJC66" s="9"/>
      <c r="VJD66" s="9"/>
      <c r="VJE66" s="78"/>
      <c r="VJF66" s="10"/>
      <c r="VJG66" s="10"/>
      <c r="VJH66" s="10"/>
      <c r="VJI66" s="9"/>
      <c r="VJJ66" s="9"/>
      <c r="VJK66" s="78"/>
      <c r="VJL66" s="10"/>
      <c r="VJM66" s="10"/>
      <c r="VJN66" s="10"/>
      <c r="VJO66" s="9"/>
      <c r="VJP66" s="9"/>
      <c r="VJQ66" s="78"/>
      <c r="VJR66" s="9"/>
      <c r="VJS66" s="9"/>
      <c r="VJT66" s="78"/>
      <c r="VJU66" s="10"/>
      <c r="VJV66" s="10"/>
      <c r="VJW66" s="10"/>
      <c r="VJX66" s="10"/>
      <c r="VJY66" s="10"/>
      <c r="VJZ66" s="10"/>
      <c r="VKA66" s="57"/>
      <c r="VKB66" s="58"/>
      <c r="VKC66" s="9"/>
      <c r="VKD66" s="9"/>
      <c r="VKE66" s="78"/>
      <c r="VKF66" s="9"/>
      <c r="VKG66" s="9"/>
      <c r="VKH66" s="78"/>
      <c r="VKI66" s="9"/>
      <c r="VKJ66" s="9"/>
      <c r="VKK66" s="78"/>
      <c r="VKL66" s="9"/>
      <c r="VKM66" s="9"/>
      <c r="VKN66" s="78"/>
      <c r="VKO66" s="9"/>
      <c r="VKP66" s="9"/>
      <c r="VKQ66" s="78"/>
      <c r="VKR66" s="9"/>
      <c r="VKS66" s="9"/>
      <c r="VKT66" s="78"/>
      <c r="VKU66" s="9"/>
      <c r="VKV66" s="9"/>
      <c r="VKW66" s="78"/>
      <c r="VKX66" s="9"/>
      <c r="VKY66" s="9"/>
      <c r="VKZ66" s="78"/>
      <c r="VLA66" s="9"/>
      <c r="VLB66" s="9"/>
      <c r="VLC66" s="78"/>
      <c r="VLD66" s="9"/>
      <c r="VLE66" s="9"/>
      <c r="VLF66" s="78"/>
      <c r="VLG66" s="9"/>
      <c r="VLH66" s="9"/>
      <c r="VLI66" s="78"/>
      <c r="VLJ66" s="9"/>
      <c r="VLK66" s="9"/>
      <c r="VLL66" s="78"/>
      <c r="VLM66" s="9"/>
      <c r="VLN66" s="9"/>
      <c r="VLO66" s="78"/>
      <c r="VLP66" s="9"/>
      <c r="VLQ66" s="9"/>
      <c r="VLR66" s="78"/>
      <c r="VLS66" s="9"/>
      <c r="VLT66" s="9"/>
      <c r="VLU66" s="78"/>
      <c r="VLV66" s="9"/>
      <c r="VLW66" s="9"/>
      <c r="VLX66" s="78"/>
      <c r="VLY66" s="9"/>
      <c r="VLZ66" s="9"/>
      <c r="VMA66" s="78"/>
      <c r="VMB66" s="9"/>
      <c r="VMC66" s="9"/>
      <c r="VMD66" s="78"/>
      <c r="VME66" s="9"/>
      <c r="VMF66" s="9"/>
      <c r="VMG66" s="78"/>
      <c r="VMH66" s="9"/>
      <c r="VMI66" s="9"/>
      <c r="VMJ66" s="78"/>
      <c r="VMK66" s="9"/>
      <c r="VML66" s="9"/>
      <c r="VMM66" s="78"/>
      <c r="VMN66" s="10"/>
      <c r="VMO66" s="10"/>
      <c r="VMP66" s="10"/>
      <c r="VMQ66" s="9"/>
      <c r="VMR66" s="9"/>
      <c r="VMS66" s="78"/>
      <c r="VMT66" s="10"/>
      <c r="VMU66" s="10"/>
      <c r="VMV66" s="10"/>
      <c r="VMW66" s="9"/>
      <c r="VMX66" s="9"/>
      <c r="VMY66" s="78"/>
      <c r="VMZ66" s="9"/>
      <c r="VNA66" s="9"/>
      <c r="VNB66" s="78"/>
      <c r="VNC66" s="10"/>
      <c r="VND66" s="10"/>
      <c r="VNE66" s="10"/>
      <c r="VNF66" s="10"/>
      <c r="VNG66" s="10"/>
      <c r="VNH66" s="10"/>
      <c r="VNI66" s="57"/>
      <c r="VNJ66" s="58"/>
      <c r="VNK66" s="9"/>
      <c r="VNL66" s="9"/>
      <c r="VNM66" s="78"/>
      <c r="VNN66" s="9"/>
      <c r="VNO66" s="9"/>
      <c r="VNP66" s="78"/>
      <c r="VNQ66" s="9"/>
      <c r="VNR66" s="9"/>
      <c r="VNS66" s="78"/>
      <c r="VNT66" s="9"/>
      <c r="VNU66" s="9"/>
      <c r="VNV66" s="78"/>
      <c r="VNW66" s="9"/>
      <c r="VNX66" s="9"/>
      <c r="VNY66" s="78"/>
      <c r="VNZ66" s="9"/>
      <c r="VOA66" s="9"/>
      <c r="VOB66" s="78"/>
      <c r="VOC66" s="9"/>
      <c r="VOD66" s="9"/>
      <c r="VOE66" s="78"/>
      <c r="VOF66" s="9"/>
      <c r="VOG66" s="9"/>
      <c r="VOH66" s="78"/>
      <c r="VOI66" s="9"/>
      <c r="VOJ66" s="9"/>
      <c r="VOK66" s="78"/>
      <c r="VOL66" s="9"/>
      <c r="VOM66" s="9"/>
      <c r="VON66" s="78"/>
      <c r="VOO66" s="9"/>
      <c r="VOP66" s="9"/>
      <c r="VOQ66" s="78"/>
      <c r="VOR66" s="9"/>
      <c r="VOS66" s="9"/>
      <c r="VOT66" s="78"/>
      <c r="VOU66" s="9"/>
      <c r="VOV66" s="9"/>
      <c r="VOW66" s="78"/>
      <c r="VOX66" s="9"/>
      <c r="VOY66" s="9"/>
      <c r="VOZ66" s="78"/>
      <c r="VPA66" s="9"/>
      <c r="VPB66" s="9"/>
      <c r="VPC66" s="78"/>
      <c r="VPD66" s="9"/>
      <c r="VPE66" s="9"/>
      <c r="VPF66" s="78"/>
      <c r="VPG66" s="9"/>
      <c r="VPH66" s="9"/>
      <c r="VPI66" s="78"/>
      <c r="VPJ66" s="9"/>
      <c r="VPK66" s="9"/>
      <c r="VPL66" s="78"/>
      <c r="VPM66" s="9"/>
      <c r="VPN66" s="9"/>
      <c r="VPO66" s="78"/>
      <c r="VPP66" s="9"/>
      <c r="VPQ66" s="9"/>
      <c r="VPR66" s="78"/>
      <c r="VPS66" s="9"/>
      <c r="VPT66" s="9"/>
      <c r="VPU66" s="78"/>
      <c r="VPV66" s="10"/>
      <c r="VPW66" s="10"/>
      <c r="VPX66" s="10"/>
      <c r="VPY66" s="9"/>
      <c r="VPZ66" s="9"/>
      <c r="VQA66" s="78"/>
      <c r="VQB66" s="10"/>
      <c r="VQC66" s="10"/>
      <c r="VQD66" s="10"/>
      <c r="VQE66" s="9"/>
      <c r="VQF66" s="9"/>
      <c r="VQG66" s="78"/>
      <c r="VQH66" s="9"/>
      <c r="VQI66" s="9"/>
      <c r="VQJ66" s="78"/>
      <c r="VQK66" s="10"/>
      <c r="VQL66" s="10"/>
      <c r="VQM66" s="10"/>
      <c r="VQN66" s="10"/>
      <c r="VQO66" s="10"/>
      <c r="VQP66" s="10"/>
      <c r="VQQ66" s="57"/>
      <c r="VQR66" s="58"/>
      <c r="VQS66" s="9"/>
      <c r="VQT66" s="9"/>
      <c r="VQU66" s="78"/>
      <c r="VQV66" s="9"/>
      <c r="VQW66" s="9"/>
      <c r="VQX66" s="78"/>
      <c r="VQY66" s="9"/>
      <c r="VQZ66" s="9"/>
      <c r="VRA66" s="78"/>
      <c r="VRB66" s="9"/>
      <c r="VRC66" s="9"/>
      <c r="VRD66" s="78"/>
      <c r="VRE66" s="9"/>
      <c r="VRF66" s="9"/>
      <c r="VRG66" s="78"/>
      <c r="VRH66" s="9"/>
      <c r="VRI66" s="9"/>
      <c r="VRJ66" s="78"/>
      <c r="VRK66" s="9"/>
      <c r="VRL66" s="9"/>
      <c r="VRM66" s="78"/>
      <c r="VRN66" s="9"/>
      <c r="VRO66" s="9"/>
      <c r="VRP66" s="78"/>
      <c r="VRQ66" s="9"/>
      <c r="VRR66" s="9"/>
      <c r="VRS66" s="78"/>
      <c r="VRT66" s="9"/>
      <c r="VRU66" s="9"/>
      <c r="VRV66" s="78"/>
      <c r="VRW66" s="9"/>
      <c r="VRX66" s="9"/>
      <c r="VRY66" s="78"/>
      <c r="VRZ66" s="9"/>
      <c r="VSA66" s="9"/>
      <c r="VSB66" s="78"/>
      <c r="VSC66" s="9"/>
      <c r="VSD66" s="9"/>
      <c r="VSE66" s="78"/>
      <c r="VSF66" s="9"/>
      <c r="VSG66" s="9"/>
      <c r="VSH66" s="78"/>
      <c r="VSI66" s="9"/>
      <c r="VSJ66" s="9"/>
      <c r="VSK66" s="78"/>
      <c r="VSL66" s="9"/>
      <c r="VSM66" s="9"/>
      <c r="VSN66" s="78"/>
      <c r="VSO66" s="9"/>
      <c r="VSP66" s="9"/>
      <c r="VSQ66" s="78"/>
      <c r="VSR66" s="9"/>
      <c r="VSS66" s="9"/>
      <c r="VST66" s="78"/>
      <c r="VSU66" s="9"/>
      <c r="VSV66" s="9"/>
      <c r="VSW66" s="78"/>
      <c r="VSX66" s="9"/>
      <c r="VSY66" s="9"/>
      <c r="VSZ66" s="78"/>
      <c r="VTA66" s="9"/>
      <c r="VTB66" s="9"/>
      <c r="VTC66" s="78"/>
      <c r="VTD66" s="10"/>
      <c r="VTE66" s="10"/>
      <c r="VTF66" s="10"/>
      <c r="VTG66" s="9"/>
      <c r="VTH66" s="9"/>
      <c r="VTI66" s="78"/>
      <c r="VTJ66" s="10"/>
      <c r="VTK66" s="10"/>
      <c r="VTL66" s="10"/>
      <c r="VTM66" s="9"/>
      <c r="VTN66" s="9"/>
      <c r="VTO66" s="78"/>
      <c r="VTP66" s="9"/>
      <c r="VTQ66" s="9"/>
      <c r="VTR66" s="78"/>
      <c r="VTS66" s="10"/>
      <c r="VTT66" s="10"/>
      <c r="VTU66" s="10"/>
      <c r="VTV66" s="10"/>
      <c r="VTW66" s="10"/>
      <c r="VTX66" s="10"/>
      <c r="VTY66" s="57"/>
      <c r="VTZ66" s="58"/>
      <c r="VUA66" s="9"/>
      <c r="VUB66" s="9"/>
      <c r="VUC66" s="78"/>
      <c r="VUD66" s="9"/>
      <c r="VUE66" s="9"/>
      <c r="VUF66" s="78"/>
      <c r="VUG66" s="9"/>
      <c r="VUH66" s="9"/>
      <c r="VUI66" s="78"/>
      <c r="VUJ66" s="9"/>
      <c r="VUK66" s="9"/>
      <c r="VUL66" s="78"/>
      <c r="VUM66" s="9"/>
      <c r="VUN66" s="9"/>
      <c r="VUO66" s="78"/>
      <c r="VUP66" s="9"/>
      <c r="VUQ66" s="9"/>
      <c r="VUR66" s="78"/>
      <c r="VUS66" s="9"/>
      <c r="VUT66" s="9"/>
      <c r="VUU66" s="78"/>
      <c r="VUV66" s="9"/>
      <c r="VUW66" s="9"/>
      <c r="VUX66" s="78"/>
      <c r="VUY66" s="9"/>
      <c r="VUZ66" s="9"/>
      <c r="VVA66" s="78"/>
      <c r="VVB66" s="9"/>
      <c r="VVC66" s="9"/>
      <c r="VVD66" s="78"/>
      <c r="VVE66" s="9"/>
      <c r="VVF66" s="9"/>
      <c r="VVG66" s="78"/>
      <c r="VVH66" s="9"/>
      <c r="VVI66" s="9"/>
      <c r="VVJ66" s="78"/>
      <c r="VVK66" s="9"/>
      <c r="VVL66" s="9"/>
      <c r="VVM66" s="78"/>
      <c r="VVN66" s="9"/>
      <c r="VVO66" s="9"/>
      <c r="VVP66" s="78"/>
      <c r="VVQ66" s="9"/>
      <c r="VVR66" s="9"/>
      <c r="VVS66" s="78"/>
      <c r="VVT66" s="9"/>
      <c r="VVU66" s="9"/>
      <c r="VVV66" s="78"/>
      <c r="VVW66" s="9"/>
      <c r="VVX66" s="9"/>
      <c r="VVY66" s="78"/>
      <c r="VVZ66" s="9"/>
      <c r="VWA66" s="9"/>
      <c r="VWB66" s="78"/>
      <c r="VWC66" s="9"/>
      <c r="VWD66" s="9"/>
      <c r="VWE66" s="78"/>
      <c r="VWF66" s="9"/>
      <c r="VWG66" s="9"/>
      <c r="VWH66" s="78"/>
      <c r="VWI66" s="9"/>
      <c r="VWJ66" s="9"/>
      <c r="VWK66" s="78"/>
      <c r="VWL66" s="10"/>
      <c r="VWM66" s="10"/>
      <c r="VWN66" s="10"/>
      <c r="VWO66" s="9"/>
      <c r="VWP66" s="9"/>
      <c r="VWQ66" s="78"/>
      <c r="VWR66" s="10"/>
      <c r="VWS66" s="10"/>
      <c r="VWT66" s="10"/>
      <c r="VWU66" s="9"/>
      <c r="VWV66" s="9"/>
      <c r="VWW66" s="78"/>
      <c r="VWX66" s="9"/>
      <c r="VWY66" s="9"/>
      <c r="VWZ66" s="78"/>
      <c r="VXA66" s="10"/>
      <c r="VXB66" s="10"/>
      <c r="VXC66" s="10"/>
      <c r="VXD66" s="10"/>
      <c r="VXE66" s="10"/>
      <c r="VXF66" s="10"/>
      <c r="VXG66" s="57"/>
      <c r="VXH66" s="58"/>
      <c r="VXI66" s="9"/>
      <c r="VXJ66" s="9"/>
      <c r="VXK66" s="78"/>
      <c r="VXL66" s="9"/>
      <c r="VXM66" s="9"/>
      <c r="VXN66" s="78"/>
      <c r="VXO66" s="9"/>
      <c r="VXP66" s="9"/>
      <c r="VXQ66" s="78"/>
      <c r="VXR66" s="9"/>
      <c r="VXS66" s="9"/>
      <c r="VXT66" s="78"/>
      <c r="VXU66" s="9"/>
      <c r="VXV66" s="9"/>
      <c r="VXW66" s="78"/>
      <c r="VXX66" s="9"/>
      <c r="VXY66" s="9"/>
      <c r="VXZ66" s="78"/>
      <c r="VYA66" s="9"/>
      <c r="VYB66" s="9"/>
      <c r="VYC66" s="78"/>
      <c r="VYD66" s="9"/>
      <c r="VYE66" s="9"/>
      <c r="VYF66" s="78"/>
      <c r="VYG66" s="9"/>
      <c r="VYH66" s="9"/>
      <c r="VYI66" s="78"/>
      <c r="VYJ66" s="9"/>
      <c r="VYK66" s="9"/>
      <c r="VYL66" s="78"/>
      <c r="VYM66" s="9"/>
      <c r="VYN66" s="9"/>
      <c r="VYO66" s="78"/>
      <c r="VYP66" s="9"/>
      <c r="VYQ66" s="9"/>
      <c r="VYR66" s="78"/>
      <c r="VYS66" s="9"/>
      <c r="VYT66" s="9"/>
      <c r="VYU66" s="78"/>
      <c r="VYV66" s="9"/>
      <c r="VYW66" s="9"/>
      <c r="VYX66" s="78"/>
      <c r="VYY66" s="9"/>
      <c r="VYZ66" s="9"/>
      <c r="VZA66" s="78"/>
      <c r="VZB66" s="9"/>
      <c r="VZC66" s="9"/>
      <c r="VZD66" s="78"/>
      <c r="VZE66" s="9"/>
      <c r="VZF66" s="9"/>
      <c r="VZG66" s="78"/>
      <c r="VZH66" s="9"/>
      <c r="VZI66" s="9"/>
      <c r="VZJ66" s="78"/>
      <c r="VZK66" s="9"/>
      <c r="VZL66" s="9"/>
      <c r="VZM66" s="78"/>
      <c r="VZN66" s="9"/>
      <c r="VZO66" s="9"/>
      <c r="VZP66" s="78"/>
      <c r="VZQ66" s="9"/>
      <c r="VZR66" s="9"/>
      <c r="VZS66" s="78"/>
      <c r="VZT66" s="10"/>
      <c r="VZU66" s="10"/>
      <c r="VZV66" s="10"/>
      <c r="VZW66" s="9"/>
      <c r="VZX66" s="9"/>
      <c r="VZY66" s="78"/>
      <c r="VZZ66" s="10"/>
      <c r="WAA66" s="10"/>
      <c r="WAB66" s="10"/>
      <c r="WAC66" s="9"/>
      <c r="WAD66" s="9"/>
      <c r="WAE66" s="78"/>
      <c r="WAF66" s="9"/>
      <c r="WAG66" s="9"/>
      <c r="WAH66" s="78"/>
      <c r="WAI66" s="10"/>
      <c r="WAJ66" s="10"/>
      <c r="WAK66" s="10"/>
      <c r="WAL66" s="10"/>
      <c r="WAM66" s="10"/>
      <c r="WAN66" s="10"/>
      <c r="WAO66" s="57"/>
      <c r="WAP66" s="58"/>
      <c r="WAQ66" s="9"/>
      <c r="WAR66" s="9"/>
      <c r="WAS66" s="78"/>
      <c r="WAT66" s="9"/>
      <c r="WAU66" s="9"/>
      <c r="WAV66" s="78"/>
      <c r="WAW66" s="9"/>
      <c r="WAX66" s="9"/>
      <c r="WAY66" s="78"/>
      <c r="WAZ66" s="9"/>
      <c r="WBA66" s="9"/>
      <c r="WBB66" s="78"/>
      <c r="WBC66" s="9"/>
      <c r="WBD66" s="9"/>
      <c r="WBE66" s="78"/>
      <c r="WBF66" s="9"/>
      <c r="WBG66" s="9"/>
      <c r="WBH66" s="78"/>
      <c r="WBI66" s="9"/>
      <c r="WBJ66" s="9"/>
      <c r="WBK66" s="78"/>
      <c r="WBL66" s="9"/>
      <c r="WBM66" s="9"/>
      <c r="WBN66" s="78"/>
      <c r="WBO66" s="9"/>
      <c r="WBP66" s="9"/>
      <c r="WBQ66" s="78"/>
      <c r="WBR66" s="9"/>
      <c r="WBS66" s="9"/>
      <c r="WBT66" s="78"/>
      <c r="WBU66" s="9"/>
      <c r="WBV66" s="9"/>
      <c r="WBW66" s="78"/>
      <c r="WBX66" s="9"/>
      <c r="WBY66" s="9"/>
      <c r="WBZ66" s="78"/>
      <c r="WCA66" s="9"/>
      <c r="WCB66" s="9"/>
      <c r="WCC66" s="78"/>
      <c r="WCD66" s="9"/>
      <c r="WCE66" s="9"/>
      <c r="WCF66" s="78"/>
      <c r="WCG66" s="9"/>
      <c r="WCH66" s="9"/>
      <c r="WCI66" s="78"/>
      <c r="WCJ66" s="9"/>
      <c r="WCK66" s="9"/>
      <c r="WCL66" s="78"/>
      <c r="WCM66" s="9"/>
      <c r="WCN66" s="9"/>
      <c r="WCO66" s="78"/>
      <c r="WCP66" s="9"/>
      <c r="WCQ66" s="9"/>
      <c r="WCR66" s="78"/>
      <c r="WCS66" s="9"/>
      <c r="WCT66" s="9"/>
      <c r="WCU66" s="78"/>
      <c r="WCV66" s="9"/>
      <c r="WCW66" s="9"/>
      <c r="WCX66" s="78"/>
      <c r="WCY66" s="9"/>
      <c r="WCZ66" s="9"/>
      <c r="WDA66" s="78"/>
      <c r="WDB66" s="10"/>
      <c r="WDC66" s="10"/>
      <c r="WDD66" s="10"/>
      <c r="WDE66" s="9"/>
      <c r="WDF66" s="9"/>
      <c r="WDG66" s="78"/>
      <c r="WDH66" s="10"/>
      <c r="WDI66" s="10"/>
      <c r="WDJ66" s="10"/>
      <c r="WDK66" s="9"/>
      <c r="WDL66" s="9"/>
      <c r="WDM66" s="78"/>
      <c r="WDN66" s="9"/>
      <c r="WDO66" s="9"/>
      <c r="WDP66" s="78"/>
      <c r="WDQ66" s="10"/>
      <c r="WDR66" s="10"/>
      <c r="WDS66" s="10"/>
      <c r="WDT66" s="10"/>
      <c r="WDU66" s="10"/>
      <c r="WDV66" s="10"/>
      <c r="WDW66" s="57"/>
      <c r="WDX66" s="58"/>
      <c r="WDY66" s="9"/>
      <c r="WDZ66" s="9"/>
      <c r="WEA66" s="78"/>
      <c r="WEB66" s="9"/>
      <c r="WEC66" s="9"/>
      <c r="WED66" s="78"/>
      <c r="WEE66" s="9"/>
      <c r="WEF66" s="9"/>
      <c r="WEG66" s="78"/>
      <c r="WEH66" s="9"/>
      <c r="WEI66" s="9"/>
      <c r="WEJ66" s="78"/>
      <c r="WEK66" s="9"/>
      <c r="WEL66" s="9"/>
      <c r="WEM66" s="78"/>
      <c r="WEN66" s="9"/>
      <c r="WEO66" s="9"/>
      <c r="WEP66" s="78"/>
      <c r="WEQ66" s="9"/>
      <c r="WER66" s="9"/>
      <c r="WES66" s="78"/>
      <c r="WET66" s="9"/>
      <c r="WEU66" s="9"/>
      <c r="WEV66" s="78"/>
      <c r="WEW66" s="9"/>
      <c r="WEX66" s="9"/>
      <c r="WEY66" s="78"/>
      <c r="WEZ66" s="9"/>
      <c r="WFA66" s="9"/>
      <c r="WFB66" s="78"/>
      <c r="WFC66" s="9"/>
      <c r="WFD66" s="9"/>
      <c r="WFE66" s="78"/>
      <c r="WFF66" s="9"/>
      <c r="WFG66" s="9"/>
      <c r="WFH66" s="78"/>
      <c r="WFI66" s="9"/>
      <c r="WFJ66" s="9"/>
      <c r="WFK66" s="78"/>
      <c r="WFL66" s="9"/>
      <c r="WFM66" s="9"/>
      <c r="WFN66" s="78"/>
      <c r="WFO66" s="9"/>
      <c r="WFP66" s="9"/>
      <c r="WFQ66" s="78"/>
      <c r="WFR66" s="9"/>
      <c r="WFS66" s="9"/>
      <c r="WFT66" s="78"/>
      <c r="WFU66" s="9"/>
      <c r="WFV66" s="9"/>
      <c r="WFW66" s="78"/>
      <c r="WFX66" s="9"/>
      <c r="WFY66" s="9"/>
      <c r="WFZ66" s="78"/>
      <c r="WGA66" s="9"/>
      <c r="WGB66" s="9"/>
      <c r="WGC66" s="78"/>
      <c r="WGD66" s="9"/>
      <c r="WGE66" s="9"/>
      <c r="WGF66" s="78"/>
      <c r="WGG66" s="9"/>
      <c r="WGH66" s="9"/>
      <c r="WGI66" s="78"/>
      <c r="WGJ66" s="10"/>
      <c r="WGK66" s="10"/>
      <c r="WGL66" s="10"/>
      <c r="WGM66" s="9"/>
      <c r="WGN66" s="9"/>
      <c r="WGO66" s="78"/>
      <c r="WGP66" s="10"/>
      <c r="WGQ66" s="10"/>
      <c r="WGR66" s="10"/>
      <c r="WGS66" s="9"/>
      <c r="WGT66" s="9"/>
      <c r="WGU66" s="78"/>
      <c r="WGV66" s="9"/>
      <c r="WGW66" s="9"/>
      <c r="WGX66" s="78"/>
      <c r="WGY66" s="10"/>
      <c r="WGZ66" s="10"/>
      <c r="WHA66" s="10"/>
      <c r="WHB66" s="10"/>
      <c r="WHC66" s="10"/>
      <c r="WHD66" s="10"/>
      <c r="WHE66" s="57"/>
      <c r="WHF66" s="58"/>
      <c r="WHG66" s="9"/>
      <c r="WHH66" s="9"/>
      <c r="WHI66" s="78"/>
      <c r="WHJ66" s="9"/>
      <c r="WHK66" s="9"/>
      <c r="WHL66" s="78"/>
      <c r="WHM66" s="9"/>
      <c r="WHN66" s="9"/>
      <c r="WHO66" s="78"/>
      <c r="WHP66" s="9"/>
      <c r="WHQ66" s="9"/>
      <c r="WHR66" s="78"/>
      <c r="WHS66" s="9"/>
      <c r="WHT66" s="9"/>
      <c r="WHU66" s="78"/>
      <c r="WHV66" s="9"/>
      <c r="WHW66" s="9"/>
      <c r="WHX66" s="78"/>
      <c r="WHY66" s="9"/>
      <c r="WHZ66" s="9"/>
      <c r="WIA66" s="78"/>
      <c r="WIB66" s="9"/>
      <c r="WIC66" s="9"/>
      <c r="WID66" s="78"/>
      <c r="WIE66" s="9"/>
      <c r="WIF66" s="9"/>
      <c r="WIG66" s="78"/>
      <c r="WIH66" s="9"/>
      <c r="WII66" s="9"/>
      <c r="WIJ66" s="78"/>
      <c r="WIK66" s="9"/>
      <c r="WIL66" s="9"/>
      <c r="WIM66" s="78"/>
      <c r="WIN66" s="9"/>
      <c r="WIO66" s="9"/>
      <c r="WIP66" s="78"/>
      <c r="WIQ66" s="9"/>
      <c r="WIR66" s="9"/>
      <c r="WIS66" s="78"/>
      <c r="WIT66" s="9"/>
      <c r="WIU66" s="9"/>
      <c r="WIV66" s="78"/>
      <c r="WIW66" s="9"/>
      <c r="WIX66" s="9"/>
      <c r="WIY66" s="78"/>
      <c r="WIZ66" s="9"/>
      <c r="WJA66" s="9"/>
      <c r="WJB66" s="78"/>
      <c r="WJC66" s="9"/>
      <c r="WJD66" s="9"/>
      <c r="WJE66" s="78"/>
      <c r="WJF66" s="9"/>
      <c r="WJG66" s="9"/>
      <c r="WJH66" s="78"/>
      <c r="WJI66" s="9"/>
      <c r="WJJ66" s="9"/>
      <c r="WJK66" s="78"/>
      <c r="WJL66" s="9"/>
      <c r="WJM66" s="9"/>
      <c r="WJN66" s="78"/>
      <c r="WJO66" s="9"/>
      <c r="WJP66" s="9"/>
      <c r="WJQ66" s="78"/>
      <c r="WJR66" s="10"/>
      <c r="WJS66" s="10"/>
      <c r="WJT66" s="10"/>
      <c r="WJU66" s="9"/>
      <c r="WJV66" s="9"/>
      <c r="WJW66" s="78"/>
      <c r="WJX66" s="10"/>
      <c r="WJY66" s="10"/>
      <c r="WJZ66" s="10"/>
      <c r="WKA66" s="9"/>
      <c r="WKB66" s="9"/>
      <c r="WKC66" s="78"/>
      <c r="WKD66" s="9"/>
      <c r="WKE66" s="9"/>
      <c r="WKF66" s="78"/>
      <c r="WKG66" s="10"/>
      <c r="WKH66" s="10"/>
      <c r="WKI66" s="10"/>
      <c r="WKJ66" s="10"/>
      <c r="WKK66" s="10"/>
      <c r="WKL66" s="10"/>
      <c r="WKM66" s="57"/>
      <c r="WKN66" s="58"/>
      <c r="WKO66" s="9"/>
      <c r="WKP66" s="9"/>
      <c r="WKQ66" s="78"/>
      <c r="WKR66" s="9"/>
      <c r="WKS66" s="9"/>
      <c r="WKT66" s="78"/>
      <c r="WKU66" s="9"/>
      <c r="WKV66" s="9"/>
      <c r="WKW66" s="78"/>
      <c r="WKX66" s="9"/>
      <c r="WKY66" s="9"/>
      <c r="WKZ66" s="78"/>
      <c r="WLA66" s="9"/>
      <c r="WLB66" s="9"/>
      <c r="WLC66" s="78"/>
      <c r="WLD66" s="9"/>
      <c r="WLE66" s="9"/>
      <c r="WLF66" s="78"/>
      <c r="WLG66" s="9"/>
      <c r="WLH66" s="9"/>
      <c r="WLI66" s="78"/>
      <c r="WLJ66" s="9"/>
      <c r="WLK66" s="9"/>
      <c r="WLL66" s="78"/>
      <c r="WLM66" s="9"/>
      <c r="WLN66" s="9"/>
      <c r="WLO66" s="78"/>
      <c r="WLP66" s="9"/>
      <c r="WLQ66" s="9"/>
      <c r="WLR66" s="78"/>
      <c r="WLS66" s="9"/>
      <c r="WLT66" s="9"/>
      <c r="WLU66" s="78"/>
      <c r="WLV66" s="9"/>
      <c r="WLW66" s="9"/>
      <c r="WLX66" s="78"/>
      <c r="WLY66" s="9"/>
      <c r="WLZ66" s="9"/>
      <c r="WMA66" s="78"/>
      <c r="WMB66" s="9"/>
      <c r="WMC66" s="9"/>
      <c r="WMD66" s="78"/>
      <c r="WME66" s="9"/>
      <c r="WMF66" s="9"/>
      <c r="WMG66" s="78"/>
      <c r="WMH66" s="9"/>
      <c r="WMI66" s="9"/>
      <c r="WMJ66" s="78"/>
      <c r="WMK66" s="9"/>
      <c r="WML66" s="9"/>
      <c r="WMM66" s="78"/>
      <c r="WMN66" s="9"/>
      <c r="WMO66" s="9"/>
      <c r="WMP66" s="78"/>
      <c r="WMQ66" s="9"/>
      <c r="WMR66" s="9"/>
      <c r="WMS66" s="78"/>
      <c r="WMT66" s="9"/>
      <c r="WMU66" s="9"/>
      <c r="WMV66" s="78"/>
      <c r="WMW66" s="9"/>
      <c r="WMX66" s="9"/>
      <c r="WMY66" s="78"/>
      <c r="WMZ66" s="10"/>
      <c r="WNA66" s="10"/>
      <c r="WNB66" s="10"/>
      <c r="WNC66" s="9"/>
      <c r="WND66" s="9"/>
      <c r="WNE66" s="78"/>
      <c r="WNF66" s="10"/>
      <c r="WNG66" s="10"/>
      <c r="WNH66" s="10"/>
      <c r="WNI66" s="9"/>
      <c r="WNJ66" s="9"/>
      <c r="WNK66" s="78"/>
      <c r="WNL66" s="9"/>
      <c r="WNM66" s="9"/>
      <c r="WNN66" s="78"/>
      <c r="WNO66" s="10"/>
      <c r="WNP66" s="10"/>
      <c r="WNQ66" s="10"/>
      <c r="WNR66" s="10"/>
      <c r="WNS66" s="10"/>
      <c r="WNT66" s="10"/>
      <c r="WNU66" s="57"/>
      <c r="WNV66" s="58"/>
      <c r="WNW66" s="9"/>
      <c r="WNX66" s="9"/>
      <c r="WNY66" s="78"/>
      <c r="WNZ66" s="9"/>
      <c r="WOA66" s="9"/>
      <c r="WOB66" s="78"/>
      <c r="WOC66" s="9"/>
      <c r="WOD66" s="9"/>
      <c r="WOE66" s="78"/>
      <c r="WOF66" s="9"/>
      <c r="WOG66" s="9"/>
      <c r="WOH66" s="78"/>
      <c r="WOI66" s="9"/>
      <c r="WOJ66" s="9"/>
      <c r="WOK66" s="78"/>
      <c r="WOL66" s="9"/>
      <c r="WOM66" s="9"/>
      <c r="WON66" s="78"/>
      <c r="WOO66" s="9"/>
      <c r="WOP66" s="9"/>
      <c r="WOQ66" s="78"/>
      <c r="WOR66" s="9"/>
      <c r="WOS66" s="9"/>
      <c r="WOT66" s="78"/>
      <c r="WOU66" s="9"/>
      <c r="WOV66" s="9"/>
      <c r="WOW66" s="78"/>
      <c r="WOX66" s="9"/>
      <c r="WOY66" s="9"/>
      <c r="WOZ66" s="78"/>
      <c r="WPA66" s="9"/>
      <c r="WPB66" s="9"/>
      <c r="WPC66" s="78"/>
      <c r="WPD66" s="9"/>
      <c r="WPE66" s="9"/>
      <c r="WPF66" s="78"/>
      <c r="WPG66" s="9"/>
      <c r="WPH66" s="9"/>
      <c r="WPI66" s="78"/>
      <c r="WPJ66" s="9"/>
      <c r="WPK66" s="9"/>
      <c r="WPL66" s="78"/>
      <c r="WPM66" s="9"/>
      <c r="WPN66" s="9"/>
      <c r="WPO66" s="78"/>
      <c r="WPP66" s="9"/>
      <c r="WPQ66" s="9"/>
      <c r="WPR66" s="78"/>
      <c r="WPS66" s="9"/>
      <c r="WPT66" s="9"/>
      <c r="WPU66" s="78"/>
      <c r="WPV66" s="9"/>
      <c r="WPW66" s="9"/>
      <c r="WPX66" s="78"/>
      <c r="WPY66" s="9"/>
      <c r="WPZ66" s="9"/>
      <c r="WQA66" s="78"/>
      <c r="WQB66" s="9"/>
      <c r="WQC66" s="9"/>
      <c r="WQD66" s="78"/>
      <c r="WQE66" s="9"/>
      <c r="WQF66" s="9"/>
      <c r="WQG66" s="78"/>
      <c r="WQH66" s="10"/>
      <c r="WQI66" s="10"/>
      <c r="WQJ66" s="10"/>
      <c r="WQK66" s="9"/>
      <c r="WQL66" s="9"/>
      <c r="WQM66" s="78"/>
      <c r="WQN66" s="10"/>
      <c r="WQO66" s="10"/>
      <c r="WQP66" s="10"/>
      <c r="WQQ66" s="9"/>
      <c r="WQR66" s="9"/>
      <c r="WQS66" s="78"/>
      <c r="WQT66" s="9"/>
      <c r="WQU66" s="9"/>
      <c r="WQV66" s="78"/>
      <c r="WQW66" s="10"/>
      <c r="WQX66" s="10"/>
      <c r="WQY66" s="10"/>
      <c r="WQZ66" s="10"/>
      <c r="WRA66" s="10"/>
      <c r="WRB66" s="10"/>
      <c r="WRC66" s="57"/>
      <c r="WRD66" s="58"/>
      <c r="WRE66" s="9"/>
      <c r="WRF66" s="9"/>
      <c r="WRG66" s="78"/>
      <c r="WRH66" s="9"/>
      <c r="WRI66" s="9"/>
      <c r="WRJ66" s="78"/>
      <c r="WRK66" s="9"/>
      <c r="WRL66" s="9"/>
      <c r="WRM66" s="78"/>
      <c r="WRN66" s="9"/>
      <c r="WRO66" s="9"/>
      <c r="WRP66" s="78"/>
      <c r="WRQ66" s="9"/>
      <c r="WRR66" s="9"/>
      <c r="WRS66" s="78"/>
      <c r="WRT66" s="9"/>
      <c r="WRU66" s="9"/>
      <c r="WRV66" s="78"/>
      <c r="WRW66" s="9"/>
      <c r="WRX66" s="9"/>
      <c r="WRY66" s="78"/>
      <c r="WRZ66" s="9"/>
      <c r="WSA66" s="9"/>
      <c r="WSB66" s="78"/>
      <c r="WSC66" s="9"/>
      <c r="WSD66" s="9"/>
      <c r="WSE66" s="78"/>
      <c r="WSF66" s="9"/>
      <c r="WSG66" s="9"/>
      <c r="WSH66" s="78"/>
      <c r="WSI66" s="9"/>
      <c r="WSJ66" s="9"/>
      <c r="WSK66" s="78"/>
      <c r="WSL66" s="9"/>
      <c r="WSM66" s="9"/>
      <c r="WSN66" s="78"/>
      <c r="WSO66" s="9"/>
      <c r="WSP66" s="9"/>
      <c r="WSQ66" s="78"/>
      <c r="WSR66" s="9"/>
      <c r="WSS66" s="9"/>
      <c r="WST66" s="78"/>
      <c r="WSU66" s="9"/>
      <c r="WSV66" s="9"/>
      <c r="WSW66" s="78"/>
      <c r="WSX66" s="9"/>
      <c r="WSY66" s="9"/>
      <c r="WSZ66" s="78"/>
      <c r="WTA66" s="9"/>
      <c r="WTB66" s="9"/>
      <c r="WTC66" s="78"/>
      <c r="WTD66" s="9"/>
      <c r="WTE66" s="9"/>
      <c r="WTF66" s="78"/>
      <c r="WTG66" s="9"/>
      <c r="WTH66" s="9"/>
      <c r="WTI66" s="78"/>
      <c r="WTJ66" s="9"/>
      <c r="WTK66" s="9"/>
      <c r="WTL66" s="78"/>
      <c r="WTM66" s="9"/>
      <c r="WTN66" s="9"/>
      <c r="WTO66" s="78"/>
      <c r="WTP66" s="10"/>
      <c r="WTQ66" s="10"/>
      <c r="WTR66" s="10"/>
      <c r="WTS66" s="9"/>
      <c r="WTT66" s="9"/>
      <c r="WTU66" s="78"/>
      <c r="WTV66" s="10"/>
      <c r="WTW66" s="10"/>
      <c r="WTX66" s="10"/>
      <c r="WTY66" s="9"/>
      <c r="WTZ66" s="9"/>
      <c r="WUA66" s="78"/>
      <c r="WUB66" s="9"/>
      <c r="WUC66" s="9"/>
      <c r="WUD66" s="78"/>
      <c r="WUE66" s="10"/>
      <c r="WUF66" s="10"/>
      <c r="WUG66" s="10"/>
      <c r="WUH66" s="10"/>
      <c r="WUI66" s="10"/>
      <c r="WUJ66" s="10"/>
      <c r="WUK66" s="57"/>
      <c r="WUL66" s="58"/>
      <c r="WUM66" s="9"/>
      <c r="WUN66" s="9"/>
      <c r="WUO66" s="78"/>
      <c r="WUP66" s="9"/>
      <c r="WUQ66" s="9"/>
      <c r="WUR66" s="78"/>
      <c r="WUS66" s="9"/>
      <c r="WUT66" s="9"/>
      <c r="WUU66" s="78"/>
      <c r="WUV66" s="9"/>
      <c r="WUW66" s="9"/>
      <c r="WUX66" s="78"/>
      <c r="WUY66" s="9"/>
      <c r="WUZ66" s="9"/>
      <c r="WVA66" s="78"/>
      <c r="WVB66" s="9"/>
      <c r="WVC66" s="9"/>
      <c r="WVD66" s="78"/>
      <c r="WVE66" s="9"/>
      <c r="WVF66" s="9"/>
      <c r="WVG66" s="78"/>
      <c r="WVH66" s="9"/>
      <c r="WVI66" s="9"/>
      <c r="WVJ66" s="78"/>
      <c r="WVK66" s="9"/>
      <c r="WVL66" s="9"/>
      <c r="WVM66" s="78"/>
      <c r="WVN66" s="9"/>
      <c r="WVO66" s="9"/>
      <c r="WVP66" s="78"/>
      <c r="WVQ66" s="9"/>
      <c r="WVR66" s="9"/>
      <c r="WVS66" s="78"/>
      <c r="WVT66" s="9"/>
      <c r="WVU66" s="9"/>
      <c r="WVV66" s="78"/>
      <c r="WVW66" s="9"/>
      <c r="WVX66" s="9"/>
      <c r="WVY66" s="78"/>
      <c r="WVZ66" s="9"/>
      <c r="WWA66" s="9"/>
      <c r="WWB66" s="78"/>
      <c r="WWC66" s="9"/>
      <c r="WWD66" s="9"/>
      <c r="WWE66" s="78"/>
      <c r="WWF66" s="9"/>
      <c r="WWG66" s="9"/>
      <c r="WWH66" s="78"/>
      <c r="WWI66" s="9"/>
      <c r="WWJ66" s="9"/>
      <c r="WWK66" s="78"/>
      <c r="WWL66" s="9"/>
      <c r="WWM66" s="9"/>
      <c r="WWN66" s="78"/>
      <c r="WWO66" s="9"/>
      <c r="WWP66" s="9"/>
      <c r="WWQ66" s="78"/>
      <c r="WWR66" s="9"/>
      <c r="WWS66" s="9"/>
      <c r="WWT66" s="78"/>
      <c r="WWU66" s="9"/>
      <c r="WWV66" s="9"/>
      <c r="WWW66" s="78"/>
      <c r="WWX66" s="10"/>
      <c r="WWY66" s="10"/>
      <c r="WWZ66" s="10"/>
      <c r="WXA66" s="9"/>
      <c r="WXB66" s="9"/>
      <c r="WXC66" s="78"/>
      <c r="WXD66" s="10"/>
      <c r="WXE66" s="10"/>
      <c r="WXF66" s="10"/>
      <c r="WXG66" s="9"/>
      <c r="WXH66" s="9"/>
      <c r="WXI66" s="78"/>
      <c r="WXJ66" s="9"/>
      <c r="WXK66" s="9"/>
      <c r="WXL66" s="78"/>
      <c r="WXM66" s="10"/>
      <c r="WXN66" s="10"/>
      <c r="WXO66" s="10"/>
      <c r="WXP66" s="10"/>
      <c r="WXQ66" s="10"/>
      <c r="WXR66" s="10"/>
      <c r="WXS66" s="57"/>
      <c r="WXT66" s="58"/>
      <c r="WXU66" s="9"/>
      <c r="WXV66" s="9"/>
      <c r="WXW66" s="78"/>
      <c r="WXX66" s="9"/>
      <c r="WXY66" s="9"/>
      <c r="WXZ66" s="78"/>
      <c r="WYA66" s="9"/>
      <c r="WYB66" s="9"/>
      <c r="WYC66" s="78"/>
      <c r="WYD66" s="9"/>
      <c r="WYE66" s="9"/>
      <c r="WYF66" s="78"/>
      <c r="WYG66" s="9"/>
      <c r="WYH66" s="9"/>
      <c r="WYI66" s="78"/>
      <c r="WYJ66" s="9"/>
      <c r="WYK66" s="9"/>
      <c r="WYL66" s="78"/>
      <c r="WYM66" s="9"/>
      <c r="WYN66" s="9"/>
      <c r="WYO66" s="78"/>
      <c r="WYP66" s="9"/>
      <c r="WYQ66" s="9"/>
      <c r="WYR66" s="78"/>
      <c r="WYS66" s="9"/>
      <c r="WYT66" s="9"/>
      <c r="WYU66" s="78"/>
      <c r="WYV66" s="9"/>
      <c r="WYW66" s="9"/>
      <c r="WYX66" s="78"/>
      <c r="WYY66" s="9"/>
      <c r="WYZ66" s="9"/>
      <c r="WZA66" s="78"/>
      <c r="WZB66" s="9"/>
      <c r="WZC66" s="9"/>
      <c r="WZD66" s="78"/>
      <c r="WZE66" s="9"/>
      <c r="WZF66" s="9"/>
      <c r="WZG66" s="78"/>
      <c r="WZH66" s="9"/>
      <c r="WZI66" s="9"/>
      <c r="WZJ66" s="78"/>
      <c r="WZK66" s="9"/>
      <c r="WZL66" s="9"/>
      <c r="WZM66" s="78"/>
      <c r="WZN66" s="9"/>
      <c r="WZO66" s="9"/>
      <c r="WZP66" s="78"/>
      <c r="WZQ66" s="9"/>
      <c r="WZR66" s="9"/>
      <c r="WZS66" s="78"/>
      <c r="WZT66" s="9"/>
      <c r="WZU66" s="9"/>
      <c r="WZV66" s="78"/>
      <c r="WZW66" s="9"/>
      <c r="WZX66" s="9"/>
      <c r="WZY66" s="78"/>
      <c r="WZZ66" s="9"/>
      <c r="XAA66" s="9"/>
      <c r="XAB66" s="78"/>
      <c r="XAC66" s="9"/>
      <c r="XAD66" s="9"/>
      <c r="XAE66" s="78"/>
      <c r="XAF66" s="10"/>
      <c r="XAG66" s="10"/>
      <c r="XAH66" s="10"/>
      <c r="XAI66" s="9"/>
      <c r="XAJ66" s="9"/>
      <c r="XAK66" s="78"/>
      <c r="XAL66" s="10"/>
      <c r="XAM66" s="10"/>
      <c r="XAN66" s="10"/>
      <c r="XAO66" s="9"/>
      <c r="XAP66" s="9"/>
      <c r="XAQ66" s="78"/>
      <c r="XAR66" s="9"/>
      <c r="XAS66" s="9"/>
      <c r="XAT66" s="78"/>
      <c r="XAU66" s="10"/>
      <c r="XAV66" s="10"/>
      <c r="XAW66" s="10"/>
      <c r="XAX66" s="10"/>
      <c r="XAY66" s="10"/>
      <c r="XAZ66" s="10"/>
      <c r="XBA66" s="57"/>
      <c r="XBB66" s="58"/>
      <c r="XBC66" s="9"/>
      <c r="XBD66" s="9"/>
      <c r="XBE66" s="78"/>
      <c r="XBF66" s="9"/>
      <c r="XBG66" s="9"/>
      <c r="XBH66" s="78"/>
      <c r="XBI66" s="9"/>
      <c r="XBJ66" s="9"/>
      <c r="XBK66" s="78"/>
      <c r="XBL66" s="9"/>
      <c r="XBM66" s="9"/>
      <c r="XBN66" s="78"/>
      <c r="XBO66" s="9"/>
      <c r="XBP66" s="9"/>
      <c r="XBQ66" s="78"/>
      <c r="XBR66" s="9"/>
      <c r="XBS66" s="9"/>
      <c r="XBT66" s="78"/>
      <c r="XBU66" s="9"/>
      <c r="XBV66" s="9"/>
      <c r="XBW66" s="78"/>
      <c r="XBX66" s="9"/>
      <c r="XBY66" s="9"/>
      <c r="XBZ66" s="78"/>
      <c r="XCA66" s="9"/>
      <c r="XCB66" s="9"/>
      <c r="XCC66" s="78"/>
      <c r="XCD66" s="9"/>
      <c r="XCE66" s="9"/>
      <c r="XCF66" s="78"/>
      <c r="XCG66" s="9"/>
      <c r="XCH66" s="9"/>
      <c r="XCI66" s="78"/>
      <c r="XCJ66" s="9"/>
      <c r="XCK66" s="9"/>
      <c r="XCL66" s="78"/>
      <c r="XCM66" s="9"/>
      <c r="XCN66" s="9"/>
      <c r="XCO66" s="78"/>
      <c r="XCP66" s="9"/>
      <c r="XCQ66" s="9"/>
      <c r="XCR66" s="78"/>
    </row>
    <row r="67" spans="1:16320">
      <c r="A67" s="13">
        <v>58</v>
      </c>
      <c r="B67" s="2" t="s">
        <v>90</v>
      </c>
      <c r="C67" s="84"/>
      <c r="D67" s="84"/>
      <c r="E67" s="109">
        <v>0</v>
      </c>
      <c r="F67" s="84"/>
      <c r="G67" s="84"/>
      <c r="H67" s="109">
        <v>0</v>
      </c>
      <c r="I67" s="84"/>
      <c r="J67" s="84"/>
      <c r="K67" s="109">
        <v>0</v>
      </c>
      <c r="L67" s="84"/>
      <c r="M67" s="84"/>
      <c r="N67" s="109">
        <v>0</v>
      </c>
      <c r="O67" s="84"/>
      <c r="P67" s="84"/>
      <c r="Q67" s="109">
        <v>0</v>
      </c>
      <c r="R67" s="84"/>
      <c r="S67" s="84"/>
      <c r="T67" s="109">
        <v>0</v>
      </c>
      <c r="U67" s="84"/>
      <c r="V67" s="84"/>
      <c r="W67" s="109">
        <v>0</v>
      </c>
      <c r="X67" s="84"/>
      <c r="Y67" s="84"/>
      <c r="Z67" s="84">
        <f t="shared" si="122"/>
        <v>0</v>
      </c>
      <c r="AA67" s="84"/>
      <c r="AB67" s="84"/>
      <c r="AC67" s="84">
        <f t="shared" si="114"/>
        <v>0</v>
      </c>
      <c r="AD67" s="84"/>
      <c r="AE67" s="84"/>
      <c r="AF67" s="84">
        <f t="shared" si="115"/>
        <v>0</v>
      </c>
      <c r="AG67" s="84"/>
      <c r="AH67" s="84"/>
      <c r="AI67" s="84">
        <f t="shared" si="116"/>
        <v>0</v>
      </c>
      <c r="AJ67" s="84"/>
      <c r="AK67" s="84"/>
      <c r="AL67" s="84">
        <f t="shared" si="117"/>
        <v>0</v>
      </c>
      <c r="AM67" s="84"/>
      <c r="AN67" s="84"/>
      <c r="AO67" s="84">
        <f t="shared" si="118"/>
        <v>0</v>
      </c>
      <c r="AP67" s="84"/>
      <c r="AQ67" s="84"/>
      <c r="AR67" s="109">
        <v>0</v>
      </c>
      <c r="AS67" s="84"/>
      <c r="AT67" s="84"/>
      <c r="AU67" s="109">
        <v>0</v>
      </c>
      <c r="AV67" s="84"/>
      <c r="AW67" s="84"/>
      <c r="AX67" s="84">
        <f t="shared" si="119"/>
        <v>0</v>
      </c>
      <c r="AY67" s="84"/>
      <c r="AZ67" s="84"/>
      <c r="BA67" s="84">
        <f t="shared" si="120"/>
        <v>0</v>
      </c>
      <c r="BB67" s="84"/>
      <c r="BC67" s="84"/>
      <c r="BD67" s="109">
        <f t="shared" si="40"/>
        <v>0</v>
      </c>
      <c r="BE67" s="84"/>
      <c r="BF67" s="84"/>
      <c r="BG67" s="109">
        <f t="shared" si="42"/>
        <v>0</v>
      </c>
      <c r="BH67" s="84"/>
      <c r="BI67" s="84"/>
      <c r="BJ67" s="109">
        <f t="shared" si="44"/>
        <v>0</v>
      </c>
      <c r="BK67" s="84"/>
      <c r="BL67" s="84"/>
      <c r="BM67" s="109">
        <f t="shared" si="74"/>
        <v>0</v>
      </c>
      <c r="BN67" s="135">
        <f t="shared" ref="BN67:BP74" si="173">SUM(C67+F67+I67+L67+O67+R67+U67+X67+AA67+AD67+AG67+AJ67+AM67+AP67+AS67+AV67+AY67+BB67+BE67+BH67+BK67)</f>
        <v>0</v>
      </c>
      <c r="BO67" s="135">
        <f t="shared" si="173"/>
        <v>0</v>
      </c>
      <c r="BP67" s="135">
        <f t="shared" si="173"/>
        <v>0</v>
      </c>
      <c r="BQ67" s="84">
        <v>768236000</v>
      </c>
      <c r="BR67" s="84">
        <v>168039203</v>
      </c>
      <c r="BS67" s="109">
        <f t="shared" si="47"/>
        <v>-600196797</v>
      </c>
      <c r="BT67" s="135">
        <f t="shared" ref="BT67:BV74" si="174">SUM(BQ67)</f>
        <v>768236000</v>
      </c>
      <c r="BU67" s="135">
        <f t="shared" si="174"/>
        <v>168039203</v>
      </c>
      <c r="BV67" s="135">
        <f t="shared" si="174"/>
        <v>-600196797</v>
      </c>
      <c r="BW67" s="84"/>
      <c r="BX67" s="84"/>
      <c r="BY67" s="84">
        <f t="shared" si="153"/>
        <v>0</v>
      </c>
      <c r="BZ67" s="84"/>
      <c r="CA67" s="84"/>
      <c r="CB67" s="109">
        <f t="shared" si="51"/>
        <v>0</v>
      </c>
      <c r="CC67" s="135">
        <f t="shared" ref="CC67:CE74" si="175">SUM(BW67+BZ67)</f>
        <v>0</v>
      </c>
      <c r="CD67" s="135">
        <f t="shared" si="175"/>
        <v>0</v>
      </c>
      <c r="CE67" s="135">
        <f t="shared" si="175"/>
        <v>0</v>
      </c>
      <c r="CF67" s="91">
        <f t="shared" si="78"/>
        <v>768236000</v>
      </c>
      <c r="CG67" s="91">
        <f t="shared" si="78"/>
        <v>168039203</v>
      </c>
      <c r="CH67" s="91">
        <f t="shared" si="78"/>
        <v>-600196797</v>
      </c>
    </row>
    <row r="68" spans="1:16320">
      <c r="A68" s="13">
        <v>59</v>
      </c>
      <c r="B68" s="2" t="s">
        <v>85</v>
      </c>
      <c r="C68" s="84"/>
      <c r="D68" s="84"/>
      <c r="E68" s="87">
        <v>0</v>
      </c>
      <c r="F68" s="84"/>
      <c r="G68" s="84"/>
      <c r="H68" s="87">
        <v>0</v>
      </c>
      <c r="I68" s="84"/>
      <c r="J68" s="84"/>
      <c r="K68" s="87">
        <v>0</v>
      </c>
      <c r="L68" s="86"/>
      <c r="M68" s="86"/>
      <c r="N68" s="87">
        <v>0</v>
      </c>
      <c r="O68" s="84"/>
      <c r="P68" s="84"/>
      <c r="Q68" s="87">
        <v>0</v>
      </c>
      <c r="R68" s="84"/>
      <c r="S68" s="84"/>
      <c r="T68" s="87">
        <v>0</v>
      </c>
      <c r="U68" s="84"/>
      <c r="V68" s="84"/>
      <c r="W68" s="87">
        <v>0</v>
      </c>
      <c r="X68" s="84"/>
      <c r="Y68" s="84"/>
      <c r="Z68" s="84">
        <f t="shared" si="122"/>
        <v>0</v>
      </c>
      <c r="AA68" s="84"/>
      <c r="AB68" s="84"/>
      <c r="AC68" s="84">
        <f t="shared" si="114"/>
        <v>0</v>
      </c>
      <c r="AD68" s="84"/>
      <c r="AE68" s="84"/>
      <c r="AF68" s="84">
        <f t="shared" si="115"/>
        <v>0</v>
      </c>
      <c r="AG68" s="84"/>
      <c r="AH68" s="84"/>
      <c r="AI68" s="84">
        <f t="shared" si="116"/>
        <v>0</v>
      </c>
      <c r="AJ68" s="84"/>
      <c r="AK68" s="84"/>
      <c r="AL68" s="84">
        <f t="shared" si="117"/>
        <v>0</v>
      </c>
      <c r="AM68" s="84"/>
      <c r="AN68" s="84"/>
      <c r="AO68" s="84">
        <f t="shared" si="118"/>
        <v>0</v>
      </c>
      <c r="AP68" s="84"/>
      <c r="AQ68" s="84"/>
      <c r="AR68" s="87">
        <v>0</v>
      </c>
      <c r="AS68" s="86"/>
      <c r="AT68" s="86"/>
      <c r="AU68" s="87">
        <v>0</v>
      </c>
      <c r="AV68" s="84"/>
      <c r="AW68" s="84"/>
      <c r="AX68" s="84">
        <f t="shared" si="119"/>
        <v>0</v>
      </c>
      <c r="AY68" s="84"/>
      <c r="AZ68" s="84"/>
      <c r="BA68" s="84">
        <f t="shared" si="120"/>
        <v>0</v>
      </c>
      <c r="BB68" s="84"/>
      <c r="BC68" s="84"/>
      <c r="BD68" s="87">
        <f t="shared" si="40"/>
        <v>0</v>
      </c>
      <c r="BE68" s="86"/>
      <c r="BF68" s="86"/>
      <c r="BG68" s="87">
        <f t="shared" si="42"/>
        <v>0</v>
      </c>
      <c r="BH68" s="86"/>
      <c r="BI68" s="86"/>
      <c r="BJ68" s="87">
        <f t="shared" si="44"/>
        <v>0</v>
      </c>
      <c r="BK68" s="86"/>
      <c r="BL68" s="86"/>
      <c r="BM68" s="87">
        <f t="shared" si="74"/>
        <v>0</v>
      </c>
      <c r="BN68" s="91">
        <f t="shared" si="173"/>
        <v>0</v>
      </c>
      <c r="BO68" s="91">
        <f t="shared" si="173"/>
        <v>0</v>
      </c>
      <c r="BP68" s="91">
        <f t="shared" si="173"/>
        <v>0</v>
      </c>
      <c r="BQ68" s="84"/>
      <c r="BR68" s="84"/>
      <c r="BS68" s="87">
        <f t="shared" si="47"/>
        <v>0</v>
      </c>
      <c r="BT68" s="91">
        <f t="shared" si="174"/>
        <v>0</v>
      </c>
      <c r="BU68" s="91">
        <f t="shared" si="174"/>
        <v>0</v>
      </c>
      <c r="BV68" s="91">
        <f t="shared" si="174"/>
        <v>0</v>
      </c>
      <c r="BW68" s="84"/>
      <c r="BX68" s="84"/>
      <c r="BY68" s="84">
        <f t="shared" si="153"/>
        <v>0</v>
      </c>
      <c r="BZ68" s="84"/>
      <c r="CA68" s="84"/>
      <c r="CB68" s="87">
        <f t="shared" si="51"/>
        <v>0</v>
      </c>
      <c r="CC68" s="91">
        <f t="shared" si="175"/>
        <v>0</v>
      </c>
      <c r="CD68" s="91">
        <f t="shared" si="175"/>
        <v>0</v>
      </c>
      <c r="CE68" s="91">
        <f t="shared" si="175"/>
        <v>0</v>
      </c>
      <c r="CF68" s="91">
        <f t="shared" si="78"/>
        <v>0</v>
      </c>
      <c r="CG68" s="91">
        <f t="shared" si="78"/>
        <v>0</v>
      </c>
      <c r="CH68" s="91">
        <f t="shared" si="78"/>
        <v>0</v>
      </c>
    </row>
    <row r="69" spans="1:16320">
      <c r="A69" s="13"/>
      <c r="B69" s="385" t="s">
        <v>270</v>
      </c>
      <c r="C69" s="84"/>
      <c r="D69" s="84"/>
      <c r="E69" s="87"/>
      <c r="F69" s="84"/>
      <c r="G69" s="84"/>
      <c r="H69" s="87"/>
      <c r="I69" s="84"/>
      <c r="J69" s="84"/>
      <c r="K69" s="87"/>
      <c r="L69" s="86"/>
      <c r="M69" s="86"/>
      <c r="N69" s="87"/>
      <c r="O69" s="84"/>
      <c r="P69" s="84"/>
      <c r="Q69" s="87"/>
      <c r="R69" s="84"/>
      <c r="S69" s="84"/>
      <c r="T69" s="87"/>
      <c r="U69" s="84"/>
      <c r="V69" s="84"/>
      <c r="W69" s="87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84"/>
      <c r="AM69" s="84"/>
      <c r="AN69" s="84"/>
      <c r="AO69" s="84"/>
      <c r="AP69" s="84"/>
      <c r="AQ69" s="84"/>
      <c r="AR69" s="87"/>
      <c r="AS69" s="86"/>
      <c r="AT69" s="86"/>
      <c r="AU69" s="87"/>
      <c r="AV69" s="84"/>
      <c r="AW69" s="84"/>
      <c r="AX69" s="84"/>
      <c r="AY69" s="84"/>
      <c r="AZ69" s="84"/>
      <c r="BA69" s="84"/>
      <c r="BB69" s="84"/>
      <c r="BC69" s="84"/>
      <c r="BD69" s="87"/>
      <c r="BE69" s="86"/>
      <c r="BF69" s="86"/>
      <c r="BG69" s="87"/>
      <c r="BH69" s="86"/>
      <c r="BI69" s="86"/>
      <c r="BJ69" s="87"/>
      <c r="BK69" s="86"/>
      <c r="BL69" s="86"/>
      <c r="BM69" s="87"/>
      <c r="BN69" s="91">
        <f t="shared" si="173"/>
        <v>0</v>
      </c>
      <c r="BO69" s="91">
        <f t="shared" si="173"/>
        <v>0</v>
      </c>
      <c r="BP69" s="91">
        <f t="shared" si="173"/>
        <v>0</v>
      </c>
      <c r="BQ69" s="84"/>
      <c r="BR69" s="84"/>
      <c r="BS69" s="87"/>
      <c r="BT69" s="91"/>
      <c r="BU69" s="91"/>
      <c r="BV69" s="91"/>
      <c r="BW69" s="84"/>
      <c r="BX69" s="84"/>
      <c r="BY69" s="84"/>
      <c r="BZ69" s="84"/>
      <c r="CA69" s="84"/>
      <c r="CB69" s="87"/>
      <c r="CC69" s="91"/>
      <c r="CD69" s="91"/>
      <c r="CE69" s="91"/>
      <c r="CF69" s="91">
        <f t="shared" si="78"/>
        <v>0</v>
      </c>
      <c r="CG69" s="91">
        <f t="shared" si="78"/>
        <v>0</v>
      </c>
      <c r="CH69" s="91">
        <f t="shared" si="78"/>
        <v>0</v>
      </c>
    </row>
    <row r="70" spans="1:16320">
      <c r="A70" s="13">
        <v>60</v>
      </c>
      <c r="B70" s="2" t="s">
        <v>56</v>
      </c>
      <c r="C70" s="84">
        <v>20000000</v>
      </c>
      <c r="D70" s="84"/>
      <c r="E70" s="87">
        <v>0</v>
      </c>
      <c r="F70" s="84">
        <v>449400000</v>
      </c>
      <c r="G70" s="84">
        <v>359600000</v>
      </c>
      <c r="H70" s="87">
        <v>0</v>
      </c>
      <c r="I70" s="84"/>
      <c r="J70" s="84"/>
      <c r="K70" s="87">
        <v>0</v>
      </c>
      <c r="L70" s="86"/>
      <c r="M70" s="86"/>
      <c r="N70" s="87">
        <v>0</v>
      </c>
      <c r="O70" s="84"/>
      <c r="P70" s="84"/>
      <c r="Q70" s="87">
        <v>0</v>
      </c>
      <c r="R70" s="84"/>
      <c r="S70" s="84"/>
      <c r="T70" s="87">
        <v>0</v>
      </c>
      <c r="U70" s="84"/>
      <c r="V70" s="84"/>
      <c r="W70" s="87">
        <v>0</v>
      </c>
      <c r="X70" s="84"/>
      <c r="Y70" s="84"/>
      <c r="Z70" s="84">
        <f t="shared" si="122"/>
        <v>0</v>
      </c>
      <c r="AA70" s="84"/>
      <c r="AB70" s="84"/>
      <c r="AC70" s="84">
        <f t="shared" si="114"/>
        <v>0</v>
      </c>
      <c r="AD70" s="84"/>
      <c r="AE70" s="84"/>
      <c r="AF70" s="84">
        <f t="shared" si="115"/>
        <v>0</v>
      </c>
      <c r="AG70" s="84"/>
      <c r="AH70" s="84"/>
      <c r="AI70" s="84">
        <f t="shared" si="116"/>
        <v>0</v>
      </c>
      <c r="AJ70" s="84">
        <v>0</v>
      </c>
      <c r="AK70" s="84">
        <v>0</v>
      </c>
      <c r="AL70" s="380">
        <f>AJ70-AK70</f>
        <v>0</v>
      </c>
      <c r="AM70" s="84"/>
      <c r="AN70" s="84"/>
      <c r="AO70" s="84">
        <f t="shared" si="118"/>
        <v>0</v>
      </c>
      <c r="AP70" s="84"/>
      <c r="AQ70" s="84"/>
      <c r="AR70" s="87">
        <v>0</v>
      </c>
      <c r="AS70" s="86"/>
      <c r="AT70" s="86"/>
      <c r="AU70" s="87">
        <v>0</v>
      </c>
      <c r="AV70" s="84"/>
      <c r="AW70" s="84"/>
      <c r="AX70" s="84">
        <f t="shared" si="119"/>
        <v>0</v>
      </c>
      <c r="AY70" s="84"/>
      <c r="AZ70" s="84"/>
      <c r="BA70" s="84">
        <f t="shared" si="120"/>
        <v>0</v>
      </c>
      <c r="BB70" s="84"/>
      <c r="BC70" s="84"/>
      <c r="BD70" s="87">
        <f t="shared" si="40"/>
        <v>0</v>
      </c>
      <c r="BE70" s="86"/>
      <c r="BF70" s="86"/>
      <c r="BG70" s="87">
        <f t="shared" si="42"/>
        <v>0</v>
      </c>
      <c r="BH70" s="86"/>
      <c r="BI70" s="86"/>
      <c r="BJ70" s="87">
        <f t="shared" si="44"/>
        <v>0</v>
      </c>
      <c r="BK70" s="86"/>
      <c r="BL70" s="86"/>
      <c r="BM70" s="87">
        <f t="shared" si="74"/>
        <v>0</v>
      </c>
      <c r="BN70" s="91">
        <f t="shared" si="173"/>
        <v>469400000</v>
      </c>
      <c r="BO70" s="91">
        <f t="shared" si="173"/>
        <v>359600000</v>
      </c>
      <c r="BP70" s="91">
        <f t="shared" si="173"/>
        <v>0</v>
      </c>
      <c r="BQ70" s="84"/>
      <c r="BR70" s="84"/>
      <c r="BS70" s="87">
        <f t="shared" si="47"/>
        <v>0</v>
      </c>
      <c r="BT70" s="91">
        <f t="shared" si="174"/>
        <v>0</v>
      </c>
      <c r="BU70" s="91">
        <f t="shared" si="174"/>
        <v>0</v>
      </c>
      <c r="BV70" s="91">
        <f t="shared" si="174"/>
        <v>0</v>
      </c>
      <c r="BW70" s="84"/>
      <c r="BX70" s="84"/>
      <c r="BY70" s="84">
        <f t="shared" si="153"/>
        <v>0</v>
      </c>
      <c r="BZ70" s="84"/>
      <c r="CA70" s="84"/>
      <c r="CB70" s="87">
        <f t="shared" si="51"/>
        <v>0</v>
      </c>
      <c r="CC70" s="91">
        <f t="shared" si="175"/>
        <v>0</v>
      </c>
      <c r="CD70" s="91">
        <f t="shared" si="175"/>
        <v>0</v>
      </c>
      <c r="CE70" s="91">
        <f t="shared" si="175"/>
        <v>0</v>
      </c>
      <c r="CF70" s="91">
        <f t="shared" si="78"/>
        <v>469400000</v>
      </c>
      <c r="CG70" s="91">
        <f t="shared" si="78"/>
        <v>359600000</v>
      </c>
      <c r="CH70" s="91">
        <f t="shared" si="78"/>
        <v>0</v>
      </c>
    </row>
    <row r="71" spans="1:16320">
      <c r="A71" s="13">
        <v>61</v>
      </c>
      <c r="B71" s="15" t="s">
        <v>57</v>
      </c>
      <c r="C71" s="84"/>
      <c r="D71" s="84"/>
      <c r="E71" s="87">
        <v>0</v>
      </c>
      <c r="F71" s="84"/>
      <c r="G71" s="84"/>
      <c r="H71" s="87">
        <v>0</v>
      </c>
      <c r="I71" s="84"/>
      <c r="J71" s="84"/>
      <c r="K71" s="87">
        <v>0</v>
      </c>
      <c r="L71" s="86"/>
      <c r="M71" s="86"/>
      <c r="N71" s="87">
        <v>0</v>
      </c>
      <c r="O71" s="84"/>
      <c r="P71" s="84"/>
      <c r="Q71" s="87">
        <v>0</v>
      </c>
      <c r="R71" s="84"/>
      <c r="S71" s="84"/>
      <c r="T71" s="87">
        <v>0</v>
      </c>
      <c r="U71" s="84"/>
      <c r="V71" s="84"/>
      <c r="W71" s="87">
        <v>0</v>
      </c>
      <c r="X71" s="84"/>
      <c r="Y71" s="84"/>
      <c r="Z71" s="84">
        <f t="shared" si="122"/>
        <v>0</v>
      </c>
      <c r="AA71" s="84"/>
      <c r="AB71" s="84"/>
      <c r="AC71" s="84">
        <f t="shared" si="114"/>
        <v>0</v>
      </c>
      <c r="AD71" s="84"/>
      <c r="AE71" s="84"/>
      <c r="AF71" s="84">
        <f t="shared" si="115"/>
        <v>0</v>
      </c>
      <c r="AG71" s="84"/>
      <c r="AH71" s="84"/>
      <c r="AI71" s="84">
        <f t="shared" si="116"/>
        <v>0</v>
      </c>
      <c r="AJ71" s="84"/>
      <c r="AK71" s="84"/>
      <c r="AL71" s="84">
        <f t="shared" si="117"/>
        <v>0</v>
      </c>
      <c r="AM71" s="84"/>
      <c r="AN71" s="84"/>
      <c r="AO71" s="84">
        <f t="shared" si="118"/>
        <v>0</v>
      </c>
      <c r="AP71" s="84"/>
      <c r="AQ71" s="84"/>
      <c r="AR71" s="87">
        <v>0</v>
      </c>
      <c r="AS71" s="86"/>
      <c r="AT71" s="86"/>
      <c r="AU71" s="87">
        <v>0</v>
      </c>
      <c r="AV71" s="84"/>
      <c r="AW71" s="84"/>
      <c r="AX71" s="84">
        <f t="shared" si="119"/>
        <v>0</v>
      </c>
      <c r="AY71" s="84"/>
      <c r="AZ71" s="84"/>
      <c r="BA71" s="84">
        <f t="shared" si="120"/>
        <v>0</v>
      </c>
      <c r="BB71" s="84"/>
      <c r="BC71" s="84"/>
      <c r="BD71" s="87">
        <f t="shared" si="40"/>
        <v>0</v>
      </c>
      <c r="BE71" s="86"/>
      <c r="BF71" s="86"/>
      <c r="BG71" s="87">
        <f t="shared" si="42"/>
        <v>0</v>
      </c>
      <c r="BH71" s="86"/>
      <c r="BI71" s="86"/>
      <c r="BJ71" s="87">
        <f t="shared" si="44"/>
        <v>0</v>
      </c>
      <c r="BK71" s="86"/>
      <c r="BL71" s="86"/>
      <c r="BM71" s="87">
        <f t="shared" si="74"/>
        <v>0</v>
      </c>
      <c r="BN71" s="91">
        <f t="shared" si="173"/>
        <v>0</v>
      </c>
      <c r="BO71" s="91">
        <f t="shared" si="173"/>
        <v>0</v>
      </c>
      <c r="BP71" s="91">
        <f t="shared" si="173"/>
        <v>0</v>
      </c>
      <c r="BQ71" s="84"/>
      <c r="BR71" s="84"/>
      <c r="BS71" s="87">
        <f t="shared" si="47"/>
        <v>0</v>
      </c>
      <c r="BT71" s="91">
        <f t="shared" si="174"/>
        <v>0</v>
      </c>
      <c r="BU71" s="91">
        <f t="shared" si="174"/>
        <v>0</v>
      </c>
      <c r="BV71" s="91">
        <f t="shared" si="174"/>
        <v>0</v>
      </c>
      <c r="BW71" s="84"/>
      <c r="BX71" s="84"/>
      <c r="BY71" s="84">
        <f t="shared" si="153"/>
        <v>0</v>
      </c>
      <c r="BZ71" s="84"/>
      <c r="CA71" s="84"/>
      <c r="CB71" s="87">
        <f t="shared" si="51"/>
        <v>0</v>
      </c>
      <c r="CC71" s="91">
        <f t="shared" si="175"/>
        <v>0</v>
      </c>
      <c r="CD71" s="91">
        <f t="shared" si="175"/>
        <v>0</v>
      </c>
      <c r="CE71" s="91">
        <f t="shared" si="175"/>
        <v>0</v>
      </c>
      <c r="CF71" s="91">
        <f t="shared" si="78"/>
        <v>0</v>
      </c>
      <c r="CG71" s="91">
        <f t="shared" si="78"/>
        <v>0</v>
      </c>
      <c r="CH71" s="91">
        <f t="shared" si="78"/>
        <v>0</v>
      </c>
    </row>
    <row r="72" spans="1:16320">
      <c r="A72" s="13">
        <v>62</v>
      </c>
      <c r="B72" s="15" t="s">
        <v>58</v>
      </c>
      <c r="C72" s="84"/>
      <c r="D72" s="84"/>
      <c r="E72" s="87">
        <v>0</v>
      </c>
      <c r="F72" s="84">
        <v>16072600</v>
      </c>
      <c r="G72" s="84">
        <v>13800072</v>
      </c>
      <c r="H72" s="87">
        <v>0</v>
      </c>
      <c r="I72" s="84"/>
      <c r="J72" s="84"/>
      <c r="K72" s="87">
        <v>0</v>
      </c>
      <c r="L72" s="86"/>
      <c r="M72" s="86"/>
      <c r="N72" s="87">
        <v>0</v>
      </c>
      <c r="O72" s="84"/>
      <c r="P72" s="84"/>
      <c r="Q72" s="87">
        <v>0</v>
      </c>
      <c r="R72" s="84"/>
      <c r="S72" s="84"/>
      <c r="T72" s="87">
        <v>0</v>
      </c>
      <c r="U72" s="84"/>
      <c r="V72" s="84"/>
      <c r="W72" s="87">
        <v>0</v>
      </c>
      <c r="X72" s="84"/>
      <c r="Y72" s="84"/>
      <c r="Z72" s="84">
        <f t="shared" si="122"/>
        <v>0</v>
      </c>
      <c r="AA72" s="84"/>
      <c r="AB72" s="84"/>
      <c r="AC72" s="84">
        <f t="shared" si="114"/>
        <v>0</v>
      </c>
      <c r="AD72" s="84"/>
      <c r="AE72" s="84"/>
      <c r="AF72" s="84">
        <f t="shared" si="115"/>
        <v>0</v>
      </c>
      <c r="AG72" s="84"/>
      <c r="AH72" s="84"/>
      <c r="AI72" s="84">
        <f t="shared" si="116"/>
        <v>0</v>
      </c>
      <c r="AJ72" s="84"/>
      <c r="AK72" s="84"/>
      <c r="AL72" s="84">
        <f t="shared" si="117"/>
        <v>0</v>
      </c>
      <c r="AM72" s="84"/>
      <c r="AN72" s="84"/>
      <c r="AO72" s="84">
        <f t="shared" si="118"/>
        <v>0</v>
      </c>
      <c r="AP72" s="84"/>
      <c r="AQ72" s="84"/>
      <c r="AR72" s="87">
        <v>0</v>
      </c>
      <c r="AS72" s="86"/>
      <c r="AT72" s="86"/>
      <c r="AU72" s="87">
        <v>0</v>
      </c>
      <c r="AV72" s="84"/>
      <c r="AW72" s="84"/>
      <c r="AX72" s="84">
        <f t="shared" si="119"/>
        <v>0</v>
      </c>
      <c r="AY72" s="84"/>
      <c r="AZ72" s="84"/>
      <c r="BA72" s="84">
        <f t="shared" si="120"/>
        <v>0</v>
      </c>
      <c r="BB72" s="84"/>
      <c r="BC72" s="84"/>
      <c r="BD72" s="87">
        <f t="shared" si="40"/>
        <v>0</v>
      </c>
      <c r="BE72" s="86"/>
      <c r="BF72" s="86"/>
      <c r="BG72" s="87">
        <f t="shared" si="42"/>
        <v>0</v>
      </c>
      <c r="BH72" s="86"/>
      <c r="BI72" s="86"/>
      <c r="BJ72" s="87">
        <f t="shared" si="44"/>
        <v>0</v>
      </c>
      <c r="BK72" s="86"/>
      <c r="BL72" s="86"/>
      <c r="BM72" s="87">
        <f t="shared" si="74"/>
        <v>0</v>
      </c>
      <c r="BN72" s="91">
        <f t="shared" si="173"/>
        <v>16072600</v>
      </c>
      <c r="BO72" s="91">
        <f t="shared" si="173"/>
        <v>13800072</v>
      </c>
      <c r="BP72" s="91">
        <f t="shared" si="173"/>
        <v>0</v>
      </c>
      <c r="BQ72" s="84"/>
      <c r="BR72" s="84"/>
      <c r="BS72" s="87">
        <f t="shared" si="47"/>
        <v>0</v>
      </c>
      <c r="BT72" s="91">
        <f t="shared" si="174"/>
        <v>0</v>
      </c>
      <c r="BU72" s="91">
        <f t="shared" si="174"/>
        <v>0</v>
      </c>
      <c r="BV72" s="91">
        <f t="shared" si="174"/>
        <v>0</v>
      </c>
      <c r="BW72" s="84"/>
      <c r="BX72" s="84"/>
      <c r="BY72" s="84">
        <f t="shared" si="153"/>
        <v>0</v>
      </c>
      <c r="BZ72" s="84"/>
      <c r="CA72" s="84"/>
      <c r="CB72" s="87">
        <f t="shared" si="51"/>
        <v>0</v>
      </c>
      <c r="CC72" s="91">
        <f t="shared" si="175"/>
        <v>0</v>
      </c>
      <c r="CD72" s="91">
        <f t="shared" si="175"/>
        <v>0</v>
      </c>
      <c r="CE72" s="91">
        <f t="shared" si="175"/>
        <v>0</v>
      </c>
      <c r="CF72" s="91">
        <f t="shared" si="78"/>
        <v>16072600</v>
      </c>
      <c r="CG72" s="91">
        <f t="shared" si="78"/>
        <v>13800072</v>
      </c>
      <c r="CH72" s="91">
        <f t="shared" si="78"/>
        <v>0</v>
      </c>
    </row>
    <row r="73" spans="1:16320">
      <c r="A73" s="13">
        <v>63</v>
      </c>
      <c r="B73" s="15" t="s">
        <v>59</v>
      </c>
      <c r="C73" s="84"/>
      <c r="D73" s="84"/>
      <c r="E73" s="87">
        <v>0</v>
      </c>
      <c r="F73" s="84"/>
      <c r="G73" s="84"/>
      <c r="H73" s="87">
        <v>0</v>
      </c>
      <c r="I73" s="84"/>
      <c r="J73" s="84"/>
      <c r="K73" s="87">
        <v>0</v>
      </c>
      <c r="L73" s="86"/>
      <c r="M73" s="86"/>
      <c r="N73" s="87">
        <v>0</v>
      </c>
      <c r="O73" s="84"/>
      <c r="P73" s="84"/>
      <c r="Q73" s="87">
        <v>0</v>
      </c>
      <c r="R73" s="84"/>
      <c r="S73" s="84"/>
      <c r="T73" s="87">
        <v>0</v>
      </c>
      <c r="U73" s="84"/>
      <c r="V73" s="84"/>
      <c r="W73" s="87">
        <v>0</v>
      </c>
      <c r="X73" s="84"/>
      <c r="Y73" s="84"/>
      <c r="Z73" s="84">
        <f t="shared" si="122"/>
        <v>0</v>
      </c>
      <c r="AA73" s="84"/>
      <c r="AB73" s="84"/>
      <c r="AC73" s="84">
        <f t="shared" si="114"/>
        <v>0</v>
      </c>
      <c r="AD73" s="84"/>
      <c r="AE73" s="84"/>
      <c r="AF73" s="84">
        <f t="shared" si="115"/>
        <v>0</v>
      </c>
      <c r="AG73" s="84"/>
      <c r="AH73" s="84"/>
      <c r="AI73" s="84">
        <f t="shared" si="116"/>
        <v>0</v>
      </c>
      <c r="AJ73" s="84"/>
      <c r="AK73" s="84"/>
      <c r="AL73" s="84">
        <f t="shared" si="117"/>
        <v>0</v>
      </c>
      <c r="AM73" s="84"/>
      <c r="AN73" s="84"/>
      <c r="AO73" s="84">
        <f t="shared" si="118"/>
        <v>0</v>
      </c>
      <c r="AP73" s="84"/>
      <c r="AQ73" s="84"/>
      <c r="AR73" s="87">
        <v>0</v>
      </c>
      <c r="AS73" s="86"/>
      <c r="AT73" s="86"/>
      <c r="AU73" s="87">
        <v>0</v>
      </c>
      <c r="AV73" s="84"/>
      <c r="AW73" s="84"/>
      <c r="AX73" s="84">
        <f t="shared" si="119"/>
        <v>0</v>
      </c>
      <c r="AY73" s="84"/>
      <c r="AZ73" s="84"/>
      <c r="BA73" s="84">
        <f t="shared" si="120"/>
        <v>0</v>
      </c>
      <c r="BB73" s="84"/>
      <c r="BC73" s="84"/>
      <c r="BD73" s="87">
        <f t="shared" si="40"/>
        <v>0</v>
      </c>
      <c r="BE73" s="86"/>
      <c r="BF73" s="86"/>
      <c r="BG73" s="87">
        <f t="shared" si="42"/>
        <v>0</v>
      </c>
      <c r="BH73" s="86"/>
      <c r="BI73" s="86"/>
      <c r="BJ73" s="87">
        <f t="shared" si="44"/>
        <v>0</v>
      </c>
      <c r="BK73" s="86"/>
      <c r="BL73" s="86"/>
      <c r="BM73" s="87">
        <f t="shared" si="74"/>
        <v>0</v>
      </c>
      <c r="BN73" s="91">
        <f t="shared" si="173"/>
        <v>0</v>
      </c>
      <c r="BO73" s="91">
        <f t="shared" si="173"/>
        <v>0</v>
      </c>
      <c r="BP73" s="91">
        <f t="shared" si="173"/>
        <v>0</v>
      </c>
      <c r="BQ73" s="84"/>
      <c r="BR73" s="84"/>
      <c r="BS73" s="87">
        <f t="shared" si="47"/>
        <v>0</v>
      </c>
      <c r="BT73" s="91">
        <f t="shared" si="174"/>
        <v>0</v>
      </c>
      <c r="BU73" s="91">
        <f t="shared" si="174"/>
        <v>0</v>
      </c>
      <c r="BV73" s="91">
        <f t="shared" si="174"/>
        <v>0</v>
      </c>
      <c r="BW73" s="84"/>
      <c r="BX73" s="84"/>
      <c r="BY73" s="84">
        <f t="shared" si="153"/>
        <v>0</v>
      </c>
      <c r="BZ73" s="84"/>
      <c r="CA73" s="84"/>
      <c r="CB73" s="87">
        <f t="shared" si="51"/>
        <v>0</v>
      </c>
      <c r="CC73" s="91">
        <f t="shared" si="175"/>
        <v>0</v>
      </c>
      <c r="CD73" s="91">
        <f t="shared" si="175"/>
        <v>0</v>
      </c>
      <c r="CE73" s="91">
        <f t="shared" si="175"/>
        <v>0</v>
      </c>
      <c r="CF73" s="91">
        <f t="shared" si="78"/>
        <v>0</v>
      </c>
      <c r="CG73" s="91">
        <f t="shared" si="78"/>
        <v>0</v>
      </c>
      <c r="CH73" s="91">
        <f t="shared" si="78"/>
        <v>0</v>
      </c>
    </row>
    <row r="74" spans="1:16320">
      <c r="A74" s="13">
        <v>64</v>
      </c>
      <c r="B74" s="15" t="s">
        <v>60</v>
      </c>
      <c r="C74" s="84">
        <v>500000</v>
      </c>
      <c r="D74" s="84"/>
      <c r="E74" s="87">
        <v>0</v>
      </c>
      <c r="F74" s="84">
        <v>13500000</v>
      </c>
      <c r="G74" s="84"/>
      <c r="H74" s="87">
        <v>0</v>
      </c>
      <c r="I74" s="84"/>
      <c r="J74" s="84"/>
      <c r="K74" s="87">
        <v>0</v>
      </c>
      <c r="L74" s="86"/>
      <c r="M74" s="86"/>
      <c r="N74" s="87">
        <v>0</v>
      </c>
      <c r="O74" s="84"/>
      <c r="P74" s="84"/>
      <c r="Q74" s="87">
        <v>0</v>
      </c>
      <c r="R74" s="84"/>
      <c r="S74" s="84"/>
      <c r="T74" s="87">
        <v>0</v>
      </c>
      <c r="U74" s="84"/>
      <c r="V74" s="84"/>
      <c r="W74" s="87">
        <v>0</v>
      </c>
      <c r="X74" s="84"/>
      <c r="Y74" s="84"/>
      <c r="Z74" s="84">
        <f t="shared" si="122"/>
        <v>0</v>
      </c>
      <c r="AA74" s="84"/>
      <c r="AB74" s="84"/>
      <c r="AC74" s="84">
        <f t="shared" si="114"/>
        <v>0</v>
      </c>
      <c r="AD74" s="84"/>
      <c r="AE74" s="84"/>
      <c r="AF74" s="84">
        <f t="shared" si="115"/>
        <v>0</v>
      </c>
      <c r="AG74" s="84"/>
      <c r="AH74" s="84"/>
      <c r="AI74" s="84">
        <f t="shared" si="116"/>
        <v>0</v>
      </c>
      <c r="AJ74" s="84"/>
      <c r="AK74" s="84"/>
      <c r="AL74" s="84">
        <f t="shared" si="117"/>
        <v>0</v>
      </c>
      <c r="AM74" s="84"/>
      <c r="AN74" s="84"/>
      <c r="AO74" s="84">
        <f t="shared" si="118"/>
        <v>0</v>
      </c>
      <c r="AP74" s="84"/>
      <c r="AQ74" s="84"/>
      <c r="AR74" s="87">
        <v>0</v>
      </c>
      <c r="AS74" s="86"/>
      <c r="AT74" s="86"/>
      <c r="AU74" s="87">
        <v>0</v>
      </c>
      <c r="AV74" s="84"/>
      <c r="AW74" s="84"/>
      <c r="AX74" s="84">
        <f t="shared" si="119"/>
        <v>0</v>
      </c>
      <c r="AY74" s="84"/>
      <c r="AZ74" s="84"/>
      <c r="BA74" s="84">
        <f t="shared" si="120"/>
        <v>0</v>
      </c>
      <c r="BB74" s="84"/>
      <c r="BC74" s="84"/>
      <c r="BD74" s="87">
        <f t="shared" si="40"/>
        <v>0</v>
      </c>
      <c r="BE74" s="86"/>
      <c r="BF74" s="86"/>
      <c r="BG74" s="87">
        <f t="shared" si="42"/>
        <v>0</v>
      </c>
      <c r="BH74" s="86"/>
      <c r="BI74" s="86"/>
      <c r="BJ74" s="87">
        <f t="shared" si="44"/>
        <v>0</v>
      </c>
      <c r="BK74" s="86"/>
      <c r="BL74" s="86"/>
      <c r="BM74" s="87">
        <f t="shared" si="74"/>
        <v>0</v>
      </c>
      <c r="BN74" s="91">
        <f t="shared" si="173"/>
        <v>14000000</v>
      </c>
      <c r="BO74" s="91">
        <f t="shared" si="173"/>
        <v>0</v>
      </c>
      <c r="BP74" s="91">
        <f t="shared" si="173"/>
        <v>0</v>
      </c>
      <c r="BQ74" s="84"/>
      <c r="BR74" s="84"/>
      <c r="BS74" s="87">
        <f t="shared" si="47"/>
        <v>0</v>
      </c>
      <c r="BT74" s="91">
        <f t="shared" si="174"/>
        <v>0</v>
      </c>
      <c r="BU74" s="91">
        <f t="shared" si="174"/>
        <v>0</v>
      </c>
      <c r="BV74" s="91">
        <f t="shared" si="174"/>
        <v>0</v>
      </c>
      <c r="BW74" s="84"/>
      <c r="BX74" s="84"/>
      <c r="BY74" s="84">
        <f t="shared" si="153"/>
        <v>0</v>
      </c>
      <c r="BZ74" s="84"/>
      <c r="CA74" s="84"/>
      <c r="CB74" s="87">
        <f t="shared" si="51"/>
        <v>0</v>
      </c>
      <c r="CC74" s="91">
        <f t="shared" si="175"/>
        <v>0</v>
      </c>
      <c r="CD74" s="91">
        <f t="shared" si="175"/>
        <v>0</v>
      </c>
      <c r="CE74" s="91">
        <f t="shared" si="175"/>
        <v>0</v>
      </c>
      <c r="CF74" s="91">
        <f t="shared" si="78"/>
        <v>14000000</v>
      </c>
      <c r="CG74" s="91">
        <f t="shared" si="78"/>
        <v>0</v>
      </c>
      <c r="CH74" s="91">
        <f t="shared" si="78"/>
        <v>0</v>
      </c>
    </row>
    <row r="75" spans="1:16320">
      <c r="A75" s="57">
        <v>65</v>
      </c>
      <c r="B75" s="58" t="s">
        <v>61</v>
      </c>
      <c r="C75" s="106">
        <f>SUM(C76:C77)</f>
        <v>0</v>
      </c>
      <c r="D75" s="106">
        <f>SUM(D76:D77)</f>
        <v>0</v>
      </c>
      <c r="E75" s="176">
        <v>0</v>
      </c>
      <c r="F75" s="106">
        <f>SUM(F76:F77)</f>
        <v>0</v>
      </c>
      <c r="G75" s="106">
        <f>SUM(G76:G77)</f>
        <v>0</v>
      </c>
      <c r="H75" s="176">
        <v>0</v>
      </c>
      <c r="I75" s="106">
        <f>SUM(I76:I77)</f>
        <v>0</v>
      </c>
      <c r="J75" s="106">
        <f>SUM(J76:J77)</f>
        <v>0</v>
      </c>
      <c r="K75" s="176">
        <v>0</v>
      </c>
      <c r="L75" s="106">
        <f>SUM(L76:L78)</f>
        <v>3528602100</v>
      </c>
      <c r="M75" s="106">
        <f t="shared" ref="M75:N75" si="176">SUM(M76:M78)</f>
        <v>1126198299</v>
      </c>
      <c r="N75" s="106">
        <f t="shared" si="176"/>
        <v>-2402403801</v>
      </c>
      <c r="O75" s="106">
        <f>SUM(O76:O77)</f>
        <v>0</v>
      </c>
      <c r="P75" s="106">
        <f>SUM(P76:P77)</f>
        <v>0</v>
      </c>
      <c r="Q75" s="176">
        <v>0</v>
      </c>
      <c r="R75" s="106">
        <f>SUM(R76:R77)</f>
        <v>0</v>
      </c>
      <c r="S75" s="106">
        <f>SUM(S76:S77)</f>
        <v>0</v>
      </c>
      <c r="T75" s="176">
        <v>0</v>
      </c>
      <c r="U75" s="106">
        <f>SUM(U76:U77)</f>
        <v>0</v>
      </c>
      <c r="V75" s="106">
        <f>SUM(V76:V77)</f>
        <v>0</v>
      </c>
      <c r="W75" s="176">
        <v>0</v>
      </c>
      <c r="X75" s="106">
        <f>SUM(X76:X77)</f>
        <v>0</v>
      </c>
      <c r="Y75" s="106">
        <f t="shared" ref="Y75:AD75" si="177">SUM(Y76:Y77)</f>
        <v>0</v>
      </c>
      <c r="Z75" s="106">
        <f t="shared" si="122"/>
        <v>0</v>
      </c>
      <c r="AA75" s="106">
        <f t="shared" si="177"/>
        <v>0</v>
      </c>
      <c r="AB75" s="106">
        <f t="shared" si="177"/>
        <v>0</v>
      </c>
      <c r="AC75" s="106">
        <f t="shared" si="114"/>
        <v>0</v>
      </c>
      <c r="AD75" s="106">
        <f t="shared" si="177"/>
        <v>0</v>
      </c>
      <c r="AE75" s="106">
        <f>SUM(AE76:AE77)</f>
        <v>0</v>
      </c>
      <c r="AF75" s="106">
        <f t="shared" si="115"/>
        <v>0</v>
      </c>
      <c r="AG75" s="106">
        <f>SUM(AG76:AG77)</f>
        <v>0</v>
      </c>
      <c r="AH75" s="106">
        <f>SUM(AH76:AH77)</f>
        <v>0</v>
      </c>
      <c r="AI75" s="106">
        <f t="shared" si="116"/>
        <v>0</v>
      </c>
      <c r="AJ75" s="106">
        <f>SUM(AJ76:AJ77)</f>
        <v>0</v>
      </c>
      <c r="AK75" s="106">
        <f>SUM(AK76:AK77)</f>
        <v>0</v>
      </c>
      <c r="AL75" s="106">
        <f t="shared" si="117"/>
        <v>0</v>
      </c>
      <c r="AM75" s="106">
        <f>SUM(AM76:AM77)</f>
        <v>0</v>
      </c>
      <c r="AN75" s="106">
        <f>SUM(AN76:AN77)</f>
        <v>0</v>
      </c>
      <c r="AO75" s="106">
        <f t="shared" si="118"/>
        <v>0</v>
      </c>
      <c r="AP75" s="106">
        <f>SUM(AP76:AP77)</f>
        <v>0</v>
      </c>
      <c r="AQ75" s="106">
        <f>SUM(AQ76:AQ77)</f>
        <v>0</v>
      </c>
      <c r="AR75" s="176">
        <v>0</v>
      </c>
      <c r="AS75" s="88">
        <v>0</v>
      </c>
      <c r="AT75" s="88">
        <v>0</v>
      </c>
      <c r="AU75" s="176">
        <v>0</v>
      </c>
      <c r="AV75" s="106">
        <f t="shared" ref="AV75:BC75" si="178">SUM(AV76:AV77)</f>
        <v>0</v>
      </c>
      <c r="AW75" s="106">
        <f t="shared" si="178"/>
        <v>0</v>
      </c>
      <c r="AX75" s="106">
        <f t="shared" si="119"/>
        <v>0</v>
      </c>
      <c r="AY75" s="106">
        <f t="shared" si="178"/>
        <v>0</v>
      </c>
      <c r="AZ75" s="106">
        <f t="shared" si="178"/>
        <v>0</v>
      </c>
      <c r="BA75" s="106">
        <f t="shared" si="120"/>
        <v>0</v>
      </c>
      <c r="BB75" s="106">
        <f t="shared" si="178"/>
        <v>0</v>
      </c>
      <c r="BC75" s="106">
        <f t="shared" si="178"/>
        <v>0</v>
      </c>
      <c r="BD75" s="176">
        <f t="shared" ref="BD75:BD107" si="179">SUM(BC75-BB75)</f>
        <v>0</v>
      </c>
      <c r="BE75" s="88">
        <f t="shared" ref="BE75:BL75" si="180">SUM(BE76:BE77)</f>
        <v>0</v>
      </c>
      <c r="BF75" s="88">
        <f t="shared" si="180"/>
        <v>0</v>
      </c>
      <c r="BG75" s="176">
        <f t="shared" ref="BG75:BG107" si="181">SUM(BF75-BE75)</f>
        <v>0</v>
      </c>
      <c r="BH75" s="88">
        <f t="shared" si="180"/>
        <v>0</v>
      </c>
      <c r="BI75" s="88">
        <f t="shared" si="180"/>
        <v>0</v>
      </c>
      <c r="BJ75" s="176">
        <f t="shared" ref="BJ75:BJ107" si="182">SUM(BI75-BH75)</f>
        <v>0</v>
      </c>
      <c r="BK75" s="88">
        <f t="shared" si="180"/>
        <v>0</v>
      </c>
      <c r="BL75" s="88">
        <f t="shared" si="180"/>
        <v>0</v>
      </c>
      <c r="BM75" s="176">
        <f t="shared" si="74"/>
        <v>0</v>
      </c>
      <c r="BN75" s="90">
        <f t="shared" ref="BN75:BP107" si="183">SUM(C75+F75+I75+L75+O75+R75+U75+X75+AA75+AD75+AG75+AJ75+AM75+AP75+AS75+AV75+AY75+BB75+BE75+BH75+BK75)</f>
        <v>3528602100</v>
      </c>
      <c r="BO75" s="90">
        <f t="shared" si="183"/>
        <v>1126198299</v>
      </c>
      <c r="BP75" s="90">
        <f t="shared" si="183"/>
        <v>-2402403801</v>
      </c>
      <c r="BQ75" s="106">
        <f>SUM(BQ76:BQ77)</f>
        <v>0</v>
      </c>
      <c r="BR75" s="106">
        <f>SUM(BR76:BR77)</f>
        <v>0</v>
      </c>
      <c r="BS75" s="176">
        <f t="shared" ref="BS75:BS107" si="184">SUM(BR75-BQ75)</f>
        <v>0</v>
      </c>
      <c r="BT75" s="90">
        <f t="shared" si="112"/>
        <v>0</v>
      </c>
      <c r="BU75" s="90">
        <f t="shared" si="112"/>
        <v>0</v>
      </c>
      <c r="BV75" s="90">
        <f t="shared" si="112"/>
        <v>0</v>
      </c>
      <c r="BW75" s="106">
        <f>SUM(BW76:BW77)</f>
        <v>0</v>
      </c>
      <c r="BX75" s="106">
        <f>SUM(BX76:BX77)</f>
        <v>0</v>
      </c>
      <c r="BY75" s="106">
        <f t="shared" si="153"/>
        <v>0</v>
      </c>
      <c r="BZ75" s="106">
        <f>SUM(BZ76:BZ77)</f>
        <v>0</v>
      </c>
      <c r="CA75" s="106">
        <f>SUM(CA76:CA77)</f>
        <v>0</v>
      </c>
      <c r="CB75" s="176">
        <f t="shared" ref="CB75:CB107" si="185">SUM(CA75-BZ75)</f>
        <v>0</v>
      </c>
      <c r="CC75" s="90">
        <f t="shared" ref="CC75:CE107" si="186">SUM(BW75+BZ75)</f>
        <v>0</v>
      </c>
      <c r="CD75" s="90">
        <f t="shared" si="186"/>
        <v>0</v>
      </c>
      <c r="CE75" s="90">
        <f t="shared" si="186"/>
        <v>0</v>
      </c>
      <c r="CF75" s="169">
        <f t="shared" ref="CF75:CH107" si="187">SUM(BN75+BT75+CC75)</f>
        <v>3528602100</v>
      </c>
      <c r="CG75" s="90">
        <f t="shared" si="187"/>
        <v>1126198299</v>
      </c>
      <c r="CH75" s="90">
        <f t="shared" si="187"/>
        <v>-2402403801</v>
      </c>
      <c r="CI75" s="78"/>
      <c r="CJ75" s="10"/>
      <c r="CK75" s="10"/>
      <c r="CL75" s="10"/>
      <c r="CM75" s="9"/>
      <c r="CN75" s="9"/>
      <c r="CO75" s="78"/>
      <c r="CP75" s="10"/>
      <c r="CQ75" s="10"/>
      <c r="CR75" s="10"/>
      <c r="CS75" s="9"/>
      <c r="CT75" s="9"/>
      <c r="CU75" s="78"/>
      <c r="CV75" s="9"/>
      <c r="CW75" s="9"/>
      <c r="CX75" s="78"/>
      <c r="CY75" s="10"/>
      <c r="CZ75" s="10"/>
      <c r="DA75" s="10"/>
      <c r="DB75" s="10"/>
      <c r="DC75" s="10"/>
      <c r="DD75" s="10"/>
      <c r="DE75" s="57"/>
      <c r="DF75" s="58"/>
      <c r="DG75" s="9"/>
      <c r="DH75" s="9"/>
      <c r="DI75" s="78"/>
      <c r="DJ75" s="9"/>
      <c r="DK75" s="9"/>
      <c r="DL75" s="78"/>
      <c r="DM75" s="9"/>
      <c r="DN75" s="9"/>
      <c r="DO75" s="78"/>
      <c r="DP75" s="9"/>
      <c r="DQ75" s="9"/>
      <c r="DR75" s="78"/>
      <c r="DS75" s="9"/>
      <c r="DT75" s="9"/>
      <c r="DU75" s="78"/>
      <c r="DV75" s="9"/>
      <c r="DW75" s="9"/>
      <c r="DX75" s="78"/>
      <c r="DY75" s="9"/>
      <c r="DZ75" s="9"/>
      <c r="EA75" s="78"/>
      <c r="EB75" s="9"/>
      <c r="EC75" s="9"/>
      <c r="ED75" s="78"/>
      <c r="EE75" s="9"/>
      <c r="EF75" s="9"/>
      <c r="EG75" s="78"/>
      <c r="EH75" s="9"/>
      <c r="EI75" s="9"/>
      <c r="EJ75" s="78"/>
      <c r="EK75" s="9"/>
      <c r="EL75" s="9"/>
      <c r="EM75" s="78"/>
      <c r="EN75" s="9"/>
      <c r="EO75" s="9"/>
      <c r="EP75" s="78"/>
      <c r="EQ75" s="9"/>
      <c r="ER75" s="9"/>
      <c r="ES75" s="78"/>
      <c r="ET75" s="9"/>
      <c r="EU75" s="9"/>
      <c r="EV75" s="78"/>
      <c r="EW75" s="9"/>
      <c r="EX75" s="9"/>
      <c r="EY75" s="78"/>
      <c r="EZ75" s="9"/>
      <c r="FA75" s="9"/>
      <c r="FB75" s="78"/>
      <c r="FC75" s="9"/>
      <c r="FD75" s="9"/>
      <c r="FE75" s="78"/>
      <c r="FF75" s="9"/>
      <c r="FG75" s="9"/>
      <c r="FH75" s="78"/>
      <c r="FI75" s="9"/>
      <c r="FJ75" s="9"/>
      <c r="FK75" s="78"/>
      <c r="FL75" s="9"/>
      <c r="FM75" s="9"/>
      <c r="FN75" s="78"/>
      <c r="FO75" s="9"/>
      <c r="FP75" s="9"/>
      <c r="FQ75" s="78"/>
      <c r="FR75" s="10"/>
      <c r="FS75" s="10"/>
      <c r="FT75" s="10"/>
      <c r="FU75" s="9"/>
      <c r="FV75" s="9"/>
      <c r="FW75" s="78"/>
      <c r="FX75" s="10"/>
      <c r="FY75" s="10"/>
      <c r="FZ75" s="10"/>
      <c r="GA75" s="9"/>
      <c r="GB75" s="9"/>
      <c r="GC75" s="78"/>
      <c r="GD75" s="9"/>
      <c r="GE75" s="9"/>
      <c r="GF75" s="78"/>
      <c r="GG75" s="10"/>
      <c r="GH75" s="10"/>
      <c r="GI75" s="10"/>
      <c r="GJ75" s="10"/>
      <c r="GK75" s="10"/>
      <c r="GL75" s="10"/>
      <c r="GM75" s="57"/>
      <c r="GN75" s="58"/>
      <c r="GO75" s="9"/>
      <c r="GP75" s="9"/>
      <c r="GQ75" s="78"/>
      <c r="GR75" s="9"/>
      <c r="GS75" s="9"/>
      <c r="GT75" s="78"/>
      <c r="GU75" s="9"/>
      <c r="GV75" s="9"/>
      <c r="GW75" s="78"/>
      <c r="GX75" s="9"/>
      <c r="GY75" s="9"/>
      <c r="GZ75" s="78"/>
      <c r="HA75" s="9"/>
      <c r="HB75" s="9"/>
      <c r="HC75" s="78"/>
      <c r="HD75" s="9"/>
      <c r="HE75" s="9"/>
      <c r="HF75" s="78"/>
      <c r="HG75" s="9"/>
      <c r="HH75" s="9"/>
      <c r="HI75" s="78"/>
      <c r="HJ75" s="9"/>
      <c r="HK75" s="9"/>
      <c r="HL75" s="78"/>
      <c r="HM75" s="9"/>
      <c r="HN75" s="9"/>
      <c r="HO75" s="78"/>
      <c r="HP75" s="9"/>
      <c r="HQ75" s="9"/>
      <c r="HR75" s="78"/>
      <c r="HS75" s="9"/>
      <c r="HT75" s="9"/>
      <c r="HU75" s="78"/>
      <c r="HV75" s="9"/>
      <c r="HW75" s="9"/>
      <c r="HX75" s="78"/>
      <c r="HY75" s="9"/>
      <c r="HZ75" s="9"/>
      <c r="IA75" s="78"/>
      <c r="IB75" s="9"/>
      <c r="IC75" s="9"/>
      <c r="ID75" s="78"/>
      <c r="IE75" s="9"/>
      <c r="IF75" s="9"/>
      <c r="IG75" s="78"/>
      <c r="IH75" s="9"/>
      <c r="II75" s="9"/>
      <c r="IJ75" s="78"/>
      <c r="IK75" s="9"/>
      <c r="IL75" s="9"/>
      <c r="IM75" s="78"/>
      <c r="IN75" s="9"/>
      <c r="IO75" s="9"/>
      <c r="IP75" s="78"/>
      <c r="IQ75" s="9"/>
      <c r="IR75" s="9"/>
      <c r="IS75" s="78"/>
      <c r="IT75" s="9"/>
      <c r="IU75" s="9"/>
      <c r="IV75" s="78"/>
      <c r="IW75" s="9"/>
      <c r="IX75" s="9"/>
      <c r="IY75" s="78"/>
      <c r="IZ75" s="10"/>
      <c r="JA75" s="10"/>
      <c r="JB75" s="10"/>
      <c r="JC75" s="9"/>
      <c r="JD75" s="9"/>
      <c r="JE75" s="78"/>
      <c r="JF75" s="10"/>
      <c r="JG75" s="10"/>
      <c r="JH75" s="10"/>
      <c r="JI75" s="9"/>
      <c r="JJ75" s="9"/>
      <c r="JK75" s="78"/>
      <c r="JL75" s="9"/>
      <c r="JM75" s="9"/>
      <c r="JN75" s="78"/>
      <c r="JO75" s="10"/>
      <c r="JP75" s="10"/>
      <c r="JQ75" s="10"/>
      <c r="JR75" s="10"/>
      <c r="JS75" s="10"/>
      <c r="JT75" s="10"/>
      <c r="JU75" s="57"/>
      <c r="JV75" s="58"/>
      <c r="JW75" s="9"/>
      <c r="JX75" s="9"/>
      <c r="JY75" s="78"/>
      <c r="JZ75" s="9"/>
      <c r="KA75" s="9"/>
      <c r="KB75" s="78"/>
      <c r="KC75" s="9"/>
      <c r="KD75" s="9"/>
      <c r="KE75" s="78"/>
      <c r="KF75" s="9"/>
      <c r="KG75" s="9"/>
      <c r="KH75" s="78"/>
      <c r="KI75" s="9"/>
      <c r="KJ75" s="9"/>
      <c r="KK75" s="78"/>
      <c r="KL75" s="9"/>
      <c r="KM75" s="9"/>
      <c r="KN75" s="78"/>
      <c r="KO75" s="9"/>
      <c r="KP75" s="9"/>
      <c r="KQ75" s="78"/>
      <c r="KR75" s="9"/>
      <c r="KS75" s="9"/>
      <c r="KT75" s="78"/>
      <c r="KU75" s="9"/>
      <c r="KV75" s="9"/>
      <c r="KW75" s="78"/>
      <c r="KX75" s="9"/>
      <c r="KY75" s="9"/>
      <c r="KZ75" s="78"/>
      <c r="LA75" s="9"/>
      <c r="LB75" s="9"/>
      <c r="LC75" s="78"/>
      <c r="LD75" s="9"/>
      <c r="LE75" s="9"/>
      <c r="LF75" s="78"/>
      <c r="LG75" s="9"/>
      <c r="LH75" s="9"/>
      <c r="LI75" s="78"/>
      <c r="LJ75" s="9"/>
      <c r="LK75" s="9"/>
      <c r="LL75" s="78"/>
      <c r="LM75" s="9"/>
      <c r="LN75" s="9"/>
      <c r="LO75" s="78"/>
      <c r="LP75" s="9"/>
      <c r="LQ75" s="9"/>
      <c r="LR75" s="78"/>
      <c r="LS75" s="9"/>
      <c r="LT75" s="9"/>
      <c r="LU75" s="78"/>
      <c r="LV75" s="9"/>
      <c r="LW75" s="9"/>
      <c r="LX75" s="78"/>
      <c r="LY75" s="9"/>
      <c r="LZ75" s="9"/>
      <c r="MA75" s="78"/>
      <c r="MB75" s="9"/>
      <c r="MC75" s="9"/>
      <c r="MD75" s="78"/>
      <c r="ME75" s="9"/>
      <c r="MF75" s="9"/>
      <c r="MG75" s="78"/>
      <c r="MH75" s="10"/>
      <c r="MI75" s="10"/>
      <c r="MJ75" s="10"/>
      <c r="MK75" s="9"/>
      <c r="ML75" s="9"/>
      <c r="MM75" s="78"/>
      <c r="MN75" s="10"/>
      <c r="MO75" s="10"/>
      <c r="MP75" s="10"/>
      <c r="MQ75" s="9"/>
      <c r="MR75" s="9"/>
      <c r="MS75" s="78"/>
      <c r="MT75" s="9"/>
      <c r="MU75" s="9"/>
      <c r="MV75" s="78"/>
      <c r="MW75" s="10"/>
      <c r="MX75" s="10"/>
      <c r="MY75" s="10"/>
      <c r="MZ75" s="10"/>
      <c r="NA75" s="10"/>
      <c r="NB75" s="10"/>
      <c r="NC75" s="57"/>
      <c r="ND75" s="58"/>
      <c r="NE75" s="9"/>
      <c r="NF75" s="9"/>
      <c r="NG75" s="78"/>
      <c r="NH75" s="9"/>
      <c r="NI75" s="9"/>
      <c r="NJ75" s="78"/>
      <c r="NK75" s="9"/>
      <c r="NL75" s="9"/>
      <c r="NM75" s="78"/>
      <c r="NN75" s="9"/>
      <c r="NO75" s="9"/>
      <c r="NP75" s="78"/>
      <c r="NQ75" s="9"/>
      <c r="NR75" s="9"/>
      <c r="NS75" s="78"/>
      <c r="NT75" s="9"/>
      <c r="NU75" s="9"/>
      <c r="NV75" s="78"/>
      <c r="NW75" s="9"/>
      <c r="NX75" s="9"/>
      <c r="NY75" s="78"/>
      <c r="NZ75" s="9"/>
      <c r="OA75" s="9"/>
      <c r="OB75" s="78"/>
      <c r="OC75" s="9"/>
      <c r="OD75" s="9"/>
      <c r="OE75" s="78"/>
      <c r="OF75" s="9"/>
      <c r="OG75" s="9"/>
      <c r="OH75" s="78"/>
      <c r="OI75" s="9"/>
      <c r="OJ75" s="9"/>
      <c r="OK75" s="78"/>
      <c r="OL75" s="9"/>
      <c r="OM75" s="9"/>
      <c r="ON75" s="78"/>
      <c r="OO75" s="9"/>
      <c r="OP75" s="9"/>
      <c r="OQ75" s="78"/>
      <c r="OR75" s="9"/>
      <c r="OS75" s="9"/>
      <c r="OT75" s="78"/>
      <c r="OU75" s="9"/>
      <c r="OV75" s="9"/>
      <c r="OW75" s="78"/>
      <c r="OX75" s="9"/>
      <c r="OY75" s="9"/>
      <c r="OZ75" s="78"/>
      <c r="PA75" s="9"/>
      <c r="PB75" s="9"/>
      <c r="PC75" s="78"/>
      <c r="PD75" s="9"/>
      <c r="PE75" s="9"/>
      <c r="PF75" s="78"/>
      <c r="PG75" s="9"/>
      <c r="PH75" s="9"/>
      <c r="PI75" s="78"/>
      <c r="PJ75" s="9"/>
      <c r="PK75" s="9"/>
      <c r="PL75" s="78"/>
      <c r="PM75" s="9"/>
      <c r="PN75" s="9"/>
      <c r="PO75" s="78"/>
      <c r="PP75" s="10"/>
      <c r="PQ75" s="10"/>
      <c r="PR75" s="10"/>
      <c r="PS75" s="9"/>
      <c r="PT75" s="9"/>
      <c r="PU75" s="78"/>
      <c r="PV75" s="10"/>
      <c r="PW75" s="10"/>
      <c r="PX75" s="10"/>
      <c r="PY75" s="9"/>
      <c r="PZ75" s="9"/>
      <c r="QA75" s="78"/>
      <c r="QB75" s="9"/>
      <c r="QC75" s="9"/>
      <c r="QD75" s="78"/>
      <c r="QE75" s="10"/>
      <c r="QF75" s="10"/>
      <c r="QG75" s="10"/>
      <c r="QH75" s="10"/>
      <c r="QI75" s="10"/>
      <c r="QJ75" s="10"/>
      <c r="QK75" s="57"/>
      <c r="QL75" s="58"/>
      <c r="QM75" s="9"/>
      <c r="QN75" s="9"/>
      <c r="QO75" s="78"/>
      <c r="QP75" s="9"/>
      <c r="QQ75" s="9"/>
      <c r="QR75" s="78"/>
      <c r="QS75" s="9"/>
      <c r="QT75" s="9"/>
      <c r="QU75" s="78"/>
      <c r="QV75" s="9"/>
      <c r="QW75" s="9"/>
      <c r="QX75" s="78"/>
      <c r="QY75" s="9"/>
      <c r="QZ75" s="9"/>
      <c r="RA75" s="78"/>
      <c r="RB75" s="9"/>
      <c r="RC75" s="9"/>
      <c r="RD75" s="78"/>
      <c r="RE75" s="9"/>
      <c r="RF75" s="9"/>
      <c r="RG75" s="78"/>
      <c r="RH75" s="9"/>
      <c r="RI75" s="9"/>
      <c r="RJ75" s="78"/>
      <c r="RK75" s="9"/>
      <c r="RL75" s="9"/>
      <c r="RM75" s="78"/>
      <c r="RN75" s="9"/>
      <c r="RO75" s="9"/>
      <c r="RP75" s="78"/>
      <c r="RQ75" s="9"/>
      <c r="RR75" s="9"/>
      <c r="RS75" s="78"/>
      <c r="RT75" s="9"/>
      <c r="RU75" s="9"/>
      <c r="RV75" s="78"/>
      <c r="RW75" s="9"/>
      <c r="RX75" s="9"/>
      <c r="RY75" s="78"/>
      <c r="RZ75" s="9"/>
      <c r="SA75" s="9"/>
      <c r="SB75" s="78"/>
      <c r="SC75" s="9"/>
      <c r="SD75" s="9"/>
      <c r="SE75" s="78"/>
      <c r="SF75" s="9"/>
      <c r="SG75" s="9"/>
      <c r="SH75" s="78"/>
      <c r="SI75" s="9"/>
      <c r="SJ75" s="9"/>
      <c r="SK75" s="78"/>
      <c r="SL75" s="9"/>
      <c r="SM75" s="9"/>
      <c r="SN75" s="78"/>
      <c r="SO75" s="9"/>
      <c r="SP75" s="9"/>
      <c r="SQ75" s="78"/>
      <c r="SR75" s="9"/>
      <c r="SS75" s="9"/>
      <c r="ST75" s="78"/>
      <c r="SU75" s="9"/>
      <c r="SV75" s="9"/>
      <c r="SW75" s="78"/>
      <c r="SX75" s="10"/>
      <c r="SY75" s="10"/>
      <c r="SZ75" s="10"/>
      <c r="TA75" s="9"/>
      <c r="TB75" s="9"/>
      <c r="TC75" s="78"/>
      <c r="TD75" s="10"/>
      <c r="TE75" s="10"/>
      <c r="TF75" s="10"/>
      <c r="TG75" s="9"/>
      <c r="TH75" s="9"/>
      <c r="TI75" s="78"/>
      <c r="TJ75" s="9"/>
      <c r="TK75" s="9"/>
      <c r="TL75" s="78"/>
      <c r="TM75" s="10"/>
      <c r="TN75" s="10"/>
      <c r="TO75" s="10"/>
      <c r="TP75" s="10"/>
      <c r="TQ75" s="10"/>
      <c r="TR75" s="10"/>
      <c r="TS75" s="57"/>
      <c r="TT75" s="58"/>
      <c r="TU75" s="9"/>
      <c r="TV75" s="9"/>
      <c r="TW75" s="78"/>
      <c r="TX75" s="9"/>
      <c r="TY75" s="9"/>
      <c r="TZ75" s="78"/>
      <c r="UA75" s="9"/>
      <c r="UB75" s="9"/>
      <c r="UC75" s="78"/>
      <c r="UD75" s="9"/>
      <c r="UE75" s="9"/>
      <c r="UF75" s="78"/>
      <c r="UG75" s="9"/>
      <c r="UH75" s="9"/>
      <c r="UI75" s="78"/>
      <c r="UJ75" s="9"/>
      <c r="UK75" s="9"/>
      <c r="UL75" s="78"/>
      <c r="UM75" s="9"/>
      <c r="UN75" s="9"/>
      <c r="UO75" s="78"/>
      <c r="UP75" s="9"/>
      <c r="UQ75" s="9"/>
      <c r="UR75" s="78"/>
      <c r="US75" s="9"/>
      <c r="UT75" s="9"/>
      <c r="UU75" s="78"/>
      <c r="UV75" s="9"/>
      <c r="UW75" s="9"/>
      <c r="UX75" s="78"/>
      <c r="UY75" s="9"/>
      <c r="UZ75" s="9"/>
      <c r="VA75" s="78"/>
      <c r="VB75" s="9"/>
      <c r="VC75" s="9"/>
      <c r="VD75" s="78"/>
      <c r="VE75" s="9"/>
      <c r="VF75" s="9"/>
      <c r="VG75" s="78"/>
      <c r="VH75" s="9"/>
      <c r="VI75" s="9"/>
      <c r="VJ75" s="78"/>
      <c r="VK75" s="9"/>
      <c r="VL75" s="9"/>
      <c r="VM75" s="78"/>
      <c r="VN75" s="9"/>
      <c r="VO75" s="9"/>
      <c r="VP75" s="78"/>
      <c r="VQ75" s="9"/>
      <c r="VR75" s="9"/>
      <c r="VS75" s="78"/>
      <c r="VT75" s="9"/>
      <c r="VU75" s="9"/>
      <c r="VV75" s="78"/>
      <c r="VW75" s="9"/>
      <c r="VX75" s="9"/>
      <c r="VY75" s="78"/>
      <c r="VZ75" s="9"/>
      <c r="WA75" s="9"/>
      <c r="WB75" s="78"/>
      <c r="WC75" s="9"/>
      <c r="WD75" s="9"/>
      <c r="WE75" s="78"/>
      <c r="WF75" s="10"/>
      <c r="WG75" s="10"/>
      <c r="WH75" s="10"/>
      <c r="WI75" s="9"/>
      <c r="WJ75" s="9"/>
      <c r="WK75" s="78"/>
      <c r="WL75" s="10"/>
      <c r="WM75" s="10"/>
      <c r="WN75" s="10"/>
      <c r="WO75" s="9"/>
      <c r="WP75" s="9"/>
      <c r="WQ75" s="78"/>
      <c r="WR75" s="9"/>
      <c r="WS75" s="9"/>
      <c r="WT75" s="78"/>
      <c r="WU75" s="10"/>
      <c r="WV75" s="10"/>
      <c r="WW75" s="10"/>
      <c r="WX75" s="10"/>
      <c r="WY75" s="10"/>
      <c r="WZ75" s="10"/>
      <c r="XA75" s="57"/>
      <c r="XB75" s="58"/>
      <c r="XC75" s="9"/>
      <c r="XD75" s="9"/>
      <c r="XE75" s="78"/>
      <c r="XF75" s="9"/>
      <c r="XG75" s="9"/>
      <c r="XH75" s="78"/>
      <c r="XI75" s="9"/>
      <c r="XJ75" s="9"/>
      <c r="XK75" s="78"/>
      <c r="XL75" s="9"/>
      <c r="XM75" s="9"/>
      <c r="XN75" s="78"/>
      <c r="XO75" s="9"/>
      <c r="XP75" s="9"/>
      <c r="XQ75" s="78"/>
      <c r="XR75" s="9"/>
      <c r="XS75" s="9"/>
      <c r="XT75" s="78"/>
      <c r="XU75" s="9"/>
      <c r="XV75" s="9"/>
      <c r="XW75" s="78"/>
      <c r="XX75" s="9"/>
      <c r="XY75" s="9"/>
      <c r="XZ75" s="78"/>
      <c r="YA75" s="9"/>
      <c r="YB75" s="9"/>
      <c r="YC75" s="78"/>
      <c r="YD75" s="9"/>
      <c r="YE75" s="9"/>
      <c r="YF75" s="78"/>
      <c r="YG75" s="9"/>
      <c r="YH75" s="9"/>
      <c r="YI75" s="78"/>
      <c r="YJ75" s="9"/>
      <c r="YK75" s="9"/>
      <c r="YL75" s="78"/>
      <c r="YM75" s="9"/>
      <c r="YN75" s="9"/>
      <c r="YO75" s="78"/>
      <c r="YP75" s="9"/>
      <c r="YQ75" s="9"/>
      <c r="YR75" s="78"/>
      <c r="YS75" s="9"/>
      <c r="YT75" s="9"/>
      <c r="YU75" s="78"/>
      <c r="YV75" s="9"/>
      <c r="YW75" s="9"/>
      <c r="YX75" s="78"/>
      <c r="YY75" s="9"/>
      <c r="YZ75" s="9"/>
      <c r="ZA75" s="78"/>
      <c r="ZB75" s="9"/>
      <c r="ZC75" s="9"/>
      <c r="ZD75" s="78"/>
      <c r="ZE75" s="9"/>
      <c r="ZF75" s="9"/>
      <c r="ZG75" s="78"/>
      <c r="ZH75" s="9"/>
      <c r="ZI75" s="9"/>
      <c r="ZJ75" s="78"/>
      <c r="ZK75" s="9"/>
      <c r="ZL75" s="9"/>
      <c r="ZM75" s="78"/>
      <c r="ZN75" s="10"/>
      <c r="ZO75" s="10"/>
      <c r="ZP75" s="10"/>
      <c r="ZQ75" s="9"/>
      <c r="ZR75" s="9"/>
      <c r="ZS75" s="78"/>
      <c r="ZT75" s="10"/>
      <c r="ZU75" s="10"/>
      <c r="ZV75" s="10"/>
      <c r="ZW75" s="9"/>
      <c r="ZX75" s="9"/>
      <c r="ZY75" s="78"/>
      <c r="ZZ75" s="9"/>
      <c r="AAA75" s="9"/>
      <c r="AAB75" s="78"/>
      <c r="AAC75" s="10"/>
      <c r="AAD75" s="10"/>
      <c r="AAE75" s="10"/>
      <c r="AAF75" s="10"/>
      <c r="AAG75" s="10"/>
      <c r="AAH75" s="10"/>
      <c r="AAI75" s="57"/>
      <c r="AAJ75" s="58"/>
      <c r="AAK75" s="9"/>
      <c r="AAL75" s="9"/>
      <c r="AAM75" s="78"/>
      <c r="AAN75" s="9"/>
      <c r="AAO75" s="9"/>
      <c r="AAP75" s="78"/>
      <c r="AAQ75" s="9"/>
      <c r="AAR75" s="9"/>
      <c r="AAS75" s="78"/>
      <c r="AAT75" s="9"/>
      <c r="AAU75" s="9"/>
      <c r="AAV75" s="78"/>
      <c r="AAW75" s="9"/>
      <c r="AAX75" s="9"/>
      <c r="AAY75" s="78"/>
      <c r="AAZ75" s="9"/>
      <c r="ABA75" s="9"/>
      <c r="ABB75" s="78"/>
      <c r="ABC75" s="9"/>
      <c r="ABD75" s="9"/>
      <c r="ABE75" s="78"/>
      <c r="ABF75" s="9"/>
      <c r="ABG75" s="9"/>
      <c r="ABH75" s="78"/>
      <c r="ABI75" s="9"/>
      <c r="ABJ75" s="9"/>
      <c r="ABK75" s="78"/>
      <c r="ABL75" s="9"/>
      <c r="ABM75" s="9"/>
      <c r="ABN75" s="78"/>
      <c r="ABO75" s="9"/>
      <c r="ABP75" s="9"/>
      <c r="ABQ75" s="78"/>
      <c r="ABR75" s="9"/>
      <c r="ABS75" s="9"/>
      <c r="ABT75" s="78"/>
      <c r="ABU75" s="9"/>
      <c r="ABV75" s="9"/>
      <c r="ABW75" s="78"/>
      <c r="ABX75" s="9"/>
      <c r="ABY75" s="9"/>
      <c r="ABZ75" s="78"/>
      <c r="ACA75" s="9"/>
      <c r="ACB75" s="9"/>
      <c r="ACC75" s="78"/>
      <c r="ACD75" s="9"/>
      <c r="ACE75" s="9"/>
      <c r="ACF75" s="78"/>
      <c r="ACG75" s="9"/>
      <c r="ACH75" s="9"/>
      <c r="ACI75" s="78"/>
      <c r="ACJ75" s="9"/>
      <c r="ACK75" s="9"/>
      <c r="ACL75" s="78"/>
      <c r="ACM75" s="9"/>
      <c r="ACN75" s="9"/>
      <c r="ACO75" s="78"/>
      <c r="ACP75" s="9"/>
      <c r="ACQ75" s="9"/>
      <c r="ACR75" s="78"/>
      <c r="ACS75" s="9"/>
      <c r="ACT75" s="9"/>
      <c r="ACU75" s="78"/>
      <c r="ACV75" s="10"/>
      <c r="ACW75" s="10"/>
      <c r="ACX75" s="10"/>
      <c r="ACY75" s="9"/>
      <c r="ACZ75" s="9"/>
      <c r="ADA75" s="78"/>
      <c r="ADB75" s="10"/>
      <c r="ADC75" s="10"/>
      <c r="ADD75" s="10"/>
      <c r="ADE75" s="9"/>
      <c r="ADF75" s="9"/>
      <c r="ADG75" s="78"/>
      <c r="ADH75" s="9"/>
      <c r="ADI75" s="9"/>
      <c r="ADJ75" s="78"/>
      <c r="ADK75" s="10"/>
      <c r="ADL75" s="10"/>
      <c r="ADM75" s="10"/>
      <c r="ADN75" s="10"/>
      <c r="ADO75" s="10"/>
      <c r="ADP75" s="10"/>
      <c r="ADQ75" s="57"/>
      <c r="ADR75" s="58"/>
      <c r="ADS75" s="9"/>
      <c r="ADT75" s="9"/>
      <c r="ADU75" s="78"/>
      <c r="ADV75" s="9"/>
      <c r="ADW75" s="9"/>
      <c r="ADX75" s="78"/>
      <c r="ADY75" s="9"/>
      <c r="ADZ75" s="9"/>
      <c r="AEA75" s="78"/>
      <c r="AEB75" s="9"/>
      <c r="AEC75" s="9"/>
      <c r="AED75" s="78"/>
      <c r="AEE75" s="9"/>
      <c r="AEF75" s="9"/>
      <c r="AEG75" s="78"/>
      <c r="AEH75" s="9"/>
      <c r="AEI75" s="9"/>
      <c r="AEJ75" s="78"/>
      <c r="AEK75" s="9"/>
      <c r="AEL75" s="9"/>
      <c r="AEM75" s="78"/>
      <c r="AEN75" s="9"/>
      <c r="AEO75" s="9"/>
      <c r="AEP75" s="78"/>
      <c r="AEQ75" s="9"/>
      <c r="AER75" s="9"/>
      <c r="AES75" s="78"/>
      <c r="AET75" s="9"/>
      <c r="AEU75" s="9"/>
      <c r="AEV75" s="78"/>
      <c r="AEW75" s="9"/>
      <c r="AEX75" s="9"/>
      <c r="AEY75" s="78"/>
      <c r="AEZ75" s="9"/>
      <c r="AFA75" s="9"/>
      <c r="AFB75" s="78"/>
      <c r="AFC75" s="9"/>
      <c r="AFD75" s="9"/>
      <c r="AFE75" s="78"/>
      <c r="AFF75" s="9"/>
      <c r="AFG75" s="9"/>
      <c r="AFH75" s="78"/>
      <c r="AFI75" s="9"/>
      <c r="AFJ75" s="9"/>
      <c r="AFK75" s="78"/>
      <c r="AFL75" s="9"/>
      <c r="AFM75" s="9"/>
      <c r="AFN75" s="78"/>
      <c r="AFO75" s="9"/>
      <c r="AFP75" s="9"/>
      <c r="AFQ75" s="78"/>
      <c r="AFR75" s="9"/>
      <c r="AFS75" s="9"/>
      <c r="AFT75" s="78"/>
      <c r="AFU75" s="9"/>
      <c r="AFV75" s="9"/>
      <c r="AFW75" s="78"/>
      <c r="AFX75" s="9"/>
      <c r="AFY75" s="9"/>
      <c r="AFZ75" s="78"/>
      <c r="AGA75" s="9"/>
      <c r="AGB75" s="9"/>
      <c r="AGC75" s="78"/>
      <c r="AGD75" s="10"/>
      <c r="AGE75" s="10"/>
      <c r="AGF75" s="10"/>
      <c r="AGG75" s="9"/>
      <c r="AGH75" s="9"/>
      <c r="AGI75" s="78"/>
      <c r="AGJ75" s="10"/>
      <c r="AGK75" s="10"/>
      <c r="AGL75" s="10"/>
      <c r="AGM75" s="9"/>
      <c r="AGN75" s="9"/>
      <c r="AGO75" s="78"/>
      <c r="AGP75" s="9"/>
      <c r="AGQ75" s="9"/>
      <c r="AGR75" s="78"/>
      <c r="AGS75" s="10"/>
      <c r="AGT75" s="10"/>
      <c r="AGU75" s="10"/>
      <c r="AGV75" s="10"/>
      <c r="AGW75" s="10"/>
      <c r="AGX75" s="10"/>
      <c r="AGY75" s="57"/>
      <c r="AGZ75" s="58"/>
      <c r="AHA75" s="9"/>
      <c r="AHB75" s="9"/>
      <c r="AHC75" s="78"/>
      <c r="AHD75" s="9"/>
      <c r="AHE75" s="9"/>
      <c r="AHF75" s="78"/>
      <c r="AHG75" s="9"/>
      <c r="AHH75" s="9"/>
      <c r="AHI75" s="78"/>
      <c r="AHJ75" s="9"/>
      <c r="AHK75" s="9"/>
      <c r="AHL75" s="78"/>
      <c r="AHM75" s="9"/>
      <c r="AHN75" s="9"/>
      <c r="AHO75" s="78"/>
      <c r="AHP75" s="9"/>
      <c r="AHQ75" s="9"/>
      <c r="AHR75" s="78"/>
      <c r="AHS75" s="9"/>
      <c r="AHT75" s="9"/>
      <c r="AHU75" s="78"/>
      <c r="AHV75" s="9"/>
      <c r="AHW75" s="9"/>
      <c r="AHX75" s="78"/>
      <c r="AHY75" s="9"/>
      <c r="AHZ75" s="9"/>
      <c r="AIA75" s="78"/>
      <c r="AIB75" s="9"/>
      <c r="AIC75" s="9"/>
      <c r="AID75" s="78"/>
      <c r="AIE75" s="9"/>
      <c r="AIF75" s="9"/>
      <c r="AIG75" s="78"/>
      <c r="AIH75" s="9"/>
      <c r="AII75" s="9"/>
      <c r="AIJ75" s="78"/>
      <c r="AIK75" s="9"/>
      <c r="AIL75" s="9"/>
      <c r="AIM75" s="78"/>
      <c r="AIN75" s="9"/>
      <c r="AIO75" s="9"/>
      <c r="AIP75" s="78"/>
      <c r="AIQ75" s="9"/>
      <c r="AIR75" s="9"/>
      <c r="AIS75" s="78"/>
      <c r="AIT75" s="9"/>
      <c r="AIU75" s="9"/>
      <c r="AIV75" s="78"/>
      <c r="AIW75" s="9"/>
      <c r="AIX75" s="9"/>
      <c r="AIY75" s="78"/>
      <c r="AIZ75" s="9"/>
      <c r="AJA75" s="9"/>
      <c r="AJB75" s="78"/>
      <c r="AJC75" s="9"/>
      <c r="AJD75" s="9"/>
      <c r="AJE75" s="78"/>
      <c r="AJF75" s="9"/>
      <c r="AJG75" s="9"/>
      <c r="AJH75" s="78"/>
      <c r="AJI75" s="9"/>
      <c r="AJJ75" s="9"/>
      <c r="AJK75" s="78"/>
      <c r="AJL75" s="10"/>
      <c r="AJM75" s="10"/>
      <c r="AJN75" s="10"/>
      <c r="AJO75" s="9"/>
      <c r="AJP75" s="9"/>
      <c r="AJQ75" s="78"/>
      <c r="AJR75" s="10"/>
      <c r="AJS75" s="10"/>
      <c r="AJT75" s="10"/>
      <c r="AJU75" s="9"/>
      <c r="AJV75" s="9"/>
      <c r="AJW75" s="78"/>
      <c r="AJX75" s="9"/>
      <c r="AJY75" s="9"/>
      <c r="AJZ75" s="78"/>
      <c r="AKA75" s="10"/>
      <c r="AKB75" s="10"/>
      <c r="AKC75" s="10"/>
      <c r="AKD75" s="10"/>
      <c r="AKE75" s="10"/>
      <c r="AKF75" s="10"/>
      <c r="AKG75" s="57"/>
      <c r="AKH75" s="58"/>
      <c r="AKI75" s="9"/>
      <c r="AKJ75" s="9"/>
      <c r="AKK75" s="78"/>
      <c r="AKL75" s="9"/>
      <c r="AKM75" s="9"/>
      <c r="AKN75" s="78"/>
      <c r="AKO75" s="9"/>
      <c r="AKP75" s="9"/>
      <c r="AKQ75" s="78"/>
      <c r="AKR75" s="9"/>
      <c r="AKS75" s="9"/>
      <c r="AKT75" s="78"/>
      <c r="AKU75" s="9"/>
      <c r="AKV75" s="9"/>
      <c r="AKW75" s="78"/>
      <c r="AKX75" s="9"/>
      <c r="AKY75" s="9"/>
      <c r="AKZ75" s="78"/>
      <c r="ALA75" s="9"/>
      <c r="ALB75" s="9"/>
      <c r="ALC75" s="78"/>
      <c r="ALD75" s="9"/>
      <c r="ALE75" s="9"/>
      <c r="ALF75" s="78"/>
      <c r="ALG75" s="9"/>
      <c r="ALH75" s="9"/>
      <c r="ALI75" s="78"/>
      <c r="ALJ75" s="9"/>
      <c r="ALK75" s="9"/>
      <c r="ALL75" s="78"/>
      <c r="ALM75" s="9"/>
      <c r="ALN75" s="9"/>
      <c r="ALO75" s="78"/>
      <c r="ALP75" s="9"/>
      <c r="ALQ75" s="9"/>
      <c r="ALR75" s="78"/>
      <c r="ALS75" s="9"/>
      <c r="ALT75" s="9"/>
      <c r="ALU75" s="78"/>
      <c r="ALV75" s="9"/>
      <c r="ALW75" s="9"/>
      <c r="ALX75" s="78"/>
      <c r="ALY75" s="9"/>
      <c r="ALZ75" s="9"/>
      <c r="AMA75" s="78"/>
      <c r="AMB75" s="9"/>
      <c r="AMC75" s="9"/>
      <c r="AMD75" s="78"/>
      <c r="AME75" s="9"/>
      <c r="AMF75" s="9"/>
      <c r="AMG75" s="78"/>
      <c r="AMH75" s="9"/>
      <c r="AMI75" s="9"/>
      <c r="AMJ75" s="78"/>
      <c r="AMK75" s="9"/>
      <c r="AML75" s="9"/>
      <c r="AMM75" s="78"/>
      <c r="AMN75" s="9"/>
      <c r="AMO75" s="9"/>
      <c r="AMP75" s="78"/>
      <c r="AMQ75" s="9"/>
      <c r="AMR75" s="9"/>
      <c r="AMS75" s="78"/>
      <c r="AMT75" s="10"/>
      <c r="AMU75" s="10"/>
      <c r="AMV75" s="10"/>
      <c r="AMW75" s="9"/>
      <c r="AMX75" s="9"/>
      <c r="AMY75" s="78"/>
      <c r="AMZ75" s="10"/>
      <c r="ANA75" s="10"/>
      <c r="ANB75" s="10"/>
      <c r="ANC75" s="9"/>
      <c r="AND75" s="9"/>
      <c r="ANE75" s="78"/>
      <c r="ANF75" s="9"/>
      <c r="ANG75" s="9"/>
      <c r="ANH75" s="78"/>
      <c r="ANI75" s="10"/>
      <c r="ANJ75" s="10"/>
      <c r="ANK75" s="10"/>
      <c r="ANL75" s="10"/>
      <c r="ANM75" s="10"/>
      <c r="ANN75" s="10"/>
      <c r="ANO75" s="57"/>
      <c r="ANP75" s="58"/>
      <c r="ANQ75" s="9"/>
      <c r="ANR75" s="9"/>
      <c r="ANS75" s="78"/>
      <c r="ANT75" s="9"/>
      <c r="ANU75" s="9"/>
      <c r="ANV75" s="78"/>
      <c r="ANW75" s="9"/>
      <c r="ANX75" s="9"/>
      <c r="ANY75" s="78"/>
      <c r="ANZ75" s="9"/>
      <c r="AOA75" s="9"/>
      <c r="AOB75" s="78"/>
      <c r="AOC75" s="9"/>
      <c r="AOD75" s="9"/>
      <c r="AOE75" s="78"/>
      <c r="AOF75" s="9"/>
      <c r="AOG75" s="9"/>
      <c r="AOH75" s="78"/>
      <c r="AOI75" s="9"/>
      <c r="AOJ75" s="9"/>
      <c r="AOK75" s="78"/>
      <c r="AOL75" s="9"/>
      <c r="AOM75" s="9"/>
      <c r="AON75" s="78"/>
      <c r="AOO75" s="9"/>
      <c r="AOP75" s="9"/>
      <c r="AOQ75" s="78"/>
      <c r="AOR75" s="9"/>
      <c r="AOS75" s="9"/>
      <c r="AOT75" s="78"/>
      <c r="AOU75" s="9"/>
      <c r="AOV75" s="9"/>
      <c r="AOW75" s="78"/>
      <c r="AOX75" s="9"/>
      <c r="AOY75" s="9"/>
      <c r="AOZ75" s="78"/>
      <c r="APA75" s="9"/>
      <c r="APB75" s="9"/>
      <c r="APC75" s="78"/>
      <c r="APD75" s="9"/>
      <c r="APE75" s="9"/>
      <c r="APF75" s="78"/>
      <c r="APG75" s="9"/>
      <c r="APH75" s="9"/>
      <c r="API75" s="78"/>
      <c r="APJ75" s="9"/>
      <c r="APK75" s="9"/>
      <c r="APL75" s="78"/>
      <c r="APM75" s="9"/>
      <c r="APN75" s="9"/>
      <c r="APO75" s="78"/>
      <c r="APP75" s="9"/>
      <c r="APQ75" s="9"/>
      <c r="APR75" s="78"/>
      <c r="APS75" s="9"/>
      <c r="APT75" s="9"/>
      <c r="APU75" s="78"/>
      <c r="APV75" s="9"/>
      <c r="APW75" s="9"/>
      <c r="APX75" s="78"/>
      <c r="APY75" s="9"/>
      <c r="APZ75" s="9"/>
      <c r="AQA75" s="78"/>
      <c r="AQB75" s="10"/>
      <c r="AQC75" s="10"/>
      <c r="AQD75" s="10"/>
      <c r="AQE75" s="9"/>
      <c r="AQF75" s="9"/>
      <c r="AQG75" s="78"/>
      <c r="AQH75" s="10"/>
      <c r="AQI75" s="10"/>
      <c r="AQJ75" s="10"/>
      <c r="AQK75" s="9"/>
      <c r="AQL75" s="9"/>
      <c r="AQM75" s="78"/>
      <c r="AQN75" s="9"/>
      <c r="AQO75" s="9"/>
      <c r="AQP75" s="78"/>
      <c r="AQQ75" s="10"/>
      <c r="AQR75" s="10"/>
      <c r="AQS75" s="10"/>
      <c r="AQT75" s="10"/>
      <c r="AQU75" s="10"/>
      <c r="AQV75" s="10"/>
      <c r="AQW75" s="57"/>
      <c r="AQX75" s="58"/>
      <c r="AQY75" s="9"/>
      <c r="AQZ75" s="9"/>
      <c r="ARA75" s="78"/>
      <c r="ARB75" s="9"/>
      <c r="ARC75" s="9"/>
      <c r="ARD75" s="78"/>
      <c r="ARE75" s="9"/>
      <c r="ARF75" s="9"/>
      <c r="ARG75" s="78"/>
      <c r="ARH75" s="9"/>
      <c r="ARI75" s="9"/>
      <c r="ARJ75" s="78"/>
      <c r="ARK75" s="9"/>
      <c r="ARL75" s="9"/>
      <c r="ARM75" s="78"/>
      <c r="ARN75" s="9"/>
      <c r="ARO75" s="9"/>
      <c r="ARP75" s="78"/>
      <c r="ARQ75" s="9"/>
      <c r="ARR75" s="9"/>
      <c r="ARS75" s="78"/>
      <c r="ART75" s="9"/>
      <c r="ARU75" s="9"/>
      <c r="ARV75" s="78"/>
      <c r="ARW75" s="9"/>
      <c r="ARX75" s="9"/>
      <c r="ARY75" s="78"/>
      <c r="ARZ75" s="9"/>
      <c r="ASA75" s="9"/>
      <c r="ASB75" s="78"/>
      <c r="ASC75" s="9"/>
      <c r="ASD75" s="9"/>
      <c r="ASE75" s="78"/>
      <c r="ASF75" s="9"/>
      <c r="ASG75" s="9"/>
      <c r="ASH75" s="78"/>
      <c r="ASI75" s="9"/>
      <c r="ASJ75" s="9"/>
      <c r="ASK75" s="78"/>
      <c r="ASL75" s="9"/>
      <c r="ASM75" s="9"/>
      <c r="ASN75" s="78"/>
      <c r="ASO75" s="9"/>
      <c r="ASP75" s="9"/>
      <c r="ASQ75" s="78"/>
      <c r="ASR75" s="9"/>
      <c r="ASS75" s="9"/>
      <c r="AST75" s="78"/>
      <c r="ASU75" s="9"/>
      <c r="ASV75" s="9"/>
      <c r="ASW75" s="78"/>
      <c r="ASX75" s="9"/>
      <c r="ASY75" s="9"/>
      <c r="ASZ75" s="78"/>
      <c r="ATA75" s="9"/>
      <c r="ATB75" s="9"/>
      <c r="ATC75" s="78"/>
      <c r="ATD75" s="9"/>
      <c r="ATE75" s="9"/>
      <c r="ATF75" s="78"/>
      <c r="ATG75" s="9"/>
      <c r="ATH75" s="9"/>
      <c r="ATI75" s="78"/>
      <c r="ATJ75" s="10"/>
      <c r="ATK75" s="10"/>
      <c r="ATL75" s="10"/>
      <c r="ATM75" s="9"/>
      <c r="ATN75" s="9"/>
      <c r="ATO75" s="78"/>
      <c r="ATP75" s="10"/>
      <c r="ATQ75" s="10"/>
      <c r="ATR75" s="10"/>
      <c r="ATS75" s="9"/>
      <c r="ATT75" s="9"/>
      <c r="ATU75" s="78"/>
      <c r="ATV75" s="9"/>
      <c r="ATW75" s="9"/>
      <c r="ATX75" s="78"/>
      <c r="ATY75" s="10"/>
      <c r="ATZ75" s="10"/>
      <c r="AUA75" s="10"/>
      <c r="AUB75" s="10"/>
      <c r="AUC75" s="10"/>
      <c r="AUD75" s="10"/>
      <c r="AUE75" s="57"/>
      <c r="AUF75" s="58"/>
      <c r="AUG75" s="9"/>
      <c r="AUH75" s="9"/>
      <c r="AUI75" s="78"/>
      <c r="AUJ75" s="9"/>
      <c r="AUK75" s="9"/>
      <c r="AUL75" s="78"/>
      <c r="AUM75" s="9"/>
      <c r="AUN75" s="9"/>
      <c r="AUO75" s="78"/>
      <c r="AUP75" s="9"/>
      <c r="AUQ75" s="9"/>
      <c r="AUR75" s="78"/>
      <c r="AUS75" s="9"/>
      <c r="AUT75" s="9"/>
      <c r="AUU75" s="78"/>
      <c r="AUV75" s="9"/>
      <c r="AUW75" s="9"/>
      <c r="AUX75" s="78"/>
      <c r="AUY75" s="9"/>
      <c r="AUZ75" s="9"/>
      <c r="AVA75" s="78"/>
      <c r="AVB75" s="9"/>
      <c r="AVC75" s="9"/>
      <c r="AVD75" s="78"/>
      <c r="AVE75" s="9"/>
      <c r="AVF75" s="9"/>
      <c r="AVG75" s="78"/>
      <c r="AVH75" s="9"/>
      <c r="AVI75" s="9"/>
      <c r="AVJ75" s="78"/>
      <c r="AVK75" s="9"/>
      <c r="AVL75" s="9"/>
      <c r="AVM75" s="78"/>
      <c r="AVN75" s="9"/>
      <c r="AVO75" s="9"/>
      <c r="AVP75" s="78"/>
      <c r="AVQ75" s="9"/>
      <c r="AVR75" s="9"/>
      <c r="AVS75" s="78"/>
      <c r="AVT75" s="9"/>
      <c r="AVU75" s="9"/>
      <c r="AVV75" s="78"/>
      <c r="AVW75" s="9"/>
      <c r="AVX75" s="9"/>
      <c r="AVY75" s="78"/>
      <c r="AVZ75" s="9"/>
      <c r="AWA75" s="9"/>
      <c r="AWB75" s="78"/>
      <c r="AWC75" s="9"/>
      <c r="AWD75" s="9"/>
      <c r="AWE75" s="78"/>
      <c r="AWF75" s="9"/>
      <c r="AWG75" s="9"/>
      <c r="AWH75" s="78"/>
      <c r="AWI75" s="9"/>
      <c r="AWJ75" s="9"/>
      <c r="AWK75" s="78"/>
      <c r="AWL75" s="9"/>
      <c r="AWM75" s="9"/>
      <c r="AWN75" s="78"/>
      <c r="AWO75" s="9"/>
      <c r="AWP75" s="9"/>
      <c r="AWQ75" s="78"/>
      <c r="AWR75" s="10"/>
      <c r="AWS75" s="10"/>
      <c r="AWT75" s="10"/>
      <c r="AWU75" s="9"/>
      <c r="AWV75" s="9"/>
      <c r="AWW75" s="78"/>
      <c r="AWX75" s="10"/>
      <c r="AWY75" s="10"/>
      <c r="AWZ75" s="10"/>
      <c r="AXA75" s="9"/>
      <c r="AXB75" s="9"/>
      <c r="AXC75" s="78"/>
      <c r="AXD75" s="9"/>
      <c r="AXE75" s="9"/>
      <c r="AXF75" s="78"/>
      <c r="AXG75" s="10"/>
      <c r="AXH75" s="10"/>
      <c r="AXI75" s="10"/>
      <c r="AXJ75" s="10"/>
      <c r="AXK75" s="10"/>
      <c r="AXL75" s="10"/>
      <c r="AXM75" s="57"/>
      <c r="AXN75" s="58"/>
      <c r="AXO75" s="9"/>
      <c r="AXP75" s="9"/>
      <c r="AXQ75" s="78"/>
      <c r="AXR75" s="9"/>
      <c r="AXS75" s="9"/>
      <c r="AXT75" s="78"/>
      <c r="AXU75" s="9"/>
      <c r="AXV75" s="9"/>
      <c r="AXW75" s="78"/>
      <c r="AXX75" s="9"/>
      <c r="AXY75" s="9"/>
      <c r="AXZ75" s="78"/>
      <c r="AYA75" s="9"/>
      <c r="AYB75" s="9"/>
      <c r="AYC75" s="78"/>
      <c r="AYD75" s="9"/>
      <c r="AYE75" s="9"/>
      <c r="AYF75" s="78"/>
      <c r="AYG75" s="9"/>
      <c r="AYH75" s="9"/>
      <c r="AYI75" s="78"/>
      <c r="AYJ75" s="9"/>
      <c r="AYK75" s="9"/>
      <c r="AYL75" s="78"/>
      <c r="AYM75" s="9"/>
      <c r="AYN75" s="9"/>
      <c r="AYO75" s="78"/>
      <c r="AYP75" s="9"/>
      <c r="AYQ75" s="9"/>
      <c r="AYR75" s="78"/>
      <c r="AYS75" s="9"/>
      <c r="AYT75" s="9"/>
      <c r="AYU75" s="78"/>
      <c r="AYV75" s="9"/>
      <c r="AYW75" s="9"/>
      <c r="AYX75" s="78"/>
      <c r="AYY75" s="9"/>
      <c r="AYZ75" s="9"/>
      <c r="AZA75" s="78"/>
      <c r="AZB75" s="9"/>
      <c r="AZC75" s="9"/>
      <c r="AZD75" s="78"/>
      <c r="AZE75" s="9"/>
      <c r="AZF75" s="9"/>
      <c r="AZG75" s="78"/>
      <c r="AZH75" s="9"/>
      <c r="AZI75" s="9"/>
      <c r="AZJ75" s="78"/>
      <c r="AZK75" s="9"/>
      <c r="AZL75" s="9"/>
      <c r="AZM75" s="78"/>
      <c r="AZN75" s="9"/>
      <c r="AZO75" s="9"/>
      <c r="AZP75" s="78"/>
      <c r="AZQ75" s="9"/>
      <c r="AZR75" s="9"/>
      <c r="AZS75" s="78"/>
      <c r="AZT75" s="9"/>
      <c r="AZU75" s="9"/>
      <c r="AZV75" s="78"/>
      <c r="AZW75" s="9"/>
      <c r="AZX75" s="9"/>
      <c r="AZY75" s="78"/>
      <c r="AZZ75" s="10"/>
      <c r="BAA75" s="10"/>
      <c r="BAB75" s="10"/>
      <c r="BAC75" s="9"/>
      <c r="BAD75" s="9"/>
      <c r="BAE75" s="78"/>
      <c r="BAF75" s="10"/>
      <c r="BAG75" s="10"/>
      <c r="BAH75" s="10"/>
      <c r="BAI75" s="9"/>
      <c r="BAJ75" s="9"/>
      <c r="BAK75" s="78"/>
      <c r="BAL75" s="9"/>
      <c r="BAM75" s="9"/>
      <c r="BAN75" s="78"/>
      <c r="BAO75" s="10"/>
      <c r="BAP75" s="10"/>
      <c r="BAQ75" s="10"/>
      <c r="BAR75" s="10"/>
      <c r="BAS75" s="10"/>
      <c r="BAT75" s="10"/>
      <c r="BAU75" s="57"/>
      <c r="BAV75" s="58"/>
      <c r="BAW75" s="9"/>
      <c r="BAX75" s="9"/>
      <c r="BAY75" s="78"/>
      <c r="BAZ75" s="9"/>
      <c r="BBA75" s="9"/>
      <c r="BBB75" s="78"/>
      <c r="BBC75" s="9"/>
      <c r="BBD75" s="9"/>
      <c r="BBE75" s="78"/>
      <c r="BBF75" s="9"/>
      <c r="BBG75" s="9"/>
      <c r="BBH75" s="78"/>
      <c r="BBI75" s="9"/>
      <c r="BBJ75" s="9"/>
      <c r="BBK75" s="78"/>
      <c r="BBL75" s="9"/>
      <c r="BBM75" s="9"/>
      <c r="BBN75" s="78"/>
      <c r="BBO75" s="9"/>
      <c r="BBP75" s="9"/>
      <c r="BBQ75" s="78"/>
      <c r="BBR75" s="9"/>
      <c r="BBS75" s="9"/>
      <c r="BBT75" s="78"/>
      <c r="BBU75" s="9"/>
      <c r="BBV75" s="9"/>
      <c r="BBW75" s="78"/>
      <c r="BBX75" s="9"/>
      <c r="BBY75" s="9"/>
      <c r="BBZ75" s="78"/>
      <c r="BCA75" s="9"/>
      <c r="BCB75" s="9"/>
      <c r="BCC75" s="78"/>
      <c r="BCD75" s="9"/>
      <c r="BCE75" s="9"/>
      <c r="BCF75" s="78"/>
      <c r="BCG75" s="9"/>
      <c r="BCH75" s="9"/>
      <c r="BCI75" s="78"/>
      <c r="BCJ75" s="9"/>
      <c r="BCK75" s="9"/>
      <c r="BCL75" s="78"/>
      <c r="BCM75" s="9"/>
      <c r="BCN75" s="9"/>
      <c r="BCO75" s="78"/>
      <c r="BCP75" s="9"/>
      <c r="BCQ75" s="9"/>
      <c r="BCR75" s="78"/>
      <c r="BCS75" s="9"/>
      <c r="BCT75" s="9"/>
      <c r="BCU75" s="78"/>
      <c r="BCV75" s="9"/>
      <c r="BCW75" s="9"/>
      <c r="BCX75" s="78"/>
      <c r="BCY75" s="9"/>
      <c r="BCZ75" s="9"/>
      <c r="BDA75" s="78"/>
      <c r="BDB75" s="9"/>
      <c r="BDC75" s="9"/>
      <c r="BDD75" s="78"/>
      <c r="BDE75" s="9"/>
      <c r="BDF75" s="9"/>
      <c r="BDG75" s="78"/>
      <c r="BDH75" s="10"/>
      <c r="BDI75" s="10"/>
      <c r="BDJ75" s="10"/>
      <c r="BDK75" s="9"/>
      <c r="BDL75" s="9"/>
      <c r="BDM75" s="78"/>
      <c r="BDN75" s="10"/>
      <c r="BDO75" s="10"/>
      <c r="BDP75" s="10"/>
      <c r="BDQ75" s="9"/>
      <c r="BDR75" s="9"/>
      <c r="BDS75" s="78"/>
      <c r="BDT75" s="9"/>
      <c r="BDU75" s="9"/>
      <c r="BDV75" s="78"/>
      <c r="BDW75" s="10"/>
      <c r="BDX75" s="10"/>
      <c r="BDY75" s="10"/>
      <c r="BDZ75" s="10"/>
      <c r="BEA75" s="10"/>
      <c r="BEB75" s="10"/>
      <c r="BEC75" s="57"/>
      <c r="BED75" s="58"/>
      <c r="BEE75" s="9"/>
      <c r="BEF75" s="9"/>
      <c r="BEG75" s="78"/>
      <c r="BEH75" s="9"/>
      <c r="BEI75" s="9"/>
      <c r="BEJ75" s="78"/>
      <c r="BEK75" s="9"/>
      <c r="BEL75" s="9"/>
      <c r="BEM75" s="78"/>
      <c r="BEN75" s="9"/>
      <c r="BEO75" s="9"/>
      <c r="BEP75" s="78"/>
      <c r="BEQ75" s="9"/>
      <c r="BER75" s="9"/>
      <c r="BES75" s="78"/>
      <c r="BET75" s="9"/>
      <c r="BEU75" s="9"/>
      <c r="BEV75" s="78"/>
      <c r="BEW75" s="9"/>
      <c r="BEX75" s="9"/>
      <c r="BEY75" s="78"/>
      <c r="BEZ75" s="9"/>
      <c r="BFA75" s="9"/>
      <c r="BFB75" s="78"/>
      <c r="BFC75" s="9"/>
      <c r="BFD75" s="9"/>
      <c r="BFE75" s="78"/>
      <c r="BFF75" s="9"/>
      <c r="BFG75" s="9"/>
      <c r="BFH75" s="78"/>
      <c r="BFI75" s="9"/>
      <c r="BFJ75" s="9"/>
      <c r="BFK75" s="78"/>
      <c r="BFL75" s="9"/>
      <c r="BFM75" s="9"/>
      <c r="BFN75" s="78"/>
      <c r="BFO75" s="9"/>
      <c r="BFP75" s="9"/>
      <c r="BFQ75" s="78"/>
      <c r="BFR75" s="9"/>
      <c r="BFS75" s="9"/>
      <c r="BFT75" s="78"/>
      <c r="BFU75" s="9"/>
      <c r="BFV75" s="9"/>
      <c r="BFW75" s="78"/>
      <c r="BFX75" s="9"/>
      <c r="BFY75" s="9"/>
      <c r="BFZ75" s="78"/>
      <c r="BGA75" s="9"/>
      <c r="BGB75" s="9"/>
      <c r="BGC75" s="78"/>
      <c r="BGD75" s="9"/>
      <c r="BGE75" s="9"/>
      <c r="BGF75" s="78"/>
      <c r="BGG75" s="9"/>
      <c r="BGH75" s="9"/>
      <c r="BGI75" s="78"/>
      <c r="BGJ75" s="9"/>
      <c r="BGK75" s="9"/>
      <c r="BGL75" s="78"/>
      <c r="BGM75" s="9"/>
      <c r="BGN75" s="9"/>
      <c r="BGO75" s="78"/>
      <c r="BGP75" s="10"/>
      <c r="BGQ75" s="10"/>
      <c r="BGR75" s="10"/>
      <c r="BGS75" s="9"/>
      <c r="BGT75" s="9"/>
      <c r="BGU75" s="78"/>
      <c r="BGV75" s="10"/>
      <c r="BGW75" s="10"/>
      <c r="BGX75" s="10"/>
      <c r="BGY75" s="9"/>
      <c r="BGZ75" s="9"/>
      <c r="BHA75" s="78"/>
      <c r="BHB75" s="9"/>
      <c r="BHC75" s="9"/>
      <c r="BHD75" s="78"/>
      <c r="BHE75" s="10"/>
      <c r="BHF75" s="10"/>
      <c r="BHG75" s="10"/>
      <c r="BHH75" s="10"/>
      <c r="BHI75" s="10"/>
      <c r="BHJ75" s="10"/>
      <c r="BHK75" s="57"/>
      <c r="BHL75" s="58"/>
      <c r="BHM75" s="9"/>
      <c r="BHN75" s="9"/>
      <c r="BHO75" s="78"/>
      <c r="BHP75" s="9"/>
      <c r="BHQ75" s="9"/>
      <c r="BHR75" s="78"/>
      <c r="BHS75" s="9"/>
      <c r="BHT75" s="9"/>
      <c r="BHU75" s="78"/>
      <c r="BHV75" s="9"/>
      <c r="BHW75" s="9"/>
      <c r="BHX75" s="78"/>
      <c r="BHY75" s="9"/>
      <c r="BHZ75" s="9"/>
      <c r="BIA75" s="78"/>
      <c r="BIB75" s="9"/>
      <c r="BIC75" s="9"/>
      <c r="BID75" s="78"/>
      <c r="BIE75" s="9"/>
      <c r="BIF75" s="9"/>
      <c r="BIG75" s="78"/>
      <c r="BIH75" s="9"/>
      <c r="BII75" s="9"/>
      <c r="BIJ75" s="78"/>
      <c r="BIK75" s="9"/>
      <c r="BIL75" s="9"/>
      <c r="BIM75" s="78"/>
      <c r="BIN75" s="9"/>
      <c r="BIO75" s="9"/>
      <c r="BIP75" s="78"/>
      <c r="BIQ75" s="9"/>
      <c r="BIR75" s="9"/>
      <c r="BIS75" s="78"/>
      <c r="BIT75" s="9"/>
      <c r="BIU75" s="9"/>
      <c r="BIV75" s="78"/>
      <c r="BIW75" s="9"/>
      <c r="BIX75" s="9"/>
      <c r="BIY75" s="78"/>
      <c r="BIZ75" s="9"/>
      <c r="BJA75" s="9"/>
      <c r="BJB75" s="78"/>
      <c r="BJC75" s="9"/>
      <c r="BJD75" s="9"/>
      <c r="BJE75" s="78"/>
      <c r="BJF75" s="9"/>
      <c r="BJG75" s="9"/>
      <c r="BJH75" s="78"/>
      <c r="BJI75" s="9"/>
      <c r="BJJ75" s="9"/>
      <c r="BJK75" s="78"/>
      <c r="BJL75" s="9"/>
      <c r="BJM75" s="9"/>
      <c r="BJN75" s="78"/>
      <c r="BJO75" s="9"/>
      <c r="BJP75" s="9"/>
      <c r="BJQ75" s="78"/>
      <c r="BJR75" s="9"/>
      <c r="BJS75" s="9"/>
      <c r="BJT75" s="78"/>
      <c r="BJU75" s="9"/>
      <c r="BJV75" s="9"/>
      <c r="BJW75" s="78"/>
      <c r="BJX75" s="10"/>
      <c r="BJY75" s="10"/>
      <c r="BJZ75" s="10"/>
      <c r="BKA75" s="9"/>
      <c r="BKB75" s="9"/>
      <c r="BKC75" s="78"/>
      <c r="BKD75" s="10"/>
      <c r="BKE75" s="10"/>
      <c r="BKF75" s="10"/>
      <c r="BKG75" s="9"/>
      <c r="BKH75" s="9"/>
      <c r="BKI75" s="78"/>
      <c r="BKJ75" s="9"/>
      <c r="BKK75" s="9"/>
      <c r="BKL75" s="78"/>
      <c r="BKM75" s="10"/>
      <c r="BKN75" s="10"/>
      <c r="BKO75" s="10"/>
      <c r="BKP75" s="10"/>
      <c r="BKQ75" s="10"/>
      <c r="BKR75" s="10"/>
      <c r="BKS75" s="57"/>
      <c r="BKT75" s="58"/>
      <c r="BKU75" s="9"/>
      <c r="BKV75" s="9"/>
      <c r="BKW75" s="78"/>
      <c r="BKX75" s="9"/>
      <c r="BKY75" s="9"/>
      <c r="BKZ75" s="78"/>
      <c r="BLA75" s="9"/>
      <c r="BLB75" s="9"/>
      <c r="BLC75" s="78"/>
      <c r="BLD75" s="9"/>
      <c r="BLE75" s="9"/>
      <c r="BLF75" s="78"/>
      <c r="BLG75" s="9"/>
      <c r="BLH75" s="9"/>
      <c r="BLI75" s="78"/>
      <c r="BLJ75" s="9"/>
      <c r="BLK75" s="9"/>
      <c r="BLL75" s="78"/>
      <c r="BLM75" s="9"/>
      <c r="BLN75" s="9"/>
      <c r="BLO75" s="78"/>
      <c r="BLP75" s="9"/>
      <c r="BLQ75" s="9"/>
      <c r="BLR75" s="78"/>
      <c r="BLS75" s="9"/>
      <c r="BLT75" s="9"/>
      <c r="BLU75" s="78"/>
      <c r="BLV75" s="9"/>
      <c r="BLW75" s="9"/>
      <c r="BLX75" s="78"/>
      <c r="BLY75" s="9"/>
      <c r="BLZ75" s="9"/>
      <c r="BMA75" s="78"/>
      <c r="BMB75" s="9"/>
      <c r="BMC75" s="9"/>
      <c r="BMD75" s="78"/>
      <c r="BME75" s="9"/>
      <c r="BMF75" s="9"/>
      <c r="BMG75" s="78"/>
      <c r="BMH75" s="9"/>
      <c r="BMI75" s="9"/>
      <c r="BMJ75" s="78"/>
      <c r="BMK75" s="9"/>
      <c r="BML75" s="9"/>
      <c r="BMM75" s="78"/>
      <c r="BMN75" s="9"/>
      <c r="BMO75" s="9"/>
      <c r="BMP75" s="78"/>
      <c r="BMQ75" s="9"/>
      <c r="BMR75" s="9"/>
      <c r="BMS75" s="78"/>
      <c r="BMT75" s="9"/>
      <c r="BMU75" s="9"/>
      <c r="BMV75" s="78"/>
      <c r="BMW75" s="9"/>
      <c r="BMX75" s="9"/>
      <c r="BMY75" s="78"/>
      <c r="BMZ75" s="9"/>
      <c r="BNA75" s="9"/>
      <c r="BNB75" s="78"/>
      <c r="BNC75" s="9"/>
      <c r="BND75" s="9"/>
      <c r="BNE75" s="78"/>
      <c r="BNF75" s="10"/>
      <c r="BNG75" s="10"/>
      <c r="BNH75" s="10"/>
      <c r="BNI75" s="9"/>
      <c r="BNJ75" s="9"/>
      <c r="BNK75" s="78"/>
      <c r="BNL75" s="10"/>
      <c r="BNM75" s="10"/>
      <c r="BNN75" s="10"/>
      <c r="BNO75" s="9"/>
      <c r="BNP75" s="9"/>
      <c r="BNQ75" s="78"/>
      <c r="BNR75" s="9"/>
      <c r="BNS75" s="9"/>
      <c r="BNT75" s="78"/>
      <c r="BNU75" s="10"/>
      <c r="BNV75" s="10"/>
      <c r="BNW75" s="10"/>
      <c r="BNX75" s="10"/>
      <c r="BNY75" s="10"/>
      <c r="BNZ75" s="10"/>
      <c r="BOA75" s="57"/>
      <c r="BOB75" s="58"/>
      <c r="BOC75" s="9"/>
      <c r="BOD75" s="9"/>
      <c r="BOE75" s="78"/>
      <c r="BOF75" s="9"/>
      <c r="BOG75" s="9"/>
      <c r="BOH75" s="78"/>
      <c r="BOI75" s="9"/>
      <c r="BOJ75" s="9"/>
      <c r="BOK75" s="78"/>
      <c r="BOL75" s="9"/>
      <c r="BOM75" s="9"/>
      <c r="BON75" s="78"/>
      <c r="BOO75" s="9"/>
      <c r="BOP75" s="9"/>
      <c r="BOQ75" s="78"/>
      <c r="BOR75" s="9"/>
      <c r="BOS75" s="9"/>
      <c r="BOT75" s="78"/>
      <c r="BOU75" s="9"/>
      <c r="BOV75" s="9"/>
      <c r="BOW75" s="78"/>
      <c r="BOX75" s="9"/>
      <c r="BOY75" s="9"/>
      <c r="BOZ75" s="78"/>
      <c r="BPA75" s="9"/>
      <c r="BPB75" s="9"/>
      <c r="BPC75" s="78"/>
      <c r="BPD75" s="9"/>
      <c r="BPE75" s="9"/>
      <c r="BPF75" s="78"/>
      <c r="BPG75" s="9"/>
      <c r="BPH75" s="9"/>
      <c r="BPI75" s="78"/>
      <c r="BPJ75" s="9"/>
      <c r="BPK75" s="9"/>
      <c r="BPL75" s="78"/>
      <c r="BPM75" s="9"/>
      <c r="BPN75" s="9"/>
      <c r="BPO75" s="78"/>
      <c r="BPP75" s="9"/>
      <c r="BPQ75" s="9"/>
      <c r="BPR75" s="78"/>
      <c r="BPS75" s="9"/>
      <c r="BPT75" s="9"/>
      <c r="BPU75" s="78"/>
      <c r="BPV75" s="9"/>
      <c r="BPW75" s="9"/>
      <c r="BPX75" s="78"/>
      <c r="BPY75" s="9"/>
      <c r="BPZ75" s="9"/>
      <c r="BQA75" s="78"/>
      <c r="BQB75" s="9"/>
      <c r="BQC75" s="9"/>
      <c r="BQD75" s="78"/>
      <c r="BQE75" s="9"/>
      <c r="BQF75" s="9"/>
      <c r="BQG75" s="78"/>
      <c r="BQH75" s="9"/>
      <c r="BQI75" s="9"/>
      <c r="BQJ75" s="78"/>
      <c r="BQK75" s="9"/>
      <c r="BQL75" s="9"/>
      <c r="BQM75" s="78"/>
      <c r="BQN75" s="10"/>
      <c r="BQO75" s="10"/>
      <c r="BQP75" s="10"/>
      <c r="BQQ75" s="9"/>
      <c r="BQR75" s="9"/>
      <c r="BQS75" s="78"/>
      <c r="BQT75" s="10"/>
      <c r="BQU75" s="10"/>
      <c r="BQV75" s="10"/>
      <c r="BQW75" s="9"/>
      <c r="BQX75" s="9"/>
      <c r="BQY75" s="78"/>
      <c r="BQZ75" s="9"/>
      <c r="BRA75" s="9"/>
      <c r="BRB75" s="78"/>
      <c r="BRC75" s="10"/>
      <c r="BRD75" s="10"/>
      <c r="BRE75" s="10"/>
      <c r="BRF75" s="10"/>
      <c r="BRG75" s="10"/>
      <c r="BRH75" s="10"/>
      <c r="BRI75" s="57"/>
      <c r="BRJ75" s="58"/>
      <c r="BRK75" s="9"/>
      <c r="BRL75" s="9"/>
      <c r="BRM75" s="78"/>
      <c r="BRN75" s="9"/>
      <c r="BRO75" s="9"/>
      <c r="BRP75" s="78"/>
      <c r="BRQ75" s="9"/>
      <c r="BRR75" s="9"/>
      <c r="BRS75" s="78"/>
      <c r="BRT75" s="9"/>
      <c r="BRU75" s="9"/>
      <c r="BRV75" s="78"/>
      <c r="BRW75" s="9"/>
      <c r="BRX75" s="9"/>
      <c r="BRY75" s="78"/>
      <c r="BRZ75" s="9"/>
      <c r="BSA75" s="9"/>
      <c r="BSB75" s="78"/>
      <c r="BSC75" s="9"/>
      <c r="BSD75" s="9"/>
      <c r="BSE75" s="78"/>
      <c r="BSF75" s="9"/>
      <c r="BSG75" s="9"/>
      <c r="BSH75" s="78"/>
      <c r="BSI75" s="9"/>
      <c r="BSJ75" s="9"/>
      <c r="BSK75" s="78"/>
      <c r="BSL75" s="9"/>
      <c r="BSM75" s="9"/>
      <c r="BSN75" s="78"/>
      <c r="BSO75" s="9"/>
      <c r="BSP75" s="9"/>
      <c r="BSQ75" s="78"/>
      <c r="BSR75" s="9"/>
      <c r="BSS75" s="9"/>
      <c r="BST75" s="78"/>
      <c r="BSU75" s="9"/>
      <c r="BSV75" s="9"/>
      <c r="BSW75" s="78"/>
      <c r="BSX75" s="9"/>
      <c r="BSY75" s="9"/>
      <c r="BSZ75" s="78"/>
      <c r="BTA75" s="9"/>
      <c r="BTB75" s="9"/>
      <c r="BTC75" s="78"/>
      <c r="BTD75" s="9"/>
      <c r="BTE75" s="9"/>
      <c r="BTF75" s="78"/>
      <c r="BTG75" s="9"/>
      <c r="BTH75" s="9"/>
      <c r="BTI75" s="78"/>
      <c r="BTJ75" s="9"/>
      <c r="BTK75" s="9"/>
      <c r="BTL75" s="78"/>
      <c r="BTM75" s="9"/>
      <c r="BTN75" s="9"/>
      <c r="BTO75" s="78"/>
      <c r="BTP75" s="9"/>
      <c r="BTQ75" s="9"/>
      <c r="BTR75" s="78"/>
      <c r="BTS75" s="9"/>
      <c r="BTT75" s="9"/>
      <c r="BTU75" s="78"/>
      <c r="BTV75" s="10"/>
      <c r="BTW75" s="10"/>
      <c r="BTX75" s="10"/>
      <c r="BTY75" s="9"/>
      <c r="BTZ75" s="9"/>
      <c r="BUA75" s="78"/>
      <c r="BUB75" s="10"/>
      <c r="BUC75" s="10"/>
      <c r="BUD75" s="10"/>
      <c r="BUE75" s="9"/>
      <c r="BUF75" s="9"/>
      <c r="BUG75" s="78"/>
      <c r="BUH75" s="9"/>
      <c r="BUI75" s="9"/>
      <c r="BUJ75" s="78"/>
      <c r="BUK75" s="10"/>
      <c r="BUL75" s="10"/>
      <c r="BUM75" s="10"/>
      <c r="BUN75" s="10"/>
      <c r="BUO75" s="10"/>
      <c r="BUP75" s="10"/>
      <c r="BUQ75" s="57"/>
      <c r="BUR75" s="58"/>
      <c r="BUS75" s="9"/>
      <c r="BUT75" s="9"/>
      <c r="BUU75" s="78"/>
      <c r="BUV75" s="9"/>
      <c r="BUW75" s="9"/>
      <c r="BUX75" s="78"/>
      <c r="BUY75" s="9"/>
      <c r="BUZ75" s="9"/>
      <c r="BVA75" s="78"/>
      <c r="BVB75" s="9"/>
      <c r="BVC75" s="9"/>
      <c r="BVD75" s="78"/>
      <c r="BVE75" s="9"/>
      <c r="BVF75" s="9"/>
      <c r="BVG75" s="78"/>
      <c r="BVH75" s="9"/>
      <c r="BVI75" s="9"/>
      <c r="BVJ75" s="78"/>
      <c r="BVK75" s="9"/>
      <c r="BVL75" s="9"/>
      <c r="BVM75" s="78"/>
      <c r="BVN75" s="9"/>
      <c r="BVO75" s="9"/>
      <c r="BVP75" s="78"/>
      <c r="BVQ75" s="9"/>
      <c r="BVR75" s="9"/>
      <c r="BVS75" s="78"/>
      <c r="BVT75" s="9"/>
      <c r="BVU75" s="9"/>
      <c r="BVV75" s="78"/>
      <c r="BVW75" s="9"/>
      <c r="BVX75" s="9"/>
      <c r="BVY75" s="78"/>
      <c r="BVZ75" s="9"/>
      <c r="BWA75" s="9"/>
      <c r="BWB75" s="78"/>
      <c r="BWC75" s="9"/>
      <c r="BWD75" s="9"/>
      <c r="BWE75" s="78"/>
      <c r="BWF75" s="9"/>
      <c r="BWG75" s="9"/>
      <c r="BWH75" s="78"/>
      <c r="BWI75" s="9"/>
      <c r="BWJ75" s="9"/>
      <c r="BWK75" s="78"/>
      <c r="BWL75" s="9"/>
      <c r="BWM75" s="9"/>
      <c r="BWN75" s="78"/>
      <c r="BWO75" s="9"/>
      <c r="BWP75" s="9"/>
      <c r="BWQ75" s="78"/>
      <c r="BWR75" s="9"/>
      <c r="BWS75" s="9"/>
      <c r="BWT75" s="78"/>
      <c r="BWU75" s="9"/>
      <c r="BWV75" s="9"/>
      <c r="BWW75" s="78"/>
      <c r="BWX75" s="9"/>
      <c r="BWY75" s="9"/>
      <c r="BWZ75" s="78"/>
      <c r="BXA75" s="9"/>
      <c r="BXB75" s="9"/>
      <c r="BXC75" s="78"/>
      <c r="BXD75" s="10"/>
      <c r="BXE75" s="10"/>
      <c r="BXF75" s="10"/>
      <c r="BXG75" s="9"/>
      <c r="BXH75" s="9"/>
      <c r="BXI75" s="78"/>
      <c r="BXJ75" s="10"/>
      <c r="BXK75" s="10"/>
      <c r="BXL75" s="10"/>
      <c r="BXM75" s="9"/>
      <c r="BXN75" s="9"/>
      <c r="BXO75" s="78"/>
      <c r="BXP75" s="9"/>
      <c r="BXQ75" s="9"/>
      <c r="BXR75" s="78"/>
      <c r="BXS75" s="10"/>
      <c r="BXT75" s="10"/>
      <c r="BXU75" s="10"/>
      <c r="BXV75" s="10"/>
      <c r="BXW75" s="10"/>
      <c r="BXX75" s="10"/>
      <c r="BXY75" s="57"/>
      <c r="BXZ75" s="58"/>
      <c r="BYA75" s="9"/>
      <c r="BYB75" s="9"/>
      <c r="BYC75" s="78"/>
      <c r="BYD75" s="9"/>
      <c r="BYE75" s="9"/>
      <c r="BYF75" s="78"/>
      <c r="BYG75" s="9"/>
      <c r="BYH75" s="9"/>
      <c r="BYI75" s="78"/>
      <c r="BYJ75" s="9"/>
      <c r="BYK75" s="9"/>
      <c r="BYL75" s="78"/>
      <c r="BYM75" s="9"/>
      <c r="BYN75" s="9"/>
      <c r="BYO75" s="78"/>
      <c r="BYP75" s="9"/>
      <c r="BYQ75" s="9"/>
      <c r="BYR75" s="78"/>
      <c r="BYS75" s="9"/>
      <c r="BYT75" s="9"/>
      <c r="BYU75" s="78"/>
      <c r="BYV75" s="9"/>
      <c r="BYW75" s="9"/>
      <c r="BYX75" s="78"/>
      <c r="BYY75" s="9"/>
      <c r="BYZ75" s="9"/>
      <c r="BZA75" s="78"/>
      <c r="BZB75" s="9"/>
      <c r="BZC75" s="9"/>
      <c r="BZD75" s="78"/>
      <c r="BZE75" s="9"/>
      <c r="BZF75" s="9"/>
      <c r="BZG75" s="78"/>
      <c r="BZH75" s="9"/>
      <c r="BZI75" s="9"/>
      <c r="BZJ75" s="78"/>
      <c r="BZK75" s="9"/>
      <c r="BZL75" s="9"/>
      <c r="BZM75" s="78"/>
      <c r="BZN75" s="9"/>
      <c r="BZO75" s="9"/>
      <c r="BZP75" s="78"/>
      <c r="BZQ75" s="9"/>
      <c r="BZR75" s="9"/>
      <c r="BZS75" s="78"/>
      <c r="BZT75" s="9"/>
      <c r="BZU75" s="9"/>
      <c r="BZV75" s="78"/>
      <c r="BZW75" s="9"/>
      <c r="BZX75" s="9"/>
      <c r="BZY75" s="78"/>
      <c r="BZZ75" s="9"/>
      <c r="CAA75" s="9"/>
      <c r="CAB75" s="78"/>
      <c r="CAC75" s="9"/>
      <c r="CAD75" s="9"/>
      <c r="CAE75" s="78"/>
      <c r="CAF75" s="9"/>
      <c r="CAG75" s="9"/>
      <c r="CAH75" s="78"/>
      <c r="CAI75" s="9"/>
      <c r="CAJ75" s="9"/>
      <c r="CAK75" s="78"/>
      <c r="CAL75" s="10"/>
      <c r="CAM75" s="10"/>
      <c r="CAN75" s="10"/>
      <c r="CAO75" s="9"/>
      <c r="CAP75" s="9"/>
      <c r="CAQ75" s="78"/>
      <c r="CAR75" s="10"/>
      <c r="CAS75" s="10"/>
      <c r="CAT75" s="10"/>
      <c r="CAU75" s="9"/>
      <c r="CAV75" s="9"/>
      <c r="CAW75" s="78"/>
      <c r="CAX75" s="9"/>
      <c r="CAY75" s="9"/>
      <c r="CAZ75" s="78"/>
      <c r="CBA75" s="10"/>
      <c r="CBB75" s="10"/>
      <c r="CBC75" s="10"/>
      <c r="CBD75" s="10"/>
      <c r="CBE75" s="10"/>
      <c r="CBF75" s="10"/>
      <c r="CBG75" s="57"/>
      <c r="CBH75" s="58"/>
      <c r="CBI75" s="9"/>
      <c r="CBJ75" s="9"/>
      <c r="CBK75" s="78"/>
      <c r="CBL75" s="9"/>
      <c r="CBM75" s="9"/>
      <c r="CBN75" s="78"/>
      <c r="CBO75" s="9"/>
      <c r="CBP75" s="9"/>
      <c r="CBQ75" s="78"/>
      <c r="CBR75" s="9"/>
      <c r="CBS75" s="9"/>
      <c r="CBT75" s="78"/>
      <c r="CBU75" s="9"/>
      <c r="CBV75" s="9"/>
      <c r="CBW75" s="78"/>
      <c r="CBX75" s="9"/>
      <c r="CBY75" s="9"/>
      <c r="CBZ75" s="78"/>
      <c r="CCA75" s="9"/>
      <c r="CCB75" s="9"/>
      <c r="CCC75" s="78"/>
      <c r="CCD75" s="9"/>
      <c r="CCE75" s="9"/>
      <c r="CCF75" s="78"/>
      <c r="CCG75" s="9"/>
      <c r="CCH75" s="9"/>
      <c r="CCI75" s="78"/>
      <c r="CCJ75" s="9"/>
      <c r="CCK75" s="9"/>
      <c r="CCL75" s="78"/>
      <c r="CCM75" s="9"/>
      <c r="CCN75" s="9"/>
      <c r="CCO75" s="78"/>
      <c r="CCP75" s="9"/>
      <c r="CCQ75" s="9"/>
      <c r="CCR75" s="78"/>
      <c r="CCS75" s="9"/>
      <c r="CCT75" s="9"/>
      <c r="CCU75" s="78"/>
      <c r="CCV75" s="9"/>
      <c r="CCW75" s="9"/>
      <c r="CCX75" s="78"/>
      <c r="CCY75" s="9"/>
      <c r="CCZ75" s="9"/>
      <c r="CDA75" s="78"/>
      <c r="CDB75" s="9"/>
      <c r="CDC75" s="9"/>
      <c r="CDD75" s="78"/>
      <c r="CDE75" s="9"/>
      <c r="CDF75" s="9"/>
      <c r="CDG75" s="78"/>
      <c r="CDH75" s="9"/>
      <c r="CDI75" s="9"/>
      <c r="CDJ75" s="78"/>
      <c r="CDK75" s="9"/>
      <c r="CDL75" s="9"/>
      <c r="CDM75" s="78"/>
      <c r="CDN75" s="9"/>
      <c r="CDO75" s="9"/>
      <c r="CDP75" s="78"/>
      <c r="CDQ75" s="9"/>
      <c r="CDR75" s="9"/>
      <c r="CDS75" s="78"/>
      <c r="CDT75" s="10"/>
      <c r="CDU75" s="10"/>
      <c r="CDV75" s="10"/>
      <c r="CDW75" s="9"/>
      <c r="CDX75" s="9"/>
      <c r="CDY75" s="78"/>
      <c r="CDZ75" s="10"/>
      <c r="CEA75" s="10"/>
      <c r="CEB75" s="10"/>
      <c r="CEC75" s="9"/>
      <c r="CED75" s="9"/>
      <c r="CEE75" s="78"/>
      <c r="CEF75" s="9"/>
      <c r="CEG75" s="9"/>
      <c r="CEH75" s="78"/>
      <c r="CEI75" s="10"/>
      <c r="CEJ75" s="10"/>
      <c r="CEK75" s="10"/>
      <c r="CEL75" s="10"/>
      <c r="CEM75" s="10"/>
      <c r="CEN75" s="10"/>
      <c r="CEO75" s="57"/>
      <c r="CEP75" s="58"/>
      <c r="CEQ75" s="9"/>
      <c r="CER75" s="9"/>
      <c r="CES75" s="78"/>
      <c r="CET75" s="9"/>
      <c r="CEU75" s="9"/>
      <c r="CEV75" s="78"/>
      <c r="CEW75" s="9"/>
      <c r="CEX75" s="9"/>
      <c r="CEY75" s="78"/>
      <c r="CEZ75" s="9"/>
      <c r="CFA75" s="9"/>
      <c r="CFB75" s="78"/>
      <c r="CFC75" s="9"/>
      <c r="CFD75" s="9"/>
      <c r="CFE75" s="78"/>
      <c r="CFF75" s="9"/>
      <c r="CFG75" s="9"/>
      <c r="CFH75" s="78"/>
      <c r="CFI75" s="9"/>
      <c r="CFJ75" s="9"/>
      <c r="CFK75" s="78"/>
      <c r="CFL75" s="9"/>
      <c r="CFM75" s="9"/>
      <c r="CFN75" s="78"/>
      <c r="CFO75" s="9"/>
      <c r="CFP75" s="9"/>
      <c r="CFQ75" s="78"/>
      <c r="CFR75" s="9"/>
      <c r="CFS75" s="9"/>
      <c r="CFT75" s="78"/>
      <c r="CFU75" s="9"/>
      <c r="CFV75" s="9"/>
      <c r="CFW75" s="78"/>
      <c r="CFX75" s="9"/>
      <c r="CFY75" s="9"/>
      <c r="CFZ75" s="78"/>
      <c r="CGA75" s="9"/>
      <c r="CGB75" s="9"/>
      <c r="CGC75" s="78"/>
      <c r="CGD75" s="9"/>
      <c r="CGE75" s="9"/>
      <c r="CGF75" s="78"/>
      <c r="CGG75" s="9"/>
      <c r="CGH75" s="9"/>
      <c r="CGI75" s="78"/>
      <c r="CGJ75" s="9"/>
      <c r="CGK75" s="9"/>
      <c r="CGL75" s="78"/>
      <c r="CGM75" s="9"/>
      <c r="CGN75" s="9"/>
      <c r="CGO75" s="78"/>
      <c r="CGP75" s="9"/>
      <c r="CGQ75" s="9"/>
      <c r="CGR75" s="78"/>
      <c r="CGS75" s="9"/>
      <c r="CGT75" s="9"/>
      <c r="CGU75" s="78"/>
      <c r="CGV75" s="9"/>
      <c r="CGW75" s="9"/>
      <c r="CGX75" s="78"/>
      <c r="CGY75" s="9"/>
      <c r="CGZ75" s="9"/>
      <c r="CHA75" s="78"/>
      <c r="CHB75" s="10"/>
      <c r="CHC75" s="10"/>
      <c r="CHD75" s="10"/>
      <c r="CHE75" s="9"/>
      <c r="CHF75" s="9"/>
      <c r="CHG75" s="78"/>
      <c r="CHH75" s="10"/>
      <c r="CHI75" s="10"/>
      <c r="CHJ75" s="10"/>
      <c r="CHK75" s="9"/>
      <c r="CHL75" s="9"/>
      <c r="CHM75" s="78"/>
      <c r="CHN75" s="9"/>
      <c r="CHO75" s="9"/>
      <c r="CHP75" s="78"/>
      <c r="CHQ75" s="10"/>
      <c r="CHR75" s="10"/>
      <c r="CHS75" s="10"/>
      <c r="CHT75" s="10"/>
      <c r="CHU75" s="10"/>
      <c r="CHV75" s="10"/>
      <c r="CHW75" s="57"/>
      <c r="CHX75" s="58"/>
      <c r="CHY75" s="9"/>
      <c r="CHZ75" s="9"/>
      <c r="CIA75" s="78"/>
      <c r="CIB75" s="9"/>
      <c r="CIC75" s="9"/>
      <c r="CID75" s="78"/>
      <c r="CIE75" s="9"/>
      <c r="CIF75" s="9"/>
      <c r="CIG75" s="78"/>
      <c r="CIH75" s="9"/>
      <c r="CII75" s="9"/>
      <c r="CIJ75" s="78"/>
      <c r="CIK75" s="9"/>
      <c r="CIL75" s="9"/>
      <c r="CIM75" s="78"/>
      <c r="CIN75" s="9"/>
      <c r="CIO75" s="9"/>
      <c r="CIP75" s="78"/>
      <c r="CIQ75" s="9"/>
      <c r="CIR75" s="9"/>
      <c r="CIS75" s="78"/>
      <c r="CIT75" s="9"/>
      <c r="CIU75" s="9"/>
      <c r="CIV75" s="78"/>
      <c r="CIW75" s="9"/>
      <c r="CIX75" s="9"/>
      <c r="CIY75" s="78"/>
      <c r="CIZ75" s="9"/>
      <c r="CJA75" s="9"/>
      <c r="CJB75" s="78"/>
      <c r="CJC75" s="9"/>
      <c r="CJD75" s="9"/>
      <c r="CJE75" s="78"/>
      <c r="CJF75" s="9"/>
      <c r="CJG75" s="9"/>
      <c r="CJH75" s="78"/>
      <c r="CJI75" s="9"/>
      <c r="CJJ75" s="9"/>
      <c r="CJK75" s="78"/>
      <c r="CJL75" s="9"/>
      <c r="CJM75" s="9"/>
      <c r="CJN75" s="78"/>
      <c r="CJO75" s="9"/>
      <c r="CJP75" s="9"/>
      <c r="CJQ75" s="78"/>
      <c r="CJR75" s="9"/>
      <c r="CJS75" s="9"/>
      <c r="CJT75" s="78"/>
      <c r="CJU75" s="9"/>
      <c r="CJV75" s="9"/>
      <c r="CJW75" s="78"/>
      <c r="CJX75" s="9"/>
      <c r="CJY75" s="9"/>
      <c r="CJZ75" s="78"/>
      <c r="CKA75" s="9"/>
      <c r="CKB75" s="9"/>
      <c r="CKC75" s="78"/>
      <c r="CKD75" s="9"/>
      <c r="CKE75" s="9"/>
      <c r="CKF75" s="78"/>
      <c r="CKG75" s="9"/>
      <c r="CKH75" s="9"/>
      <c r="CKI75" s="78"/>
      <c r="CKJ75" s="10"/>
      <c r="CKK75" s="10"/>
      <c r="CKL75" s="10"/>
      <c r="CKM75" s="9"/>
      <c r="CKN75" s="9"/>
      <c r="CKO75" s="78"/>
      <c r="CKP75" s="10"/>
      <c r="CKQ75" s="10"/>
      <c r="CKR75" s="10"/>
      <c r="CKS75" s="9"/>
      <c r="CKT75" s="9"/>
      <c r="CKU75" s="78"/>
      <c r="CKV75" s="9"/>
      <c r="CKW75" s="9"/>
      <c r="CKX75" s="78"/>
      <c r="CKY75" s="10"/>
      <c r="CKZ75" s="10"/>
      <c r="CLA75" s="10"/>
      <c r="CLB75" s="10"/>
      <c r="CLC75" s="10"/>
      <c r="CLD75" s="10"/>
      <c r="CLE75" s="57"/>
      <c r="CLF75" s="58"/>
      <c r="CLG75" s="9"/>
      <c r="CLH75" s="9"/>
      <c r="CLI75" s="78"/>
      <c r="CLJ75" s="9"/>
      <c r="CLK75" s="9"/>
      <c r="CLL75" s="78"/>
      <c r="CLM75" s="9"/>
      <c r="CLN75" s="9"/>
      <c r="CLO75" s="78"/>
      <c r="CLP75" s="9"/>
      <c r="CLQ75" s="9"/>
      <c r="CLR75" s="78"/>
      <c r="CLS75" s="9"/>
      <c r="CLT75" s="9"/>
      <c r="CLU75" s="78"/>
      <c r="CLV75" s="9"/>
      <c r="CLW75" s="9"/>
      <c r="CLX75" s="78"/>
      <c r="CLY75" s="9"/>
      <c r="CLZ75" s="9"/>
      <c r="CMA75" s="78"/>
      <c r="CMB75" s="9"/>
      <c r="CMC75" s="9"/>
      <c r="CMD75" s="78"/>
      <c r="CME75" s="9"/>
      <c r="CMF75" s="9"/>
      <c r="CMG75" s="78"/>
      <c r="CMH75" s="9"/>
      <c r="CMI75" s="9"/>
      <c r="CMJ75" s="78"/>
      <c r="CMK75" s="9"/>
      <c r="CML75" s="9"/>
      <c r="CMM75" s="78"/>
      <c r="CMN75" s="9"/>
      <c r="CMO75" s="9"/>
      <c r="CMP75" s="78"/>
      <c r="CMQ75" s="9"/>
      <c r="CMR75" s="9"/>
      <c r="CMS75" s="78"/>
      <c r="CMT75" s="9"/>
      <c r="CMU75" s="9"/>
      <c r="CMV75" s="78"/>
      <c r="CMW75" s="9"/>
      <c r="CMX75" s="9"/>
      <c r="CMY75" s="78"/>
      <c r="CMZ75" s="9"/>
      <c r="CNA75" s="9"/>
      <c r="CNB75" s="78"/>
      <c r="CNC75" s="9"/>
      <c r="CND75" s="9"/>
      <c r="CNE75" s="78"/>
      <c r="CNF75" s="9"/>
      <c r="CNG75" s="9"/>
      <c r="CNH75" s="78"/>
      <c r="CNI75" s="9"/>
      <c r="CNJ75" s="9"/>
      <c r="CNK75" s="78"/>
      <c r="CNL75" s="9"/>
      <c r="CNM75" s="9"/>
      <c r="CNN75" s="78"/>
      <c r="CNO75" s="9"/>
      <c r="CNP75" s="9"/>
      <c r="CNQ75" s="78"/>
      <c r="CNR75" s="10"/>
      <c r="CNS75" s="10"/>
      <c r="CNT75" s="10"/>
      <c r="CNU75" s="9"/>
      <c r="CNV75" s="9"/>
      <c r="CNW75" s="78"/>
      <c r="CNX75" s="10"/>
      <c r="CNY75" s="10"/>
      <c r="CNZ75" s="10"/>
      <c r="COA75" s="9"/>
      <c r="COB75" s="9"/>
      <c r="COC75" s="78"/>
      <c r="COD75" s="9"/>
      <c r="COE75" s="9"/>
      <c r="COF75" s="78"/>
      <c r="COG75" s="10"/>
      <c r="COH75" s="10"/>
      <c r="COI75" s="10"/>
      <c r="COJ75" s="10"/>
      <c r="COK75" s="10"/>
      <c r="COL75" s="10"/>
      <c r="COM75" s="57"/>
      <c r="CON75" s="58"/>
      <c r="COO75" s="9"/>
      <c r="COP75" s="9"/>
      <c r="COQ75" s="78"/>
      <c r="COR75" s="9"/>
      <c r="COS75" s="9"/>
      <c r="COT75" s="78"/>
      <c r="COU75" s="9"/>
      <c r="COV75" s="9"/>
      <c r="COW75" s="78"/>
      <c r="COX75" s="9"/>
      <c r="COY75" s="9"/>
      <c r="COZ75" s="78"/>
      <c r="CPA75" s="9"/>
      <c r="CPB75" s="9"/>
      <c r="CPC75" s="78"/>
      <c r="CPD75" s="9"/>
      <c r="CPE75" s="9"/>
      <c r="CPF75" s="78"/>
      <c r="CPG75" s="9"/>
      <c r="CPH75" s="9"/>
      <c r="CPI75" s="78"/>
      <c r="CPJ75" s="9"/>
      <c r="CPK75" s="9"/>
      <c r="CPL75" s="78"/>
      <c r="CPM75" s="9"/>
      <c r="CPN75" s="9"/>
      <c r="CPO75" s="78"/>
      <c r="CPP75" s="9"/>
      <c r="CPQ75" s="9"/>
      <c r="CPR75" s="78"/>
      <c r="CPS75" s="9"/>
      <c r="CPT75" s="9"/>
      <c r="CPU75" s="78"/>
      <c r="CPV75" s="9"/>
      <c r="CPW75" s="9"/>
      <c r="CPX75" s="78"/>
      <c r="CPY75" s="9"/>
      <c r="CPZ75" s="9"/>
      <c r="CQA75" s="78"/>
      <c r="CQB75" s="9"/>
      <c r="CQC75" s="9"/>
      <c r="CQD75" s="78"/>
      <c r="CQE75" s="9"/>
      <c r="CQF75" s="9"/>
      <c r="CQG75" s="78"/>
      <c r="CQH75" s="9"/>
      <c r="CQI75" s="9"/>
      <c r="CQJ75" s="78"/>
      <c r="CQK75" s="9"/>
      <c r="CQL75" s="9"/>
      <c r="CQM75" s="78"/>
      <c r="CQN75" s="9"/>
      <c r="CQO75" s="9"/>
      <c r="CQP75" s="78"/>
      <c r="CQQ75" s="9"/>
      <c r="CQR75" s="9"/>
      <c r="CQS75" s="78"/>
      <c r="CQT75" s="9"/>
      <c r="CQU75" s="9"/>
      <c r="CQV75" s="78"/>
      <c r="CQW75" s="9"/>
      <c r="CQX75" s="9"/>
      <c r="CQY75" s="78"/>
      <c r="CQZ75" s="10"/>
      <c r="CRA75" s="10"/>
      <c r="CRB75" s="10"/>
      <c r="CRC75" s="9"/>
      <c r="CRD75" s="9"/>
      <c r="CRE75" s="78"/>
      <c r="CRF75" s="10"/>
      <c r="CRG75" s="10"/>
      <c r="CRH75" s="10"/>
      <c r="CRI75" s="9"/>
      <c r="CRJ75" s="9"/>
      <c r="CRK75" s="78"/>
      <c r="CRL75" s="9"/>
      <c r="CRM75" s="9"/>
      <c r="CRN75" s="78"/>
      <c r="CRO75" s="10"/>
      <c r="CRP75" s="10"/>
      <c r="CRQ75" s="10"/>
      <c r="CRR75" s="10"/>
      <c r="CRS75" s="10"/>
      <c r="CRT75" s="10"/>
      <c r="CRU75" s="57"/>
      <c r="CRV75" s="58"/>
      <c r="CRW75" s="9"/>
      <c r="CRX75" s="9"/>
      <c r="CRY75" s="78"/>
      <c r="CRZ75" s="9"/>
      <c r="CSA75" s="9"/>
      <c r="CSB75" s="78"/>
      <c r="CSC75" s="9"/>
      <c r="CSD75" s="9"/>
      <c r="CSE75" s="78"/>
      <c r="CSF75" s="9"/>
      <c r="CSG75" s="9"/>
      <c r="CSH75" s="78"/>
      <c r="CSI75" s="9"/>
      <c r="CSJ75" s="9"/>
      <c r="CSK75" s="78"/>
      <c r="CSL75" s="9"/>
      <c r="CSM75" s="9"/>
      <c r="CSN75" s="78"/>
      <c r="CSO75" s="9"/>
      <c r="CSP75" s="9"/>
      <c r="CSQ75" s="78"/>
      <c r="CSR75" s="9"/>
      <c r="CSS75" s="9"/>
      <c r="CST75" s="78"/>
      <c r="CSU75" s="9"/>
      <c r="CSV75" s="9"/>
      <c r="CSW75" s="78"/>
      <c r="CSX75" s="9"/>
      <c r="CSY75" s="9"/>
      <c r="CSZ75" s="78"/>
      <c r="CTA75" s="9"/>
      <c r="CTB75" s="9"/>
      <c r="CTC75" s="78"/>
      <c r="CTD75" s="9"/>
      <c r="CTE75" s="9"/>
      <c r="CTF75" s="78"/>
      <c r="CTG75" s="9"/>
      <c r="CTH75" s="9"/>
      <c r="CTI75" s="78"/>
      <c r="CTJ75" s="9"/>
      <c r="CTK75" s="9"/>
      <c r="CTL75" s="78"/>
      <c r="CTM75" s="9"/>
      <c r="CTN75" s="9"/>
      <c r="CTO75" s="78"/>
      <c r="CTP75" s="9"/>
      <c r="CTQ75" s="9"/>
      <c r="CTR75" s="78"/>
      <c r="CTS75" s="9"/>
      <c r="CTT75" s="9"/>
      <c r="CTU75" s="78"/>
      <c r="CTV75" s="9"/>
      <c r="CTW75" s="9"/>
      <c r="CTX75" s="78"/>
      <c r="CTY75" s="9"/>
      <c r="CTZ75" s="9"/>
      <c r="CUA75" s="78"/>
      <c r="CUB75" s="9"/>
      <c r="CUC75" s="9"/>
      <c r="CUD75" s="78"/>
      <c r="CUE75" s="9"/>
      <c r="CUF75" s="9"/>
      <c r="CUG75" s="78"/>
      <c r="CUH75" s="10"/>
      <c r="CUI75" s="10"/>
      <c r="CUJ75" s="10"/>
      <c r="CUK75" s="9"/>
      <c r="CUL75" s="9"/>
      <c r="CUM75" s="78"/>
      <c r="CUN75" s="10"/>
      <c r="CUO75" s="10"/>
      <c r="CUP75" s="10"/>
      <c r="CUQ75" s="9"/>
      <c r="CUR75" s="9"/>
      <c r="CUS75" s="78"/>
      <c r="CUT75" s="9"/>
      <c r="CUU75" s="9"/>
      <c r="CUV75" s="78"/>
      <c r="CUW75" s="10"/>
      <c r="CUX75" s="10"/>
      <c r="CUY75" s="10"/>
      <c r="CUZ75" s="10"/>
      <c r="CVA75" s="10"/>
      <c r="CVB75" s="10"/>
      <c r="CVC75" s="57"/>
      <c r="CVD75" s="58"/>
      <c r="CVE75" s="9"/>
      <c r="CVF75" s="9"/>
      <c r="CVG75" s="78"/>
      <c r="CVH75" s="9"/>
      <c r="CVI75" s="9"/>
      <c r="CVJ75" s="78"/>
      <c r="CVK75" s="9"/>
      <c r="CVL75" s="9"/>
      <c r="CVM75" s="78"/>
      <c r="CVN75" s="9"/>
      <c r="CVO75" s="9"/>
      <c r="CVP75" s="78"/>
      <c r="CVQ75" s="9"/>
      <c r="CVR75" s="9"/>
      <c r="CVS75" s="78"/>
      <c r="CVT75" s="9"/>
      <c r="CVU75" s="9"/>
      <c r="CVV75" s="78"/>
      <c r="CVW75" s="9"/>
      <c r="CVX75" s="9"/>
      <c r="CVY75" s="78"/>
      <c r="CVZ75" s="9"/>
      <c r="CWA75" s="9"/>
      <c r="CWB75" s="78"/>
      <c r="CWC75" s="9"/>
      <c r="CWD75" s="9"/>
      <c r="CWE75" s="78"/>
      <c r="CWF75" s="9"/>
      <c r="CWG75" s="9"/>
      <c r="CWH75" s="78"/>
      <c r="CWI75" s="9"/>
      <c r="CWJ75" s="9"/>
      <c r="CWK75" s="78"/>
      <c r="CWL75" s="9"/>
      <c r="CWM75" s="9"/>
      <c r="CWN75" s="78"/>
      <c r="CWO75" s="9"/>
      <c r="CWP75" s="9"/>
      <c r="CWQ75" s="78"/>
      <c r="CWR75" s="9"/>
      <c r="CWS75" s="9"/>
      <c r="CWT75" s="78"/>
      <c r="CWU75" s="9"/>
      <c r="CWV75" s="9"/>
      <c r="CWW75" s="78"/>
      <c r="CWX75" s="9"/>
      <c r="CWY75" s="9"/>
      <c r="CWZ75" s="78"/>
      <c r="CXA75" s="9"/>
      <c r="CXB75" s="9"/>
      <c r="CXC75" s="78"/>
      <c r="CXD75" s="9"/>
      <c r="CXE75" s="9"/>
      <c r="CXF75" s="78"/>
      <c r="CXG75" s="9"/>
      <c r="CXH75" s="9"/>
      <c r="CXI75" s="78"/>
      <c r="CXJ75" s="9"/>
      <c r="CXK75" s="9"/>
      <c r="CXL75" s="78"/>
      <c r="CXM75" s="9"/>
      <c r="CXN75" s="9"/>
      <c r="CXO75" s="78"/>
      <c r="CXP75" s="10"/>
      <c r="CXQ75" s="10"/>
      <c r="CXR75" s="10"/>
      <c r="CXS75" s="9"/>
      <c r="CXT75" s="9"/>
      <c r="CXU75" s="78"/>
      <c r="CXV75" s="10"/>
      <c r="CXW75" s="10"/>
      <c r="CXX75" s="10"/>
      <c r="CXY75" s="9"/>
      <c r="CXZ75" s="9"/>
      <c r="CYA75" s="78"/>
      <c r="CYB75" s="9"/>
      <c r="CYC75" s="9"/>
      <c r="CYD75" s="78"/>
      <c r="CYE75" s="10"/>
      <c r="CYF75" s="10"/>
      <c r="CYG75" s="10"/>
      <c r="CYH75" s="10"/>
      <c r="CYI75" s="10"/>
      <c r="CYJ75" s="10"/>
      <c r="CYK75" s="57"/>
      <c r="CYL75" s="58"/>
      <c r="CYM75" s="9"/>
      <c r="CYN75" s="9"/>
      <c r="CYO75" s="78"/>
      <c r="CYP75" s="9"/>
      <c r="CYQ75" s="9"/>
      <c r="CYR75" s="78"/>
      <c r="CYS75" s="9"/>
      <c r="CYT75" s="9"/>
      <c r="CYU75" s="78"/>
      <c r="CYV75" s="9"/>
      <c r="CYW75" s="9"/>
      <c r="CYX75" s="78"/>
      <c r="CYY75" s="9"/>
      <c r="CYZ75" s="9"/>
      <c r="CZA75" s="78"/>
      <c r="CZB75" s="9"/>
      <c r="CZC75" s="9"/>
      <c r="CZD75" s="78"/>
      <c r="CZE75" s="9"/>
      <c r="CZF75" s="9"/>
      <c r="CZG75" s="78"/>
      <c r="CZH75" s="9"/>
      <c r="CZI75" s="9"/>
      <c r="CZJ75" s="78"/>
      <c r="CZK75" s="9"/>
      <c r="CZL75" s="9"/>
      <c r="CZM75" s="78"/>
      <c r="CZN75" s="9"/>
      <c r="CZO75" s="9"/>
      <c r="CZP75" s="78"/>
      <c r="CZQ75" s="9"/>
      <c r="CZR75" s="9"/>
      <c r="CZS75" s="78"/>
      <c r="CZT75" s="9"/>
      <c r="CZU75" s="9"/>
      <c r="CZV75" s="78"/>
      <c r="CZW75" s="9"/>
      <c r="CZX75" s="9"/>
      <c r="CZY75" s="78"/>
      <c r="CZZ75" s="9"/>
      <c r="DAA75" s="9"/>
      <c r="DAB75" s="78"/>
      <c r="DAC75" s="9"/>
      <c r="DAD75" s="9"/>
      <c r="DAE75" s="78"/>
      <c r="DAF75" s="9"/>
      <c r="DAG75" s="9"/>
      <c r="DAH75" s="78"/>
      <c r="DAI75" s="9"/>
      <c r="DAJ75" s="9"/>
      <c r="DAK75" s="78"/>
      <c r="DAL75" s="9"/>
      <c r="DAM75" s="9"/>
      <c r="DAN75" s="78"/>
      <c r="DAO75" s="9"/>
      <c r="DAP75" s="9"/>
      <c r="DAQ75" s="78"/>
      <c r="DAR75" s="9"/>
      <c r="DAS75" s="9"/>
      <c r="DAT75" s="78"/>
      <c r="DAU75" s="9"/>
      <c r="DAV75" s="9"/>
      <c r="DAW75" s="78"/>
      <c r="DAX75" s="10"/>
      <c r="DAY75" s="10"/>
      <c r="DAZ75" s="10"/>
      <c r="DBA75" s="9"/>
      <c r="DBB75" s="9"/>
      <c r="DBC75" s="78"/>
      <c r="DBD75" s="10"/>
      <c r="DBE75" s="10"/>
      <c r="DBF75" s="10"/>
      <c r="DBG75" s="9"/>
      <c r="DBH75" s="9"/>
      <c r="DBI75" s="78"/>
      <c r="DBJ75" s="9"/>
      <c r="DBK75" s="9"/>
      <c r="DBL75" s="78"/>
      <c r="DBM75" s="10"/>
      <c r="DBN75" s="10"/>
      <c r="DBO75" s="10"/>
      <c r="DBP75" s="10"/>
      <c r="DBQ75" s="10"/>
      <c r="DBR75" s="10"/>
      <c r="DBS75" s="57"/>
      <c r="DBT75" s="58"/>
      <c r="DBU75" s="9"/>
      <c r="DBV75" s="9"/>
      <c r="DBW75" s="78"/>
      <c r="DBX75" s="9"/>
      <c r="DBY75" s="9"/>
      <c r="DBZ75" s="78"/>
      <c r="DCA75" s="9"/>
      <c r="DCB75" s="9"/>
      <c r="DCC75" s="78"/>
      <c r="DCD75" s="9"/>
      <c r="DCE75" s="9"/>
      <c r="DCF75" s="78"/>
      <c r="DCG75" s="9"/>
      <c r="DCH75" s="9"/>
      <c r="DCI75" s="78"/>
      <c r="DCJ75" s="9"/>
      <c r="DCK75" s="9"/>
      <c r="DCL75" s="78"/>
      <c r="DCM75" s="9"/>
      <c r="DCN75" s="9"/>
      <c r="DCO75" s="78"/>
      <c r="DCP75" s="9"/>
      <c r="DCQ75" s="9"/>
      <c r="DCR75" s="78"/>
      <c r="DCS75" s="9"/>
      <c r="DCT75" s="9"/>
      <c r="DCU75" s="78"/>
      <c r="DCV75" s="9"/>
      <c r="DCW75" s="9"/>
      <c r="DCX75" s="78"/>
      <c r="DCY75" s="9"/>
      <c r="DCZ75" s="9"/>
      <c r="DDA75" s="78"/>
      <c r="DDB75" s="9"/>
      <c r="DDC75" s="9"/>
      <c r="DDD75" s="78"/>
      <c r="DDE75" s="9"/>
      <c r="DDF75" s="9"/>
      <c r="DDG75" s="78"/>
      <c r="DDH75" s="9"/>
      <c r="DDI75" s="9"/>
      <c r="DDJ75" s="78"/>
      <c r="DDK75" s="9"/>
      <c r="DDL75" s="9"/>
      <c r="DDM75" s="78"/>
      <c r="DDN75" s="9"/>
      <c r="DDO75" s="9"/>
      <c r="DDP75" s="78"/>
      <c r="DDQ75" s="9"/>
      <c r="DDR75" s="9"/>
      <c r="DDS75" s="78"/>
      <c r="DDT75" s="9"/>
      <c r="DDU75" s="9"/>
      <c r="DDV75" s="78"/>
      <c r="DDW75" s="9"/>
      <c r="DDX75" s="9"/>
      <c r="DDY75" s="78"/>
      <c r="DDZ75" s="9"/>
      <c r="DEA75" s="9"/>
      <c r="DEB75" s="78"/>
      <c r="DEC75" s="9"/>
      <c r="DED75" s="9"/>
      <c r="DEE75" s="78"/>
      <c r="DEF75" s="10"/>
      <c r="DEG75" s="10"/>
      <c r="DEH75" s="10"/>
      <c r="DEI75" s="9"/>
      <c r="DEJ75" s="9"/>
      <c r="DEK75" s="78"/>
      <c r="DEL75" s="10"/>
      <c r="DEM75" s="10"/>
      <c r="DEN75" s="10"/>
      <c r="DEO75" s="9"/>
      <c r="DEP75" s="9"/>
      <c r="DEQ75" s="78"/>
      <c r="DER75" s="9"/>
      <c r="DES75" s="9"/>
      <c r="DET75" s="78"/>
      <c r="DEU75" s="10"/>
      <c r="DEV75" s="10"/>
      <c r="DEW75" s="10"/>
      <c r="DEX75" s="10"/>
      <c r="DEY75" s="10"/>
      <c r="DEZ75" s="10"/>
      <c r="DFA75" s="57"/>
      <c r="DFB75" s="58"/>
      <c r="DFC75" s="9"/>
      <c r="DFD75" s="9"/>
      <c r="DFE75" s="78"/>
      <c r="DFF75" s="9"/>
      <c r="DFG75" s="9"/>
      <c r="DFH75" s="78"/>
      <c r="DFI75" s="9"/>
      <c r="DFJ75" s="9"/>
      <c r="DFK75" s="78"/>
      <c r="DFL75" s="9"/>
      <c r="DFM75" s="9"/>
      <c r="DFN75" s="78"/>
      <c r="DFO75" s="9"/>
      <c r="DFP75" s="9"/>
      <c r="DFQ75" s="78"/>
      <c r="DFR75" s="9"/>
      <c r="DFS75" s="9"/>
      <c r="DFT75" s="78"/>
      <c r="DFU75" s="9"/>
      <c r="DFV75" s="9"/>
      <c r="DFW75" s="78"/>
      <c r="DFX75" s="9"/>
      <c r="DFY75" s="9"/>
      <c r="DFZ75" s="78"/>
      <c r="DGA75" s="9"/>
      <c r="DGB75" s="9"/>
      <c r="DGC75" s="78"/>
      <c r="DGD75" s="9"/>
      <c r="DGE75" s="9"/>
      <c r="DGF75" s="78"/>
      <c r="DGG75" s="9"/>
      <c r="DGH75" s="9"/>
      <c r="DGI75" s="78"/>
      <c r="DGJ75" s="9"/>
      <c r="DGK75" s="9"/>
      <c r="DGL75" s="78"/>
      <c r="DGM75" s="9"/>
      <c r="DGN75" s="9"/>
      <c r="DGO75" s="78"/>
      <c r="DGP75" s="9"/>
      <c r="DGQ75" s="9"/>
      <c r="DGR75" s="78"/>
      <c r="DGS75" s="9"/>
      <c r="DGT75" s="9"/>
      <c r="DGU75" s="78"/>
      <c r="DGV75" s="9"/>
      <c r="DGW75" s="9"/>
      <c r="DGX75" s="78"/>
      <c r="DGY75" s="9"/>
      <c r="DGZ75" s="9"/>
      <c r="DHA75" s="78"/>
      <c r="DHB75" s="9"/>
      <c r="DHC75" s="9"/>
      <c r="DHD75" s="78"/>
      <c r="DHE75" s="9"/>
      <c r="DHF75" s="9"/>
      <c r="DHG75" s="78"/>
      <c r="DHH75" s="9"/>
      <c r="DHI75" s="9"/>
      <c r="DHJ75" s="78"/>
      <c r="DHK75" s="9"/>
      <c r="DHL75" s="9"/>
      <c r="DHM75" s="78"/>
      <c r="DHN75" s="10"/>
      <c r="DHO75" s="10"/>
      <c r="DHP75" s="10"/>
      <c r="DHQ75" s="9"/>
      <c r="DHR75" s="9"/>
      <c r="DHS75" s="78"/>
      <c r="DHT75" s="10"/>
      <c r="DHU75" s="10"/>
      <c r="DHV75" s="10"/>
      <c r="DHW75" s="9"/>
      <c r="DHX75" s="9"/>
      <c r="DHY75" s="78"/>
      <c r="DHZ75" s="9"/>
      <c r="DIA75" s="9"/>
      <c r="DIB75" s="78"/>
      <c r="DIC75" s="10"/>
      <c r="DID75" s="10"/>
      <c r="DIE75" s="10"/>
      <c r="DIF75" s="10"/>
      <c r="DIG75" s="10"/>
      <c r="DIH75" s="10"/>
      <c r="DII75" s="57"/>
      <c r="DIJ75" s="58"/>
      <c r="DIK75" s="9"/>
      <c r="DIL75" s="9"/>
      <c r="DIM75" s="78"/>
      <c r="DIN75" s="9"/>
      <c r="DIO75" s="9"/>
      <c r="DIP75" s="78"/>
      <c r="DIQ75" s="9"/>
      <c r="DIR75" s="9"/>
      <c r="DIS75" s="78"/>
      <c r="DIT75" s="9"/>
      <c r="DIU75" s="9"/>
      <c r="DIV75" s="78"/>
      <c r="DIW75" s="9"/>
      <c r="DIX75" s="9"/>
      <c r="DIY75" s="78"/>
      <c r="DIZ75" s="9"/>
      <c r="DJA75" s="9"/>
      <c r="DJB75" s="78"/>
      <c r="DJC75" s="9"/>
      <c r="DJD75" s="9"/>
      <c r="DJE75" s="78"/>
      <c r="DJF75" s="9"/>
      <c r="DJG75" s="9"/>
      <c r="DJH75" s="78"/>
      <c r="DJI75" s="9"/>
      <c r="DJJ75" s="9"/>
      <c r="DJK75" s="78"/>
      <c r="DJL75" s="9"/>
      <c r="DJM75" s="9"/>
      <c r="DJN75" s="78"/>
      <c r="DJO75" s="9"/>
      <c r="DJP75" s="9"/>
      <c r="DJQ75" s="78"/>
      <c r="DJR75" s="9"/>
      <c r="DJS75" s="9"/>
      <c r="DJT75" s="78"/>
      <c r="DJU75" s="9"/>
      <c r="DJV75" s="9"/>
      <c r="DJW75" s="78"/>
      <c r="DJX75" s="9"/>
      <c r="DJY75" s="9"/>
      <c r="DJZ75" s="78"/>
      <c r="DKA75" s="9"/>
      <c r="DKB75" s="9"/>
      <c r="DKC75" s="78"/>
      <c r="DKD75" s="9"/>
      <c r="DKE75" s="9"/>
      <c r="DKF75" s="78"/>
      <c r="DKG75" s="9"/>
      <c r="DKH75" s="9"/>
      <c r="DKI75" s="78"/>
      <c r="DKJ75" s="9"/>
      <c r="DKK75" s="9"/>
      <c r="DKL75" s="78"/>
      <c r="DKM75" s="9"/>
      <c r="DKN75" s="9"/>
      <c r="DKO75" s="78"/>
      <c r="DKP75" s="9"/>
      <c r="DKQ75" s="9"/>
      <c r="DKR75" s="78"/>
      <c r="DKS75" s="9"/>
      <c r="DKT75" s="9"/>
      <c r="DKU75" s="78"/>
      <c r="DKV75" s="10"/>
      <c r="DKW75" s="10"/>
      <c r="DKX75" s="10"/>
      <c r="DKY75" s="9"/>
      <c r="DKZ75" s="9"/>
      <c r="DLA75" s="78"/>
      <c r="DLB75" s="10"/>
      <c r="DLC75" s="10"/>
      <c r="DLD75" s="10"/>
      <c r="DLE75" s="9"/>
      <c r="DLF75" s="9"/>
      <c r="DLG75" s="78"/>
      <c r="DLH75" s="9"/>
      <c r="DLI75" s="9"/>
      <c r="DLJ75" s="78"/>
      <c r="DLK75" s="10"/>
      <c r="DLL75" s="10"/>
      <c r="DLM75" s="10"/>
      <c r="DLN75" s="10"/>
      <c r="DLO75" s="10"/>
      <c r="DLP75" s="10"/>
      <c r="DLQ75" s="57"/>
      <c r="DLR75" s="58"/>
      <c r="DLS75" s="9"/>
      <c r="DLT75" s="9"/>
      <c r="DLU75" s="78"/>
      <c r="DLV75" s="9"/>
      <c r="DLW75" s="9"/>
      <c r="DLX75" s="78"/>
      <c r="DLY75" s="9"/>
      <c r="DLZ75" s="9"/>
      <c r="DMA75" s="78"/>
      <c r="DMB75" s="9"/>
      <c r="DMC75" s="9"/>
      <c r="DMD75" s="78"/>
      <c r="DME75" s="9"/>
      <c r="DMF75" s="9"/>
      <c r="DMG75" s="78"/>
      <c r="DMH75" s="9"/>
      <c r="DMI75" s="9"/>
      <c r="DMJ75" s="78"/>
      <c r="DMK75" s="9"/>
      <c r="DML75" s="9"/>
      <c r="DMM75" s="78"/>
      <c r="DMN75" s="9"/>
      <c r="DMO75" s="9"/>
      <c r="DMP75" s="78"/>
      <c r="DMQ75" s="9"/>
      <c r="DMR75" s="9"/>
      <c r="DMS75" s="78"/>
      <c r="DMT75" s="9"/>
      <c r="DMU75" s="9"/>
      <c r="DMV75" s="78"/>
      <c r="DMW75" s="9"/>
      <c r="DMX75" s="9"/>
      <c r="DMY75" s="78"/>
      <c r="DMZ75" s="9"/>
      <c r="DNA75" s="9"/>
      <c r="DNB75" s="78"/>
      <c r="DNC75" s="9"/>
      <c r="DND75" s="9"/>
      <c r="DNE75" s="78"/>
      <c r="DNF75" s="9"/>
      <c r="DNG75" s="9"/>
      <c r="DNH75" s="78"/>
      <c r="DNI75" s="9"/>
      <c r="DNJ75" s="9"/>
      <c r="DNK75" s="78"/>
      <c r="DNL75" s="9"/>
      <c r="DNM75" s="9"/>
      <c r="DNN75" s="78"/>
      <c r="DNO75" s="9"/>
      <c r="DNP75" s="9"/>
      <c r="DNQ75" s="78"/>
      <c r="DNR75" s="9"/>
      <c r="DNS75" s="9"/>
      <c r="DNT75" s="78"/>
      <c r="DNU75" s="9"/>
      <c r="DNV75" s="9"/>
      <c r="DNW75" s="78"/>
      <c r="DNX75" s="9"/>
      <c r="DNY75" s="9"/>
      <c r="DNZ75" s="78"/>
      <c r="DOA75" s="9"/>
      <c r="DOB75" s="9"/>
      <c r="DOC75" s="78"/>
      <c r="DOD75" s="10"/>
      <c r="DOE75" s="10"/>
      <c r="DOF75" s="10"/>
      <c r="DOG75" s="9"/>
      <c r="DOH75" s="9"/>
      <c r="DOI75" s="78"/>
      <c r="DOJ75" s="10"/>
      <c r="DOK75" s="10"/>
      <c r="DOL75" s="10"/>
      <c r="DOM75" s="9"/>
      <c r="DON75" s="9"/>
      <c r="DOO75" s="78"/>
      <c r="DOP75" s="9"/>
      <c r="DOQ75" s="9"/>
      <c r="DOR75" s="78"/>
      <c r="DOS75" s="10"/>
      <c r="DOT75" s="10"/>
      <c r="DOU75" s="10"/>
      <c r="DOV75" s="10"/>
      <c r="DOW75" s="10"/>
      <c r="DOX75" s="10"/>
      <c r="DOY75" s="57"/>
      <c r="DOZ75" s="58"/>
      <c r="DPA75" s="9"/>
      <c r="DPB75" s="9"/>
      <c r="DPC75" s="78"/>
      <c r="DPD75" s="9"/>
      <c r="DPE75" s="9"/>
      <c r="DPF75" s="78"/>
      <c r="DPG75" s="9"/>
      <c r="DPH75" s="9"/>
      <c r="DPI75" s="78"/>
      <c r="DPJ75" s="9"/>
      <c r="DPK75" s="9"/>
      <c r="DPL75" s="78"/>
      <c r="DPM75" s="9"/>
      <c r="DPN75" s="9"/>
      <c r="DPO75" s="78"/>
      <c r="DPP75" s="9"/>
      <c r="DPQ75" s="9"/>
      <c r="DPR75" s="78"/>
      <c r="DPS75" s="9"/>
      <c r="DPT75" s="9"/>
      <c r="DPU75" s="78"/>
      <c r="DPV75" s="9"/>
      <c r="DPW75" s="9"/>
      <c r="DPX75" s="78"/>
      <c r="DPY75" s="9"/>
      <c r="DPZ75" s="9"/>
      <c r="DQA75" s="78"/>
      <c r="DQB75" s="9"/>
      <c r="DQC75" s="9"/>
      <c r="DQD75" s="78"/>
      <c r="DQE75" s="9"/>
      <c r="DQF75" s="9"/>
      <c r="DQG75" s="78"/>
      <c r="DQH75" s="9"/>
      <c r="DQI75" s="9"/>
      <c r="DQJ75" s="78"/>
      <c r="DQK75" s="9"/>
      <c r="DQL75" s="9"/>
      <c r="DQM75" s="78"/>
      <c r="DQN75" s="9"/>
      <c r="DQO75" s="9"/>
      <c r="DQP75" s="78"/>
      <c r="DQQ75" s="9"/>
      <c r="DQR75" s="9"/>
      <c r="DQS75" s="78"/>
      <c r="DQT75" s="9"/>
      <c r="DQU75" s="9"/>
      <c r="DQV75" s="78"/>
      <c r="DQW75" s="9"/>
      <c r="DQX75" s="9"/>
      <c r="DQY75" s="78"/>
      <c r="DQZ75" s="9"/>
      <c r="DRA75" s="9"/>
      <c r="DRB75" s="78"/>
      <c r="DRC75" s="9"/>
      <c r="DRD75" s="9"/>
      <c r="DRE75" s="78"/>
      <c r="DRF75" s="9"/>
      <c r="DRG75" s="9"/>
      <c r="DRH75" s="78"/>
      <c r="DRI75" s="9"/>
      <c r="DRJ75" s="9"/>
      <c r="DRK75" s="78"/>
      <c r="DRL75" s="10"/>
      <c r="DRM75" s="10"/>
      <c r="DRN75" s="10"/>
      <c r="DRO75" s="9"/>
      <c r="DRP75" s="9"/>
      <c r="DRQ75" s="78"/>
      <c r="DRR75" s="10"/>
      <c r="DRS75" s="10"/>
      <c r="DRT75" s="10"/>
      <c r="DRU75" s="9"/>
      <c r="DRV75" s="9"/>
      <c r="DRW75" s="78"/>
      <c r="DRX75" s="9"/>
      <c r="DRY75" s="9"/>
      <c r="DRZ75" s="78"/>
      <c r="DSA75" s="10"/>
      <c r="DSB75" s="10"/>
      <c r="DSC75" s="10"/>
      <c r="DSD75" s="10"/>
      <c r="DSE75" s="10"/>
      <c r="DSF75" s="10"/>
      <c r="DSG75" s="57"/>
      <c r="DSH75" s="58"/>
      <c r="DSI75" s="9"/>
      <c r="DSJ75" s="9"/>
      <c r="DSK75" s="78"/>
      <c r="DSL75" s="9"/>
      <c r="DSM75" s="9"/>
      <c r="DSN75" s="78"/>
      <c r="DSO75" s="9"/>
      <c r="DSP75" s="9"/>
      <c r="DSQ75" s="78"/>
      <c r="DSR75" s="9"/>
      <c r="DSS75" s="9"/>
      <c r="DST75" s="78"/>
      <c r="DSU75" s="9"/>
      <c r="DSV75" s="9"/>
      <c r="DSW75" s="78"/>
      <c r="DSX75" s="9"/>
      <c r="DSY75" s="9"/>
      <c r="DSZ75" s="78"/>
      <c r="DTA75" s="9"/>
      <c r="DTB75" s="9"/>
      <c r="DTC75" s="78"/>
      <c r="DTD75" s="9"/>
      <c r="DTE75" s="9"/>
      <c r="DTF75" s="78"/>
      <c r="DTG75" s="9"/>
      <c r="DTH75" s="9"/>
      <c r="DTI75" s="78"/>
      <c r="DTJ75" s="9"/>
      <c r="DTK75" s="9"/>
      <c r="DTL75" s="78"/>
      <c r="DTM75" s="9"/>
      <c r="DTN75" s="9"/>
      <c r="DTO75" s="78"/>
      <c r="DTP75" s="9"/>
      <c r="DTQ75" s="9"/>
      <c r="DTR75" s="78"/>
      <c r="DTS75" s="9"/>
      <c r="DTT75" s="9"/>
      <c r="DTU75" s="78"/>
      <c r="DTV75" s="9"/>
      <c r="DTW75" s="9"/>
      <c r="DTX75" s="78"/>
      <c r="DTY75" s="9"/>
      <c r="DTZ75" s="9"/>
      <c r="DUA75" s="78"/>
      <c r="DUB75" s="9"/>
      <c r="DUC75" s="9"/>
      <c r="DUD75" s="78"/>
      <c r="DUE75" s="9"/>
      <c r="DUF75" s="9"/>
      <c r="DUG75" s="78"/>
      <c r="DUH75" s="9"/>
      <c r="DUI75" s="9"/>
      <c r="DUJ75" s="78"/>
      <c r="DUK75" s="9"/>
      <c r="DUL75" s="9"/>
      <c r="DUM75" s="78"/>
      <c r="DUN75" s="9"/>
      <c r="DUO75" s="9"/>
      <c r="DUP75" s="78"/>
      <c r="DUQ75" s="9"/>
      <c r="DUR75" s="9"/>
      <c r="DUS75" s="78"/>
      <c r="DUT75" s="10"/>
      <c r="DUU75" s="10"/>
      <c r="DUV75" s="10"/>
      <c r="DUW75" s="9"/>
      <c r="DUX75" s="9"/>
      <c r="DUY75" s="78"/>
      <c r="DUZ75" s="10"/>
      <c r="DVA75" s="10"/>
      <c r="DVB75" s="10"/>
      <c r="DVC75" s="9"/>
      <c r="DVD75" s="9"/>
      <c r="DVE75" s="78"/>
      <c r="DVF75" s="9"/>
      <c r="DVG75" s="9"/>
      <c r="DVH75" s="78"/>
      <c r="DVI75" s="10"/>
      <c r="DVJ75" s="10"/>
      <c r="DVK75" s="10"/>
      <c r="DVL75" s="10"/>
      <c r="DVM75" s="10"/>
      <c r="DVN75" s="10"/>
      <c r="DVO75" s="57"/>
      <c r="DVP75" s="58"/>
      <c r="DVQ75" s="9"/>
      <c r="DVR75" s="9"/>
      <c r="DVS75" s="78"/>
      <c r="DVT75" s="9"/>
      <c r="DVU75" s="9"/>
      <c r="DVV75" s="78"/>
      <c r="DVW75" s="9"/>
      <c r="DVX75" s="9"/>
      <c r="DVY75" s="78"/>
      <c r="DVZ75" s="9"/>
      <c r="DWA75" s="9"/>
      <c r="DWB75" s="78"/>
      <c r="DWC75" s="9"/>
      <c r="DWD75" s="9"/>
      <c r="DWE75" s="78"/>
      <c r="DWF75" s="9"/>
      <c r="DWG75" s="9"/>
      <c r="DWH75" s="78"/>
      <c r="DWI75" s="9"/>
      <c r="DWJ75" s="9"/>
      <c r="DWK75" s="78"/>
      <c r="DWL75" s="9"/>
      <c r="DWM75" s="9"/>
      <c r="DWN75" s="78"/>
      <c r="DWO75" s="9"/>
      <c r="DWP75" s="9"/>
      <c r="DWQ75" s="78"/>
      <c r="DWR75" s="9"/>
      <c r="DWS75" s="9"/>
      <c r="DWT75" s="78"/>
      <c r="DWU75" s="9"/>
      <c r="DWV75" s="9"/>
      <c r="DWW75" s="78"/>
      <c r="DWX75" s="9"/>
      <c r="DWY75" s="9"/>
      <c r="DWZ75" s="78"/>
      <c r="DXA75" s="9"/>
      <c r="DXB75" s="9"/>
      <c r="DXC75" s="78"/>
      <c r="DXD75" s="9"/>
      <c r="DXE75" s="9"/>
      <c r="DXF75" s="78"/>
      <c r="DXG75" s="9"/>
      <c r="DXH75" s="9"/>
      <c r="DXI75" s="78"/>
      <c r="DXJ75" s="9"/>
      <c r="DXK75" s="9"/>
      <c r="DXL75" s="78"/>
      <c r="DXM75" s="9"/>
      <c r="DXN75" s="9"/>
      <c r="DXO75" s="78"/>
      <c r="DXP75" s="9"/>
      <c r="DXQ75" s="9"/>
      <c r="DXR75" s="78"/>
      <c r="DXS75" s="9"/>
      <c r="DXT75" s="9"/>
      <c r="DXU75" s="78"/>
      <c r="DXV75" s="9"/>
      <c r="DXW75" s="9"/>
      <c r="DXX75" s="78"/>
      <c r="DXY75" s="9"/>
      <c r="DXZ75" s="9"/>
      <c r="DYA75" s="78"/>
      <c r="DYB75" s="10"/>
      <c r="DYC75" s="10"/>
      <c r="DYD75" s="10"/>
      <c r="DYE75" s="9"/>
      <c r="DYF75" s="9"/>
      <c r="DYG75" s="78"/>
      <c r="DYH75" s="10"/>
      <c r="DYI75" s="10"/>
      <c r="DYJ75" s="10"/>
      <c r="DYK75" s="9"/>
      <c r="DYL75" s="9"/>
      <c r="DYM75" s="78"/>
      <c r="DYN75" s="9"/>
      <c r="DYO75" s="9"/>
      <c r="DYP75" s="78"/>
      <c r="DYQ75" s="10"/>
      <c r="DYR75" s="10"/>
      <c r="DYS75" s="10"/>
      <c r="DYT75" s="10"/>
      <c r="DYU75" s="10"/>
      <c r="DYV75" s="10"/>
      <c r="DYW75" s="57"/>
      <c r="DYX75" s="58"/>
      <c r="DYY75" s="9"/>
      <c r="DYZ75" s="9"/>
      <c r="DZA75" s="78"/>
      <c r="DZB75" s="9"/>
      <c r="DZC75" s="9"/>
      <c r="DZD75" s="78"/>
      <c r="DZE75" s="9"/>
      <c r="DZF75" s="9"/>
      <c r="DZG75" s="78"/>
      <c r="DZH75" s="9"/>
      <c r="DZI75" s="9"/>
      <c r="DZJ75" s="78"/>
      <c r="DZK75" s="9"/>
      <c r="DZL75" s="9"/>
      <c r="DZM75" s="78"/>
      <c r="DZN75" s="9"/>
      <c r="DZO75" s="9"/>
      <c r="DZP75" s="78"/>
      <c r="DZQ75" s="9"/>
      <c r="DZR75" s="9"/>
      <c r="DZS75" s="78"/>
      <c r="DZT75" s="9"/>
      <c r="DZU75" s="9"/>
      <c r="DZV75" s="78"/>
      <c r="DZW75" s="9"/>
      <c r="DZX75" s="9"/>
      <c r="DZY75" s="78"/>
      <c r="DZZ75" s="9"/>
      <c r="EAA75" s="9"/>
      <c r="EAB75" s="78"/>
      <c r="EAC75" s="9"/>
      <c r="EAD75" s="9"/>
      <c r="EAE75" s="78"/>
      <c r="EAF75" s="9"/>
      <c r="EAG75" s="9"/>
      <c r="EAH75" s="78"/>
      <c r="EAI75" s="9"/>
      <c r="EAJ75" s="9"/>
      <c r="EAK75" s="78"/>
      <c r="EAL75" s="9"/>
      <c r="EAM75" s="9"/>
      <c r="EAN75" s="78"/>
      <c r="EAO75" s="9"/>
      <c r="EAP75" s="9"/>
      <c r="EAQ75" s="78"/>
      <c r="EAR75" s="9"/>
      <c r="EAS75" s="9"/>
      <c r="EAT75" s="78"/>
      <c r="EAU75" s="9"/>
      <c r="EAV75" s="9"/>
      <c r="EAW75" s="78"/>
      <c r="EAX75" s="9"/>
      <c r="EAY75" s="9"/>
      <c r="EAZ75" s="78"/>
      <c r="EBA75" s="9"/>
      <c r="EBB75" s="9"/>
      <c r="EBC75" s="78"/>
      <c r="EBD75" s="9"/>
      <c r="EBE75" s="9"/>
      <c r="EBF75" s="78"/>
      <c r="EBG75" s="9"/>
      <c r="EBH75" s="9"/>
      <c r="EBI75" s="78"/>
      <c r="EBJ75" s="10"/>
      <c r="EBK75" s="10"/>
      <c r="EBL75" s="10"/>
      <c r="EBM75" s="9"/>
      <c r="EBN75" s="9"/>
      <c r="EBO75" s="78"/>
      <c r="EBP75" s="10"/>
      <c r="EBQ75" s="10"/>
      <c r="EBR75" s="10"/>
      <c r="EBS75" s="9"/>
      <c r="EBT75" s="9"/>
      <c r="EBU75" s="78"/>
      <c r="EBV75" s="9"/>
      <c r="EBW75" s="9"/>
      <c r="EBX75" s="78"/>
      <c r="EBY75" s="10"/>
      <c r="EBZ75" s="10"/>
      <c r="ECA75" s="10"/>
      <c r="ECB75" s="10"/>
      <c r="ECC75" s="10"/>
      <c r="ECD75" s="10"/>
      <c r="ECE75" s="57"/>
      <c r="ECF75" s="58"/>
      <c r="ECG75" s="9"/>
      <c r="ECH75" s="9"/>
      <c r="ECI75" s="78"/>
      <c r="ECJ75" s="9"/>
      <c r="ECK75" s="9"/>
      <c r="ECL75" s="78"/>
      <c r="ECM75" s="9"/>
      <c r="ECN75" s="9"/>
      <c r="ECO75" s="78"/>
      <c r="ECP75" s="9"/>
      <c r="ECQ75" s="9"/>
      <c r="ECR75" s="78"/>
      <c r="ECS75" s="9"/>
      <c r="ECT75" s="9"/>
      <c r="ECU75" s="78"/>
      <c r="ECV75" s="9"/>
      <c r="ECW75" s="9"/>
      <c r="ECX75" s="78"/>
      <c r="ECY75" s="9"/>
      <c r="ECZ75" s="9"/>
      <c r="EDA75" s="78"/>
      <c r="EDB75" s="9"/>
      <c r="EDC75" s="9"/>
      <c r="EDD75" s="78"/>
      <c r="EDE75" s="9"/>
      <c r="EDF75" s="9"/>
      <c r="EDG75" s="78"/>
      <c r="EDH75" s="9"/>
      <c r="EDI75" s="9"/>
      <c r="EDJ75" s="78"/>
      <c r="EDK75" s="9"/>
      <c r="EDL75" s="9"/>
      <c r="EDM75" s="78"/>
      <c r="EDN75" s="9"/>
      <c r="EDO75" s="9"/>
      <c r="EDP75" s="78"/>
      <c r="EDQ75" s="9"/>
      <c r="EDR75" s="9"/>
      <c r="EDS75" s="78"/>
      <c r="EDT75" s="9"/>
      <c r="EDU75" s="9"/>
      <c r="EDV75" s="78"/>
      <c r="EDW75" s="9"/>
      <c r="EDX75" s="9"/>
      <c r="EDY75" s="78"/>
      <c r="EDZ75" s="9"/>
      <c r="EEA75" s="9"/>
      <c r="EEB75" s="78"/>
      <c r="EEC75" s="9"/>
      <c r="EED75" s="9"/>
      <c r="EEE75" s="78"/>
      <c r="EEF75" s="9"/>
      <c r="EEG75" s="9"/>
      <c r="EEH75" s="78"/>
      <c r="EEI75" s="9"/>
      <c r="EEJ75" s="9"/>
      <c r="EEK75" s="78"/>
      <c r="EEL75" s="9"/>
      <c r="EEM75" s="9"/>
      <c r="EEN75" s="78"/>
      <c r="EEO75" s="9"/>
      <c r="EEP75" s="9"/>
      <c r="EEQ75" s="78"/>
      <c r="EER75" s="10"/>
      <c r="EES75" s="10"/>
      <c r="EET75" s="10"/>
      <c r="EEU75" s="9"/>
      <c r="EEV75" s="9"/>
      <c r="EEW75" s="78"/>
      <c r="EEX75" s="10"/>
      <c r="EEY75" s="10"/>
      <c r="EEZ75" s="10"/>
      <c r="EFA75" s="9"/>
      <c r="EFB75" s="9"/>
      <c r="EFC75" s="78"/>
      <c r="EFD75" s="9"/>
      <c r="EFE75" s="9"/>
      <c r="EFF75" s="78"/>
      <c r="EFG75" s="10"/>
      <c r="EFH75" s="10"/>
      <c r="EFI75" s="10"/>
      <c r="EFJ75" s="10"/>
      <c r="EFK75" s="10"/>
      <c r="EFL75" s="10"/>
      <c r="EFM75" s="57"/>
      <c r="EFN75" s="58"/>
      <c r="EFO75" s="9"/>
      <c r="EFP75" s="9"/>
      <c r="EFQ75" s="78"/>
      <c r="EFR75" s="9"/>
      <c r="EFS75" s="9"/>
      <c r="EFT75" s="78"/>
      <c r="EFU75" s="9"/>
      <c r="EFV75" s="9"/>
      <c r="EFW75" s="78"/>
      <c r="EFX75" s="9"/>
      <c r="EFY75" s="9"/>
      <c r="EFZ75" s="78"/>
      <c r="EGA75" s="9"/>
      <c r="EGB75" s="9"/>
      <c r="EGC75" s="78"/>
      <c r="EGD75" s="9"/>
      <c r="EGE75" s="9"/>
      <c r="EGF75" s="78"/>
      <c r="EGG75" s="9"/>
      <c r="EGH75" s="9"/>
      <c r="EGI75" s="78"/>
      <c r="EGJ75" s="9"/>
      <c r="EGK75" s="9"/>
      <c r="EGL75" s="78"/>
      <c r="EGM75" s="9"/>
      <c r="EGN75" s="9"/>
      <c r="EGO75" s="78"/>
      <c r="EGP75" s="9"/>
      <c r="EGQ75" s="9"/>
      <c r="EGR75" s="78"/>
      <c r="EGS75" s="9"/>
      <c r="EGT75" s="9"/>
      <c r="EGU75" s="78"/>
      <c r="EGV75" s="9"/>
      <c r="EGW75" s="9"/>
      <c r="EGX75" s="78"/>
      <c r="EGY75" s="9"/>
      <c r="EGZ75" s="9"/>
      <c r="EHA75" s="78"/>
      <c r="EHB75" s="9"/>
      <c r="EHC75" s="9"/>
      <c r="EHD75" s="78"/>
      <c r="EHE75" s="9"/>
      <c r="EHF75" s="9"/>
      <c r="EHG75" s="78"/>
      <c r="EHH75" s="9"/>
      <c r="EHI75" s="9"/>
      <c r="EHJ75" s="78"/>
      <c r="EHK75" s="9"/>
      <c r="EHL75" s="9"/>
      <c r="EHM75" s="78"/>
      <c r="EHN75" s="9"/>
      <c r="EHO75" s="9"/>
      <c r="EHP75" s="78"/>
      <c r="EHQ75" s="9"/>
      <c r="EHR75" s="9"/>
      <c r="EHS75" s="78"/>
      <c r="EHT75" s="9"/>
      <c r="EHU75" s="9"/>
      <c r="EHV75" s="78"/>
      <c r="EHW75" s="9"/>
      <c r="EHX75" s="9"/>
      <c r="EHY75" s="78"/>
      <c r="EHZ75" s="10"/>
      <c r="EIA75" s="10"/>
      <c r="EIB75" s="10"/>
      <c r="EIC75" s="9"/>
      <c r="EID75" s="9"/>
      <c r="EIE75" s="78"/>
      <c r="EIF75" s="10"/>
      <c r="EIG75" s="10"/>
      <c r="EIH75" s="10"/>
      <c r="EII75" s="9"/>
      <c r="EIJ75" s="9"/>
      <c r="EIK75" s="78"/>
      <c r="EIL75" s="9"/>
      <c r="EIM75" s="9"/>
      <c r="EIN75" s="78"/>
      <c r="EIO75" s="10"/>
      <c r="EIP75" s="10"/>
      <c r="EIQ75" s="10"/>
      <c r="EIR75" s="10"/>
      <c r="EIS75" s="10"/>
      <c r="EIT75" s="10"/>
      <c r="EIU75" s="57"/>
      <c r="EIV75" s="58"/>
      <c r="EIW75" s="9"/>
      <c r="EIX75" s="9"/>
      <c r="EIY75" s="78"/>
      <c r="EIZ75" s="9"/>
      <c r="EJA75" s="9"/>
      <c r="EJB75" s="78"/>
      <c r="EJC75" s="9"/>
      <c r="EJD75" s="9"/>
      <c r="EJE75" s="78"/>
      <c r="EJF75" s="9"/>
      <c r="EJG75" s="9"/>
      <c r="EJH75" s="78"/>
      <c r="EJI75" s="9"/>
      <c r="EJJ75" s="9"/>
      <c r="EJK75" s="78"/>
      <c r="EJL75" s="9"/>
      <c r="EJM75" s="9"/>
      <c r="EJN75" s="78"/>
      <c r="EJO75" s="9"/>
      <c r="EJP75" s="9"/>
      <c r="EJQ75" s="78"/>
      <c r="EJR75" s="9"/>
      <c r="EJS75" s="9"/>
      <c r="EJT75" s="78"/>
      <c r="EJU75" s="9"/>
      <c r="EJV75" s="9"/>
      <c r="EJW75" s="78"/>
      <c r="EJX75" s="9"/>
      <c r="EJY75" s="9"/>
      <c r="EJZ75" s="78"/>
      <c r="EKA75" s="9"/>
      <c r="EKB75" s="9"/>
      <c r="EKC75" s="78"/>
      <c r="EKD75" s="9"/>
      <c r="EKE75" s="9"/>
      <c r="EKF75" s="78"/>
      <c r="EKG75" s="9"/>
      <c r="EKH75" s="9"/>
      <c r="EKI75" s="78"/>
      <c r="EKJ75" s="9"/>
      <c r="EKK75" s="9"/>
      <c r="EKL75" s="78"/>
      <c r="EKM75" s="9"/>
      <c r="EKN75" s="9"/>
      <c r="EKO75" s="78"/>
      <c r="EKP75" s="9"/>
      <c r="EKQ75" s="9"/>
      <c r="EKR75" s="78"/>
      <c r="EKS75" s="9"/>
      <c r="EKT75" s="9"/>
      <c r="EKU75" s="78"/>
      <c r="EKV75" s="9"/>
      <c r="EKW75" s="9"/>
      <c r="EKX75" s="78"/>
      <c r="EKY75" s="9"/>
      <c r="EKZ75" s="9"/>
      <c r="ELA75" s="78"/>
      <c r="ELB75" s="9"/>
      <c r="ELC75" s="9"/>
      <c r="ELD75" s="78"/>
      <c r="ELE75" s="9"/>
      <c r="ELF75" s="9"/>
      <c r="ELG75" s="78"/>
      <c r="ELH75" s="10"/>
      <c r="ELI75" s="10"/>
      <c r="ELJ75" s="10"/>
      <c r="ELK75" s="9"/>
      <c r="ELL75" s="9"/>
      <c r="ELM75" s="78"/>
      <c r="ELN75" s="10"/>
      <c r="ELO75" s="10"/>
      <c r="ELP75" s="10"/>
      <c r="ELQ75" s="9"/>
      <c r="ELR75" s="9"/>
      <c r="ELS75" s="78"/>
      <c r="ELT75" s="9"/>
      <c r="ELU75" s="9"/>
      <c r="ELV75" s="78"/>
      <c r="ELW75" s="10"/>
      <c r="ELX75" s="10"/>
      <c r="ELY75" s="10"/>
      <c r="ELZ75" s="10"/>
      <c r="EMA75" s="10"/>
      <c r="EMB75" s="10"/>
      <c r="EMC75" s="57"/>
      <c r="EMD75" s="58"/>
      <c r="EME75" s="9"/>
      <c r="EMF75" s="9"/>
      <c r="EMG75" s="78"/>
      <c r="EMH75" s="9"/>
      <c r="EMI75" s="9"/>
      <c r="EMJ75" s="78"/>
      <c r="EMK75" s="9"/>
      <c r="EML75" s="9"/>
      <c r="EMM75" s="78"/>
      <c r="EMN75" s="9"/>
      <c r="EMO75" s="9"/>
      <c r="EMP75" s="78"/>
      <c r="EMQ75" s="9"/>
      <c r="EMR75" s="9"/>
      <c r="EMS75" s="78"/>
      <c r="EMT75" s="9"/>
      <c r="EMU75" s="9"/>
      <c r="EMV75" s="78"/>
      <c r="EMW75" s="9"/>
      <c r="EMX75" s="9"/>
      <c r="EMY75" s="78"/>
      <c r="EMZ75" s="9"/>
      <c r="ENA75" s="9"/>
      <c r="ENB75" s="78"/>
      <c r="ENC75" s="9"/>
      <c r="END75" s="9"/>
      <c r="ENE75" s="78"/>
      <c r="ENF75" s="9"/>
      <c r="ENG75" s="9"/>
      <c r="ENH75" s="78"/>
      <c r="ENI75" s="9"/>
      <c r="ENJ75" s="9"/>
      <c r="ENK75" s="78"/>
      <c r="ENL75" s="9"/>
      <c r="ENM75" s="9"/>
      <c r="ENN75" s="78"/>
      <c r="ENO75" s="9"/>
      <c r="ENP75" s="9"/>
      <c r="ENQ75" s="78"/>
      <c r="ENR75" s="9"/>
      <c r="ENS75" s="9"/>
      <c r="ENT75" s="78"/>
      <c r="ENU75" s="9"/>
      <c r="ENV75" s="9"/>
      <c r="ENW75" s="78"/>
      <c r="ENX75" s="9"/>
      <c r="ENY75" s="9"/>
      <c r="ENZ75" s="78"/>
      <c r="EOA75" s="9"/>
      <c r="EOB75" s="9"/>
      <c r="EOC75" s="78"/>
      <c r="EOD75" s="9"/>
      <c r="EOE75" s="9"/>
      <c r="EOF75" s="78"/>
      <c r="EOG75" s="9"/>
      <c r="EOH75" s="9"/>
      <c r="EOI75" s="78"/>
      <c r="EOJ75" s="9"/>
      <c r="EOK75" s="9"/>
      <c r="EOL75" s="78"/>
      <c r="EOM75" s="9"/>
      <c r="EON75" s="9"/>
      <c r="EOO75" s="78"/>
      <c r="EOP75" s="10"/>
      <c r="EOQ75" s="10"/>
      <c r="EOR75" s="10"/>
      <c r="EOS75" s="9"/>
      <c r="EOT75" s="9"/>
      <c r="EOU75" s="78"/>
      <c r="EOV75" s="10"/>
      <c r="EOW75" s="10"/>
      <c r="EOX75" s="10"/>
      <c r="EOY75" s="9"/>
      <c r="EOZ75" s="9"/>
      <c r="EPA75" s="78"/>
      <c r="EPB75" s="9"/>
      <c r="EPC75" s="9"/>
      <c r="EPD75" s="78"/>
      <c r="EPE75" s="10"/>
      <c r="EPF75" s="10"/>
      <c r="EPG75" s="10"/>
      <c r="EPH75" s="10"/>
      <c r="EPI75" s="10"/>
      <c r="EPJ75" s="10"/>
      <c r="EPK75" s="57"/>
      <c r="EPL75" s="58"/>
      <c r="EPM75" s="9"/>
      <c r="EPN75" s="9"/>
      <c r="EPO75" s="78"/>
      <c r="EPP75" s="9"/>
      <c r="EPQ75" s="9"/>
      <c r="EPR75" s="78"/>
      <c r="EPS75" s="9"/>
      <c r="EPT75" s="9"/>
      <c r="EPU75" s="78"/>
      <c r="EPV75" s="9"/>
      <c r="EPW75" s="9"/>
      <c r="EPX75" s="78"/>
      <c r="EPY75" s="9"/>
      <c r="EPZ75" s="9"/>
      <c r="EQA75" s="78"/>
      <c r="EQB75" s="9"/>
      <c r="EQC75" s="9"/>
      <c r="EQD75" s="78"/>
      <c r="EQE75" s="9"/>
      <c r="EQF75" s="9"/>
      <c r="EQG75" s="78"/>
      <c r="EQH75" s="9"/>
      <c r="EQI75" s="9"/>
      <c r="EQJ75" s="78"/>
      <c r="EQK75" s="9"/>
      <c r="EQL75" s="9"/>
      <c r="EQM75" s="78"/>
      <c r="EQN75" s="9"/>
      <c r="EQO75" s="9"/>
      <c r="EQP75" s="78"/>
      <c r="EQQ75" s="9"/>
      <c r="EQR75" s="9"/>
      <c r="EQS75" s="78"/>
      <c r="EQT75" s="9"/>
      <c r="EQU75" s="9"/>
      <c r="EQV75" s="78"/>
      <c r="EQW75" s="9"/>
      <c r="EQX75" s="9"/>
      <c r="EQY75" s="78"/>
      <c r="EQZ75" s="9"/>
      <c r="ERA75" s="9"/>
      <c r="ERB75" s="78"/>
      <c r="ERC75" s="9"/>
      <c r="ERD75" s="9"/>
      <c r="ERE75" s="78"/>
      <c r="ERF75" s="9"/>
      <c r="ERG75" s="9"/>
      <c r="ERH75" s="78"/>
      <c r="ERI75" s="9"/>
      <c r="ERJ75" s="9"/>
      <c r="ERK75" s="78"/>
      <c r="ERL75" s="9"/>
      <c r="ERM75" s="9"/>
      <c r="ERN75" s="78"/>
      <c r="ERO75" s="9"/>
      <c r="ERP75" s="9"/>
      <c r="ERQ75" s="78"/>
      <c r="ERR75" s="9"/>
      <c r="ERS75" s="9"/>
      <c r="ERT75" s="78"/>
      <c r="ERU75" s="9"/>
      <c r="ERV75" s="9"/>
      <c r="ERW75" s="78"/>
      <c r="ERX75" s="10"/>
      <c r="ERY75" s="10"/>
      <c r="ERZ75" s="10"/>
      <c r="ESA75" s="9"/>
      <c r="ESB75" s="9"/>
      <c r="ESC75" s="78"/>
      <c r="ESD75" s="10"/>
      <c r="ESE75" s="10"/>
      <c r="ESF75" s="10"/>
      <c r="ESG75" s="9"/>
      <c r="ESH75" s="9"/>
      <c r="ESI75" s="78"/>
      <c r="ESJ75" s="9"/>
      <c r="ESK75" s="9"/>
      <c r="ESL75" s="78"/>
      <c r="ESM75" s="10"/>
      <c r="ESN75" s="10"/>
      <c r="ESO75" s="10"/>
      <c r="ESP75" s="10"/>
      <c r="ESQ75" s="10"/>
      <c r="ESR75" s="10"/>
      <c r="ESS75" s="57"/>
      <c r="EST75" s="58"/>
      <c r="ESU75" s="9"/>
      <c r="ESV75" s="9"/>
      <c r="ESW75" s="78"/>
      <c r="ESX75" s="9"/>
      <c r="ESY75" s="9"/>
      <c r="ESZ75" s="78"/>
      <c r="ETA75" s="9"/>
      <c r="ETB75" s="9"/>
      <c r="ETC75" s="78"/>
      <c r="ETD75" s="9"/>
      <c r="ETE75" s="9"/>
      <c r="ETF75" s="78"/>
      <c r="ETG75" s="9"/>
      <c r="ETH75" s="9"/>
      <c r="ETI75" s="78"/>
      <c r="ETJ75" s="9"/>
      <c r="ETK75" s="9"/>
      <c r="ETL75" s="78"/>
      <c r="ETM75" s="9"/>
      <c r="ETN75" s="9"/>
      <c r="ETO75" s="78"/>
      <c r="ETP75" s="9"/>
      <c r="ETQ75" s="9"/>
      <c r="ETR75" s="78"/>
      <c r="ETS75" s="9"/>
      <c r="ETT75" s="9"/>
      <c r="ETU75" s="78"/>
      <c r="ETV75" s="9"/>
      <c r="ETW75" s="9"/>
      <c r="ETX75" s="78"/>
      <c r="ETY75" s="9"/>
      <c r="ETZ75" s="9"/>
      <c r="EUA75" s="78"/>
      <c r="EUB75" s="9"/>
      <c r="EUC75" s="9"/>
      <c r="EUD75" s="78"/>
      <c r="EUE75" s="9"/>
      <c r="EUF75" s="9"/>
      <c r="EUG75" s="78"/>
      <c r="EUH75" s="9"/>
      <c r="EUI75" s="9"/>
      <c r="EUJ75" s="78"/>
      <c r="EUK75" s="9"/>
      <c r="EUL75" s="9"/>
      <c r="EUM75" s="78"/>
      <c r="EUN75" s="9"/>
      <c r="EUO75" s="9"/>
      <c r="EUP75" s="78"/>
      <c r="EUQ75" s="9"/>
      <c r="EUR75" s="9"/>
      <c r="EUS75" s="78"/>
      <c r="EUT75" s="9"/>
      <c r="EUU75" s="9"/>
      <c r="EUV75" s="78"/>
      <c r="EUW75" s="9"/>
      <c r="EUX75" s="9"/>
      <c r="EUY75" s="78"/>
      <c r="EUZ75" s="9"/>
      <c r="EVA75" s="9"/>
      <c r="EVB75" s="78"/>
      <c r="EVC75" s="9"/>
      <c r="EVD75" s="9"/>
      <c r="EVE75" s="78"/>
      <c r="EVF75" s="10"/>
      <c r="EVG75" s="10"/>
      <c r="EVH75" s="10"/>
      <c r="EVI75" s="9"/>
      <c r="EVJ75" s="9"/>
      <c r="EVK75" s="78"/>
      <c r="EVL75" s="10"/>
      <c r="EVM75" s="10"/>
      <c r="EVN75" s="10"/>
      <c r="EVO75" s="9"/>
      <c r="EVP75" s="9"/>
      <c r="EVQ75" s="78"/>
      <c r="EVR75" s="9"/>
      <c r="EVS75" s="9"/>
      <c r="EVT75" s="78"/>
      <c r="EVU75" s="10"/>
      <c r="EVV75" s="10"/>
      <c r="EVW75" s="10"/>
      <c r="EVX75" s="10"/>
      <c r="EVY75" s="10"/>
      <c r="EVZ75" s="10"/>
      <c r="EWA75" s="57"/>
      <c r="EWB75" s="58"/>
      <c r="EWC75" s="9"/>
      <c r="EWD75" s="9"/>
      <c r="EWE75" s="78"/>
      <c r="EWF75" s="9"/>
      <c r="EWG75" s="9"/>
      <c r="EWH75" s="78"/>
      <c r="EWI75" s="9"/>
      <c r="EWJ75" s="9"/>
      <c r="EWK75" s="78"/>
      <c r="EWL75" s="9"/>
      <c r="EWM75" s="9"/>
      <c r="EWN75" s="78"/>
      <c r="EWO75" s="9"/>
      <c r="EWP75" s="9"/>
      <c r="EWQ75" s="78"/>
      <c r="EWR75" s="9"/>
      <c r="EWS75" s="9"/>
      <c r="EWT75" s="78"/>
      <c r="EWU75" s="9"/>
      <c r="EWV75" s="9"/>
      <c r="EWW75" s="78"/>
      <c r="EWX75" s="9"/>
      <c r="EWY75" s="9"/>
      <c r="EWZ75" s="78"/>
      <c r="EXA75" s="9"/>
      <c r="EXB75" s="9"/>
      <c r="EXC75" s="78"/>
      <c r="EXD75" s="9"/>
      <c r="EXE75" s="9"/>
      <c r="EXF75" s="78"/>
      <c r="EXG75" s="9"/>
      <c r="EXH75" s="9"/>
      <c r="EXI75" s="78"/>
      <c r="EXJ75" s="9"/>
      <c r="EXK75" s="9"/>
      <c r="EXL75" s="78"/>
      <c r="EXM75" s="9"/>
      <c r="EXN75" s="9"/>
      <c r="EXO75" s="78"/>
      <c r="EXP75" s="9"/>
      <c r="EXQ75" s="9"/>
      <c r="EXR75" s="78"/>
      <c r="EXS75" s="9"/>
      <c r="EXT75" s="9"/>
      <c r="EXU75" s="78"/>
      <c r="EXV75" s="9"/>
      <c r="EXW75" s="9"/>
      <c r="EXX75" s="78"/>
      <c r="EXY75" s="9"/>
      <c r="EXZ75" s="9"/>
      <c r="EYA75" s="78"/>
      <c r="EYB75" s="9"/>
      <c r="EYC75" s="9"/>
      <c r="EYD75" s="78"/>
      <c r="EYE75" s="9"/>
      <c r="EYF75" s="9"/>
      <c r="EYG75" s="78"/>
      <c r="EYH75" s="9"/>
      <c r="EYI75" s="9"/>
      <c r="EYJ75" s="78"/>
      <c r="EYK75" s="9"/>
      <c r="EYL75" s="9"/>
      <c r="EYM75" s="78"/>
      <c r="EYN75" s="10"/>
      <c r="EYO75" s="10"/>
      <c r="EYP75" s="10"/>
      <c r="EYQ75" s="9"/>
      <c r="EYR75" s="9"/>
      <c r="EYS75" s="78"/>
      <c r="EYT75" s="10"/>
      <c r="EYU75" s="10"/>
      <c r="EYV75" s="10"/>
      <c r="EYW75" s="9"/>
      <c r="EYX75" s="9"/>
      <c r="EYY75" s="78"/>
      <c r="EYZ75" s="9"/>
      <c r="EZA75" s="9"/>
      <c r="EZB75" s="78"/>
      <c r="EZC75" s="10"/>
      <c r="EZD75" s="10"/>
      <c r="EZE75" s="10"/>
      <c r="EZF75" s="10"/>
      <c r="EZG75" s="10"/>
      <c r="EZH75" s="10"/>
      <c r="EZI75" s="57"/>
      <c r="EZJ75" s="58"/>
      <c r="EZK75" s="9"/>
      <c r="EZL75" s="9"/>
      <c r="EZM75" s="78"/>
      <c r="EZN75" s="9"/>
      <c r="EZO75" s="9"/>
      <c r="EZP75" s="78"/>
      <c r="EZQ75" s="9"/>
      <c r="EZR75" s="9"/>
      <c r="EZS75" s="78"/>
      <c r="EZT75" s="9"/>
      <c r="EZU75" s="9"/>
      <c r="EZV75" s="78"/>
      <c r="EZW75" s="9"/>
      <c r="EZX75" s="9"/>
      <c r="EZY75" s="78"/>
      <c r="EZZ75" s="9"/>
      <c r="FAA75" s="9"/>
      <c r="FAB75" s="78"/>
      <c r="FAC75" s="9"/>
      <c r="FAD75" s="9"/>
      <c r="FAE75" s="78"/>
      <c r="FAF75" s="9"/>
      <c r="FAG75" s="9"/>
      <c r="FAH75" s="78"/>
      <c r="FAI75" s="9"/>
      <c r="FAJ75" s="9"/>
      <c r="FAK75" s="78"/>
      <c r="FAL75" s="9"/>
      <c r="FAM75" s="9"/>
      <c r="FAN75" s="78"/>
      <c r="FAO75" s="9"/>
      <c r="FAP75" s="9"/>
      <c r="FAQ75" s="78"/>
      <c r="FAR75" s="9"/>
      <c r="FAS75" s="9"/>
      <c r="FAT75" s="78"/>
      <c r="FAU75" s="9"/>
      <c r="FAV75" s="9"/>
      <c r="FAW75" s="78"/>
      <c r="FAX75" s="9"/>
      <c r="FAY75" s="9"/>
      <c r="FAZ75" s="78"/>
      <c r="FBA75" s="9"/>
      <c r="FBB75" s="9"/>
      <c r="FBC75" s="78"/>
      <c r="FBD75" s="9"/>
      <c r="FBE75" s="9"/>
      <c r="FBF75" s="78"/>
      <c r="FBG75" s="9"/>
      <c r="FBH75" s="9"/>
      <c r="FBI75" s="78"/>
      <c r="FBJ75" s="9"/>
      <c r="FBK75" s="9"/>
      <c r="FBL75" s="78"/>
      <c r="FBM75" s="9"/>
      <c r="FBN75" s="9"/>
      <c r="FBO75" s="78"/>
      <c r="FBP75" s="9"/>
      <c r="FBQ75" s="9"/>
      <c r="FBR75" s="78"/>
      <c r="FBS75" s="9"/>
      <c r="FBT75" s="9"/>
      <c r="FBU75" s="78"/>
      <c r="FBV75" s="10"/>
      <c r="FBW75" s="10"/>
      <c r="FBX75" s="10"/>
      <c r="FBY75" s="9"/>
      <c r="FBZ75" s="9"/>
      <c r="FCA75" s="78"/>
      <c r="FCB75" s="10"/>
      <c r="FCC75" s="10"/>
      <c r="FCD75" s="10"/>
      <c r="FCE75" s="9"/>
      <c r="FCF75" s="9"/>
      <c r="FCG75" s="78"/>
      <c r="FCH75" s="9"/>
      <c r="FCI75" s="9"/>
      <c r="FCJ75" s="78"/>
      <c r="FCK75" s="10"/>
      <c r="FCL75" s="10"/>
      <c r="FCM75" s="10"/>
      <c r="FCN75" s="10"/>
      <c r="FCO75" s="10"/>
      <c r="FCP75" s="10"/>
      <c r="FCQ75" s="57"/>
      <c r="FCR75" s="58"/>
      <c r="FCS75" s="9"/>
      <c r="FCT75" s="9"/>
      <c r="FCU75" s="78"/>
      <c r="FCV75" s="9"/>
      <c r="FCW75" s="9"/>
      <c r="FCX75" s="78"/>
      <c r="FCY75" s="9"/>
      <c r="FCZ75" s="9"/>
      <c r="FDA75" s="78"/>
      <c r="FDB75" s="9"/>
      <c r="FDC75" s="9"/>
      <c r="FDD75" s="78"/>
      <c r="FDE75" s="9"/>
      <c r="FDF75" s="9"/>
      <c r="FDG75" s="78"/>
      <c r="FDH75" s="9"/>
      <c r="FDI75" s="9"/>
      <c r="FDJ75" s="78"/>
      <c r="FDK75" s="9"/>
      <c r="FDL75" s="9"/>
      <c r="FDM75" s="78"/>
      <c r="FDN75" s="9"/>
      <c r="FDO75" s="9"/>
      <c r="FDP75" s="78"/>
      <c r="FDQ75" s="9"/>
      <c r="FDR75" s="9"/>
      <c r="FDS75" s="78"/>
      <c r="FDT75" s="9"/>
      <c r="FDU75" s="9"/>
      <c r="FDV75" s="78"/>
      <c r="FDW75" s="9"/>
      <c r="FDX75" s="9"/>
      <c r="FDY75" s="78"/>
      <c r="FDZ75" s="9"/>
      <c r="FEA75" s="9"/>
      <c r="FEB75" s="78"/>
      <c r="FEC75" s="9"/>
      <c r="FED75" s="9"/>
      <c r="FEE75" s="78"/>
      <c r="FEF75" s="9"/>
      <c r="FEG75" s="9"/>
      <c r="FEH75" s="78"/>
      <c r="FEI75" s="9"/>
      <c r="FEJ75" s="9"/>
      <c r="FEK75" s="78"/>
      <c r="FEL75" s="9"/>
      <c r="FEM75" s="9"/>
      <c r="FEN75" s="78"/>
      <c r="FEO75" s="9"/>
      <c r="FEP75" s="9"/>
      <c r="FEQ75" s="78"/>
      <c r="FER75" s="9"/>
      <c r="FES75" s="9"/>
      <c r="FET75" s="78"/>
      <c r="FEU75" s="9"/>
      <c r="FEV75" s="9"/>
      <c r="FEW75" s="78"/>
      <c r="FEX75" s="9"/>
      <c r="FEY75" s="9"/>
      <c r="FEZ75" s="78"/>
      <c r="FFA75" s="9"/>
      <c r="FFB75" s="9"/>
      <c r="FFC75" s="78"/>
      <c r="FFD75" s="10"/>
      <c r="FFE75" s="10"/>
      <c r="FFF75" s="10"/>
      <c r="FFG75" s="9"/>
      <c r="FFH75" s="9"/>
      <c r="FFI75" s="78"/>
      <c r="FFJ75" s="10"/>
      <c r="FFK75" s="10"/>
      <c r="FFL75" s="10"/>
      <c r="FFM75" s="9"/>
      <c r="FFN75" s="9"/>
      <c r="FFO75" s="78"/>
      <c r="FFP75" s="9"/>
      <c r="FFQ75" s="9"/>
      <c r="FFR75" s="78"/>
      <c r="FFS75" s="10"/>
      <c r="FFT75" s="10"/>
      <c r="FFU75" s="10"/>
      <c r="FFV75" s="10"/>
      <c r="FFW75" s="10"/>
      <c r="FFX75" s="10"/>
      <c r="FFY75" s="57"/>
      <c r="FFZ75" s="58"/>
      <c r="FGA75" s="9"/>
      <c r="FGB75" s="9"/>
      <c r="FGC75" s="78"/>
      <c r="FGD75" s="9"/>
      <c r="FGE75" s="9"/>
      <c r="FGF75" s="78"/>
      <c r="FGG75" s="9"/>
      <c r="FGH75" s="9"/>
      <c r="FGI75" s="78"/>
      <c r="FGJ75" s="9"/>
      <c r="FGK75" s="9"/>
      <c r="FGL75" s="78"/>
      <c r="FGM75" s="9"/>
      <c r="FGN75" s="9"/>
      <c r="FGO75" s="78"/>
      <c r="FGP75" s="9"/>
      <c r="FGQ75" s="9"/>
      <c r="FGR75" s="78"/>
      <c r="FGS75" s="9"/>
      <c r="FGT75" s="9"/>
      <c r="FGU75" s="78"/>
      <c r="FGV75" s="9"/>
      <c r="FGW75" s="9"/>
      <c r="FGX75" s="78"/>
      <c r="FGY75" s="9"/>
      <c r="FGZ75" s="9"/>
      <c r="FHA75" s="78"/>
      <c r="FHB75" s="9"/>
      <c r="FHC75" s="9"/>
      <c r="FHD75" s="78"/>
      <c r="FHE75" s="9"/>
      <c r="FHF75" s="9"/>
      <c r="FHG75" s="78"/>
      <c r="FHH75" s="9"/>
      <c r="FHI75" s="9"/>
      <c r="FHJ75" s="78"/>
      <c r="FHK75" s="9"/>
      <c r="FHL75" s="9"/>
      <c r="FHM75" s="78"/>
      <c r="FHN75" s="9"/>
      <c r="FHO75" s="9"/>
      <c r="FHP75" s="78"/>
      <c r="FHQ75" s="9"/>
      <c r="FHR75" s="9"/>
      <c r="FHS75" s="78"/>
      <c r="FHT75" s="9"/>
      <c r="FHU75" s="9"/>
      <c r="FHV75" s="78"/>
      <c r="FHW75" s="9"/>
      <c r="FHX75" s="9"/>
      <c r="FHY75" s="78"/>
      <c r="FHZ75" s="9"/>
      <c r="FIA75" s="9"/>
      <c r="FIB75" s="78"/>
      <c r="FIC75" s="9"/>
      <c r="FID75" s="9"/>
      <c r="FIE75" s="78"/>
      <c r="FIF75" s="9"/>
      <c r="FIG75" s="9"/>
      <c r="FIH75" s="78"/>
      <c r="FII75" s="9"/>
      <c r="FIJ75" s="9"/>
      <c r="FIK75" s="78"/>
      <c r="FIL75" s="10"/>
      <c r="FIM75" s="10"/>
      <c r="FIN75" s="10"/>
      <c r="FIO75" s="9"/>
      <c r="FIP75" s="9"/>
      <c r="FIQ75" s="78"/>
      <c r="FIR75" s="10"/>
      <c r="FIS75" s="10"/>
      <c r="FIT75" s="10"/>
      <c r="FIU75" s="9"/>
      <c r="FIV75" s="9"/>
      <c r="FIW75" s="78"/>
      <c r="FIX75" s="9"/>
      <c r="FIY75" s="9"/>
      <c r="FIZ75" s="78"/>
      <c r="FJA75" s="10"/>
      <c r="FJB75" s="10"/>
      <c r="FJC75" s="10"/>
      <c r="FJD75" s="10"/>
      <c r="FJE75" s="10"/>
      <c r="FJF75" s="10"/>
      <c r="FJG75" s="57"/>
      <c r="FJH75" s="58"/>
      <c r="FJI75" s="9"/>
      <c r="FJJ75" s="9"/>
      <c r="FJK75" s="78"/>
      <c r="FJL75" s="9"/>
      <c r="FJM75" s="9"/>
      <c r="FJN75" s="78"/>
      <c r="FJO75" s="9"/>
      <c r="FJP75" s="9"/>
      <c r="FJQ75" s="78"/>
      <c r="FJR75" s="9"/>
      <c r="FJS75" s="9"/>
      <c r="FJT75" s="78"/>
      <c r="FJU75" s="9"/>
      <c r="FJV75" s="9"/>
      <c r="FJW75" s="78"/>
      <c r="FJX75" s="9"/>
      <c r="FJY75" s="9"/>
      <c r="FJZ75" s="78"/>
      <c r="FKA75" s="9"/>
      <c r="FKB75" s="9"/>
      <c r="FKC75" s="78"/>
      <c r="FKD75" s="9"/>
      <c r="FKE75" s="9"/>
      <c r="FKF75" s="78"/>
      <c r="FKG75" s="9"/>
      <c r="FKH75" s="9"/>
      <c r="FKI75" s="78"/>
      <c r="FKJ75" s="9"/>
      <c r="FKK75" s="9"/>
      <c r="FKL75" s="78"/>
      <c r="FKM75" s="9"/>
      <c r="FKN75" s="9"/>
      <c r="FKO75" s="78"/>
      <c r="FKP75" s="9"/>
      <c r="FKQ75" s="9"/>
      <c r="FKR75" s="78"/>
      <c r="FKS75" s="9"/>
      <c r="FKT75" s="9"/>
      <c r="FKU75" s="78"/>
      <c r="FKV75" s="9"/>
      <c r="FKW75" s="9"/>
      <c r="FKX75" s="78"/>
      <c r="FKY75" s="9"/>
      <c r="FKZ75" s="9"/>
      <c r="FLA75" s="78"/>
      <c r="FLB75" s="9"/>
      <c r="FLC75" s="9"/>
      <c r="FLD75" s="78"/>
      <c r="FLE75" s="9"/>
      <c r="FLF75" s="9"/>
      <c r="FLG75" s="78"/>
      <c r="FLH75" s="9"/>
      <c r="FLI75" s="9"/>
      <c r="FLJ75" s="78"/>
      <c r="FLK75" s="9"/>
      <c r="FLL75" s="9"/>
      <c r="FLM75" s="78"/>
      <c r="FLN75" s="9"/>
      <c r="FLO75" s="9"/>
      <c r="FLP75" s="78"/>
      <c r="FLQ75" s="9"/>
      <c r="FLR75" s="9"/>
      <c r="FLS75" s="78"/>
      <c r="FLT75" s="10"/>
      <c r="FLU75" s="10"/>
      <c r="FLV75" s="10"/>
      <c r="FLW75" s="9"/>
      <c r="FLX75" s="9"/>
      <c r="FLY75" s="78"/>
      <c r="FLZ75" s="10"/>
      <c r="FMA75" s="10"/>
      <c r="FMB75" s="10"/>
      <c r="FMC75" s="9"/>
      <c r="FMD75" s="9"/>
      <c r="FME75" s="78"/>
      <c r="FMF75" s="9"/>
      <c r="FMG75" s="9"/>
      <c r="FMH75" s="78"/>
      <c r="FMI75" s="10"/>
      <c r="FMJ75" s="10"/>
      <c r="FMK75" s="10"/>
      <c r="FML75" s="10"/>
      <c r="FMM75" s="10"/>
      <c r="FMN75" s="10"/>
      <c r="FMO75" s="57"/>
      <c r="FMP75" s="58"/>
      <c r="FMQ75" s="9"/>
      <c r="FMR75" s="9"/>
      <c r="FMS75" s="78"/>
      <c r="FMT75" s="9"/>
      <c r="FMU75" s="9"/>
      <c r="FMV75" s="78"/>
      <c r="FMW75" s="9"/>
      <c r="FMX75" s="9"/>
      <c r="FMY75" s="78"/>
      <c r="FMZ75" s="9"/>
      <c r="FNA75" s="9"/>
      <c r="FNB75" s="78"/>
      <c r="FNC75" s="9"/>
      <c r="FND75" s="9"/>
      <c r="FNE75" s="78"/>
      <c r="FNF75" s="9"/>
      <c r="FNG75" s="9"/>
      <c r="FNH75" s="78"/>
      <c r="FNI75" s="9"/>
      <c r="FNJ75" s="9"/>
      <c r="FNK75" s="78"/>
      <c r="FNL75" s="9"/>
      <c r="FNM75" s="9"/>
      <c r="FNN75" s="78"/>
      <c r="FNO75" s="9"/>
      <c r="FNP75" s="9"/>
      <c r="FNQ75" s="78"/>
      <c r="FNR75" s="9"/>
      <c r="FNS75" s="9"/>
      <c r="FNT75" s="78"/>
      <c r="FNU75" s="9"/>
      <c r="FNV75" s="9"/>
      <c r="FNW75" s="78"/>
      <c r="FNX75" s="9"/>
      <c r="FNY75" s="9"/>
      <c r="FNZ75" s="78"/>
      <c r="FOA75" s="9"/>
      <c r="FOB75" s="9"/>
      <c r="FOC75" s="78"/>
      <c r="FOD75" s="9"/>
      <c r="FOE75" s="9"/>
      <c r="FOF75" s="78"/>
      <c r="FOG75" s="9"/>
      <c r="FOH75" s="9"/>
      <c r="FOI75" s="78"/>
      <c r="FOJ75" s="9"/>
      <c r="FOK75" s="9"/>
      <c r="FOL75" s="78"/>
      <c r="FOM75" s="9"/>
      <c r="FON75" s="9"/>
      <c r="FOO75" s="78"/>
      <c r="FOP75" s="9"/>
      <c r="FOQ75" s="9"/>
      <c r="FOR75" s="78"/>
      <c r="FOS75" s="9"/>
      <c r="FOT75" s="9"/>
      <c r="FOU75" s="78"/>
      <c r="FOV75" s="9"/>
      <c r="FOW75" s="9"/>
      <c r="FOX75" s="78"/>
      <c r="FOY75" s="9"/>
      <c r="FOZ75" s="9"/>
      <c r="FPA75" s="78"/>
      <c r="FPB75" s="10"/>
      <c r="FPC75" s="10"/>
      <c r="FPD75" s="10"/>
      <c r="FPE75" s="9"/>
      <c r="FPF75" s="9"/>
      <c r="FPG75" s="78"/>
      <c r="FPH75" s="10"/>
      <c r="FPI75" s="10"/>
      <c r="FPJ75" s="10"/>
      <c r="FPK75" s="9"/>
      <c r="FPL75" s="9"/>
      <c r="FPM75" s="78"/>
      <c r="FPN75" s="9"/>
      <c r="FPO75" s="9"/>
      <c r="FPP75" s="78"/>
      <c r="FPQ75" s="10"/>
      <c r="FPR75" s="10"/>
      <c r="FPS75" s="10"/>
      <c r="FPT75" s="10"/>
      <c r="FPU75" s="10"/>
      <c r="FPV75" s="10"/>
      <c r="FPW75" s="57"/>
      <c r="FPX75" s="58"/>
      <c r="FPY75" s="9"/>
      <c r="FPZ75" s="9"/>
      <c r="FQA75" s="78"/>
      <c r="FQB75" s="9"/>
      <c r="FQC75" s="9"/>
      <c r="FQD75" s="78"/>
      <c r="FQE75" s="9"/>
      <c r="FQF75" s="9"/>
      <c r="FQG75" s="78"/>
      <c r="FQH75" s="9"/>
      <c r="FQI75" s="9"/>
      <c r="FQJ75" s="78"/>
      <c r="FQK75" s="9"/>
      <c r="FQL75" s="9"/>
      <c r="FQM75" s="78"/>
      <c r="FQN75" s="9"/>
      <c r="FQO75" s="9"/>
      <c r="FQP75" s="78"/>
      <c r="FQQ75" s="9"/>
      <c r="FQR75" s="9"/>
      <c r="FQS75" s="78"/>
      <c r="FQT75" s="9"/>
      <c r="FQU75" s="9"/>
      <c r="FQV75" s="78"/>
      <c r="FQW75" s="9"/>
      <c r="FQX75" s="9"/>
      <c r="FQY75" s="78"/>
      <c r="FQZ75" s="9"/>
      <c r="FRA75" s="9"/>
      <c r="FRB75" s="78"/>
      <c r="FRC75" s="9"/>
      <c r="FRD75" s="9"/>
      <c r="FRE75" s="78"/>
      <c r="FRF75" s="9"/>
      <c r="FRG75" s="9"/>
      <c r="FRH75" s="78"/>
      <c r="FRI75" s="9"/>
      <c r="FRJ75" s="9"/>
      <c r="FRK75" s="78"/>
      <c r="FRL75" s="9"/>
      <c r="FRM75" s="9"/>
      <c r="FRN75" s="78"/>
      <c r="FRO75" s="9"/>
      <c r="FRP75" s="9"/>
      <c r="FRQ75" s="78"/>
      <c r="FRR75" s="9"/>
      <c r="FRS75" s="9"/>
      <c r="FRT75" s="78"/>
      <c r="FRU75" s="9"/>
      <c r="FRV75" s="9"/>
      <c r="FRW75" s="78"/>
      <c r="FRX75" s="9"/>
      <c r="FRY75" s="9"/>
      <c r="FRZ75" s="78"/>
      <c r="FSA75" s="9"/>
      <c r="FSB75" s="9"/>
      <c r="FSC75" s="78"/>
      <c r="FSD75" s="9"/>
      <c r="FSE75" s="9"/>
      <c r="FSF75" s="78"/>
      <c r="FSG75" s="9"/>
      <c r="FSH75" s="9"/>
      <c r="FSI75" s="78"/>
      <c r="FSJ75" s="10"/>
      <c r="FSK75" s="10"/>
      <c r="FSL75" s="10"/>
      <c r="FSM75" s="9"/>
      <c r="FSN75" s="9"/>
      <c r="FSO75" s="78"/>
      <c r="FSP75" s="10"/>
      <c r="FSQ75" s="10"/>
      <c r="FSR75" s="10"/>
      <c r="FSS75" s="9"/>
      <c r="FST75" s="9"/>
      <c r="FSU75" s="78"/>
      <c r="FSV75" s="9"/>
      <c r="FSW75" s="9"/>
      <c r="FSX75" s="78"/>
      <c r="FSY75" s="10"/>
      <c r="FSZ75" s="10"/>
      <c r="FTA75" s="10"/>
      <c r="FTB75" s="10"/>
      <c r="FTC75" s="10"/>
      <c r="FTD75" s="10"/>
      <c r="FTE75" s="57"/>
      <c r="FTF75" s="58"/>
      <c r="FTG75" s="9"/>
      <c r="FTH75" s="9"/>
      <c r="FTI75" s="78"/>
      <c r="FTJ75" s="9"/>
      <c r="FTK75" s="9"/>
      <c r="FTL75" s="78"/>
      <c r="FTM75" s="9"/>
      <c r="FTN75" s="9"/>
      <c r="FTO75" s="78"/>
      <c r="FTP75" s="9"/>
      <c r="FTQ75" s="9"/>
      <c r="FTR75" s="78"/>
      <c r="FTS75" s="9"/>
      <c r="FTT75" s="9"/>
      <c r="FTU75" s="78"/>
      <c r="FTV75" s="9"/>
      <c r="FTW75" s="9"/>
      <c r="FTX75" s="78"/>
      <c r="FTY75" s="9"/>
      <c r="FTZ75" s="9"/>
      <c r="FUA75" s="78"/>
      <c r="FUB75" s="9"/>
      <c r="FUC75" s="9"/>
      <c r="FUD75" s="78"/>
      <c r="FUE75" s="9"/>
      <c r="FUF75" s="9"/>
      <c r="FUG75" s="78"/>
      <c r="FUH75" s="9"/>
      <c r="FUI75" s="9"/>
      <c r="FUJ75" s="78"/>
      <c r="FUK75" s="9"/>
      <c r="FUL75" s="9"/>
      <c r="FUM75" s="78"/>
      <c r="FUN75" s="9"/>
      <c r="FUO75" s="9"/>
      <c r="FUP75" s="78"/>
      <c r="FUQ75" s="9"/>
      <c r="FUR75" s="9"/>
      <c r="FUS75" s="78"/>
      <c r="FUT75" s="9"/>
      <c r="FUU75" s="9"/>
      <c r="FUV75" s="78"/>
      <c r="FUW75" s="9"/>
      <c r="FUX75" s="9"/>
      <c r="FUY75" s="78"/>
      <c r="FUZ75" s="9"/>
      <c r="FVA75" s="9"/>
      <c r="FVB75" s="78"/>
      <c r="FVC75" s="9"/>
      <c r="FVD75" s="9"/>
      <c r="FVE75" s="78"/>
      <c r="FVF75" s="9"/>
      <c r="FVG75" s="9"/>
      <c r="FVH75" s="78"/>
      <c r="FVI75" s="9"/>
      <c r="FVJ75" s="9"/>
      <c r="FVK75" s="78"/>
      <c r="FVL75" s="9"/>
      <c r="FVM75" s="9"/>
      <c r="FVN75" s="78"/>
      <c r="FVO75" s="9"/>
      <c r="FVP75" s="9"/>
      <c r="FVQ75" s="78"/>
      <c r="FVR75" s="10"/>
      <c r="FVS75" s="10"/>
      <c r="FVT75" s="10"/>
      <c r="FVU75" s="9"/>
      <c r="FVV75" s="9"/>
      <c r="FVW75" s="78"/>
      <c r="FVX75" s="10"/>
      <c r="FVY75" s="10"/>
      <c r="FVZ75" s="10"/>
      <c r="FWA75" s="9"/>
      <c r="FWB75" s="9"/>
      <c r="FWC75" s="78"/>
      <c r="FWD75" s="9"/>
      <c r="FWE75" s="9"/>
      <c r="FWF75" s="78"/>
      <c r="FWG75" s="10"/>
      <c r="FWH75" s="10"/>
      <c r="FWI75" s="10"/>
      <c r="FWJ75" s="10"/>
      <c r="FWK75" s="10"/>
      <c r="FWL75" s="10"/>
      <c r="FWM75" s="57"/>
      <c r="FWN75" s="58"/>
      <c r="FWO75" s="9"/>
      <c r="FWP75" s="9"/>
      <c r="FWQ75" s="78"/>
      <c r="FWR75" s="9"/>
      <c r="FWS75" s="9"/>
      <c r="FWT75" s="78"/>
      <c r="FWU75" s="9"/>
      <c r="FWV75" s="9"/>
      <c r="FWW75" s="78"/>
      <c r="FWX75" s="9"/>
      <c r="FWY75" s="9"/>
      <c r="FWZ75" s="78"/>
      <c r="FXA75" s="9"/>
      <c r="FXB75" s="9"/>
      <c r="FXC75" s="78"/>
      <c r="FXD75" s="9"/>
      <c r="FXE75" s="9"/>
      <c r="FXF75" s="78"/>
      <c r="FXG75" s="9"/>
      <c r="FXH75" s="9"/>
      <c r="FXI75" s="78"/>
      <c r="FXJ75" s="9"/>
      <c r="FXK75" s="9"/>
      <c r="FXL75" s="78"/>
      <c r="FXM75" s="9"/>
      <c r="FXN75" s="9"/>
      <c r="FXO75" s="78"/>
      <c r="FXP75" s="9"/>
      <c r="FXQ75" s="9"/>
      <c r="FXR75" s="78"/>
      <c r="FXS75" s="9"/>
      <c r="FXT75" s="9"/>
      <c r="FXU75" s="78"/>
      <c r="FXV75" s="9"/>
      <c r="FXW75" s="9"/>
      <c r="FXX75" s="78"/>
      <c r="FXY75" s="9"/>
      <c r="FXZ75" s="9"/>
      <c r="FYA75" s="78"/>
      <c r="FYB75" s="9"/>
      <c r="FYC75" s="9"/>
      <c r="FYD75" s="78"/>
      <c r="FYE75" s="9"/>
      <c r="FYF75" s="9"/>
      <c r="FYG75" s="78"/>
      <c r="FYH75" s="9"/>
      <c r="FYI75" s="9"/>
      <c r="FYJ75" s="78"/>
      <c r="FYK75" s="9"/>
      <c r="FYL75" s="9"/>
      <c r="FYM75" s="78"/>
      <c r="FYN75" s="9"/>
      <c r="FYO75" s="9"/>
      <c r="FYP75" s="78"/>
      <c r="FYQ75" s="9"/>
      <c r="FYR75" s="9"/>
      <c r="FYS75" s="78"/>
      <c r="FYT75" s="9"/>
      <c r="FYU75" s="9"/>
      <c r="FYV75" s="78"/>
      <c r="FYW75" s="9"/>
      <c r="FYX75" s="9"/>
      <c r="FYY75" s="78"/>
      <c r="FYZ75" s="10"/>
      <c r="FZA75" s="10"/>
      <c r="FZB75" s="10"/>
      <c r="FZC75" s="9"/>
      <c r="FZD75" s="9"/>
      <c r="FZE75" s="78"/>
      <c r="FZF75" s="10"/>
      <c r="FZG75" s="10"/>
      <c r="FZH75" s="10"/>
      <c r="FZI75" s="9"/>
      <c r="FZJ75" s="9"/>
      <c r="FZK75" s="78"/>
      <c r="FZL75" s="9"/>
      <c r="FZM75" s="9"/>
      <c r="FZN75" s="78"/>
      <c r="FZO75" s="10"/>
      <c r="FZP75" s="10"/>
      <c r="FZQ75" s="10"/>
      <c r="FZR75" s="10"/>
      <c r="FZS75" s="10"/>
      <c r="FZT75" s="10"/>
      <c r="FZU75" s="57"/>
      <c r="FZV75" s="58"/>
      <c r="FZW75" s="9"/>
      <c r="FZX75" s="9"/>
      <c r="FZY75" s="78"/>
      <c r="FZZ75" s="9"/>
      <c r="GAA75" s="9"/>
      <c r="GAB75" s="78"/>
      <c r="GAC75" s="9"/>
      <c r="GAD75" s="9"/>
      <c r="GAE75" s="78"/>
      <c r="GAF75" s="9"/>
      <c r="GAG75" s="9"/>
      <c r="GAH75" s="78"/>
      <c r="GAI75" s="9"/>
      <c r="GAJ75" s="9"/>
      <c r="GAK75" s="78"/>
      <c r="GAL75" s="9"/>
      <c r="GAM75" s="9"/>
      <c r="GAN75" s="78"/>
      <c r="GAO75" s="9"/>
      <c r="GAP75" s="9"/>
      <c r="GAQ75" s="78"/>
      <c r="GAR75" s="9"/>
      <c r="GAS75" s="9"/>
      <c r="GAT75" s="78"/>
      <c r="GAU75" s="9"/>
      <c r="GAV75" s="9"/>
      <c r="GAW75" s="78"/>
      <c r="GAX75" s="9"/>
      <c r="GAY75" s="9"/>
      <c r="GAZ75" s="78"/>
      <c r="GBA75" s="9"/>
      <c r="GBB75" s="9"/>
      <c r="GBC75" s="78"/>
      <c r="GBD75" s="9"/>
      <c r="GBE75" s="9"/>
      <c r="GBF75" s="78"/>
      <c r="GBG75" s="9"/>
      <c r="GBH75" s="9"/>
      <c r="GBI75" s="78"/>
      <c r="GBJ75" s="9"/>
      <c r="GBK75" s="9"/>
      <c r="GBL75" s="78"/>
      <c r="GBM75" s="9"/>
      <c r="GBN75" s="9"/>
      <c r="GBO75" s="78"/>
      <c r="GBP75" s="9"/>
      <c r="GBQ75" s="9"/>
      <c r="GBR75" s="78"/>
      <c r="GBS75" s="9"/>
      <c r="GBT75" s="9"/>
      <c r="GBU75" s="78"/>
      <c r="GBV75" s="9"/>
      <c r="GBW75" s="9"/>
      <c r="GBX75" s="78"/>
      <c r="GBY75" s="9"/>
      <c r="GBZ75" s="9"/>
      <c r="GCA75" s="78"/>
      <c r="GCB75" s="9"/>
      <c r="GCC75" s="9"/>
      <c r="GCD75" s="78"/>
      <c r="GCE75" s="9"/>
      <c r="GCF75" s="9"/>
      <c r="GCG75" s="78"/>
      <c r="GCH75" s="10"/>
      <c r="GCI75" s="10"/>
      <c r="GCJ75" s="10"/>
      <c r="GCK75" s="9"/>
      <c r="GCL75" s="9"/>
      <c r="GCM75" s="78"/>
      <c r="GCN75" s="10"/>
      <c r="GCO75" s="10"/>
      <c r="GCP75" s="10"/>
      <c r="GCQ75" s="9"/>
      <c r="GCR75" s="9"/>
      <c r="GCS75" s="78"/>
      <c r="GCT75" s="9"/>
      <c r="GCU75" s="9"/>
      <c r="GCV75" s="78"/>
      <c r="GCW75" s="10"/>
      <c r="GCX75" s="10"/>
      <c r="GCY75" s="10"/>
      <c r="GCZ75" s="10"/>
      <c r="GDA75" s="10"/>
      <c r="GDB75" s="10"/>
      <c r="GDC75" s="57"/>
      <c r="GDD75" s="58"/>
      <c r="GDE75" s="9"/>
      <c r="GDF75" s="9"/>
      <c r="GDG75" s="78"/>
      <c r="GDH75" s="9"/>
      <c r="GDI75" s="9"/>
      <c r="GDJ75" s="78"/>
      <c r="GDK75" s="9"/>
      <c r="GDL75" s="9"/>
      <c r="GDM75" s="78"/>
      <c r="GDN75" s="9"/>
      <c r="GDO75" s="9"/>
      <c r="GDP75" s="78"/>
      <c r="GDQ75" s="9"/>
      <c r="GDR75" s="9"/>
      <c r="GDS75" s="78"/>
      <c r="GDT75" s="9"/>
      <c r="GDU75" s="9"/>
      <c r="GDV75" s="78"/>
      <c r="GDW75" s="9"/>
      <c r="GDX75" s="9"/>
      <c r="GDY75" s="78"/>
      <c r="GDZ75" s="9"/>
      <c r="GEA75" s="9"/>
      <c r="GEB75" s="78"/>
      <c r="GEC75" s="9"/>
      <c r="GED75" s="9"/>
      <c r="GEE75" s="78"/>
      <c r="GEF75" s="9"/>
      <c r="GEG75" s="9"/>
      <c r="GEH75" s="78"/>
      <c r="GEI75" s="9"/>
      <c r="GEJ75" s="9"/>
      <c r="GEK75" s="78"/>
      <c r="GEL75" s="9"/>
      <c r="GEM75" s="9"/>
      <c r="GEN75" s="78"/>
      <c r="GEO75" s="9"/>
      <c r="GEP75" s="9"/>
      <c r="GEQ75" s="78"/>
      <c r="GER75" s="9"/>
      <c r="GES75" s="9"/>
      <c r="GET75" s="78"/>
      <c r="GEU75" s="9"/>
      <c r="GEV75" s="9"/>
      <c r="GEW75" s="78"/>
      <c r="GEX75" s="9"/>
      <c r="GEY75" s="9"/>
      <c r="GEZ75" s="78"/>
      <c r="GFA75" s="9"/>
      <c r="GFB75" s="9"/>
      <c r="GFC75" s="78"/>
      <c r="GFD75" s="9"/>
      <c r="GFE75" s="9"/>
      <c r="GFF75" s="78"/>
      <c r="GFG75" s="9"/>
      <c r="GFH75" s="9"/>
      <c r="GFI75" s="78"/>
      <c r="GFJ75" s="9"/>
      <c r="GFK75" s="9"/>
      <c r="GFL75" s="78"/>
      <c r="GFM75" s="9"/>
      <c r="GFN75" s="9"/>
      <c r="GFO75" s="78"/>
      <c r="GFP75" s="10"/>
      <c r="GFQ75" s="10"/>
      <c r="GFR75" s="10"/>
      <c r="GFS75" s="9"/>
      <c r="GFT75" s="9"/>
      <c r="GFU75" s="78"/>
      <c r="GFV75" s="10"/>
      <c r="GFW75" s="10"/>
      <c r="GFX75" s="10"/>
      <c r="GFY75" s="9"/>
      <c r="GFZ75" s="9"/>
      <c r="GGA75" s="78"/>
      <c r="GGB75" s="9"/>
      <c r="GGC75" s="9"/>
      <c r="GGD75" s="78"/>
      <c r="GGE75" s="10"/>
      <c r="GGF75" s="10"/>
      <c r="GGG75" s="10"/>
      <c r="GGH75" s="10"/>
      <c r="GGI75" s="10"/>
      <c r="GGJ75" s="10"/>
      <c r="GGK75" s="57"/>
      <c r="GGL75" s="58"/>
      <c r="GGM75" s="9"/>
      <c r="GGN75" s="9"/>
      <c r="GGO75" s="78"/>
      <c r="GGP75" s="9"/>
      <c r="GGQ75" s="9"/>
      <c r="GGR75" s="78"/>
      <c r="GGS75" s="9"/>
      <c r="GGT75" s="9"/>
      <c r="GGU75" s="78"/>
      <c r="GGV75" s="9"/>
      <c r="GGW75" s="9"/>
      <c r="GGX75" s="78"/>
      <c r="GGY75" s="9"/>
      <c r="GGZ75" s="9"/>
      <c r="GHA75" s="78"/>
      <c r="GHB75" s="9"/>
      <c r="GHC75" s="9"/>
      <c r="GHD75" s="78"/>
      <c r="GHE75" s="9"/>
      <c r="GHF75" s="9"/>
      <c r="GHG75" s="78"/>
      <c r="GHH75" s="9"/>
      <c r="GHI75" s="9"/>
      <c r="GHJ75" s="78"/>
      <c r="GHK75" s="9"/>
      <c r="GHL75" s="9"/>
      <c r="GHM75" s="78"/>
      <c r="GHN75" s="9"/>
      <c r="GHO75" s="9"/>
      <c r="GHP75" s="78"/>
      <c r="GHQ75" s="9"/>
      <c r="GHR75" s="9"/>
      <c r="GHS75" s="78"/>
      <c r="GHT75" s="9"/>
      <c r="GHU75" s="9"/>
      <c r="GHV75" s="78"/>
      <c r="GHW75" s="9"/>
      <c r="GHX75" s="9"/>
      <c r="GHY75" s="78"/>
      <c r="GHZ75" s="9"/>
      <c r="GIA75" s="9"/>
      <c r="GIB75" s="78"/>
      <c r="GIC75" s="9"/>
      <c r="GID75" s="9"/>
      <c r="GIE75" s="78"/>
      <c r="GIF75" s="9"/>
      <c r="GIG75" s="9"/>
      <c r="GIH75" s="78"/>
      <c r="GII75" s="9"/>
      <c r="GIJ75" s="9"/>
      <c r="GIK75" s="78"/>
      <c r="GIL75" s="9"/>
      <c r="GIM75" s="9"/>
      <c r="GIN75" s="78"/>
      <c r="GIO75" s="9"/>
      <c r="GIP75" s="9"/>
      <c r="GIQ75" s="78"/>
      <c r="GIR75" s="9"/>
      <c r="GIS75" s="9"/>
      <c r="GIT75" s="78"/>
      <c r="GIU75" s="9"/>
      <c r="GIV75" s="9"/>
      <c r="GIW75" s="78"/>
      <c r="GIX75" s="10"/>
      <c r="GIY75" s="10"/>
      <c r="GIZ75" s="10"/>
      <c r="GJA75" s="9"/>
      <c r="GJB75" s="9"/>
      <c r="GJC75" s="78"/>
      <c r="GJD75" s="10"/>
      <c r="GJE75" s="10"/>
      <c r="GJF75" s="10"/>
      <c r="GJG75" s="9"/>
      <c r="GJH75" s="9"/>
      <c r="GJI75" s="78"/>
      <c r="GJJ75" s="9"/>
      <c r="GJK75" s="9"/>
      <c r="GJL75" s="78"/>
      <c r="GJM75" s="10"/>
      <c r="GJN75" s="10"/>
      <c r="GJO75" s="10"/>
      <c r="GJP75" s="10"/>
      <c r="GJQ75" s="10"/>
      <c r="GJR75" s="10"/>
      <c r="GJS75" s="57"/>
      <c r="GJT75" s="58"/>
      <c r="GJU75" s="9"/>
      <c r="GJV75" s="9"/>
      <c r="GJW75" s="78"/>
      <c r="GJX75" s="9"/>
      <c r="GJY75" s="9"/>
      <c r="GJZ75" s="78"/>
      <c r="GKA75" s="9"/>
      <c r="GKB75" s="9"/>
      <c r="GKC75" s="78"/>
      <c r="GKD75" s="9"/>
      <c r="GKE75" s="9"/>
      <c r="GKF75" s="78"/>
      <c r="GKG75" s="9"/>
      <c r="GKH75" s="9"/>
      <c r="GKI75" s="78"/>
      <c r="GKJ75" s="9"/>
      <c r="GKK75" s="9"/>
      <c r="GKL75" s="78"/>
      <c r="GKM75" s="9"/>
      <c r="GKN75" s="9"/>
      <c r="GKO75" s="78"/>
      <c r="GKP75" s="9"/>
      <c r="GKQ75" s="9"/>
      <c r="GKR75" s="78"/>
      <c r="GKS75" s="9"/>
      <c r="GKT75" s="9"/>
      <c r="GKU75" s="78"/>
      <c r="GKV75" s="9"/>
      <c r="GKW75" s="9"/>
      <c r="GKX75" s="78"/>
      <c r="GKY75" s="9"/>
      <c r="GKZ75" s="9"/>
      <c r="GLA75" s="78"/>
      <c r="GLB75" s="9"/>
      <c r="GLC75" s="9"/>
      <c r="GLD75" s="78"/>
      <c r="GLE75" s="9"/>
      <c r="GLF75" s="9"/>
      <c r="GLG75" s="78"/>
      <c r="GLH75" s="9"/>
      <c r="GLI75" s="9"/>
      <c r="GLJ75" s="78"/>
      <c r="GLK75" s="9"/>
      <c r="GLL75" s="9"/>
      <c r="GLM75" s="78"/>
      <c r="GLN75" s="9"/>
      <c r="GLO75" s="9"/>
      <c r="GLP75" s="78"/>
      <c r="GLQ75" s="9"/>
      <c r="GLR75" s="9"/>
      <c r="GLS75" s="78"/>
      <c r="GLT75" s="9"/>
      <c r="GLU75" s="9"/>
      <c r="GLV75" s="78"/>
      <c r="GLW75" s="9"/>
      <c r="GLX75" s="9"/>
      <c r="GLY75" s="78"/>
      <c r="GLZ75" s="9"/>
      <c r="GMA75" s="9"/>
      <c r="GMB75" s="78"/>
      <c r="GMC75" s="9"/>
      <c r="GMD75" s="9"/>
      <c r="GME75" s="78"/>
      <c r="GMF75" s="10"/>
      <c r="GMG75" s="10"/>
      <c r="GMH75" s="10"/>
      <c r="GMI75" s="9"/>
      <c r="GMJ75" s="9"/>
      <c r="GMK75" s="78"/>
      <c r="GML75" s="10"/>
      <c r="GMM75" s="10"/>
      <c r="GMN75" s="10"/>
      <c r="GMO75" s="9"/>
      <c r="GMP75" s="9"/>
      <c r="GMQ75" s="78"/>
      <c r="GMR75" s="9"/>
      <c r="GMS75" s="9"/>
      <c r="GMT75" s="78"/>
      <c r="GMU75" s="10"/>
      <c r="GMV75" s="10"/>
      <c r="GMW75" s="10"/>
      <c r="GMX75" s="10"/>
      <c r="GMY75" s="10"/>
      <c r="GMZ75" s="10"/>
      <c r="GNA75" s="57"/>
      <c r="GNB75" s="58"/>
      <c r="GNC75" s="9"/>
      <c r="GND75" s="9"/>
      <c r="GNE75" s="78"/>
      <c r="GNF75" s="9"/>
      <c r="GNG75" s="9"/>
      <c r="GNH75" s="78"/>
      <c r="GNI75" s="9"/>
      <c r="GNJ75" s="9"/>
      <c r="GNK75" s="78"/>
      <c r="GNL75" s="9"/>
      <c r="GNM75" s="9"/>
      <c r="GNN75" s="78"/>
      <c r="GNO75" s="9"/>
      <c r="GNP75" s="9"/>
      <c r="GNQ75" s="78"/>
      <c r="GNR75" s="9"/>
      <c r="GNS75" s="9"/>
      <c r="GNT75" s="78"/>
      <c r="GNU75" s="9"/>
      <c r="GNV75" s="9"/>
      <c r="GNW75" s="78"/>
      <c r="GNX75" s="9"/>
      <c r="GNY75" s="9"/>
      <c r="GNZ75" s="78"/>
      <c r="GOA75" s="9"/>
      <c r="GOB75" s="9"/>
      <c r="GOC75" s="78"/>
      <c r="GOD75" s="9"/>
      <c r="GOE75" s="9"/>
      <c r="GOF75" s="78"/>
      <c r="GOG75" s="9"/>
      <c r="GOH75" s="9"/>
      <c r="GOI75" s="78"/>
      <c r="GOJ75" s="9"/>
      <c r="GOK75" s="9"/>
      <c r="GOL75" s="78"/>
      <c r="GOM75" s="9"/>
      <c r="GON75" s="9"/>
      <c r="GOO75" s="78"/>
      <c r="GOP75" s="9"/>
      <c r="GOQ75" s="9"/>
      <c r="GOR75" s="78"/>
      <c r="GOS75" s="9"/>
      <c r="GOT75" s="9"/>
      <c r="GOU75" s="78"/>
      <c r="GOV75" s="9"/>
      <c r="GOW75" s="9"/>
      <c r="GOX75" s="78"/>
      <c r="GOY75" s="9"/>
      <c r="GOZ75" s="9"/>
      <c r="GPA75" s="78"/>
      <c r="GPB75" s="9"/>
      <c r="GPC75" s="9"/>
      <c r="GPD75" s="78"/>
      <c r="GPE75" s="9"/>
      <c r="GPF75" s="9"/>
      <c r="GPG75" s="78"/>
      <c r="GPH75" s="9"/>
      <c r="GPI75" s="9"/>
      <c r="GPJ75" s="78"/>
      <c r="GPK75" s="9"/>
      <c r="GPL75" s="9"/>
      <c r="GPM75" s="78"/>
      <c r="GPN75" s="10"/>
      <c r="GPO75" s="10"/>
      <c r="GPP75" s="10"/>
      <c r="GPQ75" s="9"/>
      <c r="GPR75" s="9"/>
      <c r="GPS75" s="78"/>
      <c r="GPT75" s="10"/>
      <c r="GPU75" s="10"/>
      <c r="GPV75" s="10"/>
      <c r="GPW75" s="9"/>
      <c r="GPX75" s="9"/>
      <c r="GPY75" s="78"/>
      <c r="GPZ75" s="9"/>
      <c r="GQA75" s="9"/>
      <c r="GQB75" s="78"/>
      <c r="GQC75" s="10"/>
      <c r="GQD75" s="10"/>
      <c r="GQE75" s="10"/>
      <c r="GQF75" s="10"/>
      <c r="GQG75" s="10"/>
      <c r="GQH75" s="10"/>
      <c r="GQI75" s="57"/>
      <c r="GQJ75" s="58"/>
      <c r="GQK75" s="9"/>
      <c r="GQL75" s="9"/>
      <c r="GQM75" s="78"/>
      <c r="GQN75" s="9"/>
      <c r="GQO75" s="9"/>
      <c r="GQP75" s="78"/>
      <c r="GQQ75" s="9"/>
      <c r="GQR75" s="9"/>
      <c r="GQS75" s="78"/>
      <c r="GQT75" s="9"/>
      <c r="GQU75" s="9"/>
      <c r="GQV75" s="78"/>
      <c r="GQW75" s="9"/>
      <c r="GQX75" s="9"/>
      <c r="GQY75" s="78"/>
      <c r="GQZ75" s="9"/>
      <c r="GRA75" s="9"/>
      <c r="GRB75" s="78"/>
      <c r="GRC75" s="9"/>
      <c r="GRD75" s="9"/>
      <c r="GRE75" s="78"/>
      <c r="GRF75" s="9"/>
      <c r="GRG75" s="9"/>
      <c r="GRH75" s="78"/>
      <c r="GRI75" s="9"/>
      <c r="GRJ75" s="9"/>
      <c r="GRK75" s="78"/>
      <c r="GRL75" s="9"/>
      <c r="GRM75" s="9"/>
      <c r="GRN75" s="78"/>
      <c r="GRO75" s="9"/>
      <c r="GRP75" s="9"/>
      <c r="GRQ75" s="78"/>
      <c r="GRR75" s="9"/>
      <c r="GRS75" s="9"/>
      <c r="GRT75" s="78"/>
      <c r="GRU75" s="9"/>
      <c r="GRV75" s="9"/>
      <c r="GRW75" s="78"/>
      <c r="GRX75" s="9"/>
      <c r="GRY75" s="9"/>
      <c r="GRZ75" s="78"/>
      <c r="GSA75" s="9"/>
      <c r="GSB75" s="9"/>
      <c r="GSC75" s="78"/>
      <c r="GSD75" s="9"/>
      <c r="GSE75" s="9"/>
      <c r="GSF75" s="78"/>
      <c r="GSG75" s="9"/>
      <c r="GSH75" s="9"/>
      <c r="GSI75" s="78"/>
      <c r="GSJ75" s="9"/>
      <c r="GSK75" s="9"/>
      <c r="GSL75" s="78"/>
      <c r="GSM75" s="9"/>
      <c r="GSN75" s="9"/>
      <c r="GSO75" s="78"/>
      <c r="GSP75" s="9"/>
      <c r="GSQ75" s="9"/>
      <c r="GSR75" s="78"/>
      <c r="GSS75" s="9"/>
      <c r="GST75" s="9"/>
      <c r="GSU75" s="78"/>
      <c r="GSV75" s="10"/>
      <c r="GSW75" s="10"/>
      <c r="GSX75" s="10"/>
      <c r="GSY75" s="9"/>
      <c r="GSZ75" s="9"/>
      <c r="GTA75" s="78"/>
      <c r="GTB75" s="10"/>
      <c r="GTC75" s="10"/>
      <c r="GTD75" s="10"/>
      <c r="GTE75" s="9"/>
      <c r="GTF75" s="9"/>
      <c r="GTG75" s="78"/>
      <c r="GTH75" s="9"/>
      <c r="GTI75" s="9"/>
      <c r="GTJ75" s="78"/>
      <c r="GTK75" s="10"/>
      <c r="GTL75" s="10"/>
      <c r="GTM75" s="10"/>
      <c r="GTN75" s="10"/>
      <c r="GTO75" s="10"/>
      <c r="GTP75" s="10"/>
      <c r="GTQ75" s="57"/>
      <c r="GTR75" s="58"/>
      <c r="GTS75" s="9"/>
      <c r="GTT75" s="9"/>
      <c r="GTU75" s="78"/>
      <c r="GTV75" s="9"/>
      <c r="GTW75" s="9"/>
      <c r="GTX75" s="78"/>
      <c r="GTY75" s="9"/>
      <c r="GTZ75" s="9"/>
      <c r="GUA75" s="78"/>
      <c r="GUB75" s="9"/>
      <c r="GUC75" s="9"/>
      <c r="GUD75" s="78"/>
      <c r="GUE75" s="9"/>
      <c r="GUF75" s="9"/>
      <c r="GUG75" s="78"/>
      <c r="GUH75" s="9"/>
      <c r="GUI75" s="9"/>
      <c r="GUJ75" s="78"/>
      <c r="GUK75" s="9"/>
      <c r="GUL75" s="9"/>
      <c r="GUM75" s="78"/>
      <c r="GUN75" s="9"/>
      <c r="GUO75" s="9"/>
      <c r="GUP75" s="78"/>
      <c r="GUQ75" s="9"/>
      <c r="GUR75" s="9"/>
      <c r="GUS75" s="78"/>
      <c r="GUT75" s="9"/>
      <c r="GUU75" s="9"/>
      <c r="GUV75" s="78"/>
      <c r="GUW75" s="9"/>
      <c r="GUX75" s="9"/>
      <c r="GUY75" s="78"/>
      <c r="GUZ75" s="9"/>
      <c r="GVA75" s="9"/>
      <c r="GVB75" s="78"/>
      <c r="GVC75" s="9"/>
      <c r="GVD75" s="9"/>
      <c r="GVE75" s="78"/>
      <c r="GVF75" s="9"/>
      <c r="GVG75" s="9"/>
      <c r="GVH75" s="78"/>
      <c r="GVI75" s="9"/>
      <c r="GVJ75" s="9"/>
      <c r="GVK75" s="78"/>
      <c r="GVL75" s="9"/>
      <c r="GVM75" s="9"/>
      <c r="GVN75" s="78"/>
      <c r="GVO75" s="9"/>
      <c r="GVP75" s="9"/>
      <c r="GVQ75" s="78"/>
      <c r="GVR75" s="9"/>
      <c r="GVS75" s="9"/>
      <c r="GVT75" s="78"/>
      <c r="GVU75" s="9"/>
      <c r="GVV75" s="9"/>
      <c r="GVW75" s="78"/>
      <c r="GVX75" s="9"/>
      <c r="GVY75" s="9"/>
      <c r="GVZ75" s="78"/>
      <c r="GWA75" s="9"/>
      <c r="GWB75" s="9"/>
      <c r="GWC75" s="78"/>
      <c r="GWD75" s="10"/>
      <c r="GWE75" s="10"/>
      <c r="GWF75" s="10"/>
      <c r="GWG75" s="9"/>
      <c r="GWH75" s="9"/>
      <c r="GWI75" s="78"/>
      <c r="GWJ75" s="10"/>
      <c r="GWK75" s="10"/>
      <c r="GWL75" s="10"/>
      <c r="GWM75" s="9"/>
      <c r="GWN75" s="9"/>
      <c r="GWO75" s="78"/>
      <c r="GWP75" s="9"/>
      <c r="GWQ75" s="9"/>
      <c r="GWR75" s="78"/>
      <c r="GWS75" s="10"/>
      <c r="GWT75" s="10"/>
      <c r="GWU75" s="10"/>
      <c r="GWV75" s="10"/>
      <c r="GWW75" s="10"/>
      <c r="GWX75" s="10"/>
      <c r="GWY75" s="57"/>
      <c r="GWZ75" s="58"/>
      <c r="GXA75" s="9"/>
      <c r="GXB75" s="9"/>
      <c r="GXC75" s="78"/>
      <c r="GXD75" s="9"/>
      <c r="GXE75" s="9"/>
      <c r="GXF75" s="78"/>
      <c r="GXG75" s="9"/>
      <c r="GXH75" s="9"/>
      <c r="GXI75" s="78"/>
      <c r="GXJ75" s="9"/>
      <c r="GXK75" s="9"/>
      <c r="GXL75" s="78"/>
      <c r="GXM75" s="9"/>
      <c r="GXN75" s="9"/>
      <c r="GXO75" s="78"/>
      <c r="GXP75" s="9"/>
      <c r="GXQ75" s="9"/>
      <c r="GXR75" s="78"/>
      <c r="GXS75" s="9"/>
      <c r="GXT75" s="9"/>
      <c r="GXU75" s="78"/>
      <c r="GXV75" s="9"/>
      <c r="GXW75" s="9"/>
      <c r="GXX75" s="78"/>
      <c r="GXY75" s="9"/>
      <c r="GXZ75" s="9"/>
      <c r="GYA75" s="78"/>
      <c r="GYB75" s="9"/>
      <c r="GYC75" s="9"/>
      <c r="GYD75" s="78"/>
      <c r="GYE75" s="9"/>
      <c r="GYF75" s="9"/>
      <c r="GYG75" s="78"/>
      <c r="GYH75" s="9"/>
      <c r="GYI75" s="9"/>
      <c r="GYJ75" s="78"/>
      <c r="GYK75" s="9"/>
      <c r="GYL75" s="9"/>
      <c r="GYM75" s="78"/>
      <c r="GYN75" s="9"/>
      <c r="GYO75" s="9"/>
      <c r="GYP75" s="78"/>
      <c r="GYQ75" s="9"/>
      <c r="GYR75" s="9"/>
      <c r="GYS75" s="78"/>
      <c r="GYT75" s="9"/>
      <c r="GYU75" s="9"/>
      <c r="GYV75" s="78"/>
      <c r="GYW75" s="9"/>
      <c r="GYX75" s="9"/>
      <c r="GYY75" s="78"/>
      <c r="GYZ75" s="9"/>
      <c r="GZA75" s="9"/>
      <c r="GZB75" s="78"/>
      <c r="GZC75" s="9"/>
      <c r="GZD75" s="9"/>
      <c r="GZE75" s="78"/>
      <c r="GZF75" s="9"/>
      <c r="GZG75" s="9"/>
      <c r="GZH75" s="78"/>
      <c r="GZI75" s="9"/>
      <c r="GZJ75" s="9"/>
      <c r="GZK75" s="78"/>
      <c r="GZL75" s="10"/>
      <c r="GZM75" s="10"/>
      <c r="GZN75" s="10"/>
      <c r="GZO75" s="9"/>
      <c r="GZP75" s="9"/>
      <c r="GZQ75" s="78"/>
      <c r="GZR75" s="10"/>
      <c r="GZS75" s="10"/>
      <c r="GZT75" s="10"/>
      <c r="GZU75" s="9"/>
      <c r="GZV75" s="9"/>
      <c r="GZW75" s="78"/>
      <c r="GZX75" s="9"/>
      <c r="GZY75" s="9"/>
      <c r="GZZ75" s="78"/>
      <c r="HAA75" s="10"/>
      <c r="HAB75" s="10"/>
      <c r="HAC75" s="10"/>
      <c r="HAD75" s="10"/>
      <c r="HAE75" s="10"/>
      <c r="HAF75" s="10"/>
      <c r="HAG75" s="57"/>
      <c r="HAH75" s="58"/>
      <c r="HAI75" s="9"/>
      <c r="HAJ75" s="9"/>
      <c r="HAK75" s="78"/>
      <c r="HAL75" s="9"/>
      <c r="HAM75" s="9"/>
      <c r="HAN75" s="78"/>
      <c r="HAO75" s="9"/>
      <c r="HAP75" s="9"/>
      <c r="HAQ75" s="78"/>
      <c r="HAR75" s="9"/>
      <c r="HAS75" s="9"/>
      <c r="HAT75" s="78"/>
      <c r="HAU75" s="9"/>
      <c r="HAV75" s="9"/>
      <c r="HAW75" s="78"/>
      <c r="HAX75" s="9"/>
      <c r="HAY75" s="9"/>
      <c r="HAZ75" s="78"/>
      <c r="HBA75" s="9"/>
      <c r="HBB75" s="9"/>
      <c r="HBC75" s="78"/>
      <c r="HBD75" s="9"/>
      <c r="HBE75" s="9"/>
      <c r="HBF75" s="78"/>
      <c r="HBG75" s="9"/>
      <c r="HBH75" s="9"/>
      <c r="HBI75" s="78"/>
      <c r="HBJ75" s="9"/>
      <c r="HBK75" s="9"/>
      <c r="HBL75" s="78"/>
      <c r="HBM75" s="9"/>
      <c r="HBN75" s="9"/>
      <c r="HBO75" s="78"/>
      <c r="HBP75" s="9"/>
      <c r="HBQ75" s="9"/>
      <c r="HBR75" s="78"/>
      <c r="HBS75" s="9"/>
      <c r="HBT75" s="9"/>
      <c r="HBU75" s="78"/>
      <c r="HBV75" s="9"/>
      <c r="HBW75" s="9"/>
      <c r="HBX75" s="78"/>
      <c r="HBY75" s="9"/>
      <c r="HBZ75" s="9"/>
      <c r="HCA75" s="78"/>
      <c r="HCB75" s="9"/>
      <c r="HCC75" s="9"/>
      <c r="HCD75" s="78"/>
      <c r="HCE75" s="9"/>
      <c r="HCF75" s="9"/>
      <c r="HCG75" s="78"/>
      <c r="HCH75" s="9"/>
      <c r="HCI75" s="9"/>
      <c r="HCJ75" s="78"/>
      <c r="HCK75" s="9"/>
      <c r="HCL75" s="9"/>
      <c r="HCM75" s="78"/>
      <c r="HCN75" s="9"/>
      <c r="HCO75" s="9"/>
      <c r="HCP75" s="78"/>
      <c r="HCQ75" s="9"/>
      <c r="HCR75" s="9"/>
      <c r="HCS75" s="78"/>
      <c r="HCT75" s="10"/>
      <c r="HCU75" s="10"/>
      <c r="HCV75" s="10"/>
      <c r="HCW75" s="9"/>
      <c r="HCX75" s="9"/>
      <c r="HCY75" s="78"/>
      <c r="HCZ75" s="10"/>
      <c r="HDA75" s="10"/>
      <c r="HDB75" s="10"/>
      <c r="HDC75" s="9"/>
      <c r="HDD75" s="9"/>
      <c r="HDE75" s="78"/>
      <c r="HDF75" s="9"/>
      <c r="HDG75" s="9"/>
      <c r="HDH75" s="78"/>
      <c r="HDI75" s="10"/>
      <c r="HDJ75" s="10"/>
      <c r="HDK75" s="10"/>
      <c r="HDL75" s="10"/>
      <c r="HDM75" s="10"/>
      <c r="HDN75" s="10"/>
      <c r="HDO75" s="57"/>
      <c r="HDP75" s="58"/>
      <c r="HDQ75" s="9"/>
      <c r="HDR75" s="9"/>
      <c r="HDS75" s="78"/>
      <c r="HDT75" s="9"/>
      <c r="HDU75" s="9"/>
      <c r="HDV75" s="78"/>
      <c r="HDW75" s="9"/>
      <c r="HDX75" s="9"/>
      <c r="HDY75" s="78"/>
      <c r="HDZ75" s="9"/>
      <c r="HEA75" s="9"/>
      <c r="HEB75" s="78"/>
      <c r="HEC75" s="9"/>
      <c r="HED75" s="9"/>
      <c r="HEE75" s="78"/>
      <c r="HEF75" s="9"/>
      <c r="HEG75" s="9"/>
      <c r="HEH75" s="78"/>
      <c r="HEI75" s="9"/>
      <c r="HEJ75" s="9"/>
      <c r="HEK75" s="78"/>
      <c r="HEL75" s="9"/>
      <c r="HEM75" s="9"/>
      <c r="HEN75" s="78"/>
      <c r="HEO75" s="9"/>
      <c r="HEP75" s="9"/>
      <c r="HEQ75" s="78"/>
      <c r="HER75" s="9"/>
      <c r="HES75" s="9"/>
      <c r="HET75" s="78"/>
      <c r="HEU75" s="9"/>
      <c r="HEV75" s="9"/>
      <c r="HEW75" s="78"/>
      <c r="HEX75" s="9"/>
      <c r="HEY75" s="9"/>
      <c r="HEZ75" s="78"/>
      <c r="HFA75" s="9"/>
      <c r="HFB75" s="9"/>
      <c r="HFC75" s="78"/>
      <c r="HFD75" s="9"/>
      <c r="HFE75" s="9"/>
      <c r="HFF75" s="78"/>
      <c r="HFG75" s="9"/>
      <c r="HFH75" s="9"/>
      <c r="HFI75" s="78"/>
      <c r="HFJ75" s="9"/>
      <c r="HFK75" s="9"/>
      <c r="HFL75" s="78"/>
      <c r="HFM75" s="9"/>
      <c r="HFN75" s="9"/>
      <c r="HFO75" s="78"/>
      <c r="HFP75" s="9"/>
      <c r="HFQ75" s="9"/>
      <c r="HFR75" s="78"/>
      <c r="HFS75" s="9"/>
      <c r="HFT75" s="9"/>
      <c r="HFU75" s="78"/>
      <c r="HFV75" s="9"/>
      <c r="HFW75" s="9"/>
      <c r="HFX75" s="78"/>
      <c r="HFY75" s="9"/>
      <c r="HFZ75" s="9"/>
      <c r="HGA75" s="78"/>
      <c r="HGB75" s="10"/>
      <c r="HGC75" s="10"/>
      <c r="HGD75" s="10"/>
      <c r="HGE75" s="9"/>
      <c r="HGF75" s="9"/>
      <c r="HGG75" s="78"/>
      <c r="HGH75" s="10"/>
      <c r="HGI75" s="10"/>
      <c r="HGJ75" s="10"/>
      <c r="HGK75" s="9"/>
      <c r="HGL75" s="9"/>
      <c r="HGM75" s="78"/>
      <c r="HGN75" s="9"/>
      <c r="HGO75" s="9"/>
      <c r="HGP75" s="78"/>
      <c r="HGQ75" s="10"/>
      <c r="HGR75" s="10"/>
      <c r="HGS75" s="10"/>
      <c r="HGT75" s="10"/>
      <c r="HGU75" s="10"/>
      <c r="HGV75" s="10"/>
      <c r="HGW75" s="57"/>
      <c r="HGX75" s="58"/>
      <c r="HGY75" s="9"/>
      <c r="HGZ75" s="9"/>
      <c r="HHA75" s="78"/>
      <c r="HHB75" s="9"/>
      <c r="HHC75" s="9"/>
      <c r="HHD75" s="78"/>
      <c r="HHE75" s="9"/>
      <c r="HHF75" s="9"/>
      <c r="HHG75" s="78"/>
      <c r="HHH75" s="9"/>
      <c r="HHI75" s="9"/>
      <c r="HHJ75" s="78"/>
      <c r="HHK75" s="9"/>
      <c r="HHL75" s="9"/>
      <c r="HHM75" s="78"/>
      <c r="HHN75" s="9"/>
      <c r="HHO75" s="9"/>
      <c r="HHP75" s="78"/>
      <c r="HHQ75" s="9"/>
      <c r="HHR75" s="9"/>
      <c r="HHS75" s="78"/>
      <c r="HHT75" s="9"/>
      <c r="HHU75" s="9"/>
      <c r="HHV75" s="78"/>
      <c r="HHW75" s="9"/>
      <c r="HHX75" s="9"/>
      <c r="HHY75" s="78"/>
      <c r="HHZ75" s="9"/>
      <c r="HIA75" s="9"/>
      <c r="HIB75" s="78"/>
      <c r="HIC75" s="9"/>
      <c r="HID75" s="9"/>
      <c r="HIE75" s="78"/>
      <c r="HIF75" s="9"/>
      <c r="HIG75" s="9"/>
      <c r="HIH75" s="78"/>
      <c r="HII75" s="9"/>
      <c r="HIJ75" s="9"/>
      <c r="HIK75" s="78"/>
      <c r="HIL75" s="9"/>
      <c r="HIM75" s="9"/>
      <c r="HIN75" s="78"/>
      <c r="HIO75" s="9"/>
      <c r="HIP75" s="9"/>
      <c r="HIQ75" s="78"/>
      <c r="HIR75" s="9"/>
      <c r="HIS75" s="9"/>
      <c r="HIT75" s="78"/>
      <c r="HIU75" s="9"/>
      <c r="HIV75" s="9"/>
      <c r="HIW75" s="78"/>
      <c r="HIX75" s="9"/>
      <c r="HIY75" s="9"/>
      <c r="HIZ75" s="78"/>
      <c r="HJA75" s="9"/>
      <c r="HJB75" s="9"/>
      <c r="HJC75" s="78"/>
      <c r="HJD75" s="9"/>
      <c r="HJE75" s="9"/>
      <c r="HJF75" s="78"/>
      <c r="HJG75" s="9"/>
      <c r="HJH75" s="9"/>
      <c r="HJI75" s="78"/>
      <c r="HJJ75" s="10"/>
      <c r="HJK75" s="10"/>
      <c r="HJL75" s="10"/>
      <c r="HJM75" s="9"/>
      <c r="HJN75" s="9"/>
      <c r="HJO75" s="78"/>
      <c r="HJP75" s="10"/>
      <c r="HJQ75" s="10"/>
      <c r="HJR75" s="10"/>
      <c r="HJS75" s="9"/>
      <c r="HJT75" s="9"/>
      <c r="HJU75" s="78"/>
      <c r="HJV75" s="9"/>
      <c r="HJW75" s="9"/>
      <c r="HJX75" s="78"/>
      <c r="HJY75" s="10"/>
      <c r="HJZ75" s="10"/>
      <c r="HKA75" s="10"/>
      <c r="HKB75" s="10"/>
      <c r="HKC75" s="10"/>
      <c r="HKD75" s="10"/>
      <c r="HKE75" s="57"/>
      <c r="HKF75" s="58"/>
      <c r="HKG75" s="9"/>
      <c r="HKH75" s="9"/>
      <c r="HKI75" s="78"/>
      <c r="HKJ75" s="9"/>
      <c r="HKK75" s="9"/>
      <c r="HKL75" s="78"/>
      <c r="HKM75" s="9"/>
      <c r="HKN75" s="9"/>
      <c r="HKO75" s="78"/>
      <c r="HKP75" s="9"/>
      <c r="HKQ75" s="9"/>
      <c r="HKR75" s="78"/>
      <c r="HKS75" s="9"/>
      <c r="HKT75" s="9"/>
      <c r="HKU75" s="78"/>
      <c r="HKV75" s="9"/>
      <c r="HKW75" s="9"/>
      <c r="HKX75" s="78"/>
      <c r="HKY75" s="9"/>
      <c r="HKZ75" s="9"/>
      <c r="HLA75" s="78"/>
      <c r="HLB75" s="9"/>
      <c r="HLC75" s="9"/>
      <c r="HLD75" s="78"/>
      <c r="HLE75" s="9"/>
      <c r="HLF75" s="9"/>
      <c r="HLG75" s="78"/>
      <c r="HLH75" s="9"/>
      <c r="HLI75" s="9"/>
      <c r="HLJ75" s="78"/>
      <c r="HLK75" s="9"/>
      <c r="HLL75" s="9"/>
      <c r="HLM75" s="78"/>
      <c r="HLN75" s="9"/>
      <c r="HLO75" s="9"/>
      <c r="HLP75" s="78"/>
      <c r="HLQ75" s="9"/>
      <c r="HLR75" s="9"/>
      <c r="HLS75" s="78"/>
      <c r="HLT75" s="9"/>
      <c r="HLU75" s="9"/>
      <c r="HLV75" s="78"/>
      <c r="HLW75" s="9"/>
      <c r="HLX75" s="9"/>
      <c r="HLY75" s="78"/>
      <c r="HLZ75" s="9"/>
      <c r="HMA75" s="9"/>
      <c r="HMB75" s="78"/>
      <c r="HMC75" s="9"/>
      <c r="HMD75" s="9"/>
      <c r="HME75" s="78"/>
      <c r="HMF75" s="9"/>
      <c r="HMG75" s="9"/>
      <c r="HMH75" s="78"/>
      <c r="HMI75" s="9"/>
      <c r="HMJ75" s="9"/>
      <c r="HMK75" s="78"/>
      <c r="HML75" s="9"/>
      <c r="HMM75" s="9"/>
      <c r="HMN75" s="78"/>
      <c r="HMO75" s="9"/>
      <c r="HMP75" s="9"/>
      <c r="HMQ75" s="78"/>
      <c r="HMR75" s="10"/>
      <c r="HMS75" s="10"/>
      <c r="HMT75" s="10"/>
      <c r="HMU75" s="9"/>
      <c r="HMV75" s="9"/>
      <c r="HMW75" s="78"/>
      <c r="HMX75" s="10"/>
      <c r="HMY75" s="10"/>
      <c r="HMZ75" s="10"/>
      <c r="HNA75" s="9"/>
      <c r="HNB75" s="9"/>
      <c r="HNC75" s="78"/>
      <c r="HND75" s="9"/>
      <c r="HNE75" s="9"/>
      <c r="HNF75" s="78"/>
      <c r="HNG75" s="10"/>
      <c r="HNH75" s="10"/>
      <c r="HNI75" s="10"/>
      <c r="HNJ75" s="10"/>
      <c r="HNK75" s="10"/>
      <c r="HNL75" s="10"/>
      <c r="HNM75" s="57"/>
      <c r="HNN75" s="58"/>
      <c r="HNO75" s="9"/>
      <c r="HNP75" s="9"/>
      <c r="HNQ75" s="78"/>
      <c r="HNR75" s="9"/>
      <c r="HNS75" s="9"/>
      <c r="HNT75" s="78"/>
      <c r="HNU75" s="9"/>
      <c r="HNV75" s="9"/>
      <c r="HNW75" s="78"/>
      <c r="HNX75" s="9"/>
      <c r="HNY75" s="9"/>
      <c r="HNZ75" s="78"/>
      <c r="HOA75" s="9"/>
      <c r="HOB75" s="9"/>
      <c r="HOC75" s="78"/>
      <c r="HOD75" s="9"/>
      <c r="HOE75" s="9"/>
      <c r="HOF75" s="78"/>
      <c r="HOG75" s="9"/>
      <c r="HOH75" s="9"/>
      <c r="HOI75" s="78"/>
      <c r="HOJ75" s="9"/>
      <c r="HOK75" s="9"/>
      <c r="HOL75" s="78"/>
      <c r="HOM75" s="9"/>
      <c r="HON75" s="9"/>
      <c r="HOO75" s="78"/>
      <c r="HOP75" s="9"/>
      <c r="HOQ75" s="9"/>
      <c r="HOR75" s="78"/>
      <c r="HOS75" s="9"/>
      <c r="HOT75" s="9"/>
      <c r="HOU75" s="78"/>
      <c r="HOV75" s="9"/>
      <c r="HOW75" s="9"/>
      <c r="HOX75" s="78"/>
      <c r="HOY75" s="9"/>
      <c r="HOZ75" s="9"/>
      <c r="HPA75" s="78"/>
      <c r="HPB75" s="9"/>
      <c r="HPC75" s="9"/>
      <c r="HPD75" s="78"/>
      <c r="HPE75" s="9"/>
      <c r="HPF75" s="9"/>
      <c r="HPG75" s="78"/>
      <c r="HPH75" s="9"/>
      <c r="HPI75" s="9"/>
      <c r="HPJ75" s="78"/>
      <c r="HPK75" s="9"/>
      <c r="HPL75" s="9"/>
      <c r="HPM75" s="78"/>
      <c r="HPN75" s="9"/>
      <c r="HPO75" s="9"/>
      <c r="HPP75" s="78"/>
      <c r="HPQ75" s="9"/>
      <c r="HPR75" s="9"/>
      <c r="HPS75" s="78"/>
      <c r="HPT75" s="9"/>
      <c r="HPU75" s="9"/>
      <c r="HPV75" s="78"/>
      <c r="HPW75" s="9"/>
      <c r="HPX75" s="9"/>
      <c r="HPY75" s="78"/>
      <c r="HPZ75" s="10"/>
      <c r="HQA75" s="10"/>
      <c r="HQB75" s="10"/>
      <c r="HQC75" s="9"/>
      <c r="HQD75" s="9"/>
      <c r="HQE75" s="78"/>
      <c r="HQF75" s="10"/>
      <c r="HQG75" s="10"/>
      <c r="HQH75" s="10"/>
      <c r="HQI75" s="9"/>
      <c r="HQJ75" s="9"/>
      <c r="HQK75" s="78"/>
      <c r="HQL75" s="9"/>
      <c r="HQM75" s="9"/>
      <c r="HQN75" s="78"/>
      <c r="HQO75" s="10"/>
      <c r="HQP75" s="10"/>
      <c r="HQQ75" s="10"/>
      <c r="HQR75" s="10"/>
      <c r="HQS75" s="10"/>
      <c r="HQT75" s="10"/>
      <c r="HQU75" s="57"/>
      <c r="HQV75" s="58"/>
      <c r="HQW75" s="9"/>
      <c r="HQX75" s="9"/>
      <c r="HQY75" s="78"/>
      <c r="HQZ75" s="9"/>
      <c r="HRA75" s="9"/>
      <c r="HRB75" s="78"/>
      <c r="HRC75" s="9"/>
      <c r="HRD75" s="9"/>
      <c r="HRE75" s="78"/>
      <c r="HRF75" s="9"/>
      <c r="HRG75" s="9"/>
      <c r="HRH75" s="78"/>
      <c r="HRI75" s="9"/>
      <c r="HRJ75" s="9"/>
      <c r="HRK75" s="78"/>
      <c r="HRL75" s="9"/>
      <c r="HRM75" s="9"/>
      <c r="HRN75" s="78"/>
      <c r="HRO75" s="9"/>
      <c r="HRP75" s="9"/>
      <c r="HRQ75" s="78"/>
      <c r="HRR75" s="9"/>
      <c r="HRS75" s="9"/>
      <c r="HRT75" s="78"/>
      <c r="HRU75" s="9"/>
      <c r="HRV75" s="9"/>
      <c r="HRW75" s="78"/>
      <c r="HRX75" s="9"/>
      <c r="HRY75" s="9"/>
      <c r="HRZ75" s="78"/>
      <c r="HSA75" s="9"/>
      <c r="HSB75" s="9"/>
      <c r="HSC75" s="78"/>
      <c r="HSD75" s="9"/>
      <c r="HSE75" s="9"/>
      <c r="HSF75" s="78"/>
      <c r="HSG75" s="9"/>
      <c r="HSH75" s="9"/>
      <c r="HSI75" s="78"/>
      <c r="HSJ75" s="9"/>
      <c r="HSK75" s="9"/>
      <c r="HSL75" s="78"/>
      <c r="HSM75" s="9"/>
      <c r="HSN75" s="9"/>
      <c r="HSO75" s="78"/>
      <c r="HSP75" s="9"/>
      <c r="HSQ75" s="9"/>
      <c r="HSR75" s="78"/>
      <c r="HSS75" s="9"/>
      <c r="HST75" s="9"/>
      <c r="HSU75" s="78"/>
      <c r="HSV75" s="9"/>
      <c r="HSW75" s="9"/>
      <c r="HSX75" s="78"/>
      <c r="HSY75" s="9"/>
      <c r="HSZ75" s="9"/>
      <c r="HTA75" s="78"/>
      <c r="HTB75" s="9"/>
      <c r="HTC75" s="9"/>
      <c r="HTD75" s="78"/>
      <c r="HTE75" s="9"/>
      <c r="HTF75" s="9"/>
      <c r="HTG75" s="78"/>
      <c r="HTH75" s="10"/>
      <c r="HTI75" s="10"/>
      <c r="HTJ75" s="10"/>
      <c r="HTK75" s="9"/>
      <c r="HTL75" s="9"/>
      <c r="HTM75" s="78"/>
      <c r="HTN75" s="10"/>
      <c r="HTO75" s="10"/>
      <c r="HTP75" s="10"/>
      <c r="HTQ75" s="9"/>
      <c r="HTR75" s="9"/>
      <c r="HTS75" s="78"/>
      <c r="HTT75" s="9"/>
      <c r="HTU75" s="9"/>
      <c r="HTV75" s="78"/>
      <c r="HTW75" s="10"/>
      <c r="HTX75" s="10"/>
      <c r="HTY75" s="10"/>
      <c r="HTZ75" s="10"/>
      <c r="HUA75" s="10"/>
      <c r="HUB75" s="10"/>
      <c r="HUC75" s="57"/>
      <c r="HUD75" s="58"/>
      <c r="HUE75" s="9"/>
      <c r="HUF75" s="9"/>
      <c r="HUG75" s="78"/>
      <c r="HUH75" s="9"/>
      <c r="HUI75" s="9"/>
      <c r="HUJ75" s="78"/>
      <c r="HUK75" s="9"/>
      <c r="HUL75" s="9"/>
      <c r="HUM75" s="78"/>
      <c r="HUN75" s="9"/>
      <c r="HUO75" s="9"/>
      <c r="HUP75" s="78"/>
      <c r="HUQ75" s="9"/>
      <c r="HUR75" s="9"/>
      <c r="HUS75" s="78"/>
      <c r="HUT75" s="9"/>
      <c r="HUU75" s="9"/>
      <c r="HUV75" s="78"/>
      <c r="HUW75" s="9"/>
      <c r="HUX75" s="9"/>
      <c r="HUY75" s="78"/>
      <c r="HUZ75" s="9"/>
      <c r="HVA75" s="9"/>
      <c r="HVB75" s="78"/>
      <c r="HVC75" s="9"/>
      <c r="HVD75" s="9"/>
      <c r="HVE75" s="78"/>
      <c r="HVF75" s="9"/>
      <c r="HVG75" s="9"/>
      <c r="HVH75" s="78"/>
      <c r="HVI75" s="9"/>
      <c r="HVJ75" s="9"/>
      <c r="HVK75" s="78"/>
      <c r="HVL75" s="9"/>
      <c r="HVM75" s="9"/>
      <c r="HVN75" s="78"/>
      <c r="HVO75" s="9"/>
      <c r="HVP75" s="9"/>
      <c r="HVQ75" s="78"/>
      <c r="HVR75" s="9"/>
      <c r="HVS75" s="9"/>
      <c r="HVT75" s="78"/>
      <c r="HVU75" s="9"/>
      <c r="HVV75" s="9"/>
      <c r="HVW75" s="78"/>
      <c r="HVX75" s="9"/>
      <c r="HVY75" s="9"/>
      <c r="HVZ75" s="78"/>
      <c r="HWA75" s="9"/>
      <c r="HWB75" s="9"/>
      <c r="HWC75" s="78"/>
      <c r="HWD75" s="9"/>
      <c r="HWE75" s="9"/>
      <c r="HWF75" s="78"/>
      <c r="HWG75" s="9"/>
      <c r="HWH75" s="9"/>
      <c r="HWI75" s="78"/>
      <c r="HWJ75" s="9"/>
      <c r="HWK75" s="9"/>
      <c r="HWL75" s="78"/>
      <c r="HWM75" s="9"/>
      <c r="HWN75" s="9"/>
      <c r="HWO75" s="78"/>
      <c r="HWP75" s="10"/>
      <c r="HWQ75" s="10"/>
      <c r="HWR75" s="10"/>
      <c r="HWS75" s="9"/>
      <c r="HWT75" s="9"/>
      <c r="HWU75" s="78"/>
      <c r="HWV75" s="10"/>
      <c r="HWW75" s="10"/>
      <c r="HWX75" s="10"/>
      <c r="HWY75" s="9"/>
      <c r="HWZ75" s="9"/>
      <c r="HXA75" s="78"/>
      <c r="HXB75" s="9"/>
      <c r="HXC75" s="9"/>
      <c r="HXD75" s="78"/>
      <c r="HXE75" s="10"/>
      <c r="HXF75" s="10"/>
      <c r="HXG75" s="10"/>
      <c r="HXH75" s="10"/>
      <c r="HXI75" s="10"/>
      <c r="HXJ75" s="10"/>
      <c r="HXK75" s="57"/>
      <c r="HXL75" s="58"/>
      <c r="HXM75" s="9"/>
      <c r="HXN75" s="9"/>
      <c r="HXO75" s="78"/>
      <c r="HXP75" s="9"/>
      <c r="HXQ75" s="9"/>
      <c r="HXR75" s="78"/>
      <c r="HXS75" s="9"/>
      <c r="HXT75" s="9"/>
      <c r="HXU75" s="78"/>
      <c r="HXV75" s="9"/>
      <c r="HXW75" s="9"/>
      <c r="HXX75" s="78"/>
      <c r="HXY75" s="9"/>
      <c r="HXZ75" s="9"/>
      <c r="HYA75" s="78"/>
      <c r="HYB75" s="9"/>
      <c r="HYC75" s="9"/>
      <c r="HYD75" s="78"/>
      <c r="HYE75" s="9"/>
      <c r="HYF75" s="9"/>
      <c r="HYG75" s="78"/>
      <c r="HYH75" s="9"/>
      <c r="HYI75" s="9"/>
      <c r="HYJ75" s="78"/>
      <c r="HYK75" s="9"/>
      <c r="HYL75" s="9"/>
      <c r="HYM75" s="78"/>
      <c r="HYN75" s="9"/>
      <c r="HYO75" s="9"/>
      <c r="HYP75" s="78"/>
      <c r="HYQ75" s="9"/>
      <c r="HYR75" s="9"/>
      <c r="HYS75" s="78"/>
      <c r="HYT75" s="9"/>
      <c r="HYU75" s="9"/>
      <c r="HYV75" s="78"/>
      <c r="HYW75" s="9"/>
      <c r="HYX75" s="9"/>
      <c r="HYY75" s="78"/>
      <c r="HYZ75" s="9"/>
      <c r="HZA75" s="9"/>
      <c r="HZB75" s="78"/>
      <c r="HZC75" s="9"/>
      <c r="HZD75" s="9"/>
      <c r="HZE75" s="78"/>
      <c r="HZF75" s="9"/>
      <c r="HZG75" s="9"/>
      <c r="HZH75" s="78"/>
      <c r="HZI75" s="9"/>
      <c r="HZJ75" s="9"/>
      <c r="HZK75" s="78"/>
      <c r="HZL75" s="9"/>
      <c r="HZM75" s="9"/>
      <c r="HZN75" s="78"/>
      <c r="HZO75" s="9"/>
      <c r="HZP75" s="9"/>
      <c r="HZQ75" s="78"/>
      <c r="HZR75" s="9"/>
      <c r="HZS75" s="9"/>
      <c r="HZT75" s="78"/>
      <c r="HZU75" s="9"/>
      <c r="HZV75" s="9"/>
      <c r="HZW75" s="78"/>
      <c r="HZX75" s="10"/>
      <c r="HZY75" s="10"/>
      <c r="HZZ75" s="10"/>
      <c r="IAA75" s="9"/>
      <c r="IAB75" s="9"/>
      <c r="IAC75" s="78"/>
      <c r="IAD75" s="10"/>
      <c r="IAE75" s="10"/>
      <c r="IAF75" s="10"/>
      <c r="IAG75" s="9"/>
      <c r="IAH75" s="9"/>
      <c r="IAI75" s="78"/>
      <c r="IAJ75" s="9"/>
      <c r="IAK75" s="9"/>
      <c r="IAL75" s="78"/>
      <c r="IAM75" s="10"/>
      <c r="IAN75" s="10"/>
      <c r="IAO75" s="10"/>
      <c r="IAP75" s="10"/>
      <c r="IAQ75" s="10"/>
      <c r="IAR75" s="10"/>
      <c r="IAS75" s="57"/>
      <c r="IAT75" s="58"/>
      <c r="IAU75" s="9"/>
      <c r="IAV75" s="9"/>
      <c r="IAW75" s="78"/>
      <c r="IAX75" s="9"/>
      <c r="IAY75" s="9"/>
      <c r="IAZ75" s="78"/>
      <c r="IBA75" s="9"/>
      <c r="IBB75" s="9"/>
      <c r="IBC75" s="78"/>
      <c r="IBD75" s="9"/>
      <c r="IBE75" s="9"/>
      <c r="IBF75" s="78"/>
      <c r="IBG75" s="9"/>
      <c r="IBH75" s="9"/>
      <c r="IBI75" s="78"/>
      <c r="IBJ75" s="9"/>
      <c r="IBK75" s="9"/>
      <c r="IBL75" s="78"/>
      <c r="IBM75" s="9"/>
      <c r="IBN75" s="9"/>
      <c r="IBO75" s="78"/>
      <c r="IBP75" s="9"/>
      <c r="IBQ75" s="9"/>
      <c r="IBR75" s="78"/>
      <c r="IBS75" s="9"/>
      <c r="IBT75" s="9"/>
      <c r="IBU75" s="78"/>
      <c r="IBV75" s="9"/>
      <c r="IBW75" s="9"/>
      <c r="IBX75" s="78"/>
      <c r="IBY75" s="9"/>
      <c r="IBZ75" s="9"/>
      <c r="ICA75" s="78"/>
      <c r="ICB75" s="9"/>
      <c r="ICC75" s="9"/>
      <c r="ICD75" s="78"/>
      <c r="ICE75" s="9"/>
      <c r="ICF75" s="9"/>
      <c r="ICG75" s="78"/>
      <c r="ICH75" s="9"/>
      <c r="ICI75" s="9"/>
      <c r="ICJ75" s="78"/>
      <c r="ICK75" s="9"/>
      <c r="ICL75" s="9"/>
      <c r="ICM75" s="78"/>
      <c r="ICN75" s="9"/>
      <c r="ICO75" s="9"/>
      <c r="ICP75" s="78"/>
      <c r="ICQ75" s="9"/>
      <c r="ICR75" s="9"/>
      <c r="ICS75" s="78"/>
      <c r="ICT75" s="9"/>
      <c r="ICU75" s="9"/>
      <c r="ICV75" s="78"/>
      <c r="ICW75" s="9"/>
      <c r="ICX75" s="9"/>
      <c r="ICY75" s="78"/>
      <c r="ICZ75" s="9"/>
      <c r="IDA75" s="9"/>
      <c r="IDB75" s="78"/>
      <c r="IDC75" s="9"/>
      <c r="IDD75" s="9"/>
      <c r="IDE75" s="78"/>
      <c r="IDF75" s="10"/>
      <c r="IDG75" s="10"/>
      <c r="IDH75" s="10"/>
      <c r="IDI75" s="9"/>
      <c r="IDJ75" s="9"/>
      <c r="IDK75" s="78"/>
      <c r="IDL75" s="10"/>
      <c r="IDM75" s="10"/>
      <c r="IDN75" s="10"/>
      <c r="IDO75" s="9"/>
      <c r="IDP75" s="9"/>
      <c r="IDQ75" s="78"/>
      <c r="IDR75" s="9"/>
      <c r="IDS75" s="9"/>
      <c r="IDT75" s="78"/>
      <c r="IDU75" s="10"/>
      <c r="IDV75" s="10"/>
      <c r="IDW75" s="10"/>
      <c r="IDX75" s="10"/>
      <c r="IDY75" s="10"/>
      <c r="IDZ75" s="10"/>
      <c r="IEA75" s="57"/>
      <c r="IEB75" s="58"/>
      <c r="IEC75" s="9"/>
      <c r="IED75" s="9"/>
      <c r="IEE75" s="78"/>
      <c r="IEF75" s="9"/>
      <c r="IEG75" s="9"/>
      <c r="IEH75" s="78"/>
      <c r="IEI75" s="9"/>
      <c r="IEJ75" s="9"/>
      <c r="IEK75" s="78"/>
      <c r="IEL75" s="9"/>
      <c r="IEM75" s="9"/>
      <c r="IEN75" s="78"/>
      <c r="IEO75" s="9"/>
      <c r="IEP75" s="9"/>
      <c r="IEQ75" s="78"/>
      <c r="IER75" s="9"/>
      <c r="IES75" s="9"/>
      <c r="IET75" s="78"/>
      <c r="IEU75" s="9"/>
      <c r="IEV75" s="9"/>
      <c r="IEW75" s="78"/>
      <c r="IEX75" s="9"/>
      <c r="IEY75" s="9"/>
      <c r="IEZ75" s="78"/>
      <c r="IFA75" s="9"/>
      <c r="IFB75" s="9"/>
      <c r="IFC75" s="78"/>
      <c r="IFD75" s="9"/>
      <c r="IFE75" s="9"/>
      <c r="IFF75" s="78"/>
      <c r="IFG75" s="9"/>
      <c r="IFH75" s="9"/>
      <c r="IFI75" s="78"/>
      <c r="IFJ75" s="9"/>
      <c r="IFK75" s="9"/>
      <c r="IFL75" s="78"/>
      <c r="IFM75" s="9"/>
      <c r="IFN75" s="9"/>
      <c r="IFO75" s="78"/>
      <c r="IFP75" s="9"/>
      <c r="IFQ75" s="9"/>
      <c r="IFR75" s="78"/>
      <c r="IFS75" s="9"/>
      <c r="IFT75" s="9"/>
      <c r="IFU75" s="78"/>
      <c r="IFV75" s="9"/>
      <c r="IFW75" s="9"/>
      <c r="IFX75" s="78"/>
      <c r="IFY75" s="9"/>
      <c r="IFZ75" s="9"/>
      <c r="IGA75" s="78"/>
      <c r="IGB75" s="9"/>
      <c r="IGC75" s="9"/>
      <c r="IGD75" s="78"/>
      <c r="IGE75" s="9"/>
      <c r="IGF75" s="9"/>
      <c r="IGG75" s="78"/>
      <c r="IGH75" s="9"/>
      <c r="IGI75" s="9"/>
      <c r="IGJ75" s="78"/>
      <c r="IGK75" s="9"/>
      <c r="IGL75" s="9"/>
      <c r="IGM75" s="78"/>
      <c r="IGN75" s="10"/>
      <c r="IGO75" s="10"/>
      <c r="IGP75" s="10"/>
      <c r="IGQ75" s="9"/>
      <c r="IGR75" s="9"/>
      <c r="IGS75" s="78"/>
      <c r="IGT75" s="10"/>
      <c r="IGU75" s="10"/>
      <c r="IGV75" s="10"/>
      <c r="IGW75" s="9"/>
      <c r="IGX75" s="9"/>
      <c r="IGY75" s="78"/>
      <c r="IGZ75" s="9"/>
      <c r="IHA75" s="9"/>
      <c r="IHB75" s="78"/>
      <c r="IHC75" s="10"/>
      <c r="IHD75" s="10"/>
      <c r="IHE75" s="10"/>
      <c r="IHF75" s="10"/>
      <c r="IHG75" s="10"/>
      <c r="IHH75" s="10"/>
      <c r="IHI75" s="57"/>
      <c r="IHJ75" s="58"/>
      <c r="IHK75" s="9"/>
      <c r="IHL75" s="9"/>
      <c r="IHM75" s="78"/>
      <c r="IHN75" s="9"/>
      <c r="IHO75" s="9"/>
      <c r="IHP75" s="78"/>
      <c r="IHQ75" s="9"/>
      <c r="IHR75" s="9"/>
      <c r="IHS75" s="78"/>
      <c r="IHT75" s="9"/>
      <c r="IHU75" s="9"/>
      <c r="IHV75" s="78"/>
      <c r="IHW75" s="9"/>
      <c r="IHX75" s="9"/>
      <c r="IHY75" s="78"/>
      <c r="IHZ75" s="9"/>
      <c r="IIA75" s="9"/>
      <c r="IIB75" s="78"/>
      <c r="IIC75" s="9"/>
      <c r="IID75" s="9"/>
      <c r="IIE75" s="78"/>
      <c r="IIF75" s="9"/>
      <c r="IIG75" s="9"/>
      <c r="IIH75" s="78"/>
      <c r="III75" s="9"/>
      <c r="IIJ75" s="9"/>
      <c r="IIK75" s="78"/>
      <c r="IIL75" s="9"/>
      <c r="IIM75" s="9"/>
      <c r="IIN75" s="78"/>
      <c r="IIO75" s="9"/>
      <c r="IIP75" s="9"/>
      <c r="IIQ75" s="78"/>
      <c r="IIR75" s="9"/>
      <c r="IIS75" s="9"/>
      <c r="IIT75" s="78"/>
      <c r="IIU75" s="9"/>
      <c r="IIV75" s="9"/>
      <c r="IIW75" s="78"/>
      <c r="IIX75" s="9"/>
      <c r="IIY75" s="9"/>
      <c r="IIZ75" s="78"/>
      <c r="IJA75" s="9"/>
      <c r="IJB75" s="9"/>
      <c r="IJC75" s="78"/>
      <c r="IJD75" s="9"/>
      <c r="IJE75" s="9"/>
      <c r="IJF75" s="78"/>
      <c r="IJG75" s="9"/>
      <c r="IJH75" s="9"/>
      <c r="IJI75" s="78"/>
      <c r="IJJ75" s="9"/>
      <c r="IJK75" s="9"/>
      <c r="IJL75" s="78"/>
      <c r="IJM75" s="9"/>
      <c r="IJN75" s="9"/>
      <c r="IJO75" s="78"/>
      <c r="IJP75" s="9"/>
      <c r="IJQ75" s="9"/>
      <c r="IJR75" s="78"/>
      <c r="IJS75" s="9"/>
      <c r="IJT75" s="9"/>
      <c r="IJU75" s="78"/>
      <c r="IJV75" s="10"/>
      <c r="IJW75" s="10"/>
      <c r="IJX75" s="10"/>
      <c r="IJY75" s="9"/>
      <c r="IJZ75" s="9"/>
      <c r="IKA75" s="78"/>
      <c r="IKB75" s="10"/>
      <c r="IKC75" s="10"/>
      <c r="IKD75" s="10"/>
      <c r="IKE75" s="9"/>
      <c r="IKF75" s="9"/>
      <c r="IKG75" s="78"/>
      <c r="IKH75" s="9"/>
      <c r="IKI75" s="9"/>
      <c r="IKJ75" s="78"/>
      <c r="IKK75" s="10"/>
      <c r="IKL75" s="10"/>
      <c r="IKM75" s="10"/>
      <c r="IKN75" s="10"/>
      <c r="IKO75" s="10"/>
      <c r="IKP75" s="10"/>
      <c r="IKQ75" s="57"/>
      <c r="IKR75" s="58"/>
      <c r="IKS75" s="9"/>
      <c r="IKT75" s="9"/>
      <c r="IKU75" s="78"/>
      <c r="IKV75" s="9"/>
      <c r="IKW75" s="9"/>
      <c r="IKX75" s="78"/>
      <c r="IKY75" s="9"/>
      <c r="IKZ75" s="9"/>
      <c r="ILA75" s="78"/>
      <c r="ILB75" s="9"/>
      <c r="ILC75" s="9"/>
      <c r="ILD75" s="78"/>
      <c r="ILE75" s="9"/>
      <c r="ILF75" s="9"/>
      <c r="ILG75" s="78"/>
      <c r="ILH75" s="9"/>
      <c r="ILI75" s="9"/>
      <c r="ILJ75" s="78"/>
      <c r="ILK75" s="9"/>
      <c r="ILL75" s="9"/>
      <c r="ILM75" s="78"/>
      <c r="ILN75" s="9"/>
      <c r="ILO75" s="9"/>
      <c r="ILP75" s="78"/>
      <c r="ILQ75" s="9"/>
      <c r="ILR75" s="9"/>
      <c r="ILS75" s="78"/>
      <c r="ILT75" s="9"/>
      <c r="ILU75" s="9"/>
      <c r="ILV75" s="78"/>
      <c r="ILW75" s="9"/>
      <c r="ILX75" s="9"/>
      <c r="ILY75" s="78"/>
      <c r="ILZ75" s="9"/>
      <c r="IMA75" s="9"/>
      <c r="IMB75" s="78"/>
      <c r="IMC75" s="9"/>
      <c r="IMD75" s="9"/>
      <c r="IME75" s="78"/>
      <c r="IMF75" s="9"/>
      <c r="IMG75" s="9"/>
      <c r="IMH75" s="78"/>
      <c r="IMI75" s="9"/>
      <c r="IMJ75" s="9"/>
      <c r="IMK75" s="78"/>
      <c r="IML75" s="9"/>
      <c r="IMM75" s="9"/>
      <c r="IMN75" s="78"/>
      <c r="IMO75" s="9"/>
      <c r="IMP75" s="9"/>
      <c r="IMQ75" s="78"/>
      <c r="IMR75" s="9"/>
      <c r="IMS75" s="9"/>
      <c r="IMT75" s="78"/>
      <c r="IMU75" s="9"/>
      <c r="IMV75" s="9"/>
      <c r="IMW75" s="78"/>
      <c r="IMX75" s="9"/>
      <c r="IMY75" s="9"/>
      <c r="IMZ75" s="78"/>
      <c r="INA75" s="9"/>
      <c r="INB75" s="9"/>
      <c r="INC75" s="78"/>
      <c r="IND75" s="10"/>
      <c r="INE75" s="10"/>
      <c r="INF75" s="10"/>
      <c r="ING75" s="9"/>
      <c r="INH75" s="9"/>
      <c r="INI75" s="78"/>
      <c r="INJ75" s="10"/>
      <c r="INK75" s="10"/>
      <c r="INL75" s="10"/>
      <c r="INM75" s="9"/>
      <c r="INN75" s="9"/>
      <c r="INO75" s="78"/>
      <c r="INP75" s="9"/>
      <c r="INQ75" s="9"/>
      <c r="INR75" s="78"/>
      <c r="INS75" s="10"/>
      <c r="INT75" s="10"/>
      <c r="INU75" s="10"/>
      <c r="INV75" s="10"/>
      <c r="INW75" s="10"/>
      <c r="INX75" s="10"/>
      <c r="INY75" s="57"/>
      <c r="INZ75" s="58"/>
      <c r="IOA75" s="9"/>
      <c r="IOB75" s="9"/>
      <c r="IOC75" s="78"/>
      <c r="IOD75" s="9"/>
      <c r="IOE75" s="9"/>
      <c r="IOF75" s="78"/>
      <c r="IOG75" s="9"/>
      <c r="IOH75" s="9"/>
      <c r="IOI75" s="78"/>
      <c r="IOJ75" s="9"/>
      <c r="IOK75" s="9"/>
      <c r="IOL75" s="78"/>
      <c r="IOM75" s="9"/>
      <c r="ION75" s="9"/>
      <c r="IOO75" s="78"/>
      <c r="IOP75" s="9"/>
      <c r="IOQ75" s="9"/>
      <c r="IOR75" s="78"/>
      <c r="IOS75" s="9"/>
      <c r="IOT75" s="9"/>
      <c r="IOU75" s="78"/>
      <c r="IOV75" s="9"/>
      <c r="IOW75" s="9"/>
      <c r="IOX75" s="78"/>
      <c r="IOY75" s="9"/>
      <c r="IOZ75" s="9"/>
      <c r="IPA75" s="78"/>
      <c r="IPB75" s="9"/>
      <c r="IPC75" s="9"/>
      <c r="IPD75" s="78"/>
      <c r="IPE75" s="9"/>
      <c r="IPF75" s="9"/>
      <c r="IPG75" s="78"/>
      <c r="IPH75" s="9"/>
      <c r="IPI75" s="9"/>
      <c r="IPJ75" s="78"/>
      <c r="IPK75" s="9"/>
      <c r="IPL75" s="9"/>
      <c r="IPM75" s="78"/>
      <c r="IPN75" s="9"/>
      <c r="IPO75" s="9"/>
      <c r="IPP75" s="78"/>
      <c r="IPQ75" s="9"/>
      <c r="IPR75" s="9"/>
      <c r="IPS75" s="78"/>
      <c r="IPT75" s="9"/>
      <c r="IPU75" s="9"/>
      <c r="IPV75" s="78"/>
      <c r="IPW75" s="9"/>
      <c r="IPX75" s="9"/>
      <c r="IPY75" s="78"/>
      <c r="IPZ75" s="9"/>
      <c r="IQA75" s="9"/>
      <c r="IQB75" s="78"/>
      <c r="IQC75" s="9"/>
      <c r="IQD75" s="9"/>
      <c r="IQE75" s="78"/>
      <c r="IQF75" s="9"/>
      <c r="IQG75" s="9"/>
      <c r="IQH75" s="78"/>
      <c r="IQI75" s="9"/>
      <c r="IQJ75" s="9"/>
      <c r="IQK75" s="78"/>
      <c r="IQL75" s="10"/>
      <c r="IQM75" s="10"/>
      <c r="IQN75" s="10"/>
      <c r="IQO75" s="9"/>
      <c r="IQP75" s="9"/>
      <c r="IQQ75" s="78"/>
      <c r="IQR75" s="10"/>
      <c r="IQS75" s="10"/>
      <c r="IQT75" s="10"/>
      <c r="IQU75" s="9"/>
      <c r="IQV75" s="9"/>
      <c r="IQW75" s="78"/>
      <c r="IQX75" s="9"/>
      <c r="IQY75" s="9"/>
      <c r="IQZ75" s="78"/>
      <c r="IRA75" s="10"/>
      <c r="IRB75" s="10"/>
      <c r="IRC75" s="10"/>
      <c r="IRD75" s="10"/>
      <c r="IRE75" s="10"/>
      <c r="IRF75" s="10"/>
      <c r="IRG75" s="57"/>
      <c r="IRH75" s="58"/>
      <c r="IRI75" s="9"/>
      <c r="IRJ75" s="9"/>
      <c r="IRK75" s="78"/>
      <c r="IRL75" s="9"/>
      <c r="IRM75" s="9"/>
      <c r="IRN75" s="78"/>
      <c r="IRO75" s="9"/>
      <c r="IRP75" s="9"/>
      <c r="IRQ75" s="78"/>
      <c r="IRR75" s="9"/>
      <c r="IRS75" s="9"/>
      <c r="IRT75" s="78"/>
      <c r="IRU75" s="9"/>
      <c r="IRV75" s="9"/>
      <c r="IRW75" s="78"/>
      <c r="IRX75" s="9"/>
      <c r="IRY75" s="9"/>
      <c r="IRZ75" s="78"/>
      <c r="ISA75" s="9"/>
      <c r="ISB75" s="9"/>
      <c r="ISC75" s="78"/>
      <c r="ISD75" s="9"/>
      <c r="ISE75" s="9"/>
      <c r="ISF75" s="78"/>
      <c r="ISG75" s="9"/>
      <c r="ISH75" s="9"/>
      <c r="ISI75" s="78"/>
      <c r="ISJ75" s="9"/>
      <c r="ISK75" s="9"/>
      <c r="ISL75" s="78"/>
      <c r="ISM75" s="9"/>
      <c r="ISN75" s="9"/>
      <c r="ISO75" s="78"/>
      <c r="ISP75" s="9"/>
      <c r="ISQ75" s="9"/>
      <c r="ISR75" s="78"/>
      <c r="ISS75" s="9"/>
      <c r="IST75" s="9"/>
      <c r="ISU75" s="78"/>
      <c r="ISV75" s="9"/>
      <c r="ISW75" s="9"/>
      <c r="ISX75" s="78"/>
      <c r="ISY75" s="9"/>
      <c r="ISZ75" s="9"/>
      <c r="ITA75" s="78"/>
      <c r="ITB75" s="9"/>
      <c r="ITC75" s="9"/>
      <c r="ITD75" s="78"/>
      <c r="ITE75" s="9"/>
      <c r="ITF75" s="9"/>
      <c r="ITG75" s="78"/>
      <c r="ITH75" s="9"/>
      <c r="ITI75" s="9"/>
      <c r="ITJ75" s="78"/>
      <c r="ITK75" s="9"/>
      <c r="ITL75" s="9"/>
      <c r="ITM75" s="78"/>
      <c r="ITN75" s="9"/>
      <c r="ITO75" s="9"/>
      <c r="ITP75" s="78"/>
      <c r="ITQ75" s="9"/>
      <c r="ITR75" s="9"/>
      <c r="ITS75" s="78"/>
      <c r="ITT75" s="10"/>
      <c r="ITU75" s="10"/>
      <c r="ITV75" s="10"/>
      <c r="ITW75" s="9"/>
      <c r="ITX75" s="9"/>
      <c r="ITY75" s="78"/>
      <c r="ITZ75" s="10"/>
      <c r="IUA75" s="10"/>
      <c r="IUB75" s="10"/>
      <c r="IUC75" s="9"/>
      <c r="IUD75" s="9"/>
      <c r="IUE75" s="78"/>
      <c r="IUF75" s="9"/>
      <c r="IUG75" s="9"/>
      <c r="IUH75" s="78"/>
      <c r="IUI75" s="10"/>
      <c r="IUJ75" s="10"/>
      <c r="IUK75" s="10"/>
      <c r="IUL75" s="10"/>
      <c r="IUM75" s="10"/>
      <c r="IUN75" s="10"/>
      <c r="IUO75" s="57"/>
      <c r="IUP75" s="58"/>
      <c r="IUQ75" s="9"/>
      <c r="IUR75" s="9"/>
      <c r="IUS75" s="78"/>
      <c r="IUT75" s="9"/>
      <c r="IUU75" s="9"/>
      <c r="IUV75" s="78"/>
      <c r="IUW75" s="9"/>
      <c r="IUX75" s="9"/>
      <c r="IUY75" s="78"/>
      <c r="IUZ75" s="9"/>
      <c r="IVA75" s="9"/>
      <c r="IVB75" s="78"/>
      <c r="IVC75" s="9"/>
      <c r="IVD75" s="9"/>
      <c r="IVE75" s="78"/>
      <c r="IVF75" s="9"/>
      <c r="IVG75" s="9"/>
      <c r="IVH75" s="78"/>
      <c r="IVI75" s="9"/>
      <c r="IVJ75" s="9"/>
      <c r="IVK75" s="78"/>
      <c r="IVL75" s="9"/>
      <c r="IVM75" s="9"/>
      <c r="IVN75" s="78"/>
      <c r="IVO75" s="9"/>
      <c r="IVP75" s="9"/>
      <c r="IVQ75" s="78"/>
      <c r="IVR75" s="9"/>
      <c r="IVS75" s="9"/>
      <c r="IVT75" s="78"/>
      <c r="IVU75" s="9"/>
      <c r="IVV75" s="9"/>
      <c r="IVW75" s="78"/>
      <c r="IVX75" s="9"/>
      <c r="IVY75" s="9"/>
      <c r="IVZ75" s="78"/>
      <c r="IWA75" s="9"/>
      <c r="IWB75" s="9"/>
      <c r="IWC75" s="78"/>
      <c r="IWD75" s="9"/>
      <c r="IWE75" s="9"/>
      <c r="IWF75" s="78"/>
      <c r="IWG75" s="9"/>
      <c r="IWH75" s="9"/>
      <c r="IWI75" s="78"/>
      <c r="IWJ75" s="9"/>
      <c r="IWK75" s="9"/>
      <c r="IWL75" s="78"/>
      <c r="IWM75" s="9"/>
      <c r="IWN75" s="9"/>
      <c r="IWO75" s="78"/>
      <c r="IWP75" s="9"/>
      <c r="IWQ75" s="9"/>
      <c r="IWR75" s="78"/>
      <c r="IWS75" s="9"/>
      <c r="IWT75" s="9"/>
      <c r="IWU75" s="78"/>
      <c r="IWV75" s="9"/>
      <c r="IWW75" s="9"/>
      <c r="IWX75" s="78"/>
      <c r="IWY75" s="9"/>
      <c r="IWZ75" s="9"/>
      <c r="IXA75" s="78"/>
      <c r="IXB75" s="10"/>
      <c r="IXC75" s="10"/>
      <c r="IXD75" s="10"/>
      <c r="IXE75" s="9"/>
      <c r="IXF75" s="9"/>
      <c r="IXG75" s="78"/>
      <c r="IXH75" s="10"/>
      <c r="IXI75" s="10"/>
      <c r="IXJ75" s="10"/>
      <c r="IXK75" s="9"/>
      <c r="IXL75" s="9"/>
      <c r="IXM75" s="78"/>
      <c r="IXN75" s="9"/>
      <c r="IXO75" s="9"/>
      <c r="IXP75" s="78"/>
      <c r="IXQ75" s="10"/>
      <c r="IXR75" s="10"/>
      <c r="IXS75" s="10"/>
      <c r="IXT75" s="10"/>
      <c r="IXU75" s="10"/>
      <c r="IXV75" s="10"/>
      <c r="IXW75" s="57"/>
      <c r="IXX75" s="58"/>
      <c r="IXY75" s="9"/>
      <c r="IXZ75" s="9"/>
      <c r="IYA75" s="78"/>
      <c r="IYB75" s="9"/>
      <c r="IYC75" s="9"/>
      <c r="IYD75" s="78"/>
      <c r="IYE75" s="9"/>
      <c r="IYF75" s="9"/>
      <c r="IYG75" s="78"/>
      <c r="IYH75" s="9"/>
      <c r="IYI75" s="9"/>
      <c r="IYJ75" s="78"/>
      <c r="IYK75" s="9"/>
      <c r="IYL75" s="9"/>
      <c r="IYM75" s="78"/>
      <c r="IYN75" s="9"/>
      <c r="IYO75" s="9"/>
      <c r="IYP75" s="78"/>
      <c r="IYQ75" s="9"/>
      <c r="IYR75" s="9"/>
      <c r="IYS75" s="78"/>
      <c r="IYT75" s="9"/>
      <c r="IYU75" s="9"/>
      <c r="IYV75" s="78"/>
      <c r="IYW75" s="9"/>
      <c r="IYX75" s="9"/>
      <c r="IYY75" s="78"/>
      <c r="IYZ75" s="9"/>
      <c r="IZA75" s="9"/>
      <c r="IZB75" s="78"/>
      <c r="IZC75" s="9"/>
      <c r="IZD75" s="9"/>
      <c r="IZE75" s="78"/>
      <c r="IZF75" s="9"/>
      <c r="IZG75" s="9"/>
      <c r="IZH75" s="78"/>
      <c r="IZI75" s="9"/>
      <c r="IZJ75" s="9"/>
      <c r="IZK75" s="78"/>
      <c r="IZL75" s="9"/>
      <c r="IZM75" s="9"/>
      <c r="IZN75" s="78"/>
      <c r="IZO75" s="9"/>
      <c r="IZP75" s="9"/>
      <c r="IZQ75" s="78"/>
      <c r="IZR75" s="9"/>
      <c r="IZS75" s="9"/>
      <c r="IZT75" s="78"/>
      <c r="IZU75" s="9"/>
      <c r="IZV75" s="9"/>
      <c r="IZW75" s="78"/>
      <c r="IZX75" s="9"/>
      <c r="IZY75" s="9"/>
      <c r="IZZ75" s="78"/>
      <c r="JAA75" s="9"/>
      <c r="JAB75" s="9"/>
      <c r="JAC75" s="78"/>
      <c r="JAD75" s="9"/>
      <c r="JAE75" s="9"/>
      <c r="JAF75" s="78"/>
      <c r="JAG75" s="9"/>
      <c r="JAH75" s="9"/>
      <c r="JAI75" s="78"/>
      <c r="JAJ75" s="10"/>
      <c r="JAK75" s="10"/>
      <c r="JAL75" s="10"/>
      <c r="JAM75" s="9"/>
      <c r="JAN75" s="9"/>
      <c r="JAO75" s="78"/>
      <c r="JAP75" s="10"/>
      <c r="JAQ75" s="10"/>
      <c r="JAR75" s="10"/>
      <c r="JAS75" s="9"/>
      <c r="JAT75" s="9"/>
      <c r="JAU75" s="78"/>
      <c r="JAV75" s="9"/>
      <c r="JAW75" s="9"/>
      <c r="JAX75" s="78"/>
      <c r="JAY75" s="10"/>
      <c r="JAZ75" s="10"/>
      <c r="JBA75" s="10"/>
      <c r="JBB75" s="10"/>
      <c r="JBC75" s="10"/>
      <c r="JBD75" s="10"/>
      <c r="JBE75" s="57"/>
      <c r="JBF75" s="58"/>
      <c r="JBG75" s="9"/>
      <c r="JBH75" s="9"/>
      <c r="JBI75" s="78"/>
      <c r="JBJ75" s="9"/>
      <c r="JBK75" s="9"/>
      <c r="JBL75" s="78"/>
      <c r="JBM75" s="9"/>
      <c r="JBN75" s="9"/>
      <c r="JBO75" s="78"/>
      <c r="JBP75" s="9"/>
      <c r="JBQ75" s="9"/>
      <c r="JBR75" s="78"/>
      <c r="JBS75" s="9"/>
      <c r="JBT75" s="9"/>
      <c r="JBU75" s="78"/>
      <c r="JBV75" s="9"/>
      <c r="JBW75" s="9"/>
      <c r="JBX75" s="78"/>
      <c r="JBY75" s="9"/>
      <c r="JBZ75" s="9"/>
      <c r="JCA75" s="78"/>
      <c r="JCB75" s="9"/>
      <c r="JCC75" s="9"/>
      <c r="JCD75" s="78"/>
      <c r="JCE75" s="9"/>
      <c r="JCF75" s="9"/>
      <c r="JCG75" s="78"/>
      <c r="JCH75" s="9"/>
      <c r="JCI75" s="9"/>
      <c r="JCJ75" s="78"/>
      <c r="JCK75" s="9"/>
      <c r="JCL75" s="9"/>
      <c r="JCM75" s="78"/>
      <c r="JCN75" s="9"/>
      <c r="JCO75" s="9"/>
      <c r="JCP75" s="78"/>
      <c r="JCQ75" s="9"/>
      <c r="JCR75" s="9"/>
      <c r="JCS75" s="78"/>
      <c r="JCT75" s="9"/>
      <c r="JCU75" s="9"/>
      <c r="JCV75" s="78"/>
      <c r="JCW75" s="9"/>
      <c r="JCX75" s="9"/>
      <c r="JCY75" s="78"/>
      <c r="JCZ75" s="9"/>
      <c r="JDA75" s="9"/>
      <c r="JDB75" s="78"/>
      <c r="JDC75" s="9"/>
      <c r="JDD75" s="9"/>
      <c r="JDE75" s="78"/>
      <c r="JDF75" s="9"/>
      <c r="JDG75" s="9"/>
      <c r="JDH75" s="78"/>
      <c r="JDI75" s="9"/>
      <c r="JDJ75" s="9"/>
      <c r="JDK75" s="78"/>
      <c r="JDL75" s="9"/>
      <c r="JDM75" s="9"/>
      <c r="JDN75" s="78"/>
      <c r="JDO75" s="9"/>
      <c r="JDP75" s="9"/>
      <c r="JDQ75" s="78"/>
      <c r="JDR75" s="10"/>
      <c r="JDS75" s="10"/>
      <c r="JDT75" s="10"/>
      <c r="JDU75" s="9"/>
      <c r="JDV75" s="9"/>
      <c r="JDW75" s="78"/>
      <c r="JDX75" s="10"/>
      <c r="JDY75" s="10"/>
      <c r="JDZ75" s="10"/>
      <c r="JEA75" s="9"/>
      <c r="JEB75" s="9"/>
      <c r="JEC75" s="78"/>
      <c r="JED75" s="9"/>
      <c r="JEE75" s="9"/>
      <c r="JEF75" s="78"/>
      <c r="JEG75" s="10"/>
      <c r="JEH75" s="10"/>
      <c r="JEI75" s="10"/>
      <c r="JEJ75" s="10"/>
      <c r="JEK75" s="10"/>
      <c r="JEL75" s="10"/>
      <c r="JEM75" s="57"/>
      <c r="JEN75" s="58"/>
      <c r="JEO75" s="9"/>
      <c r="JEP75" s="9"/>
      <c r="JEQ75" s="78"/>
      <c r="JER75" s="9"/>
      <c r="JES75" s="9"/>
      <c r="JET75" s="78"/>
      <c r="JEU75" s="9"/>
      <c r="JEV75" s="9"/>
      <c r="JEW75" s="78"/>
      <c r="JEX75" s="9"/>
      <c r="JEY75" s="9"/>
      <c r="JEZ75" s="78"/>
      <c r="JFA75" s="9"/>
      <c r="JFB75" s="9"/>
      <c r="JFC75" s="78"/>
      <c r="JFD75" s="9"/>
      <c r="JFE75" s="9"/>
      <c r="JFF75" s="78"/>
      <c r="JFG75" s="9"/>
      <c r="JFH75" s="9"/>
      <c r="JFI75" s="78"/>
      <c r="JFJ75" s="9"/>
      <c r="JFK75" s="9"/>
      <c r="JFL75" s="78"/>
      <c r="JFM75" s="9"/>
      <c r="JFN75" s="9"/>
      <c r="JFO75" s="78"/>
      <c r="JFP75" s="9"/>
      <c r="JFQ75" s="9"/>
      <c r="JFR75" s="78"/>
      <c r="JFS75" s="9"/>
      <c r="JFT75" s="9"/>
      <c r="JFU75" s="78"/>
      <c r="JFV75" s="9"/>
      <c r="JFW75" s="9"/>
      <c r="JFX75" s="78"/>
      <c r="JFY75" s="9"/>
      <c r="JFZ75" s="9"/>
      <c r="JGA75" s="78"/>
      <c r="JGB75" s="9"/>
      <c r="JGC75" s="9"/>
      <c r="JGD75" s="78"/>
      <c r="JGE75" s="9"/>
      <c r="JGF75" s="9"/>
      <c r="JGG75" s="78"/>
      <c r="JGH75" s="9"/>
      <c r="JGI75" s="9"/>
      <c r="JGJ75" s="78"/>
      <c r="JGK75" s="9"/>
      <c r="JGL75" s="9"/>
      <c r="JGM75" s="78"/>
      <c r="JGN75" s="9"/>
      <c r="JGO75" s="9"/>
      <c r="JGP75" s="78"/>
      <c r="JGQ75" s="9"/>
      <c r="JGR75" s="9"/>
      <c r="JGS75" s="78"/>
      <c r="JGT75" s="9"/>
      <c r="JGU75" s="9"/>
      <c r="JGV75" s="78"/>
      <c r="JGW75" s="9"/>
      <c r="JGX75" s="9"/>
      <c r="JGY75" s="78"/>
      <c r="JGZ75" s="10"/>
      <c r="JHA75" s="10"/>
      <c r="JHB75" s="10"/>
      <c r="JHC75" s="9"/>
      <c r="JHD75" s="9"/>
      <c r="JHE75" s="78"/>
      <c r="JHF75" s="10"/>
      <c r="JHG75" s="10"/>
      <c r="JHH75" s="10"/>
      <c r="JHI75" s="9"/>
      <c r="JHJ75" s="9"/>
      <c r="JHK75" s="78"/>
      <c r="JHL75" s="9"/>
      <c r="JHM75" s="9"/>
      <c r="JHN75" s="78"/>
      <c r="JHO75" s="10"/>
      <c r="JHP75" s="10"/>
      <c r="JHQ75" s="10"/>
      <c r="JHR75" s="10"/>
      <c r="JHS75" s="10"/>
      <c r="JHT75" s="10"/>
      <c r="JHU75" s="57"/>
      <c r="JHV75" s="58"/>
      <c r="JHW75" s="9"/>
      <c r="JHX75" s="9"/>
      <c r="JHY75" s="78"/>
      <c r="JHZ75" s="9"/>
      <c r="JIA75" s="9"/>
      <c r="JIB75" s="78"/>
      <c r="JIC75" s="9"/>
      <c r="JID75" s="9"/>
      <c r="JIE75" s="78"/>
      <c r="JIF75" s="9"/>
      <c r="JIG75" s="9"/>
      <c r="JIH75" s="78"/>
      <c r="JII75" s="9"/>
      <c r="JIJ75" s="9"/>
      <c r="JIK75" s="78"/>
      <c r="JIL75" s="9"/>
      <c r="JIM75" s="9"/>
      <c r="JIN75" s="78"/>
      <c r="JIO75" s="9"/>
      <c r="JIP75" s="9"/>
      <c r="JIQ75" s="78"/>
      <c r="JIR75" s="9"/>
      <c r="JIS75" s="9"/>
      <c r="JIT75" s="78"/>
      <c r="JIU75" s="9"/>
      <c r="JIV75" s="9"/>
      <c r="JIW75" s="78"/>
      <c r="JIX75" s="9"/>
      <c r="JIY75" s="9"/>
      <c r="JIZ75" s="78"/>
      <c r="JJA75" s="9"/>
      <c r="JJB75" s="9"/>
      <c r="JJC75" s="78"/>
      <c r="JJD75" s="9"/>
      <c r="JJE75" s="9"/>
      <c r="JJF75" s="78"/>
      <c r="JJG75" s="9"/>
      <c r="JJH75" s="9"/>
      <c r="JJI75" s="78"/>
      <c r="JJJ75" s="9"/>
      <c r="JJK75" s="9"/>
      <c r="JJL75" s="78"/>
      <c r="JJM75" s="9"/>
      <c r="JJN75" s="9"/>
      <c r="JJO75" s="78"/>
      <c r="JJP75" s="9"/>
      <c r="JJQ75" s="9"/>
      <c r="JJR75" s="78"/>
      <c r="JJS75" s="9"/>
      <c r="JJT75" s="9"/>
      <c r="JJU75" s="78"/>
      <c r="JJV75" s="9"/>
      <c r="JJW75" s="9"/>
      <c r="JJX75" s="78"/>
      <c r="JJY75" s="9"/>
      <c r="JJZ75" s="9"/>
      <c r="JKA75" s="78"/>
      <c r="JKB75" s="9"/>
      <c r="JKC75" s="9"/>
      <c r="JKD75" s="78"/>
      <c r="JKE75" s="9"/>
      <c r="JKF75" s="9"/>
      <c r="JKG75" s="78"/>
      <c r="JKH75" s="10"/>
      <c r="JKI75" s="10"/>
      <c r="JKJ75" s="10"/>
      <c r="JKK75" s="9"/>
      <c r="JKL75" s="9"/>
      <c r="JKM75" s="78"/>
      <c r="JKN75" s="10"/>
      <c r="JKO75" s="10"/>
      <c r="JKP75" s="10"/>
      <c r="JKQ75" s="9"/>
      <c r="JKR75" s="9"/>
      <c r="JKS75" s="78"/>
      <c r="JKT75" s="9"/>
      <c r="JKU75" s="9"/>
      <c r="JKV75" s="78"/>
      <c r="JKW75" s="10"/>
      <c r="JKX75" s="10"/>
      <c r="JKY75" s="10"/>
      <c r="JKZ75" s="10"/>
      <c r="JLA75" s="10"/>
      <c r="JLB75" s="10"/>
      <c r="JLC75" s="57"/>
      <c r="JLD75" s="58"/>
      <c r="JLE75" s="9"/>
      <c r="JLF75" s="9"/>
      <c r="JLG75" s="78"/>
      <c r="JLH75" s="9"/>
      <c r="JLI75" s="9"/>
      <c r="JLJ75" s="78"/>
      <c r="JLK75" s="9"/>
      <c r="JLL75" s="9"/>
      <c r="JLM75" s="78"/>
      <c r="JLN75" s="9"/>
      <c r="JLO75" s="9"/>
      <c r="JLP75" s="78"/>
      <c r="JLQ75" s="9"/>
      <c r="JLR75" s="9"/>
      <c r="JLS75" s="78"/>
      <c r="JLT75" s="9"/>
      <c r="JLU75" s="9"/>
      <c r="JLV75" s="78"/>
      <c r="JLW75" s="9"/>
      <c r="JLX75" s="9"/>
      <c r="JLY75" s="78"/>
      <c r="JLZ75" s="9"/>
      <c r="JMA75" s="9"/>
      <c r="JMB75" s="78"/>
      <c r="JMC75" s="9"/>
      <c r="JMD75" s="9"/>
      <c r="JME75" s="78"/>
      <c r="JMF75" s="9"/>
      <c r="JMG75" s="9"/>
      <c r="JMH75" s="78"/>
      <c r="JMI75" s="9"/>
      <c r="JMJ75" s="9"/>
      <c r="JMK75" s="78"/>
      <c r="JML75" s="9"/>
      <c r="JMM75" s="9"/>
      <c r="JMN75" s="78"/>
      <c r="JMO75" s="9"/>
      <c r="JMP75" s="9"/>
      <c r="JMQ75" s="78"/>
      <c r="JMR75" s="9"/>
      <c r="JMS75" s="9"/>
      <c r="JMT75" s="78"/>
      <c r="JMU75" s="9"/>
      <c r="JMV75" s="9"/>
      <c r="JMW75" s="78"/>
      <c r="JMX75" s="9"/>
      <c r="JMY75" s="9"/>
      <c r="JMZ75" s="78"/>
      <c r="JNA75" s="9"/>
      <c r="JNB75" s="9"/>
      <c r="JNC75" s="78"/>
      <c r="JND75" s="9"/>
      <c r="JNE75" s="9"/>
      <c r="JNF75" s="78"/>
      <c r="JNG75" s="9"/>
      <c r="JNH75" s="9"/>
      <c r="JNI75" s="78"/>
      <c r="JNJ75" s="9"/>
      <c r="JNK75" s="9"/>
      <c r="JNL75" s="78"/>
      <c r="JNM75" s="9"/>
      <c r="JNN75" s="9"/>
      <c r="JNO75" s="78"/>
      <c r="JNP75" s="10"/>
      <c r="JNQ75" s="10"/>
      <c r="JNR75" s="10"/>
      <c r="JNS75" s="9"/>
      <c r="JNT75" s="9"/>
      <c r="JNU75" s="78"/>
      <c r="JNV75" s="10"/>
      <c r="JNW75" s="10"/>
      <c r="JNX75" s="10"/>
      <c r="JNY75" s="9"/>
      <c r="JNZ75" s="9"/>
      <c r="JOA75" s="78"/>
      <c r="JOB75" s="9"/>
      <c r="JOC75" s="9"/>
      <c r="JOD75" s="78"/>
      <c r="JOE75" s="10"/>
      <c r="JOF75" s="10"/>
      <c r="JOG75" s="10"/>
      <c r="JOH75" s="10"/>
      <c r="JOI75" s="10"/>
      <c r="JOJ75" s="10"/>
      <c r="JOK75" s="57"/>
      <c r="JOL75" s="58"/>
      <c r="JOM75" s="9"/>
      <c r="JON75" s="9"/>
      <c r="JOO75" s="78"/>
      <c r="JOP75" s="9"/>
      <c r="JOQ75" s="9"/>
      <c r="JOR75" s="78"/>
      <c r="JOS75" s="9"/>
      <c r="JOT75" s="9"/>
      <c r="JOU75" s="78"/>
      <c r="JOV75" s="9"/>
      <c r="JOW75" s="9"/>
      <c r="JOX75" s="78"/>
      <c r="JOY75" s="9"/>
      <c r="JOZ75" s="9"/>
      <c r="JPA75" s="78"/>
      <c r="JPB75" s="9"/>
      <c r="JPC75" s="9"/>
      <c r="JPD75" s="78"/>
      <c r="JPE75" s="9"/>
      <c r="JPF75" s="9"/>
      <c r="JPG75" s="78"/>
      <c r="JPH75" s="9"/>
      <c r="JPI75" s="9"/>
      <c r="JPJ75" s="78"/>
      <c r="JPK75" s="9"/>
      <c r="JPL75" s="9"/>
      <c r="JPM75" s="78"/>
      <c r="JPN75" s="9"/>
      <c r="JPO75" s="9"/>
      <c r="JPP75" s="78"/>
      <c r="JPQ75" s="9"/>
      <c r="JPR75" s="9"/>
      <c r="JPS75" s="78"/>
      <c r="JPT75" s="9"/>
      <c r="JPU75" s="9"/>
      <c r="JPV75" s="78"/>
      <c r="JPW75" s="9"/>
      <c r="JPX75" s="9"/>
      <c r="JPY75" s="78"/>
      <c r="JPZ75" s="9"/>
      <c r="JQA75" s="9"/>
      <c r="JQB75" s="78"/>
      <c r="JQC75" s="9"/>
      <c r="JQD75" s="9"/>
      <c r="JQE75" s="78"/>
      <c r="JQF75" s="9"/>
      <c r="JQG75" s="9"/>
      <c r="JQH75" s="78"/>
      <c r="JQI75" s="9"/>
      <c r="JQJ75" s="9"/>
      <c r="JQK75" s="78"/>
      <c r="JQL75" s="9"/>
      <c r="JQM75" s="9"/>
      <c r="JQN75" s="78"/>
      <c r="JQO75" s="9"/>
      <c r="JQP75" s="9"/>
      <c r="JQQ75" s="78"/>
      <c r="JQR75" s="9"/>
      <c r="JQS75" s="9"/>
      <c r="JQT75" s="78"/>
      <c r="JQU75" s="9"/>
      <c r="JQV75" s="9"/>
      <c r="JQW75" s="78"/>
      <c r="JQX75" s="10"/>
      <c r="JQY75" s="10"/>
      <c r="JQZ75" s="10"/>
      <c r="JRA75" s="9"/>
      <c r="JRB75" s="9"/>
      <c r="JRC75" s="78"/>
      <c r="JRD75" s="10"/>
      <c r="JRE75" s="10"/>
      <c r="JRF75" s="10"/>
      <c r="JRG75" s="9"/>
      <c r="JRH75" s="9"/>
      <c r="JRI75" s="78"/>
      <c r="JRJ75" s="9"/>
      <c r="JRK75" s="9"/>
      <c r="JRL75" s="78"/>
      <c r="JRM75" s="10"/>
      <c r="JRN75" s="10"/>
      <c r="JRO75" s="10"/>
      <c r="JRP75" s="10"/>
      <c r="JRQ75" s="10"/>
      <c r="JRR75" s="10"/>
      <c r="JRS75" s="57"/>
      <c r="JRT75" s="58"/>
      <c r="JRU75" s="9"/>
      <c r="JRV75" s="9"/>
      <c r="JRW75" s="78"/>
      <c r="JRX75" s="9"/>
      <c r="JRY75" s="9"/>
      <c r="JRZ75" s="78"/>
      <c r="JSA75" s="9"/>
      <c r="JSB75" s="9"/>
      <c r="JSC75" s="78"/>
      <c r="JSD75" s="9"/>
      <c r="JSE75" s="9"/>
      <c r="JSF75" s="78"/>
      <c r="JSG75" s="9"/>
      <c r="JSH75" s="9"/>
      <c r="JSI75" s="78"/>
      <c r="JSJ75" s="9"/>
      <c r="JSK75" s="9"/>
      <c r="JSL75" s="78"/>
      <c r="JSM75" s="9"/>
      <c r="JSN75" s="9"/>
      <c r="JSO75" s="78"/>
      <c r="JSP75" s="9"/>
      <c r="JSQ75" s="9"/>
      <c r="JSR75" s="78"/>
      <c r="JSS75" s="9"/>
      <c r="JST75" s="9"/>
      <c r="JSU75" s="78"/>
      <c r="JSV75" s="9"/>
      <c r="JSW75" s="9"/>
      <c r="JSX75" s="78"/>
      <c r="JSY75" s="9"/>
      <c r="JSZ75" s="9"/>
      <c r="JTA75" s="78"/>
      <c r="JTB75" s="9"/>
      <c r="JTC75" s="9"/>
      <c r="JTD75" s="78"/>
      <c r="JTE75" s="9"/>
      <c r="JTF75" s="9"/>
      <c r="JTG75" s="78"/>
      <c r="JTH75" s="9"/>
      <c r="JTI75" s="9"/>
      <c r="JTJ75" s="78"/>
      <c r="JTK75" s="9"/>
      <c r="JTL75" s="9"/>
      <c r="JTM75" s="78"/>
      <c r="JTN75" s="9"/>
      <c r="JTO75" s="9"/>
      <c r="JTP75" s="78"/>
      <c r="JTQ75" s="9"/>
      <c r="JTR75" s="9"/>
      <c r="JTS75" s="78"/>
      <c r="JTT75" s="9"/>
      <c r="JTU75" s="9"/>
      <c r="JTV75" s="78"/>
      <c r="JTW75" s="9"/>
      <c r="JTX75" s="9"/>
      <c r="JTY75" s="78"/>
      <c r="JTZ75" s="9"/>
      <c r="JUA75" s="9"/>
      <c r="JUB75" s="78"/>
      <c r="JUC75" s="9"/>
      <c r="JUD75" s="9"/>
      <c r="JUE75" s="78"/>
      <c r="JUF75" s="10"/>
      <c r="JUG75" s="10"/>
      <c r="JUH75" s="10"/>
      <c r="JUI75" s="9"/>
      <c r="JUJ75" s="9"/>
      <c r="JUK75" s="78"/>
      <c r="JUL75" s="10"/>
      <c r="JUM75" s="10"/>
      <c r="JUN75" s="10"/>
      <c r="JUO75" s="9"/>
      <c r="JUP75" s="9"/>
      <c r="JUQ75" s="78"/>
      <c r="JUR75" s="9"/>
      <c r="JUS75" s="9"/>
      <c r="JUT75" s="78"/>
      <c r="JUU75" s="10"/>
      <c r="JUV75" s="10"/>
      <c r="JUW75" s="10"/>
      <c r="JUX75" s="10"/>
      <c r="JUY75" s="10"/>
      <c r="JUZ75" s="10"/>
      <c r="JVA75" s="57"/>
      <c r="JVB75" s="58"/>
      <c r="JVC75" s="9"/>
      <c r="JVD75" s="9"/>
      <c r="JVE75" s="78"/>
      <c r="JVF75" s="9"/>
      <c r="JVG75" s="9"/>
      <c r="JVH75" s="78"/>
      <c r="JVI75" s="9"/>
      <c r="JVJ75" s="9"/>
      <c r="JVK75" s="78"/>
      <c r="JVL75" s="9"/>
      <c r="JVM75" s="9"/>
      <c r="JVN75" s="78"/>
      <c r="JVO75" s="9"/>
      <c r="JVP75" s="9"/>
      <c r="JVQ75" s="78"/>
      <c r="JVR75" s="9"/>
      <c r="JVS75" s="9"/>
      <c r="JVT75" s="78"/>
      <c r="JVU75" s="9"/>
      <c r="JVV75" s="9"/>
      <c r="JVW75" s="78"/>
      <c r="JVX75" s="9"/>
      <c r="JVY75" s="9"/>
      <c r="JVZ75" s="78"/>
      <c r="JWA75" s="9"/>
      <c r="JWB75" s="9"/>
      <c r="JWC75" s="78"/>
      <c r="JWD75" s="9"/>
      <c r="JWE75" s="9"/>
      <c r="JWF75" s="78"/>
      <c r="JWG75" s="9"/>
      <c r="JWH75" s="9"/>
      <c r="JWI75" s="78"/>
      <c r="JWJ75" s="9"/>
      <c r="JWK75" s="9"/>
      <c r="JWL75" s="78"/>
      <c r="JWM75" s="9"/>
      <c r="JWN75" s="9"/>
      <c r="JWO75" s="78"/>
      <c r="JWP75" s="9"/>
      <c r="JWQ75" s="9"/>
      <c r="JWR75" s="78"/>
      <c r="JWS75" s="9"/>
      <c r="JWT75" s="9"/>
      <c r="JWU75" s="78"/>
      <c r="JWV75" s="9"/>
      <c r="JWW75" s="9"/>
      <c r="JWX75" s="78"/>
      <c r="JWY75" s="9"/>
      <c r="JWZ75" s="9"/>
      <c r="JXA75" s="78"/>
      <c r="JXB75" s="9"/>
      <c r="JXC75" s="9"/>
      <c r="JXD75" s="78"/>
      <c r="JXE75" s="9"/>
      <c r="JXF75" s="9"/>
      <c r="JXG75" s="78"/>
      <c r="JXH75" s="9"/>
      <c r="JXI75" s="9"/>
      <c r="JXJ75" s="78"/>
      <c r="JXK75" s="9"/>
      <c r="JXL75" s="9"/>
      <c r="JXM75" s="78"/>
      <c r="JXN75" s="10"/>
      <c r="JXO75" s="10"/>
      <c r="JXP75" s="10"/>
      <c r="JXQ75" s="9"/>
      <c r="JXR75" s="9"/>
      <c r="JXS75" s="78"/>
      <c r="JXT75" s="10"/>
      <c r="JXU75" s="10"/>
      <c r="JXV75" s="10"/>
      <c r="JXW75" s="9"/>
      <c r="JXX75" s="9"/>
      <c r="JXY75" s="78"/>
      <c r="JXZ75" s="9"/>
      <c r="JYA75" s="9"/>
      <c r="JYB75" s="78"/>
      <c r="JYC75" s="10"/>
      <c r="JYD75" s="10"/>
      <c r="JYE75" s="10"/>
      <c r="JYF75" s="10"/>
      <c r="JYG75" s="10"/>
      <c r="JYH75" s="10"/>
      <c r="JYI75" s="57"/>
      <c r="JYJ75" s="58"/>
      <c r="JYK75" s="9"/>
      <c r="JYL75" s="9"/>
      <c r="JYM75" s="78"/>
      <c r="JYN75" s="9"/>
      <c r="JYO75" s="9"/>
      <c r="JYP75" s="78"/>
      <c r="JYQ75" s="9"/>
      <c r="JYR75" s="9"/>
      <c r="JYS75" s="78"/>
      <c r="JYT75" s="9"/>
      <c r="JYU75" s="9"/>
      <c r="JYV75" s="78"/>
      <c r="JYW75" s="9"/>
      <c r="JYX75" s="9"/>
      <c r="JYY75" s="78"/>
      <c r="JYZ75" s="9"/>
      <c r="JZA75" s="9"/>
      <c r="JZB75" s="78"/>
      <c r="JZC75" s="9"/>
      <c r="JZD75" s="9"/>
      <c r="JZE75" s="78"/>
      <c r="JZF75" s="9"/>
      <c r="JZG75" s="9"/>
      <c r="JZH75" s="78"/>
      <c r="JZI75" s="9"/>
      <c r="JZJ75" s="9"/>
      <c r="JZK75" s="78"/>
      <c r="JZL75" s="9"/>
      <c r="JZM75" s="9"/>
      <c r="JZN75" s="78"/>
      <c r="JZO75" s="9"/>
      <c r="JZP75" s="9"/>
      <c r="JZQ75" s="78"/>
      <c r="JZR75" s="9"/>
      <c r="JZS75" s="9"/>
      <c r="JZT75" s="78"/>
      <c r="JZU75" s="9"/>
      <c r="JZV75" s="9"/>
      <c r="JZW75" s="78"/>
      <c r="JZX75" s="9"/>
      <c r="JZY75" s="9"/>
      <c r="JZZ75" s="78"/>
      <c r="KAA75" s="9"/>
      <c r="KAB75" s="9"/>
      <c r="KAC75" s="78"/>
      <c r="KAD75" s="9"/>
      <c r="KAE75" s="9"/>
      <c r="KAF75" s="78"/>
      <c r="KAG75" s="9"/>
      <c r="KAH75" s="9"/>
      <c r="KAI75" s="78"/>
      <c r="KAJ75" s="9"/>
      <c r="KAK75" s="9"/>
      <c r="KAL75" s="78"/>
      <c r="KAM75" s="9"/>
      <c r="KAN75" s="9"/>
      <c r="KAO75" s="78"/>
      <c r="KAP75" s="9"/>
      <c r="KAQ75" s="9"/>
      <c r="KAR75" s="78"/>
      <c r="KAS75" s="9"/>
      <c r="KAT75" s="9"/>
      <c r="KAU75" s="78"/>
      <c r="KAV75" s="10"/>
      <c r="KAW75" s="10"/>
      <c r="KAX75" s="10"/>
      <c r="KAY75" s="9"/>
      <c r="KAZ75" s="9"/>
      <c r="KBA75" s="78"/>
      <c r="KBB75" s="10"/>
      <c r="KBC75" s="10"/>
      <c r="KBD75" s="10"/>
      <c r="KBE75" s="9"/>
      <c r="KBF75" s="9"/>
      <c r="KBG75" s="78"/>
      <c r="KBH75" s="9"/>
      <c r="KBI75" s="9"/>
      <c r="KBJ75" s="78"/>
      <c r="KBK75" s="10"/>
      <c r="KBL75" s="10"/>
      <c r="KBM75" s="10"/>
      <c r="KBN75" s="10"/>
      <c r="KBO75" s="10"/>
      <c r="KBP75" s="10"/>
      <c r="KBQ75" s="57"/>
      <c r="KBR75" s="58"/>
      <c r="KBS75" s="9"/>
      <c r="KBT75" s="9"/>
      <c r="KBU75" s="78"/>
      <c r="KBV75" s="9"/>
      <c r="KBW75" s="9"/>
      <c r="KBX75" s="78"/>
      <c r="KBY75" s="9"/>
      <c r="KBZ75" s="9"/>
      <c r="KCA75" s="78"/>
      <c r="KCB75" s="9"/>
      <c r="KCC75" s="9"/>
      <c r="KCD75" s="78"/>
      <c r="KCE75" s="9"/>
      <c r="KCF75" s="9"/>
      <c r="KCG75" s="78"/>
      <c r="KCH75" s="9"/>
      <c r="KCI75" s="9"/>
      <c r="KCJ75" s="78"/>
      <c r="KCK75" s="9"/>
      <c r="KCL75" s="9"/>
      <c r="KCM75" s="78"/>
      <c r="KCN75" s="9"/>
      <c r="KCO75" s="9"/>
      <c r="KCP75" s="78"/>
      <c r="KCQ75" s="9"/>
      <c r="KCR75" s="9"/>
      <c r="KCS75" s="78"/>
      <c r="KCT75" s="9"/>
      <c r="KCU75" s="9"/>
      <c r="KCV75" s="78"/>
      <c r="KCW75" s="9"/>
      <c r="KCX75" s="9"/>
      <c r="KCY75" s="78"/>
      <c r="KCZ75" s="9"/>
      <c r="KDA75" s="9"/>
      <c r="KDB75" s="78"/>
      <c r="KDC75" s="9"/>
      <c r="KDD75" s="9"/>
      <c r="KDE75" s="78"/>
      <c r="KDF75" s="9"/>
      <c r="KDG75" s="9"/>
      <c r="KDH75" s="78"/>
      <c r="KDI75" s="9"/>
      <c r="KDJ75" s="9"/>
      <c r="KDK75" s="78"/>
      <c r="KDL75" s="9"/>
      <c r="KDM75" s="9"/>
      <c r="KDN75" s="78"/>
      <c r="KDO75" s="9"/>
      <c r="KDP75" s="9"/>
      <c r="KDQ75" s="78"/>
      <c r="KDR75" s="9"/>
      <c r="KDS75" s="9"/>
      <c r="KDT75" s="78"/>
      <c r="KDU75" s="9"/>
      <c r="KDV75" s="9"/>
      <c r="KDW75" s="78"/>
      <c r="KDX75" s="9"/>
      <c r="KDY75" s="9"/>
      <c r="KDZ75" s="78"/>
      <c r="KEA75" s="9"/>
      <c r="KEB75" s="9"/>
      <c r="KEC75" s="78"/>
      <c r="KED75" s="10"/>
      <c r="KEE75" s="10"/>
      <c r="KEF75" s="10"/>
      <c r="KEG75" s="9"/>
      <c r="KEH75" s="9"/>
      <c r="KEI75" s="78"/>
      <c r="KEJ75" s="10"/>
      <c r="KEK75" s="10"/>
      <c r="KEL75" s="10"/>
      <c r="KEM75" s="9"/>
      <c r="KEN75" s="9"/>
      <c r="KEO75" s="78"/>
      <c r="KEP75" s="9"/>
      <c r="KEQ75" s="9"/>
      <c r="KER75" s="78"/>
      <c r="KES75" s="10"/>
      <c r="KET75" s="10"/>
      <c r="KEU75" s="10"/>
      <c r="KEV75" s="10"/>
      <c r="KEW75" s="10"/>
      <c r="KEX75" s="10"/>
      <c r="KEY75" s="57"/>
      <c r="KEZ75" s="58"/>
      <c r="KFA75" s="9"/>
      <c r="KFB75" s="9"/>
      <c r="KFC75" s="78"/>
      <c r="KFD75" s="9"/>
      <c r="KFE75" s="9"/>
      <c r="KFF75" s="78"/>
      <c r="KFG75" s="9"/>
      <c r="KFH75" s="9"/>
      <c r="KFI75" s="78"/>
      <c r="KFJ75" s="9"/>
      <c r="KFK75" s="9"/>
      <c r="KFL75" s="78"/>
      <c r="KFM75" s="9"/>
      <c r="KFN75" s="9"/>
      <c r="KFO75" s="78"/>
      <c r="KFP75" s="9"/>
      <c r="KFQ75" s="9"/>
      <c r="KFR75" s="78"/>
      <c r="KFS75" s="9"/>
      <c r="KFT75" s="9"/>
      <c r="KFU75" s="78"/>
      <c r="KFV75" s="9"/>
      <c r="KFW75" s="9"/>
      <c r="KFX75" s="78"/>
      <c r="KFY75" s="9"/>
      <c r="KFZ75" s="9"/>
      <c r="KGA75" s="78"/>
      <c r="KGB75" s="9"/>
      <c r="KGC75" s="9"/>
      <c r="KGD75" s="78"/>
      <c r="KGE75" s="9"/>
      <c r="KGF75" s="9"/>
      <c r="KGG75" s="78"/>
      <c r="KGH75" s="9"/>
      <c r="KGI75" s="9"/>
      <c r="KGJ75" s="78"/>
      <c r="KGK75" s="9"/>
      <c r="KGL75" s="9"/>
      <c r="KGM75" s="78"/>
      <c r="KGN75" s="9"/>
      <c r="KGO75" s="9"/>
      <c r="KGP75" s="78"/>
      <c r="KGQ75" s="9"/>
      <c r="KGR75" s="9"/>
      <c r="KGS75" s="78"/>
      <c r="KGT75" s="9"/>
      <c r="KGU75" s="9"/>
      <c r="KGV75" s="78"/>
      <c r="KGW75" s="9"/>
      <c r="KGX75" s="9"/>
      <c r="KGY75" s="78"/>
      <c r="KGZ75" s="9"/>
      <c r="KHA75" s="9"/>
      <c r="KHB75" s="78"/>
      <c r="KHC75" s="9"/>
      <c r="KHD75" s="9"/>
      <c r="KHE75" s="78"/>
      <c r="KHF75" s="9"/>
      <c r="KHG75" s="9"/>
      <c r="KHH75" s="78"/>
      <c r="KHI75" s="9"/>
      <c r="KHJ75" s="9"/>
      <c r="KHK75" s="78"/>
      <c r="KHL75" s="10"/>
      <c r="KHM75" s="10"/>
      <c r="KHN75" s="10"/>
      <c r="KHO75" s="9"/>
      <c r="KHP75" s="9"/>
      <c r="KHQ75" s="78"/>
      <c r="KHR75" s="10"/>
      <c r="KHS75" s="10"/>
      <c r="KHT75" s="10"/>
      <c r="KHU75" s="9"/>
      <c r="KHV75" s="9"/>
      <c r="KHW75" s="78"/>
      <c r="KHX75" s="9"/>
      <c r="KHY75" s="9"/>
      <c r="KHZ75" s="78"/>
      <c r="KIA75" s="10"/>
      <c r="KIB75" s="10"/>
      <c r="KIC75" s="10"/>
      <c r="KID75" s="10"/>
      <c r="KIE75" s="10"/>
      <c r="KIF75" s="10"/>
      <c r="KIG75" s="57"/>
      <c r="KIH75" s="58"/>
      <c r="KII75" s="9"/>
      <c r="KIJ75" s="9"/>
      <c r="KIK75" s="78"/>
      <c r="KIL75" s="9"/>
      <c r="KIM75" s="9"/>
      <c r="KIN75" s="78"/>
      <c r="KIO75" s="9"/>
      <c r="KIP75" s="9"/>
      <c r="KIQ75" s="78"/>
      <c r="KIR75" s="9"/>
      <c r="KIS75" s="9"/>
      <c r="KIT75" s="78"/>
      <c r="KIU75" s="9"/>
      <c r="KIV75" s="9"/>
      <c r="KIW75" s="78"/>
      <c r="KIX75" s="9"/>
      <c r="KIY75" s="9"/>
      <c r="KIZ75" s="78"/>
      <c r="KJA75" s="9"/>
      <c r="KJB75" s="9"/>
      <c r="KJC75" s="78"/>
      <c r="KJD75" s="9"/>
      <c r="KJE75" s="9"/>
      <c r="KJF75" s="78"/>
      <c r="KJG75" s="9"/>
      <c r="KJH75" s="9"/>
      <c r="KJI75" s="78"/>
      <c r="KJJ75" s="9"/>
      <c r="KJK75" s="9"/>
      <c r="KJL75" s="78"/>
      <c r="KJM75" s="9"/>
      <c r="KJN75" s="9"/>
      <c r="KJO75" s="78"/>
      <c r="KJP75" s="9"/>
      <c r="KJQ75" s="9"/>
      <c r="KJR75" s="78"/>
      <c r="KJS75" s="9"/>
      <c r="KJT75" s="9"/>
      <c r="KJU75" s="78"/>
      <c r="KJV75" s="9"/>
      <c r="KJW75" s="9"/>
      <c r="KJX75" s="78"/>
      <c r="KJY75" s="9"/>
      <c r="KJZ75" s="9"/>
      <c r="KKA75" s="78"/>
      <c r="KKB75" s="9"/>
      <c r="KKC75" s="9"/>
      <c r="KKD75" s="78"/>
      <c r="KKE75" s="9"/>
      <c r="KKF75" s="9"/>
      <c r="KKG75" s="78"/>
      <c r="KKH75" s="9"/>
      <c r="KKI75" s="9"/>
      <c r="KKJ75" s="78"/>
      <c r="KKK75" s="9"/>
      <c r="KKL75" s="9"/>
      <c r="KKM75" s="78"/>
      <c r="KKN75" s="9"/>
      <c r="KKO75" s="9"/>
      <c r="KKP75" s="78"/>
      <c r="KKQ75" s="9"/>
      <c r="KKR75" s="9"/>
      <c r="KKS75" s="78"/>
      <c r="KKT75" s="10"/>
      <c r="KKU75" s="10"/>
      <c r="KKV75" s="10"/>
      <c r="KKW75" s="9"/>
      <c r="KKX75" s="9"/>
      <c r="KKY75" s="78"/>
      <c r="KKZ75" s="10"/>
      <c r="KLA75" s="10"/>
      <c r="KLB75" s="10"/>
      <c r="KLC75" s="9"/>
      <c r="KLD75" s="9"/>
      <c r="KLE75" s="78"/>
      <c r="KLF75" s="9"/>
      <c r="KLG75" s="9"/>
      <c r="KLH75" s="78"/>
      <c r="KLI75" s="10"/>
      <c r="KLJ75" s="10"/>
      <c r="KLK75" s="10"/>
      <c r="KLL75" s="10"/>
      <c r="KLM75" s="10"/>
      <c r="KLN75" s="10"/>
      <c r="KLO75" s="57"/>
      <c r="KLP75" s="58"/>
      <c r="KLQ75" s="9"/>
      <c r="KLR75" s="9"/>
      <c r="KLS75" s="78"/>
      <c r="KLT75" s="9"/>
      <c r="KLU75" s="9"/>
      <c r="KLV75" s="78"/>
      <c r="KLW75" s="9"/>
      <c r="KLX75" s="9"/>
      <c r="KLY75" s="78"/>
      <c r="KLZ75" s="9"/>
      <c r="KMA75" s="9"/>
      <c r="KMB75" s="78"/>
      <c r="KMC75" s="9"/>
      <c r="KMD75" s="9"/>
      <c r="KME75" s="78"/>
      <c r="KMF75" s="9"/>
      <c r="KMG75" s="9"/>
      <c r="KMH75" s="78"/>
      <c r="KMI75" s="9"/>
      <c r="KMJ75" s="9"/>
      <c r="KMK75" s="78"/>
      <c r="KML75" s="9"/>
      <c r="KMM75" s="9"/>
      <c r="KMN75" s="78"/>
      <c r="KMO75" s="9"/>
      <c r="KMP75" s="9"/>
      <c r="KMQ75" s="78"/>
      <c r="KMR75" s="9"/>
      <c r="KMS75" s="9"/>
      <c r="KMT75" s="78"/>
      <c r="KMU75" s="9"/>
      <c r="KMV75" s="9"/>
      <c r="KMW75" s="78"/>
      <c r="KMX75" s="9"/>
      <c r="KMY75" s="9"/>
      <c r="KMZ75" s="78"/>
      <c r="KNA75" s="9"/>
      <c r="KNB75" s="9"/>
      <c r="KNC75" s="78"/>
      <c r="KND75" s="9"/>
      <c r="KNE75" s="9"/>
      <c r="KNF75" s="78"/>
      <c r="KNG75" s="9"/>
      <c r="KNH75" s="9"/>
      <c r="KNI75" s="78"/>
      <c r="KNJ75" s="9"/>
      <c r="KNK75" s="9"/>
      <c r="KNL75" s="78"/>
      <c r="KNM75" s="9"/>
      <c r="KNN75" s="9"/>
      <c r="KNO75" s="78"/>
      <c r="KNP75" s="9"/>
      <c r="KNQ75" s="9"/>
      <c r="KNR75" s="78"/>
      <c r="KNS75" s="9"/>
      <c r="KNT75" s="9"/>
      <c r="KNU75" s="78"/>
      <c r="KNV75" s="9"/>
      <c r="KNW75" s="9"/>
      <c r="KNX75" s="78"/>
      <c r="KNY75" s="9"/>
      <c r="KNZ75" s="9"/>
      <c r="KOA75" s="78"/>
      <c r="KOB75" s="10"/>
      <c r="KOC75" s="10"/>
      <c r="KOD75" s="10"/>
      <c r="KOE75" s="9"/>
      <c r="KOF75" s="9"/>
      <c r="KOG75" s="78"/>
      <c r="KOH75" s="10"/>
      <c r="KOI75" s="10"/>
      <c r="KOJ75" s="10"/>
      <c r="KOK75" s="9"/>
      <c r="KOL75" s="9"/>
      <c r="KOM75" s="78"/>
      <c r="KON75" s="9"/>
      <c r="KOO75" s="9"/>
      <c r="KOP75" s="78"/>
      <c r="KOQ75" s="10"/>
      <c r="KOR75" s="10"/>
      <c r="KOS75" s="10"/>
      <c r="KOT75" s="10"/>
      <c r="KOU75" s="10"/>
      <c r="KOV75" s="10"/>
      <c r="KOW75" s="57"/>
      <c r="KOX75" s="58"/>
      <c r="KOY75" s="9"/>
      <c r="KOZ75" s="9"/>
      <c r="KPA75" s="78"/>
      <c r="KPB75" s="9"/>
      <c r="KPC75" s="9"/>
      <c r="KPD75" s="78"/>
      <c r="KPE75" s="9"/>
      <c r="KPF75" s="9"/>
      <c r="KPG75" s="78"/>
      <c r="KPH75" s="9"/>
      <c r="KPI75" s="9"/>
      <c r="KPJ75" s="78"/>
      <c r="KPK75" s="9"/>
      <c r="KPL75" s="9"/>
      <c r="KPM75" s="78"/>
      <c r="KPN75" s="9"/>
      <c r="KPO75" s="9"/>
      <c r="KPP75" s="78"/>
      <c r="KPQ75" s="9"/>
      <c r="KPR75" s="9"/>
      <c r="KPS75" s="78"/>
      <c r="KPT75" s="9"/>
      <c r="KPU75" s="9"/>
      <c r="KPV75" s="78"/>
      <c r="KPW75" s="9"/>
      <c r="KPX75" s="9"/>
      <c r="KPY75" s="78"/>
      <c r="KPZ75" s="9"/>
      <c r="KQA75" s="9"/>
      <c r="KQB75" s="78"/>
      <c r="KQC75" s="9"/>
      <c r="KQD75" s="9"/>
      <c r="KQE75" s="78"/>
      <c r="KQF75" s="9"/>
      <c r="KQG75" s="9"/>
      <c r="KQH75" s="78"/>
      <c r="KQI75" s="9"/>
      <c r="KQJ75" s="9"/>
      <c r="KQK75" s="78"/>
      <c r="KQL75" s="9"/>
      <c r="KQM75" s="9"/>
      <c r="KQN75" s="78"/>
      <c r="KQO75" s="9"/>
      <c r="KQP75" s="9"/>
      <c r="KQQ75" s="78"/>
      <c r="KQR75" s="9"/>
      <c r="KQS75" s="9"/>
      <c r="KQT75" s="78"/>
      <c r="KQU75" s="9"/>
      <c r="KQV75" s="9"/>
      <c r="KQW75" s="78"/>
      <c r="KQX75" s="9"/>
      <c r="KQY75" s="9"/>
      <c r="KQZ75" s="78"/>
      <c r="KRA75" s="9"/>
      <c r="KRB75" s="9"/>
      <c r="KRC75" s="78"/>
      <c r="KRD75" s="9"/>
      <c r="KRE75" s="9"/>
      <c r="KRF75" s="78"/>
      <c r="KRG75" s="9"/>
      <c r="KRH75" s="9"/>
      <c r="KRI75" s="78"/>
      <c r="KRJ75" s="10"/>
      <c r="KRK75" s="10"/>
      <c r="KRL75" s="10"/>
      <c r="KRM75" s="9"/>
      <c r="KRN75" s="9"/>
      <c r="KRO75" s="78"/>
      <c r="KRP75" s="10"/>
      <c r="KRQ75" s="10"/>
      <c r="KRR75" s="10"/>
      <c r="KRS75" s="9"/>
      <c r="KRT75" s="9"/>
      <c r="KRU75" s="78"/>
      <c r="KRV75" s="9"/>
      <c r="KRW75" s="9"/>
      <c r="KRX75" s="78"/>
      <c r="KRY75" s="10"/>
      <c r="KRZ75" s="10"/>
      <c r="KSA75" s="10"/>
      <c r="KSB75" s="10"/>
      <c r="KSC75" s="10"/>
      <c r="KSD75" s="10"/>
      <c r="KSE75" s="57"/>
      <c r="KSF75" s="58"/>
      <c r="KSG75" s="9"/>
      <c r="KSH75" s="9"/>
      <c r="KSI75" s="78"/>
      <c r="KSJ75" s="9"/>
      <c r="KSK75" s="9"/>
      <c r="KSL75" s="78"/>
      <c r="KSM75" s="9"/>
      <c r="KSN75" s="9"/>
      <c r="KSO75" s="78"/>
      <c r="KSP75" s="9"/>
      <c r="KSQ75" s="9"/>
      <c r="KSR75" s="78"/>
      <c r="KSS75" s="9"/>
      <c r="KST75" s="9"/>
      <c r="KSU75" s="78"/>
      <c r="KSV75" s="9"/>
      <c r="KSW75" s="9"/>
      <c r="KSX75" s="78"/>
      <c r="KSY75" s="9"/>
      <c r="KSZ75" s="9"/>
      <c r="KTA75" s="78"/>
      <c r="KTB75" s="9"/>
      <c r="KTC75" s="9"/>
      <c r="KTD75" s="78"/>
      <c r="KTE75" s="9"/>
      <c r="KTF75" s="9"/>
      <c r="KTG75" s="78"/>
      <c r="KTH75" s="9"/>
      <c r="KTI75" s="9"/>
      <c r="KTJ75" s="78"/>
      <c r="KTK75" s="9"/>
      <c r="KTL75" s="9"/>
      <c r="KTM75" s="78"/>
      <c r="KTN75" s="9"/>
      <c r="KTO75" s="9"/>
      <c r="KTP75" s="78"/>
      <c r="KTQ75" s="9"/>
      <c r="KTR75" s="9"/>
      <c r="KTS75" s="78"/>
      <c r="KTT75" s="9"/>
      <c r="KTU75" s="9"/>
      <c r="KTV75" s="78"/>
      <c r="KTW75" s="9"/>
      <c r="KTX75" s="9"/>
      <c r="KTY75" s="78"/>
      <c r="KTZ75" s="9"/>
      <c r="KUA75" s="9"/>
      <c r="KUB75" s="78"/>
      <c r="KUC75" s="9"/>
      <c r="KUD75" s="9"/>
      <c r="KUE75" s="78"/>
      <c r="KUF75" s="9"/>
      <c r="KUG75" s="9"/>
      <c r="KUH75" s="78"/>
      <c r="KUI75" s="9"/>
      <c r="KUJ75" s="9"/>
      <c r="KUK75" s="78"/>
      <c r="KUL75" s="9"/>
      <c r="KUM75" s="9"/>
      <c r="KUN75" s="78"/>
      <c r="KUO75" s="9"/>
      <c r="KUP75" s="9"/>
      <c r="KUQ75" s="78"/>
      <c r="KUR75" s="10"/>
      <c r="KUS75" s="10"/>
      <c r="KUT75" s="10"/>
      <c r="KUU75" s="9"/>
      <c r="KUV75" s="9"/>
      <c r="KUW75" s="78"/>
      <c r="KUX75" s="10"/>
      <c r="KUY75" s="10"/>
      <c r="KUZ75" s="10"/>
      <c r="KVA75" s="9"/>
      <c r="KVB75" s="9"/>
      <c r="KVC75" s="78"/>
      <c r="KVD75" s="9"/>
      <c r="KVE75" s="9"/>
      <c r="KVF75" s="78"/>
      <c r="KVG75" s="10"/>
      <c r="KVH75" s="10"/>
      <c r="KVI75" s="10"/>
      <c r="KVJ75" s="10"/>
      <c r="KVK75" s="10"/>
      <c r="KVL75" s="10"/>
      <c r="KVM75" s="57"/>
      <c r="KVN75" s="58"/>
      <c r="KVO75" s="9"/>
      <c r="KVP75" s="9"/>
      <c r="KVQ75" s="78"/>
      <c r="KVR75" s="9"/>
      <c r="KVS75" s="9"/>
      <c r="KVT75" s="78"/>
      <c r="KVU75" s="9"/>
      <c r="KVV75" s="9"/>
      <c r="KVW75" s="78"/>
      <c r="KVX75" s="9"/>
      <c r="KVY75" s="9"/>
      <c r="KVZ75" s="78"/>
      <c r="KWA75" s="9"/>
      <c r="KWB75" s="9"/>
      <c r="KWC75" s="78"/>
      <c r="KWD75" s="9"/>
      <c r="KWE75" s="9"/>
      <c r="KWF75" s="78"/>
      <c r="KWG75" s="9"/>
      <c r="KWH75" s="9"/>
      <c r="KWI75" s="78"/>
      <c r="KWJ75" s="9"/>
      <c r="KWK75" s="9"/>
      <c r="KWL75" s="78"/>
      <c r="KWM75" s="9"/>
      <c r="KWN75" s="9"/>
      <c r="KWO75" s="78"/>
      <c r="KWP75" s="9"/>
      <c r="KWQ75" s="9"/>
      <c r="KWR75" s="78"/>
      <c r="KWS75" s="9"/>
      <c r="KWT75" s="9"/>
      <c r="KWU75" s="78"/>
      <c r="KWV75" s="9"/>
      <c r="KWW75" s="9"/>
      <c r="KWX75" s="78"/>
      <c r="KWY75" s="9"/>
      <c r="KWZ75" s="9"/>
      <c r="KXA75" s="78"/>
      <c r="KXB75" s="9"/>
      <c r="KXC75" s="9"/>
      <c r="KXD75" s="78"/>
      <c r="KXE75" s="9"/>
      <c r="KXF75" s="9"/>
      <c r="KXG75" s="78"/>
      <c r="KXH75" s="9"/>
      <c r="KXI75" s="9"/>
      <c r="KXJ75" s="78"/>
      <c r="KXK75" s="9"/>
      <c r="KXL75" s="9"/>
      <c r="KXM75" s="78"/>
      <c r="KXN75" s="9"/>
      <c r="KXO75" s="9"/>
      <c r="KXP75" s="78"/>
      <c r="KXQ75" s="9"/>
      <c r="KXR75" s="9"/>
      <c r="KXS75" s="78"/>
      <c r="KXT75" s="9"/>
      <c r="KXU75" s="9"/>
      <c r="KXV75" s="78"/>
      <c r="KXW75" s="9"/>
      <c r="KXX75" s="9"/>
      <c r="KXY75" s="78"/>
      <c r="KXZ75" s="10"/>
      <c r="KYA75" s="10"/>
      <c r="KYB75" s="10"/>
      <c r="KYC75" s="9"/>
      <c r="KYD75" s="9"/>
      <c r="KYE75" s="78"/>
      <c r="KYF75" s="10"/>
      <c r="KYG75" s="10"/>
      <c r="KYH75" s="10"/>
      <c r="KYI75" s="9"/>
      <c r="KYJ75" s="9"/>
      <c r="KYK75" s="78"/>
      <c r="KYL75" s="9"/>
      <c r="KYM75" s="9"/>
      <c r="KYN75" s="78"/>
      <c r="KYO75" s="10"/>
      <c r="KYP75" s="10"/>
      <c r="KYQ75" s="10"/>
      <c r="KYR75" s="10"/>
      <c r="KYS75" s="10"/>
      <c r="KYT75" s="10"/>
      <c r="KYU75" s="57"/>
      <c r="KYV75" s="58"/>
      <c r="KYW75" s="9"/>
      <c r="KYX75" s="9"/>
      <c r="KYY75" s="78"/>
      <c r="KYZ75" s="9"/>
      <c r="KZA75" s="9"/>
      <c r="KZB75" s="78"/>
      <c r="KZC75" s="9"/>
      <c r="KZD75" s="9"/>
      <c r="KZE75" s="78"/>
      <c r="KZF75" s="9"/>
      <c r="KZG75" s="9"/>
      <c r="KZH75" s="78"/>
      <c r="KZI75" s="9"/>
      <c r="KZJ75" s="9"/>
      <c r="KZK75" s="78"/>
      <c r="KZL75" s="9"/>
      <c r="KZM75" s="9"/>
      <c r="KZN75" s="78"/>
      <c r="KZO75" s="9"/>
      <c r="KZP75" s="9"/>
      <c r="KZQ75" s="78"/>
      <c r="KZR75" s="9"/>
      <c r="KZS75" s="9"/>
      <c r="KZT75" s="78"/>
      <c r="KZU75" s="9"/>
      <c r="KZV75" s="9"/>
      <c r="KZW75" s="78"/>
      <c r="KZX75" s="9"/>
      <c r="KZY75" s="9"/>
      <c r="KZZ75" s="78"/>
      <c r="LAA75" s="9"/>
      <c r="LAB75" s="9"/>
      <c r="LAC75" s="78"/>
      <c r="LAD75" s="9"/>
      <c r="LAE75" s="9"/>
      <c r="LAF75" s="78"/>
      <c r="LAG75" s="9"/>
      <c r="LAH75" s="9"/>
      <c r="LAI75" s="78"/>
      <c r="LAJ75" s="9"/>
      <c r="LAK75" s="9"/>
      <c r="LAL75" s="78"/>
      <c r="LAM75" s="9"/>
      <c r="LAN75" s="9"/>
      <c r="LAO75" s="78"/>
      <c r="LAP75" s="9"/>
      <c r="LAQ75" s="9"/>
      <c r="LAR75" s="78"/>
      <c r="LAS75" s="9"/>
      <c r="LAT75" s="9"/>
      <c r="LAU75" s="78"/>
      <c r="LAV75" s="9"/>
      <c r="LAW75" s="9"/>
      <c r="LAX75" s="78"/>
      <c r="LAY75" s="9"/>
      <c r="LAZ75" s="9"/>
      <c r="LBA75" s="78"/>
      <c r="LBB75" s="9"/>
      <c r="LBC75" s="9"/>
      <c r="LBD75" s="78"/>
      <c r="LBE75" s="9"/>
      <c r="LBF75" s="9"/>
      <c r="LBG75" s="78"/>
      <c r="LBH75" s="10"/>
      <c r="LBI75" s="10"/>
      <c r="LBJ75" s="10"/>
      <c r="LBK75" s="9"/>
      <c r="LBL75" s="9"/>
      <c r="LBM75" s="78"/>
      <c r="LBN75" s="10"/>
      <c r="LBO75" s="10"/>
      <c r="LBP75" s="10"/>
      <c r="LBQ75" s="9"/>
      <c r="LBR75" s="9"/>
      <c r="LBS75" s="78"/>
      <c r="LBT75" s="9"/>
      <c r="LBU75" s="9"/>
      <c r="LBV75" s="78"/>
      <c r="LBW75" s="10"/>
      <c r="LBX75" s="10"/>
      <c r="LBY75" s="10"/>
      <c r="LBZ75" s="10"/>
      <c r="LCA75" s="10"/>
      <c r="LCB75" s="10"/>
      <c r="LCC75" s="57"/>
      <c r="LCD75" s="58"/>
      <c r="LCE75" s="9"/>
      <c r="LCF75" s="9"/>
      <c r="LCG75" s="78"/>
      <c r="LCH75" s="9"/>
      <c r="LCI75" s="9"/>
      <c r="LCJ75" s="78"/>
      <c r="LCK75" s="9"/>
      <c r="LCL75" s="9"/>
      <c r="LCM75" s="78"/>
      <c r="LCN75" s="9"/>
      <c r="LCO75" s="9"/>
      <c r="LCP75" s="78"/>
      <c r="LCQ75" s="9"/>
      <c r="LCR75" s="9"/>
      <c r="LCS75" s="78"/>
      <c r="LCT75" s="9"/>
      <c r="LCU75" s="9"/>
      <c r="LCV75" s="78"/>
      <c r="LCW75" s="9"/>
      <c r="LCX75" s="9"/>
      <c r="LCY75" s="78"/>
      <c r="LCZ75" s="9"/>
      <c r="LDA75" s="9"/>
      <c r="LDB75" s="78"/>
      <c r="LDC75" s="9"/>
      <c r="LDD75" s="9"/>
      <c r="LDE75" s="78"/>
      <c r="LDF75" s="9"/>
      <c r="LDG75" s="9"/>
      <c r="LDH75" s="78"/>
      <c r="LDI75" s="9"/>
      <c r="LDJ75" s="9"/>
      <c r="LDK75" s="78"/>
      <c r="LDL75" s="9"/>
      <c r="LDM75" s="9"/>
      <c r="LDN75" s="78"/>
      <c r="LDO75" s="9"/>
      <c r="LDP75" s="9"/>
      <c r="LDQ75" s="78"/>
      <c r="LDR75" s="9"/>
      <c r="LDS75" s="9"/>
      <c r="LDT75" s="78"/>
      <c r="LDU75" s="9"/>
      <c r="LDV75" s="9"/>
      <c r="LDW75" s="78"/>
      <c r="LDX75" s="9"/>
      <c r="LDY75" s="9"/>
      <c r="LDZ75" s="78"/>
      <c r="LEA75" s="9"/>
      <c r="LEB75" s="9"/>
      <c r="LEC75" s="78"/>
      <c r="LED75" s="9"/>
      <c r="LEE75" s="9"/>
      <c r="LEF75" s="78"/>
      <c r="LEG75" s="9"/>
      <c r="LEH75" s="9"/>
      <c r="LEI75" s="78"/>
      <c r="LEJ75" s="9"/>
      <c r="LEK75" s="9"/>
      <c r="LEL75" s="78"/>
      <c r="LEM75" s="9"/>
      <c r="LEN75" s="9"/>
      <c r="LEO75" s="78"/>
      <c r="LEP75" s="10"/>
      <c r="LEQ75" s="10"/>
      <c r="LER75" s="10"/>
      <c r="LES75" s="9"/>
      <c r="LET75" s="9"/>
      <c r="LEU75" s="78"/>
      <c r="LEV75" s="10"/>
      <c r="LEW75" s="10"/>
      <c r="LEX75" s="10"/>
      <c r="LEY75" s="9"/>
      <c r="LEZ75" s="9"/>
      <c r="LFA75" s="78"/>
      <c r="LFB75" s="9"/>
      <c r="LFC75" s="9"/>
      <c r="LFD75" s="78"/>
      <c r="LFE75" s="10"/>
      <c r="LFF75" s="10"/>
      <c r="LFG75" s="10"/>
      <c r="LFH75" s="10"/>
      <c r="LFI75" s="10"/>
      <c r="LFJ75" s="10"/>
      <c r="LFK75" s="57"/>
      <c r="LFL75" s="58"/>
      <c r="LFM75" s="9"/>
      <c r="LFN75" s="9"/>
      <c r="LFO75" s="78"/>
      <c r="LFP75" s="9"/>
      <c r="LFQ75" s="9"/>
      <c r="LFR75" s="78"/>
      <c r="LFS75" s="9"/>
      <c r="LFT75" s="9"/>
      <c r="LFU75" s="78"/>
      <c r="LFV75" s="9"/>
      <c r="LFW75" s="9"/>
      <c r="LFX75" s="78"/>
      <c r="LFY75" s="9"/>
      <c r="LFZ75" s="9"/>
      <c r="LGA75" s="78"/>
      <c r="LGB75" s="9"/>
      <c r="LGC75" s="9"/>
      <c r="LGD75" s="78"/>
      <c r="LGE75" s="9"/>
      <c r="LGF75" s="9"/>
      <c r="LGG75" s="78"/>
      <c r="LGH75" s="9"/>
      <c r="LGI75" s="9"/>
      <c r="LGJ75" s="78"/>
      <c r="LGK75" s="9"/>
      <c r="LGL75" s="9"/>
      <c r="LGM75" s="78"/>
      <c r="LGN75" s="9"/>
      <c r="LGO75" s="9"/>
      <c r="LGP75" s="78"/>
      <c r="LGQ75" s="9"/>
      <c r="LGR75" s="9"/>
      <c r="LGS75" s="78"/>
      <c r="LGT75" s="9"/>
      <c r="LGU75" s="9"/>
      <c r="LGV75" s="78"/>
      <c r="LGW75" s="9"/>
      <c r="LGX75" s="9"/>
      <c r="LGY75" s="78"/>
      <c r="LGZ75" s="9"/>
      <c r="LHA75" s="9"/>
      <c r="LHB75" s="78"/>
      <c r="LHC75" s="9"/>
      <c r="LHD75" s="9"/>
      <c r="LHE75" s="78"/>
      <c r="LHF75" s="9"/>
      <c r="LHG75" s="9"/>
      <c r="LHH75" s="78"/>
      <c r="LHI75" s="9"/>
      <c r="LHJ75" s="9"/>
      <c r="LHK75" s="78"/>
      <c r="LHL75" s="9"/>
      <c r="LHM75" s="9"/>
      <c r="LHN75" s="78"/>
      <c r="LHO75" s="9"/>
      <c r="LHP75" s="9"/>
      <c r="LHQ75" s="78"/>
      <c r="LHR75" s="9"/>
      <c r="LHS75" s="9"/>
      <c r="LHT75" s="78"/>
      <c r="LHU75" s="9"/>
      <c r="LHV75" s="9"/>
      <c r="LHW75" s="78"/>
      <c r="LHX75" s="10"/>
      <c r="LHY75" s="10"/>
      <c r="LHZ75" s="10"/>
      <c r="LIA75" s="9"/>
      <c r="LIB75" s="9"/>
      <c r="LIC75" s="78"/>
      <c r="LID75" s="10"/>
      <c r="LIE75" s="10"/>
      <c r="LIF75" s="10"/>
      <c r="LIG75" s="9"/>
      <c r="LIH75" s="9"/>
      <c r="LII75" s="78"/>
      <c r="LIJ75" s="9"/>
      <c r="LIK75" s="9"/>
      <c r="LIL75" s="78"/>
      <c r="LIM75" s="10"/>
      <c r="LIN75" s="10"/>
      <c r="LIO75" s="10"/>
      <c r="LIP75" s="10"/>
      <c r="LIQ75" s="10"/>
      <c r="LIR75" s="10"/>
      <c r="LIS75" s="57"/>
      <c r="LIT75" s="58"/>
      <c r="LIU75" s="9"/>
      <c r="LIV75" s="9"/>
      <c r="LIW75" s="78"/>
      <c r="LIX75" s="9"/>
      <c r="LIY75" s="9"/>
      <c r="LIZ75" s="78"/>
      <c r="LJA75" s="9"/>
      <c r="LJB75" s="9"/>
      <c r="LJC75" s="78"/>
      <c r="LJD75" s="9"/>
      <c r="LJE75" s="9"/>
      <c r="LJF75" s="78"/>
      <c r="LJG75" s="9"/>
      <c r="LJH75" s="9"/>
      <c r="LJI75" s="78"/>
      <c r="LJJ75" s="9"/>
      <c r="LJK75" s="9"/>
      <c r="LJL75" s="78"/>
      <c r="LJM75" s="9"/>
      <c r="LJN75" s="9"/>
      <c r="LJO75" s="78"/>
      <c r="LJP75" s="9"/>
      <c r="LJQ75" s="9"/>
      <c r="LJR75" s="78"/>
      <c r="LJS75" s="9"/>
      <c r="LJT75" s="9"/>
      <c r="LJU75" s="78"/>
      <c r="LJV75" s="9"/>
      <c r="LJW75" s="9"/>
      <c r="LJX75" s="78"/>
      <c r="LJY75" s="9"/>
      <c r="LJZ75" s="9"/>
      <c r="LKA75" s="78"/>
      <c r="LKB75" s="9"/>
      <c r="LKC75" s="9"/>
      <c r="LKD75" s="78"/>
      <c r="LKE75" s="9"/>
      <c r="LKF75" s="9"/>
      <c r="LKG75" s="78"/>
      <c r="LKH75" s="9"/>
      <c r="LKI75" s="9"/>
      <c r="LKJ75" s="78"/>
      <c r="LKK75" s="9"/>
      <c r="LKL75" s="9"/>
      <c r="LKM75" s="78"/>
      <c r="LKN75" s="9"/>
      <c r="LKO75" s="9"/>
      <c r="LKP75" s="78"/>
      <c r="LKQ75" s="9"/>
      <c r="LKR75" s="9"/>
      <c r="LKS75" s="78"/>
      <c r="LKT75" s="9"/>
      <c r="LKU75" s="9"/>
      <c r="LKV75" s="78"/>
      <c r="LKW75" s="9"/>
      <c r="LKX75" s="9"/>
      <c r="LKY75" s="78"/>
      <c r="LKZ75" s="9"/>
      <c r="LLA75" s="9"/>
      <c r="LLB75" s="78"/>
      <c r="LLC75" s="9"/>
      <c r="LLD75" s="9"/>
      <c r="LLE75" s="78"/>
      <c r="LLF75" s="10"/>
      <c r="LLG75" s="10"/>
      <c r="LLH75" s="10"/>
      <c r="LLI75" s="9"/>
      <c r="LLJ75" s="9"/>
      <c r="LLK75" s="78"/>
      <c r="LLL75" s="10"/>
      <c r="LLM75" s="10"/>
      <c r="LLN75" s="10"/>
      <c r="LLO75" s="9"/>
      <c r="LLP75" s="9"/>
      <c r="LLQ75" s="78"/>
      <c r="LLR75" s="9"/>
      <c r="LLS75" s="9"/>
      <c r="LLT75" s="78"/>
      <c r="LLU75" s="10"/>
      <c r="LLV75" s="10"/>
      <c r="LLW75" s="10"/>
      <c r="LLX75" s="10"/>
      <c r="LLY75" s="10"/>
      <c r="LLZ75" s="10"/>
      <c r="LMA75" s="57"/>
      <c r="LMB75" s="58"/>
      <c r="LMC75" s="9"/>
      <c r="LMD75" s="9"/>
      <c r="LME75" s="78"/>
      <c r="LMF75" s="9"/>
      <c r="LMG75" s="9"/>
      <c r="LMH75" s="78"/>
      <c r="LMI75" s="9"/>
      <c r="LMJ75" s="9"/>
      <c r="LMK75" s="78"/>
      <c r="LML75" s="9"/>
      <c r="LMM75" s="9"/>
      <c r="LMN75" s="78"/>
      <c r="LMO75" s="9"/>
      <c r="LMP75" s="9"/>
      <c r="LMQ75" s="78"/>
      <c r="LMR75" s="9"/>
      <c r="LMS75" s="9"/>
      <c r="LMT75" s="78"/>
      <c r="LMU75" s="9"/>
      <c r="LMV75" s="9"/>
      <c r="LMW75" s="78"/>
      <c r="LMX75" s="9"/>
      <c r="LMY75" s="9"/>
      <c r="LMZ75" s="78"/>
      <c r="LNA75" s="9"/>
      <c r="LNB75" s="9"/>
      <c r="LNC75" s="78"/>
      <c r="LND75" s="9"/>
      <c r="LNE75" s="9"/>
      <c r="LNF75" s="78"/>
      <c r="LNG75" s="9"/>
      <c r="LNH75" s="9"/>
      <c r="LNI75" s="78"/>
      <c r="LNJ75" s="9"/>
      <c r="LNK75" s="9"/>
      <c r="LNL75" s="78"/>
      <c r="LNM75" s="9"/>
      <c r="LNN75" s="9"/>
      <c r="LNO75" s="78"/>
      <c r="LNP75" s="9"/>
      <c r="LNQ75" s="9"/>
      <c r="LNR75" s="78"/>
      <c r="LNS75" s="9"/>
      <c r="LNT75" s="9"/>
      <c r="LNU75" s="78"/>
      <c r="LNV75" s="9"/>
      <c r="LNW75" s="9"/>
      <c r="LNX75" s="78"/>
      <c r="LNY75" s="9"/>
      <c r="LNZ75" s="9"/>
      <c r="LOA75" s="78"/>
      <c r="LOB75" s="9"/>
      <c r="LOC75" s="9"/>
      <c r="LOD75" s="78"/>
      <c r="LOE75" s="9"/>
      <c r="LOF75" s="9"/>
      <c r="LOG75" s="78"/>
      <c r="LOH75" s="9"/>
      <c r="LOI75" s="9"/>
      <c r="LOJ75" s="78"/>
      <c r="LOK75" s="9"/>
      <c r="LOL75" s="9"/>
      <c r="LOM75" s="78"/>
      <c r="LON75" s="10"/>
      <c r="LOO75" s="10"/>
      <c r="LOP75" s="10"/>
      <c r="LOQ75" s="9"/>
      <c r="LOR75" s="9"/>
      <c r="LOS75" s="78"/>
      <c r="LOT75" s="10"/>
      <c r="LOU75" s="10"/>
      <c r="LOV75" s="10"/>
      <c r="LOW75" s="9"/>
      <c r="LOX75" s="9"/>
      <c r="LOY75" s="78"/>
      <c r="LOZ75" s="9"/>
      <c r="LPA75" s="9"/>
      <c r="LPB75" s="78"/>
      <c r="LPC75" s="10"/>
      <c r="LPD75" s="10"/>
      <c r="LPE75" s="10"/>
      <c r="LPF75" s="10"/>
      <c r="LPG75" s="10"/>
      <c r="LPH75" s="10"/>
      <c r="LPI75" s="57"/>
      <c r="LPJ75" s="58"/>
      <c r="LPK75" s="9"/>
      <c r="LPL75" s="9"/>
      <c r="LPM75" s="78"/>
      <c r="LPN75" s="9"/>
      <c r="LPO75" s="9"/>
      <c r="LPP75" s="78"/>
      <c r="LPQ75" s="9"/>
      <c r="LPR75" s="9"/>
      <c r="LPS75" s="78"/>
      <c r="LPT75" s="9"/>
      <c r="LPU75" s="9"/>
      <c r="LPV75" s="78"/>
      <c r="LPW75" s="9"/>
      <c r="LPX75" s="9"/>
      <c r="LPY75" s="78"/>
      <c r="LPZ75" s="9"/>
      <c r="LQA75" s="9"/>
      <c r="LQB75" s="78"/>
      <c r="LQC75" s="9"/>
      <c r="LQD75" s="9"/>
      <c r="LQE75" s="78"/>
      <c r="LQF75" s="9"/>
      <c r="LQG75" s="9"/>
      <c r="LQH75" s="78"/>
      <c r="LQI75" s="9"/>
      <c r="LQJ75" s="9"/>
      <c r="LQK75" s="78"/>
      <c r="LQL75" s="9"/>
      <c r="LQM75" s="9"/>
      <c r="LQN75" s="78"/>
      <c r="LQO75" s="9"/>
      <c r="LQP75" s="9"/>
      <c r="LQQ75" s="78"/>
      <c r="LQR75" s="9"/>
      <c r="LQS75" s="9"/>
      <c r="LQT75" s="78"/>
      <c r="LQU75" s="9"/>
      <c r="LQV75" s="9"/>
      <c r="LQW75" s="78"/>
      <c r="LQX75" s="9"/>
      <c r="LQY75" s="9"/>
      <c r="LQZ75" s="78"/>
      <c r="LRA75" s="9"/>
      <c r="LRB75" s="9"/>
      <c r="LRC75" s="78"/>
      <c r="LRD75" s="9"/>
      <c r="LRE75" s="9"/>
      <c r="LRF75" s="78"/>
      <c r="LRG75" s="9"/>
      <c r="LRH75" s="9"/>
      <c r="LRI75" s="78"/>
      <c r="LRJ75" s="9"/>
      <c r="LRK75" s="9"/>
      <c r="LRL75" s="78"/>
      <c r="LRM75" s="9"/>
      <c r="LRN75" s="9"/>
      <c r="LRO75" s="78"/>
      <c r="LRP75" s="9"/>
      <c r="LRQ75" s="9"/>
      <c r="LRR75" s="78"/>
      <c r="LRS75" s="9"/>
      <c r="LRT75" s="9"/>
      <c r="LRU75" s="78"/>
      <c r="LRV75" s="10"/>
      <c r="LRW75" s="10"/>
      <c r="LRX75" s="10"/>
      <c r="LRY75" s="9"/>
      <c r="LRZ75" s="9"/>
      <c r="LSA75" s="78"/>
      <c r="LSB75" s="10"/>
      <c r="LSC75" s="10"/>
      <c r="LSD75" s="10"/>
      <c r="LSE75" s="9"/>
      <c r="LSF75" s="9"/>
      <c r="LSG75" s="78"/>
      <c r="LSH75" s="9"/>
      <c r="LSI75" s="9"/>
      <c r="LSJ75" s="78"/>
      <c r="LSK75" s="10"/>
      <c r="LSL75" s="10"/>
      <c r="LSM75" s="10"/>
      <c r="LSN75" s="10"/>
      <c r="LSO75" s="10"/>
      <c r="LSP75" s="10"/>
      <c r="LSQ75" s="57"/>
      <c r="LSR75" s="58"/>
      <c r="LSS75" s="9"/>
      <c r="LST75" s="9"/>
      <c r="LSU75" s="78"/>
      <c r="LSV75" s="9"/>
      <c r="LSW75" s="9"/>
      <c r="LSX75" s="78"/>
      <c r="LSY75" s="9"/>
      <c r="LSZ75" s="9"/>
      <c r="LTA75" s="78"/>
      <c r="LTB75" s="9"/>
      <c r="LTC75" s="9"/>
      <c r="LTD75" s="78"/>
      <c r="LTE75" s="9"/>
      <c r="LTF75" s="9"/>
      <c r="LTG75" s="78"/>
      <c r="LTH75" s="9"/>
      <c r="LTI75" s="9"/>
      <c r="LTJ75" s="78"/>
      <c r="LTK75" s="9"/>
      <c r="LTL75" s="9"/>
      <c r="LTM75" s="78"/>
      <c r="LTN75" s="9"/>
      <c r="LTO75" s="9"/>
      <c r="LTP75" s="78"/>
      <c r="LTQ75" s="9"/>
      <c r="LTR75" s="9"/>
      <c r="LTS75" s="78"/>
      <c r="LTT75" s="9"/>
      <c r="LTU75" s="9"/>
      <c r="LTV75" s="78"/>
      <c r="LTW75" s="9"/>
      <c r="LTX75" s="9"/>
      <c r="LTY75" s="78"/>
      <c r="LTZ75" s="9"/>
      <c r="LUA75" s="9"/>
      <c r="LUB75" s="78"/>
      <c r="LUC75" s="9"/>
      <c r="LUD75" s="9"/>
      <c r="LUE75" s="78"/>
      <c r="LUF75" s="9"/>
      <c r="LUG75" s="9"/>
      <c r="LUH75" s="78"/>
      <c r="LUI75" s="9"/>
      <c r="LUJ75" s="9"/>
      <c r="LUK75" s="78"/>
      <c r="LUL75" s="9"/>
      <c r="LUM75" s="9"/>
      <c r="LUN75" s="78"/>
      <c r="LUO75" s="9"/>
      <c r="LUP75" s="9"/>
      <c r="LUQ75" s="78"/>
      <c r="LUR75" s="9"/>
      <c r="LUS75" s="9"/>
      <c r="LUT75" s="78"/>
      <c r="LUU75" s="9"/>
      <c r="LUV75" s="9"/>
      <c r="LUW75" s="78"/>
      <c r="LUX75" s="9"/>
      <c r="LUY75" s="9"/>
      <c r="LUZ75" s="78"/>
      <c r="LVA75" s="9"/>
      <c r="LVB75" s="9"/>
      <c r="LVC75" s="78"/>
      <c r="LVD75" s="10"/>
      <c r="LVE75" s="10"/>
      <c r="LVF75" s="10"/>
      <c r="LVG75" s="9"/>
      <c r="LVH75" s="9"/>
      <c r="LVI75" s="78"/>
      <c r="LVJ75" s="10"/>
      <c r="LVK75" s="10"/>
      <c r="LVL75" s="10"/>
      <c r="LVM75" s="9"/>
      <c r="LVN75" s="9"/>
      <c r="LVO75" s="78"/>
      <c r="LVP75" s="9"/>
      <c r="LVQ75" s="9"/>
      <c r="LVR75" s="78"/>
      <c r="LVS75" s="10"/>
      <c r="LVT75" s="10"/>
      <c r="LVU75" s="10"/>
      <c r="LVV75" s="10"/>
      <c r="LVW75" s="10"/>
      <c r="LVX75" s="10"/>
      <c r="LVY75" s="57"/>
      <c r="LVZ75" s="58"/>
      <c r="LWA75" s="9"/>
      <c r="LWB75" s="9"/>
      <c r="LWC75" s="78"/>
      <c r="LWD75" s="9"/>
      <c r="LWE75" s="9"/>
      <c r="LWF75" s="78"/>
      <c r="LWG75" s="9"/>
      <c r="LWH75" s="9"/>
      <c r="LWI75" s="78"/>
      <c r="LWJ75" s="9"/>
      <c r="LWK75" s="9"/>
      <c r="LWL75" s="78"/>
      <c r="LWM75" s="9"/>
      <c r="LWN75" s="9"/>
      <c r="LWO75" s="78"/>
      <c r="LWP75" s="9"/>
      <c r="LWQ75" s="9"/>
      <c r="LWR75" s="78"/>
      <c r="LWS75" s="9"/>
      <c r="LWT75" s="9"/>
      <c r="LWU75" s="78"/>
      <c r="LWV75" s="9"/>
      <c r="LWW75" s="9"/>
      <c r="LWX75" s="78"/>
      <c r="LWY75" s="9"/>
      <c r="LWZ75" s="9"/>
      <c r="LXA75" s="78"/>
      <c r="LXB75" s="9"/>
      <c r="LXC75" s="9"/>
      <c r="LXD75" s="78"/>
      <c r="LXE75" s="9"/>
      <c r="LXF75" s="9"/>
      <c r="LXG75" s="78"/>
      <c r="LXH75" s="9"/>
      <c r="LXI75" s="9"/>
      <c r="LXJ75" s="78"/>
      <c r="LXK75" s="9"/>
      <c r="LXL75" s="9"/>
      <c r="LXM75" s="78"/>
      <c r="LXN75" s="9"/>
      <c r="LXO75" s="9"/>
      <c r="LXP75" s="78"/>
      <c r="LXQ75" s="9"/>
      <c r="LXR75" s="9"/>
      <c r="LXS75" s="78"/>
      <c r="LXT75" s="9"/>
      <c r="LXU75" s="9"/>
      <c r="LXV75" s="78"/>
      <c r="LXW75" s="9"/>
      <c r="LXX75" s="9"/>
      <c r="LXY75" s="78"/>
      <c r="LXZ75" s="9"/>
      <c r="LYA75" s="9"/>
      <c r="LYB75" s="78"/>
      <c r="LYC75" s="9"/>
      <c r="LYD75" s="9"/>
      <c r="LYE75" s="78"/>
      <c r="LYF75" s="9"/>
      <c r="LYG75" s="9"/>
      <c r="LYH75" s="78"/>
      <c r="LYI75" s="9"/>
      <c r="LYJ75" s="9"/>
      <c r="LYK75" s="78"/>
      <c r="LYL75" s="10"/>
      <c r="LYM75" s="10"/>
      <c r="LYN75" s="10"/>
      <c r="LYO75" s="9"/>
      <c r="LYP75" s="9"/>
      <c r="LYQ75" s="78"/>
      <c r="LYR75" s="10"/>
      <c r="LYS75" s="10"/>
      <c r="LYT75" s="10"/>
      <c r="LYU75" s="9"/>
      <c r="LYV75" s="9"/>
      <c r="LYW75" s="78"/>
      <c r="LYX75" s="9"/>
      <c r="LYY75" s="9"/>
      <c r="LYZ75" s="78"/>
      <c r="LZA75" s="10"/>
      <c r="LZB75" s="10"/>
      <c r="LZC75" s="10"/>
      <c r="LZD75" s="10"/>
      <c r="LZE75" s="10"/>
      <c r="LZF75" s="10"/>
      <c r="LZG75" s="57"/>
      <c r="LZH75" s="58"/>
      <c r="LZI75" s="9"/>
      <c r="LZJ75" s="9"/>
      <c r="LZK75" s="78"/>
      <c r="LZL75" s="9"/>
      <c r="LZM75" s="9"/>
      <c r="LZN75" s="78"/>
      <c r="LZO75" s="9"/>
      <c r="LZP75" s="9"/>
      <c r="LZQ75" s="78"/>
      <c r="LZR75" s="9"/>
      <c r="LZS75" s="9"/>
      <c r="LZT75" s="78"/>
      <c r="LZU75" s="9"/>
      <c r="LZV75" s="9"/>
      <c r="LZW75" s="78"/>
      <c r="LZX75" s="9"/>
      <c r="LZY75" s="9"/>
      <c r="LZZ75" s="78"/>
      <c r="MAA75" s="9"/>
      <c r="MAB75" s="9"/>
      <c r="MAC75" s="78"/>
      <c r="MAD75" s="9"/>
      <c r="MAE75" s="9"/>
      <c r="MAF75" s="78"/>
      <c r="MAG75" s="9"/>
      <c r="MAH75" s="9"/>
      <c r="MAI75" s="78"/>
      <c r="MAJ75" s="9"/>
      <c r="MAK75" s="9"/>
      <c r="MAL75" s="78"/>
      <c r="MAM75" s="9"/>
      <c r="MAN75" s="9"/>
      <c r="MAO75" s="78"/>
      <c r="MAP75" s="9"/>
      <c r="MAQ75" s="9"/>
      <c r="MAR75" s="78"/>
      <c r="MAS75" s="9"/>
      <c r="MAT75" s="9"/>
      <c r="MAU75" s="78"/>
      <c r="MAV75" s="9"/>
      <c r="MAW75" s="9"/>
      <c r="MAX75" s="78"/>
      <c r="MAY75" s="9"/>
      <c r="MAZ75" s="9"/>
      <c r="MBA75" s="78"/>
      <c r="MBB75" s="9"/>
      <c r="MBC75" s="9"/>
      <c r="MBD75" s="78"/>
      <c r="MBE75" s="9"/>
      <c r="MBF75" s="9"/>
      <c r="MBG75" s="78"/>
      <c r="MBH75" s="9"/>
      <c r="MBI75" s="9"/>
      <c r="MBJ75" s="78"/>
      <c r="MBK75" s="9"/>
      <c r="MBL75" s="9"/>
      <c r="MBM75" s="78"/>
      <c r="MBN75" s="9"/>
      <c r="MBO75" s="9"/>
      <c r="MBP75" s="78"/>
      <c r="MBQ75" s="9"/>
      <c r="MBR75" s="9"/>
      <c r="MBS75" s="78"/>
      <c r="MBT75" s="10"/>
      <c r="MBU75" s="10"/>
      <c r="MBV75" s="10"/>
      <c r="MBW75" s="9"/>
      <c r="MBX75" s="9"/>
      <c r="MBY75" s="78"/>
      <c r="MBZ75" s="10"/>
      <c r="MCA75" s="10"/>
      <c r="MCB75" s="10"/>
      <c r="MCC75" s="9"/>
      <c r="MCD75" s="9"/>
      <c r="MCE75" s="78"/>
      <c r="MCF75" s="9"/>
      <c r="MCG75" s="9"/>
      <c r="MCH75" s="78"/>
      <c r="MCI75" s="10"/>
      <c r="MCJ75" s="10"/>
      <c r="MCK75" s="10"/>
      <c r="MCL75" s="10"/>
      <c r="MCM75" s="10"/>
      <c r="MCN75" s="10"/>
      <c r="MCO75" s="57"/>
      <c r="MCP75" s="58"/>
      <c r="MCQ75" s="9"/>
      <c r="MCR75" s="9"/>
      <c r="MCS75" s="78"/>
      <c r="MCT75" s="9"/>
      <c r="MCU75" s="9"/>
      <c r="MCV75" s="78"/>
      <c r="MCW75" s="9"/>
      <c r="MCX75" s="9"/>
      <c r="MCY75" s="78"/>
      <c r="MCZ75" s="9"/>
      <c r="MDA75" s="9"/>
      <c r="MDB75" s="78"/>
      <c r="MDC75" s="9"/>
      <c r="MDD75" s="9"/>
      <c r="MDE75" s="78"/>
      <c r="MDF75" s="9"/>
      <c r="MDG75" s="9"/>
      <c r="MDH75" s="78"/>
      <c r="MDI75" s="9"/>
      <c r="MDJ75" s="9"/>
      <c r="MDK75" s="78"/>
      <c r="MDL75" s="9"/>
      <c r="MDM75" s="9"/>
      <c r="MDN75" s="78"/>
      <c r="MDO75" s="9"/>
      <c r="MDP75" s="9"/>
      <c r="MDQ75" s="78"/>
      <c r="MDR75" s="9"/>
      <c r="MDS75" s="9"/>
      <c r="MDT75" s="78"/>
      <c r="MDU75" s="9"/>
      <c r="MDV75" s="9"/>
      <c r="MDW75" s="78"/>
      <c r="MDX75" s="9"/>
      <c r="MDY75" s="9"/>
      <c r="MDZ75" s="78"/>
      <c r="MEA75" s="9"/>
      <c r="MEB75" s="9"/>
      <c r="MEC75" s="78"/>
      <c r="MED75" s="9"/>
      <c r="MEE75" s="9"/>
      <c r="MEF75" s="78"/>
      <c r="MEG75" s="9"/>
      <c r="MEH75" s="9"/>
      <c r="MEI75" s="78"/>
      <c r="MEJ75" s="9"/>
      <c r="MEK75" s="9"/>
      <c r="MEL75" s="78"/>
      <c r="MEM75" s="9"/>
      <c r="MEN75" s="9"/>
      <c r="MEO75" s="78"/>
      <c r="MEP75" s="9"/>
      <c r="MEQ75" s="9"/>
      <c r="MER75" s="78"/>
      <c r="MES75" s="9"/>
      <c r="MET75" s="9"/>
      <c r="MEU75" s="78"/>
      <c r="MEV75" s="9"/>
      <c r="MEW75" s="9"/>
      <c r="MEX75" s="78"/>
      <c r="MEY75" s="9"/>
      <c r="MEZ75" s="9"/>
      <c r="MFA75" s="78"/>
      <c r="MFB75" s="10"/>
      <c r="MFC75" s="10"/>
      <c r="MFD75" s="10"/>
      <c r="MFE75" s="9"/>
      <c r="MFF75" s="9"/>
      <c r="MFG75" s="78"/>
      <c r="MFH75" s="10"/>
      <c r="MFI75" s="10"/>
      <c r="MFJ75" s="10"/>
      <c r="MFK75" s="9"/>
      <c r="MFL75" s="9"/>
      <c r="MFM75" s="78"/>
      <c r="MFN75" s="9"/>
      <c r="MFO75" s="9"/>
      <c r="MFP75" s="78"/>
      <c r="MFQ75" s="10"/>
      <c r="MFR75" s="10"/>
      <c r="MFS75" s="10"/>
      <c r="MFT75" s="10"/>
      <c r="MFU75" s="10"/>
      <c r="MFV75" s="10"/>
      <c r="MFW75" s="57"/>
      <c r="MFX75" s="58"/>
      <c r="MFY75" s="9"/>
      <c r="MFZ75" s="9"/>
      <c r="MGA75" s="78"/>
      <c r="MGB75" s="9"/>
      <c r="MGC75" s="9"/>
      <c r="MGD75" s="78"/>
      <c r="MGE75" s="9"/>
      <c r="MGF75" s="9"/>
      <c r="MGG75" s="78"/>
      <c r="MGH75" s="9"/>
      <c r="MGI75" s="9"/>
      <c r="MGJ75" s="78"/>
      <c r="MGK75" s="9"/>
      <c r="MGL75" s="9"/>
      <c r="MGM75" s="78"/>
      <c r="MGN75" s="9"/>
      <c r="MGO75" s="9"/>
      <c r="MGP75" s="78"/>
      <c r="MGQ75" s="9"/>
      <c r="MGR75" s="9"/>
      <c r="MGS75" s="78"/>
      <c r="MGT75" s="9"/>
      <c r="MGU75" s="9"/>
      <c r="MGV75" s="78"/>
      <c r="MGW75" s="9"/>
      <c r="MGX75" s="9"/>
      <c r="MGY75" s="78"/>
      <c r="MGZ75" s="9"/>
      <c r="MHA75" s="9"/>
      <c r="MHB75" s="78"/>
      <c r="MHC75" s="9"/>
      <c r="MHD75" s="9"/>
      <c r="MHE75" s="78"/>
      <c r="MHF75" s="9"/>
      <c r="MHG75" s="9"/>
      <c r="MHH75" s="78"/>
      <c r="MHI75" s="9"/>
      <c r="MHJ75" s="9"/>
      <c r="MHK75" s="78"/>
      <c r="MHL75" s="9"/>
      <c r="MHM75" s="9"/>
      <c r="MHN75" s="78"/>
      <c r="MHO75" s="9"/>
      <c r="MHP75" s="9"/>
      <c r="MHQ75" s="78"/>
      <c r="MHR75" s="9"/>
      <c r="MHS75" s="9"/>
      <c r="MHT75" s="78"/>
      <c r="MHU75" s="9"/>
      <c r="MHV75" s="9"/>
      <c r="MHW75" s="78"/>
      <c r="MHX75" s="9"/>
      <c r="MHY75" s="9"/>
      <c r="MHZ75" s="78"/>
      <c r="MIA75" s="9"/>
      <c r="MIB75" s="9"/>
      <c r="MIC75" s="78"/>
      <c r="MID75" s="9"/>
      <c r="MIE75" s="9"/>
      <c r="MIF75" s="78"/>
      <c r="MIG75" s="9"/>
      <c r="MIH75" s="9"/>
      <c r="MII75" s="78"/>
      <c r="MIJ75" s="10"/>
      <c r="MIK75" s="10"/>
      <c r="MIL75" s="10"/>
      <c r="MIM75" s="9"/>
      <c r="MIN75" s="9"/>
      <c r="MIO75" s="78"/>
      <c r="MIP75" s="10"/>
      <c r="MIQ75" s="10"/>
      <c r="MIR75" s="10"/>
      <c r="MIS75" s="9"/>
      <c r="MIT75" s="9"/>
      <c r="MIU75" s="78"/>
      <c r="MIV75" s="9"/>
      <c r="MIW75" s="9"/>
      <c r="MIX75" s="78"/>
      <c r="MIY75" s="10"/>
      <c r="MIZ75" s="10"/>
      <c r="MJA75" s="10"/>
      <c r="MJB75" s="10"/>
      <c r="MJC75" s="10"/>
      <c r="MJD75" s="10"/>
      <c r="MJE75" s="57"/>
      <c r="MJF75" s="58"/>
      <c r="MJG75" s="9"/>
      <c r="MJH75" s="9"/>
      <c r="MJI75" s="78"/>
      <c r="MJJ75" s="9"/>
      <c r="MJK75" s="9"/>
      <c r="MJL75" s="78"/>
      <c r="MJM75" s="9"/>
      <c r="MJN75" s="9"/>
      <c r="MJO75" s="78"/>
      <c r="MJP75" s="9"/>
      <c r="MJQ75" s="9"/>
      <c r="MJR75" s="78"/>
      <c r="MJS75" s="9"/>
      <c r="MJT75" s="9"/>
      <c r="MJU75" s="78"/>
      <c r="MJV75" s="9"/>
      <c r="MJW75" s="9"/>
      <c r="MJX75" s="78"/>
      <c r="MJY75" s="9"/>
      <c r="MJZ75" s="9"/>
      <c r="MKA75" s="78"/>
      <c r="MKB75" s="9"/>
      <c r="MKC75" s="9"/>
      <c r="MKD75" s="78"/>
      <c r="MKE75" s="9"/>
      <c r="MKF75" s="9"/>
      <c r="MKG75" s="78"/>
      <c r="MKH75" s="9"/>
      <c r="MKI75" s="9"/>
      <c r="MKJ75" s="78"/>
      <c r="MKK75" s="9"/>
      <c r="MKL75" s="9"/>
      <c r="MKM75" s="78"/>
      <c r="MKN75" s="9"/>
      <c r="MKO75" s="9"/>
      <c r="MKP75" s="78"/>
      <c r="MKQ75" s="9"/>
      <c r="MKR75" s="9"/>
      <c r="MKS75" s="78"/>
      <c r="MKT75" s="9"/>
      <c r="MKU75" s="9"/>
      <c r="MKV75" s="78"/>
      <c r="MKW75" s="9"/>
      <c r="MKX75" s="9"/>
      <c r="MKY75" s="78"/>
      <c r="MKZ75" s="9"/>
      <c r="MLA75" s="9"/>
      <c r="MLB75" s="78"/>
      <c r="MLC75" s="9"/>
      <c r="MLD75" s="9"/>
      <c r="MLE75" s="78"/>
      <c r="MLF75" s="9"/>
      <c r="MLG75" s="9"/>
      <c r="MLH75" s="78"/>
      <c r="MLI75" s="9"/>
      <c r="MLJ75" s="9"/>
      <c r="MLK75" s="78"/>
      <c r="MLL75" s="9"/>
      <c r="MLM75" s="9"/>
      <c r="MLN75" s="78"/>
      <c r="MLO75" s="9"/>
      <c r="MLP75" s="9"/>
      <c r="MLQ75" s="78"/>
      <c r="MLR75" s="10"/>
      <c r="MLS75" s="10"/>
      <c r="MLT75" s="10"/>
      <c r="MLU75" s="9"/>
      <c r="MLV75" s="9"/>
      <c r="MLW75" s="78"/>
      <c r="MLX75" s="10"/>
      <c r="MLY75" s="10"/>
      <c r="MLZ75" s="10"/>
      <c r="MMA75" s="9"/>
      <c r="MMB75" s="9"/>
      <c r="MMC75" s="78"/>
      <c r="MMD75" s="9"/>
      <c r="MME75" s="9"/>
      <c r="MMF75" s="78"/>
      <c r="MMG75" s="10"/>
      <c r="MMH75" s="10"/>
      <c r="MMI75" s="10"/>
      <c r="MMJ75" s="10"/>
      <c r="MMK75" s="10"/>
      <c r="MML75" s="10"/>
      <c r="MMM75" s="57"/>
      <c r="MMN75" s="58"/>
      <c r="MMO75" s="9"/>
      <c r="MMP75" s="9"/>
      <c r="MMQ75" s="78"/>
      <c r="MMR75" s="9"/>
      <c r="MMS75" s="9"/>
      <c r="MMT75" s="78"/>
      <c r="MMU75" s="9"/>
      <c r="MMV75" s="9"/>
      <c r="MMW75" s="78"/>
      <c r="MMX75" s="9"/>
      <c r="MMY75" s="9"/>
      <c r="MMZ75" s="78"/>
      <c r="MNA75" s="9"/>
      <c r="MNB75" s="9"/>
      <c r="MNC75" s="78"/>
      <c r="MND75" s="9"/>
      <c r="MNE75" s="9"/>
      <c r="MNF75" s="78"/>
      <c r="MNG75" s="9"/>
      <c r="MNH75" s="9"/>
      <c r="MNI75" s="78"/>
      <c r="MNJ75" s="9"/>
      <c r="MNK75" s="9"/>
      <c r="MNL75" s="78"/>
      <c r="MNM75" s="9"/>
      <c r="MNN75" s="9"/>
      <c r="MNO75" s="78"/>
      <c r="MNP75" s="9"/>
      <c r="MNQ75" s="9"/>
      <c r="MNR75" s="78"/>
      <c r="MNS75" s="9"/>
      <c r="MNT75" s="9"/>
      <c r="MNU75" s="78"/>
      <c r="MNV75" s="9"/>
      <c r="MNW75" s="9"/>
      <c r="MNX75" s="78"/>
      <c r="MNY75" s="9"/>
      <c r="MNZ75" s="9"/>
      <c r="MOA75" s="78"/>
      <c r="MOB75" s="9"/>
      <c r="MOC75" s="9"/>
      <c r="MOD75" s="78"/>
      <c r="MOE75" s="9"/>
      <c r="MOF75" s="9"/>
      <c r="MOG75" s="78"/>
      <c r="MOH75" s="9"/>
      <c r="MOI75" s="9"/>
      <c r="MOJ75" s="78"/>
      <c r="MOK75" s="9"/>
      <c r="MOL75" s="9"/>
      <c r="MOM75" s="78"/>
      <c r="MON75" s="9"/>
      <c r="MOO75" s="9"/>
      <c r="MOP75" s="78"/>
      <c r="MOQ75" s="9"/>
      <c r="MOR75" s="9"/>
      <c r="MOS75" s="78"/>
      <c r="MOT75" s="9"/>
      <c r="MOU75" s="9"/>
      <c r="MOV75" s="78"/>
      <c r="MOW75" s="9"/>
      <c r="MOX75" s="9"/>
      <c r="MOY75" s="78"/>
      <c r="MOZ75" s="10"/>
      <c r="MPA75" s="10"/>
      <c r="MPB75" s="10"/>
      <c r="MPC75" s="9"/>
      <c r="MPD75" s="9"/>
      <c r="MPE75" s="78"/>
      <c r="MPF75" s="10"/>
      <c r="MPG75" s="10"/>
      <c r="MPH75" s="10"/>
      <c r="MPI75" s="9"/>
      <c r="MPJ75" s="9"/>
      <c r="MPK75" s="78"/>
      <c r="MPL75" s="9"/>
      <c r="MPM75" s="9"/>
      <c r="MPN75" s="78"/>
      <c r="MPO75" s="10"/>
      <c r="MPP75" s="10"/>
      <c r="MPQ75" s="10"/>
      <c r="MPR75" s="10"/>
      <c r="MPS75" s="10"/>
      <c r="MPT75" s="10"/>
      <c r="MPU75" s="57"/>
      <c r="MPV75" s="58"/>
      <c r="MPW75" s="9"/>
      <c r="MPX75" s="9"/>
      <c r="MPY75" s="78"/>
      <c r="MPZ75" s="9"/>
      <c r="MQA75" s="9"/>
      <c r="MQB75" s="78"/>
      <c r="MQC75" s="9"/>
      <c r="MQD75" s="9"/>
      <c r="MQE75" s="78"/>
      <c r="MQF75" s="9"/>
      <c r="MQG75" s="9"/>
      <c r="MQH75" s="78"/>
      <c r="MQI75" s="9"/>
      <c r="MQJ75" s="9"/>
      <c r="MQK75" s="78"/>
      <c r="MQL75" s="9"/>
      <c r="MQM75" s="9"/>
      <c r="MQN75" s="78"/>
      <c r="MQO75" s="9"/>
      <c r="MQP75" s="9"/>
      <c r="MQQ75" s="78"/>
      <c r="MQR75" s="9"/>
      <c r="MQS75" s="9"/>
      <c r="MQT75" s="78"/>
      <c r="MQU75" s="9"/>
      <c r="MQV75" s="9"/>
      <c r="MQW75" s="78"/>
      <c r="MQX75" s="9"/>
      <c r="MQY75" s="9"/>
      <c r="MQZ75" s="78"/>
      <c r="MRA75" s="9"/>
      <c r="MRB75" s="9"/>
      <c r="MRC75" s="78"/>
      <c r="MRD75" s="9"/>
      <c r="MRE75" s="9"/>
      <c r="MRF75" s="78"/>
      <c r="MRG75" s="9"/>
      <c r="MRH75" s="9"/>
      <c r="MRI75" s="78"/>
      <c r="MRJ75" s="9"/>
      <c r="MRK75" s="9"/>
      <c r="MRL75" s="78"/>
      <c r="MRM75" s="9"/>
      <c r="MRN75" s="9"/>
      <c r="MRO75" s="78"/>
      <c r="MRP75" s="9"/>
      <c r="MRQ75" s="9"/>
      <c r="MRR75" s="78"/>
      <c r="MRS75" s="9"/>
      <c r="MRT75" s="9"/>
      <c r="MRU75" s="78"/>
      <c r="MRV75" s="9"/>
      <c r="MRW75" s="9"/>
      <c r="MRX75" s="78"/>
      <c r="MRY75" s="9"/>
      <c r="MRZ75" s="9"/>
      <c r="MSA75" s="78"/>
      <c r="MSB75" s="9"/>
      <c r="MSC75" s="9"/>
      <c r="MSD75" s="78"/>
      <c r="MSE75" s="9"/>
      <c r="MSF75" s="9"/>
      <c r="MSG75" s="78"/>
      <c r="MSH75" s="10"/>
      <c r="MSI75" s="10"/>
      <c r="MSJ75" s="10"/>
      <c r="MSK75" s="9"/>
      <c r="MSL75" s="9"/>
      <c r="MSM75" s="78"/>
      <c r="MSN75" s="10"/>
      <c r="MSO75" s="10"/>
      <c r="MSP75" s="10"/>
      <c r="MSQ75" s="9"/>
      <c r="MSR75" s="9"/>
      <c r="MSS75" s="78"/>
      <c r="MST75" s="9"/>
      <c r="MSU75" s="9"/>
      <c r="MSV75" s="78"/>
      <c r="MSW75" s="10"/>
      <c r="MSX75" s="10"/>
      <c r="MSY75" s="10"/>
      <c r="MSZ75" s="10"/>
      <c r="MTA75" s="10"/>
      <c r="MTB75" s="10"/>
      <c r="MTC75" s="57"/>
      <c r="MTD75" s="58"/>
      <c r="MTE75" s="9"/>
      <c r="MTF75" s="9"/>
      <c r="MTG75" s="78"/>
      <c r="MTH75" s="9"/>
      <c r="MTI75" s="9"/>
      <c r="MTJ75" s="78"/>
      <c r="MTK75" s="9"/>
      <c r="MTL75" s="9"/>
      <c r="MTM75" s="78"/>
      <c r="MTN75" s="9"/>
      <c r="MTO75" s="9"/>
      <c r="MTP75" s="78"/>
      <c r="MTQ75" s="9"/>
      <c r="MTR75" s="9"/>
      <c r="MTS75" s="78"/>
      <c r="MTT75" s="9"/>
      <c r="MTU75" s="9"/>
      <c r="MTV75" s="78"/>
      <c r="MTW75" s="9"/>
      <c r="MTX75" s="9"/>
      <c r="MTY75" s="78"/>
      <c r="MTZ75" s="9"/>
      <c r="MUA75" s="9"/>
      <c r="MUB75" s="78"/>
      <c r="MUC75" s="9"/>
      <c r="MUD75" s="9"/>
      <c r="MUE75" s="78"/>
      <c r="MUF75" s="9"/>
      <c r="MUG75" s="9"/>
      <c r="MUH75" s="78"/>
      <c r="MUI75" s="9"/>
      <c r="MUJ75" s="9"/>
      <c r="MUK75" s="78"/>
      <c r="MUL75" s="9"/>
      <c r="MUM75" s="9"/>
      <c r="MUN75" s="78"/>
      <c r="MUO75" s="9"/>
      <c r="MUP75" s="9"/>
      <c r="MUQ75" s="78"/>
      <c r="MUR75" s="9"/>
      <c r="MUS75" s="9"/>
      <c r="MUT75" s="78"/>
      <c r="MUU75" s="9"/>
      <c r="MUV75" s="9"/>
      <c r="MUW75" s="78"/>
      <c r="MUX75" s="9"/>
      <c r="MUY75" s="9"/>
      <c r="MUZ75" s="78"/>
      <c r="MVA75" s="9"/>
      <c r="MVB75" s="9"/>
      <c r="MVC75" s="78"/>
      <c r="MVD75" s="9"/>
      <c r="MVE75" s="9"/>
      <c r="MVF75" s="78"/>
      <c r="MVG75" s="9"/>
      <c r="MVH75" s="9"/>
      <c r="MVI75" s="78"/>
      <c r="MVJ75" s="9"/>
      <c r="MVK75" s="9"/>
      <c r="MVL75" s="78"/>
      <c r="MVM75" s="9"/>
      <c r="MVN75" s="9"/>
      <c r="MVO75" s="78"/>
      <c r="MVP75" s="10"/>
      <c r="MVQ75" s="10"/>
      <c r="MVR75" s="10"/>
      <c r="MVS75" s="9"/>
      <c r="MVT75" s="9"/>
      <c r="MVU75" s="78"/>
      <c r="MVV75" s="10"/>
      <c r="MVW75" s="10"/>
      <c r="MVX75" s="10"/>
      <c r="MVY75" s="9"/>
      <c r="MVZ75" s="9"/>
      <c r="MWA75" s="78"/>
      <c r="MWB75" s="9"/>
      <c r="MWC75" s="9"/>
      <c r="MWD75" s="78"/>
      <c r="MWE75" s="10"/>
      <c r="MWF75" s="10"/>
      <c r="MWG75" s="10"/>
      <c r="MWH75" s="10"/>
      <c r="MWI75" s="10"/>
      <c r="MWJ75" s="10"/>
      <c r="MWK75" s="57"/>
      <c r="MWL75" s="58"/>
      <c r="MWM75" s="9"/>
      <c r="MWN75" s="9"/>
      <c r="MWO75" s="78"/>
      <c r="MWP75" s="9"/>
      <c r="MWQ75" s="9"/>
      <c r="MWR75" s="78"/>
      <c r="MWS75" s="9"/>
      <c r="MWT75" s="9"/>
      <c r="MWU75" s="78"/>
      <c r="MWV75" s="9"/>
      <c r="MWW75" s="9"/>
      <c r="MWX75" s="78"/>
      <c r="MWY75" s="9"/>
      <c r="MWZ75" s="9"/>
      <c r="MXA75" s="78"/>
      <c r="MXB75" s="9"/>
      <c r="MXC75" s="9"/>
      <c r="MXD75" s="78"/>
      <c r="MXE75" s="9"/>
      <c r="MXF75" s="9"/>
      <c r="MXG75" s="78"/>
      <c r="MXH75" s="9"/>
      <c r="MXI75" s="9"/>
      <c r="MXJ75" s="78"/>
      <c r="MXK75" s="9"/>
      <c r="MXL75" s="9"/>
      <c r="MXM75" s="78"/>
      <c r="MXN75" s="9"/>
      <c r="MXO75" s="9"/>
      <c r="MXP75" s="78"/>
      <c r="MXQ75" s="9"/>
      <c r="MXR75" s="9"/>
      <c r="MXS75" s="78"/>
      <c r="MXT75" s="9"/>
      <c r="MXU75" s="9"/>
      <c r="MXV75" s="78"/>
      <c r="MXW75" s="9"/>
      <c r="MXX75" s="9"/>
      <c r="MXY75" s="78"/>
      <c r="MXZ75" s="9"/>
      <c r="MYA75" s="9"/>
      <c r="MYB75" s="78"/>
      <c r="MYC75" s="9"/>
      <c r="MYD75" s="9"/>
      <c r="MYE75" s="78"/>
      <c r="MYF75" s="9"/>
      <c r="MYG75" s="9"/>
      <c r="MYH75" s="78"/>
      <c r="MYI75" s="9"/>
      <c r="MYJ75" s="9"/>
      <c r="MYK75" s="78"/>
      <c r="MYL75" s="9"/>
      <c r="MYM75" s="9"/>
      <c r="MYN75" s="78"/>
      <c r="MYO75" s="9"/>
      <c r="MYP75" s="9"/>
      <c r="MYQ75" s="78"/>
      <c r="MYR75" s="9"/>
      <c r="MYS75" s="9"/>
      <c r="MYT75" s="78"/>
      <c r="MYU75" s="9"/>
      <c r="MYV75" s="9"/>
      <c r="MYW75" s="78"/>
      <c r="MYX75" s="10"/>
      <c r="MYY75" s="10"/>
      <c r="MYZ75" s="10"/>
      <c r="MZA75" s="9"/>
      <c r="MZB75" s="9"/>
      <c r="MZC75" s="78"/>
      <c r="MZD75" s="10"/>
      <c r="MZE75" s="10"/>
      <c r="MZF75" s="10"/>
      <c r="MZG75" s="9"/>
      <c r="MZH75" s="9"/>
      <c r="MZI75" s="78"/>
      <c r="MZJ75" s="9"/>
      <c r="MZK75" s="9"/>
      <c r="MZL75" s="78"/>
      <c r="MZM75" s="10"/>
      <c r="MZN75" s="10"/>
      <c r="MZO75" s="10"/>
      <c r="MZP75" s="10"/>
      <c r="MZQ75" s="10"/>
      <c r="MZR75" s="10"/>
      <c r="MZS75" s="57"/>
      <c r="MZT75" s="58"/>
      <c r="MZU75" s="9"/>
      <c r="MZV75" s="9"/>
      <c r="MZW75" s="78"/>
      <c r="MZX75" s="9"/>
      <c r="MZY75" s="9"/>
      <c r="MZZ75" s="78"/>
      <c r="NAA75" s="9"/>
      <c r="NAB75" s="9"/>
      <c r="NAC75" s="78"/>
      <c r="NAD75" s="9"/>
      <c r="NAE75" s="9"/>
      <c r="NAF75" s="78"/>
      <c r="NAG75" s="9"/>
      <c r="NAH75" s="9"/>
      <c r="NAI75" s="78"/>
      <c r="NAJ75" s="9"/>
      <c r="NAK75" s="9"/>
      <c r="NAL75" s="78"/>
      <c r="NAM75" s="9"/>
      <c r="NAN75" s="9"/>
      <c r="NAO75" s="78"/>
      <c r="NAP75" s="9"/>
      <c r="NAQ75" s="9"/>
      <c r="NAR75" s="78"/>
      <c r="NAS75" s="9"/>
      <c r="NAT75" s="9"/>
      <c r="NAU75" s="78"/>
      <c r="NAV75" s="9"/>
      <c r="NAW75" s="9"/>
      <c r="NAX75" s="78"/>
      <c r="NAY75" s="9"/>
      <c r="NAZ75" s="9"/>
      <c r="NBA75" s="78"/>
      <c r="NBB75" s="9"/>
      <c r="NBC75" s="9"/>
      <c r="NBD75" s="78"/>
      <c r="NBE75" s="9"/>
      <c r="NBF75" s="9"/>
      <c r="NBG75" s="78"/>
      <c r="NBH75" s="9"/>
      <c r="NBI75" s="9"/>
      <c r="NBJ75" s="78"/>
      <c r="NBK75" s="9"/>
      <c r="NBL75" s="9"/>
      <c r="NBM75" s="78"/>
      <c r="NBN75" s="9"/>
      <c r="NBO75" s="9"/>
      <c r="NBP75" s="78"/>
      <c r="NBQ75" s="9"/>
      <c r="NBR75" s="9"/>
      <c r="NBS75" s="78"/>
      <c r="NBT75" s="9"/>
      <c r="NBU75" s="9"/>
      <c r="NBV75" s="78"/>
      <c r="NBW75" s="9"/>
      <c r="NBX75" s="9"/>
      <c r="NBY75" s="78"/>
      <c r="NBZ75" s="9"/>
      <c r="NCA75" s="9"/>
      <c r="NCB75" s="78"/>
      <c r="NCC75" s="9"/>
      <c r="NCD75" s="9"/>
      <c r="NCE75" s="78"/>
      <c r="NCF75" s="10"/>
      <c r="NCG75" s="10"/>
      <c r="NCH75" s="10"/>
      <c r="NCI75" s="9"/>
      <c r="NCJ75" s="9"/>
      <c r="NCK75" s="78"/>
      <c r="NCL75" s="10"/>
      <c r="NCM75" s="10"/>
      <c r="NCN75" s="10"/>
      <c r="NCO75" s="9"/>
      <c r="NCP75" s="9"/>
      <c r="NCQ75" s="78"/>
      <c r="NCR75" s="9"/>
      <c r="NCS75" s="9"/>
      <c r="NCT75" s="78"/>
      <c r="NCU75" s="10"/>
      <c r="NCV75" s="10"/>
      <c r="NCW75" s="10"/>
      <c r="NCX75" s="10"/>
      <c r="NCY75" s="10"/>
      <c r="NCZ75" s="10"/>
      <c r="NDA75" s="57"/>
      <c r="NDB75" s="58"/>
      <c r="NDC75" s="9"/>
      <c r="NDD75" s="9"/>
      <c r="NDE75" s="78"/>
      <c r="NDF75" s="9"/>
      <c r="NDG75" s="9"/>
      <c r="NDH75" s="78"/>
      <c r="NDI75" s="9"/>
      <c r="NDJ75" s="9"/>
      <c r="NDK75" s="78"/>
      <c r="NDL75" s="9"/>
      <c r="NDM75" s="9"/>
      <c r="NDN75" s="78"/>
      <c r="NDO75" s="9"/>
      <c r="NDP75" s="9"/>
      <c r="NDQ75" s="78"/>
      <c r="NDR75" s="9"/>
      <c r="NDS75" s="9"/>
      <c r="NDT75" s="78"/>
      <c r="NDU75" s="9"/>
      <c r="NDV75" s="9"/>
      <c r="NDW75" s="78"/>
      <c r="NDX75" s="9"/>
      <c r="NDY75" s="9"/>
      <c r="NDZ75" s="78"/>
      <c r="NEA75" s="9"/>
      <c r="NEB75" s="9"/>
      <c r="NEC75" s="78"/>
      <c r="NED75" s="9"/>
      <c r="NEE75" s="9"/>
      <c r="NEF75" s="78"/>
      <c r="NEG75" s="9"/>
      <c r="NEH75" s="9"/>
      <c r="NEI75" s="78"/>
      <c r="NEJ75" s="9"/>
      <c r="NEK75" s="9"/>
      <c r="NEL75" s="78"/>
      <c r="NEM75" s="9"/>
      <c r="NEN75" s="9"/>
      <c r="NEO75" s="78"/>
      <c r="NEP75" s="9"/>
      <c r="NEQ75" s="9"/>
      <c r="NER75" s="78"/>
      <c r="NES75" s="9"/>
      <c r="NET75" s="9"/>
      <c r="NEU75" s="78"/>
      <c r="NEV75" s="9"/>
      <c r="NEW75" s="9"/>
      <c r="NEX75" s="78"/>
      <c r="NEY75" s="9"/>
      <c r="NEZ75" s="9"/>
      <c r="NFA75" s="78"/>
      <c r="NFB75" s="9"/>
      <c r="NFC75" s="9"/>
      <c r="NFD75" s="78"/>
      <c r="NFE75" s="9"/>
      <c r="NFF75" s="9"/>
      <c r="NFG75" s="78"/>
      <c r="NFH75" s="9"/>
      <c r="NFI75" s="9"/>
      <c r="NFJ75" s="78"/>
      <c r="NFK75" s="9"/>
      <c r="NFL75" s="9"/>
      <c r="NFM75" s="78"/>
      <c r="NFN75" s="10"/>
      <c r="NFO75" s="10"/>
      <c r="NFP75" s="10"/>
      <c r="NFQ75" s="9"/>
      <c r="NFR75" s="9"/>
      <c r="NFS75" s="78"/>
      <c r="NFT75" s="10"/>
      <c r="NFU75" s="10"/>
      <c r="NFV75" s="10"/>
      <c r="NFW75" s="9"/>
      <c r="NFX75" s="9"/>
      <c r="NFY75" s="78"/>
      <c r="NFZ75" s="9"/>
      <c r="NGA75" s="9"/>
      <c r="NGB75" s="78"/>
      <c r="NGC75" s="10"/>
      <c r="NGD75" s="10"/>
      <c r="NGE75" s="10"/>
      <c r="NGF75" s="10"/>
      <c r="NGG75" s="10"/>
      <c r="NGH75" s="10"/>
      <c r="NGI75" s="57"/>
      <c r="NGJ75" s="58"/>
      <c r="NGK75" s="9"/>
      <c r="NGL75" s="9"/>
      <c r="NGM75" s="78"/>
      <c r="NGN75" s="9"/>
      <c r="NGO75" s="9"/>
      <c r="NGP75" s="78"/>
      <c r="NGQ75" s="9"/>
      <c r="NGR75" s="9"/>
      <c r="NGS75" s="78"/>
      <c r="NGT75" s="9"/>
      <c r="NGU75" s="9"/>
      <c r="NGV75" s="78"/>
      <c r="NGW75" s="9"/>
      <c r="NGX75" s="9"/>
      <c r="NGY75" s="78"/>
      <c r="NGZ75" s="9"/>
      <c r="NHA75" s="9"/>
      <c r="NHB75" s="78"/>
      <c r="NHC75" s="9"/>
      <c r="NHD75" s="9"/>
      <c r="NHE75" s="78"/>
      <c r="NHF75" s="9"/>
      <c r="NHG75" s="9"/>
      <c r="NHH75" s="78"/>
      <c r="NHI75" s="9"/>
      <c r="NHJ75" s="9"/>
      <c r="NHK75" s="78"/>
      <c r="NHL75" s="9"/>
      <c r="NHM75" s="9"/>
      <c r="NHN75" s="78"/>
      <c r="NHO75" s="9"/>
      <c r="NHP75" s="9"/>
      <c r="NHQ75" s="78"/>
      <c r="NHR75" s="9"/>
      <c r="NHS75" s="9"/>
      <c r="NHT75" s="78"/>
      <c r="NHU75" s="9"/>
      <c r="NHV75" s="9"/>
      <c r="NHW75" s="78"/>
      <c r="NHX75" s="9"/>
      <c r="NHY75" s="9"/>
      <c r="NHZ75" s="78"/>
      <c r="NIA75" s="9"/>
      <c r="NIB75" s="9"/>
      <c r="NIC75" s="78"/>
      <c r="NID75" s="9"/>
      <c r="NIE75" s="9"/>
      <c r="NIF75" s="78"/>
      <c r="NIG75" s="9"/>
      <c r="NIH75" s="9"/>
      <c r="NII75" s="78"/>
      <c r="NIJ75" s="9"/>
      <c r="NIK75" s="9"/>
      <c r="NIL75" s="78"/>
      <c r="NIM75" s="9"/>
      <c r="NIN75" s="9"/>
      <c r="NIO75" s="78"/>
      <c r="NIP75" s="9"/>
      <c r="NIQ75" s="9"/>
      <c r="NIR75" s="78"/>
      <c r="NIS75" s="9"/>
      <c r="NIT75" s="9"/>
      <c r="NIU75" s="78"/>
      <c r="NIV75" s="10"/>
      <c r="NIW75" s="10"/>
      <c r="NIX75" s="10"/>
      <c r="NIY75" s="9"/>
      <c r="NIZ75" s="9"/>
      <c r="NJA75" s="78"/>
      <c r="NJB75" s="10"/>
      <c r="NJC75" s="10"/>
      <c r="NJD75" s="10"/>
      <c r="NJE75" s="9"/>
      <c r="NJF75" s="9"/>
      <c r="NJG75" s="78"/>
      <c r="NJH75" s="9"/>
      <c r="NJI75" s="9"/>
      <c r="NJJ75" s="78"/>
      <c r="NJK75" s="10"/>
      <c r="NJL75" s="10"/>
      <c r="NJM75" s="10"/>
      <c r="NJN75" s="10"/>
      <c r="NJO75" s="10"/>
      <c r="NJP75" s="10"/>
      <c r="NJQ75" s="57"/>
      <c r="NJR75" s="58"/>
      <c r="NJS75" s="9"/>
      <c r="NJT75" s="9"/>
      <c r="NJU75" s="78"/>
      <c r="NJV75" s="9"/>
      <c r="NJW75" s="9"/>
      <c r="NJX75" s="78"/>
      <c r="NJY75" s="9"/>
      <c r="NJZ75" s="9"/>
      <c r="NKA75" s="78"/>
      <c r="NKB75" s="9"/>
      <c r="NKC75" s="9"/>
      <c r="NKD75" s="78"/>
      <c r="NKE75" s="9"/>
      <c r="NKF75" s="9"/>
      <c r="NKG75" s="78"/>
      <c r="NKH75" s="9"/>
      <c r="NKI75" s="9"/>
      <c r="NKJ75" s="78"/>
      <c r="NKK75" s="9"/>
      <c r="NKL75" s="9"/>
      <c r="NKM75" s="78"/>
      <c r="NKN75" s="9"/>
      <c r="NKO75" s="9"/>
      <c r="NKP75" s="78"/>
      <c r="NKQ75" s="9"/>
      <c r="NKR75" s="9"/>
      <c r="NKS75" s="78"/>
      <c r="NKT75" s="9"/>
      <c r="NKU75" s="9"/>
      <c r="NKV75" s="78"/>
      <c r="NKW75" s="9"/>
      <c r="NKX75" s="9"/>
      <c r="NKY75" s="78"/>
      <c r="NKZ75" s="9"/>
      <c r="NLA75" s="9"/>
      <c r="NLB75" s="78"/>
      <c r="NLC75" s="9"/>
      <c r="NLD75" s="9"/>
      <c r="NLE75" s="78"/>
      <c r="NLF75" s="9"/>
      <c r="NLG75" s="9"/>
      <c r="NLH75" s="78"/>
      <c r="NLI75" s="9"/>
      <c r="NLJ75" s="9"/>
      <c r="NLK75" s="78"/>
      <c r="NLL75" s="9"/>
      <c r="NLM75" s="9"/>
      <c r="NLN75" s="78"/>
      <c r="NLO75" s="9"/>
      <c r="NLP75" s="9"/>
      <c r="NLQ75" s="78"/>
      <c r="NLR75" s="9"/>
      <c r="NLS75" s="9"/>
      <c r="NLT75" s="78"/>
      <c r="NLU75" s="9"/>
      <c r="NLV75" s="9"/>
      <c r="NLW75" s="78"/>
      <c r="NLX75" s="9"/>
      <c r="NLY75" s="9"/>
      <c r="NLZ75" s="78"/>
      <c r="NMA75" s="9"/>
      <c r="NMB75" s="9"/>
      <c r="NMC75" s="78"/>
      <c r="NMD75" s="10"/>
      <c r="NME75" s="10"/>
      <c r="NMF75" s="10"/>
      <c r="NMG75" s="9"/>
      <c r="NMH75" s="9"/>
      <c r="NMI75" s="78"/>
      <c r="NMJ75" s="10"/>
      <c r="NMK75" s="10"/>
      <c r="NML75" s="10"/>
      <c r="NMM75" s="9"/>
      <c r="NMN75" s="9"/>
      <c r="NMO75" s="78"/>
      <c r="NMP75" s="9"/>
      <c r="NMQ75" s="9"/>
      <c r="NMR75" s="78"/>
      <c r="NMS75" s="10"/>
      <c r="NMT75" s="10"/>
      <c r="NMU75" s="10"/>
      <c r="NMV75" s="10"/>
      <c r="NMW75" s="10"/>
      <c r="NMX75" s="10"/>
      <c r="NMY75" s="57"/>
      <c r="NMZ75" s="58"/>
      <c r="NNA75" s="9"/>
      <c r="NNB75" s="9"/>
      <c r="NNC75" s="78"/>
      <c r="NND75" s="9"/>
      <c r="NNE75" s="9"/>
      <c r="NNF75" s="78"/>
      <c r="NNG75" s="9"/>
      <c r="NNH75" s="9"/>
      <c r="NNI75" s="78"/>
      <c r="NNJ75" s="9"/>
      <c r="NNK75" s="9"/>
      <c r="NNL75" s="78"/>
      <c r="NNM75" s="9"/>
      <c r="NNN75" s="9"/>
      <c r="NNO75" s="78"/>
      <c r="NNP75" s="9"/>
      <c r="NNQ75" s="9"/>
      <c r="NNR75" s="78"/>
      <c r="NNS75" s="9"/>
      <c r="NNT75" s="9"/>
      <c r="NNU75" s="78"/>
      <c r="NNV75" s="9"/>
      <c r="NNW75" s="9"/>
      <c r="NNX75" s="78"/>
      <c r="NNY75" s="9"/>
      <c r="NNZ75" s="9"/>
      <c r="NOA75" s="78"/>
      <c r="NOB75" s="9"/>
      <c r="NOC75" s="9"/>
      <c r="NOD75" s="78"/>
      <c r="NOE75" s="9"/>
      <c r="NOF75" s="9"/>
      <c r="NOG75" s="78"/>
      <c r="NOH75" s="9"/>
      <c r="NOI75" s="9"/>
      <c r="NOJ75" s="78"/>
      <c r="NOK75" s="9"/>
      <c r="NOL75" s="9"/>
      <c r="NOM75" s="78"/>
      <c r="NON75" s="9"/>
      <c r="NOO75" s="9"/>
      <c r="NOP75" s="78"/>
      <c r="NOQ75" s="9"/>
      <c r="NOR75" s="9"/>
      <c r="NOS75" s="78"/>
      <c r="NOT75" s="9"/>
      <c r="NOU75" s="9"/>
      <c r="NOV75" s="78"/>
      <c r="NOW75" s="9"/>
      <c r="NOX75" s="9"/>
      <c r="NOY75" s="78"/>
      <c r="NOZ75" s="9"/>
      <c r="NPA75" s="9"/>
      <c r="NPB75" s="78"/>
      <c r="NPC75" s="9"/>
      <c r="NPD75" s="9"/>
      <c r="NPE75" s="78"/>
      <c r="NPF75" s="9"/>
      <c r="NPG75" s="9"/>
      <c r="NPH75" s="78"/>
      <c r="NPI75" s="9"/>
      <c r="NPJ75" s="9"/>
      <c r="NPK75" s="78"/>
      <c r="NPL75" s="10"/>
      <c r="NPM75" s="10"/>
      <c r="NPN75" s="10"/>
      <c r="NPO75" s="9"/>
      <c r="NPP75" s="9"/>
      <c r="NPQ75" s="78"/>
      <c r="NPR75" s="10"/>
      <c r="NPS75" s="10"/>
      <c r="NPT75" s="10"/>
      <c r="NPU75" s="9"/>
      <c r="NPV75" s="9"/>
      <c r="NPW75" s="78"/>
      <c r="NPX75" s="9"/>
      <c r="NPY75" s="9"/>
      <c r="NPZ75" s="78"/>
      <c r="NQA75" s="10"/>
      <c r="NQB75" s="10"/>
      <c r="NQC75" s="10"/>
      <c r="NQD75" s="10"/>
      <c r="NQE75" s="10"/>
      <c r="NQF75" s="10"/>
      <c r="NQG75" s="57"/>
      <c r="NQH75" s="58"/>
      <c r="NQI75" s="9"/>
      <c r="NQJ75" s="9"/>
      <c r="NQK75" s="78"/>
      <c r="NQL75" s="9"/>
      <c r="NQM75" s="9"/>
      <c r="NQN75" s="78"/>
      <c r="NQO75" s="9"/>
      <c r="NQP75" s="9"/>
      <c r="NQQ75" s="78"/>
      <c r="NQR75" s="9"/>
      <c r="NQS75" s="9"/>
      <c r="NQT75" s="78"/>
      <c r="NQU75" s="9"/>
      <c r="NQV75" s="9"/>
      <c r="NQW75" s="78"/>
      <c r="NQX75" s="9"/>
      <c r="NQY75" s="9"/>
      <c r="NQZ75" s="78"/>
      <c r="NRA75" s="9"/>
      <c r="NRB75" s="9"/>
      <c r="NRC75" s="78"/>
      <c r="NRD75" s="9"/>
      <c r="NRE75" s="9"/>
      <c r="NRF75" s="78"/>
      <c r="NRG75" s="9"/>
      <c r="NRH75" s="9"/>
      <c r="NRI75" s="78"/>
      <c r="NRJ75" s="9"/>
      <c r="NRK75" s="9"/>
      <c r="NRL75" s="78"/>
      <c r="NRM75" s="9"/>
      <c r="NRN75" s="9"/>
      <c r="NRO75" s="78"/>
      <c r="NRP75" s="9"/>
      <c r="NRQ75" s="9"/>
      <c r="NRR75" s="78"/>
      <c r="NRS75" s="9"/>
      <c r="NRT75" s="9"/>
      <c r="NRU75" s="78"/>
      <c r="NRV75" s="9"/>
      <c r="NRW75" s="9"/>
      <c r="NRX75" s="78"/>
      <c r="NRY75" s="9"/>
      <c r="NRZ75" s="9"/>
      <c r="NSA75" s="78"/>
      <c r="NSB75" s="9"/>
      <c r="NSC75" s="9"/>
      <c r="NSD75" s="78"/>
      <c r="NSE75" s="9"/>
      <c r="NSF75" s="9"/>
      <c r="NSG75" s="78"/>
      <c r="NSH75" s="9"/>
      <c r="NSI75" s="9"/>
      <c r="NSJ75" s="78"/>
      <c r="NSK75" s="9"/>
      <c r="NSL75" s="9"/>
      <c r="NSM75" s="78"/>
      <c r="NSN75" s="9"/>
      <c r="NSO75" s="9"/>
      <c r="NSP75" s="78"/>
      <c r="NSQ75" s="9"/>
      <c r="NSR75" s="9"/>
      <c r="NSS75" s="78"/>
      <c r="NST75" s="10"/>
      <c r="NSU75" s="10"/>
      <c r="NSV75" s="10"/>
      <c r="NSW75" s="9"/>
      <c r="NSX75" s="9"/>
      <c r="NSY75" s="78"/>
      <c r="NSZ75" s="10"/>
      <c r="NTA75" s="10"/>
      <c r="NTB75" s="10"/>
      <c r="NTC75" s="9"/>
      <c r="NTD75" s="9"/>
      <c r="NTE75" s="78"/>
      <c r="NTF75" s="9"/>
      <c r="NTG75" s="9"/>
      <c r="NTH75" s="78"/>
      <c r="NTI75" s="10"/>
      <c r="NTJ75" s="10"/>
      <c r="NTK75" s="10"/>
      <c r="NTL75" s="10"/>
      <c r="NTM75" s="10"/>
      <c r="NTN75" s="10"/>
      <c r="NTO75" s="57"/>
      <c r="NTP75" s="58"/>
      <c r="NTQ75" s="9"/>
      <c r="NTR75" s="9"/>
      <c r="NTS75" s="78"/>
      <c r="NTT75" s="9"/>
      <c r="NTU75" s="9"/>
      <c r="NTV75" s="78"/>
      <c r="NTW75" s="9"/>
      <c r="NTX75" s="9"/>
      <c r="NTY75" s="78"/>
      <c r="NTZ75" s="9"/>
      <c r="NUA75" s="9"/>
      <c r="NUB75" s="78"/>
      <c r="NUC75" s="9"/>
      <c r="NUD75" s="9"/>
      <c r="NUE75" s="78"/>
      <c r="NUF75" s="9"/>
      <c r="NUG75" s="9"/>
      <c r="NUH75" s="78"/>
      <c r="NUI75" s="9"/>
      <c r="NUJ75" s="9"/>
      <c r="NUK75" s="78"/>
      <c r="NUL75" s="9"/>
      <c r="NUM75" s="9"/>
      <c r="NUN75" s="78"/>
      <c r="NUO75" s="9"/>
      <c r="NUP75" s="9"/>
      <c r="NUQ75" s="78"/>
      <c r="NUR75" s="9"/>
      <c r="NUS75" s="9"/>
      <c r="NUT75" s="78"/>
      <c r="NUU75" s="9"/>
      <c r="NUV75" s="9"/>
      <c r="NUW75" s="78"/>
      <c r="NUX75" s="9"/>
      <c r="NUY75" s="9"/>
      <c r="NUZ75" s="78"/>
      <c r="NVA75" s="9"/>
      <c r="NVB75" s="9"/>
      <c r="NVC75" s="78"/>
      <c r="NVD75" s="9"/>
      <c r="NVE75" s="9"/>
      <c r="NVF75" s="78"/>
      <c r="NVG75" s="9"/>
      <c r="NVH75" s="9"/>
      <c r="NVI75" s="78"/>
      <c r="NVJ75" s="9"/>
      <c r="NVK75" s="9"/>
      <c r="NVL75" s="78"/>
      <c r="NVM75" s="9"/>
      <c r="NVN75" s="9"/>
      <c r="NVO75" s="78"/>
      <c r="NVP75" s="9"/>
      <c r="NVQ75" s="9"/>
      <c r="NVR75" s="78"/>
      <c r="NVS75" s="9"/>
      <c r="NVT75" s="9"/>
      <c r="NVU75" s="78"/>
      <c r="NVV75" s="9"/>
      <c r="NVW75" s="9"/>
      <c r="NVX75" s="78"/>
      <c r="NVY75" s="9"/>
      <c r="NVZ75" s="9"/>
      <c r="NWA75" s="78"/>
      <c r="NWB75" s="10"/>
      <c r="NWC75" s="10"/>
      <c r="NWD75" s="10"/>
      <c r="NWE75" s="9"/>
      <c r="NWF75" s="9"/>
      <c r="NWG75" s="78"/>
      <c r="NWH75" s="10"/>
      <c r="NWI75" s="10"/>
      <c r="NWJ75" s="10"/>
      <c r="NWK75" s="9"/>
      <c r="NWL75" s="9"/>
      <c r="NWM75" s="78"/>
      <c r="NWN75" s="9"/>
      <c r="NWO75" s="9"/>
      <c r="NWP75" s="78"/>
      <c r="NWQ75" s="10"/>
      <c r="NWR75" s="10"/>
      <c r="NWS75" s="10"/>
      <c r="NWT75" s="10"/>
      <c r="NWU75" s="10"/>
      <c r="NWV75" s="10"/>
      <c r="NWW75" s="57"/>
      <c r="NWX75" s="58"/>
      <c r="NWY75" s="9"/>
      <c r="NWZ75" s="9"/>
      <c r="NXA75" s="78"/>
      <c r="NXB75" s="9"/>
      <c r="NXC75" s="9"/>
      <c r="NXD75" s="78"/>
      <c r="NXE75" s="9"/>
      <c r="NXF75" s="9"/>
      <c r="NXG75" s="78"/>
      <c r="NXH75" s="9"/>
      <c r="NXI75" s="9"/>
      <c r="NXJ75" s="78"/>
      <c r="NXK75" s="9"/>
      <c r="NXL75" s="9"/>
      <c r="NXM75" s="78"/>
      <c r="NXN75" s="9"/>
      <c r="NXO75" s="9"/>
      <c r="NXP75" s="78"/>
      <c r="NXQ75" s="9"/>
      <c r="NXR75" s="9"/>
      <c r="NXS75" s="78"/>
      <c r="NXT75" s="9"/>
      <c r="NXU75" s="9"/>
      <c r="NXV75" s="78"/>
      <c r="NXW75" s="9"/>
      <c r="NXX75" s="9"/>
      <c r="NXY75" s="78"/>
      <c r="NXZ75" s="9"/>
      <c r="NYA75" s="9"/>
      <c r="NYB75" s="78"/>
      <c r="NYC75" s="9"/>
      <c r="NYD75" s="9"/>
      <c r="NYE75" s="78"/>
      <c r="NYF75" s="9"/>
      <c r="NYG75" s="9"/>
      <c r="NYH75" s="78"/>
      <c r="NYI75" s="9"/>
      <c r="NYJ75" s="9"/>
      <c r="NYK75" s="78"/>
      <c r="NYL75" s="9"/>
      <c r="NYM75" s="9"/>
      <c r="NYN75" s="78"/>
      <c r="NYO75" s="9"/>
      <c r="NYP75" s="9"/>
      <c r="NYQ75" s="78"/>
      <c r="NYR75" s="9"/>
      <c r="NYS75" s="9"/>
      <c r="NYT75" s="78"/>
      <c r="NYU75" s="9"/>
      <c r="NYV75" s="9"/>
      <c r="NYW75" s="78"/>
      <c r="NYX75" s="9"/>
      <c r="NYY75" s="9"/>
      <c r="NYZ75" s="78"/>
      <c r="NZA75" s="9"/>
      <c r="NZB75" s="9"/>
      <c r="NZC75" s="78"/>
      <c r="NZD75" s="9"/>
      <c r="NZE75" s="9"/>
      <c r="NZF75" s="78"/>
      <c r="NZG75" s="9"/>
      <c r="NZH75" s="9"/>
      <c r="NZI75" s="78"/>
      <c r="NZJ75" s="10"/>
      <c r="NZK75" s="10"/>
      <c r="NZL75" s="10"/>
      <c r="NZM75" s="9"/>
      <c r="NZN75" s="9"/>
      <c r="NZO75" s="78"/>
      <c r="NZP75" s="10"/>
      <c r="NZQ75" s="10"/>
      <c r="NZR75" s="10"/>
      <c r="NZS75" s="9"/>
      <c r="NZT75" s="9"/>
      <c r="NZU75" s="78"/>
      <c r="NZV75" s="9"/>
      <c r="NZW75" s="9"/>
      <c r="NZX75" s="78"/>
      <c r="NZY75" s="10"/>
      <c r="NZZ75" s="10"/>
      <c r="OAA75" s="10"/>
      <c r="OAB75" s="10"/>
      <c r="OAC75" s="10"/>
      <c r="OAD75" s="10"/>
      <c r="OAE75" s="57"/>
      <c r="OAF75" s="58"/>
      <c r="OAG75" s="9"/>
      <c r="OAH75" s="9"/>
      <c r="OAI75" s="78"/>
      <c r="OAJ75" s="9"/>
      <c r="OAK75" s="9"/>
      <c r="OAL75" s="78"/>
      <c r="OAM75" s="9"/>
      <c r="OAN75" s="9"/>
      <c r="OAO75" s="78"/>
      <c r="OAP75" s="9"/>
      <c r="OAQ75" s="9"/>
      <c r="OAR75" s="78"/>
      <c r="OAS75" s="9"/>
      <c r="OAT75" s="9"/>
      <c r="OAU75" s="78"/>
      <c r="OAV75" s="9"/>
      <c r="OAW75" s="9"/>
      <c r="OAX75" s="78"/>
      <c r="OAY75" s="9"/>
      <c r="OAZ75" s="9"/>
      <c r="OBA75" s="78"/>
      <c r="OBB75" s="9"/>
      <c r="OBC75" s="9"/>
      <c r="OBD75" s="78"/>
      <c r="OBE75" s="9"/>
      <c r="OBF75" s="9"/>
      <c r="OBG75" s="78"/>
      <c r="OBH75" s="9"/>
      <c r="OBI75" s="9"/>
      <c r="OBJ75" s="78"/>
      <c r="OBK75" s="9"/>
      <c r="OBL75" s="9"/>
      <c r="OBM75" s="78"/>
      <c r="OBN75" s="9"/>
      <c r="OBO75" s="9"/>
      <c r="OBP75" s="78"/>
      <c r="OBQ75" s="9"/>
      <c r="OBR75" s="9"/>
      <c r="OBS75" s="78"/>
      <c r="OBT75" s="9"/>
      <c r="OBU75" s="9"/>
      <c r="OBV75" s="78"/>
      <c r="OBW75" s="9"/>
      <c r="OBX75" s="9"/>
      <c r="OBY75" s="78"/>
      <c r="OBZ75" s="9"/>
      <c r="OCA75" s="9"/>
      <c r="OCB75" s="78"/>
      <c r="OCC75" s="9"/>
      <c r="OCD75" s="9"/>
      <c r="OCE75" s="78"/>
      <c r="OCF75" s="9"/>
      <c r="OCG75" s="9"/>
      <c r="OCH75" s="78"/>
      <c r="OCI75" s="9"/>
      <c r="OCJ75" s="9"/>
      <c r="OCK75" s="78"/>
      <c r="OCL75" s="9"/>
      <c r="OCM75" s="9"/>
      <c r="OCN75" s="78"/>
      <c r="OCO75" s="9"/>
      <c r="OCP75" s="9"/>
      <c r="OCQ75" s="78"/>
      <c r="OCR75" s="10"/>
      <c r="OCS75" s="10"/>
      <c r="OCT75" s="10"/>
      <c r="OCU75" s="9"/>
      <c r="OCV75" s="9"/>
      <c r="OCW75" s="78"/>
      <c r="OCX75" s="10"/>
      <c r="OCY75" s="10"/>
      <c r="OCZ75" s="10"/>
      <c r="ODA75" s="9"/>
      <c r="ODB75" s="9"/>
      <c r="ODC75" s="78"/>
      <c r="ODD75" s="9"/>
      <c r="ODE75" s="9"/>
      <c r="ODF75" s="78"/>
      <c r="ODG75" s="10"/>
      <c r="ODH75" s="10"/>
      <c r="ODI75" s="10"/>
      <c r="ODJ75" s="10"/>
      <c r="ODK75" s="10"/>
      <c r="ODL75" s="10"/>
      <c r="ODM75" s="57"/>
      <c r="ODN75" s="58"/>
      <c r="ODO75" s="9"/>
      <c r="ODP75" s="9"/>
      <c r="ODQ75" s="78"/>
      <c r="ODR75" s="9"/>
      <c r="ODS75" s="9"/>
      <c r="ODT75" s="78"/>
      <c r="ODU75" s="9"/>
      <c r="ODV75" s="9"/>
      <c r="ODW75" s="78"/>
      <c r="ODX75" s="9"/>
      <c r="ODY75" s="9"/>
      <c r="ODZ75" s="78"/>
      <c r="OEA75" s="9"/>
      <c r="OEB75" s="9"/>
      <c r="OEC75" s="78"/>
      <c r="OED75" s="9"/>
      <c r="OEE75" s="9"/>
      <c r="OEF75" s="78"/>
      <c r="OEG75" s="9"/>
      <c r="OEH75" s="9"/>
      <c r="OEI75" s="78"/>
      <c r="OEJ75" s="9"/>
      <c r="OEK75" s="9"/>
      <c r="OEL75" s="78"/>
      <c r="OEM75" s="9"/>
      <c r="OEN75" s="9"/>
      <c r="OEO75" s="78"/>
      <c r="OEP75" s="9"/>
      <c r="OEQ75" s="9"/>
      <c r="OER75" s="78"/>
      <c r="OES75" s="9"/>
      <c r="OET75" s="9"/>
      <c r="OEU75" s="78"/>
      <c r="OEV75" s="9"/>
      <c r="OEW75" s="9"/>
      <c r="OEX75" s="78"/>
      <c r="OEY75" s="9"/>
      <c r="OEZ75" s="9"/>
      <c r="OFA75" s="78"/>
      <c r="OFB75" s="9"/>
      <c r="OFC75" s="9"/>
      <c r="OFD75" s="78"/>
      <c r="OFE75" s="9"/>
      <c r="OFF75" s="9"/>
      <c r="OFG75" s="78"/>
      <c r="OFH75" s="9"/>
      <c r="OFI75" s="9"/>
      <c r="OFJ75" s="78"/>
      <c r="OFK75" s="9"/>
      <c r="OFL75" s="9"/>
      <c r="OFM75" s="78"/>
      <c r="OFN75" s="9"/>
      <c r="OFO75" s="9"/>
      <c r="OFP75" s="78"/>
      <c r="OFQ75" s="9"/>
      <c r="OFR75" s="9"/>
      <c r="OFS75" s="78"/>
      <c r="OFT75" s="9"/>
      <c r="OFU75" s="9"/>
      <c r="OFV75" s="78"/>
      <c r="OFW75" s="9"/>
      <c r="OFX75" s="9"/>
      <c r="OFY75" s="78"/>
      <c r="OFZ75" s="10"/>
      <c r="OGA75" s="10"/>
      <c r="OGB75" s="10"/>
      <c r="OGC75" s="9"/>
      <c r="OGD75" s="9"/>
      <c r="OGE75" s="78"/>
      <c r="OGF75" s="10"/>
      <c r="OGG75" s="10"/>
      <c r="OGH75" s="10"/>
      <c r="OGI75" s="9"/>
      <c r="OGJ75" s="9"/>
      <c r="OGK75" s="78"/>
      <c r="OGL75" s="9"/>
      <c r="OGM75" s="9"/>
      <c r="OGN75" s="78"/>
      <c r="OGO75" s="10"/>
      <c r="OGP75" s="10"/>
      <c r="OGQ75" s="10"/>
      <c r="OGR75" s="10"/>
      <c r="OGS75" s="10"/>
      <c r="OGT75" s="10"/>
      <c r="OGU75" s="57"/>
      <c r="OGV75" s="58"/>
      <c r="OGW75" s="9"/>
      <c r="OGX75" s="9"/>
      <c r="OGY75" s="78"/>
      <c r="OGZ75" s="9"/>
      <c r="OHA75" s="9"/>
      <c r="OHB75" s="78"/>
      <c r="OHC75" s="9"/>
      <c r="OHD75" s="9"/>
      <c r="OHE75" s="78"/>
      <c r="OHF75" s="9"/>
      <c r="OHG75" s="9"/>
      <c r="OHH75" s="78"/>
      <c r="OHI75" s="9"/>
      <c r="OHJ75" s="9"/>
      <c r="OHK75" s="78"/>
      <c r="OHL75" s="9"/>
      <c r="OHM75" s="9"/>
      <c r="OHN75" s="78"/>
      <c r="OHO75" s="9"/>
      <c r="OHP75" s="9"/>
      <c r="OHQ75" s="78"/>
      <c r="OHR75" s="9"/>
      <c r="OHS75" s="9"/>
      <c r="OHT75" s="78"/>
      <c r="OHU75" s="9"/>
      <c r="OHV75" s="9"/>
      <c r="OHW75" s="78"/>
      <c r="OHX75" s="9"/>
      <c r="OHY75" s="9"/>
      <c r="OHZ75" s="78"/>
      <c r="OIA75" s="9"/>
      <c r="OIB75" s="9"/>
      <c r="OIC75" s="78"/>
      <c r="OID75" s="9"/>
      <c r="OIE75" s="9"/>
      <c r="OIF75" s="78"/>
      <c r="OIG75" s="9"/>
      <c r="OIH75" s="9"/>
      <c r="OII75" s="78"/>
      <c r="OIJ75" s="9"/>
      <c r="OIK75" s="9"/>
      <c r="OIL75" s="78"/>
      <c r="OIM75" s="9"/>
      <c r="OIN75" s="9"/>
      <c r="OIO75" s="78"/>
      <c r="OIP75" s="9"/>
      <c r="OIQ75" s="9"/>
      <c r="OIR75" s="78"/>
      <c r="OIS75" s="9"/>
      <c r="OIT75" s="9"/>
      <c r="OIU75" s="78"/>
      <c r="OIV75" s="9"/>
      <c r="OIW75" s="9"/>
      <c r="OIX75" s="78"/>
      <c r="OIY75" s="9"/>
      <c r="OIZ75" s="9"/>
      <c r="OJA75" s="78"/>
      <c r="OJB75" s="9"/>
      <c r="OJC75" s="9"/>
      <c r="OJD75" s="78"/>
      <c r="OJE75" s="9"/>
      <c r="OJF75" s="9"/>
      <c r="OJG75" s="78"/>
      <c r="OJH75" s="10"/>
      <c r="OJI75" s="10"/>
      <c r="OJJ75" s="10"/>
      <c r="OJK75" s="9"/>
      <c r="OJL75" s="9"/>
      <c r="OJM75" s="78"/>
      <c r="OJN75" s="10"/>
      <c r="OJO75" s="10"/>
      <c r="OJP75" s="10"/>
      <c r="OJQ75" s="9"/>
      <c r="OJR75" s="9"/>
      <c r="OJS75" s="78"/>
      <c r="OJT75" s="9"/>
      <c r="OJU75" s="9"/>
      <c r="OJV75" s="78"/>
      <c r="OJW75" s="10"/>
      <c r="OJX75" s="10"/>
      <c r="OJY75" s="10"/>
      <c r="OJZ75" s="10"/>
      <c r="OKA75" s="10"/>
      <c r="OKB75" s="10"/>
      <c r="OKC75" s="57"/>
      <c r="OKD75" s="58"/>
      <c r="OKE75" s="9"/>
      <c r="OKF75" s="9"/>
      <c r="OKG75" s="78"/>
      <c r="OKH75" s="9"/>
      <c r="OKI75" s="9"/>
      <c r="OKJ75" s="78"/>
      <c r="OKK75" s="9"/>
      <c r="OKL75" s="9"/>
      <c r="OKM75" s="78"/>
      <c r="OKN75" s="9"/>
      <c r="OKO75" s="9"/>
      <c r="OKP75" s="78"/>
      <c r="OKQ75" s="9"/>
      <c r="OKR75" s="9"/>
      <c r="OKS75" s="78"/>
      <c r="OKT75" s="9"/>
      <c r="OKU75" s="9"/>
      <c r="OKV75" s="78"/>
      <c r="OKW75" s="9"/>
      <c r="OKX75" s="9"/>
      <c r="OKY75" s="78"/>
      <c r="OKZ75" s="9"/>
      <c r="OLA75" s="9"/>
      <c r="OLB75" s="78"/>
      <c r="OLC75" s="9"/>
      <c r="OLD75" s="9"/>
      <c r="OLE75" s="78"/>
      <c r="OLF75" s="9"/>
      <c r="OLG75" s="9"/>
      <c r="OLH75" s="78"/>
      <c r="OLI75" s="9"/>
      <c r="OLJ75" s="9"/>
      <c r="OLK75" s="78"/>
      <c r="OLL75" s="9"/>
      <c r="OLM75" s="9"/>
      <c r="OLN75" s="78"/>
      <c r="OLO75" s="9"/>
      <c r="OLP75" s="9"/>
      <c r="OLQ75" s="78"/>
      <c r="OLR75" s="9"/>
      <c r="OLS75" s="9"/>
      <c r="OLT75" s="78"/>
      <c r="OLU75" s="9"/>
      <c r="OLV75" s="9"/>
      <c r="OLW75" s="78"/>
      <c r="OLX75" s="9"/>
      <c r="OLY75" s="9"/>
      <c r="OLZ75" s="78"/>
      <c r="OMA75" s="9"/>
      <c r="OMB75" s="9"/>
      <c r="OMC75" s="78"/>
      <c r="OMD75" s="9"/>
      <c r="OME75" s="9"/>
      <c r="OMF75" s="78"/>
      <c r="OMG75" s="9"/>
      <c r="OMH75" s="9"/>
      <c r="OMI75" s="78"/>
      <c r="OMJ75" s="9"/>
      <c r="OMK75" s="9"/>
      <c r="OML75" s="78"/>
      <c r="OMM75" s="9"/>
      <c r="OMN75" s="9"/>
      <c r="OMO75" s="78"/>
      <c r="OMP75" s="10"/>
      <c r="OMQ75" s="10"/>
      <c r="OMR75" s="10"/>
      <c r="OMS75" s="9"/>
      <c r="OMT75" s="9"/>
      <c r="OMU75" s="78"/>
      <c r="OMV75" s="10"/>
      <c r="OMW75" s="10"/>
      <c r="OMX75" s="10"/>
      <c r="OMY75" s="9"/>
      <c r="OMZ75" s="9"/>
      <c r="ONA75" s="78"/>
      <c r="ONB75" s="9"/>
      <c r="ONC75" s="9"/>
      <c r="OND75" s="78"/>
      <c r="ONE75" s="10"/>
      <c r="ONF75" s="10"/>
      <c r="ONG75" s="10"/>
      <c r="ONH75" s="10"/>
      <c r="ONI75" s="10"/>
      <c r="ONJ75" s="10"/>
      <c r="ONK75" s="57"/>
      <c r="ONL75" s="58"/>
      <c r="ONM75" s="9"/>
      <c r="ONN75" s="9"/>
      <c r="ONO75" s="78"/>
      <c r="ONP75" s="9"/>
      <c r="ONQ75" s="9"/>
      <c r="ONR75" s="78"/>
      <c r="ONS75" s="9"/>
      <c r="ONT75" s="9"/>
      <c r="ONU75" s="78"/>
      <c r="ONV75" s="9"/>
      <c r="ONW75" s="9"/>
      <c r="ONX75" s="78"/>
      <c r="ONY75" s="9"/>
      <c r="ONZ75" s="9"/>
      <c r="OOA75" s="78"/>
      <c r="OOB75" s="9"/>
      <c r="OOC75" s="9"/>
      <c r="OOD75" s="78"/>
      <c r="OOE75" s="9"/>
      <c r="OOF75" s="9"/>
      <c r="OOG75" s="78"/>
      <c r="OOH75" s="9"/>
      <c r="OOI75" s="9"/>
      <c r="OOJ75" s="78"/>
      <c r="OOK75" s="9"/>
      <c r="OOL75" s="9"/>
      <c r="OOM75" s="78"/>
      <c r="OON75" s="9"/>
      <c r="OOO75" s="9"/>
      <c r="OOP75" s="78"/>
      <c r="OOQ75" s="9"/>
      <c r="OOR75" s="9"/>
      <c r="OOS75" s="78"/>
      <c r="OOT75" s="9"/>
      <c r="OOU75" s="9"/>
      <c r="OOV75" s="78"/>
      <c r="OOW75" s="9"/>
      <c r="OOX75" s="9"/>
      <c r="OOY75" s="78"/>
      <c r="OOZ75" s="9"/>
      <c r="OPA75" s="9"/>
      <c r="OPB75" s="78"/>
      <c r="OPC75" s="9"/>
      <c r="OPD75" s="9"/>
      <c r="OPE75" s="78"/>
      <c r="OPF75" s="9"/>
      <c r="OPG75" s="9"/>
      <c r="OPH75" s="78"/>
      <c r="OPI75" s="9"/>
      <c r="OPJ75" s="9"/>
      <c r="OPK75" s="78"/>
      <c r="OPL75" s="9"/>
      <c r="OPM75" s="9"/>
      <c r="OPN75" s="78"/>
      <c r="OPO75" s="9"/>
      <c r="OPP75" s="9"/>
      <c r="OPQ75" s="78"/>
      <c r="OPR75" s="9"/>
      <c r="OPS75" s="9"/>
      <c r="OPT75" s="78"/>
      <c r="OPU75" s="9"/>
      <c r="OPV75" s="9"/>
      <c r="OPW75" s="78"/>
      <c r="OPX75" s="10"/>
      <c r="OPY75" s="10"/>
      <c r="OPZ75" s="10"/>
      <c r="OQA75" s="9"/>
      <c r="OQB75" s="9"/>
      <c r="OQC75" s="78"/>
      <c r="OQD75" s="10"/>
      <c r="OQE75" s="10"/>
      <c r="OQF75" s="10"/>
      <c r="OQG75" s="9"/>
      <c r="OQH75" s="9"/>
      <c r="OQI75" s="78"/>
      <c r="OQJ75" s="9"/>
      <c r="OQK75" s="9"/>
      <c r="OQL75" s="78"/>
      <c r="OQM75" s="10"/>
      <c r="OQN75" s="10"/>
      <c r="OQO75" s="10"/>
      <c r="OQP75" s="10"/>
      <c r="OQQ75" s="10"/>
      <c r="OQR75" s="10"/>
      <c r="OQS75" s="57"/>
      <c r="OQT75" s="58"/>
      <c r="OQU75" s="9"/>
      <c r="OQV75" s="9"/>
      <c r="OQW75" s="78"/>
      <c r="OQX75" s="9"/>
      <c r="OQY75" s="9"/>
      <c r="OQZ75" s="78"/>
      <c r="ORA75" s="9"/>
      <c r="ORB75" s="9"/>
      <c r="ORC75" s="78"/>
      <c r="ORD75" s="9"/>
      <c r="ORE75" s="9"/>
      <c r="ORF75" s="78"/>
      <c r="ORG75" s="9"/>
      <c r="ORH75" s="9"/>
      <c r="ORI75" s="78"/>
      <c r="ORJ75" s="9"/>
      <c r="ORK75" s="9"/>
      <c r="ORL75" s="78"/>
      <c r="ORM75" s="9"/>
      <c r="ORN75" s="9"/>
      <c r="ORO75" s="78"/>
      <c r="ORP75" s="9"/>
      <c r="ORQ75" s="9"/>
      <c r="ORR75" s="78"/>
      <c r="ORS75" s="9"/>
      <c r="ORT75" s="9"/>
      <c r="ORU75" s="78"/>
      <c r="ORV75" s="9"/>
      <c r="ORW75" s="9"/>
      <c r="ORX75" s="78"/>
      <c r="ORY75" s="9"/>
      <c r="ORZ75" s="9"/>
      <c r="OSA75" s="78"/>
      <c r="OSB75" s="9"/>
      <c r="OSC75" s="9"/>
      <c r="OSD75" s="78"/>
      <c r="OSE75" s="9"/>
      <c r="OSF75" s="9"/>
      <c r="OSG75" s="78"/>
      <c r="OSH75" s="9"/>
      <c r="OSI75" s="9"/>
      <c r="OSJ75" s="78"/>
      <c r="OSK75" s="9"/>
      <c r="OSL75" s="9"/>
      <c r="OSM75" s="78"/>
      <c r="OSN75" s="9"/>
      <c r="OSO75" s="9"/>
      <c r="OSP75" s="78"/>
      <c r="OSQ75" s="9"/>
      <c r="OSR75" s="9"/>
      <c r="OSS75" s="78"/>
      <c r="OST75" s="9"/>
      <c r="OSU75" s="9"/>
      <c r="OSV75" s="78"/>
      <c r="OSW75" s="9"/>
      <c r="OSX75" s="9"/>
      <c r="OSY75" s="78"/>
      <c r="OSZ75" s="9"/>
      <c r="OTA75" s="9"/>
      <c r="OTB75" s="78"/>
      <c r="OTC75" s="9"/>
      <c r="OTD75" s="9"/>
      <c r="OTE75" s="78"/>
      <c r="OTF75" s="10"/>
      <c r="OTG75" s="10"/>
      <c r="OTH75" s="10"/>
      <c r="OTI75" s="9"/>
      <c r="OTJ75" s="9"/>
      <c r="OTK75" s="78"/>
      <c r="OTL75" s="10"/>
      <c r="OTM75" s="10"/>
      <c r="OTN75" s="10"/>
      <c r="OTO75" s="9"/>
      <c r="OTP75" s="9"/>
      <c r="OTQ75" s="78"/>
      <c r="OTR75" s="9"/>
      <c r="OTS75" s="9"/>
      <c r="OTT75" s="78"/>
      <c r="OTU75" s="10"/>
      <c r="OTV75" s="10"/>
      <c r="OTW75" s="10"/>
      <c r="OTX75" s="10"/>
      <c r="OTY75" s="10"/>
      <c r="OTZ75" s="10"/>
      <c r="OUA75" s="57"/>
      <c r="OUB75" s="58"/>
      <c r="OUC75" s="9"/>
      <c r="OUD75" s="9"/>
      <c r="OUE75" s="78"/>
      <c r="OUF75" s="9"/>
      <c r="OUG75" s="9"/>
      <c r="OUH75" s="78"/>
      <c r="OUI75" s="9"/>
      <c r="OUJ75" s="9"/>
      <c r="OUK75" s="78"/>
      <c r="OUL75" s="9"/>
      <c r="OUM75" s="9"/>
      <c r="OUN75" s="78"/>
      <c r="OUO75" s="9"/>
      <c r="OUP75" s="9"/>
      <c r="OUQ75" s="78"/>
      <c r="OUR75" s="9"/>
      <c r="OUS75" s="9"/>
      <c r="OUT75" s="78"/>
      <c r="OUU75" s="9"/>
      <c r="OUV75" s="9"/>
      <c r="OUW75" s="78"/>
      <c r="OUX75" s="9"/>
      <c r="OUY75" s="9"/>
      <c r="OUZ75" s="78"/>
      <c r="OVA75" s="9"/>
      <c r="OVB75" s="9"/>
      <c r="OVC75" s="78"/>
      <c r="OVD75" s="9"/>
      <c r="OVE75" s="9"/>
      <c r="OVF75" s="78"/>
      <c r="OVG75" s="9"/>
      <c r="OVH75" s="9"/>
      <c r="OVI75" s="78"/>
      <c r="OVJ75" s="9"/>
      <c r="OVK75" s="9"/>
      <c r="OVL75" s="78"/>
      <c r="OVM75" s="9"/>
      <c r="OVN75" s="9"/>
      <c r="OVO75" s="78"/>
      <c r="OVP75" s="9"/>
      <c r="OVQ75" s="9"/>
      <c r="OVR75" s="78"/>
      <c r="OVS75" s="9"/>
      <c r="OVT75" s="9"/>
      <c r="OVU75" s="78"/>
      <c r="OVV75" s="9"/>
      <c r="OVW75" s="9"/>
      <c r="OVX75" s="78"/>
      <c r="OVY75" s="9"/>
      <c r="OVZ75" s="9"/>
      <c r="OWA75" s="78"/>
      <c r="OWB75" s="9"/>
      <c r="OWC75" s="9"/>
      <c r="OWD75" s="78"/>
      <c r="OWE75" s="9"/>
      <c r="OWF75" s="9"/>
      <c r="OWG75" s="78"/>
      <c r="OWH75" s="9"/>
      <c r="OWI75" s="9"/>
      <c r="OWJ75" s="78"/>
      <c r="OWK75" s="9"/>
      <c r="OWL75" s="9"/>
      <c r="OWM75" s="78"/>
      <c r="OWN75" s="10"/>
      <c r="OWO75" s="10"/>
      <c r="OWP75" s="10"/>
      <c r="OWQ75" s="9"/>
      <c r="OWR75" s="9"/>
      <c r="OWS75" s="78"/>
      <c r="OWT75" s="10"/>
      <c r="OWU75" s="10"/>
      <c r="OWV75" s="10"/>
      <c r="OWW75" s="9"/>
      <c r="OWX75" s="9"/>
      <c r="OWY75" s="78"/>
      <c r="OWZ75" s="9"/>
      <c r="OXA75" s="9"/>
      <c r="OXB75" s="78"/>
      <c r="OXC75" s="10"/>
      <c r="OXD75" s="10"/>
      <c r="OXE75" s="10"/>
      <c r="OXF75" s="10"/>
      <c r="OXG75" s="10"/>
      <c r="OXH75" s="10"/>
      <c r="OXI75" s="57"/>
      <c r="OXJ75" s="58"/>
      <c r="OXK75" s="9"/>
      <c r="OXL75" s="9"/>
      <c r="OXM75" s="78"/>
      <c r="OXN75" s="9"/>
      <c r="OXO75" s="9"/>
      <c r="OXP75" s="78"/>
      <c r="OXQ75" s="9"/>
      <c r="OXR75" s="9"/>
      <c r="OXS75" s="78"/>
      <c r="OXT75" s="9"/>
      <c r="OXU75" s="9"/>
      <c r="OXV75" s="78"/>
      <c r="OXW75" s="9"/>
      <c r="OXX75" s="9"/>
      <c r="OXY75" s="78"/>
      <c r="OXZ75" s="9"/>
      <c r="OYA75" s="9"/>
      <c r="OYB75" s="78"/>
      <c r="OYC75" s="9"/>
      <c r="OYD75" s="9"/>
      <c r="OYE75" s="78"/>
      <c r="OYF75" s="9"/>
      <c r="OYG75" s="9"/>
      <c r="OYH75" s="78"/>
      <c r="OYI75" s="9"/>
      <c r="OYJ75" s="9"/>
      <c r="OYK75" s="78"/>
      <c r="OYL75" s="9"/>
      <c r="OYM75" s="9"/>
      <c r="OYN75" s="78"/>
      <c r="OYO75" s="9"/>
      <c r="OYP75" s="9"/>
      <c r="OYQ75" s="78"/>
      <c r="OYR75" s="9"/>
      <c r="OYS75" s="9"/>
      <c r="OYT75" s="78"/>
      <c r="OYU75" s="9"/>
      <c r="OYV75" s="9"/>
      <c r="OYW75" s="78"/>
      <c r="OYX75" s="9"/>
      <c r="OYY75" s="9"/>
      <c r="OYZ75" s="78"/>
      <c r="OZA75" s="9"/>
      <c r="OZB75" s="9"/>
      <c r="OZC75" s="78"/>
      <c r="OZD75" s="9"/>
      <c r="OZE75" s="9"/>
      <c r="OZF75" s="78"/>
      <c r="OZG75" s="9"/>
      <c r="OZH75" s="9"/>
      <c r="OZI75" s="78"/>
      <c r="OZJ75" s="9"/>
      <c r="OZK75" s="9"/>
      <c r="OZL75" s="78"/>
      <c r="OZM75" s="9"/>
      <c r="OZN75" s="9"/>
      <c r="OZO75" s="78"/>
      <c r="OZP75" s="9"/>
      <c r="OZQ75" s="9"/>
      <c r="OZR75" s="78"/>
      <c r="OZS75" s="9"/>
      <c r="OZT75" s="9"/>
      <c r="OZU75" s="78"/>
      <c r="OZV75" s="10"/>
      <c r="OZW75" s="10"/>
      <c r="OZX75" s="10"/>
      <c r="OZY75" s="9"/>
      <c r="OZZ75" s="9"/>
      <c r="PAA75" s="78"/>
      <c r="PAB75" s="10"/>
      <c r="PAC75" s="10"/>
      <c r="PAD75" s="10"/>
      <c r="PAE75" s="9"/>
      <c r="PAF75" s="9"/>
      <c r="PAG75" s="78"/>
      <c r="PAH75" s="9"/>
      <c r="PAI75" s="9"/>
      <c r="PAJ75" s="78"/>
      <c r="PAK75" s="10"/>
      <c r="PAL75" s="10"/>
      <c r="PAM75" s="10"/>
      <c r="PAN75" s="10"/>
      <c r="PAO75" s="10"/>
      <c r="PAP75" s="10"/>
      <c r="PAQ75" s="57"/>
      <c r="PAR75" s="58"/>
      <c r="PAS75" s="9"/>
      <c r="PAT75" s="9"/>
      <c r="PAU75" s="78"/>
      <c r="PAV75" s="9"/>
      <c r="PAW75" s="9"/>
      <c r="PAX75" s="78"/>
      <c r="PAY75" s="9"/>
      <c r="PAZ75" s="9"/>
      <c r="PBA75" s="78"/>
      <c r="PBB75" s="9"/>
      <c r="PBC75" s="9"/>
      <c r="PBD75" s="78"/>
      <c r="PBE75" s="9"/>
      <c r="PBF75" s="9"/>
      <c r="PBG75" s="78"/>
      <c r="PBH75" s="9"/>
      <c r="PBI75" s="9"/>
      <c r="PBJ75" s="78"/>
      <c r="PBK75" s="9"/>
      <c r="PBL75" s="9"/>
      <c r="PBM75" s="78"/>
      <c r="PBN75" s="9"/>
      <c r="PBO75" s="9"/>
      <c r="PBP75" s="78"/>
      <c r="PBQ75" s="9"/>
      <c r="PBR75" s="9"/>
      <c r="PBS75" s="78"/>
      <c r="PBT75" s="9"/>
      <c r="PBU75" s="9"/>
      <c r="PBV75" s="78"/>
      <c r="PBW75" s="9"/>
      <c r="PBX75" s="9"/>
      <c r="PBY75" s="78"/>
      <c r="PBZ75" s="9"/>
      <c r="PCA75" s="9"/>
      <c r="PCB75" s="78"/>
      <c r="PCC75" s="9"/>
      <c r="PCD75" s="9"/>
      <c r="PCE75" s="78"/>
      <c r="PCF75" s="9"/>
      <c r="PCG75" s="9"/>
      <c r="PCH75" s="78"/>
      <c r="PCI75" s="9"/>
      <c r="PCJ75" s="9"/>
      <c r="PCK75" s="78"/>
      <c r="PCL75" s="9"/>
      <c r="PCM75" s="9"/>
      <c r="PCN75" s="78"/>
      <c r="PCO75" s="9"/>
      <c r="PCP75" s="9"/>
      <c r="PCQ75" s="78"/>
      <c r="PCR75" s="9"/>
      <c r="PCS75" s="9"/>
      <c r="PCT75" s="78"/>
      <c r="PCU75" s="9"/>
      <c r="PCV75" s="9"/>
      <c r="PCW75" s="78"/>
      <c r="PCX75" s="9"/>
      <c r="PCY75" s="9"/>
      <c r="PCZ75" s="78"/>
      <c r="PDA75" s="9"/>
      <c r="PDB75" s="9"/>
      <c r="PDC75" s="78"/>
      <c r="PDD75" s="10"/>
      <c r="PDE75" s="10"/>
      <c r="PDF75" s="10"/>
      <c r="PDG75" s="9"/>
      <c r="PDH75" s="9"/>
      <c r="PDI75" s="78"/>
      <c r="PDJ75" s="10"/>
      <c r="PDK75" s="10"/>
      <c r="PDL75" s="10"/>
      <c r="PDM75" s="9"/>
      <c r="PDN75" s="9"/>
      <c r="PDO75" s="78"/>
      <c r="PDP75" s="9"/>
      <c r="PDQ75" s="9"/>
      <c r="PDR75" s="78"/>
      <c r="PDS75" s="10"/>
      <c r="PDT75" s="10"/>
      <c r="PDU75" s="10"/>
      <c r="PDV75" s="10"/>
      <c r="PDW75" s="10"/>
      <c r="PDX75" s="10"/>
      <c r="PDY75" s="57"/>
      <c r="PDZ75" s="58"/>
      <c r="PEA75" s="9"/>
      <c r="PEB75" s="9"/>
      <c r="PEC75" s="78"/>
      <c r="PED75" s="9"/>
      <c r="PEE75" s="9"/>
      <c r="PEF75" s="78"/>
      <c r="PEG75" s="9"/>
      <c r="PEH75" s="9"/>
      <c r="PEI75" s="78"/>
      <c r="PEJ75" s="9"/>
      <c r="PEK75" s="9"/>
      <c r="PEL75" s="78"/>
      <c r="PEM75" s="9"/>
      <c r="PEN75" s="9"/>
      <c r="PEO75" s="78"/>
      <c r="PEP75" s="9"/>
      <c r="PEQ75" s="9"/>
      <c r="PER75" s="78"/>
      <c r="PES75" s="9"/>
      <c r="PET75" s="9"/>
      <c r="PEU75" s="78"/>
      <c r="PEV75" s="9"/>
      <c r="PEW75" s="9"/>
      <c r="PEX75" s="78"/>
      <c r="PEY75" s="9"/>
      <c r="PEZ75" s="9"/>
      <c r="PFA75" s="78"/>
      <c r="PFB75" s="9"/>
      <c r="PFC75" s="9"/>
      <c r="PFD75" s="78"/>
      <c r="PFE75" s="9"/>
      <c r="PFF75" s="9"/>
      <c r="PFG75" s="78"/>
      <c r="PFH75" s="9"/>
      <c r="PFI75" s="9"/>
      <c r="PFJ75" s="78"/>
      <c r="PFK75" s="9"/>
      <c r="PFL75" s="9"/>
      <c r="PFM75" s="78"/>
      <c r="PFN75" s="9"/>
      <c r="PFO75" s="9"/>
      <c r="PFP75" s="78"/>
      <c r="PFQ75" s="9"/>
      <c r="PFR75" s="9"/>
      <c r="PFS75" s="78"/>
      <c r="PFT75" s="9"/>
      <c r="PFU75" s="9"/>
      <c r="PFV75" s="78"/>
      <c r="PFW75" s="9"/>
      <c r="PFX75" s="9"/>
      <c r="PFY75" s="78"/>
      <c r="PFZ75" s="9"/>
      <c r="PGA75" s="9"/>
      <c r="PGB75" s="78"/>
      <c r="PGC75" s="9"/>
      <c r="PGD75" s="9"/>
      <c r="PGE75" s="78"/>
      <c r="PGF75" s="9"/>
      <c r="PGG75" s="9"/>
      <c r="PGH75" s="78"/>
      <c r="PGI75" s="9"/>
      <c r="PGJ75" s="9"/>
      <c r="PGK75" s="78"/>
      <c r="PGL75" s="10"/>
      <c r="PGM75" s="10"/>
      <c r="PGN75" s="10"/>
      <c r="PGO75" s="9"/>
      <c r="PGP75" s="9"/>
      <c r="PGQ75" s="78"/>
      <c r="PGR75" s="10"/>
      <c r="PGS75" s="10"/>
      <c r="PGT75" s="10"/>
      <c r="PGU75" s="9"/>
      <c r="PGV75" s="9"/>
      <c r="PGW75" s="78"/>
      <c r="PGX75" s="9"/>
      <c r="PGY75" s="9"/>
      <c r="PGZ75" s="78"/>
      <c r="PHA75" s="10"/>
      <c r="PHB75" s="10"/>
      <c r="PHC75" s="10"/>
      <c r="PHD75" s="10"/>
      <c r="PHE75" s="10"/>
      <c r="PHF75" s="10"/>
      <c r="PHG75" s="57"/>
      <c r="PHH75" s="58"/>
      <c r="PHI75" s="9"/>
      <c r="PHJ75" s="9"/>
      <c r="PHK75" s="78"/>
      <c r="PHL75" s="9"/>
      <c r="PHM75" s="9"/>
      <c r="PHN75" s="78"/>
      <c r="PHO75" s="9"/>
      <c r="PHP75" s="9"/>
      <c r="PHQ75" s="78"/>
      <c r="PHR75" s="9"/>
      <c r="PHS75" s="9"/>
      <c r="PHT75" s="78"/>
      <c r="PHU75" s="9"/>
      <c r="PHV75" s="9"/>
      <c r="PHW75" s="78"/>
      <c r="PHX75" s="9"/>
      <c r="PHY75" s="9"/>
      <c r="PHZ75" s="78"/>
      <c r="PIA75" s="9"/>
      <c r="PIB75" s="9"/>
      <c r="PIC75" s="78"/>
      <c r="PID75" s="9"/>
      <c r="PIE75" s="9"/>
      <c r="PIF75" s="78"/>
      <c r="PIG75" s="9"/>
      <c r="PIH75" s="9"/>
      <c r="PII75" s="78"/>
      <c r="PIJ75" s="9"/>
      <c r="PIK75" s="9"/>
      <c r="PIL75" s="78"/>
      <c r="PIM75" s="9"/>
      <c r="PIN75" s="9"/>
      <c r="PIO75" s="78"/>
      <c r="PIP75" s="9"/>
      <c r="PIQ75" s="9"/>
      <c r="PIR75" s="78"/>
      <c r="PIS75" s="9"/>
      <c r="PIT75" s="9"/>
      <c r="PIU75" s="78"/>
      <c r="PIV75" s="9"/>
      <c r="PIW75" s="9"/>
      <c r="PIX75" s="78"/>
      <c r="PIY75" s="9"/>
      <c r="PIZ75" s="9"/>
      <c r="PJA75" s="78"/>
      <c r="PJB75" s="9"/>
      <c r="PJC75" s="9"/>
      <c r="PJD75" s="78"/>
      <c r="PJE75" s="9"/>
      <c r="PJF75" s="9"/>
      <c r="PJG75" s="78"/>
      <c r="PJH75" s="9"/>
      <c r="PJI75" s="9"/>
      <c r="PJJ75" s="78"/>
      <c r="PJK75" s="9"/>
      <c r="PJL75" s="9"/>
      <c r="PJM75" s="78"/>
      <c r="PJN75" s="9"/>
      <c r="PJO75" s="9"/>
      <c r="PJP75" s="78"/>
      <c r="PJQ75" s="9"/>
      <c r="PJR75" s="9"/>
      <c r="PJS75" s="78"/>
      <c r="PJT75" s="10"/>
      <c r="PJU75" s="10"/>
      <c r="PJV75" s="10"/>
      <c r="PJW75" s="9"/>
      <c r="PJX75" s="9"/>
      <c r="PJY75" s="78"/>
      <c r="PJZ75" s="10"/>
      <c r="PKA75" s="10"/>
      <c r="PKB75" s="10"/>
      <c r="PKC75" s="9"/>
      <c r="PKD75" s="9"/>
      <c r="PKE75" s="78"/>
      <c r="PKF75" s="9"/>
      <c r="PKG75" s="9"/>
      <c r="PKH75" s="78"/>
      <c r="PKI75" s="10"/>
      <c r="PKJ75" s="10"/>
      <c r="PKK75" s="10"/>
      <c r="PKL75" s="10"/>
      <c r="PKM75" s="10"/>
      <c r="PKN75" s="10"/>
      <c r="PKO75" s="57"/>
      <c r="PKP75" s="58"/>
      <c r="PKQ75" s="9"/>
      <c r="PKR75" s="9"/>
      <c r="PKS75" s="78"/>
      <c r="PKT75" s="9"/>
      <c r="PKU75" s="9"/>
      <c r="PKV75" s="78"/>
      <c r="PKW75" s="9"/>
      <c r="PKX75" s="9"/>
      <c r="PKY75" s="78"/>
      <c r="PKZ75" s="9"/>
      <c r="PLA75" s="9"/>
      <c r="PLB75" s="78"/>
      <c r="PLC75" s="9"/>
      <c r="PLD75" s="9"/>
      <c r="PLE75" s="78"/>
      <c r="PLF75" s="9"/>
      <c r="PLG75" s="9"/>
      <c r="PLH75" s="78"/>
      <c r="PLI75" s="9"/>
      <c r="PLJ75" s="9"/>
      <c r="PLK75" s="78"/>
      <c r="PLL75" s="9"/>
      <c r="PLM75" s="9"/>
      <c r="PLN75" s="78"/>
      <c r="PLO75" s="9"/>
      <c r="PLP75" s="9"/>
      <c r="PLQ75" s="78"/>
      <c r="PLR75" s="9"/>
      <c r="PLS75" s="9"/>
      <c r="PLT75" s="78"/>
      <c r="PLU75" s="9"/>
      <c r="PLV75" s="9"/>
      <c r="PLW75" s="78"/>
      <c r="PLX75" s="9"/>
      <c r="PLY75" s="9"/>
      <c r="PLZ75" s="78"/>
      <c r="PMA75" s="9"/>
      <c r="PMB75" s="9"/>
      <c r="PMC75" s="78"/>
      <c r="PMD75" s="9"/>
      <c r="PME75" s="9"/>
      <c r="PMF75" s="78"/>
      <c r="PMG75" s="9"/>
      <c r="PMH75" s="9"/>
      <c r="PMI75" s="78"/>
      <c r="PMJ75" s="9"/>
      <c r="PMK75" s="9"/>
      <c r="PML75" s="78"/>
      <c r="PMM75" s="9"/>
      <c r="PMN75" s="9"/>
      <c r="PMO75" s="78"/>
      <c r="PMP75" s="9"/>
      <c r="PMQ75" s="9"/>
      <c r="PMR75" s="78"/>
      <c r="PMS75" s="9"/>
      <c r="PMT75" s="9"/>
      <c r="PMU75" s="78"/>
      <c r="PMV75" s="9"/>
      <c r="PMW75" s="9"/>
      <c r="PMX75" s="78"/>
      <c r="PMY75" s="9"/>
      <c r="PMZ75" s="9"/>
      <c r="PNA75" s="78"/>
      <c r="PNB75" s="10"/>
      <c r="PNC75" s="10"/>
      <c r="PND75" s="10"/>
      <c r="PNE75" s="9"/>
      <c r="PNF75" s="9"/>
      <c r="PNG75" s="78"/>
      <c r="PNH75" s="10"/>
      <c r="PNI75" s="10"/>
      <c r="PNJ75" s="10"/>
      <c r="PNK75" s="9"/>
      <c r="PNL75" s="9"/>
      <c r="PNM75" s="78"/>
      <c r="PNN75" s="9"/>
      <c r="PNO75" s="9"/>
      <c r="PNP75" s="78"/>
      <c r="PNQ75" s="10"/>
      <c r="PNR75" s="10"/>
      <c r="PNS75" s="10"/>
      <c r="PNT75" s="10"/>
      <c r="PNU75" s="10"/>
      <c r="PNV75" s="10"/>
      <c r="PNW75" s="57"/>
      <c r="PNX75" s="58"/>
      <c r="PNY75" s="9"/>
      <c r="PNZ75" s="9"/>
      <c r="POA75" s="78"/>
      <c r="POB75" s="9"/>
      <c r="POC75" s="9"/>
      <c r="POD75" s="78"/>
      <c r="POE75" s="9"/>
      <c r="POF75" s="9"/>
      <c r="POG75" s="78"/>
      <c r="POH75" s="9"/>
      <c r="POI75" s="9"/>
      <c r="POJ75" s="78"/>
      <c r="POK75" s="9"/>
      <c r="POL75" s="9"/>
      <c r="POM75" s="78"/>
      <c r="PON75" s="9"/>
      <c r="POO75" s="9"/>
      <c r="POP75" s="78"/>
      <c r="POQ75" s="9"/>
      <c r="POR75" s="9"/>
      <c r="POS75" s="78"/>
      <c r="POT75" s="9"/>
      <c r="POU75" s="9"/>
      <c r="POV75" s="78"/>
      <c r="POW75" s="9"/>
      <c r="POX75" s="9"/>
      <c r="POY75" s="78"/>
      <c r="POZ75" s="9"/>
      <c r="PPA75" s="9"/>
      <c r="PPB75" s="78"/>
      <c r="PPC75" s="9"/>
      <c r="PPD75" s="9"/>
      <c r="PPE75" s="78"/>
      <c r="PPF75" s="9"/>
      <c r="PPG75" s="9"/>
      <c r="PPH75" s="78"/>
      <c r="PPI75" s="9"/>
      <c r="PPJ75" s="9"/>
      <c r="PPK75" s="78"/>
      <c r="PPL75" s="9"/>
      <c r="PPM75" s="9"/>
      <c r="PPN75" s="78"/>
      <c r="PPO75" s="9"/>
      <c r="PPP75" s="9"/>
      <c r="PPQ75" s="78"/>
      <c r="PPR75" s="9"/>
      <c r="PPS75" s="9"/>
      <c r="PPT75" s="78"/>
      <c r="PPU75" s="9"/>
      <c r="PPV75" s="9"/>
      <c r="PPW75" s="78"/>
      <c r="PPX75" s="9"/>
      <c r="PPY75" s="9"/>
      <c r="PPZ75" s="78"/>
      <c r="PQA75" s="9"/>
      <c r="PQB75" s="9"/>
      <c r="PQC75" s="78"/>
      <c r="PQD75" s="9"/>
      <c r="PQE75" s="9"/>
      <c r="PQF75" s="78"/>
      <c r="PQG75" s="9"/>
      <c r="PQH75" s="9"/>
      <c r="PQI75" s="78"/>
      <c r="PQJ75" s="10"/>
      <c r="PQK75" s="10"/>
      <c r="PQL75" s="10"/>
      <c r="PQM75" s="9"/>
      <c r="PQN75" s="9"/>
      <c r="PQO75" s="78"/>
      <c r="PQP75" s="10"/>
      <c r="PQQ75" s="10"/>
      <c r="PQR75" s="10"/>
      <c r="PQS75" s="9"/>
      <c r="PQT75" s="9"/>
      <c r="PQU75" s="78"/>
      <c r="PQV75" s="9"/>
      <c r="PQW75" s="9"/>
      <c r="PQX75" s="78"/>
      <c r="PQY75" s="10"/>
      <c r="PQZ75" s="10"/>
      <c r="PRA75" s="10"/>
      <c r="PRB75" s="10"/>
      <c r="PRC75" s="10"/>
      <c r="PRD75" s="10"/>
      <c r="PRE75" s="57"/>
      <c r="PRF75" s="58"/>
      <c r="PRG75" s="9"/>
      <c r="PRH75" s="9"/>
      <c r="PRI75" s="78"/>
      <c r="PRJ75" s="9"/>
      <c r="PRK75" s="9"/>
      <c r="PRL75" s="78"/>
      <c r="PRM75" s="9"/>
      <c r="PRN75" s="9"/>
      <c r="PRO75" s="78"/>
      <c r="PRP75" s="9"/>
      <c r="PRQ75" s="9"/>
      <c r="PRR75" s="78"/>
      <c r="PRS75" s="9"/>
      <c r="PRT75" s="9"/>
      <c r="PRU75" s="78"/>
      <c r="PRV75" s="9"/>
      <c r="PRW75" s="9"/>
      <c r="PRX75" s="78"/>
      <c r="PRY75" s="9"/>
      <c r="PRZ75" s="9"/>
      <c r="PSA75" s="78"/>
      <c r="PSB75" s="9"/>
      <c r="PSC75" s="9"/>
      <c r="PSD75" s="78"/>
      <c r="PSE75" s="9"/>
      <c r="PSF75" s="9"/>
      <c r="PSG75" s="78"/>
      <c r="PSH75" s="9"/>
      <c r="PSI75" s="9"/>
      <c r="PSJ75" s="78"/>
      <c r="PSK75" s="9"/>
      <c r="PSL75" s="9"/>
      <c r="PSM75" s="78"/>
      <c r="PSN75" s="9"/>
      <c r="PSO75" s="9"/>
      <c r="PSP75" s="78"/>
      <c r="PSQ75" s="9"/>
      <c r="PSR75" s="9"/>
      <c r="PSS75" s="78"/>
      <c r="PST75" s="9"/>
      <c r="PSU75" s="9"/>
      <c r="PSV75" s="78"/>
      <c r="PSW75" s="9"/>
      <c r="PSX75" s="9"/>
      <c r="PSY75" s="78"/>
      <c r="PSZ75" s="9"/>
      <c r="PTA75" s="9"/>
      <c r="PTB75" s="78"/>
      <c r="PTC75" s="9"/>
      <c r="PTD75" s="9"/>
      <c r="PTE75" s="78"/>
      <c r="PTF75" s="9"/>
      <c r="PTG75" s="9"/>
      <c r="PTH75" s="78"/>
      <c r="PTI75" s="9"/>
      <c r="PTJ75" s="9"/>
      <c r="PTK75" s="78"/>
      <c r="PTL75" s="9"/>
      <c r="PTM75" s="9"/>
      <c r="PTN75" s="78"/>
      <c r="PTO75" s="9"/>
      <c r="PTP75" s="9"/>
      <c r="PTQ75" s="78"/>
      <c r="PTR75" s="10"/>
      <c r="PTS75" s="10"/>
      <c r="PTT75" s="10"/>
      <c r="PTU75" s="9"/>
      <c r="PTV75" s="9"/>
      <c r="PTW75" s="78"/>
      <c r="PTX75" s="10"/>
      <c r="PTY75" s="10"/>
      <c r="PTZ75" s="10"/>
      <c r="PUA75" s="9"/>
      <c r="PUB75" s="9"/>
      <c r="PUC75" s="78"/>
      <c r="PUD75" s="9"/>
      <c r="PUE75" s="9"/>
      <c r="PUF75" s="78"/>
      <c r="PUG75" s="10"/>
      <c r="PUH75" s="10"/>
      <c r="PUI75" s="10"/>
      <c r="PUJ75" s="10"/>
      <c r="PUK75" s="10"/>
      <c r="PUL75" s="10"/>
      <c r="PUM75" s="57"/>
      <c r="PUN75" s="58"/>
      <c r="PUO75" s="9"/>
      <c r="PUP75" s="9"/>
      <c r="PUQ75" s="78"/>
      <c r="PUR75" s="9"/>
      <c r="PUS75" s="9"/>
      <c r="PUT75" s="78"/>
      <c r="PUU75" s="9"/>
      <c r="PUV75" s="9"/>
      <c r="PUW75" s="78"/>
      <c r="PUX75" s="9"/>
      <c r="PUY75" s="9"/>
      <c r="PUZ75" s="78"/>
      <c r="PVA75" s="9"/>
      <c r="PVB75" s="9"/>
      <c r="PVC75" s="78"/>
      <c r="PVD75" s="9"/>
      <c r="PVE75" s="9"/>
      <c r="PVF75" s="78"/>
      <c r="PVG75" s="9"/>
      <c r="PVH75" s="9"/>
      <c r="PVI75" s="78"/>
      <c r="PVJ75" s="9"/>
      <c r="PVK75" s="9"/>
      <c r="PVL75" s="78"/>
      <c r="PVM75" s="9"/>
      <c r="PVN75" s="9"/>
      <c r="PVO75" s="78"/>
      <c r="PVP75" s="9"/>
      <c r="PVQ75" s="9"/>
      <c r="PVR75" s="78"/>
      <c r="PVS75" s="9"/>
      <c r="PVT75" s="9"/>
      <c r="PVU75" s="78"/>
      <c r="PVV75" s="9"/>
      <c r="PVW75" s="9"/>
      <c r="PVX75" s="78"/>
      <c r="PVY75" s="9"/>
      <c r="PVZ75" s="9"/>
      <c r="PWA75" s="78"/>
      <c r="PWB75" s="9"/>
      <c r="PWC75" s="9"/>
      <c r="PWD75" s="78"/>
      <c r="PWE75" s="9"/>
      <c r="PWF75" s="9"/>
      <c r="PWG75" s="78"/>
      <c r="PWH75" s="9"/>
      <c r="PWI75" s="9"/>
      <c r="PWJ75" s="78"/>
      <c r="PWK75" s="9"/>
      <c r="PWL75" s="9"/>
      <c r="PWM75" s="78"/>
      <c r="PWN75" s="9"/>
      <c r="PWO75" s="9"/>
      <c r="PWP75" s="78"/>
      <c r="PWQ75" s="9"/>
      <c r="PWR75" s="9"/>
      <c r="PWS75" s="78"/>
      <c r="PWT75" s="9"/>
      <c r="PWU75" s="9"/>
      <c r="PWV75" s="78"/>
      <c r="PWW75" s="9"/>
      <c r="PWX75" s="9"/>
      <c r="PWY75" s="78"/>
      <c r="PWZ75" s="10"/>
      <c r="PXA75" s="10"/>
      <c r="PXB75" s="10"/>
      <c r="PXC75" s="9"/>
      <c r="PXD75" s="9"/>
      <c r="PXE75" s="78"/>
      <c r="PXF75" s="10"/>
      <c r="PXG75" s="10"/>
      <c r="PXH75" s="10"/>
      <c r="PXI75" s="9"/>
      <c r="PXJ75" s="9"/>
      <c r="PXK75" s="78"/>
      <c r="PXL75" s="9"/>
      <c r="PXM75" s="9"/>
      <c r="PXN75" s="78"/>
      <c r="PXO75" s="10"/>
      <c r="PXP75" s="10"/>
      <c r="PXQ75" s="10"/>
      <c r="PXR75" s="10"/>
      <c r="PXS75" s="10"/>
      <c r="PXT75" s="10"/>
      <c r="PXU75" s="57"/>
      <c r="PXV75" s="58"/>
      <c r="PXW75" s="9"/>
      <c r="PXX75" s="9"/>
      <c r="PXY75" s="78"/>
      <c r="PXZ75" s="9"/>
      <c r="PYA75" s="9"/>
      <c r="PYB75" s="78"/>
      <c r="PYC75" s="9"/>
      <c r="PYD75" s="9"/>
      <c r="PYE75" s="78"/>
      <c r="PYF75" s="9"/>
      <c r="PYG75" s="9"/>
      <c r="PYH75" s="78"/>
      <c r="PYI75" s="9"/>
      <c r="PYJ75" s="9"/>
      <c r="PYK75" s="78"/>
      <c r="PYL75" s="9"/>
      <c r="PYM75" s="9"/>
      <c r="PYN75" s="78"/>
      <c r="PYO75" s="9"/>
      <c r="PYP75" s="9"/>
      <c r="PYQ75" s="78"/>
      <c r="PYR75" s="9"/>
      <c r="PYS75" s="9"/>
      <c r="PYT75" s="78"/>
      <c r="PYU75" s="9"/>
      <c r="PYV75" s="9"/>
      <c r="PYW75" s="78"/>
      <c r="PYX75" s="9"/>
      <c r="PYY75" s="9"/>
      <c r="PYZ75" s="78"/>
      <c r="PZA75" s="9"/>
      <c r="PZB75" s="9"/>
      <c r="PZC75" s="78"/>
      <c r="PZD75" s="9"/>
      <c r="PZE75" s="9"/>
      <c r="PZF75" s="78"/>
      <c r="PZG75" s="9"/>
      <c r="PZH75" s="9"/>
      <c r="PZI75" s="78"/>
      <c r="PZJ75" s="9"/>
      <c r="PZK75" s="9"/>
      <c r="PZL75" s="78"/>
      <c r="PZM75" s="9"/>
      <c r="PZN75" s="9"/>
      <c r="PZO75" s="78"/>
      <c r="PZP75" s="9"/>
      <c r="PZQ75" s="9"/>
      <c r="PZR75" s="78"/>
      <c r="PZS75" s="9"/>
      <c r="PZT75" s="9"/>
      <c r="PZU75" s="78"/>
      <c r="PZV75" s="9"/>
      <c r="PZW75" s="9"/>
      <c r="PZX75" s="78"/>
      <c r="PZY75" s="9"/>
      <c r="PZZ75" s="9"/>
      <c r="QAA75" s="78"/>
      <c r="QAB75" s="9"/>
      <c r="QAC75" s="9"/>
      <c r="QAD75" s="78"/>
      <c r="QAE75" s="9"/>
      <c r="QAF75" s="9"/>
      <c r="QAG75" s="78"/>
      <c r="QAH75" s="10"/>
      <c r="QAI75" s="10"/>
      <c r="QAJ75" s="10"/>
      <c r="QAK75" s="9"/>
      <c r="QAL75" s="9"/>
      <c r="QAM75" s="78"/>
      <c r="QAN75" s="10"/>
      <c r="QAO75" s="10"/>
      <c r="QAP75" s="10"/>
      <c r="QAQ75" s="9"/>
      <c r="QAR75" s="9"/>
      <c r="QAS75" s="78"/>
      <c r="QAT75" s="9"/>
      <c r="QAU75" s="9"/>
      <c r="QAV75" s="78"/>
      <c r="QAW75" s="10"/>
      <c r="QAX75" s="10"/>
      <c r="QAY75" s="10"/>
      <c r="QAZ75" s="10"/>
      <c r="QBA75" s="10"/>
      <c r="QBB75" s="10"/>
      <c r="QBC75" s="57"/>
      <c r="QBD75" s="58"/>
      <c r="QBE75" s="9"/>
      <c r="QBF75" s="9"/>
      <c r="QBG75" s="78"/>
      <c r="QBH75" s="9"/>
      <c r="QBI75" s="9"/>
      <c r="QBJ75" s="78"/>
      <c r="QBK75" s="9"/>
      <c r="QBL75" s="9"/>
      <c r="QBM75" s="78"/>
      <c r="QBN75" s="9"/>
      <c r="QBO75" s="9"/>
      <c r="QBP75" s="78"/>
      <c r="QBQ75" s="9"/>
      <c r="QBR75" s="9"/>
      <c r="QBS75" s="78"/>
      <c r="QBT75" s="9"/>
      <c r="QBU75" s="9"/>
      <c r="QBV75" s="78"/>
      <c r="QBW75" s="9"/>
      <c r="QBX75" s="9"/>
      <c r="QBY75" s="78"/>
      <c r="QBZ75" s="9"/>
      <c r="QCA75" s="9"/>
      <c r="QCB75" s="78"/>
      <c r="QCC75" s="9"/>
      <c r="QCD75" s="9"/>
      <c r="QCE75" s="78"/>
      <c r="QCF75" s="9"/>
      <c r="QCG75" s="9"/>
      <c r="QCH75" s="78"/>
      <c r="QCI75" s="9"/>
      <c r="QCJ75" s="9"/>
      <c r="QCK75" s="78"/>
      <c r="QCL75" s="9"/>
      <c r="QCM75" s="9"/>
      <c r="QCN75" s="78"/>
      <c r="QCO75" s="9"/>
      <c r="QCP75" s="9"/>
      <c r="QCQ75" s="78"/>
      <c r="QCR75" s="9"/>
      <c r="QCS75" s="9"/>
      <c r="QCT75" s="78"/>
      <c r="QCU75" s="9"/>
      <c r="QCV75" s="9"/>
      <c r="QCW75" s="78"/>
      <c r="QCX75" s="9"/>
      <c r="QCY75" s="9"/>
      <c r="QCZ75" s="78"/>
      <c r="QDA75" s="9"/>
      <c r="QDB75" s="9"/>
      <c r="QDC75" s="78"/>
      <c r="QDD75" s="9"/>
      <c r="QDE75" s="9"/>
      <c r="QDF75" s="78"/>
      <c r="QDG75" s="9"/>
      <c r="QDH75" s="9"/>
      <c r="QDI75" s="78"/>
      <c r="QDJ75" s="9"/>
      <c r="QDK75" s="9"/>
      <c r="QDL75" s="78"/>
      <c r="QDM75" s="9"/>
      <c r="QDN75" s="9"/>
      <c r="QDO75" s="78"/>
      <c r="QDP75" s="10"/>
      <c r="QDQ75" s="10"/>
      <c r="QDR75" s="10"/>
      <c r="QDS75" s="9"/>
      <c r="QDT75" s="9"/>
      <c r="QDU75" s="78"/>
      <c r="QDV75" s="10"/>
      <c r="QDW75" s="10"/>
      <c r="QDX75" s="10"/>
      <c r="QDY75" s="9"/>
      <c r="QDZ75" s="9"/>
      <c r="QEA75" s="78"/>
      <c r="QEB75" s="9"/>
      <c r="QEC75" s="9"/>
      <c r="QED75" s="78"/>
      <c r="QEE75" s="10"/>
      <c r="QEF75" s="10"/>
      <c r="QEG75" s="10"/>
      <c r="QEH75" s="10"/>
      <c r="QEI75" s="10"/>
      <c r="QEJ75" s="10"/>
      <c r="QEK75" s="57"/>
      <c r="QEL75" s="58"/>
      <c r="QEM75" s="9"/>
      <c r="QEN75" s="9"/>
      <c r="QEO75" s="78"/>
      <c r="QEP75" s="9"/>
      <c r="QEQ75" s="9"/>
      <c r="QER75" s="78"/>
      <c r="QES75" s="9"/>
      <c r="QET75" s="9"/>
      <c r="QEU75" s="78"/>
      <c r="QEV75" s="9"/>
      <c r="QEW75" s="9"/>
      <c r="QEX75" s="78"/>
      <c r="QEY75" s="9"/>
      <c r="QEZ75" s="9"/>
      <c r="QFA75" s="78"/>
      <c r="QFB75" s="9"/>
      <c r="QFC75" s="9"/>
      <c r="QFD75" s="78"/>
      <c r="QFE75" s="9"/>
      <c r="QFF75" s="9"/>
      <c r="QFG75" s="78"/>
      <c r="QFH75" s="9"/>
      <c r="QFI75" s="9"/>
      <c r="QFJ75" s="78"/>
      <c r="QFK75" s="9"/>
      <c r="QFL75" s="9"/>
      <c r="QFM75" s="78"/>
      <c r="QFN75" s="9"/>
      <c r="QFO75" s="9"/>
      <c r="QFP75" s="78"/>
      <c r="QFQ75" s="9"/>
      <c r="QFR75" s="9"/>
      <c r="QFS75" s="78"/>
      <c r="QFT75" s="9"/>
      <c r="QFU75" s="9"/>
      <c r="QFV75" s="78"/>
      <c r="QFW75" s="9"/>
      <c r="QFX75" s="9"/>
      <c r="QFY75" s="78"/>
      <c r="QFZ75" s="9"/>
      <c r="QGA75" s="9"/>
      <c r="QGB75" s="78"/>
      <c r="QGC75" s="9"/>
      <c r="QGD75" s="9"/>
      <c r="QGE75" s="78"/>
      <c r="QGF75" s="9"/>
      <c r="QGG75" s="9"/>
      <c r="QGH75" s="78"/>
      <c r="QGI75" s="9"/>
      <c r="QGJ75" s="9"/>
      <c r="QGK75" s="78"/>
      <c r="QGL75" s="9"/>
      <c r="QGM75" s="9"/>
      <c r="QGN75" s="78"/>
      <c r="QGO75" s="9"/>
      <c r="QGP75" s="9"/>
      <c r="QGQ75" s="78"/>
      <c r="QGR75" s="9"/>
      <c r="QGS75" s="9"/>
      <c r="QGT75" s="78"/>
      <c r="QGU75" s="9"/>
      <c r="QGV75" s="9"/>
      <c r="QGW75" s="78"/>
      <c r="QGX75" s="10"/>
      <c r="QGY75" s="10"/>
      <c r="QGZ75" s="10"/>
      <c r="QHA75" s="9"/>
      <c r="QHB75" s="9"/>
      <c r="QHC75" s="78"/>
      <c r="QHD75" s="10"/>
      <c r="QHE75" s="10"/>
      <c r="QHF75" s="10"/>
      <c r="QHG75" s="9"/>
      <c r="QHH75" s="9"/>
      <c r="QHI75" s="78"/>
      <c r="QHJ75" s="9"/>
      <c r="QHK75" s="9"/>
      <c r="QHL75" s="78"/>
      <c r="QHM75" s="10"/>
      <c r="QHN75" s="10"/>
      <c r="QHO75" s="10"/>
      <c r="QHP75" s="10"/>
      <c r="QHQ75" s="10"/>
      <c r="QHR75" s="10"/>
      <c r="QHS75" s="57"/>
      <c r="QHT75" s="58"/>
      <c r="QHU75" s="9"/>
      <c r="QHV75" s="9"/>
      <c r="QHW75" s="78"/>
      <c r="QHX75" s="9"/>
      <c r="QHY75" s="9"/>
      <c r="QHZ75" s="78"/>
      <c r="QIA75" s="9"/>
      <c r="QIB75" s="9"/>
      <c r="QIC75" s="78"/>
      <c r="QID75" s="9"/>
      <c r="QIE75" s="9"/>
      <c r="QIF75" s="78"/>
      <c r="QIG75" s="9"/>
      <c r="QIH75" s="9"/>
      <c r="QII75" s="78"/>
      <c r="QIJ75" s="9"/>
      <c r="QIK75" s="9"/>
      <c r="QIL75" s="78"/>
      <c r="QIM75" s="9"/>
      <c r="QIN75" s="9"/>
      <c r="QIO75" s="78"/>
      <c r="QIP75" s="9"/>
      <c r="QIQ75" s="9"/>
      <c r="QIR75" s="78"/>
      <c r="QIS75" s="9"/>
      <c r="QIT75" s="9"/>
      <c r="QIU75" s="78"/>
      <c r="QIV75" s="9"/>
      <c r="QIW75" s="9"/>
      <c r="QIX75" s="78"/>
      <c r="QIY75" s="9"/>
      <c r="QIZ75" s="9"/>
      <c r="QJA75" s="78"/>
      <c r="QJB75" s="9"/>
      <c r="QJC75" s="9"/>
      <c r="QJD75" s="78"/>
      <c r="QJE75" s="9"/>
      <c r="QJF75" s="9"/>
      <c r="QJG75" s="78"/>
      <c r="QJH75" s="9"/>
      <c r="QJI75" s="9"/>
      <c r="QJJ75" s="78"/>
      <c r="QJK75" s="9"/>
      <c r="QJL75" s="9"/>
      <c r="QJM75" s="78"/>
      <c r="QJN75" s="9"/>
      <c r="QJO75" s="9"/>
      <c r="QJP75" s="78"/>
      <c r="QJQ75" s="9"/>
      <c r="QJR75" s="9"/>
      <c r="QJS75" s="78"/>
      <c r="QJT75" s="9"/>
      <c r="QJU75" s="9"/>
      <c r="QJV75" s="78"/>
      <c r="QJW75" s="9"/>
      <c r="QJX75" s="9"/>
      <c r="QJY75" s="78"/>
      <c r="QJZ75" s="9"/>
      <c r="QKA75" s="9"/>
      <c r="QKB75" s="78"/>
      <c r="QKC75" s="9"/>
      <c r="QKD75" s="9"/>
      <c r="QKE75" s="78"/>
      <c r="QKF75" s="10"/>
      <c r="QKG75" s="10"/>
      <c r="QKH75" s="10"/>
      <c r="QKI75" s="9"/>
      <c r="QKJ75" s="9"/>
      <c r="QKK75" s="78"/>
      <c r="QKL75" s="10"/>
      <c r="QKM75" s="10"/>
      <c r="QKN75" s="10"/>
      <c r="QKO75" s="9"/>
      <c r="QKP75" s="9"/>
      <c r="QKQ75" s="78"/>
      <c r="QKR75" s="9"/>
      <c r="QKS75" s="9"/>
      <c r="QKT75" s="78"/>
      <c r="QKU75" s="10"/>
      <c r="QKV75" s="10"/>
      <c r="QKW75" s="10"/>
      <c r="QKX75" s="10"/>
      <c r="QKY75" s="10"/>
      <c r="QKZ75" s="10"/>
      <c r="QLA75" s="57"/>
      <c r="QLB75" s="58"/>
      <c r="QLC75" s="9"/>
      <c r="QLD75" s="9"/>
      <c r="QLE75" s="78"/>
      <c r="QLF75" s="9"/>
      <c r="QLG75" s="9"/>
      <c r="QLH75" s="78"/>
      <c r="QLI75" s="9"/>
      <c r="QLJ75" s="9"/>
      <c r="QLK75" s="78"/>
      <c r="QLL75" s="9"/>
      <c r="QLM75" s="9"/>
      <c r="QLN75" s="78"/>
      <c r="QLO75" s="9"/>
      <c r="QLP75" s="9"/>
      <c r="QLQ75" s="78"/>
      <c r="QLR75" s="9"/>
      <c r="QLS75" s="9"/>
      <c r="QLT75" s="78"/>
      <c r="QLU75" s="9"/>
      <c r="QLV75" s="9"/>
      <c r="QLW75" s="78"/>
      <c r="QLX75" s="9"/>
      <c r="QLY75" s="9"/>
      <c r="QLZ75" s="78"/>
      <c r="QMA75" s="9"/>
      <c r="QMB75" s="9"/>
      <c r="QMC75" s="78"/>
      <c r="QMD75" s="9"/>
      <c r="QME75" s="9"/>
      <c r="QMF75" s="78"/>
      <c r="QMG75" s="9"/>
      <c r="QMH75" s="9"/>
      <c r="QMI75" s="78"/>
      <c r="QMJ75" s="9"/>
      <c r="QMK75" s="9"/>
      <c r="QML75" s="78"/>
      <c r="QMM75" s="9"/>
      <c r="QMN75" s="9"/>
      <c r="QMO75" s="78"/>
      <c r="QMP75" s="9"/>
      <c r="QMQ75" s="9"/>
      <c r="QMR75" s="78"/>
      <c r="QMS75" s="9"/>
      <c r="QMT75" s="9"/>
      <c r="QMU75" s="78"/>
      <c r="QMV75" s="9"/>
      <c r="QMW75" s="9"/>
      <c r="QMX75" s="78"/>
      <c r="QMY75" s="9"/>
      <c r="QMZ75" s="9"/>
      <c r="QNA75" s="78"/>
      <c r="QNB75" s="9"/>
      <c r="QNC75" s="9"/>
      <c r="QND75" s="78"/>
      <c r="QNE75" s="9"/>
      <c r="QNF75" s="9"/>
      <c r="QNG75" s="78"/>
      <c r="QNH75" s="9"/>
      <c r="QNI75" s="9"/>
      <c r="QNJ75" s="78"/>
      <c r="QNK75" s="9"/>
      <c r="QNL75" s="9"/>
      <c r="QNM75" s="78"/>
      <c r="QNN75" s="10"/>
      <c r="QNO75" s="10"/>
      <c r="QNP75" s="10"/>
      <c r="QNQ75" s="9"/>
      <c r="QNR75" s="9"/>
      <c r="QNS75" s="78"/>
      <c r="QNT75" s="10"/>
      <c r="QNU75" s="10"/>
      <c r="QNV75" s="10"/>
      <c r="QNW75" s="9"/>
      <c r="QNX75" s="9"/>
      <c r="QNY75" s="78"/>
      <c r="QNZ75" s="9"/>
      <c r="QOA75" s="9"/>
      <c r="QOB75" s="78"/>
      <c r="QOC75" s="10"/>
      <c r="QOD75" s="10"/>
      <c r="QOE75" s="10"/>
      <c r="QOF75" s="10"/>
      <c r="QOG75" s="10"/>
      <c r="QOH75" s="10"/>
      <c r="QOI75" s="57"/>
      <c r="QOJ75" s="58"/>
      <c r="QOK75" s="9"/>
      <c r="QOL75" s="9"/>
      <c r="QOM75" s="78"/>
      <c r="QON75" s="9"/>
      <c r="QOO75" s="9"/>
      <c r="QOP75" s="78"/>
      <c r="QOQ75" s="9"/>
      <c r="QOR75" s="9"/>
      <c r="QOS75" s="78"/>
      <c r="QOT75" s="9"/>
      <c r="QOU75" s="9"/>
      <c r="QOV75" s="78"/>
      <c r="QOW75" s="9"/>
      <c r="QOX75" s="9"/>
      <c r="QOY75" s="78"/>
      <c r="QOZ75" s="9"/>
      <c r="QPA75" s="9"/>
      <c r="QPB75" s="78"/>
      <c r="QPC75" s="9"/>
      <c r="QPD75" s="9"/>
      <c r="QPE75" s="78"/>
      <c r="QPF75" s="9"/>
      <c r="QPG75" s="9"/>
      <c r="QPH75" s="78"/>
      <c r="QPI75" s="9"/>
      <c r="QPJ75" s="9"/>
      <c r="QPK75" s="78"/>
      <c r="QPL75" s="9"/>
      <c r="QPM75" s="9"/>
      <c r="QPN75" s="78"/>
      <c r="QPO75" s="9"/>
      <c r="QPP75" s="9"/>
      <c r="QPQ75" s="78"/>
      <c r="QPR75" s="9"/>
      <c r="QPS75" s="9"/>
      <c r="QPT75" s="78"/>
      <c r="QPU75" s="9"/>
      <c r="QPV75" s="9"/>
      <c r="QPW75" s="78"/>
      <c r="QPX75" s="9"/>
      <c r="QPY75" s="9"/>
      <c r="QPZ75" s="78"/>
      <c r="QQA75" s="9"/>
      <c r="QQB75" s="9"/>
      <c r="QQC75" s="78"/>
      <c r="QQD75" s="9"/>
      <c r="QQE75" s="9"/>
      <c r="QQF75" s="78"/>
      <c r="QQG75" s="9"/>
      <c r="QQH75" s="9"/>
      <c r="QQI75" s="78"/>
      <c r="QQJ75" s="9"/>
      <c r="QQK75" s="9"/>
      <c r="QQL75" s="78"/>
      <c r="QQM75" s="9"/>
      <c r="QQN75" s="9"/>
      <c r="QQO75" s="78"/>
      <c r="QQP75" s="9"/>
      <c r="QQQ75" s="9"/>
      <c r="QQR75" s="78"/>
      <c r="QQS75" s="9"/>
      <c r="QQT75" s="9"/>
      <c r="QQU75" s="78"/>
      <c r="QQV75" s="10"/>
      <c r="QQW75" s="10"/>
      <c r="QQX75" s="10"/>
      <c r="QQY75" s="9"/>
      <c r="QQZ75" s="9"/>
      <c r="QRA75" s="78"/>
      <c r="QRB75" s="10"/>
      <c r="QRC75" s="10"/>
      <c r="QRD75" s="10"/>
      <c r="QRE75" s="9"/>
      <c r="QRF75" s="9"/>
      <c r="QRG75" s="78"/>
      <c r="QRH75" s="9"/>
      <c r="QRI75" s="9"/>
      <c r="QRJ75" s="78"/>
      <c r="QRK75" s="10"/>
      <c r="QRL75" s="10"/>
      <c r="QRM75" s="10"/>
      <c r="QRN75" s="10"/>
      <c r="QRO75" s="10"/>
      <c r="QRP75" s="10"/>
      <c r="QRQ75" s="57"/>
      <c r="QRR75" s="58"/>
      <c r="QRS75" s="9"/>
      <c r="QRT75" s="9"/>
      <c r="QRU75" s="78"/>
      <c r="QRV75" s="9"/>
      <c r="QRW75" s="9"/>
      <c r="QRX75" s="78"/>
      <c r="QRY75" s="9"/>
      <c r="QRZ75" s="9"/>
      <c r="QSA75" s="78"/>
      <c r="QSB75" s="9"/>
      <c r="QSC75" s="9"/>
      <c r="QSD75" s="78"/>
      <c r="QSE75" s="9"/>
      <c r="QSF75" s="9"/>
      <c r="QSG75" s="78"/>
      <c r="QSH75" s="9"/>
      <c r="QSI75" s="9"/>
      <c r="QSJ75" s="78"/>
      <c r="QSK75" s="9"/>
      <c r="QSL75" s="9"/>
      <c r="QSM75" s="78"/>
      <c r="QSN75" s="9"/>
      <c r="QSO75" s="9"/>
      <c r="QSP75" s="78"/>
      <c r="QSQ75" s="9"/>
      <c r="QSR75" s="9"/>
      <c r="QSS75" s="78"/>
      <c r="QST75" s="9"/>
      <c r="QSU75" s="9"/>
      <c r="QSV75" s="78"/>
      <c r="QSW75" s="9"/>
      <c r="QSX75" s="9"/>
      <c r="QSY75" s="78"/>
      <c r="QSZ75" s="9"/>
      <c r="QTA75" s="9"/>
      <c r="QTB75" s="78"/>
      <c r="QTC75" s="9"/>
      <c r="QTD75" s="9"/>
      <c r="QTE75" s="78"/>
      <c r="QTF75" s="9"/>
      <c r="QTG75" s="9"/>
      <c r="QTH75" s="78"/>
      <c r="QTI75" s="9"/>
      <c r="QTJ75" s="9"/>
      <c r="QTK75" s="78"/>
      <c r="QTL75" s="9"/>
      <c r="QTM75" s="9"/>
      <c r="QTN75" s="78"/>
      <c r="QTO75" s="9"/>
      <c r="QTP75" s="9"/>
      <c r="QTQ75" s="78"/>
      <c r="QTR75" s="9"/>
      <c r="QTS75" s="9"/>
      <c r="QTT75" s="78"/>
      <c r="QTU75" s="9"/>
      <c r="QTV75" s="9"/>
      <c r="QTW75" s="78"/>
      <c r="QTX75" s="9"/>
      <c r="QTY75" s="9"/>
      <c r="QTZ75" s="78"/>
      <c r="QUA75" s="9"/>
      <c r="QUB75" s="9"/>
      <c r="QUC75" s="78"/>
      <c r="QUD75" s="10"/>
      <c r="QUE75" s="10"/>
      <c r="QUF75" s="10"/>
      <c r="QUG75" s="9"/>
      <c r="QUH75" s="9"/>
      <c r="QUI75" s="78"/>
      <c r="QUJ75" s="10"/>
      <c r="QUK75" s="10"/>
      <c r="QUL75" s="10"/>
      <c r="QUM75" s="9"/>
      <c r="QUN75" s="9"/>
      <c r="QUO75" s="78"/>
      <c r="QUP75" s="9"/>
      <c r="QUQ75" s="9"/>
      <c r="QUR75" s="78"/>
      <c r="QUS75" s="10"/>
      <c r="QUT75" s="10"/>
      <c r="QUU75" s="10"/>
      <c r="QUV75" s="10"/>
      <c r="QUW75" s="10"/>
      <c r="QUX75" s="10"/>
      <c r="QUY75" s="57"/>
      <c r="QUZ75" s="58"/>
      <c r="QVA75" s="9"/>
      <c r="QVB75" s="9"/>
      <c r="QVC75" s="78"/>
      <c r="QVD75" s="9"/>
      <c r="QVE75" s="9"/>
      <c r="QVF75" s="78"/>
      <c r="QVG75" s="9"/>
      <c r="QVH75" s="9"/>
      <c r="QVI75" s="78"/>
      <c r="QVJ75" s="9"/>
      <c r="QVK75" s="9"/>
      <c r="QVL75" s="78"/>
      <c r="QVM75" s="9"/>
      <c r="QVN75" s="9"/>
      <c r="QVO75" s="78"/>
      <c r="QVP75" s="9"/>
      <c r="QVQ75" s="9"/>
      <c r="QVR75" s="78"/>
      <c r="QVS75" s="9"/>
      <c r="QVT75" s="9"/>
      <c r="QVU75" s="78"/>
      <c r="QVV75" s="9"/>
      <c r="QVW75" s="9"/>
      <c r="QVX75" s="78"/>
      <c r="QVY75" s="9"/>
      <c r="QVZ75" s="9"/>
      <c r="QWA75" s="78"/>
      <c r="QWB75" s="9"/>
      <c r="QWC75" s="9"/>
      <c r="QWD75" s="78"/>
      <c r="QWE75" s="9"/>
      <c r="QWF75" s="9"/>
      <c r="QWG75" s="78"/>
      <c r="QWH75" s="9"/>
      <c r="QWI75" s="9"/>
      <c r="QWJ75" s="78"/>
      <c r="QWK75" s="9"/>
      <c r="QWL75" s="9"/>
      <c r="QWM75" s="78"/>
      <c r="QWN75" s="9"/>
      <c r="QWO75" s="9"/>
      <c r="QWP75" s="78"/>
      <c r="QWQ75" s="9"/>
      <c r="QWR75" s="9"/>
      <c r="QWS75" s="78"/>
      <c r="QWT75" s="9"/>
      <c r="QWU75" s="9"/>
      <c r="QWV75" s="78"/>
      <c r="QWW75" s="9"/>
      <c r="QWX75" s="9"/>
      <c r="QWY75" s="78"/>
      <c r="QWZ75" s="9"/>
      <c r="QXA75" s="9"/>
      <c r="QXB75" s="78"/>
      <c r="QXC75" s="9"/>
      <c r="QXD75" s="9"/>
      <c r="QXE75" s="78"/>
      <c r="QXF75" s="9"/>
      <c r="QXG75" s="9"/>
      <c r="QXH75" s="78"/>
      <c r="QXI75" s="9"/>
      <c r="QXJ75" s="9"/>
      <c r="QXK75" s="78"/>
      <c r="QXL75" s="10"/>
      <c r="QXM75" s="10"/>
      <c r="QXN75" s="10"/>
      <c r="QXO75" s="9"/>
      <c r="QXP75" s="9"/>
      <c r="QXQ75" s="78"/>
      <c r="QXR75" s="10"/>
      <c r="QXS75" s="10"/>
      <c r="QXT75" s="10"/>
      <c r="QXU75" s="9"/>
      <c r="QXV75" s="9"/>
      <c r="QXW75" s="78"/>
      <c r="QXX75" s="9"/>
      <c r="QXY75" s="9"/>
      <c r="QXZ75" s="78"/>
      <c r="QYA75" s="10"/>
      <c r="QYB75" s="10"/>
      <c r="QYC75" s="10"/>
      <c r="QYD75" s="10"/>
      <c r="QYE75" s="10"/>
      <c r="QYF75" s="10"/>
      <c r="QYG75" s="57"/>
      <c r="QYH75" s="58"/>
      <c r="QYI75" s="9"/>
      <c r="QYJ75" s="9"/>
      <c r="QYK75" s="78"/>
      <c r="QYL75" s="9"/>
      <c r="QYM75" s="9"/>
      <c r="QYN75" s="78"/>
      <c r="QYO75" s="9"/>
      <c r="QYP75" s="9"/>
      <c r="QYQ75" s="78"/>
      <c r="QYR75" s="9"/>
      <c r="QYS75" s="9"/>
      <c r="QYT75" s="78"/>
      <c r="QYU75" s="9"/>
      <c r="QYV75" s="9"/>
      <c r="QYW75" s="78"/>
      <c r="QYX75" s="9"/>
      <c r="QYY75" s="9"/>
      <c r="QYZ75" s="78"/>
      <c r="QZA75" s="9"/>
      <c r="QZB75" s="9"/>
      <c r="QZC75" s="78"/>
      <c r="QZD75" s="9"/>
      <c r="QZE75" s="9"/>
      <c r="QZF75" s="78"/>
      <c r="QZG75" s="9"/>
      <c r="QZH75" s="9"/>
      <c r="QZI75" s="78"/>
      <c r="QZJ75" s="9"/>
      <c r="QZK75" s="9"/>
      <c r="QZL75" s="78"/>
      <c r="QZM75" s="9"/>
      <c r="QZN75" s="9"/>
      <c r="QZO75" s="78"/>
      <c r="QZP75" s="9"/>
      <c r="QZQ75" s="9"/>
      <c r="QZR75" s="78"/>
      <c r="QZS75" s="9"/>
      <c r="QZT75" s="9"/>
      <c r="QZU75" s="78"/>
      <c r="QZV75" s="9"/>
      <c r="QZW75" s="9"/>
      <c r="QZX75" s="78"/>
      <c r="QZY75" s="9"/>
      <c r="QZZ75" s="9"/>
      <c r="RAA75" s="78"/>
      <c r="RAB75" s="9"/>
      <c r="RAC75" s="9"/>
      <c r="RAD75" s="78"/>
      <c r="RAE75" s="9"/>
      <c r="RAF75" s="9"/>
      <c r="RAG75" s="78"/>
      <c r="RAH75" s="9"/>
      <c r="RAI75" s="9"/>
      <c r="RAJ75" s="78"/>
      <c r="RAK75" s="9"/>
      <c r="RAL75" s="9"/>
      <c r="RAM75" s="78"/>
      <c r="RAN75" s="9"/>
      <c r="RAO75" s="9"/>
      <c r="RAP75" s="78"/>
      <c r="RAQ75" s="9"/>
      <c r="RAR75" s="9"/>
      <c r="RAS75" s="78"/>
      <c r="RAT75" s="10"/>
      <c r="RAU75" s="10"/>
      <c r="RAV75" s="10"/>
      <c r="RAW75" s="9"/>
      <c r="RAX75" s="9"/>
      <c r="RAY75" s="78"/>
      <c r="RAZ75" s="10"/>
      <c r="RBA75" s="10"/>
      <c r="RBB75" s="10"/>
      <c r="RBC75" s="9"/>
      <c r="RBD75" s="9"/>
      <c r="RBE75" s="78"/>
      <c r="RBF75" s="9"/>
      <c r="RBG75" s="9"/>
      <c r="RBH75" s="78"/>
      <c r="RBI75" s="10"/>
      <c r="RBJ75" s="10"/>
      <c r="RBK75" s="10"/>
      <c r="RBL75" s="10"/>
      <c r="RBM75" s="10"/>
      <c r="RBN75" s="10"/>
      <c r="RBO75" s="57"/>
      <c r="RBP75" s="58"/>
      <c r="RBQ75" s="9"/>
      <c r="RBR75" s="9"/>
      <c r="RBS75" s="78"/>
      <c r="RBT75" s="9"/>
      <c r="RBU75" s="9"/>
      <c r="RBV75" s="78"/>
      <c r="RBW75" s="9"/>
      <c r="RBX75" s="9"/>
      <c r="RBY75" s="78"/>
      <c r="RBZ75" s="9"/>
      <c r="RCA75" s="9"/>
      <c r="RCB75" s="78"/>
      <c r="RCC75" s="9"/>
      <c r="RCD75" s="9"/>
      <c r="RCE75" s="78"/>
      <c r="RCF75" s="9"/>
      <c r="RCG75" s="9"/>
      <c r="RCH75" s="78"/>
      <c r="RCI75" s="9"/>
      <c r="RCJ75" s="9"/>
      <c r="RCK75" s="78"/>
      <c r="RCL75" s="9"/>
      <c r="RCM75" s="9"/>
      <c r="RCN75" s="78"/>
      <c r="RCO75" s="9"/>
      <c r="RCP75" s="9"/>
      <c r="RCQ75" s="78"/>
      <c r="RCR75" s="9"/>
      <c r="RCS75" s="9"/>
      <c r="RCT75" s="78"/>
      <c r="RCU75" s="9"/>
      <c r="RCV75" s="9"/>
      <c r="RCW75" s="78"/>
      <c r="RCX75" s="9"/>
      <c r="RCY75" s="9"/>
      <c r="RCZ75" s="78"/>
      <c r="RDA75" s="9"/>
      <c r="RDB75" s="9"/>
      <c r="RDC75" s="78"/>
      <c r="RDD75" s="9"/>
      <c r="RDE75" s="9"/>
      <c r="RDF75" s="78"/>
      <c r="RDG75" s="9"/>
      <c r="RDH75" s="9"/>
      <c r="RDI75" s="78"/>
      <c r="RDJ75" s="9"/>
      <c r="RDK75" s="9"/>
      <c r="RDL75" s="78"/>
      <c r="RDM75" s="9"/>
      <c r="RDN75" s="9"/>
      <c r="RDO75" s="78"/>
      <c r="RDP75" s="9"/>
      <c r="RDQ75" s="9"/>
      <c r="RDR75" s="78"/>
      <c r="RDS75" s="9"/>
      <c r="RDT75" s="9"/>
      <c r="RDU75" s="78"/>
      <c r="RDV75" s="9"/>
      <c r="RDW75" s="9"/>
      <c r="RDX75" s="78"/>
      <c r="RDY75" s="9"/>
      <c r="RDZ75" s="9"/>
      <c r="REA75" s="78"/>
      <c r="REB75" s="10"/>
      <c r="REC75" s="10"/>
      <c r="RED75" s="10"/>
      <c r="REE75" s="9"/>
      <c r="REF75" s="9"/>
      <c r="REG75" s="78"/>
      <c r="REH75" s="10"/>
      <c r="REI75" s="10"/>
      <c r="REJ75" s="10"/>
      <c r="REK75" s="9"/>
      <c r="REL75" s="9"/>
      <c r="REM75" s="78"/>
      <c r="REN75" s="9"/>
      <c r="REO75" s="9"/>
      <c r="REP75" s="78"/>
      <c r="REQ75" s="10"/>
      <c r="RER75" s="10"/>
      <c r="RES75" s="10"/>
      <c r="RET75" s="10"/>
      <c r="REU75" s="10"/>
      <c r="REV75" s="10"/>
      <c r="REW75" s="57"/>
      <c r="REX75" s="58"/>
      <c r="REY75" s="9"/>
      <c r="REZ75" s="9"/>
      <c r="RFA75" s="78"/>
      <c r="RFB75" s="9"/>
      <c r="RFC75" s="9"/>
      <c r="RFD75" s="78"/>
      <c r="RFE75" s="9"/>
      <c r="RFF75" s="9"/>
      <c r="RFG75" s="78"/>
      <c r="RFH75" s="9"/>
      <c r="RFI75" s="9"/>
      <c r="RFJ75" s="78"/>
      <c r="RFK75" s="9"/>
      <c r="RFL75" s="9"/>
      <c r="RFM75" s="78"/>
      <c r="RFN75" s="9"/>
      <c r="RFO75" s="9"/>
      <c r="RFP75" s="78"/>
      <c r="RFQ75" s="9"/>
      <c r="RFR75" s="9"/>
      <c r="RFS75" s="78"/>
      <c r="RFT75" s="9"/>
      <c r="RFU75" s="9"/>
      <c r="RFV75" s="78"/>
      <c r="RFW75" s="9"/>
      <c r="RFX75" s="9"/>
      <c r="RFY75" s="78"/>
      <c r="RFZ75" s="9"/>
      <c r="RGA75" s="9"/>
      <c r="RGB75" s="78"/>
      <c r="RGC75" s="9"/>
      <c r="RGD75" s="9"/>
      <c r="RGE75" s="78"/>
      <c r="RGF75" s="9"/>
      <c r="RGG75" s="9"/>
      <c r="RGH75" s="78"/>
      <c r="RGI75" s="9"/>
      <c r="RGJ75" s="9"/>
      <c r="RGK75" s="78"/>
      <c r="RGL75" s="9"/>
      <c r="RGM75" s="9"/>
      <c r="RGN75" s="78"/>
      <c r="RGO75" s="9"/>
      <c r="RGP75" s="9"/>
      <c r="RGQ75" s="78"/>
      <c r="RGR75" s="9"/>
      <c r="RGS75" s="9"/>
      <c r="RGT75" s="78"/>
      <c r="RGU75" s="9"/>
      <c r="RGV75" s="9"/>
      <c r="RGW75" s="78"/>
      <c r="RGX75" s="9"/>
      <c r="RGY75" s="9"/>
      <c r="RGZ75" s="78"/>
      <c r="RHA75" s="9"/>
      <c r="RHB75" s="9"/>
      <c r="RHC75" s="78"/>
      <c r="RHD75" s="9"/>
      <c r="RHE75" s="9"/>
      <c r="RHF75" s="78"/>
      <c r="RHG75" s="9"/>
      <c r="RHH75" s="9"/>
      <c r="RHI75" s="78"/>
      <c r="RHJ75" s="10"/>
      <c r="RHK75" s="10"/>
      <c r="RHL75" s="10"/>
      <c r="RHM75" s="9"/>
      <c r="RHN75" s="9"/>
      <c r="RHO75" s="78"/>
      <c r="RHP75" s="10"/>
      <c r="RHQ75" s="10"/>
      <c r="RHR75" s="10"/>
      <c r="RHS75" s="9"/>
      <c r="RHT75" s="9"/>
      <c r="RHU75" s="78"/>
      <c r="RHV75" s="9"/>
      <c r="RHW75" s="9"/>
      <c r="RHX75" s="78"/>
      <c r="RHY75" s="10"/>
      <c r="RHZ75" s="10"/>
      <c r="RIA75" s="10"/>
      <c r="RIB75" s="10"/>
      <c r="RIC75" s="10"/>
      <c r="RID75" s="10"/>
      <c r="RIE75" s="57"/>
      <c r="RIF75" s="58"/>
      <c r="RIG75" s="9"/>
      <c r="RIH75" s="9"/>
      <c r="RII75" s="78"/>
      <c r="RIJ75" s="9"/>
      <c r="RIK75" s="9"/>
      <c r="RIL75" s="78"/>
      <c r="RIM75" s="9"/>
      <c r="RIN75" s="9"/>
      <c r="RIO75" s="78"/>
      <c r="RIP75" s="9"/>
      <c r="RIQ75" s="9"/>
      <c r="RIR75" s="78"/>
      <c r="RIS75" s="9"/>
      <c r="RIT75" s="9"/>
      <c r="RIU75" s="78"/>
      <c r="RIV75" s="9"/>
      <c r="RIW75" s="9"/>
      <c r="RIX75" s="78"/>
      <c r="RIY75" s="9"/>
      <c r="RIZ75" s="9"/>
      <c r="RJA75" s="78"/>
      <c r="RJB75" s="9"/>
      <c r="RJC75" s="9"/>
      <c r="RJD75" s="78"/>
      <c r="RJE75" s="9"/>
      <c r="RJF75" s="9"/>
      <c r="RJG75" s="78"/>
      <c r="RJH75" s="9"/>
      <c r="RJI75" s="9"/>
      <c r="RJJ75" s="78"/>
      <c r="RJK75" s="9"/>
      <c r="RJL75" s="9"/>
      <c r="RJM75" s="78"/>
      <c r="RJN75" s="9"/>
      <c r="RJO75" s="9"/>
      <c r="RJP75" s="78"/>
      <c r="RJQ75" s="9"/>
      <c r="RJR75" s="9"/>
      <c r="RJS75" s="78"/>
      <c r="RJT75" s="9"/>
      <c r="RJU75" s="9"/>
      <c r="RJV75" s="78"/>
      <c r="RJW75" s="9"/>
      <c r="RJX75" s="9"/>
      <c r="RJY75" s="78"/>
      <c r="RJZ75" s="9"/>
      <c r="RKA75" s="9"/>
      <c r="RKB75" s="78"/>
      <c r="RKC75" s="9"/>
      <c r="RKD75" s="9"/>
      <c r="RKE75" s="78"/>
      <c r="RKF75" s="9"/>
      <c r="RKG75" s="9"/>
      <c r="RKH75" s="78"/>
      <c r="RKI75" s="9"/>
      <c r="RKJ75" s="9"/>
      <c r="RKK75" s="78"/>
      <c r="RKL75" s="9"/>
      <c r="RKM75" s="9"/>
      <c r="RKN75" s="78"/>
      <c r="RKO75" s="9"/>
      <c r="RKP75" s="9"/>
      <c r="RKQ75" s="78"/>
      <c r="RKR75" s="10"/>
      <c r="RKS75" s="10"/>
      <c r="RKT75" s="10"/>
      <c r="RKU75" s="9"/>
      <c r="RKV75" s="9"/>
      <c r="RKW75" s="78"/>
      <c r="RKX75" s="10"/>
      <c r="RKY75" s="10"/>
      <c r="RKZ75" s="10"/>
      <c r="RLA75" s="9"/>
      <c r="RLB75" s="9"/>
      <c r="RLC75" s="78"/>
      <c r="RLD75" s="9"/>
      <c r="RLE75" s="9"/>
      <c r="RLF75" s="78"/>
      <c r="RLG75" s="10"/>
      <c r="RLH75" s="10"/>
      <c r="RLI75" s="10"/>
      <c r="RLJ75" s="10"/>
      <c r="RLK75" s="10"/>
      <c r="RLL75" s="10"/>
      <c r="RLM75" s="57"/>
      <c r="RLN75" s="58"/>
      <c r="RLO75" s="9"/>
      <c r="RLP75" s="9"/>
      <c r="RLQ75" s="78"/>
      <c r="RLR75" s="9"/>
      <c r="RLS75" s="9"/>
      <c r="RLT75" s="78"/>
      <c r="RLU75" s="9"/>
      <c r="RLV75" s="9"/>
      <c r="RLW75" s="78"/>
      <c r="RLX75" s="9"/>
      <c r="RLY75" s="9"/>
      <c r="RLZ75" s="78"/>
      <c r="RMA75" s="9"/>
      <c r="RMB75" s="9"/>
      <c r="RMC75" s="78"/>
      <c r="RMD75" s="9"/>
      <c r="RME75" s="9"/>
      <c r="RMF75" s="78"/>
      <c r="RMG75" s="9"/>
      <c r="RMH75" s="9"/>
      <c r="RMI75" s="78"/>
      <c r="RMJ75" s="9"/>
      <c r="RMK75" s="9"/>
      <c r="RML75" s="78"/>
      <c r="RMM75" s="9"/>
      <c r="RMN75" s="9"/>
      <c r="RMO75" s="78"/>
      <c r="RMP75" s="9"/>
      <c r="RMQ75" s="9"/>
      <c r="RMR75" s="78"/>
      <c r="RMS75" s="9"/>
      <c r="RMT75" s="9"/>
      <c r="RMU75" s="78"/>
      <c r="RMV75" s="9"/>
      <c r="RMW75" s="9"/>
      <c r="RMX75" s="78"/>
      <c r="RMY75" s="9"/>
      <c r="RMZ75" s="9"/>
      <c r="RNA75" s="78"/>
      <c r="RNB75" s="9"/>
      <c r="RNC75" s="9"/>
      <c r="RND75" s="78"/>
      <c r="RNE75" s="9"/>
      <c r="RNF75" s="9"/>
      <c r="RNG75" s="78"/>
      <c r="RNH75" s="9"/>
      <c r="RNI75" s="9"/>
      <c r="RNJ75" s="78"/>
      <c r="RNK75" s="9"/>
      <c r="RNL75" s="9"/>
      <c r="RNM75" s="78"/>
      <c r="RNN75" s="9"/>
      <c r="RNO75" s="9"/>
      <c r="RNP75" s="78"/>
      <c r="RNQ75" s="9"/>
      <c r="RNR75" s="9"/>
      <c r="RNS75" s="78"/>
      <c r="RNT75" s="9"/>
      <c r="RNU75" s="9"/>
      <c r="RNV75" s="78"/>
      <c r="RNW75" s="9"/>
      <c r="RNX75" s="9"/>
      <c r="RNY75" s="78"/>
      <c r="RNZ75" s="10"/>
      <c r="ROA75" s="10"/>
      <c r="ROB75" s="10"/>
      <c r="ROC75" s="9"/>
      <c r="ROD75" s="9"/>
      <c r="ROE75" s="78"/>
      <c r="ROF75" s="10"/>
      <c r="ROG75" s="10"/>
      <c r="ROH75" s="10"/>
      <c r="ROI75" s="9"/>
      <c r="ROJ75" s="9"/>
      <c r="ROK75" s="78"/>
      <c r="ROL75" s="9"/>
      <c r="ROM75" s="9"/>
      <c r="RON75" s="78"/>
      <c r="ROO75" s="10"/>
      <c r="ROP75" s="10"/>
      <c r="ROQ75" s="10"/>
      <c r="ROR75" s="10"/>
      <c r="ROS75" s="10"/>
      <c r="ROT75" s="10"/>
      <c r="ROU75" s="57"/>
      <c r="ROV75" s="58"/>
      <c r="ROW75" s="9"/>
      <c r="ROX75" s="9"/>
      <c r="ROY75" s="78"/>
      <c r="ROZ75" s="9"/>
      <c r="RPA75" s="9"/>
      <c r="RPB75" s="78"/>
      <c r="RPC75" s="9"/>
      <c r="RPD75" s="9"/>
      <c r="RPE75" s="78"/>
      <c r="RPF75" s="9"/>
      <c r="RPG75" s="9"/>
      <c r="RPH75" s="78"/>
      <c r="RPI75" s="9"/>
      <c r="RPJ75" s="9"/>
      <c r="RPK75" s="78"/>
      <c r="RPL75" s="9"/>
      <c r="RPM75" s="9"/>
      <c r="RPN75" s="78"/>
      <c r="RPO75" s="9"/>
      <c r="RPP75" s="9"/>
      <c r="RPQ75" s="78"/>
      <c r="RPR75" s="9"/>
      <c r="RPS75" s="9"/>
      <c r="RPT75" s="78"/>
      <c r="RPU75" s="9"/>
      <c r="RPV75" s="9"/>
      <c r="RPW75" s="78"/>
      <c r="RPX75" s="9"/>
      <c r="RPY75" s="9"/>
      <c r="RPZ75" s="78"/>
      <c r="RQA75" s="9"/>
      <c r="RQB75" s="9"/>
      <c r="RQC75" s="78"/>
      <c r="RQD75" s="9"/>
      <c r="RQE75" s="9"/>
      <c r="RQF75" s="78"/>
      <c r="RQG75" s="9"/>
      <c r="RQH75" s="9"/>
      <c r="RQI75" s="78"/>
      <c r="RQJ75" s="9"/>
      <c r="RQK75" s="9"/>
      <c r="RQL75" s="78"/>
      <c r="RQM75" s="9"/>
      <c r="RQN75" s="9"/>
      <c r="RQO75" s="78"/>
      <c r="RQP75" s="9"/>
      <c r="RQQ75" s="9"/>
      <c r="RQR75" s="78"/>
      <c r="RQS75" s="9"/>
      <c r="RQT75" s="9"/>
      <c r="RQU75" s="78"/>
      <c r="RQV75" s="9"/>
      <c r="RQW75" s="9"/>
      <c r="RQX75" s="78"/>
      <c r="RQY75" s="9"/>
      <c r="RQZ75" s="9"/>
      <c r="RRA75" s="78"/>
      <c r="RRB75" s="9"/>
      <c r="RRC75" s="9"/>
      <c r="RRD75" s="78"/>
      <c r="RRE75" s="9"/>
      <c r="RRF75" s="9"/>
      <c r="RRG75" s="78"/>
      <c r="RRH75" s="10"/>
      <c r="RRI75" s="10"/>
      <c r="RRJ75" s="10"/>
      <c r="RRK75" s="9"/>
      <c r="RRL75" s="9"/>
      <c r="RRM75" s="78"/>
      <c r="RRN75" s="10"/>
      <c r="RRO75" s="10"/>
      <c r="RRP75" s="10"/>
      <c r="RRQ75" s="9"/>
      <c r="RRR75" s="9"/>
      <c r="RRS75" s="78"/>
      <c r="RRT75" s="9"/>
      <c r="RRU75" s="9"/>
      <c r="RRV75" s="78"/>
      <c r="RRW75" s="10"/>
      <c r="RRX75" s="10"/>
      <c r="RRY75" s="10"/>
      <c r="RRZ75" s="10"/>
      <c r="RSA75" s="10"/>
      <c r="RSB75" s="10"/>
      <c r="RSC75" s="57"/>
      <c r="RSD75" s="58"/>
      <c r="RSE75" s="9"/>
      <c r="RSF75" s="9"/>
      <c r="RSG75" s="78"/>
      <c r="RSH75" s="9"/>
      <c r="RSI75" s="9"/>
      <c r="RSJ75" s="78"/>
      <c r="RSK75" s="9"/>
      <c r="RSL75" s="9"/>
      <c r="RSM75" s="78"/>
      <c r="RSN75" s="9"/>
      <c r="RSO75" s="9"/>
      <c r="RSP75" s="78"/>
      <c r="RSQ75" s="9"/>
      <c r="RSR75" s="9"/>
      <c r="RSS75" s="78"/>
      <c r="RST75" s="9"/>
      <c r="RSU75" s="9"/>
      <c r="RSV75" s="78"/>
      <c r="RSW75" s="9"/>
      <c r="RSX75" s="9"/>
      <c r="RSY75" s="78"/>
      <c r="RSZ75" s="9"/>
      <c r="RTA75" s="9"/>
      <c r="RTB75" s="78"/>
      <c r="RTC75" s="9"/>
      <c r="RTD75" s="9"/>
      <c r="RTE75" s="78"/>
      <c r="RTF75" s="9"/>
      <c r="RTG75" s="9"/>
      <c r="RTH75" s="78"/>
      <c r="RTI75" s="9"/>
      <c r="RTJ75" s="9"/>
      <c r="RTK75" s="78"/>
      <c r="RTL75" s="9"/>
      <c r="RTM75" s="9"/>
      <c r="RTN75" s="78"/>
      <c r="RTO75" s="9"/>
      <c r="RTP75" s="9"/>
      <c r="RTQ75" s="78"/>
      <c r="RTR75" s="9"/>
      <c r="RTS75" s="9"/>
      <c r="RTT75" s="78"/>
      <c r="RTU75" s="9"/>
      <c r="RTV75" s="9"/>
      <c r="RTW75" s="78"/>
      <c r="RTX75" s="9"/>
      <c r="RTY75" s="9"/>
      <c r="RTZ75" s="78"/>
      <c r="RUA75" s="9"/>
      <c r="RUB75" s="9"/>
      <c r="RUC75" s="78"/>
      <c r="RUD75" s="9"/>
      <c r="RUE75" s="9"/>
      <c r="RUF75" s="78"/>
      <c r="RUG75" s="9"/>
      <c r="RUH75" s="9"/>
      <c r="RUI75" s="78"/>
      <c r="RUJ75" s="9"/>
      <c r="RUK75" s="9"/>
      <c r="RUL75" s="78"/>
      <c r="RUM75" s="9"/>
      <c r="RUN75" s="9"/>
      <c r="RUO75" s="78"/>
      <c r="RUP75" s="10"/>
      <c r="RUQ75" s="10"/>
      <c r="RUR75" s="10"/>
      <c r="RUS75" s="9"/>
      <c r="RUT75" s="9"/>
      <c r="RUU75" s="78"/>
      <c r="RUV75" s="10"/>
      <c r="RUW75" s="10"/>
      <c r="RUX75" s="10"/>
      <c r="RUY75" s="9"/>
      <c r="RUZ75" s="9"/>
      <c r="RVA75" s="78"/>
      <c r="RVB75" s="9"/>
      <c r="RVC75" s="9"/>
      <c r="RVD75" s="78"/>
      <c r="RVE75" s="10"/>
      <c r="RVF75" s="10"/>
      <c r="RVG75" s="10"/>
      <c r="RVH75" s="10"/>
      <c r="RVI75" s="10"/>
      <c r="RVJ75" s="10"/>
      <c r="RVK75" s="57"/>
      <c r="RVL75" s="58"/>
      <c r="RVM75" s="9"/>
      <c r="RVN75" s="9"/>
      <c r="RVO75" s="78"/>
      <c r="RVP75" s="9"/>
      <c r="RVQ75" s="9"/>
      <c r="RVR75" s="78"/>
      <c r="RVS75" s="9"/>
      <c r="RVT75" s="9"/>
      <c r="RVU75" s="78"/>
      <c r="RVV75" s="9"/>
      <c r="RVW75" s="9"/>
      <c r="RVX75" s="78"/>
      <c r="RVY75" s="9"/>
      <c r="RVZ75" s="9"/>
      <c r="RWA75" s="78"/>
      <c r="RWB75" s="9"/>
      <c r="RWC75" s="9"/>
      <c r="RWD75" s="78"/>
      <c r="RWE75" s="9"/>
      <c r="RWF75" s="9"/>
      <c r="RWG75" s="78"/>
      <c r="RWH75" s="9"/>
      <c r="RWI75" s="9"/>
      <c r="RWJ75" s="78"/>
      <c r="RWK75" s="9"/>
      <c r="RWL75" s="9"/>
      <c r="RWM75" s="78"/>
      <c r="RWN75" s="9"/>
      <c r="RWO75" s="9"/>
      <c r="RWP75" s="78"/>
      <c r="RWQ75" s="9"/>
      <c r="RWR75" s="9"/>
      <c r="RWS75" s="78"/>
      <c r="RWT75" s="9"/>
      <c r="RWU75" s="9"/>
      <c r="RWV75" s="78"/>
      <c r="RWW75" s="9"/>
      <c r="RWX75" s="9"/>
      <c r="RWY75" s="78"/>
      <c r="RWZ75" s="9"/>
      <c r="RXA75" s="9"/>
      <c r="RXB75" s="78"/>
      <c r="RXC75" s="9"/>
      <c r="RXD75" s="9"/>
      <c r="RXE75" s="78"/>
      <c r="RXF75" s="9"/>
      <c r="RXG75" s="9"/>
      <c r="RXH75" s="78"/>
      <c r="RXI75" s="9"/>
      <c r="RXJ75" s="9"/>
      <c r="RXK75" s="78"/>
      <c r="RXL75" s="9"/>
      <c r="RXM75" s="9"/>
      <c r="RXN75" s="78"/>
      <c r="RXO75" s="9"/>
      <c r="RXP75" s="9"/>
      <c r="RXQ75" s="78"/>
      <c r="RXR75" s="9"/>
      <c r="RXS75" s="9"/>
      <c r="RXT75" s="78"/>
      <c r="RXU75" s="9"/>
      <c r="RXV75" s="9"/>
      <c r="RXW75" s="78"/>
      <c r="RXX75" s="10"/>
      <c r="RXY75" s="10"/>
      <c r="RXZ75" s="10"/>
      <c r="RYA75" s="9"/>
      <c r="RYB75" s="9"/>
      <c r="RYC75" s="78"/>
      <c r="RYD75" s="10"/>
      <c r="RYE75" s="10"/>
      <c r="RYF75" s="10"/>
      <c r="RYG75" s="9"/>
      <c r="RYH75" s="9"/>
      <c r="RYI75" s="78"/>
      <c r="RYJ75" s="9"/>
      <c r="RYK75" s="9"/>
      <c r="RYL75" s="78"/>
      <c r="RYM75" s="10"/>
      <c r="RYN75" s="10"/>
      <c r="RYO75" s="10"/>
      <c r="RYP75" s="10"/>
      <c r="RYQ75" s="10"/>
      <c r="RYR75" s="10"/>
      <c r="RYS75" s="57"/>
      <c r="RYT75" s="58"/>
      <c r="RYU75" s="9"/>
      <c r="RYV75" s="9"/>
      <c r="RYW75" s="78"/>
      <c r="RYX75" s="9"/>
      <c r="RYY75" s="9"/>
      <c r="RYZ75" s="78"/>
      <c r="RZA75" s="9"/>
      <c r="RZB75" s="9"/>
      <c r="RZC75" s="78"/>
      <c r="RZD75" s="9"/>
      <c r="RZE75" s="9"/>
      <c r="RZF75" s="78"/>
      <c r="RZG75" s="9"/>
      <c r="RZH75" s="9"/>
      <c r="RZI75" s="78"/>
      <c r="RZJ75" s="9"/>
      <c r="RZK75" s="9"/>
      <c r="RZL75" s="78"/>
      <c r="RZM75" s="9"/>
      <c r="RZN75" s="9"/>
      <c r="RZO75" s="78"/>
      <c r="RZP75" s="9"/>
      <c r="RZQ75" s="9"/>
      <c r="RZR75" s="78"/>
      <c r="RZS75" s="9"/>
      <c r="RZT75" s="9"/>
      <c r="RZU75" s="78"/>
      <c r="RZV75" s="9"/>
      <c r="RZW75" s="9"/>
      <c r="RZX75" s="78"/>
      <c r="RZY75" s="9"/>
      <c r="RZZ75" s="9"/>
      <c r="SAA75" s="78"/>
      <c r="SAB75" s="9"/>
      <c r="SAC75" s="9"/>
      <c r="SAD75" s="78"/>
      <c r="SAE75" s="9"/>
      <c r="SAF75" s="9"/>
      <c r="SAG75" s="78"/>
      <c r="SAH75" s="9"/>
      <c r="SAI75" s="9"/>
      <c r="SAJ75" s="78"/>
      <c r="SAK75" s="9"/>
      <c r="SAL75" s="9"/>
      <c r="SAM75" s="78"/>
      <c r="SAN75" s="9"/>
      <c r="SAO75" s="9"/>
      <c r="SAP75" s="78"/>
      <c r="SAQ75" s="9"/>
      <c r="SAR75" s="9"/>
      <c r="SAS75" s="78"/>
      <c r="SAT75" s="9"/>
      <c r="SAU75" s="9"/>
      <c r="SAV75" s="78"/>
      <c r="SAW75" s="9"/>
      <c r="SAX75" s="9"/>
      <c r="SAY75" s="78"/>
      <c r="SAZ75" s="9"/>
      <c r="SBA75" s="9"/>
      <c r="SBB75" s="78"/>
      <c r="SBC75" s="9"/>
      <c r="SBD75" s="9"/>
      <c r="SBE75" s="78"/>
      <c r="SBF75" s="10"/>
      <c r="SBG75" s="10"/>
      <c r="SBH75" s="10"/>
      <c r="SBI75" s="9"/>
      <c r="SBJ75" s="9"/>
      <c r="SBK75" s="78"/>
      <c r="SBL75" s="10"/>
      <c r="SBM75" s="10"/>
      <c r="SBN75" s="10"/>
      <c r="SBO75" s="9"/>
      <c r="SBP75" s="9"/>
      <c r="SBQ75" s="78"/>
      <c r="SBR75" s="9"/>
      <c r="SBS75" s="9"/>
      <c r="SBT75" s="78"/>
      <c r="SBU75" s="10"/>
      <c r="SBV75" s="10"/>
      <c r="SBW75" s="10"/>
      <c r="SBX75" s="10"/>
      <c r="SBY75" s="10"/>
      <c r="SBZ75" s="10"/>
      <c r="SCA75" s="57"/>
      <c r="SCB75" s="58"/>
      <c r="SCC75" s="9"/>
      <c r="SCD75" s="9"/>
      <c r="SCE75" s="78"/>
      <c r="SCF75" s="9"/>
      <c r="SCG75" s="9"/>
      <c r="SCH75" s="78"/>
      <c r="SCI75" s="9"/>
      <c r="SCJ75" s="9"/>
      <c r="SCK75" s="78"/>
      <c r="SCL75" s="9"/>
      <c r="SCM75" s="9"/>
      <c r="SCN75" s="78"/>
      <c r="SCO75" s="9"/>
      <c r="SCP75" s="9"/>
      <c r="SCQ75" s="78"/>
      <c r="SCR75" s="9"/>
      <c r="SCS75" s="9"/>
      <c r="SCT75" s="78"/>
      <c r="SCU75" s="9"/>
      <c r="SCV75" s="9"/>
      <c r="SCW75" s="78"/>
      <c r="SCX75" s="9"/>
      <c r="SCY75" s="9"/>
      <c r="SCZ75" s="78"/>
      <c r="SDA75" s="9"/>
      <c r="SDB75" s="9"/>
      <c r="SDC75" s="78"/>
      <c r="SDD75" s="9"/>
      <c r="SDE75" s="9"/>
      <c r="SDF75" s="78"/>
      <c r="SDG75" s="9"/>
      <c r="SDH75" s="9"/>
      <c r="SDI75" s="78"/>
      <c r="SDJ75" s="9"/>
      <c r="SDK75" s="9"/>
      <c r="SDL75" s="78"/>
      <c r="SDM75" s="9"/>
      <c r="SDN75" s="9"/>
      <c r="SDO75" s="78"/>
      <c r="SDP75" s="9"/>
      <c r="SDQ75" s="9"/>
      <c r="SDR75" s="78"/>
      <c r="SDS75" s="9"/>
      <c r="SDT75" s="9"/>
      <c r="SDU75" s="78"/>
      <c r="SDV75" s="9"/>
      <c r="SDW75" s="9"/>
      <c r="SDX75" s="78"/>
      <c r="SDY75" s="9"/>
      <c r="SDZ75" s="9"/>
      <c r="SEA75" s="78"/>
      <c r="SEB75" s="9"/>
      <c r="SEC75" s="9"/>
      <c r="SED75" s="78"/>
      <c r="SEE75" s="9"/>
      <c r="SEF75" s="9"/>
      <c r="SEG75" s="78"/>
      <c r="SEH75" s="9"/>
      <c r="SEI75" s="9"/>
      <c r="SEJ75" s="78"/>
      <c r="SEK75" s="9"/>
      <c r="SEL75" s="9"/>
      <c r="SEM75" s="78"/>
      <c r="SEN75" s="10"/>
      <c r="SEO75" s="10"/>
      <c r="SEP75" s="10"/>
      <c r="SEQ75" s="9"/>
      <c r="SER75" s="9"/>
      <c r="SES75" s="78"/>
      <c r="SET75" s="10"/>
      <c r="SEU75" s="10"/>
      <c r="SEV75" s="10"/>
      <c r="SEW75" s="9"/>
      <c r="SEX75" s="9"/>
      <c r="SEY75" s="78"/>
      <c r="SEZ75" s="9"/>
      <c r="SFA75" s="9"/>
      <c r="SFB75" s="78"/>
      <c r="SFC75" s="10"/>
      <c r="SFD75" s="10"/>
      <c r="SFE75" s="10"/>
      <c r="SFF75" s="10"/>
      <c r="SFG75" s="10"/>
      <c r="SFH75" s="10"/>
      <c r="SFI75" s="57"/>
      <c r="SFJ75" s="58"/>
      <c r="SFK75" s="9"/>
      <c r="SFL75" s="9"/>
      <c r="SFM75" s="78"/>
      <c r="SFN75" s="9"/>
      <c r="SFO75" s="9"/>
      <c r="SFP75" s="78"/>
      <c r="SFQ75" s="9"/>
      <c r="SFR75" s="9"/>
      <c r="SFS75" s="78"/>
      <c r="SFT75" s="9"/>
      <c r="SFU75" s="9"/>
      <c r="SFV75" s="78"/>
      <c r="SFW75" s="9"/>
      <c r="SFX75" s="9"/>
      <c r="SFY75" s="78"/>
      <c r="SFZ75" s="9"/>
      <c r="SGA75" s="9"/>
      <c r="SGB75" s="78"/>
      <c r="SGC75" s="9"/>
      <c r="SGD75" s="9"/>
      <c r="SGE75" s="78"/>
      <c r="SGF75" s="9"/>
      <c r="SGG75" s="9"/>
      <c r="SGH75" s="78"/>
      <c r="SGI75" s="9"/>
      <c r="SGJ75" s="9"/>
      <c r="SGK75" s="78"/>
      <c r="SGL75" s="9"/>
      <c r="SGM75" s="9"/>
      <c r="SGN75" s="78"/>
      <c r="SGO75" s="9"/>
      <c r="SGP75" s="9"/>
      <c r="SGQ75" s="78"/>
      <c r="SGR75" s="9"/>
      <c r="SGS75" s="9"/>
      <c r="SGT75" s="78"/>
      <c r="SGU75" s="9"/>
      <c r="SGV75" s="9"/>
      <c r="SGW75" s="78"/>
      <c r="SGX75" s="9"/>
      <c r="SGY75" s="9"/>
      <c r="SGZ75" s="78"/>
      <c r="SHA75" s="9"/>
      <c r="SHB75" s="9"/>
      <c r="SHC75" s="78"/>
      <c r="SHD75" s="9"/>
      <c r="SHE75" s="9"/>
      <c r="SHF75" s="78"/>
      <c r="SHG75" s="9"/>
      <c r="SHH75" s="9"/>
      <c r="SHI75" s="78"/>
      <c r="SHJ75" s="9"/>
      <c r="SHK75" s="9"/>
      <c r="SHL75" s="78"/>
      <c r="SHM75" s="9"/>
      <c r="SHN75" s="9"/>
      <c r="SHO75" s="78"/>
      <c r="SHP75" s="9"/>
      <c r="SHQ75" s="9"/>
      <c r="SHR75" s="78"/>
      <c r="SHS75" s="9"/>
      <c r="SHT75" s="9"/>
      <c r="SHU75" s="78"/>
      <c r="SHV75" s="10"/>
      <c r="SHW75" s="10"/>
      <c r="SHX75" s="10"/>
      <c r="SHY75" s="9"/>
      <c r="SHZ75" s="9"/>
      <c r="SIA75" s="78"/>
      <c r="SIB75" s="10"/>
      <c r="SIC75" s="10"/>
      <c r="SID75" s="10"/>
      <c r="SIE75" s="9"/>
      <c r="SIF75" s="9"/>
      <c r="SIG75" s="78"/>
      <c r="SIH75" s="9"/>
      <c r="SII75" s="9"/>
      <c r="SIJ75" s="78"/>
      <c r="SIK75" s="10"/>
      <c r="SIL75" s="10"/>
      <c r="SIM75" s="10"/>
      <c r="SIN75" s="10"/>
      <c r="SIO75" s="10"/>
      <c r="SIP75" s="10"/>
      <c r="SIQ75" s="57"/>
      <c r="SIR75" s="58"/>
      <c r="SIS75" s="9"/>
      <c r="SIT75" s="9"/>
      <c r="SIU75" s="78"/>
      <c r="SIV75" s="9"/>
      <c r="SIW75" s="9"/>
      <c r="SIX75" s="78"/>
      <c r="SIY75" s="9"/>
      <c r="SIZ75" s="9"/>
      <c r="SJA75" s="78"/>
      <c r="SJB75" s="9"/>
      <c r="SJC75" s="9"/>
      <c r="SJD75" s="78"/>
      <c r="SJE75" s="9"/>
      <c r="SJF75" s="9"/>
      <c r="SJG75" s="78"/>
      <c r="SJH75" s="9"/>
      <c r="SJI75" s="9"/>
      <c r="SJJ75" s="78"/>
      <c r="SJK75" s="9"/>
      <c r="SJL75" s="9"/>
      <c r="SJM75" s="78"/>
      <c r="SJN75" s="9"/>
      <c r="SJO75" s="9"/>
      <c r="SJP75" s="78"/>
      <c r="SJQ75" s="9"/>
      <c r="SJR75" s="9"/>
      <c r="SJS75" s="78"/>
      <c r="SJT75" s="9"/>
      <c r="SJU75" s="9"/>
      <c r="SJV75" s="78"/>
      <c r="SJW75" s="9"/>
      <c r="SJX75" s="9"/>
      <c r="SJY75" s="78"/>
      <c r="SJZ75" s="9"/>
      <c r="SKA75" s="9"/>
      <c r="SKB75" s="78"/>
      <c r="SKC75" s="9"/>
      <c r="SKD75" s="9"/>
      <c r="SKE75" s="78"/>
      <c r="SKF75" s="9"/>
      <c r="SKG75" s="9"/>
      <c r="SKH75" s="78"/>
      <c r="SKI75" s="9"/>
      <c r="SKJ75" s="9"/>
      <c r="SKK75" s="78"/>
      <c r="SKL75" s="9"/>
      <c r="SKM75" s="9"/>
      <c r="SKN75" s="78"/>
      <c r="SKO75" s="9"/>
      <c r="SKP75" s="9"/>
      <c r="SKQ75" s="78"/>
      <c r="SKR75" s="9"/>
      <c r="SKS75" s="9"/>
      <c r="SKT75" s="78"/>
      <c r="SKU75" s="9"/>
      <c r="SKV75" s="9"/>
      <c r="SKW75" s="78"/>
      <c r="SKX75" s="9"/>
      <c r="SKY75" s="9"/>
      <c r="SKZ75" s="78"/>
      <c r="SLA75" s="9"/>
      <c r="SLB75" s="9"/>
      <c r="SLC75" s="78"/>
      <c r="SLD75" s="10"/>
      <c r="SLE75" s="10"/>
      <c r="SLF75" s="10"/>
      <c r="SLG75" s="9"/>
      <c r="SLH75" s="9"/>
      <c r="SLI75" s="78"/>
      <c r="SLJ75" s="10"/>
      <c r="SLK75" s="10"/>
      <c r="SLL75" s="10"/>
      <c r="SLM75" s="9"/>
      <c r="SLN75" s="9"/>
      <c r="SLO75" s="78"/>
      <c r="SLP75" s="9"/>
      <c r="SLQ75" s="9"/>
      <c r="SLR75" s="78"/>
      <c r="SLS75" s="10"/>
      <c r="SLT75" s="10"/>
      <c r="SLU75" s="10"/>
      <c r="SLV75" s="10"/>
      <c r="SLW75" s="10"/>
      <c r="SLX75" s="10"/>
      <c r="SLY75" s="57"/>
      <c r="SLZ75" s="58"/>
      <c r="SMA75" s="9"/>
      <c r="SMB75" s="9"/>
      <c r="SMC75" s="78"/>
      <c r="SMD75" s="9"/>
      <c r="SME75" s="9"/>
      <c r="SMF75" s="78"/>
      <c r="SMG75" s="9"/>
      <c r="SMH75" s="9"/>
      <c r="SMI75" s="78"/>
      <c r="SMJ75" s="9"/>
      <c r="SMK75" s="9"/>
      <c r="SML75" s="78"/>
      <c r="SMM75" s="9"/>
      <c r="SMN75" s="9"/>
      <c r="SMO75" s="78"/>
      <c r="SMP75" s="9"/>
      <c r="SMQ75" s="9"/>
      <c r="SMR75" s="78"/>
      <c r="SMS75" s="9"/>
      <c r="SMT75" s="9"/>
      <c r="SMU75" s="78"/>
      <c r="SMV75" s="9"/>
      <c r="SMW75" s="9"/>
      <c r="SMX75" s="78"/>
      <c r="SMY75" s="9"/>
      <c r="SMZ75" s="9"/>
      <c r="SNA75" s="78"/>
      <c r="SNB75" s="9"/>
      <c r="SNC75" s="9"/>
      <c r="SND75" s="78"/>
      <c r="SNE75" s="9"/>
      <c r="SNF75" s="9"/>
      <c r="SNG75" s="78"/>
      <c r="SNH75" s="9"/>
      <c r="SNI75" s="9"/>
      <c r="SNJ75" s="78"/>
      <c r="SNK75" s="9"/>
      <c r="SNL75" s="9"/>
      <c r="SNM75" s="78"/>
      <c r="SNN75" s="9"/>
      <c r="SNO75" s="9"/>
      <c r="SNP75" s="78"/>
      <c r="SNQ75" s="9"/>
      <c r="SNR75" s="9"/>
      <c r="SNS75" s="78"/>
      <c r="SNT75" s="9"/>
      <c r="SNU75" s="9"/>
      <c r="SNV75" s="78"/>
      <c r="SNW75" s="9"/>
      <c r="SNX75" s="9"/>
      <c r="SNY75" s="78"/>
      <c r="SNZ75" s="9"/>
      <c r="SOA75" s="9"/>
      <c r="SOB75" s="78"/>
      <c r="SOC75" s="9"/>
      <c r="SOD75" s="9"/>
      <c r="SOE75" s="78"/>
      <c r="SOF75" s="9"/>
      <c r="SOG75" s="9"/>
      <c r="SOH75" s="78"/>
      <c r="SOI75" s="9"/>
      <c r="SOJ75" s="9"/>
      <c r="SOK75" s="78"/>
      <c r="SOL75" s="10"/>
      <c r="SOM75" s="10"/>
      <c r="SON75" s="10"/>
      <c r="SOO75" s="9"/>
      <c r="SOP75" s="9"/>
      <c r="SOQ75" s="78"/>
      <c r="SOR75" s="10"/>
      <c r="SOS75" s="10"/>
      <c r="SOT75" s="10"/>
      <c r="SOU75" s="9"/>
      <c r="SOV75" s="9"/>
      <c r="SOW75" s="78"/>
      <c r="SOX75" s="9"/>
      <c r="SOY75" s="9"/>
      <c r="SOZ75" s="78"/>
      <c r="SPA75" s="10"/>
      <c r="SPB75" s="10"/>
      <c r="SPC75" s="10"/>
      <c r="SPD75" s="10"/>
      <c r="SPE75" s="10"/>
      <c r="SPF75" s="10"/>
      <c r="SPG75" s="57"/>
      <c r="SPH75" s="58"/>
      <c r="SPI75" s="9"/>
      <c r="SPJ75" s="9"/>
      <c r="SPK75" s="78"/>
      <c r="SPL75" s="9"/>
      <c r="SPM75" s="9"/>
      <c r="SPN75" s="78"/>
      <c r="SPO75" s="9"/>
      <c r="SPP75" s="9"/>
      <c r="SPQ75" s="78"/>
      <c r="SPR75" s="9"/>
      <c r="SPS75" s="9"/>
      <c r="SPT75" s="78"/>
      <c r="SPU75" s="9"/>
      <c r="SPV75" s="9"/>
      <c r="SPW75" s="78"/>
      <c r="SPX75" s="9"/>
      <c r="SPY75" s="9"/>
      <c r="SPZ75" s="78"/>
      <c r="SQA75" s="9"/>
      <c r="SQB75" s="9"/>
      <c r="SQC75" s="78"/>
      <c r="SQD75" s="9"/>
      <c r="SQE75" s="9"/>
      <c r="SQF75" s="78"/>
      <c r="SQG75" s="9"/>
      <c r="SQH75" s="9"/>
      <c r="SQI75" s="78"/>
      <c r="SQJ75" s="9"/>
      <c r="SQK75" s="9"/>
      <c r="SQL75" s="78"/>
      <c r="SQM75" s="9"/>
      <c r="SQN75" s="9"/>
      <c r="SQO75" s="78"/>
      <c r="SQP75" s="9"/>
      <c r="SQQ75" s="9"/>
      <c r="SQR75" s="78"/>
      <c r="SQS75" s="9"/>
      <c r="SQT75" s="9"/>
      <c r="SQU75" s="78"/>
      <c r="SQV75" s="9"/>
      <c r="SQW75" s="9"/>
      <c r="SQX75" s="78"/>
      <c r="SQY75" s="9"/>
      <c r="SQZ75" s="9"/>
      <c r="SRA75" s="78"/>
      <c r="SRB75" s="9"/>
      <c r="SRC75" s="9"/>
      <c r="SRD75" s="78"/>
      <c r="SRE75" s="9"/>
      <c r="SRF75" s="9"/>
      <c r="SRG75" s="78"/>
      <c r="SRH75" s="9"/>
      <c r="SRI75" s="9"/>
      <c r="SRJ75" s="78"/>
      <c r="SRK75" s="9"/>
      <c r="SRL75" s="9"/>
      <c r="SRM75" s="78"/>
      <c r="SRN75" s="9"/>
      <c r="SRO75" s="9"/>
      <c r="SRP75" s="78"/>
      <c r="SRQ75" s="9"/>
      <c r="SRR75" s="9"/>
      <c r="SRS75" s="78"/>
      <c r="SRT75" s="10"/>
      <c r="SRU75" s="10"/>
      <c r="SRV75" s="10"/>
      <c r="SRW75" s="9"/>
      <c r="SRX75" s="9"/>
      <c r="SRY75" s="78"/>
      <c r="SRZ75" s="10"/>
      <c r="SSA75" s="10"/>
      <c r="SSB75" s="10"/>
      <c r="SSC75" s="9"/>
      <c r="SSD75" s="9"/>
      <c r="SSE75" s="78"/>
      <c r="SSF75" s="9"/>
      <c r="SSG75" s="9"/>
      <c r="SSH75" s="78"/>
      <c r="SSI75" s="10"/>
      <c r="SSJ75" s="10"/>
      <c r="SSK75" s="10"/>
      <c r="SSL75" s="10"/>
      <c r="SSM75" s="10"/>
      <c r="SSN75" s="10"/>
      <c r="SSO75" s="57"/>
      <c r="SSP75" s="58"/>
      <c r="SSQ75" s="9"/>
      <c r="SSR75" s="9"/>
      <c r="SSS75" s="78"/>
      <c r="SST75" s="9"/>
      <c r="SSU75" s="9"/>
      <c r="SSV75" s="78"/>
      <c r="SSW75" s="9"/>
      <c r="SSX75" s="9"/>
      <c r="SSY75" s="78"/>
      <c r="SSZ75" s="9"/>
      <c r="STA75" s="9"/>
      <c r="STB75" s="78"/>
      <c r="STC75" s="9"/>
      <c r="STD75" s="9"/>
      <c r="STE75" s="78"/>
      <c r="STF75" s="9"/>
      <c r="STG75" s="9"/>
      <c r="STH75" s="78"/>
      <c r="STI75" s="9"/>
      <c r="STJ75" s="9"/>
      <c r="STK75" s="78"/>
      <c r="STL75" s="9"/>
      <c r="STM75" s="9"/>
      <c r="STN75" s="78"/>
      <c r="STO75" s="9"/>
      <c r="STP75" s="9"/>
      <c r="STQ75" s="78"/>
      <c r="STR75" s="9"/>
      <c r="STS75" s="9"/>
      <c r="STT75" s="78"/>
      <c r="STU75" s="9"/>
      <c r="STV75" s="9"/>
      <c r="STW75" s="78"/>
      <c r="STX75" s="9"/>
      <c r="STY75" s="9"/>
      <c r="STZ75" s="78"/>
      <c r="SUA75" s="9"/>
      <c r="SUB75" s="9"/>
      <c r="SUC75" s="78"/>
      <c r="SUD75" s="9"/>
      <c r="SUE75" s="9"/>
      <c r="SUF75" s="78"/>
      <c r="SUG75" s="9"/>
      <c r="SUH75" s="9"/>
      <c r="SUI75" s="78"/>
      <c r="SUJ75" s="9"/>
      <c r="SUK75" s="9"/>
      <c r="SUL75" s="78"/>
      <c r="SUM75" s="9"/>
      <c r="SUN75" s="9"/>
      <c r="SUO75" s="78"/>
      <c r="SUP75" s="9"/>
      <c r="SUQ75" s="9"/>
      <c r="SUR75" s="78"/>
      <c r="SUS75" s="9"/>
      <c r="SUT75" s="9"/>
      <c r="SUU75" s="78"/>
      <c r="SUV75" s="9"/>
      <c r="SUW75" s="9"/>
      <c r="SUX75" s="78"/>
      <c r="SUY75" s="9"/>
      <c r="SUZ75" s="9"/>
      <c r="SVA75" s="78"/>
      <c r="SVB75" s="10"/>
      <c r="SVC75" s="10"/>
      <c r="SVD75" s="10"/>
      <c r="SVE75" s="9"/>
      <c r="SVF75" s="9"/>
      <c r="SVG75" s="78"/>
      <c r="SVH75" s="10"/>
      <c r="SVI75" s="10"/>
      <c r="SVJ75" s="10"/>
      <c r="SVK75" s="9"/>
      <c r="SVL75" s="9"/>
      <c r="SVM75" s="78"/>
      <c r="SVN75" s="9"/>
      <c r="SVO75" s="9"/>
      <c r="SVP75" s="78"/>
      <c r="SVQ75" s="10"/>
      <c r="SVR75" s="10"/>
      <c r="SVS75" s="10"/>
      <c r="SVT75" s="10"/>
      <c r="SVU75" s="10"/>
      <c r="SVV75" s="10"/>
      <c r="SVW75" s="57"/>
      <c r="SVX75" s="58"/>
      <c r="SVY75" s="9"/>
      <c r="SVZ75" s="9"/>
      <c r="SWA75" s="78"/>
      <c r="SWB75" s="9"/>
      <c r="SWC75" s="9"/>
      <c r="SWD75" s="78"/>
      <c r="SWE75" s="9"/>
      <c r="SWF75" s="9"/>
      <c r="SWG75" s="78"/>
      <c r="SWH75" s="9"/>
      <c r="SWI75" s="9"/>
      <c r="SWJ75" s="78"/>
      <c r="SWK75" s="9"/>
      <c r="SWL75" s="9"/>
      <c r="SWM75" s="78"/>
      <c r="SWN75" s="9"/>
      <c r="SWO75" s="9"/>
      <c r="SWP75" s="78"/>
      <c r="SWQ75" s="9"/>
      <c r="SWR75" s="9"/>
      <c r="SWS75" s="78"/>
      <c r="SWT75" s="9"/>
      <c r="SWU75" s="9"/>
      <c r="SWV75" s="78"/>
      <c r="SWW75" s="9"/>
      <c r="SWX75" s="9"/>
      <c r="SWY75" s="78"/>
      <c r="SWZ75" s="9"/>
      <c r="SXA75" s="9"/>
      <c r="SXB75" s="78"/>
      <c r="SXC75" s="9"/>
      <c r="SXD75" s="9"/>
      <c r="SXE75" s="78"/>
      <c r="SXF75" s="9"/>
      <c r="SXG75" s="9"/>
      <c r="SXH75" s="78"/>
      <c r="SXI75" s="9"/>
      <c r="SXJ75" s="9"/>
      <c r="SXK75" s="78"/>
      <c r="SXL75" s="9"/>
      <c r="SXM75" s="9"/>
      <c r="SXN75" s="78"/>
      <c r="SXO75" s="9"/>
      <c r="SXP75" s="9"/>
      <c r="SXQ75" s="78"/>
      <c r="SXR75" s="9"/>
      <c r="SXS75" s="9"/>
      <c r="SXT75" s="78"/>
      <c r="SXU75" s="9"/>
      <c r="SXV75" s="9"/>
      <c r="SXW75" s="78"/>
      <c r="SXX75" s="9"/>
      <c r="SXY75" s="9"/>
      <c r="SXZ75" s="78"/>
      <c r="SYA75" s="9"/>
      <c r="SYB75" s="9"/>
      <c r="SYC75" s="78"/>
      <c r="SYD75" s="9"/>
      <c r="SYE75" s="9"/>
      <c r="SYF75" s="78"/>
      <c r="SYG75" s="9"/>
      <c r="SYH75" s="9"/>
      <c r="SYI75" s="78"/>
      <c r="SYJ75" s="10"/>
      <c r="SYK75" s="10"/>
      <c r="SYL75" s="10"/>
      <c r="SYM75" s="9"/>
      <c r="SYN75" s="9"/>
      <c r="SYO75" s="78"/>
      <c r="SYP75" s="10"/>
      <c r="SYQ75" s="10"/>
      <c r="SYR75" s="10"/>
      <c r="SYS75" s="9"/>
      <c r="SYT75" s="9"/>
      <c r="SYU75" s="78"/>
      <c r="SYV75" s="9"/>
      <c r="SYW75" s="9"/>
      <c r="SYX75" s="78"/>
      <c r="SYY75" s="10"/>
      <c r="SYZ75" s="10"/>
      <c r="SZA75" s="10"/>
      <c r="SZB75" s="10"/>
      <c r="SZC75" s="10"/>
      <c r="SZD75" s="10"/>
      <c r="SZE75" s="57"/>
      <c r="SZF75" s="58"/>
      <c r="SZG75" s="9"/>
      <c r="SZH75" s="9"/>
      <c r="SZI75" s="78"/>
      <c r="SZJ75" s="9"/>
      <c r="SZK75" s="9"/>
      <c r="SZL75" s="78"/>
      <c r="SZM75" s="9"/>
      <c r="SZN75" s="9"/>
      <c r="SZO75" s="78"/>
      <c r="SZP75" s="9"/>
      <c r="SZQ75" s="9"/>
      <c r="SZR75" s="78"/>
      <c r="SZS75" s="9"/>
      <c r="SZT75" s="9"/>
      <c r="SZU75" s="78"/>
      <c r="SZV75" s="9"/>
      <c r="SZW75" s="9"/>
      <c r="SZX75" s="78"/>
      <c r="SZY75" s="9"/>
      <c r="SZZ75" s="9"/>
      <c r="TAA75" s="78"/>
      <c r="TAB75" s="9"/>
      <c r="TAC75" s="9"/>
      <c r="TAD75" s="78"/>
      <c r="TAE75" s="9"/>
      <c r="TAF75" s="9"/>
      <c r="TAG75" s="78"/>
      <c r="TAH75" s="9"/>
      <c r="TAI75" s="9"/>
      <c r="TAJ75" s="78"/>
      <c r="TAK75" s="9"/>
      <c r="TAL75" s="9"/>
      <c r="TAM75" s="78"/>
      <c r="TAN75" s="9"/>
      <c r="TAO75" s="9"/>
      <c r="TAP75" s="78"/>
      <c r="TAQ75" s="9"/>
      <c r="TAR75" s="9"/>
      <c r="TAS75" s="78"/>
      <c r="TAT75" s="9"/>
      <c r="TAU75" s="9"/>
      <c r="TAV75" s="78"/>
      <c r="TAW75" s="9"/>
      <c r="TAX75" s="9"/>
      <c r="TAY75" s="78"/>
      <c r="TAZ75" s="9"/>
      <c r="TBA75" s="9"/>
      <c r="TBB75" s="78"/>
      <c r="TBC75" s="9"/>
      <c r="TBD75" s="9"/>
      <c r="TBE75" s="78"/>
      <c r="TBF75" s="9"/>
      <c r="TBG75" s="9"/>
      <c r="TBH75" s="78"/>
      <c r="TBI75" s="9"/>
      <c r="TBJ75" s="9"/>
      <c r="TBK75" s="78"/>
      <c r="TBL75" s="9"/>
      <c r="TBM75" s="9"/>
      <c r="TBN75" s="78"/>
      <c r="TBO75" s="9"/>
      <c r="TBP75" s="9"/>
      <c r="TBQ75" s="78"/>
      <c r="TBR75" s="10"/>
      <c r="TBS75" s="10"/>
      <c r="TBT75" s="10"/>
      <c r="TBU75" s="9"/>
      <c r="TBV75" s="9"/>
      <c r="TBW75" s="78"/>
      <c r="TBX75" s="10"/>
      <c r="TBY75" s="10"/>
      <c r="TBZ75" s="10"/>
      <c r="TCA75" s="9"/>
      <c r="TCB75" s="9"/>
      <c r="TCC75" s="78"/>
      <c r="TCD75" s="9"/>
      <c r="TCE75" s="9"/>
      <c r="TCF75" s="78"/>
      <c r="TCG75" s="10"/>
      <c r="TCH75" s="10"/>
      <c r="TCI75" s="10"/>
      <c r="TCJ75" s="10"/>
      <c r="TCK75" s="10"/>
      <c r="TCL75" s="10"/>
      <c r="TCM75" s="57"/>
      <c r="TCN75" s="58"/>
      <c r="TCO75" s="9"/>
      <c r="TCP75" s="9"/>
      <c r="TCQ75" s="78"/>
      <c r="TCR75" s="9"/>
      <c r="TCS75" s="9"/>
      <c r="TCT75" s="78"/>
      <c r="TCU75" s="9"/>
      <c r="TCV75" s="9"/>
      <c r="TCW75" s="78"/>
      <c r="TCX75" s="9"/>
      <c r="TCY75" s="9"/>
      <c r="TCZ75" s="78"/>
      <c r="TDA75" s="9"/>
      <c r="TDB75" s="9"/>
      <c r="TDC75" s="78"/>
      <c r="TDD75" s="9"/>
      <c r="TDE75" s="9"/>
      <c r="TDF75" s="78"/>
      <c r="TDG75" s="9"/>
      <c r="TDH75" s="9"/>
      <c r="TDI75" s="78"/>
      <c r="TDJ75" s="9"/>
      <c r="TDK75" s="9"/>
      <c r="TDL75" s="78"/>
      <c r="TDM75" s="9"/>
      <c r="TDN75" s="9"/>
      <c r="TDO75" s="78"/>
      <c r="TDP75" s="9"/>
      <c r="TDQ75" s="9"/>
      <c r="TDR75" s="78"/>
      <c r="TDS75" s="9"/>
      <c r="TDT75" s="9"/>
      <c r="TDU75" s="78"/>
      <c r="TDV75" s="9"/>
      <c r="TDW75" s="9"/>
      <c r="TDX75" s="78"/>
      <c r="TDY75" s="9"/>
      <c r="TDZ75" s="9"/>
      <c r="TEA75" s="78"/>
      <c r="TEB75" s="9"/>
      <c r="TEC75" s="9"/>
      <c r="TED75" s="78"/>
      <c r="TEE75" s="9"/>
      <c r="TEF75" s="9"/>
      <c r="TEG75" s="78"/>
      <c r="TEH75" s="9"/>
      <c r="TEI75" s="9"/>
      <c r="TEJ75" s="78"/>
      <c r="TEK75" s="9"/>
      <c r="TEL75" s="9"/>
      <c r="TEM75" s="78"/>
      <c r="TEN75" s="9"/>
      <c r="TEO75" s="9"/>
      <c r="TEP75" s="78"/>
      <c r="TEQ75" s="9"/>
      <c r="TER75" s="9"/>
      <c r="TES75" s="78"/>
      <c r="TET75" s="9"/>
      <c r="TEU75" s="9"/>
      <c r="TEV75" s="78"/>
      <c r="TEW75" s="9"/>
      <c r="TEX75" s="9"/>
      <c r="TEY75" s="78"/>
      <c r="TEZ75" s="10"/>
      <c r="TFA75" s="10"/>
      <c r="TFB75" s="10"/>
      <c r="TFC75" s="9"/>
      <c r="TFD75" s="9"/>
      <c r="TFE75" s="78"/>
      <c r="TFF75" s="10"/>
      <c r="TFG75" s="10"/>
      <c r="TFH75" s="10"/>
      <c r="TFI75" s="9"/>
      <c r="TFJ75" s="9"/>
      <c r="TFK75" s="78"/>
      <c r="TFL75" s="9"/>
      <c r="TFM75" s="9"/>
      <c r="TFN75" s="78"/>
      <c r="TFO75" s="10"/>
      <c r="TFP75" s="10"/>
      <c r="TFQ75" s="10"/>
      <c r="TFR75" s="10"/>
      <c r="TFS75" s="10"/>
      <c r="TFT75" s="10"/>
      <c r="TFU75" s="57"/>
      <c r="TFV75" s="58"/>
      <c r="TFW75" s="9"/>
      <c r="TFX75" s="9"/>
      <c r="TFY75" s="78"/>
      <c r="TFZ75" s="9"/>
      <c r="TGA75" s="9"/>
      <c r="TGB75" s="78"/>
      <c r="TGC75" s="9"/>
      <c r="TGD75" s="9"/>
      <c r="TGE75" s="78"/>
      <c r="TGF75" s="9"/>
      <c r="TGG75" s="9"/>
      <c r="TGH75" s="78"/>
      <c r="TGI75" s="9"/>
      <c r="TGJ75" s="9"/>
      <c r="TGK75" s="78"/>
      <c r="TGL75" s="9"/>
      <c r="TGM75" s="9"/>
      <c r="TGN75" s="78"/>
      <c r="TGO75" s="9"/>
      <c r="TGP75" s="9"/>
      <c r="TGQ75" s="78"/>
      <c r="TGR75" s="9"/>
      <c r="TGS75" s="9"/>
      <c r="TGT75" s="78"/>
      <c r="TGU75" s="9"/>
      <c r="TGV75" s="9"/>
      <c r="TGW75" s="78"/>
      <c r="TGX75" s="9"/>
      <c r="TGY75" s="9"/>
      <c r="TGZ75" s="78"/>
      <c r="THA75" s="9"/>
      <c r="THB75" s="9"/>
      <c r="THC75" s="78"/>
      <c r="THD75" s="9"/>
      <c r="THE75" s="9"/>
      <c r="THF75" s="78"/>
      <c r="THG75" s="9"/>
      <c r="THH75" s="9"/>
      <c r="THI75" s="78"/>
      <c r="THJ75" s="9"/>
      <c r="THK75" s="9"/>
      <c r="THL75" s="78"/>
      <c r="THM75" s="9"/>
      <c r="THN75" s="9"/>
      <c r="THO75" s="78"/>
      <c r="THP75" s="9"/>
      <c r="THQ75" s="9"/>
      <c r="THR75" s="78"/>
      <c r="THS75" s="9"/>
      <c r="THT75" s="9"/>
      <c r="THU75" s="78"/>
      <c r="THV75" s="9"/>
      <c r="THW75" s="9"/>
      <c r="THX75" s="78"/>
      <c r="THY75" s="9"/>
      <c r="THZ75" s="9"/>
      <c r="TIA75" s="78"/>
      <c r="TIB75" s="9"/>
      <c r="TIC75" s="9"/>
      <c r="TID75" s="78"/>
      <c r="TIE75" s="9"/>
      <c r="TIF75" s="9"/>
      <c r="TIG75" s="78"/>
      <c r="TIH75" s="10"/>
      <c r="TII75" s="10"/>
      <c r="TIJ75" s="10"/>
      <c r="TIK75" s="9"/>
      <c r="TIL75" s="9"/>
      <c r="TIM75" s="78"/>
      <c r="TIN75" s="10"/>
      <c r="TIO75" s="10"/>
      <c r="TIP75" s="10"/>
      <c r="TIQ75" s="9"/>
      <c r="TIR75" s="9"/>
      <c r="TIS75" s="78"/>
      <c r="TIT75" s="9"/>
      <c r="TIU75" s="9"/>
      <c r="TIV75" s="78"/>
      <c r="TIW75" s="10"/>
      <c r="TIX75" s="10"/>
      <c r="TIY75" s="10"/>
      <c r="TIZ75" s="10"/>
      <c r="TJA75" s="10"/>
      <c r="TJB75" s="10"/>
      <c r="TJC75" s="57"/>
      <c r="TJD75" s="58"/>
      <c r="TJE75" s="9"/>
      <c r="TJF75" s="9"/>
      <c r="TJG75" s="78"/>
      <c r="TJH75" s="9"/>
      <c r="TJI75" s="9"/>
      <c r="TJJ75" s="78"/>
      <c r="TJK75" s="9"/>
      <c r="TJL75" s="9"/>
      <c r="TJM75" s="78"/>
      <c r="TJN75" s="9"/>
      <c r="TJO75" s="9"/>
      <c r="TJP75" s="78"/>
      <c r="TJQ75" s="9"/>
      <c r="TJR75" s="9"/>
      <c r="TJS75" s="78"/>
      <c r="TJT75" s="9"/>
      <c r="TJU75" s="9"/>
      <c r="TJV75" s="78"/>
      <c r="TJW75" s="9"/>
      <c r="TJX75" s="9"/>
      <c r="TJY75" s="78"/>
      <c r="TJZ75" s="9"/>
      <c r="TKA75" s="9"/>
      <c r="TKB75" s="78"/>
      <c r="TKC75" s="9"/>
      <c r="TKD75" s="9"/>
      <c r="TKE75" s="78"/>
      <c r="TKF75" s="9"/>
      <c r="TKG75" s="9"/>
      <c r="TKH75" s="78"/>
      <c r="TKI75" s="9"/>
      <c r="TKJ75" s="9"/>
      <c r="TKK75" s="78"/>
      <c r="TKL75" s="9"/>
      <c r="TKM75" s="9"/>
      <c r="TKN75" s="78"/>
      <c r="TKO75" s="9"/>
      <c r="TKP75" s="9"/>
      <c r="TKQ75" s="78"/>
      <c r="TKR75" s="9"/>
      <c r="TKS75" s="9"/>
      <c r="TKT75" s="78"/>
      <c r="TKU75" s="9"/>
      <c r="TKV75" s="9"/>
      <c r="TKW75" s="78"/>
      <c r="TKX75" s="9"/>
      <c r="TKY75" s="9"/>
      <c r="TKZ75" s="78"/>
      <c r="TLA75" s="9"/>
      <c r="TLB75" s="9"/>
      <c r="TLC75" s="78"/>
      <c r="TLD75" s="9"/>
      <c r="TLE75" s="9"/>
      <c r="TLF75" s="78"/>
      <c r="TLG75" s="9"/>
      <c r="TLH75" s="9"/>
      <c r="TLI75" s="78"/>
      <c r="TLJ75" s="9"/>
      <c r="TLK75" s="9"/>
      <c r="TLL75" s="78"/>
      <c r="TLM75" s="9"/>
      <c r="TLN75" s="9"/>
      <c r="TLO75" s="78"/>
      <c r="TLP75" s="10"/>
      <c r="TLQ75" s="10"/>
      <c r="TLR75" s="10"/>
      <c r="TLS75" s="9"/>
      <c r="TLT75" s="9"/>
      <c r="TLU75" s="78"/>
      <c r="TLV75" s="10"/>
      <c r="TLW75" s="10"/>
      <c r="TLX75" s="10"/>
      <c r="TLY75" s="9"/>
      <c r="TLZ75" s="9"/>
      <c r="TMA75" s="78"/>
      <c r="TMB75" s="9"/>
      <c r="TMC75" s="9"/>
      <c r="TMD75" s="78"/>
      <c r="TME75" s="10"/>
      <c r="TMF75" s="10"/>
      <c r="TMG75" s="10"/>
      <c r="TMH75" s="10"/>
      <c r="TMI75" s="10"/>
      <c r="TMJ75" s="10"/>
      <c r="TMK75" s="57"/>
      <c r="TML75" s="58"/>
      <c r="TMM75" s="9"/>
      <c r="TMN75" s="9"/>
      <c r="TMO75" s="78"/>
      <c r="TMP75" s="9"/>
      <c r="TMQ75" s="9"/>
      <c r="TMR75" s="78"/>
      <c r="TMS75" s="9"/>
      <c r="TMT75" s="9"/>
      <c r="TMU75" s="78"/>
      <c r="TMV75" s="9"/>
      <c r="TMW75" s="9"/>
      <c r="TMX75" s="78"/>
      <c r="TMY75" s="9"/>
      <c r="TMZ75" s="9"/>
      <c r="TNA75" s="78"/>
      <c r="TNB75" s="9"/>
      <c r="TNC75" s="9"/>
      <c r="TND75" s="78"/>
      <c r="TNE75" s="9"/>
      <c r="TNF75" s="9"/>
      <c r="TNG75" s="78"/>
      <c r="TNH75" s="9"/>
      <c r="TNI75" s="9"/>
      <c r="TNJ75" s="78"/>
      <c r="TNK75" s="9"/>
      <c r="TNL75" s="9"/>
      <c r="TNM75" s="78"/>
      <c r="TNN75" s="9"/>
      <c r="TNO75" s="9"/>
      <c r="TNP75" s="78"/>
      <c r="TNQ75" s="9"/>
      <c r="TNR75" s="9"/>
      <c r="TNS75" s="78"/>
      <c r="TNT75" s="9"/>
      <c r="TNU75" s="9"/>
      <c r="TNV75" s="78"/>
      <c r="TNW75" s="9"/>
      <c r="TNX75" s="9"/>
      <c r="TNY75" s="78"/>
      <c r="TNZ75" s="9"/>
      <c r="TOA75" s="9"/>
      <c r="TOB75" s="78"/>
      <c r="TOC75" s="9"/>
      <c r="TOD75" s="9"/>
      <c r="TOE75" s="78"/>
      <c r="TOF75" s="9"/>
      <c r="TOG75" s="9"/>
      <c r="TOH75" s="78"/>
      <c r="TOI75" s="9"/>
      <c r="TOJ75" s="9"/>
      <c r="TOK75" s="78"/>
      <c r="TOL75" s="9"/>
      <c r="TOM75" s="9"/>
      <c r="TON75" s="78"/>
      <c r="TOO75" s="9"/>
      <c r="TOP75" s="9"/>
      <c r="TOQ75" s="78"/>
      <c r="TOR75" s="9"/>
      <c r="TOS75" s="9"/>
      <c r="TOT75" s="78"/>
      <c r="TOU75" s="9"/>
      <c r="TOV75" s="9"/>
      <c r="TOW75" s="78"/>
      <c r="TOX75" s="10"/>
      <c r="TOY75" s="10"/>
      <c r="TOZ75" s="10"/>
      <c r="TPA75" s="9"/>
      <c r="TPB75" s="9"/>
      <c r="TPC75" s="78"/>
      <c r="TPD75" s="10"/>
      <c r="TPE75" s="10"/>
      <c r="TPF75" s="10"/>
      <c r="TPG75" s="9"/>
      <c r="TPH75" s="9"/>
      <c r="TPI75" s="78"/>
      <c r="TPJ75" s="9"/>
      <c r="TPK75" s="9"/>
      <c r="TPL75" s="78"/>
      <c r="TPM75" s="10"/>
      <c r="TPN75" s="10"/>
      <c r="TPO75" s="10"/>
      <c r="TPP75" s="10"/>
      <c r="TPQ75" s="10"/>
      <c r="TPR75" s="10"/>
      <c r="TPS75" s="57"/>
      <c r="TPT75" s="58"/>
      <c r="TPU75" s="9"/>
      <c r="TPV75" s="9"/>
      <c r="TPW75" s="78"/>
      <c r="TPX75" s="9"/>
      <c r="TPY75" s="9"/>
      <c r="TPZ75" s="78"/>
      <c r="TQA75" s="9"/>
      <c r="TQB75" s="9"/>
      <c r="TQC75" s="78"/>
      <c r="TQD75" s="9"/>
      <c r="TQE75" s="9"/>
      <c r="TQF75" s="78"/>
      <c r="TQG75" s="9"/>
      <c r="TQH75" s="9"/>
      <c r="TQI75" s="78"/>
      <c r="TQJ75" s="9"/>
      <c r="TQK75" s="9"/>
      <c r="TQL75" s="78"/>
      <c r="TQM75" s="9"/>
      <c r="TQN75" s="9"/>
      <c r="TQO75" s="78"/>
      <c r="TQP75" s="9"/>
      <c r="TQQ75" s="9"/>
      <c r="TQR75" s="78"/>
      <c r="TQS75" s="9"/>
      <c r="TQT75" s="9"/>
      <c r="TQU75" s="78"/>
      <c r="TQV75" s="9"/>
      <c r="TQW75" s="9"/>
      <c r="TQX75" s="78"/>
      <c r="TQY75" s="9"/>
      <c r="TQZ75" s="9"/>
      <c r="TRA75" s="78"/>
      <c r="TRB75" s="9"/>
      <c r="TRC75" s="9"/>
      <c r="TRD75" s="78"/>
      <c r="TRE75" s="9"/>
      <c r="TRF75" s="9"/>
      <c r="TRG75" s="78"/>
      <c r="TRH75" s="9"/>
      <c r="TRI75" s="9"/>
      <c r="TRJ75" s="78"/>
      <c r="TRK75" s="9"/>
      <c r="TRL75" s="9"/>
      <c r="TRM75" s="78"/>
      <c r="TRN75" s="9"/>
      <c r="TRO75" s="9"/>
      <c r="TRP75" s="78"/>
      <c r="TRQ75" s="9"/>
      <c r="TRR75" s="9"/>
      <c r="TRS75" s="78"/>
      <c r="TRT75" s="9"/>
      <c r="TRU75" s="9"/>
      <c r="TRV75" s="78"/>
      <c r="TRW75" s="9"/>
      <c r="TRX75" s="9"/>
      <c r="TRY75" s="78"/>
      <c r="TRZ75" s="9"/>
      <c r="TSA75" s="9"/>
      <c r="TSB75" s="78"/>
      <c r="TSC75" s="9"/>
      <c r="TSD75" s="9"/>
      <c r="TSE75" s="78"/>
      <c r="TSF75" s="10"/>
      <c r="TSG75" s="10"/>
      <c r="TSH75" s="10"/>
      <c r="TSI75" s="9"/>
      <c r="TSJ75" s="9"/>
      <c r="TSK75" s="78"/>
      <c r="TSL75" s="10"/>
      <c r="TSM75" s="10"/>
      <c r="TSN75" s="10"/>
      <c r="TSO75" s="9"/>
      <c r="TSP75" s="9"/>
      <c r="TSQ75" s="78"/>
      <c r="TSR75" s="9"/>
      <c r="TSS75" s="9"/>
      <c r="TST75" s="78"/>
      <c r="TSU75" s="10"/>
      <c r="TSV75" s="10"/>
      <c r="TSW75" s="10"/>
      <c r="TSX75" s="10"/>
      <c r="TSY75" s="10"/>
      <c r="TSZ75" s="10"/>
      <c r="TTA75" s="57"/>
      <c r="TTB75" s="58"/>
      <c r="TTC75" s="9"/>
      <c r="TTD75" s="9"/>
      <c r="TTE75" s="78"/>
      <c r="TTF75" s="9"/>
      <c r="TTG75" s="9"/>
      <c r="TTH75" s="78"/>
      <c r="TTI75" s="9"/>
      <c r="TTJ75" s="9"/>
      <c r="TTK75" s="78"/>
      <c r="TTL75" s="9"/>
      <c r="TTM75" s="9"/>
      <c r="TTN75" s="78"/>
      <c r="TTO75" s="9"/>
      <c r="TTP75" s="9"/>
      <c r="TTQ75" s="78"/>
      <c r="TTR75" s="9"/>
      <c r="TTS75" s="9"/>
      <c r="TTT75" s="78"/>
      <c r="TTU75" s="9"/>
      <c r="TTV75" s="9"/>
      <c r="TTW75" s="78"/>
      <c r="TTX75" s="9"/>
      <c r="TTY75" s="9"/>
      <c r="TTZ75" s="78"/>
      <c r="TUA75" s="9"/>
      <c r="TUB75" s="9"/>
      <c r="TUC75" s="78"/>
      <c r="TUD75" s="9"/>
      <c r="TUE75" s="9"/>
      <c r="TUF75" s="78"/>
      <c r="TUG75" s="9"/>
      <c r="TUH75" s="9"/>
      <c r="TUI75" s="78"/>
      <c r="TUJ75" s="9"/>
      <c r="TUK75" s="9"/>
      <c r="TUL75" s="78"/>
      <c r="TUM75" s="9"/>
      <c r="TUN75" s="9"/>
      <c r="TUO75" s="78"/>
      <c r="TUP75" s="9"/>
      <c r="TUQ75" s="9"/>
      <c r="TUR75" s="78"/>
      <c r="TUS75" s="9"/>
      <c r="TUT75" s="9"/>
      <c r="TUU75" s="78"/>
      <c r="TUV75" s="9"/>
      <c r="TUW75" s="9"/>
      <c r="TUX75" s="78"/>
      <c r="TUY75" s="9"/>
      <c r="TUZ75" s="9"/>
      <c r="TVA75" s="78"/>
      <c r="TVB75" s="9"/>
      <c r="TVC75" s="9"/>
      <c r="TVD75" s="78"/>
      <c r="TVE75" s="9"/>
      <c r="TVF75" s="9"/>
      <c r="TVG75" s="78"/>
      <c r="TVH75" s="9"/>
      <c r="TVI75" s="9"/>
      <c r="TVJ75" s="78"/>
      <c r="TVK75" s="9"/>
      <c r="TVL75" s="9"/>
      <c r="TVM75" s="78"/>
      <c r="TVN75" s="10"/>
      <c r="TVO75" s="10"/>
      <c r="TVP75" s="10"/>
      <c r="TVQ75" s="9"/>
      <c r="TVR75" s="9"/>
      <c r="TVS75" s="78"/>
      <c r="TVT75" s="10"/>
      <c r="TVU75" s="10"/>
      <c r="TVV75" s="10"/>
      <c r="TVW75" s="9"/>
      <c r="TVX75" s="9"/>
      <c r="TVY75" s="78"/>
      <c r="TVZ75" s="9"/>
      <c r="TWA75" s="9"/>
      <c r="TWB75" s="78"/>
      <c r="TWC75" s="10"/>
      <c r="TWD75" s="10"/>
      <c r="TWE75" s="10"/>
      <c r="TWF75" s="10"/>
      <c r="TWG75" s="10"/>
      <c r="TWH75" s="10"/>
      <c r="TWI75" s="57"/>
      <c r="TWJ75" s="58"/>
      <c r="TWK75" s="9"/>
      <c r="TWL75" s="9"/>
      <c r="TWM75" s="78"/>
      <c r="TWN75" s="9"/>
      <c r="TWO75" s="9"/>
      <c r="TWP75" s="78"/>
      <c r="TWQ75" s="9"/>
      <c r="TWR75" s="9"/>
      <c r="TWS75" s="78"/>
      <c r="TWT75" s="9"/>
      <c r="TWU75" s="9"/>
      <c r="TWV75" s="78"/>
      <c r="TWW75" s="9"/>
      <c r="TWX75" s="9"/>
      <c r="TWY75" s="78"/>
      <c r="TWZ75" s="9"/>
      <c r="TXA75" s="9"/>
      <c r="TXB75" s="78"/>
      <c r="TXC75" s="9"/>
      <c r="TXD75" s="9"/>
      <c r="TXE75" s="78"/>
      <c r="TXF75" s="9"/>
      <c r="TXG75" s="9"/>
      <c r="TXH75" s="78"/>
      <c r="TXI75" s="9"/>
      <c r="TXJ75" s="9"/>
      <c r="TXK75" s="78"/>
      <c r="TXL75" s="9"/>
      <c r="TXM75" s="9"/>
      <c r="TXN75" s="78"/>
      <c r="TXO75" s="9"/>
      <c r="TXP75" s="9"/>
      <c r="TXQ75" s="78"/>
      <c r="TXR75" s="9"/>
      <c r="TXS75" s="9"/>
      <c r="TXT75" s="78"/>
      <c r="TXU75" s="9"/>
      <c r="TXV75" s="9"/>
      <c r="TXW75" s="78"/>
      <c r="TXX75" s="9"/>
      <c r="TXY75" s="9"/>
      <c r="TXZ75" s="78"/>
      <c r="TYA75" s="9"/>
      <c r="TYB75" s="9"/>
      <c r="TYC75" s="78"/>
      <c r="TYD75" s="9"/>
      <c r="TYE75" s="9"/>
      <c r="TYF75" s="78"/>
      <c r="TYG75" s="9"/>
      <c r="TYH75" s="9"/>
      <c r="TYI75" s="78"/>
      <c r="TYJ75" s="9"/>
      <c r="TYK75" s="9"/>
      <c r="TYL75" s="78"/>
      <c r="TYM75" s="9"/>
      <c r="TYN75" s="9"/>
      <c r="TYO75" s="78"/>
      <c r="TYP75" s="9"/>
      <c r="TYQ75" s="9"/>
      <c r="TYR75" s="78"/>
      <c r="TYS75" s="9"/>
      <c r="TYT75" s="9"/>
      <c r="TYU75" s="78"/>
      <c r="TYV75" s="10"/>
      <c r="TYW75" s="10"/>
      <c r="TYX75" s="10"/>
      <c r="TYY75" s="9"/>
      <c r="TYZ75" s="9"/>
      <c r="TZA75" s="78"/>
      <c r="TZB75" s="10"/>
      <c r="TZC75" s="10"/>
      <c r="TZD75" s="10"/>
      <c r="TZE75" s="9"/>
      <c r="TZF75" s="9"/>
      <c r="TZG75" s="78"/>
      <c r="TZH75" s="9"/>
      <c r="TZI75" s="9"/>
      <c r="TZJ75" s="78"/>
      <c r="TZK75" s="10"/>
      <c r="TZL75" s="10"/>
      <c r="TZM75" s="10"/>
      <c r="TZN75" s="10"/>
      <c r="TZO75" s="10"/>
      <c r="TZP75" s="10"/>
      <c r="TZQ75" s="57"/>
      <c r="TZR75" s="58"/>
      <c r="TZS75" s="9"/>
      <c r="TZT75" s="9"/>
      <c r="TZU75" s="78"/>
      <c r="TZV75" s="9"/>
      <c r="TZW75" s="9"/>
      <c r="TZX75" s="78"/>
      <c r="TZY75" s="9"/>
      <c r="TZZ75" s="9"/>
      <c r="UAA75" s="78"/>
      <c r="UAB75" s="9"/>
      <c r="UAC75" s="9"/>
      <c r="UAD75" s="78"/>
      <c r="UAE75" s="9"/>
      <c r="UAF75" s="9"/>
      <c r="UAG75" s="78"/>
      <c r="UAH75" s="9"/>
      <c r="UAI75" s="9"/>
      <c r="UAJ75" s="78"/>
      <c r="UAK75" s="9"/>
      <c r="UAL75" s="9"/>
      <c r="UAM75" s="78"/>
      <c r="UAN75" s="9"/>
      <c r="UAO75" s="9"/>
      <c r="UAP75" s="78"/>
      <c r="UAQ75" s="9"/>
      <c r="UAR75" s="9"/>
      <c r="UAS75" s="78"/>
      <c r="UAT75" s="9"/>
      <c r="UAU75" s="9"/>
      <c r="UAV75" s="78"/>
      <c r="UAW75" s="9"/>
      <c r="UAX75" s="9"/>
      <c r="UAY75" s="78"/>
      <c r="UAZ75" s="9"/>
      <c r="UBA75" s="9"/>
      <c r="UBB75" s="78"/>
      <c r="UBC75" s="9"/>
      <c r="UBD75" s="9"/>
      <c r="UBE75" s="78"/>
      <c r="UBF75" s="9"/>
      <c r="UBG75" s="9"/>
      <c r="UBH75" s="78"/>
      <c r="UBI75" s="9"/>
      <c r="UBJ75" s="9"/>
      <c r="UBK75" s="78"/>
      <c r="UBL75" s="9"/>
      <c r="UBM75" s="9"/>
      <c r="UBN75" s="78"/>
      <c r="UBO75" s="9"/>
      <c r="UBP75" s="9"/>
      <c r="UBQ75" s="78"/>
      <c r="UBR75" s="9"/>
      <c r="UBS75" s="9"/>
      <c r="UBT75" s="78"/>
      <c r="UBU75" s="9"/>
      <c r="UBV75" s="9"/>
      <c r="UBW75" s="78"/>
      <c r="UBX75" s="9"/>
      <c r="UBY75" s="9"/>
      <c r="UBZ75" s="78"/>
      <c r="UCA75" s="9"/>
      <c r="UCB75" s="9"/>
      <c r="UCC75" s="78"/>
      <c r="UCD75" s="10"/>
      <c r="UCE75" s="10"/>
      <c r="UCF75" s="10"/>
      <c r="UCG75" s="9"/>
      <c r="UCH75" s="9"/>
      <c r="UCI75" s="78"/>
      <c r="UCJ75" s="10"/>
      <c r="UCK75" s="10"/>
      <c r="UCL75" s="10"/>
      <c r="UCM75" s="9"/>
      <c r="UCN75" s="9"/>
      <c r="UCO75" s="78"/>
      <c r="UCP75" s="9"/>
      <c r="UCQ75" s="9"/>
      <c r="UCR75" s="78"/>
      <c r="UCS75" s="10"/>
      <c r="UCT75" s="10"/>
      <c r="UCU75" s="10"/>
      <c r="UCV75" s="10"/>
      <c r="UCW75" s="10"/>
      <c r="UCX75" s="10"/>
      <c r="UCY75" s="57"/>
      <c r="UCZ75" s="58"/>
      <c r="UDA75" s="9"/>
      <c r="UDB75" s="9"/>
      <c r="UDC75" s="78"/>
      <c r="UDD75" s="9"/>
      <c r="UDE75" s="9"/>
      <c r="UDF75" s="78"/>
      <c r="UDG75" s="9"/>
      <c r="UDH75" s="9"/>
      <c r="UDI75" s="78"/>
      <c r="UDJ75" s="9"/>
      <c r="UDK75" s="9"/>
      <c r="UDL75" s="78"/>
      <c r="UDM75" s="9"/>
      <c r="UDN75" s="9"/>
      <c r="UDO75" s="78"/>
      <c r="UDP75" s="9"/>
      <c r="UDQ75" s="9"/>
      <c r="UDR75" s="78"/>
      <c r="UDS75" s="9"/>
      <c r="UDT75" s="9"/>
      <c r="UDU75" s="78"/>
      <c r="UDV75" s="9"/>
      <c r="UDW75" s="9"/>
      <c r="UDX75" s="78"/>
      <c r="UDY75" s="9"/>
      <c r="UDZ75" s="9"/>
      <c r="UEA75" s="78"/>
      <c r="UEB75" s="9"/>
      <c r="UEC75" s="9"/>
      <c r="UED75" s="78"/>
      <c r="UEE75" s="9"/>
      <c r="UEF75" s="9"/>
      <c r="UEG75" s="78"/>
      <c r="UEH75" s="9"/>
      <c r="UEI75" s="9"/>
      <c r="UEJ75" s="78"/>
      <c r="UEK75" s="9"/>
      <c r="UEL75" s="9"/>
      <c r="UEM75" s="78"/>
      <c r="UEN75" s="9"/>
      <c r="UEO75" s="9"/>
      <c r="UEP75" s="78"/>
      <c r="UEQ75" s="9"/>
      <c r="UER75" s="9"/>
      <c r="UES75" s="78"/>
      <c r="UET75" s="9"/>
      <c r="UEU75" s="9"/>
      <c r="UEV75" s="78"/>
      <c r="UEW75" s="9"/>
      <c r="UEX75" s="9"/>
      <c r="UEY75" s="78"/>
      <c r="UEZ75" s="9"/>
      <c r="UFA75" s="9"/>
      <c r="UFB75" s="78"/>
      <c r="UFC75" s="9"/>
      <c r="UFD75" s="9"/>
      <c r="UFE75" s="78"/>
      <c r="UFF75" s="9"/>
      <c r="UFG75" s="9"/>
      <c r="UFH75" s="78"/>
      <c r="UFI75" s="9"/>
      <c r="UFJ75" s="9"/>
      <c r="UFK75" s="78"/>
      <c r="UFL75" s="10"/>
      <c r="UFM75" s="10"/>
      <c r="UFN75" s="10"/>
      <c r="UFO75" s="9"/>
      <c r="UFP75" s="9"/>
      <c r="UFQ75" s="78"/>
      <c r="UFR75" s="10"/>
      <c r="UFS75" s="10"/>
      <c r="UFT75" s="10"/>
      <c r="UFU75" s="9"/>
      <c r="UFV75" s="9"/>
      <c r="UFW75" s="78"/>
      <c r="UFX75" s="9"/>
      <c r="UFY75" s="9"/>
      <c r="UFZ75" s="78"/>
      <c r="UGA75" s="10"/>
      <c r="UGB75" s="10"/>
      <c r="UGC75" s="10"/>
      <c r="UGD75" s="10"/>
      <c r="UGE75" s="10"/>
      <c r="UGF75" s="10"/>
      <c r="UGG75" s="57"/>
      <c r="UGH75" s="58"/>
      <c r="UGI75" s="9"/>
      <c r="UGJ75" s="9"/>
      <c r="UGK75" s="78"/>
      <c r="UGL75" s="9"/>
      <c r="UGM75" s="9"/>
      <c r="UGN75" s="78"/>
      <c r="UGO75" s="9"/>
      <c r="UGP75" s="9"/>
      <c r="UGQ75" s="78"/>
      <c r="UGR75" s="9"/>
      <c r="UGS75" s="9"/>
      <c r="UGT75" s="78"/>
      <c r="UGU75" s="9"/>
      <c r="UGV75" s="9"/>
      <c r="UGW75" s="78"/>
      <c r="UGX75" s="9"/>
      <c r="UGY75" s="9"/>
      <c r="UGZ75" s="78"/>
      <c r="UHA75" s="9"/>
      <c r="UHB75" s="9"/>
      <c r="UHC75" s="78"/>
      <c r="UHD75" s="9"/>
      <c r="UHE75" s="9"/>
      <c r="UHF75" s="78"/>
      <c r="UHG75" s="9"/>
      <c r="UHH75" s="9"/>
      <c r="UHI75" s="78"/>
      <c r="UHJ75" s="9"/>
      <c r="UHK75" s="9"/>
      <c r="UHL75" s="78"/>
      <c r="UHM75" s="9"/>
      <c r="UHN75" s="9"/>
      <c r="UHO75" s="78"/>
      <c r="UHP75" s="9"/>
      <c r="UHQ75" s="9"/>
      <c r="UHR75" s="78"/>
      <c r="UHS75" s="9"/>
      <c r="UHT75" s="9"/>
      <c r="UHU75" s="78"/>
      <c r="UHV75" s="9"/>
      <c r="UHW75" s="9"/>
      <c r="UHX75" s="78"/>
      <c r="UHY75" s="9"/>
      <c r="UHZ75" s="9"/>
      <c r="UIA75" s="78"/>
      <c r="UIB75" s="9"/>
      <c r="UIC75" s="9"/>
      <c r="UID75" s="78"/>
      <c r="UIE75" s="9"/>
      <c r="UIF75" s="9"/>
      <c r="UIG75" s="78"/>
      <c r="UIH75" s="9"/>
      <c r="UII75" s="9"/>
      <c r="UIJ75" s="78"/>
      <c r="UIK75" s="9"/>
      <c r="UIL75" s="9"/>
      <c r="UIM75" s="78"/>
      <c r="UIN75" s="9"/>
      <c r="UIO75" s="9"/>
      <c r="UIP75" s="78"/>
      <c r="UIQ75" s="9"/>
      <c r="UIR75" s="9"/>
      <c r="UIS75" s="78"/>
      <c r="UIT75" s="10"/>
      <c r="UIU75" s="10"/>
      <c r="UIV75" s="10"/>
      <c r="UIW75" s="9"/>
      <c r="UIX75" s="9"/>
      <c r="UIY75" s="78"/>
      <c r="UIZ75" s="10"/>
      <c r="UJA75" s="10"/>
      <c r="UJB75" s="10"/>
      <c r="UJC75" s="9"/>
      <c r="UJD75" s="9"/>
      <c r="UJE75" s="78"/>
      <c r="UJF75" s="9"/>
      <c r="UJG75" s="9"/>
      <c r="UJH75" s="78"/>
      <c r="UJI75" s="10"/>
      <c r="UJJ75" s="10"/>
      <c r="UJK75" s="10"/>
      <c r="UJL75" s="10"/>
      <c r="UJM75" s="10"/>
      <c r="UJN75" s="10"/>
      <c r="UJO75" s="57"/>
      <c r="UJP75" s="58"/>
      <c r="UJQ75" s="9"/>
      <c r="UJR75" s="9"/>
      <c r="UJS75" s="78"/>
      <c r="UJT75" s="9"/>
      <c r="UJU75" s="9"/>
      <c r="UJV75" s="78"/>
      <c r="UJW75" s="9"/>
      <c r="UJX75" s="9"/>
      <c r="UJY75" s="78"/>
      <c r="UJZ75" s="9"/>
      <c r="UKA75" s="9"/>
      <c r="UKB75" s="78"/>
      <c r="UKC75" s="9"/>
      <c r="UKD75" s="9"/>
      <c r="UKE75" s="78"/>
      <c r="UKF75" s="9"/>
      <c r="UKG75" s="9"/>
      <c r="UKH75" s="78"/>
      <c r="UKI75" s="9"/>
      <c r="UKJ75" s="9"/>
      <c r="UKK75" s="78"/>
      <c r="UKL75" s="9"/>
      <c r="UKM75" s="9"/>
      <c r="UKN75" s="78"/>
      <c r="UKO75" s="9"/>
      <c r="UKP75" s="9"/>
      <c r="UKQ75" s="78"/>
      <c r="UKR75" s="9"/>
      <c r="UKS75" s="9"/>
      <c r="UKT75" s="78"/>
      <c r="UKU75" s="9"/>
      <c r="UKV75" s="9"/>
      <c r="UKW75" s="78"/>
      <c r="UKX75" s="9"/>
      <c r="UKY75" s="9"/>
      <c r="UKZ75" s="78"/>
      <c r="ULA75" s="9"/>
      <c r="ULB75" s="9"/>
      <c r="ULC75" s="78"/>
      <c r="ULD75" s="9"/>
      <c r="ULE75" s="9"/>
      <c r="ULF75" s="78"/>
      <c r="ULG75" s="9"/>
      <c r="ULH75" s="9"/>
      <c r="ULI75" s="78"/>
      <c r="ULJ75" s="9"/>
      <c r="ULK75" s="9"/>
      <c r="ULL75" s="78"/>
      <c r="ULM75" s="9"/>
      <c r="ULN75" s="9"/>
      <c r="ULO75" s="78"/>
      <c r="ULP75" s="9"/>
      <c r="ULQ75" s="9"/>
      <c r="ULR75" s="78"/>
      <c r="ULS75" s="9"/>
      <c r="ULT75" s="9"/>
      <c r="ULU75" s="78"/>
      <c r="ULV75" s="9"/>
      <c r="ULW75" s="9"/>
      <c r="ULX75" s="78"/>
      <c r="ULY75" s="9"/>
      <c r="ULZ75" s="9"/>
      <c r="UMA75" s="78"/>
      <c r="UMB75" s="10"/>
      <c r="UMC75" s="10"/>
      <c r="UMD75" s="10"/>
      <c r="UME75" s="9"/>
      <c r="UMF75" s="9"/>
      <c r="UMG75" s="78"/>
      <c r="UMH75" s="10"/>
      <c r="UMI75" s="10"/>
      <c r="UMJ75" s="10"/>
      <c r="UMK75" s="9"/>
      <c r="UML75" s="9"/>
      <c r="UMM75" s="78"/>
      <c r="UMN75" s="9"/>
      <c r="UMO75" s="9"/>
      <c r="UMP75" s="78"/>
      <c r="UMQ75" s="10"/>
      <c r="UMR75" s="10"/>
      <c r="UMS75" s="10"/>
      <c r="UMT75" s="10"/>
      <c r="UMU75" s="10"/>
      <c r="UMV75" s="10"/>
      <c r="UMW75" s="57"/>
      <c r="UMX75" s="58"/>
      <c r="UMY75" s="9"/>
      <c r="UMZ75" s="9"/>
      <c r="UNA75" s="78"/>
      <c r="UNB75" s="9"/>
      <c r="UNC75" s="9"/>
      <c r="UND75" s="78"/>
      <c r="UNE75" s="9"/>
      <c r="UNF75" s="9"/>
      <c r="UNG75" s="78"/>
      <c r="UNH75" s="9"/>
      <c r="UNI75" s="9"/>
      <c r="UNJ75" s="78"/>
      <c r="UNK75" s="9"/>
      <c r="UNL75" s="9"/>
      <c r="UNM75" s="78"/>
      <c r="UNN75" s="9"/>
      <c r="UNO75" s="9"/>
      <c r="UNP75" s="78"/>
      <c r="UNQ75" s="9"/>
      <c r="UNR75" s="9"/>
      <c r="UNS75" s="78"/>
      <c r="UNT75" s="9"/>
      <c r="UNU75" s="9"/>
      <c r="UNV75" s="78"/>
      <c r="UNW75" s="9"/>
      <c r="UNX75" s="9"/>
      <c r="UNY75" s="78"/>
      <c r="UNZ75" s="9"/>
      <c r="UOA75" s="9"/>
      <c r="UOB75" s="78"/>
      <c r="UOC75" s="9"/>
      <c r="UOD75" s="9"/>
      <c r="UOE75" s="78"/>
      <c r="UOF75" s="9"/>
      <c r="UOG75" s="9"/>
      <c r="UOH75" s="78"/>
      <c r="UOI75" s="9"/>
      <c r="UOJ75" s="9"/>
      <c r="UOK75" s="78"/>
      <c r="UOL75" s="9"/>
      <c r="UOM75" s="9"/>
      <c r="UON75" s="78"/>
      <c r="UOO75" s="9"/>
      <c r="UOP75" s="9"/>
      <c r="UOQ75" s="78"/>
      <c r="UOR75" s="9"/>
      <c r="UOS75" s="9"/>
      <c r="UOT75" s="78"/>
      <c r="UOU75" s="9"/>
      <c r="UOV75" s="9"/>
      <c r="UOW75" s="78"/>
      <c r="UOX75" s="9"/>
      <c r="UOY75" s="9"/>
      <c r="UOZ75" s="78"/>
      <c r="UPA75" s="9"/>
      <c r="UPB75" s="9"/>
      <c r="UPC75" s="78"/>
      <c r="UPD75" s="9"/>
      <c r="UPE75" s="9"/>
      <c r="UPF75" s="78"/>
      <c r="UPG75" s="9"/>
      <c r="UPH75" s="9"/>
      <c r="UPI75" s="78"/>
      <c r="UPJ75" s="10"/>
      <c r="UPK75" s="10"/>
      <c r="UPL75" s="10"/>
      <c r="UPM75" s="9"/>
      <c r="UPN75" s="9"/>
      <c r="UPO75" s="78"/>
      <c r="UPP75" s="10"/>
      <c r="UPQ75" s="10"/>
      <c r="UPR75" s="10"/>
      <c r="UPS75" s="9"/>
      <c r="UPT75" s="9"/>
      <c r="UPU75" s="78"/>
      <c r="UPV75" s="9"/>
      <c r="UPW75" s="9"/>
      <c r="UPX75" s="78"/>
      <c r="UPY75" s="10"/>
      <c r="UPZ75" s="10"/>
      <c r="UQA75" s="10"/>
      <c r="UQB75" s="10"/>
      <c r="UQC75" s="10"/>
      <c r="UQD75" s="10"/>
      <c r="UQE75" s="57"/>
      <c r="UQF75" s="58"/>
      <c r="UQG75" s="9"/>
      <c r="UQH75" s="9"/>
      <c r="UQI75" s="78"/>
      <c r="UQJ75" s="9"/>
      <c r="UQK75" s="9"/>
      <c r="UQL75" s="78"/>
      <c r="UQM75" s="9"/>
      <c r="UQN75" s="9"/>
      <c r="UQO75" s="78"/>
      <c r="UQP75" s="9"/>
      <c r="UQQ75" s="9"/>
      <c r="UQR75" s="78"/>
      <c r="UQS75" s="9"/>
      <c r="UQT75" s="9"/>
      <c r="UQU75" s="78"/>
      <c r="UQV75" s="9"/>
      <c r="UQW75" s="9"/>
      <c r="UQX75" s="78"/>
      <c r="UQY75" s="9"/>
      <c r="UQZ75" s="9"/>
      <c r="URA75" s="78"/>
      <c r="URB75" s="9"/>
      <c r="URC75" s="9"/>
      <c r="URD75" s="78"/>
      <c r="URE75" s="9"/>
      <c r="URF75" s="9"/>
      <c r="URG75" s="78"/>
      <c r="URH75" s="9"/>
      <c r="URI75" s="9"/>
      <c r="URJ75" s="78"/>
      <c r="URK75" s="9"/>
      <c r="URL75" s="9"/>
      <c r="URM75" s="78"/>
      <c r="URN75" s="9"/>
      <c r="URO75" s="9"/>
      <c r="URP75" s="78"/>
      <c r="URQ75" s="9"/>
      <c r="URR75" s="9"/>
      <c r="URS75" s="78"/>
      <c r="URT75" s="9"/>
      <c r="URU75" s="9"/>
      <c r="URV75" s="78"/>
      <c r="URW75" s="9"/>
      <c r="URX75" s="9"/>
      <c r="URY75" s="78"/>
      <c r="URZ75" s="9"/>
      <c r="USA75" s="9"/>
      <c r="USB75" s="78"/>
      <c r="USC75" s="9"/>
      <c r="USD75" s="9"/>
      <c r="USE75" s="78"/>
      <c r="USF75" s="9"/>
      <c r="USG75" s="9"/>
      <c r="USH75" s="78"/>
      <c r="USI75" s="9"/>
      <c r="USJ75" s="9"/>
      <c r="USK75" s="78"/>
      <c r="USL75" s="9"/>
      <c r="USM75" s="9"/>
      <c r="USN75" s="78"/>
      <c r="USO75" s="9"/>
      <c r="USP75" s="9"/>
      <c r="USQ75" s="78"/>
      <c r="USR75" s="10"/>
      <c r="USS75" s="10"/>
      <c r="UST75" s="10"/>
      <c r="USU75" s="9"/>
      <c r="USV75" s="9"/>
      <c r="USW75" s="78"/>
      <c r="USX75" s="10"/>
      <c r="USY75" s="10"/>
      <c r="USZ75" s="10"/>
      <c r="UTA75" s="9"/>
      <c r="UTB75" s="9"/>
      <c r="UTC75" s="78"/>
      <c r="UTD75" s="9"/>
      <c r="UTE75" s="9"/>
      <c r="UTF75" s="78"/>
      <c r="UTG75" s="10"/>
      <c r="UTH75" s="10"/>
      <c r="UTI75" s="10"/>
      <c r="UTJ75" s="10"/>
      <c r="UTK75" s="10"/>
      <c r="UTL75" s="10"/>
      <c r="UTM75" s="57"/>
      <c r="UTN75" s="58"/>
      <c r="UTO75" s="9"/>
      <c r="UTP75" s="9"/>
      <c r="UTQ75" s="78"/>
      <c r="UTR75" s="9"/>
      <c r="UTS75" s="9"/>
      <c r="UTT75" s="78"/>
      <c r="UTU75" s="9"/>
      <c r="UTV75" s="9"/>
      <c r="UTW75" s="78"/>
      <c r="UTX75" s="9"/>
      <c r="UTY75" s="9"/>
      <c r="UTZ75" s="78"/>
      <c r="UUA75" s="9"/>
      <c r="UUB75" s="9"/>
      <c r="UUC75" s="78"/>
      <c r="UUD75" s="9"/>
      <c r="UUE75" s="9"/>
      <c r="UUF75" s="78"/>
      <c r="UUG75" s="9"/>
      <c r="UUH75" s="9"/>
      <c r="UUI75" s="78"/>
      <c r="UUJ75" s="9"/>
      <c r="UUK75" s="9"/>
      <c r="UUL75" s="78"/>
      <c r="UUM75" s="9"/>
      <c r="UUN75" s="9"/>
      <c r="UUO75" s="78"/>
      <c r="UUP75" s="9"/>
      <c r="UUQ75" s="9"/>
      <c r="UUR75" s="78"/>
      <c r="UUS75" s="9"/>
      <c r="UUT75" s="9"/>
      <c r="UUU75" s="78"/>
      <c r="UUV75" s="9"/>
      <c r="UUW75" s="9"/>
      <c r="UUX75" s="78"/>
      <c r="UUY75" s="9"/>
      <c r="UUZ75" s="9"/>
      <c r="UVA75" s="78"/>
      <c r="UVB75" s="9"/>
      <c r="UVC75" s="9"/>
      <c r="UVD75" s="78"/>
      <c r="UVE75" s="9"/>
      <c r="UVF75" s="9"/>
      <c r="UVG75" s="78"/>
      <c r="UVH75" s="9"/>
      <c r="UVI75" s="9"/>
      <c r="UVJ75" s="78"/>
      <c r="UVK75" s="9"/>
      <c r="UVL75" s="9"/>
      <c r="UVM75" s="78"/>
      <c r="UVN75" s="9"/>
      <c r="UVO75" s="9"/>
      <c r="UVP75" s="78"/>
      <c r="UVQ75" s="9"/>
      <c r="UVR75" s="9"/>
      <c r="UVS75" s="78"/>
      <c r="UVT75" s="9"/>
      <c r="UVU75" s="9"/>
      <c r="UVV75" s="78"/>
      <c r="UVW75" s="9"/>
      <c r="UVX75" s="9"/>
      <c r="UVY75" s="78"/>
      <c r="UVZ75" s="10"/>
      <c r="UWA75" s="10"/>
      <c r="UWB75" s="10"/>
      <c r="UWC75" s="9"/>
      <c r="UWD75" s="9"/>
      <c r="UWE75" s="78"/>
      <c r="UWF75" s="10"/>
      <c r="UWG75" s="10"/>
      <c r="UWH75" s="10"/>
      <c r="UWI75" s="9"/>
      <c r="UWJ75" s="9"/>
      <c r="UWK75" s="78"/>
      <c r="UWL75" s="9"/>
      <c r="UWM75" s="9"/>
      <c r="UWN75" s="78"/>
      <c r="UWO75" s="10"/>
      <c r="UWP75" s="10"/>
      <c r="UWQ75" s="10"/>
      <c r="UWR75" s="10"/>
      <c r="UWS75" s="10"/>
      <c r="UWT75" s="10"/>
      <c r="UWU75" s="57"/>
      <c r="UWV75" s="58"/>
      <c r="UWW75" s="9"/>
      <c r="UWX75" s="9"/>
      <c r="UWY75" s="78"/>
      <c r="UWZ75" s="9"/>
      <c r="UXA75" s="9"/>
      <c r="UXB75" s="78"/>
      <c r="UXC75" s="9"/>
      <c r="UXD75" s="9"/>
      <c r="UXE75" s="78"/>
      <c r="UXF75" s="9"/>
      <c r="UXG75" s="9"/>
      <c r="UXH75" s="78"/>
      <c r="UXI75" s="9"/>
      <c r="UXJ75" s="9"/>
      <c r="UXK75" s="78"/>
      <c r="UXL75" s="9"/>
      <c r="UXM75" s="9"/>
      <c r="UXN75" s="78"/>
      <c r="UXO75" s="9"/>
      <c r="UXP75" s="9"/>
      <c r="UXQ75" s="78"/>
      <c r="UXR75" s="9"/>
      <c r="UXS75" s="9"/>
      <c r="UXT75" s="78"/>
      <c r="UXU75" s="9"/>
      <c r="UXV75" s="9"/>
      <c r="UXW75" s="78"/>
      <c r="UXX75" s="9"/>
      <c r="UXY75" s="9"/>
      <c r="UXZ75" s="78"/>
      <c r="UYA75" s="9"/>
      <c r="UYB75" s="9"/>
      <c r="UYC75" s="78"/>
      <c r="UYD75" s="9"/>
      <c r="UYE75" s="9"/>
      <c r="UYF75" s="78"/>
      <c r="UYG75" s="9"/>
      <c r="UYH75" s="9"/>
      <c r="UYI75" s="78"/>
      <c r="UYJ75" s="9"/>
      <c r="UYK75" s="9"/>
      <c r="UYL75" s="78"/>
      <c r="UYM75" s="9"/>
      <c r="UYN75" s="9"/>
      <c r="UYO75" s="78"/>
      <c r="UYP75" s="9"/>
      <c r="UYQ75" s="9"/>
      <c r="UYR75" s="78"/>
      <c r="UYS75" s="9"/>
      <c r="UYT75" s="9"/>
      <c r="UYU75" s="78"/>
      <c r="UYV75" s="9"/>
      <c r="UYW75" s="9"/>
      <c r="UYX75" s="78"/>
      <c r="UYY75" s="9"/>
      <c r="UYZ75" s="9"/>
      <c r="UZA75" s="78"/>
      <c r="UZB75" s="9"/>
      <c r="UZC75" s="9"/>
      <c r="UZD75" s="78"/>
      <c r="UZE75" s="9"/>
      <c r="UZF75" s="9"/>
      <c r="UZG75" s="78"/>
      <c r="UZH75" s="10"/>
      <c r="UZI75" s="10"/>
      <c r="UZJ75" s="10"/>
      <c r="UZK75" s="9"/>
      <c r="UZL75" s="9"/>
      <c r="UZM75" s="78"/>
      <c r="UZN75" s="10"/>
      <c r="UZO75" s="10"/>
      <c r="UZP75" s="10"/>
      <c r="UZQ75" s="9"/>
      <c r="UZR75" s="9"/>
      <c r="UZS75" s="78"/>
      <c r="UZT75" s="9"/>
      <c r="UZU75" s="9"/>
      <c r="UZV75" s="78"/>
      <c r="UZW75" s="10"/>
      <c r="UZX75" s="10"/>
      <c r="UZY75" s="10"/>
      <c r="UZZ75" s="10"/>
      <c r="VAA75" s="10"/>
      <c r="VAB75" s="10"/>
      <c r="VAC75" s="57"/>
      <c r="VAD75" s="58"/>
      <c r="VAE75" s="9"/>
      <c r="VAF75" s="9"/>
      <c r="VAG75" s="78"/>
      <c r="VAH75" s="9"/>
      <c r="VAI75" s="9"/>
      <c r="VAJ75" s="78"/>
      <c r="VAK75" s="9"/>
      <c r="VAL75" s="9"/>
      <c r="VAM75" s="78"/>
      <c r="VAN75" s="9"/>
      <c r="VAO75" s="9"/>
      <c r="VAP75" s="78"/>
      <c r="VAQ75" s="9"/>
      <c r="VAR75" s="9"/>
      <c r="VAS75" s="78"/>
      <c r="VAT75" s="9"/>
      <c r="VAU75" s="9"/>
      <c r="VAV75" s="78"/>
      <c r="VAW75" s="9"/>
      <c r="VAX75" s="9"/>
      <c r="VAY75" s="78"/>
      <c r="VAZ75" s="9"/>
      <c r="VBA75" s="9"/>
      <c r="VBB75" s="78"/>
      <c r="VBC75" s="9"/>
      <c r="VBD75" s="9"/>
      <c r="VBE75" s="78"/>
      <c r="VBF75" s="9"/>
      <c r="VBG75" s="9"/>
      <c r="VBH75" s="78"/>
      <c r="VBI75" s="9"/>
      <c r="VBJ75" s="9"/>
      <c r="VBK75" s="78"/>
      <c r="VBL75" s="9"/>
      <c r="VBM75" s="9"/>
      <c r="VBN75" s="78"/>
      <c r="VBO75" s="9"/>
      <c r="VBP75" s="9"/>
      <c r="VBQ75" s="78"/>
      <c r="VBR75" s="9"/>
      <c r="VBS75" s="9"/>
      <c r="VBT75" s="78"/>
      <c r="VBU75" s="9"/>
      <c r="VBV75" s="9"/>
      <c r="VBW75" s="78"/>
      <c r="VBX75" s="9"/>
      <c r="VBY75" s="9"/>
      <c r="VBZ75" s="78"/>
      <c r="VCA75" s="9"/>
      <c r="VCB75" s="9"/>
      <c r="VCC75" s="78"/>
      <c r="VCD75" s="9"/>
      <c r="VCE75" s="9"/>
      <c r="VCF75" s="78"/>
      <c r="VCG75" s="9"/>
      <c r="VCH75" s="9"/>
      <c r="VCI75" s="78"/>
      <c r="VCJ75" s="9"/>
      <c r="VCK75" s="9"/>
      <c r="VCL75" s="78"/>
      <c r="VCM75" s="9"/>
      <c r="VCN75" s="9"/>
      <c r="VCO75" s="78"/>
      <c r="VCP75" s="10"/>
      <c r="VCQ75" s="10"/>
      <c r="VCR75" s="10"/>
      <c r="VCS75" s="9"/>
      <c r="VCT75" s="9"/>
      <c r="VCU75" s="78"/>
      <c r="VCV75" s="10"/>
      <c r="VCW75" s="10"/>
      <c r="VCX75" s="10"/>
      <c r="VCY75" s="9"/>
      <c r="VCZ75" s="9"/>
      <c r="VDA75" s="78"/>
      <c r="VDB75" s="9"/>
      <c r="VDC75" s="9"/>
      <c r="VDD75" s="78"/>
      <c r="VDE75" s="10"/>
      <c r="VDF75" s="10"/>
      <c r="VDG75" s="10"/>
      <c r="VDH75" s="10"/>
      <c r="VDI75" s="10"/>
      <c r="VDJ75" s="10"/>
      <c r="VDK75" s="57"/>
      <c r="VDL75" s="58"/>
      <c r="VDM75" s="9"/>
      <c r="VDN75" s="9"/>
      <c r="VDO75" s="78"/>
      <c r="VDP75" s="9"/>
      <c r="VDQ75" s="9"/>
      <c r="VDR75" s="78"/>
      <c r="VDS75" s="9"/>
      <c r="VDT75" s="9"/>
      <c r="VDU75" s="78"/>
      <c r="VDV75" s="9"/>
      <c r="VDW75" s="9"/>
      <c r="VDX75" s="78"/>
      <c r="VDY75" s="9"/>
      <c r="VDZ75" s="9"/>
      <c r="VEA75" s="78"/>
      <c r="VEB75" s="9"/>
      <c r="VEC75" s="9"/>
      <c r="VED75" s="78"/>
      <c r="VEE75" s="9"/>
      <c r="VEF75" s="9"/>
      <c r="VEG75" s="78"/>
      <c r="VEH75" s="9"/>
      <c r="VEI75" s="9"/>
      <c r="VEJ75" s="78"/>
      <c r="VEK75" s="9"/>
      <c r="VEL75" s="9"/>
      <c r="VEM75" s="78"/>
      <c r="VEN75" s="9"/>
      <c r="VEO75" s="9"/>
      <c r="VEP75" s="78"/>
      <c r="VEQ75" s="9"/>
      <c r="VER75" s="9"/>
      <c r="VES75" s="78"/>
      <c r="VET75" s="9"/>
      <c r="VEU75" s="9"/>
      <c r="VEV75" s="78"/>
      <c r="VEW75" s="9"/>
      <c r="VEX75" s="9"/>
      <c r="VEY75" s="78"/>
      <c r="VEZ75" s="9"/>
      <c r="VFA75" s="9"/>
      <c r="VFB75" s="78"/>
      <c r="VFC75" s="9"/>
      <c r="VFD75" s="9"/>
      <c r="VFE75" s="78"/>
      <c r="VFF75" s="9"/>
      <c r="VFG75" s="9"/>
      <c r="VFH75" s="78"/>
      <c r="VFI75" s="9"/>
      <c r="VFJ75" s="9"/>
      <c r="VFK75" s="78"/>
      <c r="VFL75" s="9"/>
      <c r="VFM75" s="9"/>
      <c r="VFN75" s="78"/>
      <c r="VFO75" s="9"/>
      <c r="VFP75" s="9"/>
      <c r="VFQ75" s="78"/>
      <c r="VFR75" s="9"/>
      <c r="VFS75" s="9"/>
      <c r="VFT75" s="78"/>
      <c r="VFU75" s="9"/>
      <c r="VFV75" s="9"/>
      <c r="VFW75" s="78"/>
      <c r="VFX75" s="10"/>
      <c r="VFY75" s="10"/>
      <c r="VFZ75" s="10"/>
      <c r="VGA75" s="9"/>
      <c r="VGB75" s="9"/>
      <c r="VGC75" s="78"/>
      <c r="VGD75" s="10"/>
      <c r="VGE75" s="10"/>
      <c r="VGF75" s="10"/>
      <c r="VGG75" s="9"/>
      <c r="VGH75" s="9"/>
      <c r="VGI75" s="78"/>
      <c r="VGJ75" s="9"/>
      <c r="VGK75" s="9"/>
      <c r="VGL75" s="78"/>
      <c r="VGM75" s="10"/>
      <c r="VGN75" s="10"/>
      <c r="VGO75" s="10"/>
      <c r="VGP75" s="10"/>
      <c r="VGQ75" s="10"/>
      <c r="VGR75" s="10"/>
      <c r="VGS75" s="57"/>
      <c r="VGT75" s="58"/>
      <c r="VGU75" s="9"/>
      <c r="VGV75" s="9"/>
      <c r="VGW75" s="78"/>
      <c r="VGX75" s="9"/>
      <c r="VGY75" s="9"/>
      <c r="VGZ75" s="78"/>
      <c r="VHA75" s="9"/>
      <c r="VHB75" s="9"/>
      <c r="VHC75" s="78"/>
      <c r="VHD75" s="9"/>
      <c r="VHE75" s="9"/>
      <c r="VHF75" s="78"/>
      <c r="VHG75" s="9"/>
      <c r="VHH75" s="9"/>
      <c r="VHI75" s="78"/>
      <c r="VHJ75" s="9"/>
      <c r="VHK75" s="9"/>
      <c r="VHL75" s="78"/>
      <c r="VHM75" s="9"/>
      <c r="VHN75" s="9"/>
      <c r="VHO75" s="78"/>
      <c r="VHP75" s="9"/>
      <c r="VHQ75" s="9"/>
      <c r="VHR75" s="78"/>
      <c r="VHS75" s="9"/>
      <c r="VHT75" s="9"/>
      <c r="VHU75" s="78"/>
      <c r="VHV75" s="9"/>
      <c r="VHW75" s="9"/>
      <c r="VHX75" s="78"/>
      <c r="VHY75" s="9"/>
      <c r="VHZ75" s="9"/>
      <c r="VIA75" s="78"/>
      <c r="VIB75" s="9"/>
      <c r="VIC75" s="9"/>
      <c r="VID75" s="78"/>
      <c r="VIE75" s="9"/>
      <c r="VIF75" s="9"/>
      <c r="VIG75" s="78"/>
      <c r="VIH75" s="9"/>
      <c r="VII75" s="9"/>
      <c r="VIJ75" s="78"/>
      <c r="VIK75" s="9"/>
      <c r="VIL75" s="9"/>
      <c r="VIM75" s="78"/>
      <c r="VIN75" s="9"/>
      <c r="VIO75" s="9"/>
      <c r="VIP75" s="78"/>
      <c r="VIQ75" s="9"/>
      <c r="VIR75" s="9"/>
      <c r="VIS75" s="78"/>
      <c r="VIT75" s="9"/>
      <c r="VIU75" s="9"/>
      <c r="VIV75" s="78"/>
      <c r="VIW75" s="9"/>
      <c r="VIX75" s="9"/>
      <c r="VIY75" s="78"/>
      <c r="VIZ75" s="9"/>
      <c r="VJA75" s="9"/>
      <c r="VJB75" s="78"/>
      <c r="VJC75" s="9"/>
      <c r="VJD75" s="9"/>
      <c r="VJE75" s="78"/>
      <c r="VJF75" s="10"/>
      <c r="VJG75" s="10"/>
      <c r="VJH75" s="10"/>
      <c r="VJI75" s="9"/>
      <c r="VJJ75" s="9"/>
      <c r="VJK75" s="78"/>
      <c r="VJL75" s="10"/>
      <c r="VJM75" s="10"/>
      <c r="VJN75" s="10"/>
      <c r="VJO75" s="9"/>
      <c r="VJP75" s="9"/>
      <c r="VJQ75" s="78"/>
      <c r="VJR75" s="9"/>
      <c r="VJS75" s="9"/>
      <c r="VJT75" s="78"/>
      <c r="VJU75" s="10"/>
      <c r="VJV75" s="10"/>
      <c r="VJW75" s="10"/>
      <c r="VJX75" s="10"/>
      <c r="VJY75" s="10"/>
      <c r="VJZ75" s="10"/>
      <c r="VKA75" s="57"/>
      <c r="VKB75" s="58"/>
      <c r="VKC75" s="9"/>
      <c r="VKD75" s="9"/>
      <c r="VKE75" s="78"/>
      <c r="VKF75" s="9"/>
      <c r="VKG75" s="9"/>
      <c r="VKH75" s="78"/>
      <c r="VKI75" s="9"/>
      <c r="VKJ75" s="9"/>
      <c r="VKK75" s="78"/>
      <c r="VKL75" s="9"/>
      <c r="VKM75" s="9"/>
      <c r="VKN75" s="78"/>
      <c r="VKO75" s="9"/>
      <c r="VKP75" s="9"/>
      <c r="VKQ75" s="78"/>
      <c r="VKR75" s="9"/>
      <c r="VKS75" s="9"/>
      <c r="VKT75" s="78"/>
      <c r="VKU75" s="9"/>
      <c r="VKV75" s="9"/>
      <c r="VKW75" s="78"/>
      <c r="VKX75" s="9"/>
      <c r="VKY75" s="9"/>
      <c r="VKZ75" s="78"/>
      <c r="VLA75" s="9"/>
      <c r="VLB75" s="9"/>
      <c r="VLC75" s="78"/>
      <c r="VLD75" s="9"/>
      <c r="VLE75" s="9"/>
      <c r="VLF75" s="78"/>
      <c r="VLG75" s="9"/>
      <c r="VLH75" s="9"/>
      <c r="VLI75" s="78"/>
      <c r="VLJ75" s="9"/>
      <c r="VLK75" s="9"/>
      <c r="VLL75" s="78"/>
      <c r="VLM75" s="9"/>
      <c r="VLN75" s="9"/>
      <c r="VLO75" s="78"/>
      <c r="VLP75" s="9"/>
      <c r="VLQ75" s="9"/>
      <c r="VLR75" s="78"/>
      <c r="VLS75" s="9"/>
      <c r="VLT75" s="9"/>
      <c r="VLU75" s="78"/>
      <c r="VLV75" s="9"/>
      <c r="VLW75" s="9"/>
      <c r="VLX75" s="78"/>
      <c r="VLY75" s="9"/>
      <c r="VLZ75" s="9"/>
      <c r="VMA75" s="78"/>
      <c r="VMB75" s="9"/>
      <c r="VMC75" s="9"/>
      <c r="VMD75" s="78"/>
      <c r="VME75" s="9"/>
      <c r="VMF75" s="9"/>
      <c r="VMG75" s="78"/>
      <c r="VMH75" s="9"/>
      <c r="VMI75" s="9"/>
      <c r="VMJ75" s="78"/>
      <c r="VMK75" s="9"/>
      <c r="VML75" s="9"/>
      <c r="VMM75" s="78"/>
      <c r="VMN75" s="10"/>
      <c r="VMO75" s="10"/>
      <c r="VMP75" s="10"/>
      <c r="VMQ75" s="9"/>
      <c r="VMR75" s="9"/>
      <c r="VMS75" s="78"/>
      <c r="VMT75" s="10"/>
      <c r="VMU75" s="10"/>
      <c r="VMV75" s="10"/>
      <c r="VMW75" s="9"/>
      <c r="VMX75" s="9"/>
      <c r="VMY75" s="78"/>
      <c r="VMZ75" s="9"/>
      <c r="VNA75" s="9"/>
      <c r="VNB75" s="78"/>
      <c r="VNC75" s="10"/>
      <c r="VND75" s="10"/>
      <c r="VNE75" s="10"/>
      <c r="VNF75" s="10"/>
      <c r="VNG75" s="10"/>
      <c r="VNH75" s="10"/>
      <c r="VNI75" s="57"/>
      <c r="VNJ75" s="58"/>
      <c r="VNK75" s="9"/>
      <c r="VNL75" s="9"/>
      <c r="VNM75" s="78"/>
      <c r="VNN75" s="9"/>
      <c r="VNO75" s="9"/>
      <c r="VNP75" s="78"/>
      <c r="VNQ75" s="9"/>
      <c r="VNR75" s="9"/>
      <c r="VNS75" s="78"/>
      <c r="VNT75" s="9"/>
      <c r="VNU75" s="9"/>
      <c r="VNV75" s="78"/>
      <c r="VNW75" s="9"/>
      <c r="VNX75" s="9"/>
      <c r="VNY75" s="78"/>
      <c r="VNZ75" s="9"/>
      <c r="VOA75" s="9"/>
      <c r="VOB75" s="78"/>
      <c r="VOC75" s="9"/>
      <c r="VOD75" s="9"/>
      <c r="VOE75" s="78"/>
      <c r="VOF75" s="9"/>
      <c r="VOG75" s="9"/>
      <c r="VOH75" s="78"/>
      <c r="VOI75" s="9"/>
      <c r="VOJ75" s="9"/>
      <c r="VOK75" s="78"/>
      <c r="VOL75" s="9"/>
      <c r="VOM75" s="9"/>
      <c r="VON75" s="78"/>
      <c r="VOO75" s="9"/>
      <c r="VOP75" s="9"/>
      <c r="VOQ75" s="78"/>
      <c r="VOR75" s="9"/>
      <c r="VOS75" s="9"/>
      <c r="VOT75" s="78"/>
      <c r="VOU75" s="9"/>
      <c r="VOV75" s="9"/>
      <c r="VOW75" s="78"/>
      <c r="VOX75" s="9"/>
      <c r="VOY75" s="9"/>
      <c r="VOZ75" s="78"/>
      <c r="VPA75" s="9"/>
      <c r="VPB75" s="9"/>
      <c r="VPC75" s="78"/>
      <c r="VPD75" s="9"/>
      <c r="VPE75" s="9"/>
      <c r="VPF75" s="78"/>
      <c r="VPG75" s="9"/>
      <c r="VPH75" s="9"/>
      <c r="VPI75" s="78"/>
      <c r="VPJ75" s="9"/>
      <c r="VPK75" s="9"/>
      <c r="VPL75" s="78"/>
      <c r="VPM75" s="9"/>
      <c r="VPN75" s="9"/>
      <c r="VPO75" s="78"/>
      <c r="VPP75" s="9"/>
      <c r="VPQ75" s="9"/>
      <c r="VPR75" s="78"/>
      <c r="VPS75" s="9"/>
      <c r="VPT75" s="9"/>
      <c r="VPU75" s="78"/>
      <c r="VPV75" s="10"/>
      <c r="VPW75" s="10"/>
      <c r="VPX75" s="10"/>
      <c r="VPY75" s="9"/>
      <c r="VPZ75" s="9"/>
      <c r="VQA75" s="78"/>
      <c r="VQB75" s="10"/>
      <c r="VQC75" s="10"/>
      <c r="VQD75" s="10"/>
      <c r="VQE75" s="9"/>
      <c r="VQF75" s="9"/>
      <c r="VQG75" s="78"/>
      <c r="VQH75" s="9"/>
      <c r="VQI75" s="9"/>
      <c r="VQJ75" s="78"/>
      <c r="VQK75" s="10"/>
      <c r="VQL75" s="10"/>
      <c r="VQM75" s="10"/>
      <c r="VQN75" s="10"/>
      <c r="VQO75" s="10"/>
      <c r="VQP75" s="10"/>
      <c r="VQQ75" s="57"/>
      <c r="VQR75" s="58"/>
      <c r="VQS75" s="9"/>
      <c r="VQT75" s="9"/>
      <c r="VQU75" s="78"/>
      <c r="VQV75" s="9"/>
      <c r="VQW75" s="9"/>
      <c r="VQX75" s="78"/>
      <c r="VQY75" s="9"/>
      <c r="VQZ75" s="9"/>
      <c r="VRA75" s="78"/>
      <c r="VRB75" s="9"/>
      <c r="VRC75" s="9"/>
      <c r="VRD75" s="78"/>
      <c r="VRE75" s="9"/>
      <c r="VRF75" s="9"/>
      <c r="VRG75" s="78"/>
      <c r="VRH75" s="9"/>
      <c r="VRI75" s="9"/>
      <c r="VRJ75" s="78"/>
      <c r="VRK75" s="9"/>
      <c r="VRL75" s="9"/>
      <c r="VRM75" s="78"/>
      <c r="VRN75" s="9"/>
      <c r="VRO75" s="9"/>
      <c r="VRP75" s="78"/>
      <c r="VRQ75" s="9"/>
      <c r="VRR75" s="9"/>
      <c r="VRS75" s="78"/>
      <c r="VRT75" s="9"/>
      <c r="VRU75" s="9"/>
      <c r="VRV75" s="78"/>
      <c r="VRW75" s="9"/>
      <c r="VRX75" s="9"/>
      <c r="VRY75" s="78"/>
      <c r="VRZ75" s="9"/>
      <c r="VSA75" s="9"/>
      <c r="VSB75" s="78"/>
      <c r="VSC75" s="9"/>
      <c r="VSD75" s="9"/>
      <c r="VSE75" s="78"/>
      <c r="VSF75" s="9"/>
      <c r="VSG75" s="9"/>
      <c r="VSH75" s="78"/>
      <c r="VSI75" s="9"/>
      <c r="VSJ75" s="9"/>
      <c r="VSK75" s="78"/>
      <c r="VSL75" s="9"/>
      <c r="VSM75" s="9"/>
      <c r="VSN75" s="78"/>
      <c r="VSO75" s="9"/>
      <c r="VSP75" s="9"/>
      <c r="VSQ75" s="78"/>
      <c r="VSR75" s="9"/>
      <c r="VSS75" s="9"/>
      <c r="VST75" s="78"/>
      <c r="VSU75" s="9"/>
      <c r="VSV75" s="9"/>
      <c r="VSW75" s="78"/>
      <c r="VSX75" s="9"/>
      <c r="VSY75" s="9"/>
      <c r="VSZ75" s="78"/>
      <c r="VTA75" s="9"/>
      <c r="VTB75" s="9"/>
      <c r="VTC75" s="78"/>
      <c r="VTD75" s="10"/>
      <c r="VTE75" s="10"/>
      <c r="VTF75" s="10"/>
      <c r="VTG75" s="9"/>
      <c r="VTH75" s="9"/>
      <c r="VTI75" s="78"/>
      <c r="VTJ75" s="10"/>
      <c r="VTK75" s="10"/>
      <c r="VTL75" s="10"/>
      <c r="VTM75" s="9"/>
      <c r="VTN75" s="9"/>
      <c r="VTO75" s="78"/>
      <c r="VTP75" s="9"/>
      <c r="VTQ75" s="9"/>
      <c r="VTR75" s="78"/>
      <c r="VTS75" s="10"/>
      <c r="VTT75" s="10"/>
      <c r="VTU75" s="10"/>
      <c r="VTV75" s="10"/>
      <c r="VTW75" s="10"/>
      <c r="VTX75" s="10"/>
      <c r="VTY75" s="57"/>
      <c r="VTZ75" s="58"/>
      <c r="VUA75" s="9"/>
      <c r="VUB75" s="9"/>
      <c r="VUC75" s="78"/>
      <c r="VUD75" s="9"/>
      <c r="VUE75" s="9"/>
      <c r="VUF75" s="78"/>
      <c r="VUG75" s="9"/>
      <c r="VUH75" s="9"/>
      <c r="VUI75" s="78"/>
      <c r="VUJ75" s="9"/>
      <c r="VUK75" s="9"/>
      <c r="VUL75" s="78"/>
      <c r="VUM75" s="9"/>
      <c r="VUN75" s="9"/>
      <c r="VUO75" s="78"/>
      <c r="VUP75" s="9"/>
      <c r="VUQ75" s="9"/>
      <c r="VUR75" s="78"/>
      <c r="VUS75" s="9"/>
      <c r="VUT75" s="9"/>
      <c r="VUU75" s="78"/>
      <c r="VUV75" s="9"/>
      <c r="VUW75" s="9"/>
      <c r="VUX75" s="78"/>
      <c r="VUY75" s="9"/>
      <c r="VUZ75" s="9"/>
      <c r="VVA75" s="78"/>
      <c r="VVB75" s="9"/>
      <c r="VVC75" s="9"/>
      <c r="VVD75" s="78"/>
      <c r="VVE75" s="9"/>
      <c r="VVF75" s="9"/>
      <c r="VVG75" s="78"/>
      <c r="VVH75" s="9"/>
      <c r="VVI75" s="9"/>
      <c r="VVJ75" s="78"/>
      <c r="VVK75" s="9"/>
      <c r="VVL75" s="9"/>
      <c r="VVM75" s="78"/>
      <c r="VVN75" s="9"/>
      <c r="VVO75" s="9"/>
      <c r="VVP75" s="78"/>
      <c r="VVQ75" s="9"/>
      <c r="VVR75" s="9"/>
      <c r="VVS75" s="78"/>
      <c r="VVT75" s="9"/>
      <c r="VVU75" s="9"/>
      <c r="VVV75" s="78"/>
      <c r="VVW75" s="9"/>
      <c r="VVX75" s="9"/>
      <c r="VVY75" s="78"/>
      <c r="VVZ75" s="9"/>
      <c r="VWA75" s="9"/>
      <c r="VWB75" s="78"/>
      <c r="VWC75" s="9"/>
      <c r="VWD75" s="9"/>
      <c r="VWE75" s="78"/>
      <c r="VWF75" s="9"/>
      <c r="VWG75" s="9"/>
      <c r="VWH75" s="78"/>
      <c r="VWI75" s="9"/>
      <c r="VWJ75" s="9"/>
      <c r="VWK75" s="78"/>
      <c r="VWL75" s="10"/>
      <c r="VWM75" s="10"/>
      <c r="VWN75" s="10"/>
      <c r="VWO75" s="9"/>
      <c r="VWP75" s="9"/>
      <c r="VWQ75" s="78"/>
      <c r="VWR75" s="10"/>
      <c r="VWS75" s="10"/>
      <c r="VWT75" s="10"/>
      <c r="VWU75" s="9"/>
      <c r="VWV75" s="9"/>
      <c r="VWW75" s="78"/>
      <c r="VWX75" s="9"/>
      <c r="VWY75" s="9"/>
      <c r="VWZ75" s="78"/>
      <c r="VXA75" s="10"/>
      <c r="VXB75" s="10"/>
      <c r="VXC75" s="10"/>
      <c r="VXD75" s="10"/>
      <c r="VXE75" s="10"/>
      <c r="VXF75" s="10"/>
      <c r="VXG75" s="57"/>
      <c r="VXH75" s="58"/>
      <c r="VXI75" s="9"/>
      <c r="VXJ75" s="9"/>
      <c r="VXK75" s="78"/>
      <c r="VXL75" s="9"/>
      <c r="VXM75" s="9"/>
      <c r="VXN75" s="78"/>
      <c r="VXO75" s="9"/>
      <c r="VXP75" s="9"/>
      <c r="VXQ75" s="78"/>
      <c r="VXR75" s="9"/>
      <c r="VXS75" s="9"/>
      <c r="VXT75" s="78"/>
      <c r="VXU75" s="9"/>
      <c r="VXV75" s="9"/>
      <c r="VXW75" s="78"/>
      <c r="VXX75" s="9"/>
      <c r="VXY75" s="9"/>
      <c r="VXZ75" s="78"/>
      <c r="VYA75" s="9"/>
      <c r="VYB75" s="9"/>
      <c r="VYC75" s="78"/>
      <c r="VYD75" s="9"/>
      <c r="VYE75" s="9"/>
      <c r="VYF75" s="78"/>
      <c r="VYG75" s="9"/>
      <c r="VYH75" s="9"/>
      <c r="VYI75" s="78"/>
      <c r="VYJ75" s="9"/>
      <c r="VYK75" s="9"/>
      <c r="VYL75" s="78"/>
      <c r="VYM75" s="9"/>
      <c r="VYN75" s="9"/>
      <c r="VYO75" s="78"/>
      <c r="VYP75" s="9"/>
      <c r="VYQ75" s="9"/>
      <c r="VYR75" s="78"/>
      <c r="VYS75" s="9"/>
      <c r="VYT75" s="9"/>
      <c r="VYU75" s="78"/>
      <c r="VYV75" s="9"/>
      <c r="VYW75" s="9"/>
      <c r="VYX75" s="78"/>
      <c r="VYY75" s="9"/>
      <c r="VYZ75" s="9"/>
      <c r="VZA75" s="78"/>
      <c r="VZB75" s="9"/>
      <c r="VZC75" s="9"/>
      <c r="VZD75" s="78"/>
      <c r="VZE75" s="9"/>
      <c r="VZF75" s="9"/>
      <c r="VZG75" s="78"/>
      <c r="VZH75" s="9"/>
      <c r="VZI75" s="9"/>
      <c r="VZJ75" s="78"/>
      <c r="VZK75" s="9"/>
      <c r="VZL75" s="9"/>
      <c r="VZM75" s="78"/>
      <c r="VZN75" s="9"/>
      <c r="VZO75" s="9"/>
      <c r="VZP75" s="78"/>
      <c r="VZQ75" s="9"/>
      <c r="VZR75" s="9"/>
      <c r="VZS75" s="78"/>
      <c r="VZT75" s="10"/>
      <c r="VZU75" s="10"/>
      <c r="VZV75" s="10"/>
      <c r="VZW75" s="9"/>
      <c r="VZX75" s="9"/>
      <c r="VZY75" s="78"/>
      <c r="VZZ75" s="10"/>
      <c r="WAA75" s="10"/>
      <c r="WAB75" s="10"/>
      <c r="WAC75" s="9"/>
      <c r="WAD75" s="9"/>
      <c r="WAE75" s="78"/>
      <c r="WAF75" s="9"/>
      <c r="WAG75" s="9"/>
      <c r="WAH75" s="78"/>
      <c r="WAI75" s="10"/>
      <c r="WAJ75" s="10"/>
      <c r="WAK75" s="10"/>
      <c r="WAL75" s="10"/>
      <c r="WAM75" s="10"/>
      <c r="WAN75" s="10"/>
      <c r="WAO75" s="57"/>
      <c r="WAP75" s="58"/>
      <c r="WAQ75" s="9"/>
      <c r="WAR75" s="9"/>
      <c r="WAS75" s="78"/>
      <c r="WAT75" s="9"/>
      <c r="WAU75" s="9"/>
      <c r="WAV75" s="78"/>
      <c r="WAW75" s="9"/>
      <c r="WAX75" s="9"/>
      <c r="WAY75" s="78"/>
      <c r="WAZ75" s="9"/>
      <c r="WBA75" s="9"/>
      <c r="WBB75" s="78"/>
      <c r="WBC75" s="9"/>
      <c r="WBD75" s="9"/>
      <c r="WBE75" s="78"/>
      <c r="WBF75" s="9"/>
      <c r="WBG75" s="9"/>
      <c r="WBH75" s="78"/>
      <c r="WBI75" s="9"/>
      <c r="WBJ75" s="9"/>
      <c r="WBK75" s="78"/>
      <c r="WBL75" s="9"/>
      <c r="WBM75" s="9"/>
      <c r="WBN75" s="78"/>
      <c r="WBO75" s="9"/>
      <c r="WBP75" s="9"/>
      <c r="WBQ75" s="78"/>
      <c r="WBR75" s="9"/>
      <c r="WBS75" s="9"/>
      <c r="WBT75" s="78"/>
      <c r="WBU75" s="9"/>
      <c r="WBV75" s="9"/>
      <c r="WBW75" s="78"/>
      <c r="WBX75" s="9"/>
      <c r="WBY75" s="9"/>
      <c r="WBZ75" s="78"/>
      <c r="WCA75" s="9"/>
      <c r="WCB75" s="9"/>
      <c r="WCC75" s="78"/>
      <c r="WCD75" s="9"/>
      <c r="WCE75" s="9"/>
      <c r="WCF75" s="78"/>
      <c r="WCG75" s="9"/>
      <c r="WCH75" s="9"/>
      <c r="WCI75" s="78"/>
      <c r="WCJ75" s="9"/>
      <c r="WCK75" s="9"/>
      <c r="WCL75" s="78"/>
      <c r="WCM75" s="9"/>
      <c r="WCN75" s="9"/>
      <c r="WCO75" s="78"/>
      <c r="WCP75" s="9"/>
      <c r="WCQ75" s="9"/>
      <c r="WCR75" s="78"/>
      <c r="WCS75" s="9"/>
      <c r="WCT75" s="9"/>
      <c r="WCU75" s="78"/>
      <c r="WCV75" s="9"/>
      <c r="WCW75" s="9"/>
      <c r="WCX75" s="78"/>
      <c r="WCY75" s="9"/>
      <c r="WCZ75" s="9"/>
      <c r="WDA75" s="78"/>
      <c r="WDB75" s="10"/>
      <c r="WDC75" s="10"/>
      <c r="WDD75" s="10"/>
      <c r="WDE75" s="9"/>
      <c r="WDF75" s="9"/>
      <c r="WDG75" s="78"/>
      <c r="WDH75" s="10"/>
      <c r="WDI75" s="10"/>
      <c r="WDJ75" s="10"/>
      <c r="WDK75" s="9"/>
      <c r="WDL75" s="9"/>
      <c r="WDM75" s="78"/>
      <c r="WDN75" s="9"/>
      <c r="WDO75" s="9"/>
      <c r="WDP75" s="78"/>
      <c r="WDQ75" s="10"/>
      <c r="WDR75" s="10"/>
      <c r="WDS75" s="10"/>
      <c r="WDT75" s="10"/>
      <c r="WDU75" s="10"/>
      <c r="WDV75" s="10"/>
      <c r="WDW75" s="57"/>
      <c r="WDX75" s="58"/>
      <c r="WDY75" s="9"/>
      <c r="WDZ75" s="9"/>
      <c r="WEA75" s="78"/>
      <c r="WEB75" s="9"/>
      <c r="WEC75" s="9"/>
      <c r="WED75" s="78"/>
      <c r="WEE75" s="9"/>
      <c r="WEF75" s="9"/>
      <c r="WEG75" s="78"/>
      <c r="WEH75" s="9"/>
      <c r="WEI75" s="9"/>
      <c r="WEJ75" s="78"/>
      <c r="WEK75" s="9"/>
      <c r="WEL75" s="9"/>
      <c r="WEM75" s="78"/>
      <c r="WEN75" s="9"/>
      <c r="WEO75" s="9"/>
      <c r="WEP75" s="78"/>
      <c r="WEQ75" s="9"/>
      <c r="WER75" s="9"/>
      <c r="WES75" s="78"/>
      <c r="WET75" s="9"/>
      <c r="WEU75" s="9"/>
      <c r="WEV75" s="78"/>
      <c r="WEW75" s="9"/>
      <c r="WEX75" s="9"/>
      <c r="WEY75" s="78"/>
      <c r="WEZ75" s="9"/>
      <c r="WFA75" s="9"/>
      <c r="WFB75" s="78"/>
      <c r="WFC75" s="9"/>
      <c r="WFD75" s="9"/>
      <c r="WFE75" s="78"/>
      <c r="WFF75" s="9"/>
      <c r="WFG75" s="9"/>
      <c r="WFH75" s="78"/>
      <c r="WFI75" s="9"/>
      <c r="WFJ75" s="9"/>
      <c r="WFK75" s="78"/>
      <c r="WFL75" s="9"/>
      <c r="WFM75" s="9"/>
      <c r="WFN75" s="78"/>
      <c r="WFO75" s="9"/>
      <c r="WFP75" s="9"/>
      <c r="WFQ75" s="78"/>
      <c r="WFR75" s="9"/>
      <c r="WFS75" s="9"/>
      <c r="WFT75" s="78"/>
      <c r="WFU75" s="9"/>
      <c r="WFV75" s="9"/>
      <c r="WFW75" s="78"/>
      <c r="WFX75" s="9"/>
      <c r="WFY75" s="9"/>
      <c r="WFZ75" s="78"/>
      <c r="WGA75" s="9"/>
      <c r="WGB75" s="9"/>
      <c r="WGC75" s="78"/>
      <c r="WGD75" s="9"/>
      <c r="WGE75" s="9"/>
      <c r="WGF75" s="78"/>
      <c r="WGG75" s="9"/>
      <c r="WGH75" s="9"/>
      <c r="WGI75" s="78"/>
      <c r="WGJ75" s="10"/>
      <c r="WGK75" s="10"/>
      <c r="WGL75" s="10"/>
      <c r="WGM75" s="9"/>
      <c r="WGN75" s="9"/>
      <c r="WGO75" s="78"/>
      <c r="WGP75" s="10"/>
      <c r="WGQ75" s="10"/>
      <c r="WGR75" s="10"/>
      <c r="WGS75" s="9"/>
      <c r="WGT75" s="9"/>
      <c r="WGU75" s="78"/>
      <c r="WGV75" s="9"/>
      <c r="WGW75" s="9"/>
      <c r="WGX75" s="78"/>
      <c r="WGY75" s="10"/>
      <c r="WGZ75" s="10"/>
      <c r="WHA75" s="10"/>
      <c r="WHB75" s="10"/>
      <c r="WHC75" s="10"/>
      <c r="WHD75" s="10"/>
      <c r="WHE75" s="57"/>
      <c r="WHF75" s="58"/>
      <c r="WHG75" s="9"/>
      <c r="WHH75" s="9"/>
      <c r="WHI75" s="78"/>
      <c r="WHJ75" s="9"/>
      <c r="WHK75" s="9"/>
      <c r="WHL75" s="78"/>
      <c r="WHM75" s="9"/>
      <c r="WHN75" s="9"/>
      <c r="WHO75" s="78"/>
      <c r="WHP75" s="9"/>
      <c r="WHQ75" s="9"/>
      <c r="WHR75" s="78"/>
      <c r="WHS75" s="9"/>
      <c r="WHT75" s="9"/>
      <c r="WHU75" s="78"/>
      <c r="WHV75" s="9"/>
      <c r="WHW75" s="9"/>
      <c r="WHX75" s="78"/>
      <c r="WHY75" s="9"/>
      <c r="WHZ75" s="9"/>
      <c r="WIA75" s="78"/>
      <c r="WIB75" s="9"/>
      <c r="WIC75" s="9"/>
      <c r="WID75" s="78"/>
      <c r="WIE75" s="9"/>
      <c r="WIF75" s="9"/>
      <c r="WIG75" s="78"/>
      <c r="WIH75" s="9"/>
      <c r="WII75" s="9"/>
      <c r="WIJ75" s="78"/>
      <c r="WIK75" s="9"/>
      <c r="WIL75" s="9"/>
      <c r="WIM75" s="78"/>
      <c r="WIN75" s="9"/>
      <c r="WIO75" s="9"/>
      <c r="WIP75" s="78"/>
      <c r="WIQ75" s="9"/>
      <c r="WIR75" s="9"/>
      <c r="WIS75" s="78"/>
      <c r="WIT75" s="9"/>
      <c r="WIU75" s="9"/>
      <c r="WIV75" s="78"/>
      <c r="WIW75" s="9"/>
      <c r="WIX75" s="9"/>
      <c r="WIY75" s="78"/>
      <c r="WIZ75" s="9"/>
      <c r="WJA75" s="9"/>
      <c r="WJB75" s="78"/>
      <c r="WJC75" s="9"/>
      <c r="WJD75" s="9"/>
      <c r="WJE75" s="78"/>
      <c r="WJF75" s="9"/>
      <c r="WJG75" s="9"/>
      <c r="WJH75" s="78"/>
      <c r="WJI75" s="9"/>
      <c r="WJJ75" s="9"/>
      <c r="WJK75" s="78"/>
      <c r="WJL75" s="9"/>
      <c r="WJM75" s="9"/>
      <c r="WJN75" s="78"/>
      <c r="WJO75" s="9"/>
      <c r="WJP75" s="9"/>
      <c r="WJQ75" s="78"/>
      <c r="WJR75" s="10"/>
      <c r="WJS75" s="10"/>
      <c r="WJT75" s="10"/>
      <c r="WJU75" s="9"/>
      <c r="WJV75" s="9"/>
      <c r="WJW75" s="78"/>
      <c r="WJX75" s="10"/>
      <c r="WJY75" s="10"/>
      <c r="WJZ75" s="10"/>
      <c r="WKA75" s="9"/>
      <c r="WKB75" s="9"/>
      <c r="WKC75" s="78"/>
      <c r="WKD75" s="9"/>
      <c r="WKE75" s="9"/>
      <c r="WKF75" s="78"/>
      <c r="WKG75" s="10"/>
      <c r="WKH75" s="10"/>
      <c r="WKI75" s="10"/>
      <c r="WKJ75" s="10"/>
      <c r="WKK75" s="10"/>
      <c r="WKL75" s="10"/>
      <c r="WKM75" s="57"/>
      <c r="WKN75" s="58"/>
      <c r="WKO75" s="9"/>
      <c r="WKP75" s="9"/>
      <c r="WKQ75" s="78"/>
      <c r="WKR75" s="9"/>
      <c r="WKS75" s="9"/>
      <c r="WKT75" s="78"/>
      <c r="WKU75" s="9"/>
      <c r="WKV75" s="9"/>
      <c r="WKW75" s="78"/>
      <c r="WKX75" s="9"/>
      <c r="WKY75" s="9"/>
      <c r="WKZ75" s="78"/>
      <c r="WLA75" s="9"/>
      <c r="WLB75" s="9"/>
      <c r="WLC75" s="78"/>
      <c r="WLD75" s="9"/>
      <c r="WLE75" s="9"/>
      <c r="WLF75" s="78"/>
      <c r="WLG75" s="9"/>
      <c r="WLH75" s="9"/>
      <c r="WLI75" s="78"/>
      <c r="WLJ75" s="9"/>
      <c r="WLK75" s="9"/>
      <c r="WLL75" s="78"/>
      <c r="WLM75" s="9"/>
      <c r="WLN75" s="9"/>
      <c r="WLO75" s="78"/>
      <c r="WLP75" s="9"/>
      <c r="WLQ75" s="9"/>
      <c r="WLR75" s="78"/>
      <c r="WLS75" s="9"/>
      <c r="WLT75" s="9"/>
      <c r="WLU75" s="78"/>
      <c r="WLV75" s="9"/>
      <c r="WLW75" s="9"/>
      <c r="WLX75" s="78"/>
      <c r="WLY75" s="9"/>
      <c r="WLZ75" s="9"/>
      <c r="WMA75" s="78"/>
      <c r="WMB75" s="9"/>
      <c r="WMC75" s="9"/>
      <c r="WMD75" s="78"/>
      <c r="WME75" s="9"/>
      <c r="WMF75" s="9"/>
      <c r="WMG75" s="78"/>
      <c r="WMH75" s="9"/>
      <c r="WMI75" s="9"/>
      <c r="WMJ75" s="78"/>
      <c r="WMK75" s="9"/>
      <c r="WML75" s="9"/>
      <c r="WMM75" s="78"/>
      <c r="WMN75" s="9"/>
      <c r="WMO75" s="9"/>
      <c r="WMP75" s="78"/>
      <c r="WMQ75" s="9"/>
      <c r="WMR75" s="9"/>
      <c r="WMS75" s="78"/>
      <c r="WMT75" s="9"/>
      <c r="WMU75" s="9"/>
      <c r="WMV75" s="78"/>
      <c r="WMW75" s="9"/>
      <c r="WMX75" s="9"/>
      <c r="WMY75" s="78"/>
      <c r="WMZ75" s="10"/>
      <c r="WNA75" s="10"/>
      <c r="WNB75" s="10"/>
      <c r="WNC75" s="9"/>
      <c r="WND75" s="9"/>
      <c r="WNE75" s="78"/>
      <c r="WNF75" s="10"/>
      <c r="WNG75" s="10"/>
      <c r="WNH75" s="10"/>
      <c r="WNI75" s="9"/>
      <c r="WNJ75" s="9"/>
      <c r="WNK75" s="78"/>
      <c r="WNL75" s="9"/>
      <c r="WNM75" s="9"/>
      <c r="WNN75" s="78"/>
      <c r="WNO75" s="10"/>
      <c r="WNP75" s="10"/>
      <c r="WNQ75" s="10"/>
      <c r="WNR75" s="10"/>
      <c r="WNS75" s="10"/>
      <c r="WNT75" s="10"/>
      <c r="WNU75" s="57"/>
      <c r="WNV75" s="58"/>
      <c r="WNW75" s="9"/>
      <c r="WNX75" s="9"/>
      <c r="WNY75" s="78"/>
      <c r="WNZ75" s="9"/>
      <c r="WOA75" s="9"/>
      <c r="WOB75" s="78"/>
      <c r="WOC75" s="9"/>
      <c r="WOD75" s="9"/>
      <c r="WOE75" s="78"/>
      <c r="WOF75" s="9"/>
      <c r="WOG75" s="9"/>
      <c r="WOH75" s="78"/>
      <c r="WOI75" s="9"/>
      <c r="WOJ75" s="9"/>
      <c r="WOK75" s="78"/>
      <c r="WOL75" s="9"/>
      <c r="WOM75" s="9"/>
      <c r="WON75" s="78"/>
      <c r="WOO75" s="9"/>
      <c r="WOP75" s="9"/>
      <c r="WOQ75" s="78"/>
      <c r="WOR75" s="9"/>
      <c r="WOS75" s="9"/>
      <c r="WOT75" s="78"/>
      <c r="WOU75" s="9"/>
      <c r="WOV75" s="9"/>
      <c r="WOW75" s="78"/>
      <c r="WOX75" s="9"/>
      <c r="WOY75" s="9"/>
      <c r="WOZ75" s="78"/>
      <c r="WPA75" s="9"/>
      <c r="WPB75" s="9"/>
      <c r="WPC75" s="78"/>
      <c r="WPD75" s="9"/>
      <c r="WPE75" s="9"/>
      <c r="WPF75" s="78"/>
      <c r="WPG75" s="9"/>
      <c r="WPH75" s="9"/>
      <c r="WPI75" s="78"/>
      <c r="WPJ75" s="9"/>
      <c r="WPK75" s="9"/>
      <c r="WPL75" s="78"/>
      <c r="WPM75" s="9"/>
      <c r="WPN75" s="9"/>
      <c r="WPO75" s="78"/>
      <c r="WPP75" s="9"/>
      <c r="WPQ75" s="9"/>
      <c r="WPR75" s="78"/>
      <c r="WPS75" s="9"/>
      <c r="WPT75" s="9"/>
      <c r="WPU75" s="78"/>
      <c r="WPV75" s="9"/>
      <c r="WPW75" s="9"/>
      <c r="WPX75" s="78"/>
      <c r="WPY75" s="9"/>
      <c r="WPZ75" s="9"/>
      <c r="WQA75" s="78"/>
      <c r="WQB75" s="9"/>
      <c r="WQC75" s="9"/>
      <c r="WQD75" s="78"/>
      <c r="WQE75" s="9"/>
      <c r="WQF75" s="9"/>
      <c r="WQG75" s="78"/>
      <c r="WQH75" s="10"/>
      <c r="WQI75" s="10"/>
      <c r="WQJ75" s="10"/>
      <c r="WQK75" s="9"/>
      <c r="WQL75" s="9"/>
      <c r="WQM75" s="78"/>
      <c r="WQN75" s="10"/>
      <c r="WQO75" s="10"/>
      <c r="WQP75" s="10"/>
      <c r="WQQ75" s="9"/>
      <c r="WQR75" s="9"/>
      <c r="WQS75" s="78"/>
      <c r="WQT75" s="9"/>
      <c r="WQU75" s="9"/>
      <c r="WQV75" s="78"/>
      <c r="WQW75" s="10"/>
      <c r="WQX75" s="10"/>
      <c r="WQY75" s="10"/>
      <c r="WQZ75" s="10"/>
      <c r="WRA75" s="10"/>
      <c r="WRB75" s="10"/>
      <c r="WRC75" s="57"/>
      <c r="WRD75" s="58"/>
      <c r="WRE75" s="9"/>
      <c r="WRF75" s="9"/>
      <c r="WRG75" s="78"/>
      <c r="WRH75" s="9"/>
      <c r="WRI75" s="9"/>
      <c r="WRJ75" s="78"/>
      <c r="WRK75" s="9"/>
      <c r="WRL75" s="9"/>
      <c r="WRM75" s="78"/>
      <c r="WRN75" s="9"/>
      <c r="WRO75" s="9"/>
      <c r="WRP75" s="78"/>
      <c r="WRQ75" s="9"/>
      <c r="WRR75" s="9"/>
      <c r="WRS75" s="78"/>
      <c r="WRT75" s="9"/>
      <c r="WRU75" s="9"/>
      <c r="WRV75" s="78"/>
      <c r="WRW75" s="9"/>
      <c r="WRX75" s="9"/>
      <c r="WRY75" s="78"/>
      <c r="WRZ75" s="9"/>
      <c r="WSA75" s="9"/>
      <c r="WSB75" s="78"/>
      <c r="WSC75" s="9"/>
      <c r="WSD75" s="9"/>
      <c r="WSE75" s="78"/>
      <c r="WSF75" s="9"/>
      <c r="WSG75" s="9"/>
      <c r="WSH75" s="78"/>
      <c r="WSI75" s="9"/>
      <c r="WSJ75" s="9"/>
      <c r="WSK75" s="78"/>
      <c r="WSL75" s="9"/>
      <c r="WSM75" s="9"/>
      <c r="WSN75" s="78"/>
      <c r="WSO75" s="9"/>
      <c r="WSP75" s="9"/>
      <c r="WSQ75" s="78"/>
      <c r="WSR75" s="9"/>
      <c r="WSS75" s="9"/>
      <c r="WST75" s="78"/>
      <c r="WSU75" s="9"/>
      <c r="WSV75" s="9"/>
      <c r="WSW75" s="78"/>
      <c r="WSX75" s="9"/>
      <c r="WSY75" s="9"/>
      <c r="WSZ75" s="78"/>
      <c r="WTA75" s="9"/>
      <c r="WTB75" s="9"/>
      <c r="WTC75" s="78"/>
      <c r="WTD75" s="9"/>
      <c r="WTE75" s="9"/>
      <c r="WTF75" s="78"/>
      <c r="WTG75" s="9"/>
      <c r="WTH75" s="9"/>
      <c r="WTI75" s="78"/>
      <c r="WTJ75" s="9"/>
      <c r="WTK75" s="9"/>
      <c r="WTL75" s="78"/>
      <c r="WTM75" s="9"/>
      <c r="WTN75" s="9"/>
      <c r="WTO75" s="78"/>
      <c r="WTP75" s="10"/>
      <c r="WTQ75" s="10"/>
      <c r="WTR75" s="10"/>
      <c r="WTS75" s="9"/>
      <c r="WTT75" s="9"/>
      <c r="WTU75" s="78"/>
      <c r="WTV75" s="10"/>
      <c r="WTW75" s="10"/>
      <c r="WTX75" s="10"/>
      <c r="WTY75" s="9"/>
      <c r="WTZ75" s="9"/>
      <c r="WUA75" s="78"/>
      <c r="WUB75" s="9"/>
      <c r="WUC75" s="9"/>
      <c r="WUD75" s="78"/>
      <c r="WUE75" s="10"/>
      <c r="WUF75" s="10"/>
      <c r="WUG75" s="10"/>
      <c r="WUH75" s="10"/>
      <c r="WUI75" s="10"/>
      <c r="WUJ75" s="10"/>
      <c r="WUK75" s="57"/>
      <c r="WUL75" s="58"/>
      <c r="WUM75" s="9"/>
      <c r="WUN75" s="9"/>
      <c r="WUO75" s="78"/>
      <c r="WUP75" s="9"/>
      <c r="WUQ75" s="9"/>
      <c r="WUR75" s="78"/>
      <c r="WUS75" s="9"/>
      <c r="WUT75" s="9"/>
      <c r="WUU75" s="78"/>
      <c r="WUV75" s="9"/>
      <c r="WUW75" s="9"/>
      <c r="WUX75" s="78"/>
      <c r="WUY75" s="9"/>
      <c r="WUZ75" s="9"/>
      <c r="WVA75" s="78"/>
      <c r="WVB75" s="9"/>
      <c r="WVC75" s="9"/>
      <c r="WVD75" s="78"/>
      <c r="WVE75" s="9"/>
      <c r="WVF75" s="9"/>
      <c r="WVG75" s="78"/>
      <c r="WVH75" s="9"/>
      <c r="WVI75" s="9"/>
      <c r="WVJ75" s="78"/>
      <c r="WVK75" s="9"/>
      <c r="WVL75" s="9"/>
      <c r="WVM75" s="78"/>
      <c r="WVN75" s="9"/>
      <c r="WVO75" s="9"/>
      <c r="WVP75" s="78"/>
      <c r="WVQ75" s="9"/>
      <c r="WVR75" s="9"/>
      <c r="WVS75" s="78"/>
      <c r="WVT75" s="9"/>
      <c r="WVU75" s="9"/>
      <c r="WVV75" s="78"/>
      <c r="WVW75" s="9"/>
      <c r="WVX75" s="9"/>
      <c r="WVY75" s="78"/>
      <c r="WVZ75" s="9"/>
      <c r="WWA75" s="9"/>
      <c r="WWB75" s="78"/>
      <c r="WWC75" s="9"/>
      <c r="WWD75" s="9"/>
      <c r="WWE75" s="78"/>
      <c r="WWF75" s="9"/>
      <c r="WWG75" s="9"/>
      <c r="WWH75" s="78"/>
      <c r="WWI75" s="9"/>
      <c r="WWJ75" s="9"/>
      <c r="WWK75" s="78"/>
      <c r="WWL75" s="9"/>
      <c r="WWM75" s="9"/>
      <c r="WWN75" s="78"/>
      <c r="WWO75" s="9"/>
      <c r="WWP75" s="9"/>
      <c r="WWQ75" s="78"/>
      <c r="WWR75" s="9"/>
      <c r="WWS75" s="9"/>
      <c r="WWT75" s="78"/>
      <c r="WWU75" s="9"/>
      <c r="WWV75" s="9"/>
      <c r="WWW75" s="78"/>
      <c r="WWX75" s="10"/>
      <c r="WWY75" s="10"/>
      <c r="WWZ75" s="10"/>
      <c r="WXA75" s="9"/>
      <c r="WXB75" s="9"/>
      <c r="WXC75" s="78"/>
      <c r="WXD75" s="10"/>
      <c r="WXE75" s="10"/>
      <c r="WXF75" s="10"/>
      <c r="WXG75" s="9"/>
      <c r="WXH75" s="9"/>
      <c r="WXI75" s="78"/>
      <c r="WXJ75" s="9"/>
      <c r="WXK75" s="9"/>
      <c r="WXL75" s="78"/>
      <c r="WXM75" s="10"/>
      <c r="WXN75" s="10"/>
      <c r="WXO75" s="10"/>
      <c r="WXP75" s="10"/>
      <c r="WXQ75" s="10"/>
      <c r="WXR75" s="10"/>
      <c r="WXS75" s="57"/>
      <c r="WXT75" s="58"/>
      <c r="WXU75" s="9"/>
      <c r="WXV75" s="9"/>
      <c r="WXW75" s="78"/>
      <c r="WXX75" s="9"/>
      <c r="WXY75" s="9"/>
      <c r="WXZ75" s="78"/>
      <c r="WYA75" s="9"/>
      <c r="WYB75" s="9"/>
      <c r="WYC75" s="78"/>
      <c r="WYD75" s="9"/>
      <c r="WYE75" s="9"/>
      <c r="WYF75" s="78"/>
      <c r="WYG75" s="9"/>
      <c r="WYH75" s="9"/>
      <c r="WYI75" s="78"/>
      <c r="WYJ75" s="9"/>
      <c r="WYK75" s="9"/>
      <c r="WYL75" s="78"/>
      <c r="WYM75" s="9"/>
      <c r="WYN75" s="9"/>
      <c r="WYO75" s="78"/>
      <c r="WYP75" s="9"/>
      <c r="WYQ75" s="9"/>
      <c r="WYR75" s="78"/>
      <c r="WYS75" s="9"/>
      <c r="WYT75" s="9"/>
      <c r="WYU75" s="78"/>
      <c r="WYV75" s="9"/>
      <c r="WYW75" s="9"/>
      <c r="WYX75" s="78"/>
      <c r="WYY75" s="9"/>
      <c r="WYZ75" s="9"/>
      <c r="WZA75" s="78"/>
      <c r="WZB75" s="9"/>
      <c r="WZC75" s="9"/>
      <c r="WZD75" s="78"/>
      <c r="WZE75" s="9"/>
      <c r="WZF75" s="9"/>
      <c r="WZG75" s="78"/>
      <c r="WZH75" s="9"/>
      <c r="WZI75" s="9"/>
      <c r="WZJ75" s="78"/>
      <c r="WZK75" s="9"/>
      <c r="WZL75" s="9"/>
      <c r="WZM75" s="78"/>
      <c r="WZN75" s="9"/>
      <c r="WZO75" s="9"/>
      <c r="WZP75" s="78"/>
      <c r="WZQ75" s="9"/>
      <c r="WZR75" s="9"/>
      <c r="WZS75" s="78"/>
      <c r="WZT75" s="9"/>
      <c r="WZU75" s="9"/>
      <c r="WZV75" s="78"/>
      <c r="WZW75" s="9"/>
      <c r="WZX75" s="9"/>
      <c r="WZY75" s="78"/>
      <c r="WZZ75" s="9"/>
      <c r="XAA75" s="9"/>
      <c r="XAB75" s="78"/>
      <c r="XAC75" s="9"/>
      <c r="XAD75" s="9"/>
      <c r="XAE75" s="78"/>
      <c r="XAF75" s="10"/>
      <c r="XAG75" s="10"/>
      <c r="XAH75" s="10"/>
      <c r="XAI75" s="9"/>
      <c r="XAJ75" s="9"/>
      <c r="XAK75" s="78"/>
      <c r="XAL75" s="10"/>
      <c r="XAM75" s="10"/>
      <c r="XAN75" s="10"/>
      <c r="XAO75" s="9"/>
      <c r="XAP75" s="9"/>
      <c r="XAQ75" s="78"/>
      <c r="XAR75" s="9"/>
      <c r="XAS75" s="9"/>
      <c r="XAT75" s="78"/>
      <c r="XAU75" s="10"/>
      <c r="XAV75" s="10"/>
      <c r="XAW75" s="10"/>
      <c r="XAX75" s="10"/>
      <c r="XAY75" s="10"/>
      <c r="XAZ75" s="10"/>
      <c r="XBA75" s="57"/>
      <c r="XBB75" s="58"/>
      <c r="XBC75" s="9"/>
      <c r="XBD75" s="9"/>
      <c r="XBE75" s="78"/>
      <c r="XBF75" s="9"/>
      <c r="XBG75" s="9"/>
      <c r="XBH75" s="78"/>
      <c r="XBI75" s="9"/>
      <c r="XBJ75" s="9"/>
      <c r="XBK75" s="78"/>
      <c r="XBL75" s="9"/>
      <c r="XBM75" s="9"/>
      <c r="XBN75" s="78"/>
      <c r="XBO75" s="9"/>
      <c r="XBP75" s="9"/>
      <c r="XBQ75" s="78"/>
      <c r="XBR75" s="9"/>
      <c r="XBS75" s="9"/>
      <c r="XBT75" s="78"/>
      <c r="XBU75" s="9"/>
      <c r="XBV75" s="9"/>
      <c r="XBW75" s="78"/>
      <c r="XBX75" s="9"/>
      <c r="XBY75" s="9"/>
      <c r="XBZ75" s="78"/>
      <c r="XCA75" s="9"/>
      <c r="XCB75" s="9"/>
      <c r="XCC75" s="78"/>
      <c r="XCD75" s="9"/>
      <c r="XCE75" s="9"/>
      <c r="XCF75" s="78"/>
      <c r="XCG75" s="9"/>
      <c r="XCH75" s="9"/>
      <c r="XCI75" s="78"/>
      <c r="XCJ75" s="9"/>
      <c r="XCK75" s="9"/>
      <c r="XCL75" s="78"/>
      <c r="XCM75" s="9"/>
      <c r="XCN75" s="9"/>
      <c r="XCO75" s="78"/>
      <c r="XCP75" s="9"/>
      <c r="XCQ75" s="9"/>
      <c r="XCR75" s="78"/>
    </row>
    <row r="76" spans="1:16320">
      <c r="A76" s="13">
        <v>66</v>
      </c>
      <c r="B76" s="2" t="s">
        <v>260</v>
      </c>
      <c r="C76" s="84"/>
      <c r="D76" s="84"/>
      <c r="E76" s="87">
        <v>0</v>
      </c>
      <c r="F76" s="84"/>
      <c r="G76" s="84"/>
      <c r="H76" s="87">
        <v>0</v>
      </c>
      <c r="I76" s="84"/>
      <c r="J76" s="84"/>
      <c r="K76" s="87">
        <v>0</v>
      </c>
      <c r="L76" s="84"/>
      <c r="M76" s="84"/>
      <c r="N76" s="87"/>
      <c r="O76" s="84"/>
      <c r="P76" s="84"/>
      <c r="Q76" s="87">
        <v>0</v>
      </c>
      <c r="R76" s="84"/>
      <c r="S76" s="84"/>
      <c r="T76" s="87">
        <v>0</v>
      </c>
      <c r="U76" s="84"/>
      <c r="V76" s="84"/>
      <c r="W76" s="87">
        <v>0</v>
      </c>
      <c r="X76" s="84"/>
      <c r="Y76" s="84"/>
      <c r="Z76" s="84">
        <f t="shared" si="122"/>
        <v>0</v>
      </c>
      <c r="AA76" s="84"/>
      <c r="AB76" s="84"/>
      <c r="AC76" s="84">
        <f t="shared" si="114"/>
        <v>0</v>
      </c>
      <c r="AD76" s="84"/>
      <c r="AE76" s="84"/>
      <c r="AF76" s="84">
        <f t="shared" si="115"/>
        <v>0</v>
      </c>
      <c r="AG76" s="84"/>
      <c r="AH76" s="84"/>
      <c r="AI76" s="84">
        <f t="shared" si="116"/>
        <v>0</v>
      </c>
      <c r="AJ76" s="84"/>
      <c r="AK76" s="84"/>
      <c r="AL76" s="84">
        <f t="shared" si="117"/>
        <v>0</v>
      </c>
      <c r="AM76" s="84"/>
      <c r="AN76" s="84"/>
      <c r="AO76" s="84">
        <f t="shared" si="118"/>
        <v>0</v>
      </c>
      <c r="AP76" s="84"/>
      <c r="AQ76" s="84"/>
      <c r="AR76" s="87">
        <v>0</v>
      </c>
      <c r="AS76" s="86"/>
      <c r="AT76" s="86"/>
      <c r="AU76" s="87">
        <v>0</v>
      </c>
      <c r="AV76" s="84"/>
      <c r="AW76" s="84"/>
      <c r="AX76" s="84">
        <f t="shared" si="119"/>
        <v>0</v>
      </c>
      <c r="AY76" s="84"/>
      <c r="AZ76" s="84"/>
      <c r="BA76" s="84">
        <f t="shared" si="120"/>
        <v>0</v>
      </c>
      <c r="BB76" s="84"/>
      <c r="BC76" s="84"/>
      <c r="BD76" s="87">
        <f t="shared" si="179"/>
        <v>0</v>
      </c>
      <c r="BE76" s="86"/>
      <c r="BF76" s="86"/>
      <c r="BG76" s="87">
        <f t="shared" si="181"/>
        <v>0</v>
      </c>
      <c r="BH76" s="86"/>
      <c r="BI76" s="86"/>
      <c r="BJ76" s="87">
        <f t="shared" si="182"/>
        <v>0</v>
      </c>
      <c r="BK76" s="86"/>
      <c r="BL76" s="86"/>
      <c r="BM76" s="87">
        <f t="shared" ref="BM76:BM107" si="188">SUM(BL76-BK76)</f>
        <v>0</v>
      </c>
      <c r="BN76" s="91">
        <f t="shared" si="183"/>
        <v>0</v>
      </c>
      <c r="BO76" s="91">
        <f t="shared" si="183"/>
        <v>0</v>
      </c>
      <c r="BP76" s="91">
        <f t="shared" si="183"/>
        <v>0</v>
      </c>
      <c r="BQ76" s="84"/>
      <c r="BR76" s="84"/>
      <c r="BS76" s="87">
        <f t="shared" si="184"/>
        <v>0</v>
      </c>
      <c r="BT76" s="91">
        <f t="shared" ref="BT76:BV77" si="189">SUM(BQ76)</f>
        <v>0</v>
      </c>
      <c r="BU76" s="91">
        <f t="shared" si="189"/>
        <v>0</v>
      </c>
      <c r="BV76" s="91">
        <f t="shared" si="189"/>
        <v>0</v>
      </c>
      <c r="BW76" s="84"/>
      <c r="BX76" s="84"/>
      <c r="BY76" s="84">
        <f t="shared" si="153"/>
        <v>0</v>
      </c>
      <c r="BZ76" s="84"/>
      <c r="CA76" s="84"/>
      <c r="CB76" s="87">
        <f t="shared" si="185"/>
        <v>0</v>
      </c>
      <c r="CC76" s="91">
        <f t="shared" si="186"/>
        <v>0</v>
      </c>
      <c r="CD76" s="91">
        <f t="shared" si="186"/>
        <v>0</v>
      </c>
      <c r="CE76" s="91">
        <f t="shared" si="186"/>
        <v>0</v>
      </c>
      <c r="CF76" s="91">
        <f t="shared" si="187"/>
        <v>0</v>
      </c>
      <c r="CG76" s="91">
        <f t="shared" si="187"/>
        <v>0</v>
      </c>
      <c r="CH76" s="91">
        <f t="shared" si="187"/>
        <v>0</v>
      </c>
    </row>
    <row r="77" spans="1:16320">
      <c r="A77" s="13">
        <v>67</v>
      </c>
      <c r="B77" s="2" t="s">
        <v>261</v>
      </c>
      <c r="C77" s="84"/>
      <c r="D77" s="84"/>
      <c r="E77" s="87">
        <v>0</v>
      </c>
      <c r="F77" s="84"/>
      <c r="G77" s="84"/>
      <c r="H77" s="87">
        <v>0</v>
      </c>
      <c r="I77" s="84"/>
      <c r="J77" s="84"/>
      <c r="K77" s="87">
        <v>0</v>
      </c>
      <c r="L77" s="84"/>
      <c r="M77" s="84"/>
      <c r="N77" s="87">
        <v>0</v>
      </c>
      <c r="O77" s="84"/>
      <c r="P77" s="84"/>
      <c r="Q77" s="87">
        <v>0</v>
      </c>
      <c r="R77" s="84"/>
      <c r="S77" s="84"/>
      <c r="T77" s="87">
        <v>0</v>
      </c>
      <c r="U77" s="84"/>
      <c r="V77" s="84"/>
      <c r="W77" s="87">
        <v>0</v>
      </c>
      <c r="X77" s="84"/>
      <c r="Y77" s="84"/>
      <c r="Z77" s="84">
        <f t="shared" si="122"/>
        <v>0</v>
      </c>
      <c r="AA77" s="84"/>
      <c r="AB77" s="84"/>
      <c r="AC77" s="84">
        <f t="shared" si="114"/>
        <v>0</v>
      </c>
      <c r="AD77" s="84"/>
      <c r="AE77" s="84"/>
      <c r="AF77" s="84">
        <f t="shared" si="115"/>
        <v>0</v>
      </c>
      <c r="AG77" s="84"/>
      <c r="AH77" s="84"/>
      <c r="AI77" s="84">
        <f t="shared" si="116"/>
        <v>0</v>
      </c>
      <c r="AJ77" s="84"/>
      <c r="AK77" s="84"/>
      <c r="AL77" s="84">
        <f t="shared" si="117"/>
        <v>0</v>
      </c>
      <c r="AM77" s="84"/>
      <c r="AN77" s="84"/>
      <c r="AO77" s="84">
        <f t="shared" si="118"/>
        <v>0</v>
      </c>
      <c r="AP77" s="84"/>
      <c r="AQ77" s="84"/>
      <c r="AR77" s="87">
        <v>0</v>
      </c>
      <c r="AS77" s="86"/>
      <c r="AT77" s="86"/>
      <c r="AU77" s="87">
        <v>0</v>
      </c>
      <c r="AV77" s="84"/>
      <c r="AW77" s="84"/>
      <c r="AX77" s="84">
        <f t="shared" si="119"/>
        <v>0</v>
      </c>
      <c r="AY77" s="84"/>
      <c r="AZ77" s="84"/>
      <c r="BA77" s="84">
        <f t="shared" si="120"/>
        <v>0</v>
      </c>
      <c r="BB77" s="84"/>
      <c r="BC77" s="84"/>
      <c r="BD77" s="87">
        <f t="shared" si="179"/>
        <v>0</v>
      </c>
      <c r="BE77" s="86"/>
      <c r="BF77" s="86"/>
      <c r="BG77" s="87">
        <f t="shared" si="181"/>
        <v>0</v>
      </c>
      <c r="BH77" s="86"/>
      <c r="BI77" s="86"/>
      <c r="BJ77" s="87">
        <f t="shared" si="182"/>
        <v>0</v>
      </c>
      <c r="BK77" s="86"/>
      <c r="BL77" s="86"/>
      <c r="BM77" s="87">
        <f t="shared" si="188"/>
        <v>0</v>
      </c>
      <c r="BN77" s="91">
        <f t="shared" si="183"/>
        <v>0</v>
      </c>
      <c r="BO77" s="91">
        <f t="shared" si="183"/>
        <v>0</v>
      </c>
      <c r="BP77" s="91">
        <f t="shared" si="183"/>
        <v>0</v>
      </c>
      <c r="BQ77" s="84"/>
      <c r="BR77" s="84"/>
      <c r="BS77" s="87">
        <f t="shared" si="184"/>
        <v>0</v>
      </c>
      <c r="BT77" s="91">
        <f t="shared" si="189"/>
        <v>0</v>
      </c>
      <c r="BU77" s="91">
        <f t="shared" si="189"/>
        <v>0</v>
      </c>
      <c r="BV77" s="91">
        <f t="shared" si="189"/>
        <v>0</v>
      </c>
      <c r="BW77" s="84"/>
      <c r="BX77" s="84"/>
      <c r="BY77" s="84">
        <f t="shared" si="153"/>
        <v>0</v>
      </c>
      <c r="BZ77" s="84"/>
      <c r="CA77" s="84"/>
      <c r="CB77" s="87">
        <f t="shared" si="185"/>
        <v>0</v>
      </c>
      <c r="CC77" s="91">
        <f t="shared" si="186"/>
        <v>0</v>
      </c>
      <c r="CD77" s="91">
        <f t="shared" si="186"/>
        <v>0</v>
      </c>
      <c r="CE77" s="91">
        <f t="shared" si="186"/>
        <v>0</v>
      </c>
      <c r="CF77" s="91">
        <f t="shared" si="187"/>
        <v>0</v>
      </c>
      <c r="CG77" s="91">
        <f t="shared" si="187"/>
        <v>0</v>
      </c>
      <c r="CH77" s="91">
        <f t="shared" si="187"/>
        <v>0</v>
      </c>
    </row>
    <row r="78" spans="1:16320">
      <c r="A78" s="13"/>
      <c r="B78" s="385" t="s">
        <v>271</v>
      </c>
      <c r="C78" s="84"/>
      <c r="D78" s="84"/>
      <c r="E78" s="87"/>
      <c r="F78" s="84"/>
      <c r="G78" s="84"/>
      <c r="H78" s="87"/>
      <c r="I78" s="84"/>
      <c r="J78" s="84"/>
      <c r="K78" s="87"/>
      <c r="L78" s="84">
        <v>3528602100</v>
      </c>
      <c r="M78" s="84">
        <v>1126198299</v>
      </c>
      <c r="N78" s="87">
        <f>M78-L78</f>
        <v>-2402403801</v>
      </c>
      <c r="O78" s="84"/>
      <c r="P78" s="84"/>
      <c r="Q78" s="87"/>
      <c r="R78" s="84"/>
      <c r="S78" s="84"/>
      <c r="T78" s="87"/>
      <c r="U78" s="84"/>
      <c r="V78" s="84"/>
      <c r="W78" s="87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84"/>
      <c r="AM78" s="84"/>
      <c r="AN78" s="84"/>
      <c r="AO78" s="84"/>
      <c r="AP78" s="84"/>
      <c r="AQ78" s="84"/>
      <c r="AR78" s="87"/>
      <c r="AS78" s="86"/>
      <c r="AT78" s="86"/>
      <c r="AU78" s="87"/>
      <c r="AV78" s="84"/>
      <c r="AW78" s="84"/>
      <c r="AX78" s="84"/>
      <c r="AY78" s="84"/>
      <c r="AZ78" s="84"/>
      <c r="BA78" s="84"/>
      <c r="BB78" s="84"/>
      <c r="BC78" s="84"/>
      <c r="BD78" s="87"/>
      <c r="BE78" s="86"/>
      <c r="BF78" s="86"/>
      <c r="BG78" s="87"/>
      <c r="BH78" s="86"/>
      <c r="BI78" s="86"/>
      <c r="BJ78" s="87"/>
      <c r="BK78" s="86"/>
      <c r="BL78" s="86"/>
      <c r="BM78" s="87"/>
      <c r="BN78" s="91">
        <f t="shared" si="183"/>
        <v>3528602100</v>
      </c>
      <c r="BO78" s="91">
        <f t="shared" si="183"/>
        <v>1126198299</v>
      </c>
      <c r="BP78" s="91">
        <f t="shared" si="183"/>
        <v>-2402403801</v>
      </c>
      <c r="BQ78" s="84"/>
      <c r="BR78" s="84"/>
      <c r="BS78" s="87"/>
      <c r="BT78" s="91"/>
      <c r="BU78" s="91"/>
      <c r="BV78" s="91"/>
      <c r="BW78" s="84"/>
      <c r="BX78" s="84"/>
      <c r="BY78" s="84"/>
      <c r="BZ78" s="84"/>
      <c r="CA78" s="84"/>
      <c r="CB78" s="87"/>
      <c r="CC78" s="91"/>
      <c r="CD78" s="91"/>
      <c r="CE78" s="91"/>
      <c r="CF78" s="91">
        <f t="shared" si="187"/>
        <v>3528602100</v>
      </c>
      <c r="CG78" s="91">
        <f t="shared" si="187"/>
        <v>1126198299</v>
      </c>
      <c r="CH78" s="91">
        <f t="shared" si="187"/>
        <v>-2402403801</v>
      </c>
    </row>
    <row r="79" spans="1:16320">
      <c r="A79" s="57">
        <v>68</v>
      </c>
      <c r="B79" s="58" t="s">
        <v>62</v>
      </c>
      <c r="C79" s="118">
        <f>SUM(C80:C86)</f>
        <v>288844200</v>
      </c>
      <c r="D79" s="118">
        <f>SUM(D80:D86)</f>
        <v>274598700</v>
      </c>
      <c r="E79" s="118">
        <f t="shared" ref="E79:BC79" si="190">SUM(E80:E86)</f>
        <v>-14245500</v>
      </c>
      <c r="F79" s="118">
        <f>SUM(F80:F86)</f>
        <v>2130369400</v>
      </c>
      <c r="G79" s="118">
        <f t="shared" si="190"/>
        <v>1958949900</v>
      </c>
      <c r="H79" s="118">
        <f t="shared" si="190"/>
        <v>-171419500</v>
      </c>
      <c r="I79" s="118">
        <f t="shared" si="190"/>
        <v>372155600</v>
      </c>
      <c r="J79" s="118">
        <f t="shared" si="190"/>
        <v>373763215</v>
      </c>
      <c r="K79" s="118">
        <f t="shared" si="190"/>
        <v>1607615</v>
      </c>
      <c r="L79" s="118">
        <f t="shared" si="190"/>
        <v>3528602100</v>
      </c>
      <c r="M79" s="118">
        <f t="shared" si="190"/>
        <v>2957000000</v>
      </c>
      <c r="N79" s="118">
        <f t="shared" si="190"/>
        <v>-571602100</v>
      </c>
      <c r="O79" s="118">
        <f t="shared" si="190"/>
        <v>1049434200</v>
      </c>
      <c r="P79" s="118">
        <f t="shared" si="190"/>
        <v>1049434200</v>
      </c>
      <c r="Q79" s="118">
        <f t="shared" si="190"/>
        <v>0</v>
      </c>
      <c r="R79" s="118">
        <f t="shared" si="190"/>
        <v>362930600</v>
      </c>
      <c r="S79" s="118">
        <f t="shared" si="190"/>
        <v>362930600</v>
      </c>
      <c r="T79" s="118">
        <f t="shared" si="190"/>
        <v>0</v>
      </c>
      <c r="U79" s="118">
        <f t="shared" si="190"/>
        <v>86686900</v>
      </c>
      <c r="V79" s="118">
        <f t="shared" si="190"/>
        <v>86686900</v>
      </c>
      <c r="W79" s="118">
        <f t="shared" si="190"/>
        <v>0</v>
      </c>
      <c r="X79" s="118">
        <f t="shared" si="190"/>
        <v>73817600</v>
      </c>
      <c r="Y79" s="118">
        <f t="shared" si="190"/>
        <v>73817600</v>
      </c>
      <c r="Z79" s="118">
        <f t="shared" si="190"/>
        <v>0</v>
      </c>
      <c r="AA79" s="118">
        <f t="shared" si="190"/>
        <v>38214600</v>
      </c>
      <c r="AB79" s="118">
        <f t="shared" si="190"/>
        <v>38214600</v>
      </c>
      <c r="AC79" s="118">
        <f t="shared" si="190"/>
        <v>0</v>
      </c>
      <c r="AD79" s="118">
        <f t="shared" si="190"/>
        <v>37138000</v>
      </c>
      <c r="AE79" s="118">
        <f t="shared" si="190"/>
        <v>37138000</v>
      </c>
      <c r="AF79" s="118">
        <f t="shared" si="190"/>
        <v>0</v>
      </c>
      <c r="AG79" s="118">
        <f t="shared" si="190"/>
        <v>43828400</v>
      </c>
      <c r="AH79" s="118">
        <f t="shared" si="190"/>
        <v>43828400</v>
      </c>
      <c r="AI79" s="118">
        <f t="shared" si="190"/>
        <v>0</v>
      </c>
      <c r="AJ79" s="118">
        <f t="shared" si="190"/>
        <v>56246000</v>
      </c>
      <c r="AK79" s="118">
        <f t="shared" si="190"/>
        <v>56246000</v>
      </c>
      <c r="AL79" s="118">
        <f t="shared" si="190"/>
        <v>0</v>
      </c>
      <c r="AM79" s="118">
        <f t="shared" si="190"/>
        <v>29580500</v>
      </c>
      <c r="AN79" s="118">
        <f t="shared" si="190"/>
        <v>29580500</v>
      </c>
      <c r="AO79" s="118">
        <f t="shared" si="190"/>
        <v>0</v>
      </c>
      <c r="AP79" s="118">
        <f t="shared" si="190"/>
        <v>31428000</v>
      </c>
      <c r="AQ79" s="118">
        <f t="shared" si="190"/>
        <v>31428000</v>
      </c>
      <c r="AR79" s="118">
        <f t="shared" si="190"/>
        <v>0</v>
      </c>
      <c r="AS79" s="118">
        <f t="shared" si="190"/>
        <v>0</v>
      </c>
      <c r="AT79" s="118">
        <f t="shared" si="190"/>
        <v>0</v>
      </c>
      <c r="AU79" s="118">
        <f t="shared" si="190"/>
        <v>0</v>
      </c>
      <c r="AV79" s="118">
        <f t="shared" si="190"/>
        <v>179426700</v>
      </c>
      <c r="AW79" s="118">
        <f t="shared" si="190"/>
        <v>179426700</v>
      </c>
      <c r="AX79" s="118">
        <f t="shared" si="190"/>
        <v>0</v>
      </c>
      <c r="AY79" s="118">
        <f t="shared" si="190"/>
        <v>176706000</v>
      </c>
      <c r="AZ79" s="118">
        <f t="shared" si="190"/>
        <v>176706000</v>
      </c>
      <c r="BA79" s="118">
        <f t="shared" si="190"/>
        <v>0</v>
      </c>
      <c r="BB79" s="118">
        <f t="shared" si="190"/>
        <v>235800000</v>
      </c>
      <c r="BC79" s="118">
        <f t="shared" si="190"/>
        <v>235800000</v>
      </c>
      <c r="BD79" s="118">
        <f t="shared" ref="BD79" si="191">SUM(BD80:BD86)</f>
        <v>0</v>
      </c>
      <c r="BE79" s="118">
        <f t="shared" ref="BE79:BM79" si="192">SUM(BE80:BE86)</f>
        <v>0</v>
      </c>
      <c r="BF79" s="118">
        <f t="shared" si="192"/>
        <v>0</v>
      </c>
      <c r="BG79" s="118">
        <f t="shared" si="192"/>
        <v>0</v>
      </c>
      <c r="BH79" s="118">
        <f t="shared" si="192"/>
        <v>0</v>
      </c>
      <c r="BI79" s="118">
        <f t="shared" si="192"/>
        <v>0</v>
      </c>
      <c r="BJ79" s="118">
        <f t="shared" si="192"/>
        <v>0</v>
      </c>
      <c r="BK79" s="118">
        <f t="shared" si="192"/>
        <v>0</v>
      </c>
      <c r="BL79" s="118">
        <f t="shared" si="192"/>
        <v>0</v>
      </c>
      <c r="BM79" s="118">
        <f t="shared" si="192"/>
        <v>0</v>
      </c>
      <c r="BN79" s="91">
        <f t="shared" si="183"/>
        <v>8721208800</v>
      </c>
      <c r="BO79" s="90">
        <f t="shared" si="183"/>
        <v>7965549315</v>
      </c>
      <c r="BP79" s="90">
        <f t="shared" si="183"/>
        <v>-755659485</v>
      </c>
      <c r="BQ79" s="118">
        <f>SUM(BQ80:BQ86)</f>
        <v>768236000</v>
      </c>
      <c r="BR79" s="118">
        <f>SUM(BR80:BR86)</f>
        <v>657886125.79999995</v>
      </c>
      <c r="BS79" s="176">
        <f t="shared" si="184"/>
        <v>-110349874.20000005</v>
      </c>
      <c r="BT79" s="90">
        <f t="shared" si="112"/>
        <v>768236000</v>
      </c>
      <c r="BU79" s="90">
        <f t="shared" si="112"/>
        <v>657886125.79999995</v>
      </c>
      <c r="BV79" s="90">
        <f t="shared" si="112"/>
        <v>-110349874.20000005</v>
      </c>
      <c r="BW79" s="118">
        <f>SUM(BW80:BW86)</f>
        <v>263168500</v>
      </c>
      <c r="BX79" s="118">
        <f>SUM(BX80:BX86)</f>
        <v>408672408.75</v>
      </c>
      <c r="BY79" s="118">
        <f>SUM(BY80:BY86)</f>
        <v>145503908.75</v>
      </c>
      <c r="BZ79" s="118">
        <f>SUM(BZ80:BZ86)</f>
        <v>2147500</v>
      </c>
      <c r="CA79" s="118">
        <f>SUM(CA80:CA86)</f>
        <v>2147500</v>
      </c>
      <c r="CB79" s="176">
        <f t="shared" si="185"/>
        <v>0</v>
      </c>
      <c r="CC79" s="90">
        <f t="shared" si="186"/>
        <v>265316000</v>
      </c>
      <c r="CD79" s="90">
        <f t="shared" si="186"/>
        <v>410819908.75</v>
      </c>
      <c r="CE79" s="90">
        <f t="shared" si="186"/>
        <v>145503908.75</v>
      </c>
      <c r="CF79" s="169">
        <f t="shared" si="187"/>
        <v>9754760800</v>
      </c>
      <c r="CG79" s="90">
        <f t="shared" si="187"/>
        <v>9034255349.5499992</v>
      </c>
      <c r="CH79" s="90">
        <f t="shared" si="187"/>
        <v>-720505450.45000005</v>
      </c>
      <c r="CI79" s="78"/>
      <c r="CJ79" s="10"/>
      <c r="CK79" s="10"/>
      <c r="CL79" s="10"/>
      <c r="CM79" s="9"/>
      <c r="CN79" s="9"/>
      <c r="CO79" s="78"/>
      <c r="CP79" s="10"/>
      <c r="CQ79" s="10"/>
      <c r="CR79" s="10"/>
      <c r="CS79" s="9"/>
      <c r="CT79" s="9"/>
      <c r="CU79" s="78"/>
      <c r="CV79" s="9"/>
      <c r="CW79" s="9"/>
      <c r="CX79" s="78"/>
      <c r="CY79" s="10"/>
      <c r="CZ79" s="10"/>
      <c r="DA79" s="10"/>
      <c r="DB79" s="10"/>
      <c r="DC79" s="10"/>
      <c r="DD79" s="10"/>
      <c r="DE79" s="57"/>
      <c r="DF79" s="58"/>
      <c r="DG79" s="9"/>
      <c r="DH79" s="9"/>
      <c r="DI79" s="78"/>
      <c r="DJ79" s="9"/>
      <c r="DK79" s="9"/>
      <c r="DL79" s="78"/>
      <c r="DM79" s="9"/>
      <c r="DN79" s="9"/>
      <c r="DO79" s="78"/>
      <c r="DP79" s="9"/>
      <c r="DQ79" s="9"/>
      <c r="DR79" s="78"/>
      <c r="DS79" s="9"/>
      <c r="DT79" s="9"/>
      <c r="DU79" s="78"/>
      <c r="DV79" s="9"/>
      <c r="DW79" s="9"/>
      <c r="DX79" s="78"/>
      <c r="DY79" s="9"/>
      <c r="DZ79" s="9"/>
      <c r="EA79" s="78"/>
      <c r="EB79" s="9"/>
      <c r="EC79" s="9"/>
      <c r="ED79" s="78"/>
      <c r="EE79" s="9"/>
      <c r="EF79" s="9"/>
      <c r="EG79" s="78"/>
      <c r="EH79" s="9"/>
      <c r="EI79" s="9"/>
      <c r="EJ79" s="78"/>
      <c r="EK79" s="9"/>
      <c r="EL79" s="9"/>
      <c r="EM79" s="78"/>
      <c r="EN79" s="9"/>
      <c r="EO79" s="9"/>
      <c r="EP79" s="78"/>
      <c r="EQ79" s="9"/>
      <c r="ER79" s="9"/>
      <c r="ES79" s="78"/>
      <c r="ET79" s="9"/>
      <c r="EU79" s="9"/>
      <c r="EV79" s="78"/>
      <c r="EW79" s="9"/>
      <c r="EX79" s="9"/>
      <c r="EY79" s="78"/>
      <c r="EZ79" s="9"/>
      <c r="FA79" s="9"/>
      <c r="FB79" s="78"/>
      <c r="FC79" s="9"/>
      <c r="FD79" s="9"/>
      <c r="FE79" s="78"/>
      <c r="FF79" s="9"/>
      <c r="FG79" s="9"/>
      <c r="FH79" s="78"/>
      <c r="FI79" s="9"/>
      <c r="FJ79" s="9"/>
      <c r="FK79" s="78"/>
      <c r="FL79" s="9"/>
      <c r="FM79" s="9"/>
      <c r="FN79" s="78"/>
      <c r="FO79" s="9"/>
      <c r="FP79" s="9"/>
      <c r="FQ79" s="78"/>
      <c r="FR79" s="10"/>
      <c r="FS79" s="10"/>
      <c r="FT79" s="10"/>
      <c r="FU79" s="9"/>
      <c r="FV79" s="9"/>
      <c r="FW79" s="78"/>
      <c r="FX79" s="10"/>
      <c r="FY79" s="10"/>
      <c r="FZ79" s="10"/>
      <c r="GA79" s="9"/>
      <c r="GB79" s="9"/>
      <c r="GC79" s="78"/>
      <c r="GD79" s="9"/>
      <c r="GE79" s="9"/>
      <c r="GF79" s="78"/>
      <c r="GG79" s="10"/>
      <c r="GH79" s="10"/>
      <c r="GI79" s="10"/>
      <c r="GJ79" s="10"/>
      <c r="GK79" s="10"/>
      <c r="GL79" s="10"/>
      <c r="GM79" s="57"/>
      <c r="GN79" s="58"/>
      <c r="GO79" s="9"/>
      <c r="GP79" s="9"/>
      <c r="GQ79" s="78"/>
      <c r="GR79" s="9"/>
      <c r="GS79" s="9"/>
      <c r="GT79" s="78"/>
      <c r="GU79" s="9"/>
      <c r="GV79" s="9"/>
      <c r="GW79" s="78"/>
      <c r="GX79" s="9"/>
      <c r="GY79" s="9"/>
      <c r="GZ79" s="78"/>
      <c r="HA79" s="9"/>
      <c r="HB79" s="9"/>
      <c r="HC79" s="78"/>
      <c r="HD79" s="9"/>
      <c r="HE79" s="9"/>
      <c r="HF79" s="78"/>
      <c r="HG79" s="9"/>
      <c r="HH79" s="9"/>
      <c r="HI79" s="78"/>
      <c r="HJ79" s="9"/>
      <c r="HK79" s="9"/>
      <c r="HL79" s="78"/>
      <c r="HM79" s="9"/>
      <c r="HN79" s="9"/>
      <c r="HO79" s="78"/>
      <c r="HP79" s="9"/>
      <c r="HQ79" s="9"/>
      <c r="HR79" s="78"/>
      <c r="HS79" s="9"/>
      <c r="HT79" s="9"/>
      <c r="HU79" s="78"/>
      <c r="HV79" s="9"/>
      <c r="HW79" s="9"/>
      <c r="HX79" s="78"/>
      <c r="HY79" s="9"/>
      <c r="HZ79" s="9"/>
      <c r="IA79" s="78"/>
      <c r="IB79" s="9"/>
      <c r="IC79" s="9"/>
      <c r="ID79" s="78"/>
      <c r="IE79" s="9"/>
      <c r="IF79" s="9"/>
      <c r="IG79" s="78"/>
      <c r="IH79" s="9"/>
      <c r="II79" s="9"/>
      <c r="IJ79" s="78"/>
      <c r="IK79" s="9"/>
      <c r="IL79" s="9"/>
      <c r="IM79" s="78"/>
      <c r="IN79" s="9"/>
      <c r="IO79" s="9"/>
      <c r="IP79" s="78"/>
      <c r="IQ79" s="9"/>
      <c r="IR79" s="9"/>
      <c r="IS79" s="78"/>
      <c r="IT79" s="9"/>
      <c r="IU79" s="9"/>
      <c r="IV79" s="78"/>
      <c r="IW79" s="9"/>
      <c r="IX79" s="9"/>
      <c r="IY79" s="78"/>
      <c r="IZ79" s="10"/>
      <c r="JA79" s="10"/>
      <c r="JB79" s="10"/>
      <c r="JC79" s="9"/>
      <c r="JD79" s="9"/>
      <c r="JE79" s="78"/>
      <c r="JF79" s="10"/>
      <c r="JG79" s="10"/>
      <c r="JH79" s="10"/>
      <c r="JI79" s="9"/>
      <c r="JJ79" s="9"/>
      <c r="JK79" s="78"/>
      <c r="JL79" s="9"/>
      <c r="JM79" s="9"/>
      <c r="JN79" s="78"/>
      <c r="JO79" s="10"/>
      <c r="JP79" s="10"/>
      <c r="JQ79" s="10"/>
      <c r="JR79" s="10"/>
      <c r="JS79" s="10"/>
      <c r="JT79" s="10"/>
      <c r="JU79" s="57"/>
      <c r="JV79" s="58"/>
      <c r="JW79" s="9"/>
      <c r="JX79" s="9"/>
      <c r="JY79" s="78"/>
      <c r="JZ79" s="9"/>
      <c r="KA79" s="9"/>
      <c r="KB79" s="78"/>
      <c r="KC79" s="9"/>
      <c r="KD79" s="9"/>
      <c r="KE79" s="78"/>
      <c r="KF79" s="9"/>
      <c r="KG79" s="9"/>
      <c r="KH79" s="78"/>
      <c r="KI79" s="9"/>
      <c r="KJ79" s="9"/>
      <c r="KK79" s="78"/>
      <c r="KL79" s="9"/>
      <c r="KM79" s="9"/>
      <c r="KN79" s="78"/>
      <c r="KO79" s="9"/>
      <c r="KP79" s="9"/>
      <c r="KQ79" s="78"/>
      <c r="KR79" s="9"/>
      <c r="KS79" s="9"/>
      <c r="KT79" s="78"/>
      <c r="KU79" s="9"/>
      <c r="KV79" s="9"/>
      <c r="KW79" s="78"/>
      <c r="KX79" s="9"/>
      <c r="KY79" s="9"/>
      <c r="KZ79" s="78"/>
      <c r="LA79" s="9"/>
      <c r="LB79" s="9"/>
      <c r="LC79" s="78"/>
      <c r="LD79" s="9"/>
      <c r="LE79" s="9"/>
      <c r="LF79" s="78"/>
      <c r="LG79" s="9"/>
      <c r="LH79" s="9"/>
      <c r="LI79" s="78"/>
      <c r="LJ79" s="9"/>
      <c r="LK79" s="9"/>
      <c r="LL79" s="78"/>
      <c r="LM79" s="9"/>
      <c r="LN79" s="9"/>
      <c r="LO79" s="78"/>
      <c r="LP79" s="9"/>
      <c r="LQ79" s="9"/>
      <c r="LR79" s="78"/>
      <c r="LS79" s="9"/>
      <c r="LT79" s="9"/>
      <c r="LU79" s="78"/>
      <c r="LV79" s="9"/>
      <c r="LW79" s="9"/>
      <c r="LX79" s="78"/>
      <c r="LY79" s="9"/>
      <c r="LZ79" s="9"/>
      <c r="MA79" s="78"/>
      <c r="MB79" s="9"/>
      <c r="MC79" s="9"/>
      <c r="MD79" s="78"/>
      <c r="ME79" s="9"/>
      <c r="MF79" s="9"/>
      <c r="MG79" s="78"/>
      <c r="MH79" s="10"/>
      <c r="MI79" s="10"/>
      <c r="MJ79" s="10"/>
      <c r="MK79" s="9"/>
      <c r="ML79" s="9"/>
      <c r="MM79" s="78"/>
      <c r="MN79" s="10"/>
      <c r="MO79" s="10"/>
      <c r="MP79" s="10"/>
      <c r="MQ79" s="9"/>
      <c r="MR79" s="9"/>
      <c r="MS79" s="78"/>
      <c r="MT79" s="9"/>
      <c r="MU79" s="9"/>
      <c r="MV79" s="78"/>
      <c r="MW79" s="10"/>
      <c r="MX79" s="10"/>
      <c r="MY79" s="10"/>
      <c r="MZ79" s="10"/>
      <c r="NA79" s="10"/>
      <c r="NB79" s="10"/>
      <c r="NC79" s="57"/>
      <c r="ND79" s="58"/>
      <c r="NE79" s="9"/>
      <c r="NF79" s="9"/>
      <c r="NG79" s="78"/>
      <c r="NH79" s="9"/>
      <c r="NI79" s="9"/>
      <c r="NJ79" s="78"/>
      <c r="NK79" s="9"/>
      <c r="NL79" s="9"/>
      <c r="NM79" s="78"/>
      <c r="NN79" s="9"/>
      <c r="NO79" s="9"/>
      <c r="NP79" s="78"/>
      <c r="NQ79" s="9"/>
      <c r="NR79" s="9"/>
      <c r="NS79" s="78"/>
      <c r="NT79" s="9"/>
      <c r="NU79" s="9"/>
      <c r="NV79" s="78"/>
      <c r="NW79" s="9"/>
      <c r="NX79" s="9"/>
      <c r="NY79" s="78"/>
      <c r="NZ79" s="9"/>
      <c r="OA79" s="9"/>
      <c r="OB79" s="78"/>
      <c r="OC79" s="9"/>
      <c r="OD79" s="9"/>
      <c r="OE79" s="78"/>
      <c r="OF79" s="9"/>
      <c r="OG79" s="9"/>
      <c r="OH79" s="78"/>
      <c r="OI79" s="9"/>
      <c r="OJ79" s="9"/>
      <c r="OK79" s="78"/>
      <c r="OL79" s="9"/>
      <c r="OM79" s="9"/>
      <c r="ON79" s="78"/>
      <c r="OO79" s="9"/>
      <c r="OP79" s="9"/>
      <c r="OQ79" s="78"/>
      <c r="OR79" s="9"/>
      <c r="OS79" s="9"/>
      <c r="OT79" s="78"/>
      <c r="OU79" s="9"/>
      <c r="OV79" s="9"/>
      <c r="OW79" s="78"/>
      <c r="OX79" s="9"/>
      <c r="OY79" s="9"/>
      <c r="OZ79" s="78"/>
      <c r="PA79" s="9"/>
      <c r="PB79" s="9"/>
      <c r="PC79" s="78"/>
      <c r="PD79" s="9"/>
      <c r="PE79" s="9"/>
      <c r="PF79" s="78"/>
      <c r="PG79" s="9"/>
      <c r="PH79" s="9"/>
      <c r="PI79" s="78"/>
      <c r="PJ79" s="9"/>
      <c r="PK79" s="9"/>
      <c r="PL79" s="78"/>
      <c r="PM79" s="9"/>
      <c r="PN79" s="9"/>
      <c r="PO79" s="78"/>
      <c r="PP79" s="10"/>
      <c r="PQ79" s="10"/>
      <c r="PR79" s="10"/>
      <c r="PS79" s="9"/>
      <c r="PT79" s="9"/>
      <c r="PU79" s="78"/>
      <c r="PV79" s="10"/>
      <c r="PW79" s="10"/>
      <c r="PX79" s="10"/>
      <c r="PY79" s="9"/>
      <c r="PZ79" s="9"/>
      <c r="QA79" s="78"/>
      <c r="QB79" s="9"/>
      <c r="QC79" s="9"/>
      <c r="QD79" s="78"/>
      <c r="QE79" s="10"/>
      <c r="QF79" s="10"/>
      <c r="QG79" s="10"/>
      <c r="QH79" s="10"/>
      <c r="QI79" s="10"/>
      <c r="QJ79" s="10"/>
      <c r="QK79" s="57"/>
      <c r="QL79" s="58"/>
      <c r="QM79" s="9"/>
      <c r="QN79" s="9"/>
      <c r="QO79" s="78"/>
      <c r="QP79" s="9"/>
      <c r="QQ79" s="9"/>
      <c r="QR79" s="78"/>
      <c r="QS79" s="9"/>
      <c r="QT79" s="9"/>
      <c r="QU79" s="78"/>
      <c r="QV79" s="9"/>
      <c r="QW79" s="9"/>
      <c r="QX79" s="78"/>
      <c r="QY79" s="9"/>
      <c r="QZ79" s="9"/>
      <c r="RA79" s="78"/>
      <c r="RB79" s="9"/>
      <c r="RC79" s="9"/>
      <c r="RD79" s="78"/>
      <c r="RE79" s="9"/>
      <c r="RF79" s="9"/>
      <c r="RG79" s="78"/>
      <c r="RH79" s="9"/>
      <c r="RI79" s="9"/>
      <c r="RJ79" s="78"/>
      <c r="RK79" s="9"/>
      <c r="RL79" s="9"/>
      <c r="RM79" s="78"/>
      <c r="RN79" s="9"/>
      <c r="RO79" s="9"/>
      <c r="RP79" s="78"/>
      <c r="RQ79" s="9"/>
      <c r="RR79" s="9"/>
      <c r="RS79" s="78"/>
      <c r="RT79" s="9"/>
      <c r="RU79" s="9"/>
      <c r="RV79" s="78"/>
      <c r="RW79" s="9"/>
      <c r="RX79" s="9"/>
      <c r="RY79" s="78"/>
      <c r="RZ79" s="9"/>
      <c r="SA79" s="9"/>
      <c r="SB79" s="78"/>
      <c r="SC79" s="9"/>
      <c r="SD79" s="9"/>
      <c r="SE79" s="78"/>
      <c r="SF79" s="9"/>
      <c r="SG79" s="9"/>
      <c r="SH79" s="78"/>
      <c r="SI79" s="9"/>
      <c r="SJ79" s="9"/>
      <c r="SK79" s="78"/>
      <c r="SL79" s="9"/>
      <c r="SM79" s="9"/>
      <c r="SN79" s="78"/>
      <c r="SO79" s="9"/>
      <c r="SP79" s="9"/>
      <c r="SQ79" s="78"/>
      <c r="SR79" s="9"/>
      <c r="SS79" s="9"/>
      <c r="ST79" s="78"/>
      <c r="SU79" s="9"/>
      <c r="SV79" s="9"/>
      <c r="SW79" s="78"/>
      <c r="SX79" s="10"/>
      <c r="SY79" s="10"/>
      <c r="SZ79" s="10"/>
      <c r="TA79" s="9"/>
      <c r="TB79" s="9"/>
      <c r="TC79" s="78"/>
      <c r="TD79" s="10"/>
      <c r="TE79" s="10"/>
      <c r="TF79" s="10"/>
      <c r="TG79" s="9"/>
      <c r="TH79" s="9"/>
      <c r="TI79" s="78"/>
      <c r="TJ79" s="9"/>
      <c r="TK79" s="9"/>
      <c r="TL79" s="78"/>
      <c r="TM79" s="10"/>
      <c r="TN79" s="10"/>
      <c r="TO79" s="10"/>
      <c r="TP79" s="10"/>
      <c r="TQ79" s="10"/>
      <c r="TR79" s="10"/>
      <c r="TS79" s="57"/>
      <c r="TT79" s="58"/>
      <c r="TU79" s="9"/>
      <c r="TV79" s="9"/>
      <c r="TW79" s="78"/>
      <c r="TX79" s="9"/>
      <c r="TY79" s="9"/>
      <c r="TZ79" s="78"/>
      <c r="UA79" s="9"/>
      <c r="UB79" s="9"/>
      <c r="UC79" s="78"/>
      <c r="UD79" s="9"/>
      <c r="UE79" s="9"/>
      <c r="UF79" s="78"/>
      <c r="UG79" s="9"/>
      <c r="UH79" s="9"/>
      <c r="UI79" s="78"/>
      <c r="UJ79" s="9"/>
      <c r="UK79" s="9"/>
      <c r="UL79" s="78"/>
      <c r="UM79" s="9"/>
      <c r="UN79" s="9"/>
      <c r="UO79" s="78"/>
      <c r="UP79" s="9"/>
      <c r="UQ79" s="9"/>
      <c r="UR79" s="78"/>
      <c r="US79" s="9"/>
      <c r="UT79" s="9"/>
      <c r="UU79" s="78"/>
      <c r="UV79" s="9"/>
      <c r="UW79" s="9"/>
      <c r="UX79" s="78"/>
      <c r="UY79" s="9"/>
      <c r="UZ79" s="9"/>
      <c r="VA79" s="78"/>
      <c r="VB79" s="9"/>
      <c r="VC79" s="9"/>
      <c r="VD79" s="78"/>
      <c r="VE79" s="9"/>
      <c r="VF79" s="9"/>
      <c r="VG79" s="78"/>
      <c r="VH79" s="9"/>
      <c r="VI79" s="9"/>
      <c r="VJ79" s="78"/>
      <c r="VK79" s="9"/>
      <c r="VL79" s="9"/>
      <c r="VM79" s="78"/>
      <c r="VN79" s="9"/>
      <c r="VO79" s="9"/>
      <c r="VP79" s="78"/>
      <c r="VQ79" s="9"/>
      <c r="VR79" s="9"/>
      <c r="VS79" s="78"/>
      <c r="VT79" s="9"/>
      <c r="VU79" s="9"/>
      <c r="VV79" s="78"/>
      <c r="VW79" s="9"/>
      <c r="VX79" s="9"/>
      <c r="VY79" s="78"/>
      <c r="VZ79" s="9"/>
      <c r="WA79" s="9"/>
      <c r="WB79" s="78"/>
      <c r="WC79" s="9"/>
      <c r="WD79" s="9"/>
      <c r="WE79" s="78"/>
      <c r="WF79" s="10"/>
      <c r="WG79" s="10"/>
      <c r="WH79" s="10"/>
      <c r="WI79" s="9"/>
      <c r="WJ79" s="9"/>
      <c r="WK79" s="78"/>
      <c r="WL79" s="10"/>
      <c r="WM79" s="10"/>
      <c r="WN79" s="10"/>
      <c r="WO79" s="9"/>
      <c r="WP79" s="9"/>
      <c r="WQ79" s="78"/>
      <c r="WR79" s="9"/>
      <c r="WS79" s="9"/>
      <c r="WT79" s="78"/>
      <c r="WU79" s="10"/>
      <c r="WV79" s="10"/>
      <c r="WW79" s="10"/>
      <c r="WX79" s="10"/>
      <c r="WY79" s="10"/>
      <c r="WZ79" s="10"/>
      <c r="XA79" s="57"/>
      <c r="XB79" s="58"/>
      <c r="XC79" s="9"/>
      <c r="XD79" s="9"/>
      <c r="XE79" s="78"/>
      <c r="XF79" s="9"/>
      <c r="XG79" s="9"/>
      <c r="XH79" s="78"/>
      <c r="XI79" s="9"/>
      <c r="XJ79" s="9"/>
      <c r="XK79" s="78"/>
      <c r="XL79" s="9"/>
      <c r="XM79" s="9"/>
      <c r="XN79" s="78"/>
      <c r="XO79" s="9"/>
      <c r="XP79" s="9"/>
      <c r="XQ79" s="78"/>
      <c r="XR79" s="9"/>
      <c r="XS79" s="9"/>
      <c r="XT79" s="78"/>
      <c r="XU79" s="9"/>
      <c r="XV79" s="9"/>
      <c r="XW79" s="78"/>
      <c r="XX79" s="9"/>
      <c r="XY79" s="9"/>
      <c r="XZ79" s="78"/>
      <c r="YA79" s="9"/>
      <c r="YB79" s="9"/>
      <c r="YC79" s="78"/>
      <c r="YD79" s="9"/>
      <c r="YE79" s="9"/>
      <c r="YF79" s="78"/>
      <c r="YG79" s="9"/>
      <c r="YH79" s="9"/>
      <c r="YI79" s="78"/>
      <c r="YJ79" s="9"/>
      <c r="YK79" s="9"/>
      <c r="YL79" s="78"/>
      <c r="YM79" s="9"/>
      <c r="YN79" s="9"/>
      <c r="YO79" s="78"/>
      <c r="YP79" s="9"/>
      <c r="YQ79" s="9"/>
      <c r="YR79" s="78"/>
      <c r="YS79" s="9"/>
      <c r="YT79" s="9"/>
      <c r="YU79" s="78"/>
      <c r="YV79" s="9"/>
      <c r="YW79" s="9"/>
      <c r="YX79" s="78"/>
      <c r="YY79" s="9"/>
      <c r="YZ79" s="9"/>
      <c r="ZA79" s="78"/>
      <c r="ZB79" s="9"/>
      <c r="ZC79" s="9"/>
      <c r="ZD79" s="78"/>
      <c r="ZE79" s="9"/>
      <c r="ZF79" s="9"/>
      <c r="ZG79" s="78"/>
      <c r="ZH79" s="9"/>
      <c r="ZI79" s="9"/>
      <c r="ZJ79" s="78"/>
      <c r="ZK79" s="9"/>
      <c r="ZL79" s="9"/>
      <c r="ZM79" s="78"/>
      <c r="ZN79" s="10"/>
      <c r="ZO79" s="10"/>
      <c r="ZP79" s="10"/>
      <c r="ZQ79" s="9"/>
      <c r="ZR79" s="9"/>
      <c r="ZS79" s="78"/>
      <c r="ZT79" s="10"/>
      <c r="ZU79" s="10"/>
      <c r="ZV79" s="10"/>
      <c r="ZW79" s="9"/>
      <c r="ZX79" s="9"/>
      <c r="ZY79" s="78"/>
      <c r="ZZ79" s="9"/>
      <c r="AAA79" s="9"/>
      <c r="AAB79" s="78"/>
      <c r="AAC79" s="10"/>
      <c r="AAD79" s="10"/>
      <c r="AAE79" s="10"/>
      <c r="AAF79" s="10"/>
      <c r="AAG79" s="10"/>
      <c r="AAH79" s="10"/>
      <c r="AAI79" s="57"/>
      <c r="AAJ79" s="58"/>
      <c r="AAK79" s="9"/>
      <c r="AAL79" s="9"/>
      <c r="AAM79" s="78"/>
      <c r="AAN79" s="9"/>
      <c r="AAO79" s="9"/>
      <c r="AAP79" s="78"/>
      <c r="AAQ79" s="9"/>
      <c r="AAR79" s="9"/>
      <c r="AAS79" s="78"/>
      <c r="AAT79" s="9"/>
      <c r="AAU79" s="9"/>
      <c r="AAV79" s="78"/>
      <c r="AAW79" s="9"/>
      <c r="AAX79" s="9"/>
      <c r="AAY79" s="78"/>
      <c r="AAZ79" s="9"/>
      <c r="ABA79" s="9"/>
      <c r="ABB79" s="78"/>
      <c r="ABC79" s="9"/>
      <c r="ABD79" s="9"/>
      <c r="ABE79" s="78"/>
      <c r="ABF79" s="9"/>
      <c r="ABG79" s="9"/>
      <c r="ABH79" s="78"/>
      <c r="ABI79" s="9"/>
      <c r="ABJ79" s="9"/>
      <c r="ABK79" s="78"/>
      <c r="ABL79" s="9"/>
      <c r="ABM79" s="9"/>
      <c r="ABN79" s="78"/>
      <c r="ABO79" s="9"/>
      <c r="ABP79" s="9"/>
      <c r="ABQ79" s="78"/>
      <c r="ABR79" s="9"/>
      <c r="ABS79" s="9"/>
      <c r="ABT79" s="78"/>
      <c r="ABU79" s="9"/>
      <c r="ABV79" s="9"/>
      <c r="ABW79" s="78"/>
      <c r="ABX79" s="9"/>
      <c r="ABY79" s="9"/>
      <c r="ABZ79" s="78"/>
      <c r="ACA79" s="9"/>
      <c r="ACB79" s="9"/>
      <c r="ACC79" s="78"/>
      <c r="ACD79" s="9"/>
      <c r="ACE79" s="9"/>
      <c r="ACF79" s="78"/>
      <c r="ACG79" s="9"/>
      <c r="ACH79" s="9"/>
      <c r="ACI79" s="78"/>
      <c r="ACJ79" s="9"/>
      <c r="ACK79" s="9"/>
      <c r="ACL79" s="78"/>
      <c r="ACM79" s="9"/>
      <c r="ACN79" s="9"/>
      <c r="ACO79" s="78"/>
      <c r="ACP79" s="9"/>
      <c r="ACQ79" s="9"/>
      <c r="ACR79" s="78"/>
      <c r="ACS79" s="9"/>
      <c r="ACT79" s="9"/>
      <c r="ACU79" s="78"/>
      <c r="ACV79" s="10"/>
      <c r="ACW79" s="10"/>
      <c r="ACX79" s="10"/>
      <c r="ACY79" s="9"/>
      <c r="ACZ79" s="9"/>
      <c r="ADA79" s="78"/>
      <c r="ADB79" s="10"/>
      <c r="ADC79" s="10"/>
      <c r="ADD79" s="10"/>
      <c r="ADE79" s="9"/>
      <c r="ADF79" s="9"/>
      <c r="ADG79" s="78"/>
      <c r="ADH79" s="9"/>
      <c r="ADI79" s="9"/>
      <c r="ADJ79" s="78"/>
      <c r="ADK79" s="10"/>
      <c r="ADL79" s="10"/>
      <c r="ADM79" s="10"/>
      <c r="ADN79" s="10"/>
      <c r="ADO79" s="10"/>
      <c r="ADP79" s="10"/>
      <c r="ADQ79" s="57"/>
      <c r="ADR79" s="58"/>
      <c r="ADS79" s="9"/>
      <c r="ADT79" s="9"/>
      <c r="ADU79" s="78"/>
      <c r="ADV79" s="9"/>
      <c r="ADW79" s="9"/>
      <c r="ADX79" s="78"/>
      <c r="ADY79" s="9"/>
      <c r="ADZ79" s="9"/>
      <c r="AEA79" s="78"/>
      <c r="AEB79" s="9"/>
      <c r="AEC79" s="9"/>
      <c r="AED79" s="78"/>
      <c r="AEE79" s="9"/>
      <c r="AEF79" s="9"/>
      <c r="AEG79" s="78"/>
      <c r="AEH79" s="9"/>
      <c r="AEI79" s="9"/>
      <c r="AEJ79" s="78"/>
      <c r="AEK79" s="9"/>
      <c r="AEL79" s="9"/>
      <c r="AEM79" s="78"/>
      <c r="AEN79" s="9"/>
      <c r="AEO79" s="9"/>
      <c r="AEP79" s="78"/>
      <c r="AEQ79" s="9"/>
      <c r="AER79" s="9"/>
      <c r="AES79" s="78"/>
      <c r="AET79" s="9"/>
      <c r="AEU79" s="9"/>
      <c r="AEV79" s="78"/>
      <c r="AEW79" s="9"/>
      <c r="AEX79" s="9"/>
      <c r="AEY79" s="78"/>
      <c r="AEZ79" s="9"/>
      <c r="AFA79" s="9"/>
      <c r="AFB79" s="78"/>
      <c r="AFC79" s="9"/>
      <c r="AFD79" s="9"/>
      <c r="AFE79" s="78"/>
      <c r="AFF79" s="9"/>
      <c r="AFG79" s="9"/>
      <c r="AFH79" s="78"/>
      <c r="AFI79" s="9"/>
      <c r="AFJ79" s="9"/>
      <c r="AFK79" s="78"/>
      <c r="AFL79" s="9"/>
      <c r="AFM79" s="9"/>
      <c r="AFN79" s="78"/>
      <c r="AFO79" s="9"/>
      <c r="AFP79" s="9"/>
      <c r="AFQ79" s="78"/>
      <c r="AFR79" s="9"/>
      <c r="AFS79" s="9"/>
      <c r="AFT79" s="78"/>
      <c r="AFU79" s="9"/>
      <c r="AFV79" s="9"/>
      <c r="AFW79" s="78"/>
      <c r="AFX79" s="9"/>
      <c r="AFY79" s="9"/>
      <c r="AFZ79" s="78"/>
      <c r="AGA79" s="9"/>
      <c r="AGB79" s="9"/>
      <c r="AGC79" s="78"/>
      <c r="AGD79" s="10"/>
      <c r="AGE79" s="10"/>
      <c r="AGF79" s="10"/>
      <c r="AGG79" s="9"/>
      <c r="AGH79" s="9"/>
      <c r="AGI79" s="78"/>
      <c r="AGJ79" s="10"/>
      <c r="AGK79" s="10"/>
      <c r="AGL79" s="10"/>
      <c r="AGM79" s="9"/>
      <c r="AGN79" s="9"/>
      <c r="AGO79" s="78"/>
      <c r="AGP79" s="9"/>
      <c r="AGQ79" s="9"/>
      <c r="AGR79" s="78"/>
      <c r="AGS79" s="10"/>
      <c r="AGT79" s="10"/>
      <c r="AGU79" s="10"/>
      <c r="AGV79" s="10"/>
      <c r="AGW79" s="10"/>
      <c r="AGX79" s="10"/>
      <c r="AGY79" s="57"/>
      <c r="AGZ79" s="58"/>
      <c r="AHA79" s="9"/>
      <c r="AHB79" s="9"/>
      <c r="AHC79" s="78"/>
      <c r="AHD79" s="9"/>
      <c r="AHE79" s="9"/>
      <c r="AHF79" s="78"/>
      <c r="AHG79" s="9"/>
      <c r="AHH79" s="9"/>
      <c r="AHI79" s="78"/>
      <c r="AHJ79" s="9"/>
      <c r="AHK79" s="9"/>
      <c r="AHL79" s="78"/>
      <c r="AHM79" s="9"/>
      <c r="AHN79" s="9"/>
      <c r="AHO79" s="78"/>
      <c r="AHP79" s="9"/>
      <c r="AHQ79" s="9"/>
      <c r="AHR79" s="78"/>
      <c r="AHS79" s="9"/>
      <c r="AHT79" s="9"/>
      <c r="AHU79" s="78"/>
      <c r="AHV79" s="9"/>
      <c r="AHW79" s="9"/>
      <c r="AHX79" s="78"/>
      <c r="AHY79" s="9"/>
      <c r="AHZ79" s="9"/>
      <c r="AIA79" s="78"/>
      <c r="AIB79" s="9"/>
      <c r="AIC79" s="9"/>
      <c r="AID79" s="78"/>
      <c r="AIE79" s="9"/>
      <c r="AIF79" s="9"/>
      <c r="AIG79" s="78"/>
      <c r="AIH79" s="9"/>
      <c r="AII79" s="9"/>
      <c r="AIJ79" s="78"/>
      <c r="AIK79" s="9"/>
      <c r="AIL79" s="9"/>
      <c r="AIM79" s="78"/>
      <c r="AIN79" s="9"/>
      <c r="AIO79" s="9"/>
      <c r="AIP79" s="78"/>
      <c r="AIQ79" s="9"/>
      <c r="AIR79" s="9"/>
      <c r="AIS79" s="78"/>
      <c r="AIT79" s="9"/>
      <c r="AIU79" s="9"/>
      <c r="AIV79" s="78"/>
      <c r="AIW79" s="9"/>
      <c r="AIX79" s="9"/>
      <c r="AIY79" s="78"/>
      <c r="AIZ79" s="9"/>
      <c r="AJA79" s="9"/>
      <c r="AJB79" s="78"/>
      <c r="AJC79" s="9"/>
      <c r="AJD79" s="9"/>
      <c r="AJE79" s="78"/>
      <c r="AJF79" s="9"/>
      <c r="AJG79" s="9"/>
      <c r="AJH79" s="78"/>
      <c r="AJI79" s="9"/>
      <c r="AJJ79" s="9"/>
      <c r="AJK79" s="78"/>
      <c r="AJL79" s="10"/>
      <c r="AJM79" s="10"/>
      <c r="AJN79" s="10"/>
      <c r="AJO79" s="9"/>
      <c r="AJP79" s="9"/>
      <c r="AJQ79" s="78"/>
      <c r="AJR79" s="10"/>
      <c r="AJS79" s="10"/>
      <c r="AJT79" s="10"/>
      <c r="AJU79" s="9"/>
      <c r="AJV79" s="9"/>
      <c r="AJW79" s="78"/>
      <c r="AJX79" s="9"/>
      <c r="AJY79" s="9"/>
      <c r="AJZ79" s="78"/>
      <c r="AKA79" s="10"/>
      <c r="AKB79" s="10"/>
      <c r="AKC79" s="10"/>
      <c r="AKD79" s="10"/>
      <c r="AKE79" s="10"/>
      <c r="AKF79" s="10"/>
      <c r="AKG79" s="57"/>
      <c r="AKH79" s="58"/>
      <c r="AKI79" s="9"/>
      <c r="AKJ79" s="9"/>
      <c r="AKK79" s="78"/>
      <c r="AKL79" s="9"/>
      <c r="AKM79" s="9"/>
      <c r="AKN79" s="78"/>
      <c r="AKO79" s="9"/>
      <c r="AKP79" s="9"/>
      <c r="AKQ79" s="78"/>
      <c r="AKR79" s="9"/>
      <c r="AKS79" s="9"/>
      <c r="AKT79" s="78"/>
      <c r="AKU79" s="9"/>
      <c r="AKV79" s="9"/>
      <c r="AKW79" s="78"/>
      <c r="AKX79" s="9"/>
      <c r="AKY79" s="9"/>
      <c r="AKZ79" s="78"/>
      <c r="ALA79" s="9"/>
      <c r="ALB79" s="9"/>
      <c r="ALC79" s="78"/>
      <c r="ALD79" s="9"/>
      <c r="ALE79" s="9"/>
      <c r="ALF79" s="78"/>
      <c r="ALG79" s="9"/>
      <c r="ALH79" s="9"/>
      <c r="ALI79" s="78"/>
      <c r="ALJ79" s="9"/>
      <c r="ALK79" s="9"/>
      <c r="ALL79" s="78"/>
      <c r="ALM79" s="9"/>
      <c r="ALN79" s="9"/>
      <c r="ALO79" s="78"/>
      <c r="ALP79" s="9"/>
      <c r="ALQ79" s="9"/>
      <c r="ALR79" s="78"/>
      <c r="ALS79" s="9"/>
      <c r="ALT79" s="9"/>
      <c r="ALU79" s="78"/>
      <c r="ALV79" s="9"/>
      <c r="ALW79" s="9"/>
      <c r="ALX79" s="78"/>
      <c r="ALY79" s="9"/>
      <c r="ALZ79" s="9"/>
      <c r="AMA79" s="78"/>
      <c r="AMB79" s="9"/>
      <c r="AMC79" s="9"/>
      <c r="AMD79" s="78"/>
      <c r="AME79" s="9"/>
      <c r="AMF79" s="9"/>
      <c r="AMG79" s="78"/>
      <c r="AMH79" s="9"/>
      <c r="AMI79" s="9"/>
      <c r="AMJ79" s="78"/>
      <c r="AMK79" s="9"/>
      <c r="AML79" s="9"/>
      <c r="AMM79" s="78"/>
      <c r="AMN79" s="9"/>
      <c r="AMO79" s="9"/>
      <c r="AMP79" s="78"/>
      <c r="AMQ79" s="9"/>
      <c r="AMR79" s="9"/>
      <c r="AMS79" s="78"/>
      <c r="AMT79" s="10"/>
      <c r="AMU79" s="10"/>
      <c r="AMV79" s="10"/>
      <c r="AMW79" s="9"/>
      <c r="AMX79" s="9"/>
      <c r="AMY79" s="78"/>
      <c r="AMZ79" s="10"/>
      <c r="ANA79" s="10"/>
      <c r="ANB79" s="10"/>
      <c r="ANC79" s="9"/>
      <c r="AND79" s="9"/>
      <c r="ANE79" s="78"/>
      <c r="ANF79" s="9"/>
      <c r="ANG79" s="9"/>
      <c r="ANH79" s="78"/>
      <c r="ANI79" s="10"/>
      <c r="ANJ79" s="10"/>
      <c r="ANK79" s="10"/>
      <c r="ANL79" s="10"/>
      <c r="ANM79" s="10"/>
      <c r="ANN79" s="10"/>
      <c r="ANO79" s="57"/>
      <c r="ANP79" s="58"/>
      <c r="ANQ79" s="9"/>
      <c r="ANR79" s="9"/>
      <c r="ANS79" s="78"/>
      <c r="ANT79" s="9"/>
      <c r="ANU79" s="9"/>
      <c r="ANV79" s="78"/>
      <c r="ANW79" s="9"/>
      <c r="ANX79" s="9"/>
      <c r="ANY79" s="78"/>
      <c r="ANZ79" s="9"/>
      <c r="AOA79" s="9"/>
      <c r="AOB79" s="78"/>
      <c r="AOC79" s="9"/>
      <c r="AOD79" s="9"/>
      <c r="AOE79" s="78"/>
      <c r="AOF79" s="9"/>
      <c r="AOG79" s="9"/>
      <c r="AOH79" s="78"/>
      <c r="AOI79" s="9"/>
      <c r="AOJ79" s="9"/>
      <c r="AOK79" s="78"/>
      <c r="AOL79" s="9"/>
      <c r="AOM79" s="9"/>
      <c r="AON79" s="78"/>
      <c r="AOO79" s="9"/>
      <c r="AOP79" s="9"/>
      <c r="AOQ79" s="78"/>
      <c r="AOR79" s="9"/>
      <c r="AOS79" s="9"/>
      <c r="AOT79" s="78"/>
      <c r="AOU79" s="9"/>
      <c r="AOV79" s="9"/>
      <c r="AOW79" s="78"/>
      <c r="AOX79" s="9"/>
      <c r="AOY79" s="9"/>
      <c r="AOZ79" s="78"/>
      <c r="APA79" s="9"/>
      <c r="APB79" s="9"/>
      <c r="APC79" s="78"/>
      <c r="APD79" s="9"/>
      <c r="APE79" s="9"/>
      <c r="APF79" s="78"/>
      <c r="APG79" s="9"/>
      <c r="APH79" s="9"/>
      <c r="API79" s="78"/>
      <c r="APJ79" s="9"/>
      <c r="APK79" s="9"/>
      <c r="APL79" s="78"/>
      <c r="APM79" s="9"/>
      <c r="APN79" s="9"/>
      <c r="APO79" s="78"/>
      <c r="APP79" s="9"/>
      <c r="APQ79" s="9"/>
      <c r="APR79" s="78"/>
      <c r="APS79" s="9"/>
      <c r="APT79" s="9"/>
      <c r="APU79" s="78"/>
      <c r="APV79" s="9"/>
      <c r="APW79" s="9"/>
      <c r="APX79" s="78"/>
      <c r="APY79" s="9"/>
      <c r="APZ79" s="9"/>
      <c r="AQA79" s="78"/>
      <c r="AQB79" s="10"/>
      <c r="AQC79" s="10"/>
      <c r="AQD79" s="10"/>
      <c r="AQE79" s="9"/>
      <c r="AQF79" s="9"/>
      <c r="AQG79" s="78"/>
      <c r="AQH79" s="10"/>
      <c r="AQI79" s="10"/>
      <c r="AQJ79" s="10"/>
      <c r="AQK79" s="9"/>
      <c r="AQL79" s="9"/>
      <c r="AQM79" s="78"/>
      <c r="AQN79" s="9"/>
      <c r="AQO79" s="9"/>
      <c r="AQP79" s="78"/>
      <c r="AQQ79" s="10"/>
      <c r="AQR79" s="10"/>
      <c r="AQS79" s="10"/>
      <c r="AQT79" s="10"/>
      <c r="AQU79" s="10"/>
      <c r="AQV79" s="10"/>
      <c r="AQW79" s="57"/>
      <c r="AQX79" s="58"/>
      <c r="AQY79" s="9"/>
      <c r="AQZ79" s="9"/>
      <c r="ARA79" s="78"/>
      <c r="ARB79" s="9"/>
      <c r="ARC79" s="9"/>
      <c r="ARD79" s="78"/>
      <c r="ARE79" s="9"/>
      <c r="ARF79" s="9"/>
      <c r="ARG79" s="78"/>
      <c r="ARH79" s="9"/>
      <c r="ARI79" s="9"/>
      <c r="ARJ79" s="78"/>
      <c r="ARK79" s="9"/>
      <c r="ARL79" s="9"/>
      <c r="ARM79" s="78"/>
      <c r="ARN79" s="9"/>
      <c r="ARO79" s="9"/>
      <c r="ARP79" s="78"/>
      <c r="ARQ79" s="9"/>
      <c r="ARR79" s="9"/>
      <c r="ARS79" s="78"/>
      <c r="ART79" s="9"/>
      <c r="ARU79" s="9"/>
      <c r="ARV79" s="78"/>
      <c r="ARW79" s="9"/>
      <c r="ARX79" s="9"/>
      <c r="ARY79" s="78"/>
      <c r="ARZ79" s="9"/>
      <c r="ASA79" s="9"/>
      <c r="ASB79" s="78"/>
      <c r="ASC79" s="9"/>
      <c r="ASD79" s="9"/>
      <c r="ASE79" s="78"/>
      <c r="ASF79" s="9"/>
      <c r="ASG79" s="9"/>
      <c r="ASH79" s="78"/>
      <c r="ASI79" s="9"/>
      <c r="ASJ79" s="9"/>
      <c r="ASK79" s="78"/>
      <c r="ASL79" s="9"/>
      <c r="ASM79" s="9"/>
      <c r="ASN79" s="78"/>
      <c r="ASO79" s="9"/>
      <c r="ASP79" s="9"/>
      <c r="ASQ79" s="78"/>
      <c r="ASR79" s="9"/>
      <c r="ASS79" s="9"/>
      <c r="AST79" s="78"/>
      <c r="ASU79" s="9"/>
      <c r="ASV79" s="9"/>
      <c r="ASW79" s="78"/>
      <c r="ASX79" s="9"/>
      <c r="ASY79" s="9"/>
      <c r="ASZ79" s="78"/>
      <c r="ATA79" s="9"/>
      <c r="ATB79" s="9"/>
      <c r="ATC79" s="78"/>
      <c r="ATD79" s="9"/>
      <c r="ATE79" s="9"/>
      <c r="ATF79" s="78"/>
      <c r="ATG79" s="9"/>
      <c r="ATH79" s="9"/>
      <c r="ATI79" s="78"/>
      <c r="ATJ79" s="10"/>
      <c r="ATK79" s="10"/>
      <c r="ATL79" s="10"/>
      <c r="ATM79" s="9"/>
      <c r="ATN79" s="9"/>
      <c r="ATO79" s="78"/>
      <c r="ATP79" s="10"/>
      <c r="ATQ79" s="10"/>
      <c r="ATR79" s="10"/>
      <c r="ATS79" s="9"/>
      <c r="ATT79" s="9"/>
      <c r="ATU79" s="78"/>
      <c r="ATV79" s="9"/>
      <c r="ATW79" s="9"/>
      <c r="ATX79" s="78"/>
      <c r="ATY79" s="10"/>
      <c r="ATZ79" s="10"/>
      <c r="AUA79" s="10"/>
      <c r="AUB79" s="10"/>
      <c r="AUC79" s="10"/>
      <c r="AUD79" s="10"/>
      <c r="AUE79" s="57"/>
      <c r="AUF79" s="58"/>
      <c r="AUG79" s="9"/>
      <c r="AUH79" s="9"/>
      <c r="AUI79" s="78"/>
      <c r="AUJ79" s="9"/>
      <c r="AUK79" s="9"/>
      <c r="AUL79" s="78"/>
      <c r="AUM79" s="9"/>
      <c r="AUN79" s="9"/>
      <c r="AUO79" s="78"/>
      <c r="AUP79" s="9"/>
      <c r="AUQ79" s="9"/>
      <c r="AUR79" s="78"/>
      <c r="AUS79" s="9"/>
      <c r="AUT79" s="9"/>
      <c r="AUU79" s="78"/>
      <c r="AUV79" s="9"/>
      <c r="AUW79" s="9"/>
      <c r="AUX79" s="78"/>
      <c r="AUY79" s="9"/>
      <c r="AUZ79" s="9"/>
      <c r="AVA79" s="78"/>
      <c r="AVB79" s="9"/>
      <c r="AVC79" s="9"/>
      <c r="AVD79" s="78"/>
      <c r="AVE79" s="9"/>
      <c r="AVF79" s="9"/>
      <c r="AVG79" s="78"/>
      <c r="AVH79" s="9"/>
      <c r="AVI79" s="9"/>
      <c r="AVJ79" s="78"/>
      <c r="AVK79" s="9"/>
      <c r="AVL79" s="9"/>
      <c r="AVM79" s="78"/>
      <c r="AVN79" s="9"/>
      <c r="AVO79" s="9"/>
      <c r="AVP79" s="78"/>
      <c r="AVQ79" s="9"/>
      <c r="AVR79" s="9"/>
      <c r="AVS79" s="78"/>
      <c r="AVT79" s="9"/>
      <c r="AVU79" s="9"/>
      <c r="AVV79" s="78"/>
      <c r="AVW79" s="9"/>
      <c r="AVX79" s="9"/>
      <c r="AVY79" s="78"/>
      <c r="AVZ79" s="9"/>
      <c r="AWA79" s="9"/>
      <c r="AWB79" s="78"/>
      <c r="AWC79" s="9"/>
      <c r="AWD79" s="9"/>
      <c r="AWE79" s="78"/>
      <c r="AWF79" s="9"/>
      <c r="AWG79" s="9"/>
      <c r="AWH79" s="78"/>
      <c r="AWI79" s="9"/>
      <c r="AWJ79" s="9"/>
      <c r="AWK79" s="78"/>
      <c r="AWL79" s="9"/>
      <c r="AWM79" s="9"/>
      <c r="AWN79" s="78"/>
      <c r="AWO79" s="9"/>
      <c r="AWP79" s="9"/>
      <c r="AWQ79" s="78"/>
      <c r="AWR79" s="10"/>
      <c r="AWS79" s="10"/>
      <c r="AWT79" s="10"/>
      <c r="AWU79" s="9"/>
      <c r="AWV79" s="9"/>
      <c r="AWW79" s="78"/>
      <c r="AWX79" s="10"/>
      <c r="AWY79" s="10"/>
      <c r="AWZ79" s="10"/>
      <c r="AXA79" s="9"/>
      <c r="AXB79" s="9"/>
      <c r="AXC79" s="78"/>
      <c r="AXD79" s="9"/>
      <c r="AXE79" s="9"/>
      <c r="AXF79" s="78"/>
      <c r="AXG79" s="10"/>
      <c r="AXH79" s="10"/>
      <c r="AXI79" s="10"/>
      <c r="AXJ79" s="10"/>
      <c r="AXK79" s="10"/>
      <c r="AXL79" s="10"/>
      <c r="AXM79" s="57"/>
      <c r="AXN79" s="58"/>
      <c r="AXO79" s="9"/>
      <c r="AXP79" s="9"/>
      <c r="AXQ79" s="78"/>
      <c r="AXR79" s="9"/>
      <c r="AXS79" s="9"/>
      <c r="AXT79" s="78"/>
      <c r="AXU79" s="9"/>
      <c r="AXV79" s="9"/>
      <c r="AXW79" s="78"/>
      <c r="AXX79" s="9"/>
      <c r="AXY79" s="9"/>
      <c r="AXZ79" s="78"/>
      <c r="AYA79" s="9"/>
      <c r="AYB79" s="9"/>
      <c r="AYC79" s="78"/>
      <c r="AYD79" s="9"/>
      <c r="AYE79" s="9"/>
      <c r="AYF79" s="78"/>
      <c r="AYG79" s="9"/>
      <c r="AYH79" s="9"/>
      <c r="AYI79" s="78"/>
      <c r="AYJ79" s="9"/>
      <c r="AYK79" s="9"/>
      <c r="AYL79" s="78"/>
      <c r="AYM79" s="9"/>
      <c r="AYN79" s="9"/>
      <c r="AYO79" s="78"/>
      <c r="AYP79" s="9"/>
      <c r="AYQ79" s="9"/>
      <c r="AYR79" s="78"/>
      <c r="AYS79" s="9"/>
      <c r="AYT79" s="9"/>
      <c r="AYU79" s="78"/>
      <c r="AYV79" s="9"/>
      <c r="AYW79" s="9"/>
      <c r="AYX79" s="78"/>
      <c r="AYY79" s="9"/>
      <c r="AYZ79" s="9"/>
      <c r="AZA79" s="78"/>
      <c r="AZB79" s="9"/>
      <c r="AZC79" s="9"/>
      <c r="AZD79" s="78"/>
      <c r="AZE79" s="9"/>
      <c r="AZF79" s="9"/>
      <c r="AZG79" s="78"/>
      <c r="AZH79" s="9"/>
      <c r="AZI79" s="9"/>
      <c r="AZJ79" s="78"/>
      <c r="AZK79" s="9"/>
      <c r="AZL79" s="9"/>
      <c r="AZM79" s="78"/>
      <c r="AZN79" s="9"/>
      <c r="AZO79" s="9"/>
      <c r="AZP79" s="78"/>
      <c r="AZQ79" s="9"/>
      <c r="AZR79" s="9"/>
      <c r="AZS79" s="78"/>
      <c r="AZT79" s="9"/>
      <c r="AZU79" s="9"/>
      <c r="AZV79" s="78"/>
      <c r="AZW79" s="9"/>
      <c r="AZX79" s="9"/>
      <c r="AZY79" s="78"/>
      <c r="AZZ79" s="10"/>
      <c r="BAA79" s="10"/>
      <c r="BAB79" s="10"/>
      <c r="BAC79" s="9"/>
      <c r="BAD79" s="9"/>
      <c r="BAE79" s="78"/>
      <c r="BAF79" s="10"/>
      <c r="BAG79" s="10"/>
      <c r="BAH79" s="10"/>
      <c r="BAI79" s="9"/>
      <c r="BAJ79" s="9"/>
      <c r="BAK79" s="78"/>
      <c r="BAL79" s="9"/>
      <c r="BAM79" s="9"/>
      <c r="BAN79" s="78"/>
      <c r="BAO79" s="10"/>
      <c r="BAP79" s="10"/>
      <c r="BAQ79" s="10"/>
      <c r="BAR79" s="10"/>
      <c r="BAS79" s="10"/>
      <c r="BAT79" s="10"/>
      <c r="BAU79" s="57"/>
      <c r="BAV79" s="58"/>
      <c r="BAW79" s="9"/>
      <c r="BAX79" s="9"/>
      <c r="BAY79" s="78"/>
      <c r="BAZ79" s="9"/>
      <c r="BBA79" s="9"/>
      <c r="BBB79" s="78"/>
      <c r="BBC79" s="9"/>
      <c r="BBD79" s="9"/>
      <c r="BBE79" s="78"/>
      <c r="BBF79" s="9"/>
      <c r="BBG79" s="9"/>
      <c r="BBH79" s="78"/>
      <c r="BBI79" s="9"/>
      <c r="BBJ79" s="9"/>
      <c r="BBK79" s="78"/>
      <c r="BBL79" s="9"/>
      <c r="BBM79" s="9"/>
      <c r="BBN79" s="78"/>
      <c r="BBO79" s="9"/>
      <c r="BBP79" s="9"/>
      <c r="BBQ79" s="78"/>
      <c r="BBR79" s="9"/>
      <c r="BBS79" s="9"/>
      <c r="BBT79" s="78"/>
      <c r="BBU79" s="9"/>
      <c r="BBV79" s="9"/>
      <c r="BBW79" s="78"/>
      <c r="BBX79" s="9"/>
      <c r="BBY79" s="9"/>
      <c r="BBZ79" s="78"/>
      <c r="BCA79" s="9"/>
      <c r="BCB79" s="9"/>
      <c r="BCC79" s="78"/>
      <c r="BCD79" s="9"/>
      <c r="BCE79" s="9"/>
      <c r="BCF79" s="78"/>
      <c r="BCG79" s="9"/>
      <c r="BCH79" s="9"/>
      <c r="BCI79" s="78"/>
      <c r="BCJ79" s="9"/>
      <c r="BCK79" s="9"/>
      <c r="BCL79" s="78"/>
      <c r="BCM79" s="9"/>
      <c r="BCN79" s="9"/>
      <c r="BCO79" s="78"/>
      <c r="BCP79" s="9"/>
      <c r="BCQ79" s="9"/>
      <c r="BCR79" s="78"/>
      <c r="BCS79" s="9"/>
      <c r="BCT79" s="9"/>
      <c r="BCU79" s="78"/>
      <c r="BCV79" s="9"/>
      <c r="BCW79" s="9"/>
      <c r="BCX79" s="78"/>
      <c r="BCY79" s="9"/>
      <c r="BCZ79" s="9"/>
      <c r="BDA79" s="78"/>
      <c r="BDB79" s="9"/>
      <c r="BDC79" s="9"/>
      <c r="BDD79" s="78"/>
      <c r="BDE79" s="9"/>
      <c r="BDF79" s="9"/>
      <c r="BDG79" s="78"/>
      <c r="BDH79" s="10"/>
      <c r="BDI79" s="10"/>
      <c r="BDJ79" s="10"/>
      <c r="BDK79" s="9"/>
      <c r="BDL79" s="9"/>
      <c r="BDM79" s="78"/>
      <c r="BDN79" s="10"/>
      <c r="BDO79" s="10"/>
      <c r="BDP79" s="10"/>
      <c r="BDQ79" s="9"/>
      <c r="BDR79" s="9"/>
      <c r="BDS79" s="78"/>
      <c r="BDT79" s="9"/>
      <c r="BDU79" s="9"/>
      <c r="BDV79" s="78"/>
      <c r="BDW79" s="10"/>
      <c r="BDX79" s="10"/>
      <c r="BDY79" s="10"/>
      <c r="BDZ79" s="10"/>
      <c r="BEA79" s="10"/>
      <c r="BEB79" s="10"/>
      <c r="BEC79" s="57"/>
      <c r="BED79" s="58"/>
      <c r="BEE79" s="9"/>
      <c r="BEF79" s="9"/>
      <c r="BEG79" s="78"/>
      <c r="BEH79" s="9"/>
      <c r="BEI79" s="9"/>
      <c r="BEJ79" s="78"/>
      <c r="BEK79" s="9"/>
      <c r="BEL79" s="9"/>
      <c r="BEM79" s="78"/>
      <c r="BEN79" s="9"/>
      <c r="BEO79" s="9"/>
      <c r="BEP79" s="78"/>
      <c r="BEQ79" s="9"/>
      <c r="BER79" s="9"/>
      <c r="BES79" s="78"/>
      <c r="BET79" s="9"/>
      <c r="BEU79" s="9"/>
      <c r="BEV79" s="78"/>
      <c r="BEW79" s="9"/>
      <c r="BEX79" s="9"/>
      <c r="BEY79" s="78"/>
      <c r="BEZ79" s="9"/>
      <c r="BFA79" s="9"/>
      <c r="BFB79" s="78"/>
      <c r="BFC79" s="9"/>
      <c r="BFD79" s="9"/>
      <c r="BFE79" s="78"/>
      <c r="BFF79" s="9"/>
      <c r="BFG79" s="9"/>
      <c r="BFH79" s="78"/>
      <c r="BFI79" s="9"/>
      <c r="BFJ79" s="9"/>
      <c r="BFK79" s="78"/>
      <c r="BFL79" s="9"/>
      <c r="BFM79" s="9"/>
      <c r="BFN79" s="78"/>
      <c r="BFO79" s="9"/>
      <c r="BFP79" s="9"/>
      <c r="BFQ79" s="78"/>
      <c r="BFR79" s="9"/>
      <c r="BFS79" s="9"/>
      <c r="BFT79" s="78"/>
      <c r="BFU79" s="9"/>
      <c r="BFV79" s="9"/>
      <c r="BFW79" s="78"/>
      <c r="BFX79" s="9"/>
      <c r="BFY79" s="9"/>
      <c r="BFZ79" s="78"/>
      <c r="BGA79" s="9"/>
      <c r="BGB79" s="9"/>
      <c r="BGC79" s="78"/>
      <c r="BGD79" s="9"/>
      <c r="BGE79" s="9"/>
      <c r="BGF79" s="78"/>
      <c r="BGG79" s="9"/>
      <c r="BGH79" s="9"/>
      <c r="BGI79" s="78"/>
      <c r="BGJ79" s="9"/>
      <c r="BGK79" s="9"/>
      <c r="BGL79" s="78"/>
      <c r="BGM79" s="9"/>
      <c r="BGN79" s="9"/>
      <c r="BGO79" s="78"/>
      <c r="BGP79" s="10"/>
      <c r="BGQ79" s="10"/>
      <c r="BGR79" s="10"/>
      <c r="BGS79" s="9"/>
      <c r="BGT79" s="9"/>
      <c r="BGU79" s="78"/>
      <c r="BGV79" s="10"/>
      <c r="BGW79" s="10"/>
      <c r="BGX79" s="10"/>
      <c r="BGY79" s="9"/>
      <c r="BGZ79" s="9"/>
      <c r="BHA79" s="78"/>
      <c r="BHB79" s="9"/>
      <c r="BHC79" s="9"/>
      <c r="BHD79" s="78"/>
      <c r="BHE79" s="10"/>
      <c r="BHF79" s="10"/>
      <c r="BHG79" s="10"/>
      <c r="BHH79" s="10"/>
      <c r="BHI79" s="10"/>
      <c r="BHJ79" s="10"/>
      <c r="BHK79" s="57"/>
      <c r="BHL79" s="58"/>
      <c r="BHM79" s="9"/>
      <c r="BHN79" s="9"/>
      <c r="BHO79" s="78"/>
      <c r="BHP79" s="9"/>
      <c r="BHQ79" s="9"/>
      <c r="BHR79" s="78"/>
      <c r="BHS79" s="9"/>
      <c r="BHT79" s="9"/>
      <c r="BHU79" s="78"/>
      <c r="BHV79" s="9"/>
      <c r="BHW79" s="9"/>
      <c r="BHX79" s="78"/>
      <c r="BHY79" s="9"/>
      <c r="BHZ79" s="9"/>
      <c r="BIA79" s="78"/>
      <c r="BIB79" s="9"/>
      <c r="BIC79" s="9"/>
      <c r="BID79" s="78"/>
      <c r="BIE79" s="9"/>
      <c r="BIF79" s="9"/>
      <c r="BIG79" s="78"/>
      <c r="BIH79" s="9"/>
      <c r="BII79" s="9"/>
      <c r="BIJ79" s="78"/>
      <c r="BIK79" s="9"/>
      <c r="BIL79" s="9"/>
      <c r="BIM79" s="78"/>
      <c r="BIN79" s="9"/>
      <c r="BIO79" s="9"/>
      <c r="BIP79" s="78"/>
      <c r="BIQ79" s="9"/>
      <c r="BIR79" s="9"/>
      <c r="BIS79" s="78"/>
      <c r="BIT79" s="9"/>
      <c r="BIU79" s="9"/>
      <c r="BIV79" s="78"/>
      <c r="BIW79" s="9"/>
      <c r="BIX79" s="9"/>
      <c r="BIY79" s="78"/>
      <c r="BIZ79" s="9"/>
      <c r="BJA79" s="9"/>
      <c r="BJB79" s="78"/>
      <c r="BJC79" s="9"/>
      <c r="BJD79" s="9"/>
      <c r="BJE79" s="78"/>
      <c r="BJF79" s="9"/>
      <c r="BJG79" s="9"/>
      <c r="BJH79" s="78"/>
      <c r="BJI79" s="9"/>
      <c r="BJJ79" s="9"/>
      <c r="BJK79" s="78"/>
      <c r="BJL79" s="9"/>
      <c r="BJM79" s="9"/>
      <c r="BJN79" s="78"/>
      <c r="BJO79" s="9"/>
      <c r="BJP79" s="9"/>
      <c r="BJQ79" s="78"/>
      <c r="BJR79" s="9"/>
      <c r="BJS79" s="9"/>
      <c r="BJT79" s="78"/>
      <c r="BJU79" s="9"/>
      <c r="BJV79" s="9"/>
      <c r="BJW79" s="78"/>
      <c r="BJX79" s="10"/>
      <c r="BJY79" s="10"/>
      <c r="BJZ79" s="10"/>
      <c r="BKA79" s="9"/>
      <c r="BKB79" s="9"/>
      <c r="BKC79" s="78"/>
      <c r="BKD79" s="10"/>
      <c r="BKE79" s="10"/>
      <c r="BKF79" s="10"/>
      <c r="BKG79" s="9"/>
      <c r="BKH79" s="9"/>
      <c r="BKI79" s="78"/>
      <c r="BKJ79" s="9"/>
      <c r="BKK79" s="9"/>
      <c r="BKL79" s="78"/>
      <c r="BKM79" s="10"/>
      <c r="BKN79" s="10"/>
      <c r="BKO79" s="10"/>
      <c r="BKP79" s="10"/>
      <c r="BKQ79" s="10"/>
      <c r="BKR79" s="10"/>
      <c r="BKS79" s="57"/>
      <c r="BKT79" s="58"/>
      <c r="BKU79" s="9"/>
      <c r="BKV79" s="9"/>
      <c r="BKW79" s="78"/>
      <c r="BKX79" s="9"/>
      <c r="BKY79" s="9"/>
      <c r="BKZ79" s="78"/>
      <c r="BLA79" s="9"/>
      <c r="BLB79" s="9"/>
      <c r="BLC79" s="78"/>
      <c r="BLD79" s="9"/>
      <c r="BLE79" s="9"/>
      <c r="BLF79" s="78"/>
      <c r="BLG79" s="9"/>
      <c r="BLH79" s="9"/>
      <c r="BLI79" s="78"/>
      <c r="BLJ79" s="9"/>
      <c r="BLK79" s="9"/>
      <c r="BLL79" s="78"/>
      <c r="BLM79" s="9"/>
      <c r="BLN79" s="9"/>
      <c r="BLO79" s="78"/>
      <c r="BLP79" s="9"/>
      <c r="BLQ79" s="9"/>
      <c r="BLR79" s="78"/>
      <c r="BLS79" s="9"/>
      <c r="BLT79" s="9"/>
      <c r="BLU79" s="78"/>
      <c r="BLV79" s="9"/>
      <c r="BLW79" s="9"/>
      <c r="BLX79" s="78"/>
      <c r="BLY79" s="9"/>
      <c r="BLZ79" s="9"/>
      <c r="BMA79" s="78"/>
      <c r="BMB79" s="9"/>
      <c r="BMC79" s="9"/>
      <c r="BMD79" s="78"/>
      <c r="BME79" s="9"/>
      <c r="BMF79" s="9"/>
      <c r="BMG79" s="78"/>
      <c r="BMH79" s="9"/>
      <c r="BMI79" s="9"/>
      <c r="BMJ79" s="78"/>
      <c r="BMK79" s="9"/>
      <c r="BML79" s="9"/>
      <c r="BMM79" s="78"/>
      <c r="BMN79" s="9"/>
      <c r="BMO79" s="9"/>
      <c r="BMP79" s="78"/>
      <c r="BMQ79" s="9"/>
      <c r="BMR79" s="9"/>
      <c r="BMS79" s="78"/>
      <c r="BMT79" s="9"/>
      <c r="BMU79" s="9"/>
      <c r="BMV79" s="78"/>
      <c r="BMW79" s="9"/>
      <c r="BMX79" s="9"/>
      <c r="BMY79" s="78"/>
      <c r="BMZ79" s="9"/>
      <c r="BNA79" s="9"/>
      <c r="BNB79" s="78"/>
      <c r="BNC79" s="9"/>
      <c r="BND79" s="9"/>
      <c r="BNE79" s="78"/>
      <c r="BNF79" s="10"/>
      <c r="BNG79" s="10"/>
      <c r="BNH79" s="10"/>
      <c r="BNI79" s="9"/>
      <c r="BNJ79" s="9"/>
      <c r="BNK79" s="78"/>
      <c r="BNL79" s="10"/>
      <c r="BNM79" s="10"/>
      <c r="BNN79" s="10"/>
      <c r="BNO79" s="9"/>
      <c r="BNP79" s="9"/>
      <c r="BNQ79" s="78"/>
      <c r="BNR79" s="9"/>
      <c r="BNS79" s="9"/>
      <c r="BNT79" s="78"/>
      <c r="BNU79" s="10"/>
      <c r="BNV79" s="10"/>
      <c r="BNW79" s="10"/>
      <c r="BNX79" s="10"/>
      <c r="BNY79" s="10"/>
      <c r="BNZ79" s="10"/>
      <c r="BOA79" s="57"/>
      <c r="BOB79" s="58"/>
      <c r="BOC79" s="9"/>
      <c r="BOD79" s="9"/>
      <c r="BOE79" s="78"/>
      <c r="BOF79" s="9"/>
      <c r="BOG79" s="9"/>
      <c r="BOH79" s="78"/>
      <c r="BOI79" s="9"/>
      <c r="BOJ79" s="9"/>
      <c r="BOK79" s="78"/>
      <c r="BOL79" s="9"/>
      <c r="BOM79" s="9"/>
      <c r="BON79" s="78"/>
      <c r="BOO79" s="9"/>
      <c r="BOP79" s="9"/>
      <c r="BOQ79" s="78"/>
      <c r="BOR79" s="9"/>
      <c r="BOS79" s="9"/>
      <c r="BOT79" s="78"/>
      <c r="BOU79" s="9"/>
      <c r="BOV79" s="9"/>
      <c r="BOW79" s="78"/>
      <c r="BOX79" s="9"/>
      <c r="BOY79" s="9"/>
      <c r="BOZ79" s="78"/>
      <c r="BPA79" s="9"/>
      <c r="BPB79" s="9"/>
      <c r="BPC79" s="78"/>
      <c r="BPD79" s="9"/>
      <c r="BPE79" s="9"/>
      <c r="BPF79" s="78"/>
      <c r="BPG79" s="9"/>
      <c r="BPH79" s="9"/>
      <c r="BPI79" s="78"/>
      <c r="BPJ79" s="9"/>
      <c r="BPK79" s="9"/>
      <c r="BPL79" s="78"/>
      <c r="BPM79" s="9"/>
      <c r="BPN79" s="9"/>
      <c r="BPO79" s="78"/>
      <c r="BPP79" s="9"/>
      <c r="BPQ79" s="9"/>
      <c r="BPR79" s="78"/>
      <c r="BPS79" s="9"/>
      <c r="BPT79" s="9"/>
      <c r="BPU79" s="78"/>
      <c r="BPV79" s="9"/>
      <c r="BPW79" s="9"/>
      <c r="BPX79" s="78"/>
      <c r="BPY79" s="9"/>
      <c r="BPZ79" s="9"/>
      <c r="BQA79" s="78"/>
      <c r="BQB79" s="9"/>
      <c r="BQC79" s="9"/>
      <c r="BQD79" s="78"/>
      <c r="BQE79" s="9"/>
      <c r="BQF79" s="9"/>
      <c r="BQG79" s="78"/>
      <c r="BQH79" s="9"/>
      <c r="BQI79" s="9"/>
      <c r="BQJ79" s="78"/>
      <c r="BQK79" s="9"/>
      <c r="BQL79" s="9"/>
      <c r="BQM79" s="78"/>
      <c r="BQN79" s="10"/>
      <c r="BQO79" s="10"/>
      <c r="BQP79" s="10"/>
      <c r="BQQ79" s="9"/>
      <c r="BQR79" s="9"/>
      <c r="BQS79" s="78"/>
      <c r="BQT79" s="10"/>
      <c r="BQU79" s="10"/>
      <c r="BQV79" s="10"/>
      <c r="BQW79" s="9"/>
      <c r="BQX79" s="9"/>
      <c r="BQY79" s="78"/>
      <c r="BQZ79" s="9"/>
      <c r="BRA79" s="9"/>
      <c r="BRB79" s="78"/>
      <c r="BRC79" s="10"/>
      <c r="BRD79" s="10"/>
      <c r="BRE79" s="10"/>
      <c r="BRF79" s="10"/>
      <c r="BRG79" s="10"/>
      <c r="BRH79" s="10"/>
      <c r="BRI79" s="57"/>
      <c r="BRJ79" s="58"/>
      <c r="BRK79" s="9"/>
      <c r="BRL79" s="9"/>
      <c r="BRM79" s="78"/>
      <c r="BRN79" s="9"/>
      <c r="BRO79" s="9"/>
      <c r="BRP79" s="78"/>
      <c r="BRQ79" s="9"/>
      <c r="BRR79" s="9"/>
      <c r="BRS79" s="78"/>
      <c r="BRT79" s="9"/>
      <c r="BRU79" s="9"/>
      <c r="BRV79" s="78"/>
      <c r="BRW79" s="9"/>
      <c r="BRX79" s="9"/>
      <c r="BRY79" s="78"/>
      <c r="BRZ79" s="9"/>
      <c r="BSA79" s="9"/>
      <c r="BSB79" s="78"/>
      <c r="BSC79" s="9"/>
      <c r="BSD79" s="9"/>
      <c r="BSE79" s="78"/>
      <c r="BSF79" s="9"/>
      <c r="BSG79" s="9"/>
      <c r="BSH79" s="78"/>
      <c r="BSI79" s="9"/>
      <c r="BSJ79" s="9"/>
      <c r="BSK79" s="78"/>
      <c r="BSL79" s="9"/>
      <c r="BSM79" s="9"/>
      <c r="BSN79" s="78"/>
      <c r="BSO79" s="9"/>
      <c r="BSP79" s="9"/>
      <c r="BSQ79" s="78"/>
      <c r="BSR79" s="9"/>
      <c r="BSS79" s="9"/>
      <c r="BST79" s="78"/>
      <c r="BSU79" s="9"/>
      <c r="BSV79" s="9"/>
      <c r="BSW79" s="78"/>
      <c r="BSX79" s="9"/>
      <c r="BSY79" s="9"/>
      <c r="BSZ79" s="78"/>
      <c r="BTA79" s="9"/>
      <c r="BTB79" s="9"/>
      <c r="BTC79" s="78"/>
      <c r="BTD79" s="9"/>
      <c r="BTE79" s="9"/>
      <c r="BTF79" s="78"/>
      <c r="BTG79" s="9"/>
      <c r="BTH79" s="9"/>
      <c r="BTI79" s="78"/>
      <c r="BTJ79" s="9"/>
      <c r="BTK79" s="9"/>
      <c r="BTL79" s="78"/>
      <c r="BTM79" s="9"/>
      <c r="BTN79" s="9"/>
      <c r="BTO79" s="78"/>
      <c r="BTP79" s="9"/>
      <c r="BTQ79" s="9"/>
      <c r="BTR79" s="78"/>
      <c r="BTS79" s="9"/>
      <c r="BTT79" s="9"/>
      <c r="BTU79" s="78"/>
      <c r="BTV79" s="10"/>
      <c r="BTW79" s="10"/>
      <c r="BTX79" s="10"/>
      <c r="BTY79" s="9"/>
      <c r="BTZ79" s="9"/>
      <c r="BUA79" s="78"/>
      <c r="BUB79" s="10"/>
      <c r="BUC79" s="10"/>
      <c r="BUD79" s="10"/>
      <c r="BUE79" s="9"/>
      <c r="BUF79" s="9"/>
      <c r="BUG79" s="78"/>
      <c r="BUH79" s="9"/>
      <c r="BUI79" s="9"/>
      <c r="BUJ79" s="78"/>
      <c r="BUK79" s="10"/>
      <c r="BUL79" s="10"/>
      <c r="BUM79" s="10"/>
      <c r="BUN79" s="10"/>
      <c r="BUO79" s="10"/>
      <c r="BUP79" s="10"/>
      <c r="BUQ79" s="57"/>
      <c r="BUR79" s="58"/>
      <c r="BUS79" s="9"/>
      <c r="BUT79" s="9"/>
      <c r="BUU79" s="78"/>
      <c r="BUV79" s="9"/>
      <c r="BUW79" s="9"/>
      <c r="BUX79" s="78"/>
      <c r="BUY79" s="9"/>
      <c r="BUZ79" s="9"/>
      <c r="BVA79" s="78"/>
      <c r="BVB79" s="9"/>
      <c r="BVC79" s="9"/>
      <c r="BVD79" s="78"/>
      <c r="BVE79" s="9"/>
      <c r="BVF79" s="9"/>
      <c r="BVG79" s="78"/>
      <c r="BVH79" s="9"/>
      <c r="BVI79" s="9"/>
      <c r="BVJ79" s="78"/>
      <c r="BVK79" s="9"/>
      <c r="BVL79" s="9"/>
      <c r="BVM79" s="78"/>
      <c r="BVN79" s="9"/>
      <c r="BVO79" s="9"/>
      <c r="BVP79" s="78"/>
      <c r="BVQ79" s="9"/>
      <c r="BVR79" s="9"/>
      <c r="BVS79" s="78"/>
      <c r="BVT79" s="9"/>
      <c r="BVU79" s="9"/>
      <c r="BVV79" s="78"/>
      <c r="BVW79" s="9"/>
      <c r="BVX79" s="9"/>
      <c r="BVY79" s="78"/>
      <c r="BVZ79" s="9"/>
      <c r="BWA79" s="9"/>
      <c r="BWB79" s="78"/>
      <c r="BWC79" s="9"/>
      <c r="BWD79" s="9"/>
      <c r="BWE79" s="78"/>
      <c r="BWF79" s="9"/>
      <c r="BWG79" s="9"/>
      <c r="BWH79" s="78"/>
      <c r="BWI79" s="9"/>
      <c r="BWJ79" s="9"/>
      <c r="BWK79" s="78"/>
      <c r="BWL79" s="9"/>
      <c r="BWM79" s="9"/>
      <c r="BWN79" s="78"/>
      <c r="BWO79" s="9"/>
      <c r="BWP79" s="9"/>
      <c r="BWQ79" s="78"/>
      <c r="BWR79" s="9"/>
      <c r="BWS79" s="9"/>
      <c r="BWT79" s="78"/>
      <c r="BWU79" s="9"/>
      <c r="BWV79" s="9"/>
      <c r="BWW79" s="78"/>
      <c r="BWX79" s="9"/>
      <c r="BWY79" s="9"/>
      <c r="BWZ79" s="78"/>
      <c r="BXA79" s="9"/>
      <c r="BXB79" s="9"/>
      <c r="BXC79" s="78"/>
      <c r="BXD79" s="10"/>
      <c r="BXE79" s="10"/>
      <c r="BXF79" s="10"/>
      <c r="BXG79" s="9"/>
      <c r="BXH79" s="9"/>
      <c r="BXI79" s="78"/>
      <c r="BXJ79" s="10"/>
      <c r="BXK79" s="10"/>
      <c r="BXL79" s="10"/>
      <c r="BXM79" s="9"/>
      <c r="BXN79" s="9"/>
      <c r="BXO79" s="78"/>
      <c r="BXP79" s="9"/>
      <c r="BXQ79" s="9"/>
      <c r="BXR79" s="78"/>
      <c r="BXS79" s="10"/>
      <c r="BXT79" s="10"/>
      <c r="BXU79" s="10"/>
      <c r="BXV79" s="10"/>
      <c r="BXW79" s="10"/>
      <c r="BXX79" s="10"/>
      <c r="BXY79" s="57"/>
      <c r="BXZ79" s="58"/>
      <c r="BYA79" s="9"/>
      <c r="BYB79" s="9"/>
      <c r="BYC79" s="78"/>
      <c r="BYD79" s="9"/>
      <c r="BYE79" s="9"/>
      <c r="BYF79" s="78"/>
      <c r="BYG79" s="9"/>
      <c r="BYH79" s="9"/>
      <c r="BYI79" s="78"/>
      <c r="BYJ79" s="9"/>
      <c r="BYK79" s="9"/>
      <c r="BYL79" s="78"/>
      <c r="BYM79" s="9"/>
      <c r="BYN79" s="9"/>
      <c r="BYO79" s="78"/>
      <c r="BYP79" s="9"/>
      <c r="BYQ79" s="9"/>
      <c r="BYR79" s="78"/>
      <c r="BYS79" s="9"/>
      <c r="BYT79" s="9"/>
      <c r="BYU79" s="78"/>
      <c r="BYV79" s="9"/>
      <c r="BYW79" s="9"/>
      <c r="BYX79" s="78"/>
      <c r="BYY79" s="9"/>
      <c r="BYZ79" s="9"/>
      <c r="BZA79" s="78"/>
      <c r="BZB79" s="9"/>
      <c r="BZC79" s="9"/>
      <c r="BZD79" s="78"/>
      <c r="BZE79" s="9"/>
      <c r="BZF79" s="9"/>
      <c r="BZG79" s="78"/>
      <c r="BZH79" s="9"/>
      <c r="BZI79" s="9"/>
      <c r="BZJ79" s="78"/>
      <c r="BZK79" s="9"/>
      <c r="BZL79" s="9"/>
      <c r="BZM79" s="78"/>
      <c r="BZN79" s="9"/>
      <c r="BZO79" s="9"/>
      <c r="BZP79" s="78"/>
      <c r="BZQ79" s="9"/>
      <c r="BZR79" s="9"/>
      <c r="BZS79" s="78"/>
      <c r="BZT79" s="9"/>
      <c r="BZU79" s="9"/>
      <c r="BZV79" s="78"/>
      <c r="BZW79" s="9"/>
      <c r="BZX79" s="9"/>
      <c r="BZY79" s="78"/>
      <c r="BZZ79" s="9"/>
      <c r="CAA79" s="9"/>
      <c r="CAB79" s="78"/>
      <c r="CAC79" s="9"/>
      <c r="CAD79" s="9"/>
      <c r="CAE79" s="78"/>
      <c r="CAF79" s="9"/>
      <c r="CAG79" s="9"/>
      <c r="CAH79" s="78"/>
      <c r="CAI79" s="9"/>
      <c r="CAJ79" s="9"/>
      <c r="CAK79" s="78"/>
      <c r="CAL79" s="10"/>
      <c r="CAM79" s="10"/>
      <c r="CAN79" s="10"/>
      <c r="CAO79" s="9"/>
      <c r="CAP79" s="9"/>
      <c r="CAQ79" s="78"/>
      <c r="CAR79" s="10"/>
      <c r="CAS79" s="10"/>
      <c r="CAT79" s="10"/>
      <c r="CAU79" s="9"/>
      <c r="CAV79" s="9"/>
      <c r="CAW79" s="78"/>
      <c r="CAX79" s="9"/>
      <c r="CAY79" s="9"/>
      <c r="CAZ79" s="78"/>
      <c r="CBA79" s="10"/>
      <c r="CBB79" s="10"/>
      <c r="CBC79" s="10"/>
      <c r="CBD79" s="10"/>
      <c r="CBE79" s="10"/>
      <c r="CBF79" s="10"/>
      <c r="CBG79" s="57"/>
      <c r="CBH79" s="58"/>
      <c r="CBI79" s="9"/>
      <c r="CBJ79" s="9"/>
      <c r="CBK79" s="78"/>
      <c r="CBL79" s="9"/>
      <c r="CBM79" s="9"/>
      <c r="CBN79" s="78"/>
      <c r="CBO79" s="9"/>
      <c r="CBP79" s="9"/>
      <c r="CBQ79" s="78"/>
      <c r="CBR79" s="9"/>
      <c r="CBS79" s="9"/>
      <c r="CBT79" s="78"/>
      <c r="CBU79" s="9"/>
      <c r="CBV79" s="9"/>
      <c r="CBW79" s="78"/>
      <c r="CBX79" s="9"/>
      <c r="CBY79" s="9"/>
      <c r="CBZ79" s="78"/>
      <c r="CCA79" s="9"/>
      <c r="CCB79" s="9"/>
      <c r="CCC79" s="78"/>
      <c r="CCD79" s="9"/>
      <c r="CCE79" s="9"/>
      <c r="CCF79" s="78"/>
      <c r="CCG79" s="9"/>
      <c r="CCH79" s="9"/>
      <c r="CCI79" s="78"/>
      <c r="CCJ79" s="9"/>
      <c r="CCK79" s="9"/>
      <c r="CCL79" s="78"/>
      <c r="CCM79" s="9"/>
      <c r="CCN79" s="9"/>
      <c r="CCO79" s="78"/>
      <c r="CCP79" s="9"/>
      <c r="CCQ79" s="9"/>
      <c r="CCR79" s="78"/>
      <c r="CCS79" s="9"/>
      <c r="CCT79" s="9"/>
      <c r="CCU79" s="78"/>
      <c r="CCV79" s="9"/>
      <c r="CCW79" s="9"/>
      <c r="CCX79" s="78"/>
      <c r="CCY79" s="9"/>
      <c r="CCZ79" s="9"/>
      <c r="CDA79" s="78"/>
      <c r="CDB79" s="9"/>
      <c r="CDC79" s="9"/>
      <c r="CDD79" s="78"/>
      <c r="CDE79" s="9"/>
      <c r="CDF79" s="9"/>
      <c r="CDG79" s="78"/>
      <c r="CDH79" s="9"/>
      <c r="CDI79" s="9"/>
      <c r="CDJ79" s="78"/>
      <c r="CDK79" s="9"/>
      <c r="CDL79" s="9"/>
      <c r="CDM79" s="78"/>
      <c r="CDN79" s="9"/>
      <c r="CDO79" s="9"/>
      <c r="CDP79" s="78"/>
      <c r="CDQ79" s="9"/>
      <c r="CDR79" s="9"/>
      <c r="CDS79" s="78"/>
      <c r="CDT79" s="10"/>
      <c r="CDU79" s="10"/>
      <c r="CDV79" s="10"/>
      <c r="CDW79" s="9"/>
      <c r="CDX79" s="9"/>
      <c r="CDY79" s="78"/>
      <c r="CDZ79" s="10"/>
      <c r="CEA79" s="10"/>
      <c r="CEB79" s="10"/>
      <c r="CEC79" s="9"/>
      <c r="CED79" s="9"/>
      <c r="CEE79" s="78"/>
      <c r="CEF79" s="9"/>
      <c r="CEG79" s="9"/>
      <c r="CEH79" s="78"/>
      <c r="CEI79" s="10"/>
      <c r="CEJ79" s="10"/>
      <c r="CEK79" s="10"/>
      <c r="CEL79" s="10"/>
      <c r="CEM79" s="10"/>
      <c r="CEN79" s="10"/>
      <c r="CEO79" s="57"/>
      <c r="CEP79" s="58"/>
      <c r="CEQ79" s="9"/>
      <c r="CER79" s="9"/>
      <c r="CES79" s="78"/>
      <c r="CET79" s="9"/>
      <c r="CEU79" s="9"/>
      <c r="CEV79" s="78"/>
      <c r="CEW79" s="9"/>
      <c r="CEX79" s="9"/>
      <c r="CEY79" s="78"/>
      <c r="CEZ79" s="9"/>
      <c r="CFA79" s="9"/>
      <c r="CFB79" s="78"/>
      <c r="CFC79" s="9"/>
      <c r="CFD79" s="9"/>
      <c r="CFE79" s="78"/>
      <c r="CFF79" s="9"/>
      <c r="CFG79" s="9"/>
      <c r="CFH79" s="78"/>
      <c r="CFI79" s="9"/>
      <c r="CFJ79" s="9"/>
      <c r="CFK79" s="78"/>
      <c r="CFL79" s="9"/>
      <c r="CFM79" s="9"/>
      <c r="CFN79" s="78"/>
      <c r="CFO79" s="9"/>
      <c r="CFP79" s="9"/>
      <c r="CFQ79" s="78"/>
      <c r="CFR79" s="9"/>
      <c r="CFS79" s="9"/>
      <c r="CFT79" s="78"/>
      <c r="CFU79" s="9"/>
      <c r="CFV79" s="9"/>
      <c r="CFW79" s="78"/>
      <c r="CFX79" s="9"/>
      <c r="CFY79" s="9"/>
      <c r="CFZ79" s="78"/>
      <c r="CGA79" s="9"/>
      <c r="CGB79" s="9"/>
      <c r="CGC79" s="78"/>
      <c r="CGD79" s="9"/>
      <c r="CGE79" s="9"/>
      <c r="CGF79" s="78"/>
      <c r="CGG79" s="9"/>
      <c r="CGH79" s="9"/>
      <c r="CGI79" s="78"/>
      <c r="CGJ79" s="9"/>
      <c r="CGK79" s="9"/>
      <c r="CGL79" s="78"/>
      <c r="CGM79" s="9"/>
      <c r="CGN79" s="9"/>
      <c r="CGO79" s="78"/>
      <c r="CGP79" s="9"/>
      <c r="CGQ79" s="9"/>
      <c r="CGR79" s="78"/>
      <c r="CGS79" s="9"/>
      <c r="CGT79" s="9"/>
      <c r="CGU79" s="78"/>
      <c r="CGV79" s="9"/>
      <c r="CGW79" s="9"/>
      <c r="CGX79" s="78"/>
      <c r="CGY79" s="9"/>
      <c r="CGZ79" s="9"/>
      <c r="CHA79" s="78"/>
      <c r="CHB79" s="10"/>
      <c r="CHC79" s="10"/>
      <c r="CHD79" s="10"/>
      <c r="CHE79" s="9"/>
      <c r="CHF79" s="9"/>
      <c r="CHG79" s="78"/>
      <c r="CHH79" s="10"/>
      <c r="CHI79" s="10"/>
      <c r="CHJ79" s="10"/>
      <c r="CHK79" s="9"/>
      <c r="CHL79" s="9"/>
      <c r="CHM79" s="78"/>
      <c r="CHN79" s="9"/>
      <c r="CHO79" s="9"/>
      <c r="CHP79" s="78"/>
      <c r="CHQ79" s="10"/>
      <c r="CHR79" s="10"/>
      <c r="CHS79" s="10"/>
      <c r="CHT79" s="10"/>
      <c r="CHU79" s="10"/>
      <c r="CHV79" s="10"/>
      <c r="CHW79" s="57"/>
      <c r="CHX79" s="58"/>
      <c r="CHY79" s="9"/>
      <c r="CHZ79" s="9"/>
      <c r="CIA79" s="78"/>
      <c r="CIB79" s="9"/>
      <c r="CIC79" s="9"/>
      <c r="CID79" s="78"/>
      <c r="CIE79" s="9"/>
      <c r="CIF79" s="9"/>
      <c r="CIG79" s="78"/>
      <c r="CIH79" s="9"/>
      <c r="CII79" s="9"/>
      <c r="CIJ79" s="78"/>
      <c r="CIK79" s="9"/>
      <c r="CIL79" s="9"/>
      <c r="CIM79" s="78"/>
      <c r="CIN79" s="9"/>
      <c r="CIO79" s="9"/>
      <c r="CIP79" s="78"/>
      <c r="CIQ79" s="9"/>
      <c r="CIR79" s="9"/>
      <c r="CIS79" s="78"/>
      <c r="CIT79" s="9"/>
      <c r="CIU79" s="9"/>
      <c r="CIV79" s="78"/>
      <c r="CIW79" s="9"/>
      <c r="CIX79" s="9"/>
      <c r="CIY79" s="78"/>
      <c r="CIZ79" s="9"/>
      <c r="CJA79" s="9"/>
      <c r="CJB79" s="78"/>
      <c r="CJC79" s="9"/>
      <c r="CJD79" s="9"/>
      <c r="CJE79" s="78"/>
      <c r="CJF79" s="9"/>
      <c r="CJG79" s="9"/>
      <c r="CJH79" s="78"/>
      <c r="CJI79" s="9"/>
      <c r="CJJ79" s="9"/>
      <c r="CJK79" s="78"/>
      <c r="CJL79" s="9"/>
      <c r="CJM79" s="9"/>
      <c r="CJN79" s="78"/>
      <c r="CJO79" s="9"/>
      <c r="CJP79" s="9"/>
      <c r="CJQ79" s="78"/>
      <c r="CJR79" s="9"/>
      <c r="CJS79" s="9"/>
      <c r="CJT79" s="78"/>
      <c r="CJU79" s="9"/>
      <c r="CJV79" s="9"/>
      <c r="CJW79" s="78"/>
      <c r="CJX79" s="9"/>
      <c r="CJY79" s="9"/>
      <c r="CJZ79" s="78"/>
      <c r="CKA79" s="9"/>
      <c r="CKB79" s="9"/>
      <c r="CKC79" s="78"/>
      <c r="CKD79" s="9"/>
      <c r="CKE79" s="9"/>
      <c r="CKF79" s="78"/>
      <c r="CKG79" s="9"/>
      <c r="CKH79" s="9"/>
      <c r="CKI79" s="78"/>
      <c r="CKJ79" s="10"/>
      <c r="CKK79" s="10"/>
      <c r="CKL79" s="10"/>
      <c r="CKM79" s="9"/>
      <c r="CKN79" s="9"/>
      <c r="CKO79" s="78"/>
      <c r="CKP79" s="10"/>
      <c r="CKQ79" s="10"/>
      <c r="CKR79" s="10"/>
      <c r="CKS79" s="9"/>
      <c r="CKT79" s="9"/>
      <c r="CKU79" s="78"/>
      <c r="CKV79" s="9"/>
      <c r="CKW79" s="9"/>
      <c r="CKX79" s="78"/>
      <c r="CKY79" s="10"/>
      <c r="CKZ79" s="10"/>
      <c r="CLA79" s="10"/>
      <c r="CLB79" s="10"/>
      <c r="CLC79" s="10"/>
      <c r="CLD79" s="10"/>
      <c r="CLE79" s="57"/>
      <c r="CLF79" s="58"/>
      <c r="CLG79" s="9"/>
      <c r="CLH79" s="9"/>
      <c r="CLI79" s="78"/>
      <c r="CLJ79" s="9"/>
      <c r="CLK79" s="9"/>
      <c r="CLL79" s="78"/>
      <c r="CLM79" s="9"/>
      <c r="CLN79" s="9"/>
      <c r="CLO79" s="78"/>
      <c r="CLP79" s="9"/>
      <c r="CLQ79" s="9"/>
      <c r="CLR79" s="78"/>
      <c r="CLS79" s="9"/>
      <c r="CLT79" s="9"/>
      <c r="CLU79" s="78"/>
      <c r="CLV79" s="9"/>
      <c r="CLW79" s="9"/>
      <c r="CLX79" s="78"/>
      <c r="CLY79" s="9"/>
      <c r="CLZ79" s="9"/>
      <c r="CMA79" s="78"/>
      <c r="CMB79" s="9"/>
      <c r="CMC79" s="9"/>
      <c r="CMD79" s="78"/>
      <c r="CME79" s="9"/>
      <c r="CMF79" s="9"/>
      <c r="CMG79" s="78"/>
      <c r="CMH79" s="9"/>
      <c r="CMI79" s="9"/>
      <c r="CMJ79" s="78"/>
      <c r="CMK79" s="9"/>
      <c r="CML79" s="9"/>
      <c r="CMM79" s="78"/>
      <c r="CMN79" s="9"/>
      <c r="CMO79" s="9"/>
      <c r="CMP79" s="78"/>
      <c r="CMQ79" s="9"/>
      <c r="CMR79" s="9"/>
      <c r="CMS79" s="78"/>
      <c r="CMT79" s="9"/>
      <c r="CMU79" s="9"/>
      <c r="CMV79" s="78"/>
      <c r="CMW79" s="9"/>
      <c r="CMX79" s="9"/>
      <c r="CMY79" s="78"/>
      <c r="CMZ79" s="9"/>
      <c r="CNA79" s="9"/>
      <c r="CNB79" s="78"/>
      <c r="CNC79" s="9"/>
      <c r="CND79" s="9"/>
      <c r="CNE79" s="78"/>
      <c r="CNF79" s="9"/>
      <c r="CNG79" s="9"/>
      <c r="CNH79" s="78"/>
      <c r="CNI79" s="9"/>
      <c r="CNJ79" s="9"/>
      <c r="CNK79" s="78"/>
      <c r="CNL79" s="9"/>
      <c r="CNM79" s="9"/>
      <c r="CNN79" s="78"/>
      <c r="CNO79" s="9"/>
      <c r="CNP79" s="9"/>
      <c r="CNQ79" s="78"/>
      <c r="CNR79" s="10"/>
      <c r="CNS79" s="10"/>
      <c r="CNT79" s="10"/>
      <c r="CNU79" s="9"/>
      <c r="CNV79" s="9"/>
      <c r="CNW79" s="78"/>
      <c r="CNX79" s="10"/>
      <c r="CNY79" s="10"/>
      <c r="CNZ79" s="10"/>
      <c r="COA79" s="9"/>
      <c r="COB79" s="9"/>
      <c r="COC79" s="78"/>
      <c r="COD79" s="9"/>
      <c r="COE79" s="9"/>
      <c r="COF79" s="78"/>
      <c r="COG79" s="10"/>
      <c r="COH79" s="10"/>
      <c r="COI79" s="10"/>
      <c r="COJ79" s="10"/>
      <c r="COK79" s="10"/>
      <c r="COL79" s="10"/>
      <c r="COM79" s="57"/>
      <c r="CON79" s="58"/>
      <c r="COO79" s="9"/>
      <c r="COP79" s="9"/>
      <c r="COQ79" s="78"/>
      <c r="COR79" s="9"/>
      <c r="COS79" s="9"/>
      <c r="COT79" s="78"/>
      <c r="COU79" s="9"/>
      <c r="COV79" s="9"/>
      <c r="COW79" s="78"/>
      <c r="COX79" s="9"/>
      <c r="COY79" s="9"/>
      <c r="COZ79" s="78"/>
      <c r="CPA79" s="9"/>
      <c r="CPB79" s="9"/>
      <c r="CPC79" s="78"/>
      <c r="CPD79" s="9"/>
      <c r="CPE79" s="9"/>
      <c r="CPF79" s="78"/>
      <c r="CPG79" s="9"/>
      <c r="CPH79" s="9"/>
      <c r="CPI79" s="78"/>
      <c r="CPJ79" s="9"/>
      <c r="CPK79" s="9"/>
      <c r="CPL79" s="78"/>
      <c r="CPM79" s="9"/>
      <c r="CPN79" s="9"/>
      <c r="CPO79" s="78"/>
      <c r="CPP79" s="9"/>
      <c r="CPQ79" s="9"/>
      <c r="CPR79" s="78"/>
      <c r="CPS79" s="9"/>
      <c r="CPT79" s="9"/>
      <c r="CPU79" s="78"/>
      <c r="CPV79" s="9"/>
      <c r="CPW79" s="9"/>
      <c r="CPX79" s="78"/>
      <c r="CPY79" s="9"/>
      <c r="CPZ79" s="9"/>
      <c r="CQA79" s="78"/>
      <c r="CQB79" s="9"/>
      <c r="CQC79" s="9"/>
      <c r="CQD79" s="78"/>
      <c r="CQE79" s="9"/>
      <c r="CQF79" s="9"/>
      <c r="CQG79" s="78"/>
      <c r="CQH79" s="9"/>
      <c r="CQI79" s="9"/>
      <c r="CQJ79" s="78"/>
      <c r="CQK79" s="9"/>
      <c r="CQL79" s="9"/>
      <c r="CQM79" s="78"/>
      <c r="CQN79" s="9"/>
      <c r="CQO79" s="9"/>
      <c r="CQP79" s="78"/>
      <c r="CQQ79" s="9"/>
      <c r="CQR79" s="9"/>
      <c r="CQS79" s="78"/>
      <c r="CQT79" s="9"/>
      <c r="CQU79" s="9"/>
      <c r="CQV79" s="78"/>
      <c r="CQW79" s="9"/>
      <c r="CQX79" s="9"/>
      <c r="CQY79" s="78"/>
      <c r="CQZ79" s="10"/>
      <c r="CRA79" s="10"/>
      <c r="CRB79" s="10"/>
      <c r="CRC79" s="9"/>
      <c r="CRD79" s="9"/>
      <c r="CRE79" s="78"/>
      <c r="CRF79" s="10"/>
      <c r="CRG79" s="10"/>
      <c r="CRH79" s="10"/>
      <c r="CRI79" s="9"/>
      <c r="CRJ79" s="9"/>
      <c r="CRK79" s="78"/>
      <c r="CRL79" s="9"/>
      <c r="CRM79" s="9"/>
      <c r="CRN79" s="78"/>
      <c r="CRO79" s="10"/>
      <c r="CRP79" s="10"/>
      <c r="CRQ79" s="10"/>
      <c r="CRR79" s="10"/>
      <c r="CRS79" s="10"/>
      <c r="CRT79" s="10"/>
      <c r="CRU79" s="57"/>
      <c r="CRV79" s="58"/>
      <c r="CRW79" s="9"/>
      <c r="CRX79" s="9"/>
      <c r="CRY79" s="78"/>
      <c r="CRZ79" s="9"/>
      <c r="CSA79" s="9"/>
      <c r="CSB79" s="78"/>
      <c r="CSC79" s="9"/>
      <c r="CSD79" s="9"/>
      <c r="CSE79" s="78"/>
      <c r="CSF79" s="9"/>
      <c r="CSG79" s="9"/>
      <c r="CSH79" s="78"/>
      <c r="CSI79" s="9"/>
      <c r="CSJ79" s="9"/>
      <c r="CSK79" s="78"/>
      <c r="CSL79" s="9"/>
      <c r="CSM79" s="9"/>
      <c r="CSN79" s="78"/>
      <c r="CSO79" s="9"/>
      <c r="CSP79" s="9"/>
      <c r="CSQ79" s="78"/>
      <c r="CSR79" s="9"/>
      <c r="CSS79" s="9"/>
      <c r="CST79" s="78"/>
      <c r="CSU79" s="9"/>
      <c r="CSV79" s="9"/>
      <c r="CSW79" s="78"/>
      <c r="CSX79" s="9"/>
      <c r="CSY79" s="9"/>
      <c r="CSZ79" s="78"/>
      <c r="CTA79" s="9"/>
      <c r="CTB79" s="9"/>
      <c r="CTC79" s="78"/>
      <c r="CTD79" s="9"/>
      <c r="CTE79" s="9"/>
      <c r="CTF79" s="78"/>
      <c r="CTG79" s="9"/>
      <c r="CTH79" s="9"/>
      <c r="CTI79" s="78"/>
      <c r="CTJ79" s="9"/>
      <c r="CTK79" s="9"/>
      <c r="CTL79" s="78"/>
      <c r="CTM79" s="9"/>
      <c r="CTN79" s="9"/>
      <c r="CTO79" s="78"/>
      <c r="CTP79" s="9"/>
      <c r="CTQ79" s="9"/>
      <c r="CTR79" s="78"/>
      <c r="CTS79" s="9"/>
      <c r="CTT79" s="9"/>
      <c r="CTU79" s="78"/>
      <c r="CTV79" s="9"/>
      <c r="CTW79" s="9"/>
      <c r="CTX79" s="78"/>
      <c r="CTY79" s="9"/>
      <c r="CTZ79" s="9"/>
      <c r="CUA79" s="78"/>
      <c r="CUB79" s="9"/>
      <c r="CUC79" s="9"/>
      <c r="CUD79" s="78"/>
      <c r="CUE79" s="9"/>
      <c r="CUF79" s="9"/>
      <c r="CUG79" s="78"/>
      <c r="CUH79" s="10"/>
      <c r="CUI79" s="10"/>
      <c r="CUJ79" s="10"/>
      <c r="CUK79" s="9"/>
      <c r="CUL79" s="9"/>
      <c r="CUM79" s="78"/>
      <c r="CUN79" s="10"/>
      <c r="CUO79" s="10"/>
      <c r="CUP79" s="10"/>
      <c r="CUQ79" s="9"/>
      <c r="CUR79" s="9"/>
      <c r="CUS79" s="78"/>
      <c r="CUT79" s="9"/>
      <c r="CUU79" s="9"/>
      <c r="CUV79" s="78"/>
      <c r="CUW79" s="10"/>
      <c r="CUX79" s="10"/>
      <c r="CUY79" s="10"/>
      <c r="CUZ79" s="10"/>
      <c r="CVA79" s="10"/>
      <c r="CVB79" s="10"/>
      <c r="CVC79" s="57"/>
      <c r="CVD79" s="58"/>
      <c r="CVE79" s="9"/>
      <c r="CVF79" s="9"/>
      <c r="CVG79" s="78"/>
      <c r="CVH79" s="9"/>
      <c r="CVI79" s="9"/>
      <c r="CVJ79" s="78"/>
      <c r="CVK79" s="9"/>
      <c r="CVL79" s="9"/>
      <c r="CVM79" s="78"/>
      <c r="CVN79" s="9"/>
      <c r="CVO79" s="9"/>
      <c r="CVP79" s="78"/>
      <c r="CVQ79" s="9"/>
      <c r="CVR79" s="9"/>
      <c r="CVS79" s="78"/>
      <c r="CVT79" s="9"/>
      <c r="CVU79" s="9"/>
      <c r="CVV79" s="78"/>
      <c r="CVW79" s="9"/>
      <c r="CVX79" s="9"/>
      <c r="CVY79" s="78"/>
      <c r="CVZ79" s="9"/>
      <c r="CWA79" s="9"/>
      <c r="CWB79" s="78"/>
      <c r="CWC79" s="9"/>
      <c r="CWD79" s="9"/>
      <c r="CWE79" s="78"/>
      <c r="CWF79" s="9"/>
      <c r="CWG79" s="9"/>
      <c r="CWH79" s="78"/>
      <c r="CWI79" s="9"/>
      <c r="CWJ79" s="9"/>
      <c r="CWK79" s="78"/>
      <c r="CWL79" s="9"/>
      <c r="CWM79" s="9"/>
      <c r="CWN79" s="78"/>
      <c r="CWO79" s="9"/>
      <c r="CWP79" s="9"/>
      <c r="CWQ79" s="78"/>
      <c r="CWR79" s="9"/>
      <c r="CWS79" s="9"/>
      <c r="CWT79" s="78"/>
      <c r="CWU79" s="9"/>
      <c r="CWV79" s="9"/>
      <c r="CWW79" s="78"/>
      <c r="CWX79" s="9"/>
      <c r="CWY79" s="9"/>
      <c r="CWZ79" s="78"/>
      <c r="CXA79" s="9"/>
      <c r="CXB79" s="9"/>
      <c r="CXC79" s="78"/>
      <c r="CXD79" s="9"/>
      <c r="CXE79" s="9"/>
      <c r="CXF79" s="78"/>
      <c r="CXG79" s="9"/>
      <c r="CXH79" s="9"/>
      <c r="CXI79" s="78"/>
      <c r="CXJ79" s="9"/>
      <c r="CXK79" s="9"/>
      <c r="CXL79" s="78"/>
      <c r="CXM79" s="9"/>
      <c r="CXN79" s="9"/>
      <c r="CXO79" s="78"/>
      <c r="CXP79" s="10"/>
      <c r="CXQ79" s="10"/>
      <c r="CXR79" s="10"/>
      <c r="CXS79" s="9"/>
      <c r="CXT79" s="9"/>
      <c r="CXU79" s="78"/>
      <c r="CXV79" s="10"/>
      <c r="CXW79" s="10"/>
      <c r="CXX79" s="10"/>
      <c r="CXY79" s="9"/>
      <c r="CXZ79" s="9"/>
      <c r="CYA79" s="78"/>
      <c r="CYB79" s="9"/>
      <c r="CYC79" s="9"/>
      <c r="CYD79" s="78"/>
      <c r="CYE79" s="10"/>
      <c r="CYF79" s="10"/>
      <c r="CYG79" s="10"/>
      <c r="CYH79" s="10"/>
      <c r="CYI79" s="10"/>
      <c r="CYJ79" s="10"/>
      <c r="CYK79" s="57"/>
      <c r="CYL79" s="58"/>
      <c r="CYM79" s="9"/>
      <c r="CYN79" s="9"/>
      <c r="CYO79" s="78"/>
      <c r="CYP79" s="9"/>
      <c r="CYQ79" s="9"/>
      <c r="CYR79" s="78"/>
      <c r="CYS79" s="9"/>
      <c r="CYT79" s="9"/>
      <c r="CYU79" s="78"/>
      <c r="CYV79" s="9"/>
      <c r="CYW79" s="9"/>
      <c r="CYX79" s="78"/>
      <c r="CYY79" s="9"/>
      <c r="CYZ79" s="9"/>
      <c r="CZA79" s="78"/>
      <c r="CZB79" s="9"/>
      <c r="CZC79" s="9"/>
      <c r="CZD79" s="78"/>
      <c r="CZE79" s="9"/>
      <c r="CZF79" s="9"/>
      <c r="CZG79" s="78"/>
      <c r="CZH79" s="9"/>
      <c r="CZI79" s="9"/>
      <c r="CZJ79" s="78"/>
      <c r="CZK79" s="9"/>
      <c r="CZL79" s="9"/>
      <c r="CZM79" s="78"/>
      <c r="CZN79" s="9"/>
      <c r="CZO79" s="9"/>
      <c r="CZP79" s="78"/>
      <c r="CZQ79" s="9"/>
      <c r="CZR79" s="9"/>
      <c r="CZS79" s="78"/>
      <c r="CZT79" s="9"/>
      <c r="CZU79" s="9"/>
      <c r="CZV79" s="78"/>
      <c r="CZW79" s="9"/>
      <c r="CZX79" s="9"/>
      <c r="CZY79" s="78"/>
      <c r="CZZ79" s="9"/>
      <c r="DAA79" s="9"/>
      <c r="DAB79" s="78"/>
      <c r="DAC79" s="9"/>
      <c r="DAD79" s="9"/>
      <c r="DAE79" s="78"/>
      <c r="DAF79" s="9"/>
      <c r="DAG79" s="9"/>
      <c r="DAH79" s="78"/>
      <c r="DAI79" s="9"/>
      <c r="DAJ79" s="9"/>
      <c r="DAK79" s="78"/>
      <c r="DAL79" s="9"/>
      <c r="DAM79" s="9"/>
      <c r="DAN79" s="78"/>
      <c r="DAO79" s="9"/>
      <c r="DAP79" s="9"/>
      <c r="DAQ79" s="78"/>
      <c r="DAR79" s="9"/>
      <c r="DAS79" s="9"/>
      <c r="DAT79" s="78"/>
      <c r="DAU79" s="9"/>
      <c r="DAV79" s="9"/>
      <c r="DAW79" s="78"/>
      <c r="DAX79" s="10"/>
      <c r="DAY79" s="10"/>
      <c r="DAZ79" s="10"/>
      <c r="DBA79" s="9"/>
      <c r="DBB79" s="9"/>
      <c r="DBC79" s="78"/>
      <c r="DBD79" s="10"/>
      <c r="DBE79" s="10"/>
      <c r="DBF79" s="10"/>
      <c r="DBG79" s="9"/>
      <c r="DBH79" s="9"/>
      <c r="DBI79" s="78"/>
      <c r="DBJ79" s="9"/>
      <c r="DBK79" s="9"/>
      <c r="DBL79" s="78"/>
      <c r="DBM79" s="10"/>
      <c r="DBN79" s="10"/>
      <c r="DBO79" s="10"/>
      <c r="DBP79" s="10"/>
      <c r="DBQ79" s="10"/>
      <c r="DBR79" s="10"/>
      <c r="DBS79" s="57"/>
      <c r="DBT79" s="58"/>
      <c r="DBU79" s="9"/>
      <c r="DBV79" s="9"/>
      <c r="DBW79" s="78"/>
      <c r="DBX79" s="9"/>
      <c r="DBY79" s="9"/>
      <c r="DBZ79" s="78"/>
      <c r="DCA79" s="9"/>
      <c r="DCB79" s="9"/>
      <c r="DCC79" s="78"/>
      <c r="DCD79" s="9"/>
      <c r="DCE79" s="9"/>
      <c r="DCF79" s="78"/>
      <c r="DCG79" s="9"/>
      <c r="DCH79" s="9"/>
      <c r="DCI79" s="78"/>
      <c r="DCJ79" s="9"/>
      <c r="DCK79" s="9"/>
      <c r="DCL79" s="78"/>
      <c r="DCM79" s="9"/>
      <c r="DCN79" s="9"/>
      <c r="DCO79" s="78"/>
      <c r="DCP79" s="9"/>
      <c r="DCQ79" s="9"/>
      <c r="DCR79" s="78"/>
      <c r="DCS79" s="9"/>
      <c r="DCT79" s="9"/>
      <c r="DCU79" s="78"/>
      <c r="DCV79" s="9"/>
      <c r="DCW79" s="9"/>
      <c r="DCX79" s="78"/>
      <c r="DCY79" s="9"/>
      <c r="DCZ79" s="9"/>
      <c r="DDA79" s="78"/>
      <c r="DDB79" s="9"/>
      <c r="DDC79" s="9"/>
      <c r="DDD79" s="78"/>
      <c r="DDE79" s="9"/>
      <c r="DDF79" s="9"/>
      <c r="DDG79" s="78"/>
      <c r="DDH79" s="9"/>
      <c r="DDI79" s="9"/>
      <c r="DDJ79" s="78"/>
      <c r="DDK79" s="9"/>
      <c r="DDL79" s="9"/>
      <c r="DDM79" s="78"/>
      <c r="DDN79" s="9"/>
      <c r="DDO79" s="9"/>
      <c r="DDP79" s="78"/>
      <c r="DDQ79" s="9"/>
      <c r="DDR79" s="9"/>
      <c r="DDS79" s="78"/>
      <c r="DDT79" s="9"/>
      <c r="DDU79" s="9"/>
      <c r="DDV79" s="78"/>
      <c r="DDW79" s="9"/>
      <c r="DDX79" s="9"/>
      <c r="DDY79" s="78"/>
      <c r="DDZ79" s="9"/>
      <c r="DEA79" s="9"/>
      <c r="DEB79" s="78"/>
      <c r="DEC79" s="9"/>
      <c r="DED79" s="9"/>
      <c r="DEE79" s="78"/>
      <c r="DEF79" s="10"/>
      <c r="DEG79" s="10"/>
      <c r="DEH79" s="10"/>
      <c r="DEI79" s="9"/>
      <c r="DEJ79" s="9"/>
      <c r="DEK79" s="78"/>
      <c r="DEL79" s="10"/>
      <c r="DEM79" s="10"/>
      <c r="DEN79" s="10"/>
      <c r="DEO79" s="9"/>
      <c r="DEP79" s="9"/>
      <c r="DEQ79" s="78"/>
      <c r="DER79" s="9"/>
      <c r="DES79" s="9"/>
      <c r="DET79" s="78"/>
      <c r="DEU79" s="10"/>
      <c r="DEV79" s="10"/>
      <c r="DEW79" s="10"/>
      <c r="DEX79" s="10"/>
      <c r="DEY79" s="10"/>
      <c r="DEZ79" s="10"/>
      <c r="DFA79" s="57"/>
      <c r="DFB79" s="58"/>
      <c r="DFC79" s="9"/>
      <c r="DFD79" s="9"/>
      <c r="DFE79" s="78"/>
      <c r="DFF79" s="9"/>
      <c r="DFG79" s="9"/>
      <c r="DFH79" s="78"/>
      <c r="DFI79" s="9"/>
      <c r="DFJ79" s="9"/>
      <c r="DFK79" s="78"/>
      <c r="DFL79" s="9"/>
      <c r="DFM79" s="9"/>
      <c r="DFN79" s="78"/>
      <c r="DFO79" s="9"/>
      <c r="DFP79" s="9"/>
      <c r="DFQ79" s="78"/>
      <c r="DFR79" s="9"/>
      <c r="DFS79" s="9"/>
      <c r="DFT79" s="78"/>
      <c r="DFU79" s="9"/>
      <c r="DFV79" s="9"/>
      <c r="DFW79" s="78"/>
      <c r="DFX79" s="9"/>
      <c r="DFY79" s="9"/>
      <c r="DFZ79" s="78"/>
      <c r="DGA79" s="9"/>
      <c r="DGB79" s="9"/>
      <c r="DGC79" s="78"/>
      <c r="DGD79" s="9"/>
      <c r="DGE79" s="9"/>
      <c r="DGF79" s="78"/>
      <c r="DGG79" s="9"/>
      <c r="DGH79" s="9"/>
      <c r="DGI79" s="78"/>
      <c r="DGJ79" s="9"/>
      <c r="DGK79" s="9"/>
      <c r="DGL79" s="78"/>
      <c r="DGM79" s="9"/>
      <c r="DGN79" s="9"/>
      <c r="DGO79" s="78"/>
      <c r="DGP79" s="9"/>
      <c r="DGQ79" s="9"/>
      <c r="DGR79" s="78"/>
      <c r="DGS79" s="9"/>
      <c r="DGT79" s="9"/>
      <c r="DGU79" s="78"/>
      <c r="DGV79" s="9"/>
      <c r="DGW79" s="9"/>
      <c r="DGX79" s="78"/>
      <c r="DGY79" s="9"/>
      <c r="DGZ79" s="9"/>
      <c r="DHA79" s="78"/>
      <c r="DHB79" s="9"/>
      <c r="DHC79" s="9"/>
      <c r="DHD79" s="78"/>
      <c r="DHE79" s="9"/>
      <c r="DHF79" s="9"/>
      <c r="DHG79" s="78"/>
      <c r="DHH79" s="9"/>
      <c r="DHI79" s="9"/>
      <c r="DHJ79" s="78"/>
      <c r="DHK79" s="9"/>
      <c r="DHL79" s="9"/>
      <c r="DHM79" s="78"/>
      <c r="DHN79" s="10"/>
      <c r="DHO79" s="10"/>
      <c r="DHP79" s="10"/>
      <c r="DHQ79" s="9"/>
      <c r="DHR79" s="9"/>
      <c r="DHS79" s="78"/>
      <c r="DHT79" s="10"/>
      <c r="DHU79" s="10"/>
      <c r="DHV79" s="10"/>
      <c r="DHW79" s="9"/>
      <c r="DHX79" s="9"/>
      <c r="DHY79" s="78"/>
      <c r="DHZ79" s="9"/>
      <c r="DIA79" s="9"/>
      <c r="DIB79" s="78"/>
      <c r="DIC79" s="10"/>
      <c r="DID79" s="10"/>
      <c r="DIE79" s="10"/>
      <c r="DIF79" s="10"/>
      <c r="DIG79" s="10"/>
      <c r="DIH79" s="10"/>
      <c r="DII79" s="57"/>
      <c r="DIJ79" s="58"/>
      <c r="DIK79" s="9"/>
      <c r="DIL79" s="9"/>
      <c r="DIM79" s="78"/>
      <c r="DIN79" s="9"/>
      <c r="DIO79" s="9"/>
      <c r="DIP79" s="78"/>
      <c r="DIQ79" s="9"/>
      <c r="DIR79" s="9"/>
      <c r="DIS79" s="78"/>
      <c r="DIT79" s="9"/>
      <c r="DIU79" s="9"/>
      <c r="DIV79" s="78"/>
      <c r="DIW79" s="9"/>
      <c r="DIX79" s="9"/>
      <c r="DIY79" s="78"/>
      <c r="DIZ79" s="9"/>
      <c r="DJA79" s="9"/>
      <c r="DJB79" s="78"/>
      <c r="DJC79" s="9"/>
      <c r="DJD79" s="9"/>
      <c r="DJE79" s="78"/>
      <c r="DJF79" s="9"/>
      <c r="DJG79" s="9"/>
      <c r="DJH79" s="78"/>
      <c r="DJI79" s="9"/>
      <c r="DJJ79" s="9"/>
      <c r="DJK79" s="78"/>
      <c r="DJL79" s="9"/>
      <c r="DJM79" s="9"/>
      <c r="DJN79" s="78"/>
      <c r="DJO79" s="9"/>
      <c r="DJP79" s="9"/>
      <c r="DJQ79" s="78"/>
      <c r="DJR79" s="9"/>
      <c r="DJS79" s="9"/>
      <c r="DJT79" s="78"/>
      <c r="DJU79" s="9"/>
      <c r="DJV79" s="9"/>
      <c r="DJW79" s="78"/>
      <c r="DJX79" s="9"/>
      <c r="DJY79" s="9"/>
      <c r="DJZ79" s="78"/>
      <c r="DKA79" s="9"/>
      <c r="DKB79" s="9"/>
      <c r="DKC79" s="78"/>
      <c r="DKD79" s="9"/>
      <c r="DKE79" s="9"/>
      <c r="DKF79" s="78"/>
      <c r="DKG79" s="9"/>
      <c r="DKH79" s="9"/>
      <c r="DKI79" s="78"/>
      <c r="DKJ79" s="9"/>
      <c r="DKK79" s="9"/>
      <c r="DKL79" s="78"/>
      <c r="DKM79" s="9"/>
      <c r="DKN79" s="9"/>
      <c r="DKO79" s="78"/>
      <c r="DKP79" s="9"/>
      <c r="DKQ79" s="9"/>
      <c r="DKR79" s="78"/>
      <c r="DKS79" s="9"/>
      <c r="DKT79" s="9"/>
      <c r="DKU79" s="78"/>
      <c r="DKV79" s="10"/>
      <c r="DKW79" s="10"/>
      <c r="DKX79" s="10"/>
      <c r="DKY79" s="9"/>
      <c r="DKZ79" s="9"/>
      <c r="DLA79" s="78"/>
      <c r="DLB79" s="10"/>
      <c r="DLC79" s="10"/>
      <c r="DLD79" s="10"/>
      <c r="DLE79" s="9"/>
      <c r="DLF79" s="9"/>
      <c r="DLG79" s="78"/>
      <c r="DLH79" s="9"/>
      <c r="DLI79" s="9"/>
      <c r="DLJ79" s="78"/>
      <c r="DLK79" s="10"/>
      <c r="DLL79" s="10"/>
      <c r="DLM79" s="10"/>
      <c r="DLN79" s="10"/>
      <c r="DLO79" s="10"/>
      <c r="DLP79" s="10"/>
      <c r="DLQ79" s="57"/>
      <c r="DLR79" s="58"/>
      <c r="DLS79" s="9"/>
      <c r="DLT79" s="9"/>
      <c r="DLU79" s="78"/>
      <c r="DLV79" s="9"/>
      <c r="DLW79" s="9"/>
      <c r="DLX79" s="78"/>
      <c r="DLY79" s="9"/>
      <c r="DLZ79" s="9"/>
      <c r="DMA79" s="78"/>
      <c r="DMB79" s="9"/>
      <c r="DMC79" s="9"/>
      <c r="DMD79" s="78"/>
      <c r="DME79" s="9"/>
      <c r="DMF79" s="9"/>
      <c r="DMG79" s="78"/>
      <c r="DMH79" s="9"/>
      <c r="DMI79" s="9"/>
      <c r="DMJ79" s="78"/>
      <c r="DMK79" s="9"/>
      <c r="DML79" s="9"/>
      <c r="DMM79" s="78"/>
      <c r="DMN79" s="9"/>
      <c r="DMO79" s="9"/>
      <c r="DMP79" s="78"/>
      <c r="DMQ79" s="9"/>
      <c r="DMR79" s="9"/>
      <c r="DMS79" s="78"/>
      <c r="DMT79" s="9"/>
      <c r="DMU79" s="9"/>
      <c r="DMV79" s="78"/>
      <c r="DMW79" s="9"/>
      <c r="DMX79" s="9"/>
      <c r="DMY79" s="78"/>
      <c r="DMZ79" s="9"/>
      <c r="DNA79" s="9"/>
      <c r="DNB79" s="78"/>
      <c r="DNC79" s="9"/>
      <c r="DND79" s="9"/>
      <c r="DNE79" s="78"/>
      <c r="DNF79" s="9"/>
      <c r="DNG79" s="9"/>
      <c r="DNH79" s="78"/>
      <c r="DNI79" s="9"/>
      <c r="DNJ79" s="9"/>
      <c r="DNK79" s="78"/>
      <c r="DNL79" s="9"/>
      <c r="DNM79" s="9"/>
      <c r="DNN79" s="78"/>
      <c r="DNO79" s="9"/>
      <c r="DNP79" s="9"/>
      <c r="DNQ79" s="78"/>
      <c r="DNR79" s="9"/>
      <c r="DNS79" s="9"/>
      <c r="DNT79" s="78"/>
      <c r="DNU79" s="9"/>
      <c r="DNV79" s="9"/>
      <c r="DNW79" s="78"/>
      <c r="DNX79" s="9"/>
      <c r="DNY79" s="9"/>
      <c r="DNZ79" s="78"/>
      <c r="DOA79" s="9"/>
      <c r="DOB79" s="9"/>
      <c r="DOC79" s="78"/>
      <c r="DOD79" s="10"/>
      <c r="DOE79" s="10"/>
      <c r="DOF79" s="10"/>
      <c r="DOG79" s="9"/>
      <c r="DOH79" s="9"/>
      <c r="DOI79" s="78"/>
      <c r="DOJ79" s="10"/>
      <c r="DOK79" s="10"/>
      <c r="DOL79" s="10"/>
      <c r="DOM79" s="9"/>
      <c r="DON79" s="9"/>
      <c r="DOO79" s="78"/>
      <c r="DOP79" s="9"/>
      <c r="DOQ79" s="9"/>
      <c r="DOR79" s="78"/>
      <c r="DOS79" s="10"/>
      <c r="DOT79" s="10"/>
      <c r="DOU79" s="10"/>
      <c r="DOV79" s="10"/>
      <c r="DOW79" s="10"/>
      <c r="DOX79" s="10"/>
      <c r="DOY79" s="57"/>
      <c r="DOZ79" s="58"/>
      <c r="DPA79" s="9"/>
      <c r="DPB79" s="9"/>
      <c r="DPC79" s="78"/>
      <c r="DPD79" s="9"/>
      <c r="DPE79" s="9"/>
      <c r="DPF79" s="78"/>
      <c r="DPG79" s="9"/>
      <c r="DPH79" s="9"/>
      <c r="DPI79" s="78"/>
      <c r="DPJ79" s="9"/>
      <c r="DPK79" s="9"/>
      <c r="DPL79" s="78"/>
      <c r="DPM79" s="9"/>
      <c r="DPN79" s="9"/>
      <c r="DPO79" s="78"/>
      <c r="DPP79" s="9"/>
      <c r="DPQ79" s="9"/>
      <c r="DPR79" s="78"/>
      <c r="DPS79" s="9"/>
      <c r="DPT79" s="9"/>
      <c r="DPU79" s="78"/>
      <c r="DPV79" s="9"/>
      <c r="DPW79" s="9"/>
      <c r="DPX79" s="78"/>
      <c r="DPY79" s="9"/>
      <c r="DPZ79" s="9"/>
      <c r="DQA79" s="78"/>
      <c r="DQB79" s="9"/>
      <c r="DQC79" s="9"/>
      <c r="DQD79" s="78"/>
      <c r="DQE79" s="9"/>
      <c r="DQF79" s="9"/>
      <c r="DQG79" s="78"/>
      <c r="DQH79" s="9"/>
      <c r="DQI79" s="9"/>
      <c r="DQJ79" s="78"/>
      <c r="DQK79" s="9"/>
      <c r="DQL79" s="9"/>
      <c r="DQM79" s="78"/>
      <c r="DQN79" s="9"/>
      <c r="DQO79" s="9"/>
      <c r="DQP79" s="78"/>
      <c r="DQQ79" s="9"/>
      <c r="DQR79" s="9"/>
      <c r="DQS79" s="78"/>
      <c r="DQT79" s="9"/>
      <c r="DQU79" s="9"/>
      <c r="DQV79" s="78"/>
      <c r="DQW79" s="9"/>
      <c r="DQX79" s="9"/>
      <c r="DQY79" s="78"/>
      <c r="DQZ79" s="9"/>
      <c r="DRA79" s="9"/>
      <c r="DRB79" s="78"/>
      <c r="DRC79" s="9"/>
      <c r="DRD79" s="9"/>
      <c r="DRE79" s="78"/>
      <c r="DRF79" s="9"/>
      <c r="DRG79" s="9"/>
      <c r="DRH79" s="78"/>
      <c r="DRI79" s="9"/>
      <c r="DRJ79" s="9"/>
      <c r="DRK79" s="78"/>
      <c r="DRL79" s="10"/>
      <c r="DRM79" s="10"/>
      <c r="DRN79" s="10"/>
      <c r="DRO79" s="9"/>
      <c r="DRP79" s="9"/>
      <c r="DRQ79" s="78"/>
      <c r="DRR79" s="10"/>
      <c r="DRS79" s="10"/>
      <c r="DRT79" s="10"/>
      <c r="DRU79" s="9"/>
      <c r="DRV79" s="9"/>
      <c r="DRW79" s="78"/>
      <c r="DRX79" s="9"/>
      <c r="DRY79" s="9"/>
      <c r="DRZ79" s="78"/>
      <c r="DSA79" s="10"/>
      <c r="DSB79" s="10"/>
      <c r="DSC79" s="10"/>
      <c r="DSD79" s="10"/>
      <c r="DSE79" s="10"/>
      <c r="DSF79" s="10"/>
      <c r="DSG79" s="57"/>
      <c r="DSH79" s="58"/>
      <c r="DSI79" s="9"/>
      <c r="DSJ79" s="9"/>
      <c r="DSK79" s="78"/>
      <c r="DSL79" s="9"/>
      <c r="DSM79" s="9"/>
      <c r="DSN79" s="78"/>
      <c r="DSO79" s="9"/>
      <c r="DSP79" s="9"/>
      <c r="DSQ79" s="78"/>
      <c r="DSR79" s="9"/>
      <c r="DSS79" s="9"/>
      <c r="DST79" s="78"/>
      <c r="DSU79" s="9"/>
      <c r="DSV79" s="9"/>
      <c r="DSW79" s="78"/>
      <c r="DSX79" s="9"/>
      <c r="DSY79" s="9"/>
      <c r="DSZ79" s="78"/>
      <c r="DTA79" s="9"/>
      <c r="DTB79" s="9"/>
      <c r="DTC79" s="78"/>
      <c r="DTD79" s="9"/>
      <c r="DTE79" s="9"/>
      <c r="DTF79" s="78"/>
      <c r="DTG79" s="9"/>
      <c r="DTH79" s="9"/>
      <c r="DTI79" s="78"/>
      <c r="DTJ79" s="9"/>
      <c r="DTK79" s="9"/>
      <c r="DTL79" s="78"/>
      <c r="DTM79" s="9"/>
      <c r="DTN79" s="9"/>
      <c r="DTO79" s="78"/>
      <c r="DTP79" s="9"/>
      <c r="DTQ79" s="9"/>
      <c r="DTR79" s="78"/>
      <c r="DTS79" s="9"/>
      <c r="DTT79" s="9"/>
      <c r="DTU79" s="78"/>
      <c r="DTV79" s="9"/>
      <c r="DTW79" s="9"/>
      <c r="DTX79" s="78"/>
      <c r="DTY79" s="9"/>
      <c r="DTZ79" s="9"/>
      <c r="DUA79" s="78"/>
      <c r="DUB79" s="9"/>
      <c r="DUC79" s="9"/>
      <c r="DUD79" s="78"/>
      <c r="DUE79" s="9"/>
      <c r="DUF79" s="9"/>
      <c r="DUG79" s="78"/>
      <c r="DUH79" s="9"/>
      <c r="DUI79" s="9"/>
      <c r="DUJ79" s="78"/>
      <c r="DUK79" s="9"/>
      <c r="DUL79" s="9"/>
      <c r="DUM79" s="78"/>
      <c r="DUN79" s="9"/>
      <c r="DUO79" s="9"/>
      <c r="DUP79" s="78"/>
      <c r="DUQ79" s="9"/>
      <c r="DUR79" s="9"/>
      <c r="DUS79" s="78"/>
      <c r="DUT79" s="10"/>
      <c r="DUU79" s="10"/>
      <c r="DUV79" s="10"/>
      <c r="DUW79" s="9"/>
      <c r="DUX79" s="9"/>
      <c r="DUY79" s="78"/>
      <c r="DUZ79" s="10"/>
      <c r="DVA79" s="10"/>
      <c r="DVB79" s="10"/>
      <c r="DVC79" s="9"/>
      <c r="DVD79" s="9"/>
      <c r="DVE79" s="78"/>
      <c r="DVF79" s="9"/>
      <c r="DVG79" s="9"/>
      <c r="DVH79" s="78"/>
      <c r="DVI79" s="10"/>
      <c r="DVJ79" s="10"/>
      <c r="DVK79" s="10"/>
      <c r="DVL79" s="10"/>
      <c r="DVM79" s="10"/>
      <c r="DVN79" s="10"/>
      <c r="DVO79" s="57"/>
      <c r="DVP79" s="58"/>
      <c r="DVQ79" s="9"/>
      <c r="DVR79" s="9"/>
      <c r="DVS79" s="78"/>
      <c r="DVT79" s="9"/>
      <c r="DVU79" s="9"/>
      <c r="DVV79" s="78"/>
      <c r="DVW79" s="9"/>
      <c r="DVX79" s="9"/>
      <c r="DVY79" s="78"/>
      <c r="DVZ79" s="9"/>
      <c r="DWA79" s="9"/>
      <c r="DWB79" s="78"/>
      <c r="DWC79" s="9"/>
      <c r="DWD79" s="9"/>
      <c r="DWE79" s="78"/>
      <c r="DWF79" s="9"/>
      <c r="DWG79" s="9"/>
      <c r="DWH79" s="78"/>
      <c r="DWI79" s="9"/>
      <c r="DWJ79" s="9"/>
      <c r="DWK79" s="78"/>
      <c r="DWL79" s="9"/>
      <c r="DWM79" s="9"/>
      <c r="DWN79" s="78"/>
      <c r="DWO79" s="9"/>
      <c r="DWP79" s="9"/>
      <c r="DWQ79" s="78"/>
      <c r="DWR79" s="9"/>
      <c r="DWS79" s="9"/>
      <c r="DWT79" s="78"/>
      <c r="DWU79" s="9"/>
      <c r="DWV79" s="9"/>
      <c r="DWW79" s="78"/>
      <c r="DWX79" s="9"/>
      <c r="DWY79" s="9"/>
      <c r="DWZ79" s="78"/>
      <c r="DXA79" s="9"/>
      <c r="DXB79" s="9"/>
      <c r="DXC79" s="78"/>
      <c r="DXD79" s="9"/>
      <c r="DXE79" s="9"/>
      <c r="DXF79" s="78"/>
      <c r="DXG79" s="9"/>
      <c r="DXH79" s="9"/>
      <c r="DXI79" s="78"/>
      <c r="DXJ79" s="9"/>
      <c r="DXK79" s="9"/>
      <c r="DXL79" s="78"/>
      <c r="DXM79" s="9"/>
      <c r="DXN79" s="9"/>
      <c r="DXO79" s="78"/>
      <c r="DXP79" s="9"/>
      <c r="DXQ79" s="9"/>
      <c r="DXR79" s="78"/>
      <c r="DXS79" s="9"/>
      <c r="DXT79" s="9"/>
      <c r="DXU79" s="78"/>
      <c r="DXV79" s="9"/>
      <c r="DXW79" s="9"/>
      <c r="DXX79" s="78"/>
      <c r="DXY79" s="9"/>
      <c r="DXZ79" s="9"/>
      <c r="DYA79" s="78"/>
      <c r="DYB79" s="10"/>
      <c r="DYC79" s="10"/>
      <c r="DYD79" s="10"/>
      <c r="DYE79" s="9"/>
      <c r="DYF79" s="9"/>
      <c r="DYG79" s="78"/>
      <c r="DYH79" s="10"/>
      <c r="DYI79" s="10"/>
      <c r="DYJ79" s="10"/>
      <c r="DYK79" s="9"/>
      <c r="DYL79" s="9"/>
      <c r="DYM79" s="78"/>
      <c r="DYN79" s="9"/>
      <c r="DYO79" s="9"/>
      <c r="DYP79" s="78"/>
      <c r="DYQ79" s="10"/>
      <c r="DYR79" s="10"/>
      <c r="DYS79" s="10"/>
      <c r="DYT79" s="10"/>
      <c r="DYU79" s="10"/>
      <c r="DYV79" s="10"/>
      <c r="DYW79" s="57"/>
      <c r="DYX79" s="58"/>
      <c r="DYY79" s="9"/>
      <c r="DYZ79" s="9"/>
      <c r="DZA79" s="78"/>
      <c r="DZB79" s="9"/>
      <c r="DZC79" s="9"/>
      <c r="DZD79" s="78"/>
      <c r="DZE79" s="9"/>
      <c r="DZF79" s="9"/>
      <c r="DZG79" s="78"/>
      <c r="DZH79" s="9"/>
      <c r="DZI79" s="9"/>
      <c r="DZJ79" s="78"/>
      <c r="DZK79" s="9"/>
      <c r="DZL79" s="9"/>
      <c r="DZM79" s="78"/>
      <c r="DZN79" s="9"/>
      <c r="DZO79" s="9"/>
      <c r="DZP79" s="78"/>
      <c r="DZQ79" s="9"/>
      <c r="DZR79" s="9"/>
      <c r="DZS79" s="78"/>
      <c r="DZT79" s="9"/>
      <c r="DZU79" s="9"/>
      <c r="DZV79" s="78"/>
      <c r="DZW79" s="9"/>
      <c r="DZX79" s="9"/>
      <c r="DZY79" s="78"/>
      <c r="DZZ79" s="9"/>
      <c r="EAA79" s="9"/>
      <c r="EAB79" s="78"/>
      <c r="EAC79" s="9"/>
      <c r="EAD79" s="9"/>
      <c r="EAE79" s="78"/>
      <c r="EAF79" s="9"/>
      <c r="EAG79" s="9"/>
      <c r="EAH79" s="78"/>
      <c r="EAI79" s="9"/>
      <c r="EAJ79" s="9"/>
      <c r="EAK79" s="78"/>
      <c r="EAL79" s="9"/>
      <c r="EAM79" s="9"/>
      <c r="EAN79" s="78"/>
      <c r="EAO79" s="9"/>
      <c r="EAP79" s="9"/>
      <c r="EAQ79" s="78"/>
      <c r="EAR79" s="9"/>
      <c r="EAS79" s="9"/>
      <c r="EAT79" s="78"/>
      <c r="EAU79" s="9"/>
      <c r="EAV79" s="9"/>
      <c r="EAW79" s="78"/>
      <c r="EAX79" s="9"/>
      <c r="EAY79" s="9"/>
      <c r="EAZ79" s="78"/>
      <c r="EBA79" s="9"/>
      <c r="EBB79" s="9"/>
      <c r="EBC79" s="78"/>
      <c r="EBD79" s="9"/>
      <c r="EBE79" s="9"/>
      <c r="EBF79" s="78"/>
      <c r="EBG79" s="9"/>
      <c r="EBH79" s="9"/>
      <c r="EBI79" s="78"/>
      <c r="EBJ79" s="10"/>
      <c r="EBK79" s="10"/>
      <c r="EBL79" s="10"/>
      <c r="EBM79" s="9"/>
      <c r="EBN79" s="9"/>
      <c r="EBO79" s="78"/>
      <c r="EBP79" s="10"/>
      <c r="EBQ79" s="10"/>
      <c r="EBR79" s="10"/>
      <c r="EBS79" s="9"/>
      <c r="EBT79" s="9"/>
      <c r="EBU79" s="78"/>
      <c r="EBV79" s="9"/>
      <c r="EBW79" s="9"/>
      <c r="EBX79" s="78"/>
      <c r="EBY79" s="10"/>
      <c r="EBZ79" s="10"/>
      <c r="ECA79" s="10"/>
      <c r="ECB79" s="10"/>
      <c r="ECC79" s="10"/>
      <c r="ECD79" s="10"/>
      <c r="ECE79" s="57"/>
      <c r="ECF79" s="58"/>
      <c r="ECG79" s="9"/>
      <c r="ECH79" s="9"/>
      <c r="ECI79" s="78"/>
      <c r="ECJ79" s="9"/>
      <c r="ECK79" s="9"/>
      <c r="ECL79" s="78"/>
      <c r="ECM79" s="9"/>
      <c r="ECN79" s="9"/>
      <c r="ECO79" s="78"/>
      <c r="ECP79" s="9"/>
      <c r="ECQ79" s="9"/>
      <c r="ECR79" s="78"/>
      <c r="ECS79" s="9"/>
      <c r="ECT79" s="9"/>
      <c r="ECU79" s="78"/>
      <c r="ECV79" s="9"/>
      <c r="ECW79" s="9"/>
      <c r="ECX79" s="78"/>
      <c r="ECY79" s="9"/>
      <c r="ECZ79" s="9"/>
      <c r="EDA79" s="78"/>
      <c r="EDB79" s="9"/>
      <c r="EDC79" s="9"/>
      <c r="EDD79" s="78"/>
      <c r="EDE79" s="9"/>
      <c r="EDF79" s="9"/>
      <c r="EDG79" s="78"/>
      <c r="EDH79" s="9"/>
      <c r="EDI79" s="9"/>
      <c r="EDJ79" s="78"/>
      <c r="EDK79" s="9"/>
      <c r="EDL79" s="9"/>
      <c r="EDM79" s="78"/>
      <c r="EDN79" s="9"/>
      <c r="EDO79" s="9"/>
      <c r="EDP79" s="78"/>
      <c r="EDQ79" s="9"/>
      <c r="EDR79" s="9"/>
      <c r="EDS79" s="78"/>
      <c r="EDT79" s="9"/>
      <c r="EDU79" s="9"/>
      <c r="EDV79" s="78"/>
      <c r="EDW79" s="9"/>
      <c r="EDX79" s="9"/>
      <c r="EDY79" s="78"/>
      <c r="EDZ79" s="9"/>
      <c r="EEA79" s="9"/>
      <c r="EEB79" s="78"/>
      <c r="EEC79" s="9"/>
      <c r="EED79" s="9"/>
      <c r="EEE79" s="78"/>
      <c r="EEF79" s="9"/>
      <c r="EEG79" s="9"/>
      <c r="EEH79" s="78"/>
      <c r="EEI79" s="9"/>
      <c r="EEJ79" s="9"/>
      <c r="EEK79" s="78"/>
      <c r="EEL79" s="9"/>
      <c r="EEM79" s="9"/>
      <c r="EEN79" s="78"/>
      <c r="EEO79" s="9"/>
      <c r="EEP79" s="9"/>
      <c r="EEQ79" s="78"/>
      <c r="EER79" s="10"/>
      <c r="EES79" s="10"/>
      <c r="EET79" s="10"/>
      <c r="EEU79" s="9"/>
      <c r="EEV79" s="9"/>
      <c r="EEW79" s="78"/>
      <c r="EEX79" s="10"/>
      <c r="EEY79" s="10"/>
      <c r="EEZ79" s="10"/>
      <c r="EFA79" s="9"/>
      <c r="EFB79" s="9"/>
      <c r="EFC79" s="78"/>
      <c r="EFD79" s="9"/>
      <c r="EFE79" s="9"/>
      <c r="EFF79" s="78"/>
      <c r="EFG79" s="10"/>
      <c r="EFH79" s="10"/>
      <c r="EFI79" s="10"/>
      <c r="EFJ79" s="10"/>
      <c r="EFK79" s="10"/>
      <c r="EFL79" s="10"/>
      <c r="EFM79" s="57"/>
      <c r="EFN79" s="58"/>
      <c r="EFO79" s="9"/>
      <c r="EFP79" s="9"/>
      <c r="EFQ79" s="78"/>
      <c r="EFR79" s="9"/>
      <c r="EFS79" s="9"/>
      <c r="EFT79" s="78"/>
      <c r="EFU79" s="9"/>
      <c r="EFV79" s="9"/>
      <c r="EFW79" s="78"/>
      <c r="EFX79" s="9"/>
      <c r="EFY79" s="9"/>
      <c r="EFZ79" s="78"/>
      <c r="EGA79" s="9"/>
      <c r="EGB79" s="9"/>
      <c r="EGC79" s="78"/>
      <c r="EGD79" s="9"/>
      <c r="EGE79" s="9"/>
      <c r="EGF79" s="78"/>
      <c r="EGG79" s="9"/>
      <c r="EGH79" s="9"/>
      <c r="EGI79" s="78"/>
      <c r="EGJ79" s="9"/>
      <c r="EGK79" s="9"/>
      <c r="EGL79" s="78"/>
      <c r="EGM79" s="9"/>
      <c r="EGN79" s="9"/>
      <c r="EGO79" s="78"/>
      <c r="EGP79" s="9"/>
      <c r="EGQ79" s="9"/>
      <c r="EGR79" s="78"/>
      <c r="EGS79" s="9"/>
      <c r="EGT79" s="9"/>
      <c r="EGU79" s="78"/>
      <c r="EGV79" s="9"/>
      <c r="EGW79" s="9"/>
      <c r="EGX79" s="78"/>
      <c r="EGY79" s="9"/>
      <c r="EGZ79" s="9"/>
      <c r="EHA79" s="78"/>
      <c r="EHB79" s="9"/>
      <c r="EHC79" s="9"/>
      <c r="EHD79" s="78"/>
      <c r="EHE79" s="9"/>
      <c r="EHF79" s="9"/>
      <c r="EHG79" s="78"/>
      <c r="EHH79" s="9"/>
      <c r="EHI79" s="9"/>
      <c r="EHJ79" s="78"/>
      <c r="EHK79" s="9"/>
      <c r="EHL79" s="9"/>
      <c r="EHM79" s="78"/>
      <c r="EHN79" s="9"/>
      <c r="EHO79" s="9"/>
      <c r="EHP79" s="78"/>
      <c r="EHQ79" s="9"/>
      <c r="EHR79" s="9"/>
      <c r="EHS79" s="78"/>
      <c r="EHT79" s="9"/>
      <c r="EHU79" s="9"/>
      <c r="EHV79" s="78"/>
      <c r="EHW79" s="9"/>
      <c r="EHX79" s="9"/>
      <c r="EHY79" s="78"/>
      <c r="EHZ79" s="10"/>
      <c r="EIA79" s="10"/>
      <c r="EIB79" s="10"/>
      <c r="EIC79" s="9"/>
      <c r="EID79" s="9"/>
      <c r="EIE79" s="78"/>
      <c r="EIF79" s="10"/>
      <c r="EIG79" s="10"/>
      <c r="EIH79" s="10"/>
      <c r="EII79" s="9"/>
      <c r="EIJ79" s="9"/>
      <c r="EIK79" s="78"/>
      <c r="EIL79" s="9"/>
      <c r="EIM79" s="9"/>
      <c r="EIN79" s="78"/>
      <c r="EIO79" s="10"/>
      <c r="EIP79" s="10"/>
      <c r="EIQ79" s="10"/>
      <c r="EIR79" s="10"/>
      <c r="EIS79" s="10"/>
      <c r="EIT79" s="10"/>
      <c r="EIU79" s="57"/>
      <c r="EIV79" s="58"/>
      <c r="EIW79" s="9"/>
      <c r="EIX79" s="9"/>
      <c r="EIY79" s="78"/>
      <c r="EIZ79" s="9"/>
      <c r="EJA79" s="9"/>
      <c r="EJB79" s="78"/>
      <c r="EJC79" s="9"/>
      <c r="EJD79" s="9"/>
      <c r="EJE79" s="78"/>
      <c r="EJF79" s="9"/>
      <c r="EJG79" s="9"/>
      <c r="EJH79" s="78"/>
      <c r="EJI79" s="9"/>
      <c r="EJJ79" s="9"/>
      <c r="EJK79" s="78"/>
      <c r="EJL79" s="9"/>
      <c r="EJM79" s="9"/>
      <c r="EJN79" s="78"/>
      <c r="EJO79" s="9"/>
      <c r="EJP79" s="9"/>
      <c r="EJQ79" s="78"/>
      <c r="EJR79" s="9"/>
      <c r="EJS79" s="9"/>
      <c r="EJT79" s="78"/>
      <c r="EJU79" s="9"/>
      <c r="EJV79" s="9"/>
      <c r="EJW79" s="78"/>
      <c r="EJX79" s="9"/>
      <c r="EJY79" s="9"/>
      <c r="EJZ79" s="78"/>
      <c r="EKA79" s="9"/>
      <c r="EKB79" s="9"/>
      <c r="EKC79" s="78"/>
      <c r="EKD79" s="9"/>
      <c r="EKE79" s="9"/>
      <c r="EKF79" s="78"/>
      <c r="EKG79" s="9"/>
      <c r="EKH79" s="9"/>
      <c r="EKI79" s="78"/>
      <c r="EKJ79" s="9"/>
      <c r="EKK79" s="9"/>
      <c r="EKL79" s="78"/>
      <c r="EKM79" s="9"/>
      <c r="EKN79" s="9"/>
      <c r="EKO79" s="78"/>
      <c r="EKP79" s="9"/>
      <c r="EKQ79" s="9"/>
      <c r="EKR79" s="78"/>
      <c r="EKS79" s="9"/>
      <c r="EKT79" s="9"/>
      <c r="EKU79" s="78"/>
      <c r="EKV79" s="9"/>
      <c r="EKW79" s="9"/>
      <c r="EKX79" s="78"/>
      <c r="EKY79" s="9"/>
      <c r="EKZ79" s="9"/>
      <c r="ELA79" s="78"/>
      <c r="ELB79" s="9"/>
      <c r="ELC79" s="9"/>
      <c r="ELD79" s="78"/>
      <c r="ELE79" s="9"/>
      <c r="ELF79" s="9"/>
      <c r="ELG79" s="78"/>
      <c r="ELH79" s="10"/>
      <c r="ELI79" s="10"/>
      <c r="ELJ79" s="10"/>
      <c r="ELK79" s="9"/>
      <c r="ELL79" s="9"/>
      <c r="ELM79" s="78"/>
      <c r="ELN79" s="10"/>
      <c r="ELO79" s="10"/>
      <c r="ELP79" s="10"/>
      <c r="ELQ79" s="9"/>
      <c r="ELR79" s="9"/>
      <c r="ELS79" s="78"/>
      <c r="ELT79" s="9"/>
      <c r="ELU79" s="9"/>
      <c r="ELV79" s="78"/>
      <c r="ELW79" s="10"/>
      <c r="ELX79" s="10"/>
      <c r="ELY79" s="10"/>
      <c r="ELZ79" s="10"/>
      <c r="EMA79" s="10"/>
      <c r="EMB79" s="10"/>
      <c r="EMC79" s="57"/>
      <c r="EMD79" s="58"/>
      <c r="EME79" s="9"/>
      <c r="EMF79" s="9"/>
      <c r="EMG79" s="78"/>
      <c r="EMH79" s="9"/>
      <c r="EMI79" s="9"/>
      <c r="EMJ79" s="78"/>
      <c r="EMK79" s="9"/>
      <c r="EML79" s="9"/>
      <c r="EMM79" s="78"/>
      <c r="EMN79" s="9"/>
      <c r="EMO79" s="9"/>
      <c r="EMP79" s="78"/>
      <c r="EMQ79" s="9"/>
      <c r="EMR79" s="9"/>
      <c r="EMS79" s="78"/>
      <c r="EMT79" s="9"/>
      <c r="EMU79" s="9"/>
      <c r="EMV79" s="78"/>
      <c r="EMW79" s="9"/>
      <c r="EMX79" s="9"/>
      <c r="EMY79" s="78"/>
      <c r="EMZ79" s="9"/>
      <c r="ENA79" s="9"/>
      <c r="ENB79" s="78"/>
      <c r="ENC79" s="9"/>
      <c r="END79" s="9"/>
      <c r="ENE79" s="78"/>
      <c r="ENF79" s="9"/>
      <c r="ENG79" s="9"/>
      <c r="ENH79" s="78"/>
      <c r="ENI79" s="9"/>
      <c r="ENJ79" s="9"/>
      <c r="ENK79" s="78"/>
      <c r="ENL79" s="9"/>
      <c r="ENM79" s="9"/>
      <c r="ENN79" s="78"/>
      <c r="ENO79" s="9"/>
      <c r="ENP79" s="9"/>
      <c r="ENQ79" s="78"/>
      <c r="ENR79" s="9"/>
      <c r="ENS79" s="9"/>
      <c r="ENT79" s="78"/>
      <c r="ENU79" s="9"/>
      <c r="ENV79" s="9"/>
      <c r="ENW79" s="78"/>
      <c r="ENX79" s="9"/>
      <c r="ENY79" s="9"/>
      <c r="ENZ79" s="78"/>
      <c r="EOA79" s="9"/>
      <c r="EOB79" s="9"/>
      <c r="EOC79" s="78"/>
      <c r="EOD79" s="9"/>
      <c r="EOE79" s="9"/>
      <c r="EOF79" s="78"/>
      <c r="EOG79" s="9"/>
      <c r="EOH79" s="9"/>
      <c r="EOI79" s="78"/>
      <c r="EOJ79" s="9"/>
      <c r="EOK79" s="9"/>
      <c r="EOL79" s="78"/>
      <c r="EOM79" s="9"/>
      <c r="EON79" s="9"/>
      <c r="EOO79" s="78"/>
      <c r="EOP79" s="10"/>
      <c r="EOQ79" s="10"/>
      <c r="EOR79" s="10"/>
      <c r="EOS79" s="9"/>
      <c r="EOT79" s="9"/>
      <c r="EOU79" s="78"/>
      <c r="EOV79" s="10"/>
      <c r="EOW79" s="10"/>
      <c r="EOX79" s="10"/>
      <c r="EOY79" s="9"/>
      <c r="EOZ79" s="9"/>
      <c r="EPA79" s="78"/>
      <c r="EPB79" s="9"/>
      <c r="EPC79" s="9"/>
      <c r="EPD79" s="78"/>
      <c r="EPE79" s="10"/>
      <c r="EPF79" s="10"/>
      <c r="EPG79" s="10"/>
      <c r="EPH79" s="10"/>
      <c r="EPI79" s="10"/>
      <c r="EPJ79" s="10"/>
      <c r="EPK79" s="57"/>
      <c r="EPL79" s="58"/>
      <c r="EPM79" s="9"/>
      <c r="EPN79" s="9"/>
      <c r="EPO79" s="78"/>
      <c r="EPP79" s="9"/>
      <c r="EPQ79" s="9"/>
      <c r="EPR79" s="78"/>
      <c r="EPS79" s="9"/>
      <c r="EPT79" s="9"/>
      <c r="EPU79" s="78"/>
      <c r="EPV79" s="9"/>
      <c r="EPW79" s="9"/>
      <c r="EPX79" s="78"/>
      <c r="EPY79" s="9"/>
      <c r="EPZ79" s="9"/>
      <c r="EQA79" s="78"/>
      <c r="EQB79" s="9"/>
      <c r="EQC79" s="9"/>
      <c r="EQD79" s="78"/>
      <c r="EQE79" s="9"/>
      <c r="EQF79" s="9"/>
      <c r="EQG79" s="78"/>
      <c r="EQH79" s="9"/>
      <c r="EQI79" s="9"/>
      <c r="EQJ79" s="78"/>
      <c r="EQK79" s="9"/>
      <c r="EQL79" s="9"/>
      <c r="EQM79" s="78"/>
      <c r="EQN79" s="9"/>
      <c r="EQO79" s="9"/>
      <c r="EQP79" s="78"/>
      <c r="EQQ79" s="9"/>
      <c r="EQR79" s="9"/>
      <c r="EQS79" s="78"/>
      <c r="EQT79" s="9"/>
      <c r="EQU79" s="9"/>
      <c r="EQV79" s="78"/>
      <c r="EQW79" s="9"/>
      <c r="EQX79" s="9"/>
      <c r="EQY79" s="78"/>
      <c r="EQZ79" s="9"/>
      <c r="ERA79" s="9"/>
      <c r="ERB79" s="78"/>
      <c r="ERC79" s="9"/>
      <c r="ERD79" s="9"/>
      <c r="ERE79" s="78"/>
      <c r="ERF79" s="9"/>
      <c r="ERG79" s="9"/>
      <c r="ERH79" s="78"/>
      <c r="ERI79" s="9"/>
      <c r="ERJ79" s="9"/>
      <c r="ERK79" s="78"/>
      <c r="ERL79" s="9"/>
      <c r="ERM79" s="9"/>
      <c r="ERN79" s="78"/>
      <c r="ERO79" s="9"/>
      <c r="ERP79" s="9"/>
      <c r="ERQ79" s="78"/>
      <c r="ERR79" s="9"/>
      <c r="ERS79" s="9"/>
      <c r="ERT79" s="78"/>
      <c r="ERU79" s="9"/>
      <c r="ERV79" s="9"/>
      <c r="ERW79" s="78"/>
      <c r="ERX79" s="10"/>
      <c r="ERY79" s="10"/>
      <c r="ERZ79" s="10"/>
      <c r="ESA79" s="9"/>
      <c r="ESB79" s="9"/>
      <c r="ESC79" s="78"/>
      <c r="ESD79" s="10"/>
      <c r="ESE79" s="10"/>
      <c r="ESF79" s="10"/>
      <c r="ESG79" s="9"/>
      <c r="ESH79" s="9"/>
      <c r="ESI79" s="78"/>
      <c r="ESJ79" s="9"/>
      <c r="ESK79" s="9"/>
      <c r="ESL79" s="78"/>
      <c r="ESM79" s="10"/>
      <c r="ESN79" s="10"/>
      <c r="ESO79" s="10"/>
      <c r="ESP79" s="10"/>
      <c r="ESQ79" s="10"/>
      <c r="ESR79" s="10"/>
      <c r="ESS79" s="57"/>
      <c r="EST79" s="58"/>
      <c r="ESU79" s="9"/>
      <c r="ESV79" s="9"/>
      <c r="ESW79" s="78"/>
      <c r="ESX79" s="9"/>
      <c r="ESY79" s="9"/>
      <c r="ESZ79" s="78"/>
      <c r="ETA79" s="9"/>
      <c r="ETB79" s="9"/>
      <c r="ETC79" s="78"/>
      <c r="ETD79" s="9"/>
      <c r="ETE79" s="9"/>
      <c r="ETF79" s="78"/>
      <c r="ETG79" s="9"/>
      <c r="ETH79" s="9"/>
      <c r="ETI79" s="78"/>
      <c r="ETJ79" s="9"/>
      <c r="ETK79" s="9"/>
      <c r="ETL79" s="78"/>
      <c r="ETM79" s="9"/>
      <c r="ETN79" s="9"/>
      <c r="ETO79" s="78"/>
      <c r="ETP79" s="9"/>
      <c r="ETQ79" s="9"/>
      <c r="ETR79" s="78"/>
      <c r="ETS79" s="9"/>
      <c r="ETT79" s="9"/>
      <c r="ETU79" s="78"/>
      <c r="ETV79" s="9"/>
      <c r="ETW79" s="9"/>
      <c r="ETX79" s="78"/>
      <c r="ETY79" s="9"/>
      <c r="ETZ79" s="9"/>
      <c r="EUA79" s="78"/>
      <c r="EUB79" s="9"/>
      <c r="EUC79" s="9"/>
      <c r="EUD79" s="78"/>
      <c r="EUE79" s="9"/>
      <c r="EUF79" s="9"/>
      <c r="EUG79" s="78"/>
      <c r="EUH79" s="9"/>
      <c r="EUI79" s="9"/>
      <c r="EUJ79" s="78"/>
      <c r="EUK79" s="9"/>
      <c r="EUL79" s="9"/>
      <c r="EUM79" s="78"/>
      <c r="EUN79" s="9"/>
      <c r="EUO79" s="9"/>
      <c r="EUP79" s="78"/>
      <c r="EUQ79" s="9"/>
      <c r="EUR79" s="9"/>
      <c r="EUS79" s="78"/>
      <c r="EUT79" s="9"/>
      <c r="EUU79" s="9"/>
      <c r="EUV79" s="78"/>
      <c r="EUW79" s="9"/>
      <c r="EUX79" s="9"/>
      <c r="EUY79" s="78"/>
      <c r="EUZ79" s="9"/>
      <c r="EVA79" s="9"/>
      <c r="EVB79" s="78"/>
      <c r="EVC79" s="9"/>
      <c r="EVD79" s="9"/>
      <c r="EVE79" s="78"/>
      <c r="EVF79" s="10"/>
      <c r="EVG79" s="10"/>
      <c r="EVH79" s="10"/>
      <c r="EVI79" s="9"/>
      <c r="EVJ79" s="9"/>
      <c r="EVK79" s="78"/>
      <c r="EVL79" s="10"/>
      <c r="EVM79" s="10"/>
      <c r="EVN79" s="10"/>
      <c r="EVO79" s="9"/>
      <c r="EVP79" s="9"/>
      <c r="EVQ79" s="78"/>
      <c r="EVR79" s="9"/>
      <c r="EVS79" s="9"/>
      <c r="EVT79" s="78"/>
      <c r="EVU79" s="10"/>
      <c r="EVV79" s="10"/>
      <c r="EVW79" s="10"/>
      <c r="EVX79" s="10"/>
      <c r="EVY79" s="10"/>
      <c r="EVZ79" s="10"/>
      <c r="EWA79" s="57"/>
      <c r="EWB79" s="58"/>
      <c r="EWC79" s="9"/>
      <c r="EWD79" s="9"/>
      <c r="EWE79" s="78"/>
      <c r="EWF79" s="9"/>
      <c r="EWG79" s="9"/>
      <c r="EWH79" s="78"/>
      <c r="EWI79" s="9"/>
      <c r="EWJ79" s="9"/>
      <c r="EWK79" s="78"/>
      <c r="EWL79" s="9"/>
      <c r="EWM79" s="9"/>
      <c r="EWN79" s="78"/>
      <c r="EWO79" s="9"/>
      <c r="EWP79" s="9"/>
      <c r="EWQ79" s="78"/>
      <c r="EWR79" s="9"/>
      <c r="EWS79" s="9"/>
      <c r="EWT79" s="78"/>
      <c r="EWU79" s="9"/>
      <c r="EWV79" s="9"/>
      <c r="EWW79" s="78"/>
      <c r="EWX79" s="9"/>
      <c r="EWY79" s="9"/>
      <c r="EWZ79" s="78"/>
      <c r="EXA79" s="9"/>
      <c r="EXB79" s="9"/>
      <c r="EXC79" s="78"/>
      <c r="EXD79" s="9"/>
      <c r="EXE79" s="9"/>
      <c r="EXF79" s="78"/>
      <c r="EXG79" s="9"/>
      <c r="EXH79" s="9"/>
      <c r="EXI79" s="78"/>
      <c r="EXJ79" s="9"/>
      <c r="EXK79" s="9"/>
      <c r="EXL79" s="78"/>
      <c r="EXM79" s="9"/>
      <c r="EXN79" s="9"/>
      <c r="EXO79" s="78"/>
      <c r="EXP79" s="9"/>
      <c r="EXQ79" s="9"/>
      <c r="EXR79" s="78"/>
      <c r="EXS79" s="9"/>
      <c r="EXT79" s="9"/>
      <c r="EXU79" s="78"/>
      <c r="EXV79" s="9"/>
      <c r="EXW79" s="9"/>
      <c r="EXX79" s="78"/>
      <c r="EXY79" s="9"/>
      <c r="EXZ79" s="9"/>
      <c r="EYA79" s="78"/>
      <c r="EYB79" s="9"/>
      <c r="EYC79" s="9"/>
      <c r="EYD79" s="78"/>
      <c r="EYE79" s="9"/>
      <c r="EYF79" s="9"/>
      <c r="EYG79" s="78"/>
      <c r="EYH79" s="9"/>
      <c r="EYI79" s="9"/>
      <c r="EYJ79" s="78"/>
      <c r="EYK79" s="9"/>
      <c r="EYL79" s="9"/>
      <c r="EYM79" s="78"/>
      <c r="EYN79" s="10"/>
      <c r="EYO79" s="10"/>
      <c r="EYP79" s="10"/>
      <c r="EYQ79" s="9"/>
      <c r="EYR79" s="9"/>
      <c r="EYS79" s="78"/>
      <c r="EYT79" s="10"/>
      <c r="EYU79" s="10"/>
      <c r="EYV79" s="10"/>
      <c r="EYW79" s="9"/>
      <c r="EYX79" s="9"/>
      <c r="EYY79" s="78"/>
      <c r="EYZ79" s="9"/>
      <c r="EZA79" s="9"/>
      <c r="EZB79" s="78"/>
      <c r="EZC79" s="10"/>
      <c r="EZD79" s="10"/>
      <c r="EZE79" s="10"/>
      <c r="EZF79" s="10"/>
      <c r="EZG79" s="10"/>
      <c r="EZH79" s="10"/>
      <c r="EZI79" s="57"/>
      <c r="EZJ79" s="58"/>
      <c r="EZK79" s="9"/>
      <c r="EZL79" s="9"/>
      <c r="EZM79" s="78"/>
      <c r="EZN79" s="9"/>
      <c r="EZO79" s="9"/>
      <c r="EZP79" s="78"/>
      <c r="EZQ79" s="9"/>
      <c r="EZR79" s="9"/>
      <c r="EZS79" s="78"/>
      <c r="EZT79" s="9"/>
      <c r="EZU79" s="9"/>
      <c r="EZV79" s="78"/>
      <c r="EZW79" s="9"/>
      <c r="EZX79" s="9"/>
      <c r="EZY79" s="78"/>
      <c r="EZZ79" s="9"/>
      <c r="FAA79" s="9"/>
      <c r="FAB79" s="78"/>
      <c r="FAC79" s="9"/>
      <c r="FAD79" s="9"/>
      <c r="FAE79" s="78"/>
      <c r="FAF79" s="9"/>
      <c r="FAG79" s="9"/>
      <c r="FAH79" s="78"/>
      <c r="FAI79" s="9"/>
      <c r="FAJ79" s="9"/>
      <c r="FAK79" s="78"/>
      <c r="FAL79" s="9"/>
      <c r="FAM79" s="9"/>
      <c r="FAN79" s="78"/>
      <c r="FAO79" s="9"/>
      <c r="FAP79" s="9"/>
      <c r="FAQ79" s="78"/>
      <c r="FAR79" s="9"/>
      <c r="FAS79" s="9"/>
      <c r="FAT79" s="78"/>
      <c r="FAU79" s="9"/>
      <c r="FAV79" s="9"/>
      <c r="FAW79" s="78"/>
      <c r="FAX79" s="9"/>
      <c r="FAY79" s="9"/>
      <c r="FAZ79" s="78"/>
      <c r="FBA79" s="9"/>
      <c r="FBB79" s="9"/>
      <c r="FBC79" s="78"/>
      <c r="FBD79" s="9"/>
      <c r="FBE79" s="9"/>
      <c r="FBF79" s="78"/>
      <c r="FBG79" s="9"/>
      <c r="FBH79" s="9"/>
      <c r="FBI79" s="78"/>
      <c r="FBJ79" s="9"/>
      <c r="FBK79" s="9"/>
      <c r="FBL79" s="78"/>
      <c r="FBM79" s="9"/>
      <c r="FBN79" s="9"/>
      <c r="FBO79" s="78"/>
      <c r="FBP79" s="9"/>
      <c r="FBQ79" s="9"/>
      <c r="FBR79" s="78"/>
      <c r="FBS79" s="9"/>
      <c r="FBT79" s="9"/>
      <c r="FBU79" s="78"/>
      <c r="FBV79" s="10"/>
      <c r="FBW79" s="10"/>
      <c r="FBX79" s="10"/>
      <c r="FBY79" s="9"/>
      <c r="FBZ79" s="9"/>
      <c r="FCA79" s="78"/>
      <c r="FCB79" s="10"/>
      <c r="FCC79" s="10"/>
      <c r="FCD79" s="10"/>
      <c r="FCE79" s="9"/>
      <c r="FCF79" s="9"/>
      <c r="FCG79" s="78"/>
      <c r="FCH79" s="9"/>
      <c r="FCI79" s="9"/>
      <c r="FCJ79" s="78"/>
      <c r="FCK79" s="10"/>
      <c r="FCL79" s="10"/>
      <c r="FCM79" s="10"/>
      <c r="FCN79" s="10"/>
      <c r="FCO79" s="10"/>
      <c r="FCP79" s="10"/>
      <c r="FCQ79" s="57"/>
      <c r="FCR79" s="58"/>
      <c r="FCS79" s="9"/>
      <c r="FCT79" s="9"/>
      <c r="FCU79" s="78"/>
      <c r="FCV79" s="9"/>
      <c r="FCW79" s="9"/>
      <c r="FCX79" s="78"/>
      <c r="FCY79" s="9"/>
      <c r="FCZ79" s="9"/>
      <c r="FDA79" s="78"/>
      <c r="FDB79" s="9"/>
      <c r="FDC79" s="9"/>
      <c r="FDD79" s="78"/>
      <c r="FDE79" s="9"/>
      <c r="FDF79" s="9"/>
      <c r="FDG79" s="78"/>
      <c r="FDH79" s="9"/>
      <c r="FDI79" s="9"/>
      <c r="FDJ79" s="78"/>
      <c r="FDK79" s="9"/>
      <c r="FDL79" s="9"/>
      <c r="FDM79" s="78"/>
      <c r="FDN79" s="9"/>
      <c r="FDO79" s="9"/>
      <c r="FDP79" s="78"/>
      <c r="FDQ79" s="9"/>
      <c r="FDR79" s="9"/>
      <c r="FDS79" s="78"/>
      <c r="FDT79" s="9"/>
      <c r="FDU79" s="9"/>
      <c r="FDV79" s="78"/>
      <c r="FDW79" s="9"/>
      <c r="FDX79" s="9"/>
      <c r="FDY79" s="78"/>
      <c r="FDZ79" s="9"/>
      <c r="FEA79" s="9"/>
      <c r="FEB79" s="78"/>
      <c r="FEC79" s="9"/>
      <c r="FED79" s="9"/>
      <c r="FEE79" s="78"/>
      <c r="FEF79" s="9"/>
      <c r="FEG79" s="9"/>
      <c r="FEH79" s="78"/>
      <c r="FEI79" s="9"/>
      <c r="FEJ79" s="9"/>
      <c r="FEK79" s="78"/>
      <c r="FEL79" s="9"/>
      <c r="FEM79" s="9"/>
      <c r="FEN79" s="78"/>
      <c r="FEO79" s="9"/>
      <c r="FEP79" s="9"/>
      <c r="FEQ79" s="78"/>
      <c r="FER79" s="9"/>
      <c r="FES79" s="9"/>
      <c r="FET79" s="78"/>
      <c r="FEU79" s="9"/>
      <c r="FEV79" s="9"/>
      <c r="FEW79" s="78"/>
      <c r="FEX79" s="9"/>
      <c r="FEY79" s="9"/>
      <c r="FEZ79" s="78"/>
      <c r="FFA79" s="9"/>
      <c r="FFB79" s="9"/>
      <c r="FFC79" s="78"/>
      <c r="FFD79" s="10"/>
      <c r="FFE79" s="10"/>
      <c r="FFF79" s="10"/>
      <c r="FFG79" s="9"/>
      <c r="FFH79" s="9"/>
      <c r="FFI79" s="78"/>
      <c r="FFJ79" s="10"/>
      <c r="FFK79" s="10"/>
      <c r="FFL79" s="10"/>
      <c r="FFM79" s="9"/>
      <c r="FFN79" s="9"/>
      <c r="FFO79" s="78"/>
      <c r="FFP79" s="9"/>
      <c r="FFQ79" s="9"/>
      <c r="FFR79" s="78"/>
      <c r="FFS79" s="10"/>
      <c r="FFT79" s="10"/>
      <c r="FFU79" s="10"/>
      <c r="FFV79" s="10"/>
      <c r="FFW79" s="10"/>
      <c r="FFX79" s="10"/>
      <c r="FFY79" s="57"/>
      <c r="FFZ79" s="58"/>
      <c r="FGA79" s="9"/>
      <c r="FGB79" s="9"/>
      <c r="FGC79" s="78"/>
      <c r="FGD79" s="9"/>
      <c r="FGE79" s="9"/>
      <c r="FGF79" s="78"/>
      <c r="FGG79" s="9"/>
      <c r="FGH79" s="9"/>
      <c r="FGI79" s="78"/>
      <c r="FGJ79" s="9"/>
      <c r="FGK79" s="9"/>
      <c r="FGL79" s="78"/>
      <c r="FGM79" s="9"/>
      <c r="FGN79" s="9"/>
      <c r="FGO79" s="78"/>
      <c r="FGP79" s="9"/>
      <c r="FGQ79" s="9"/>
      <c r="FGR79" s="78"/>
      <c r="FGS79" s="9"/>
      <c r="FGT79" s="9"/>
      <c r="FGU79" s="78"/>
      <c r="FGV79" s="9"/>
      <c r="FGW79" s="9"/>
      <c r="FGX79" s="78"/>
      <c r="FGY79" s="9"/>
      <c r="FGZ79" s="9"/>
      <c r="FHA79" s="78"/>
      <c r="FHB79" s="9"/>
      <c r="FHC79" s="9"/>
      <c r="FHD79" s="78"/>
      <c r="FHE79" s="9"/>
      <c r="FHF79" s="9"/>
      <c r="FHG79" s="78"/>
      <c r="FHH79" s="9"/>
      <c r="FHI79" s="9"/>
      <c r="FHJ79" s="78"/>
      <c r="FHK79" s="9"/>
      <c r="FHL79" s="9"/>
      <c r="FHM79" s="78"/>
      <c r="FHN79" s="9"/>
      <c r="FHO79" s="9"/>
      <c r="FHP79" s="78"/>
      <c r="FHQ79" s="9"/>
      <c r="FHR79" s="9"/>
      <c r="FHS79" s="78"/>
      <c r="FHT79" s="9"/>
      <c r="FHU79" s="9"/>
      <c r="FHV79" s="78"/>
      <c r="FHW79" s="9"/>
      <c r="FHX79" s="9"/>
      <c r="FHY79" s="78"/>
      <c r="FHZ79" s="9"/>
      <c r="FIA79" s="9"/>
      <c r="FIB79" s="78"/>
      <c r="FIC79" s="9"/>
      <c r="FID79" s="9"/>
      <c r="FIE79" s="78"/>
      <c r="FIF79" s="9"/>
      <c r="FIG79" s="9"/>
      <c r="FIH79" s="78"/>
      <c r="FII79" s="9"/>
      <c r="FIJ79" s="9"/>
      <c r="FIK79" s="78"/>
      <c r="FIL79" s="10"/>
      <c r="FIM79" s="10"/>
      <c r="FIN79" s="10"/>
      <c r="FIO79" s="9"/>
      <c r="FIP79" s="9"/>
      <c r="FIQ79" s="78"/>
      <c r="FIR79" s="10"/>
      <c r="FIS79" s="10"/>
      <c r="FIT79" s="10"/>
      <c r="FIU79" s="9"/>
      <c r="FIV79" s="9"/>
      <c r="FIW79" s="78"/>
      <c r="FIX79" s="9"/>
      <c r="FIY79" s="9"/>
      <c r="FIZ79" s="78"/>
      <c r="FJA79" s="10"/>
      <c r="FJB79" s="10"/>
      <c r="FJC79" s="10"/>
      <c r="FJD79" s="10"/>
      <c r="FJE79" s="10"/>
      <c r="FJF79" s="10"/>
      <c r="FJG79" s="57"/>
      <c r="FJH79" s="58"/>
      <c r="FJI79" s="9"/>
      <c r="FJJ79" s="9"/>
      <c r="FJK79" s="78"/>
      <c r="FJL79" s="9"/>
      <c r="FJM79" s="9"/>
      <c r="FJN79" s="78"/>
      <c r="FJO79" s="9"/>
      <c r="FJP79" s="9"/>
      <c r="FJQ79" s="78"/>
      <c r="FJR79" s="9"/>
      <c r="FJS79" s="9"/>
      <c r="FJT79" s="78"/>
      <c r="FJU79" s="9"/>
      <c r="FJV79" s="9"/>
      <c r="FJW79" s="78"/>
      <c r="FJX79" s="9"/>
      <c r="FJY79" s="9"/>
      <c r="FJZ79" s="78"/>
      <c r="FKA79" s="9"/>
      <c r="FKB79" s="9"/>
      <c r="FKC79" s="78"/>
      <c r="FKD79" s="9"/>
      <c r="FKE79" s="9"/>
      <c r="FKF79" s="78"/>
      <c r="FKG79" s="9"/>
      <c r="FKH79" s="9"/>
      <c r="FKI79" s="78"/>
      <c r="FKJ79" s="9"/>
      <c r="FKK79" s="9"/>
      <c r="FKL79" s="78"/>
      <c r="FKM79" s="9"/>
      <c r="FKN79" s="9"/>
      <c r="FKO79" s="78"/>
      <c r="FKP79" s="9"/>
      <c r="FKQ79" s="9"/>
      <c r="FKR79" s="78"/>
      <c r="FKS79" s="9"/>
      <c r="FKT79" s="9"/>
      <c r="FKU79" s="78"/>
      <c r="FKV79" s="9"/>
      <c r="FKW79" s="9"/>
      <c r="FKX79" s="78"/>
      <c r="FKY79" s="9"/>
      <c r="FKZ79" s="9"/>
      <c r="FLA79" s="78"/>
      <c r="FLB79" s="9"/>
      <c r="FLC79" s="9"/>
      <c r="FLD79" s="78"/>
      <c r="FLE79" s="9"/>
      <c r="FLF79" s="9"/>
      <c r="FLG79" s="78"/>
      <c r="FLH79" s="9"/>
      <c r="FLI79" s="9"/>
      <c r="FLJ79" s="78"/>
      <c r="FLK79" s="9"/>
      <c r="FLL79" s="9"/>
      <c r="FLM79" s="78"/>
      <c r="FLN79" s="9"/>
      <c r="FLO79" s="9"/>
      <c r="FLP79" s="78"/>
      <c r="FLQ79" s="9"/>
      <c r="FLR79" s="9"/>
      <c r="FLS79" s="78"/>
      <c r="FLT79" s="10"/>
      <c r="FLU79" s="10"/>
      <c r="FLV79" s="10"/>
      <c r="FLW79" s="9"/>
      <c r="FLX79" s="9"/>
      <c r="FLY79" s="78"/>
      <c r="FLZ79" s="10"/>
      <c r="FMA79" s="10"/>
      <c r="FMB79" s="10"/>
      <c r="FMC79" s="9"/>
      <c r="FMD79" s="9"/>
      <c r="FME79" s="78"/>
      <c r="FMF79" s="9"/>
      <c r="FMG79" s="9"/>
      <c r="FMH79" s="78"/>
      <c r="FMI79" s="10"/>
      <c r="FMJ79" s="10"/>
      <c r="FMK79" s="10"/>
      <c r="FML79" s="10"/>
      <c r="FMM79" s="10"/>
      <c r="FMN79" s="10"/>
      <c r="FMO79" s="57"/>
      <c r="FMP79" s="58"/>
      <c r="FMQ79" s="9"/>
      <c r="FMR79" s="9"/>
      <c r="FMS79" s="78"/>
      <c r="FMT79" s="9"/>
      <c r="FMU79" s="9"/>
      <c r="FMV79" s="78"/>
      <c r="FMW79" s="9"/>
      <c r="FMX79" s="9"/>
      <c r="FMY79" s="78"/>
      <c r="FMZ79" s="9"/>
      <c r="FNA79" s="9"/>
      <c r="FNB79" s="78"/>
      <c r="FNC79" s="9"/>
      <c r="FND79" s="9"/>
      <c r="FNE79" s="78"/>
      <c r="FNF79" s="9"/>
      <c r="FNG79" s="9"/>
      <c r="FNH79" s="78"/>
      <c r="FNI79" s="9"/>
      <c r="FNJ79" s="9"/>
      <c r="FNK79" s="78"/>
      <c r="FNL79" s="9"/>
      <c r="FNM79" s="9"/>
      <c r="FNN79" s="78"/>
      <c r="FNO79" s="9"/>
      <c r="FNP79" s="9"/>
      <c r="FNQ79" s="78"/>
      <c r="FNR79" s="9"/>
      <c r="FNS79" s="9"/>
      <c r="FNT79" s="78"/>
      <c r="FNU79" s="9"/>
      <c r="FNV79" s="9"/>
      <c r="FNW79" s="78"/>
      <c r="FNX79" s="9"/>
      <c r="FNY79" s="9"/>
      <c r="FNZ79" s="78"/>
      <c r="FOA79" s="9"/>
      <c r="FOB79" s="9"/>
      <c r="FOC79" s="78"/>
      <c r="FOD79" s="9"/>
      <c r="FOE79" s="9"/>
      <c r="FOF79" s="78"/>
      <c r="FOG79" s="9"/>
      <c r="FOH79" s="9"/>
      <c r="FOI79" s="78"/>
      <c r="FOJ79" s="9"/>
      <c r="FOK79" s="9"/>
      <c r="FOL79" s="78"/>
      <c r="FOM79" s="9"/>
      <c r="FON79" s="9"/>
      <c r="FOO79" s="78"/>
      <c r="FOP79" s="9"/>
      <c r="FOQ79" s="9"/>
      <c r="FOR79" s="78"/>
      <c r="FOS79" s="9"/>
      <c r="FOT79" s="9"/>
      <c r="FOU79" s="78"/>
      <c r="FOV79" s="9"/>
      <c r="FOW79" s="9"/>
      <c r="FOX79" s="78"/>
      <c r="FOY79" s="9"/>
      <c r="FOZ79" s="9"/>
      <c r="FPA79" s="78"/>
      <c r="FPB79" s="10"/>
      <c r="FPC79" s="10"/>
      <c r="FPD79" s="10"/>
      <c r="FPE79" s="9"/>
      <c r="FPF79" s="9"/>
      <c r="FPG79" s="78"/>
      <c r="FPH79" s="10"/>
      <c r="FPI79" s="10"/>
      <c r="FPJ79" s="10"/>
      <c r="FPK79" s="9"/>
      <c r="FPL79" s="9"/>
      <c r="FPM79" s="78"/>
      <c r="FPN79" s="9"/>
      <c r="FPO79" s="9"/>
      <c r="FPP79" s="78"/>
      <c r="FPQ79" s="10"/>
      <c r="FPR79" s="10"/>
      <c r="FPS79" s="10"/>
      <c r="FPT79" s="10"/>
      <c r="FPU79" s="10"/>
      <c r="FPV79" s="10"/>
      <c r="FPW79" s="57"/>
      <c r="FPX79" s="58"/>
      <c r="FPY79" s="9"/>
      <c r="FPZ79" s="9"/>
      <c r="FQA79" s="78"/>
      <c r="FQB79" s="9"/>
      <c r="FQC79" s="9"/>
      <c r="FQD79" s="78"/>
      <c r="FQE79" s="9"/>
      <c r="FQF79" s="9"/>
      <c r="FQG79" s="78"/>
      <c r="FQH79" s="9"/>
      <c r="FQI79" s="9"/>
      <c r="FQJ79" s="78"/>
      <c r="FQK79" s="9"/>
      <c r="FQL79" s="9"/>
      <c r="FQM79" s="78"/>
      <c r="FQN79" s="9"/>
      <c r="FQO79" s="9"/>
      <c r="FQP79" s="78"/>
      <c r="FQQ79" s="9"/>
      <c r="FQR79" s="9"/>
      <c r="FQS79" s="78"/>
      <c r="FQT79" s="9"/>
      <c r="FQU79" s="9"/>
      <c r="FQV79" s="78"/>
      <c r="FQW79" s="9"/>
      <c r="FQX79" s="9"/>
      <c r="FQY79" s="78"/>
      <c r="FQZ79" s="9"/>
      <c r="FRA79" s="9"/>
      <c r="FRB79" s="78"/>
      <c r="FRC79" s="9"/>
      <c r="FRD79" s="9"/>
      <c r="FRE79" s="78"/>
      <c r="FRF79" s="9"/>
      <c r="FRG79" s="9"/>
      <c r="FRH79" s="78"/>
      <c r="FRI79" s="9"/>
      <c r="FRJ79" s="9"/>
      <c r="FRK79" s="78"/>
      <c r="FRL79" s="9"/>
      <c r="FRM79" s="9"/>
      <c r="FRN79" s="78"/>
      <c r="FRO79" s="9"/>
      <c r="FRP79" s="9"/>
      <c r="FRQ79" s="78"/>
      <c r="FRR79" s="9"/>
      <c r="FRS79" s="9"/>
      <c r="FRT79" s="78"/>
      <c r="FRU79" s="9"/>
      <c r="FRV79" s="9"/>
      <c r="FRW79" s="78"/>
      <c r="FRX79" s="9"/>
      <c r="FRY79" s="9"/>
      <c r="FRZ79" s="78"/>
      <c r="FSA79" s="9"/>
      <c r="FSB79" s="9"/>
      <c r="FSC79" s="78"/>
      <c r="FSD79" s="9"/>
      <c r="FSE79" s="9"/>
      <c r="FSF79" s="78"/>
      <c r="FSG79" s="9"/>
      <c r="FSH79" s="9"/>
      <c r="FSI79" s="78"/>
      <c r="FSJ79" s="10"/>
      <c r="FSK79" s="10"/>
      <c r="FSL79" s="10"/>
      <c r="FSM79" s="9"/>
      <c r="FSN79" s="9"/>
      <c r="FSO79" s="78"/>
      <c r="FSP79" s="10"/>
      <c r="FSQ79" s="10"/>
      <c r="FSR79" s="10"/>
      <c r="FSS79" s="9"/>
      <c r="FST79" s="9"/>
      <c r="FSU79" s="78"/>
      <c r="FSV79" s="9"/>
      <c r="FSW79" s="9"/>
      <c r="FSX79" s="78"/>
      <c r="FSY79" s="10"/>
      <c r="FSZ79" s="10"/>
      <c r="FTA79" s="10"/>
      <c r="FTB79" s="10"/>
      <c r="FTC79" s="10"/>
      <c r="FTD79" s="10"/>
      <c r="FTE79" s="57"/>
      <c r="FTF79" s="58"/>
      <c r="FTG79" s="9"/>
      <c r="FTH79" s="9"/>
      <c r="FTI79" s="78"/>
      <c r="FTJ79" s="9"/>
      <c r="FTK79" s="9"/>
      <c r="FTL79" s="78"/>
      <c r="FTM79" s="9"/>
      <c r="FTN79" s="9"/>
      <c r="FTO79" s="78"/>
      <c r="FTP79" s="9"/>
      <c r="FTQ79" s="9"/>
      <c r="FTR79" s="78"/>
      <c r="FTS79" s="9"/>
      <c r="FTT79" s="9"/>
      <c r="FTU79" s="78"/>
      <c r="FTV79" s="9"/>
      <c r="FTW79" s="9"/>
      <c r="FTX79" s="78"/>
      <c r="FTY79" s="9"/>
      <c r="FTZ79" s="9"/>
      <c r="FUA79" s="78"/>
      <c r="FUB79" s="9"/>
      <c r="FUC79" s="9"/>
      <c r="FUD79" s="78"/>
      <c r="FUE79" s="9"/>
      <c r="FUF79" s="9"/>
      <c r="FUG79" s="78"/>
      <c r="FUH79" s="9"/>
      <c r="FUI79" s="9"/>
      <c r="FUJ79" s="78"/>
      <c r="FUK79" s="9"/>
      <c r="FUL79" s="9"/>
      <c r="FUM79" s="78"/>
      <c r="FUN79" s="9"/>
      <c r="FUO79" s="9"/>
      <c r="FUP79" s="78"/>
      <c r="FUQ79" s="9"/>
      <c r="FUR79" s="9"/>
      <c r="FUS79" s="78"/>
      <c r="FUT79" s="9"/>
      <c r="FUU79" s="9"/>
      <c r="FUV79" s="78"/>
      <c r="FUW79" s="9"/>
      <c r="FUX79" s="9"/>
      <c r="FUY79" s="78"/>
      <c r="FUZ79" s="9"/>
      <c r="FVA79" s="9"/>
      <c r="FVB79" s="78"/>
      <c r="FVC79" s="9"/>
      <c r="FVD79" s="9"/>
      <c r="FVE79" s="78"/>
      <c r="FVF79" s="9"/>
      <c r="FVG79" s="9"/>
      <c r="FVH79" s="78"/>
      <c r="FVI79" s="9"/>
      <c r="FVJ79" s="9"/>
      <c r="FVK79" s="78"/>
      <c r="FVL79" s="9"/>
      <c r="FVM79" s="9"/>
      <c r="FVN79" s="78"/>
      <c r="FVO79" s="9"/>
      <c r="FVP79" s="9"/>
      <c r="FVQ79" s="78"/>
      <c r="FVR79" s="10"/>
      <c r="FVS79" s="10"/>
      <c r="FVT79" s="10"/>
      <c r="FVU79" s="9"/>
      <c r="FVV79" s="9"/>
      <c r="FVW79" s="78"/>
      <c r="FVX79" s="10"/>
      <c r="FVY79" s="10"/>
      <c r="FVZ79" s="10"/>
      <c r="FWA79" s="9"/>
      <c r="FWB79" s="9"/>
      <c r="FWC79" s="78"/>
      <c r="FWD79" s="9"/>
      <c r="FWE79" s="9"/>
      <c r="FWF79" s="78"/>
      <c r="FWG79" s="10"/>
      <c r="FWH79" s="10"/>
      <c r="FWI79" s="10"/>
      <c r="FWJ79" s="10"/>
      <c r="FWK79" s="10"/>
      <c r="FWL79" s="10"/>
      <c r="FWM79" s="57"/>
      <c r="FWN79" s="58"/>
      <c r="FWO79" s="9"/>
      <c r="FWP79" s="9"/>
      <c r="FWQ79" s="78"/>
      <c r="FWR79" s="9"/>
      <c r="FWS79" s="9"/>
      <c r="FWT79" s="78"/>
      <c r="FWU79" s="9"/>
      <c r="FWV79" s="9"/>
      <c r="FWW79" s="78"/>
      <c r="FWX79" s="9"/>
      <c r="FWY79" s="9"/>
      <c r="FWZ79" s="78"/>
      <c r="FXA79" s="9"/>
      <c r="FXB79" s="9"/>
      <c r="FXC79" s="78"/>
      <c r="FXD79" s="9"/>
      <c r="FXE79" s="9"/>
      <c r="FXF79" s="78"/>
      <c r="FXG79" s="9"/>
      <c r="FXH79" s="9"/>
      <c r="FXI79" s="78"/>
      <c r="FXJ79" s="9"/>
      <c r="FXK79" s="9"/>
      <c r="FXL79" s="78"/>
      <c r="FXM79" s="9"/>
      <c r="FXN79" s="9"/>
      <c r="FXO79" s="78"/>
      <c r="FXP79" s="9"/>
      <c r="FXQ79" s="9"/>
      <c r="FXR79" s="78"/>
      <c r="FXS79" s="9"/>
      <c r="FXT79" s="9"/>
      <c r="FXU79" s="78"/>
      <c r="FXV79" s="9"/>
      <c r="FXW79" s="9"/>
      <c r="FXX79" s="78"/>
      <c r="FXY79" s="9"/>
      <c r="FXZ79" s="9"/>
      <c r="FYA79" s="78"/>
      <c r="FYB79" s="9"/>
      <c r="FYC79" s="9"/>
      <c r="FYD79" s="78"/>
      <c r="FYE79" s="9"/>
      <c r="FYF79" s="9"/>
      <c r="FYG79" s="78"/>
      <c r="FYH79" s="9"/>
      <c r="FYI79" s="9"/>
      <c r="FYJ79" s="78"/>
      <c r="FYK79" s="9"/>
      <c r="FYL79" s="9"/>
      <c r="FYM79" s="78"/>
      <c r="FYN79" s="9"/>
      <c r="FYO79" s="9"/>
      <c r="FYP79" s="78"/>
      <c r="FYQ79" s="9"/>
      <c r="FYR79" s="9"/>
      <c r="FYS79" s="78"/>
      <c r="FYT79" s="9"/>
      <c r="FYU79" s="9"/>
      <c r="FYV79" s="78"/>
      <c r="FYW79" s="9"/>
      <c r="FYX79" s="9"/>
      <c r="FYY79" s="78"/>
      <c r="FYZ79" s="10"/>
      <c r="FZA79" s="10"/>
      <c r="FZB79" s="10"/>
      <c r="FZC79" s="9"/>
      <c r="FZD79" s="9"/>
      <c r="FZE79" s="78"/>
      <c r="FZF79" s="10"/>
      <c r="FZG79" s="10"/>
      <c r="FZH79" s="10"/>
      <c r="FZI79" s="9"/>
      <c r="FZJ79" s="9"/>
      <c r="FZK79" s="78"/>
      <c r="FZL79" s="9"/>
      <c r="FZM79" s="9"/>
      <c r="FZN79" s="78"/>
      <c r="FZO79" s="10"/>
      <c r="FZP79" s="10"/>
      <c r="FZQ79" s="10"/>
      <c r="FZR79" s="10"/>
      <c r="FZS79" s="10"/>
      <c r="FZT79" s="10"/>
      <c r="FZU79" s="57"/>
      <c r="FZV79" s="58"/>
      <c r="FZW79" s="9"/>
      <c r="FZX79" s="9"/>
      <c r="FZY79" s="78"/>
      <c r="FZZ79" s="9"/>
      <c r="GAA79" s="9"/>
      <c r="GAB79" s="78"/>
      <c r="GAC79" s="9"/>
      <c r="GAD79" s="9"/>
      <c r="GAE79" s="78"/>
      <c r="GAF79" s="9"/>
      <c r="GAG79" s="9"/>
      <c r="GAH79" s="78"/>
      <c r="GAI79" s="9"/>
      <c r="GAJ79" s="9"/>
      <c r="GAK79" s="78"/>
      <c r="GAL79" s="9"/>
      <c r="GAM79" s="9"/>
      <c r="GAN79" s="78"/>
      <c r="GAO79" s="9"/>
      <c r="GAP79" s="9"/>
      <c r="GAQ79" s="78"/>
      <c r="GAR79" s="9"/>
      <c r="GAS79" s="9"/>
      <c r="GAT79" s="78"/>
      <c r="GAU79" s="9"/>
      <c r="GAV79" s="9"/>
      <c r="GAW79" s="78"/>
      <c r="GAX79" s="9"/>
      <c r="GAY79" s="9"/>
      <c r="GAZ79" s="78"/>
      <c r="GBA79" s="9"/>
      <c r="GBB79" s="9"/>
      <c r="GBC79" s="78"/>
      <c r="GBD79" s="9"/>
      <c r="GBE79" s="9"/>
      <c r="GBF79" s="78"/>
      <c r="GBG79" s="9"/>
      <c r="GBH79" s="9"/>
      <c r="GBI79" s="78"/>
      <c r="GBJ79" s="9"/>
      <c r="GBK79" s="9"/>
      <c r="GBL79" s="78"/>
      <c r="GBM79" s="9"/>
      <c r="GBN79" s="9"/>
      <c r="GBO79" s="78"/>
      <c r="GBP79" s="9"/>
      <c r="GBQ79" s="9"/>
      <c r="GBR79" s="78"/>
      <c r="GBS79" s="9"/>
      <c r="GBT79" s="9"/>
      <c r="GBU79" s="78"/>
      <c r="GBV79" s="9"/>
      <c r="GBW79" s="9"/>
      <c r="GBX79" s="78"/>
      <c r="GBY79" s="9"/>
      <c r="GBZ79" s="9"/>
      <c r="GCA79" s="78"/>
      <c r="GCB79" s="9"/>
      <c r="GCC79" s="9"/>
      <c r="GCD79" s="78"/>
      <c r="GCE79" s="9"/>
      <c r="GCF79" s="9"/>
      <c r="GCG79" s="78"/>
      <c r="GCH79" s="10"/>
      <c r="GCI79" s="10"/>
      <c r="GCJ79" s="10"/>
      <c r="GCK79" s="9"/>
      <c r="GCL79" s="9"/>
      <c r="GCM79" s="78"/>
      <c r="GCN79" s="10"/>
      <c r="GCO79" s="10"/>
      <c r="GCP79" s="10"/>
      <c r="GCQ79" s="9"/>
      <c r="GCR79" s="9"/>
      <c r="GCS79" s="78"/>
      <c r="GCT79" s="9"/>
      <c r="GCU79" s="9"/>
      <c r="GCV79" s="78"/>
      <c r="GCW79" s="10"/>
      <c r="GCX79" s="10"/>
      <c r="GCY79" s="10"/>
      <c r="GCZ79" s="10"/>
      <c r="GDA79" s="10"/>
      <c r="GDB79" s="10"/>
      <c r="GDC79" s="57"/>
      <c r="GDD79" s="58"/>
      <c r="GDE79" s="9"/>
      <c r="GDF79" s="9"/>
      <c r="GDG79" s="78"/>
      <c r="GDH79" s="9"/>
      <c r="GDI79" s="9"/>
      <c r="GDJ79" s="78"/>
      <c r="GDK79" s="9"/>
      <c r="GDL79" s="9"/>
      <c r="GDM79" s="78"/>
      <c r="GDN79" s="9"/>
      <c r="GDO79" s="9"/>
      <c r="GDP79" s="78"/>
      <c r="GDQ79" s="9"/>
      <c r="GDR79" s="9"/>
      <c r="GDS79" s="78"/>
      <c r="GDT79" s="9"/>
      <c r="GDU79" s="9"/>
      <c r="GDV79" s="78"/>
      <c r="GDW79" s="9"/>
      <c r="GDX79" s="9"/>
      <c r="GDY79" s="78"/>
      <c r="GDZ79" s="9"/>
      <c r="GEA79" s="9"/>
      <c r="GEB79" s="78"/>
      <c r="GEC79" s="9"/>
      <c r="GED79" s="9"/>
      <c r="GEE79" s="78"/>
      <c r="GEF79" s="9"/>
      <c r="GEG79" s="9"/>
      <c r="GEH79" s="78"/>
      <c r="GEI79" s="9"/>
      <c r="GEJ79" s="9"/>
      <c r="GEK79" s="78"/>
      <c r="GEL79" s="9"/>
      <c r="GEM79" s="9"/>
      <c r="GEN79" s="78"/>
      <c r="GEO79" s="9"/>
      <c r="GEP79" s="9"/>
      <c r="GEQ79" s="78"/>
      <c r="GER79" s="9"/>
      <c r="GES79" s="9"/>
      <c r="GET79" s="78"/>
      <c r="GEU79" s="9"/>
      <c r="GEV79" s="9"/>
      <c r="GEW79" s="78"/>
      <c r="GEX79" s="9"/>
      <c r="GEY79" s="9"/>
      <c r="GEZ79" s="78"/>
      <c r="GFA79" s="9"/>
      <c r="GFB79" s="9"/>
      <c r="GFC79" s="78"/>
      <c r="GFD79" s="9"/>
      <c r="GFE79" s="9"/>
      <c r="GFF79" s="78"/>
      <c r="GFG79" s="9"/>
      <c r="GFH79" s="9"/>
      <c r="GFI79" s="78"/>
      <c r="GFJ79" s="9"/>
      <c r="GFK79" s="9"/>
      <c r="GFL79" s="78"/>
      <c r="GFM79" s="9"/>
      <c r="GFN79" s="9"/>
      <c r="GFO79" s="78"/>
      <c r="GFP79" s="10"/>
      <c r="GFQ79" s="10"/>
      <c r="GFR79" s="10"/>
      <c r="GFS79" s="9"/>
      <c r="GFT79" s="9"/>
      <c r="GFU79" s="78"/>
      <c r="GFV79" s="10"/>
      <c r="GFW79" s="10"/>
      <c r="GFX79" s="10"/>
      <c r="GFY79" s="9"/>
      <c r="GFZ79" s="9"/>
      <c r="GGA79" s="78"/>
      <c r="GGB79" s="9"/>
      <c r="GGC79" s="9"/>
      <c r="GGD79" s="78"/>
      <c r="GGE79" s="10"/>
      <c r="GGF79" s="10"/>
      <c r="GGG79" s="10"/>
      <c r="GGH79" s="10"/>
      <c r="GGI79" s="10"/>
      <c r="GGJ79" s="10"/>
      <c r="GGK79" s="57"/>
      <c r="GGL79" s="58"/>
      <c r="GGM79" s="9"/>
      <c r="GGN79" s="9"/>
      <c r="GGO79" s="78"/>
      <c r="GGP79" s="9"/>
      <c r="GGQ79" s="9"/>
      <c r="GGR79" s="78"/>
      <c r="GGS79" s="9"/>
      <c r="GGT79" s="9"/>
      <c r="GGU79" s="78"/>
      <c r="GGV79" s="9"/>
      <c r="GGW79" s="9"/>
      <c r="GGX79" s="78"/>
      <c r="GGY79" s="9"/>
      <c r="GGZ79" s="9"/>
      <c r="GHA79" s="78"/>
      <c r="GHB79" s="9"/>
      <c r="GHC79" s="9"/>
      <c r="GHD79" s="78"/>
      <c r="GHE79" s="9"/>
      <c r="GHF79" s="9"/>
      <c r="GHG79" s="78"/>
      <c r="GHH79" s="9"/>
      <c r="GHI79" s="9"/>
      <c r="GHJ79" s="78"/>
      <c r="GHK79" s="9"/>
      <c r="GHL79" s="9"/>
      <c r="GHM79" s="78"/>
      <c r="GHN79" s="9"/>
      <c r="GHO79" s="9"/>
      <c r="GHP79" s="78"/>
      <c r="GHQ79" s="9"/>
      <c r="GHR79" s="9"/>
      <c r="GHS79" s="78"/>
      <c r="GHT79" s="9"/>
      <c r="GHU79" s="9"/>
      <c r="GHV79" s="78"/>
      <c r="GHW79" s="9"/>
      <c r="GHX79" s="9"/>
      <c r="GHY79" s="78"/>
      <c r="GHZ79" s="9"/>
      <c r="GIA79" s="9"/>
      <c r="GIB79" s="78"/>
      <c r="GIC79" s="9"/>
      <c r="GID79" s="9"/>
      <c r="GIE79" s="78"/>
      <c r="GIF79" s="9"/>
      <c r="GIG79" s="9"/>
      <c r="GIH79" s="78"/>
      <c r="GII79" s="9"/>
      <c r="GIJ79" s="9"/>
      <c r="GIK79" s="78"/>
      <c r="GIL79" s="9"/>
      <c r="GIM79" s="9"/>
      <c r="GIN79" s="78"/>
      <c r="GIO79" s="9"/>
      <c r="GIP79" s="9"/>
      <c r="GIQ79" s="78"/>
      <c r="GIR79" s="9"/>
      <c r="GIS79" s="9"/>
      <c r="GIT79" s="78"/>
      <c r="GIU79" s="9"/>
      <c r="GIV79" s="9"/>
      <c r="GIW79" s="78"/>
      <c r="GIX79" s="10"/>
      <c r="GIY79" s="10"/>
      <c r="GIZ79" s="10"/>
      <c r="GJA79" s="9"/>
      <c r="GJB79" s="9"/>
      <c r="GJC79" s="78"/>
      <c r="GJD79" s="10"/>
      <c r="GJE79" s="10"/>
      <c r="GJF79" s="10"/>
      <c r="GJG79" s="9"/>
      <c r="GJH79" s="9"/>
      <c r="GJI79" s="78"/>
      <c r="GJJ79" s="9"/>
      <c r="GJK79" s="9"/>
      <c r="GJL79" s="78"/>
      <c r="GJM79" s="10"/>
      <c r="GJN79" s="10"/>
      <c r="GJO79" s="10"/>
      <c r="GJP79" s="10"/>
      <c r="GJQ79" s="10"/>
      <c r="GJR79" s="10"/>
      <c r="GJS79" s="57"/>
      <c r="GJT79" s="58"/>
      <c r="GJU79" s="9"/>
      <c r="GJV79" s="9"/>
      <c r="GJW79" s="78"/>
      <c r="GJX79" s="9"/>
      <c r="GJY79" s="9"/>
      <c r="GJZ79" s="78"/>
      <c r="GKA79" s="9"/>
      <c r="GKB79" s="9"/>
      <c r="GKC79" s="78"/>
      <c r="GKD79" s="9"/>
      <c r="GKE79" s="9"/>
      <c r="GKF79" s="78"/>
      <c r="GKG79" s="9"/>
      <c r="GKH79" s="9"/>
      <c r="GKI79" s="78"/>
      <c r="GKJ79" s="9"/>
      <c r="GKK79" s="9"/>
      <c r="GKL79" s="78"/>
      <c r="GKM79" s="9"/>
      <c r="GKN79" s="9"/>
      <c r="GKO79" s="78"/>
      <c r="GKP79" s="9"/>
      <c r="GKQ79" s="9"/>
      <c r="GKR79" s="78"/>
      <c r="GKS79" s="9"/>
      <c r="GKT79" s="9"/>
      <c r="GKU79" s="78"/>
      <c r="GKV79" s="9"/>
      <c r="GKW79" s="9"/>
      <c r="GKX79" s="78"/>
      <c r="GKY79" s="9"/>
      <c r="GKZ79" s="9"/>
      <c r="GLA79" s="78"/>
      <c r="GLB79" s="9"/>
      <c r="GLC79" s="9"/>
      <c r="GLD79" s="78"/>
      <c r="GLE79" s="9"/>
      <c r="GLF79" s="9"/>
      <c r="GLG79" s="78"/>
      <c r="GLH79" s="9"/>
      <c r="GLI79" s="9"/>
      <c r="GLJ79" s="78"/>
      <c r="GLK79" s="9"/>
      <c r="GLL79" s="9"/>
      <c r="GLM79" s="78"/>
      <c r="GLN79" s="9"/>
      <c r="GLO79" s="9"/>
      <c r="GLP79" s="78"/>
      <c r="GLQ79" s="9"/>
      <c r="GLR79" s="9"/>
      <c r="GLS79" s="78"/>
      <c r="GLT79" s="9"/>
      <c r="GLU79" s="9"/>
      <c r="GLV79" s="78"/>
      <c r="GLW79" s="9"/>
      <c r="GLX79" s="9"/>
      <c r="GLY79" s="78"/>
      <c r="GLZ79" s="9"/>
      <c r="GMA79" s="9"/>
      <c r="GMB79" s="78"/>
      <c r="GMC79" s="9"/>
      <c r="GMD79" s="9"/>
      <c r="GME79" s="78"/>
      <c r="GMF79" s="10"/>
      <c r="GMG79" s="10"/>
      <c r="GMH79" s="10"/>
      <c r="GMI79" s="9"/>
      <c r="GMJ79" s="9"/>
      <c r="GMK79" s="78"/>
      <c r="GML79" s="10"/>
      <c r="GMM79" s="10"/>
      <c r="GMN79" s="10"/>
      <c r="GMO79" s="9"/>
      <c r="GMP79" s="9"/>
      <c r="GMQ79" s="78"/>
      <c r="GMR79" s="9"/>
      <c r="GMS79" s="9"/>
      <c r="GMT79" s="78"/>
      <c r="GMU79" s="10"/>
      <c r="GMV79" s="10"/>
      <c r="GMW79" s="10"/>
      <c r="GMX79" s="10"/>
      <c r="GMY79" s="10"/>
      <c r="GMZ79" s="10"/>
      <c r="GNA79" s="57"/>
      <c r="GNB79" s="58"/>
      <c r="GNC79" s="9"/>
      <c r="GND79" s="9"/>
      <c r="GNE79" s="78"/>
      <c r="GNF79" s="9"/>
      <c r="GNG79" s="9"/>
      <c r="GNH79" s="78"/>
      <c r="GNI79" s="9"/>
      <c r="GNJ79" s="9"/>
      <c r="GNK79" s="78"/>
      <c r="GNL79" s="9"/>
      <c r="GNM79" s="9"/>
      <c r="GNN79" s="78"/>
      <c r="GNO79" s="9"/>
      <c r="GNP79" s="9"/>
      <c r="GNQ79" s="78"/>
      <c r="GNR79" s="9"/>
      <c r="GNS79" s="9"/>
      <c r="GNT79" s="78"/>
      <c r="GNU79" s="9"/>
      <c r="GNV79" s="9"/>
      <c r="GNW79" s="78"/>
      <c r="GNX79" s="9"/>
      <c r="GNY79" s="9"/>
      <c r="GNZ79" s="78"/>
      <c r="GOA79" s="9"/>
      <c r="GOB79" s="9"/>
      <c r="GOC79" s="78"/>
      <c r="GOD79" s="9"/>
      <c r="GOE79" s="9"/>
      <c r="GOF79" s="78"/>
      <c r="GOG79" s="9"/>
      <c r="GOH79" s="9"/>
      <c r="GOI79" s="78"/>
      <c r="GOJ79" s="9"/>
      <c r="GOK79" s="9"/>
      <c r="GOL79" s="78"/>
      <c r="GOM79" s="9"/>
      <c r="GON79" s="9"/>
      <c r="GOO79" s="78"/>
      <c r="GOP79" s="9"/>
      <c r="GOQ79" s="9"/>
      <c r="GOR79" s="78"/>
      <c r="GOS79" s="9"/>
      <c r="GOT79" s="9"/>
      <c r="GOU79" s="78"/>
      <c r="GOV79" s="9"/>
      <c r="GOW79" s="9"/>
      <c r="GOX79" s="78"/>
      <c r="GOY79" s="9"/>
      <c r="GOZ79" s="9"/>
      <c r="GPA79" s="78"/>
      <c r="GPB79" s="9"/>
      <c r="GPC79" s="9"/>
      <c r="GPD79" s="78"/>
      <c r="GPE79" s="9"/>
      <c r="GPF79" s="9"/>
      <c r="GPG79" s="78"/>
      <c r="GPH79" s="9"/>
      <c r="GPI79" s="9"/>
      <c r="GPJ79" s="78"/>
      <c r="GPK79" s="9"/>
      <c r="GPL79" s="9"/>
      <c r="GPM79" s="78"/>
      <c r="GPN79" s="10"/>
      <c r="GPO79" s="10"/>
      <c r="GPP79" s="10"/>
      <c r="GPQ79" s="9"/>
      <c r="GPR79" s="9"/>
      <c r="GPS79" s="78"/>
      <c r="GPT79" s="10"/>
      <c r="GPU79" s="10"/>
      <c r="GPV79" s="10"/>
      <c r="GPW79" s="9"/>
      <c r="GPX79" s="9"/>
      <c r="GPY79" s="78"/>
      <c r="GPZ79" s="9"/>
      <c r="GQA79" s="9"/>
      <c r="GQB79" s="78"/>
      <c r="GQC79" s="10"/>
      <c r="GQD79" s="10"/>
      <c r="GQE79" s="10"/>
      <c r="GQF79" s="10"/>
      <c r="GQG79" s="10"/>
      <c r="GQH79" s="10"/>
      <c r="GQI79" s="57"/>
      <c r="GQJ79" s="58"/>
      <c r="GQK79" s="9"/>
      <c r="GQL79" s="9"/>
      <c r="GQM79" s="78"/>
      <c r="GQN79" s="9"/>
      <c r="GQO79" s="9"/>
      <c r="GQP79" s="78"/>
      <c r="GQQ79" s="9"/>
      <c r="GQR79" s="9"/>
      <c r="GQS79" s="78"/>
      <c r="GQT79" s="9"/>
      <c r="GQU79" s="9"/>
      <c r="GQV79" s="78"/>
      <c r="GQW79" s="9"/>
      <c r="GQX79" s="9"/>
      <c r="GQY79" s="78"/>
      <c r="GQZ79" s="9"/>
      <c r="GRA79" s="9"/>
      <c r="GRB79" s="78"/>
      <c r="GRC79" s="9"/>
      <c r="GRD79" s="9"/>
      <c r="GRE79" s="78"/>
      <c r="GRF79" s="9"/>
      <c r="GRG79" s="9"/>
      <c r="GRH79" s="78"/>
      <c r="GRI79" s="9"/>
      <c r="GRJ79" s="9"/>
      <c r="GRK79" s="78"/>
      <c r="GRL79" s="9"/>
      <c r="GRM79" s="9"/>
      <c r="GRN79" s="78"/>
      <c r="GRO79" s="9"/>
      <c r="GRP79" s="9"/>
      <c r="GRQ79" s="78"/>
      <c r="GRR79" s="9"/>
      <c r="GRS79" s="9"/>
      <c r="GRT79" s="78"/>
      <c r="GRU79" s="9"/>
      <c r="GRV79" s="9"/>
      <c r="GRW79" s="78"/>
      <c r="GRX79" s="9"/>
      <c r="GRY79" s="9"/>
      <c r="GRZ79" s="78"/>
      <c r="GSA79" s="9"/>
      <c r="GSB79" s="9"/>
      <c r="GSC79" s="78"/>
      <c r="GSD79" s="9"/>
      <c r="GSE79" s="9"/>
      <c r="GSF79" s="78"/>
      <c r="GSG79" s="9"/>
      <c r="GSH79" s="9"/>
      <c r="GSI79" s="78"/>
      <c r="GSJ79" s="9"/>
      <c r="GSK79" s="9"/>
      <c r="GSL79" s="78"/>
      <c r="GSM79" s="9"/>
      <c r="GSN79" s="9"/>
      <c r="GSO79" s="78"/>
      <c r="GSP79" s="9"/>
      <c r="GSQ79" s="9"/>
      <c r="GSR79" s="78"/>
      <c r="GSS79" s="9"/>
      <c r="GST79" s="9"/>
      <c r="GSU79" s="78"/>
      <c r="GSV79" s="10"/>
      <c r="GSW79" s="10"/>
      <c r="GSX79" s="10"/>
      <c r="GSY79" s="9"/>
      <c r="GSZ79" s="9"/>
      <c r="GTA79" s="78"/>
      <c r="GTB79" s="10"/>
      <c r="GTC79" s="10"/>
      <c r="GTD79" s="10"/>
      <c r="GTE79" s="9"/>
      <c r="GTF79" s="9"/>
      <c r="GTG79" s="78"/>
      <c r="GTH79" s="9"/>
      <c r="GTI79" s="9"/>
      <c r="GTJ79" s="78"/>
      <c r="GTK79" s="10"/>
      <c r="GTL79" s="10"/>
      <c r="GTM79" s="10"/>
      <c r="GTN79" s="10"/>
      <c r="GTO79" s="10"/>
      <c r="GTP79" s="10"/>
      <c r="GTQ79" s="57"/>
      <c r="GTR79" s="58"/>
      <c r="GTS79" s="9"/>
      <c r="GTT79" s="9"/>
      <c r="GTU79" s="78"/>
      <c r="GTV79" s="9"/>
      <c r="GTW79" s="9"/>
      <c r="GTX79" s="78"/>
      <c r="GTY79" s="9"/>
      <c r="GTZ79" s="9"/>
      <c r="GUA79" s="78"/>
      <c r="GUB79" s="9"/>
      <c r="GUC79" s="9"/>
      <c r="GUD79" s="78"/>
      <c r="GUE79" s="9"/>
      <c r="GUF79" s="9"/>
      <c r="GUG79" s="78"/>
      <c r="GUH79" s="9"/>
      <c r="GUI79" s="9"/>
      <c r="GUJ79" s="78"/>
      <c r="GUK79" s="9"/>
      <c r="GUL79" s="9"/>
      <c r="GUM79" s="78"/>
      <c r="GUN79" s="9"/>
      <c r="GUO79" s="9"/>
      <c r="GUP79" s="78"/>
      <c r="GUQ79" s="9"/>
      <c r="GUR79" s="9"/>
      <c r="GUS79" s="78"/>
      <c r="GUT79" s="9"/>
      <c r="GUU79" s="9"/>
      <c r="GUV79" s="78"/>
      <c r="GUW79" s="9"/>
      <c r="GUX79" s="9"/>
      <c r="GUY79" s="78"/>
      <c r="GUZ79" s="9"/>
      <c r="GVA79" s="9"/>
      <c r="GVB79" s="78"/>
      <c r="GVC79" s="9"/>
      <c r="GVD79" s="9"/>
      <c r="GVE79" s="78"/>
      <c r="GVF79" s="9"/>
      <c r="GVG79" s="9"/>
      <c r="GVH79" s="78"/>
      <c r="GVI79" s="9"/>
      <c r="GVJ79" s="9"/>
      <c r="GVK79" s="78"/>
      <c r="GVL79" s="9"/>
      <c r="GVM79" s="9"/>
      <c r="GVN79" s="78"/>
      <c r="GVO79" s="9"/>
      <c r="GVP79" s="9"/>
      <c r="GVQ79" s="78"/>
      <c r="GVR79" s="9"/>
      <c r="GVS79" s="9"/>
      <c r="GVT79" s="78"/>
      <c r="GVU79" s="9"/>
      <c r="GVV79" s="9"/>
      <c r="GVW79" s="78"/>
      <c r="GVX79" s="9"/>
      <c r="GVY79" s="9"/>
      <c r="GVZ79" s="78"/>
      <c r="GWA79" s="9"/>
      <c r="GWB79" s="9"/>
      <c r="GWC79" s="78"/>
      <c r="GWD79" s="10"/>
      <c r="GWE79" s="10"/>
      <c r="GWF79" s="10"/>
      <c r="GWG79" s="9"/>
      <c r="GWH79" s="9"/>
      <c r="GWI79" s="78"/>
      <c r="GWJ79" s="10"/>
      <c r="GWK79" s="10"/>
      <c r="GWL79" s="10"/>
      <c r="GWM79" s="9"/>
      <c r="GWN79" s="9"/>
      <c r="GWO79" s="78"/>
      <c r="GWP79" s="9"/>
      <c r="GWQ79" s="9"/>
      <c r="GWR79" s="78"/>
      <c r="GWS79" s="10"/>
      <c r="GWT79" s="10"/>
      <c r="GWU79" s="10"/>
      <c r="GWV79" s="10"/>
      <c r="GWW79" s="10"/>
      <c r="GWX79" s="10"/>
      <c r="GWY79" s="57"/>
      <c r="GWZ79" s="58"/>
      <c r="GXA79" s="9"/>
      <c r="GXB79" s="9"/>
      <c r="GXC79" s="78"/>
      <c r="GXD79" s="9"/>
      <c r="GXE79" s="9"/>
      <c r="GXF79" s="78"/>
      <c r="GXG79" s="9"/>
      <c r="GXH79" s="9"/>
      <c r="GXI79" s="78"/>
      <c r="GXJ79" s="9"/>
      <c r="GXK79" s="9"/>
      <c r="GXL79" s="78"/>
      <c r="GXM79" s="9"/>
      <c r="GXN79" s="9"/>
      <c r="GXO79" s="78"/>
      <c r="GXP79" s="9"/>
      <c r="GXQ79" s="9"/>
      <c r="GXR79" s="78"/>
      <c r="GXS79" s="9"/>
      <c r="GXT79" s="9"/>
      <c r="GXU79" s="78"/>
      <c r="GXV79" s="9"/>
      <c r="GXW79" s="9"/>
      <c r="GXX79" s="78"/>
      <c r="GXY79" s="9"/>
      <c r="GXZ79" s="9"/>
      <c r="GYA79" s="78"/>
      <c r="GYB79" s="9"/>
      <c r="GYC79" s="9"/>
      <c r="GYD79" s="78"/>
      <c r="GYE79" s="9"/>
      <c r="GYF79" s="9"/>
      <c r="GYG79" s="78"/>
      <c r="GYH79" s="9"/>
      <c r="GYI79" s="9"/>
      <c r="GYJ79" s="78"/>
      <c r="GYK79" s="9"/>
      <c r="GYL79" s="9"/>
      <c r="GYM79" s="78"/>
      <c r="GYN79" s="9"/>
      <c r="GYO79" s="9"/>
      <c r="GYP79" s="78"/>
      <c r="GYQ79" s="9"/>
      <c r="GYR79" s="9"/>
      <c r="GYS79" s="78"/>
      <c r="GYT79" s="9"/>
      <c r="GYU79" s="9"/>
      <c r="GYV79" s="78"/>
      <c r="GYW79" s="9"/>
      <c r="GYX79" s="9"/>
      <c r="GYY79" s="78"/>
      <c r="GYZ79" s="9"/>
      <c r="GZA79" s="9"/>
      <c r="GZB79" s="78"/>
      <c r="GZC79" s="9"/>
      <c r="GZD79" s="9"/>
      <c r="GZE79" s="78"/>
      <c r="GZF79" s="9"/>
      <c r="GZG79" s="9"/>
      <c r="GZH79" s="78"/>
      <c r="GZI79" s="9"/>
      <c r="GZJ79" s="9"/>
      <c r="GZK79" s="78"/>
      <c r="GZL79" s="10"/>
      <c r="GZM79" s="10"/>
      <c r="GZN79" s="10"/>
      <c r="GZO79" s="9"/>
      <c r="GZP79" s="9"/>
      <c r="GZQ79" s="78"/>
      <c r="GZR79" s="10"/>
      <c r="GZS79" s="10"/>
      <c r="GZT79" s="10"/>
      <c r="GZU79" s="9"/>
      <c r="GZV79" s="9"/>
      <c r="GZW79" s="78"/>
      <c r="GZX79" s="9"/>
      <c r="GZY79" s="9"/>
      <c r="GZZ79" s="78"/>
      <c r="HAA79" s="10"/>
      <c r="HAB79" s="10"/>
      <c r="HAC79" s="10"/>
      <c r="HAD79" s="10"/>
      <c r="HAE79" s="10"/>
      <c r="HAF79" s="10"/>
      <c r="HAG79" s="57"/>
      <c r="HAH79" s="58"/>
      <c r="HAI79" s="9"/>
      <c r="HAJ79" s="9"/>
      <c r="HAK79" s="78"/>
      <c r="HAL79" s="9"/>
      <c r="HAM79" s="9"/>
      <c r="HAN79" s="78"/>
      <c r="HAO79" s="9"/>
      <c r="HAP79" s="9"/>
      <c r="HAQ79" s="78"/>
      <c r="HAR79" s="9"/>
      <c r="HAS79" s="9"/>
      <c r="HAT79" s="78"/>
      <c r="HAU79" s="9"/>
      <c r="HAV79" s="9"/>
      <c r="HAW79" s="78"/>
      <c r="HAX79" s="9"/>
      <c r="HAY79" s="9"/>
      <c r="HAZ79" s="78"/>
      <c r="HBA79" s="9"/>
      <c r="HBB79" s="9"/>
      <c r="HBC79" s="78"/>
      <c r="HBD79" s="9"/>
      <c r="HBE79" s="9"/>
      <c r="HBF79" s="78"/>
      <c r="HBG79" s="9"/>
      <c r="HBH79" s="9"/>
      <c r="HBI79" s="78"/>
      <c r="HBJ79" s="9"/>
      <c r="HBK79" s="9"/>
      <c r="HBL79" s="78"/>
      <c r="HBM79" s="9"/>
      <c r="HBN79" s="9"/>
      <c r="HBO79" s="78"/>
      <c r="HBP79" s="9"/>
      <c r="HBQ79" s="9"/>
      <c r="HBR79" s="78"/>
      <c r="HBS79" s="9"/>
      <c r="HBT79" s="9"/>
      <c r="HBU79" s="78"/>
      <c r="HBV79" s="9"/>
      <c r="HBW79" s="9"/>
      <c r="HBX79" s="78"/>
      <c r="HBY79" s="9"/>
      <c r="HBZ79" s="9"/>
      <c r="HCA79" s="78"/>
      <c r="HCB79" s="9"/>
      <c r="HCC79" s="9"/>
      <c r="HCD79" s="78"/>
      <c r="HCE79" s="9"/>
      <c r="HCF79" s="9"/>
      <c r="HCG79" s="78"/>
      <c r="HCH79" s="9"/>
      <c r="HCI79" s="9"/>
      <c r="HCJ79" s="78"/>
      <c r="HCK79" s="9"/>
      <c r="HCL79" s="9"/>
      <c r="HCM79" s="78"/>
      <c r="HCN79" s="9"/>
      <c r="HCO79" s="9"/>
      <c r="HCP79" s="78"/>
      <c r="HCQ79" s="9"/>
      <c r="HCR79" s="9"/>
      <c r="HCS79" s="78"/>
      <c r="HCT79" s="10"/>
      <c r="HCU79" s="10"/>
      <c r="HCV79" s="10"/>
      <c r="HCW79" s="9"/>
      <c r="HCX79" s="9"/>
      <c r="HCY79" s="78"/>
      <c r="HCZ79" s="10"/>
      <c r="HDA79" s="10"/>
      <c r="HDB79" s="10"/>
      <c r="HDC79" s="9"/>
      <c r="HDD79" s="9"/>
      <c r="HDE79" s="78"/>
      <c r="HDF79" s="9"/>
      <c r="HDG79" s="9"/>
      <c r="HDH79" s="78"/>
      <c r="HDI79" s="10"/>
      <c r="HDJ79" s="10"/>
      <c r="HDK79" s="10"/>
      <c r="HDL79" s="10"/>
      <c r="HDM79" s="10"/>
      <c r="HDN79" s="10"/>
      <c r="HDO79" s="57"/>
      <c r="HDP79" s="58"/>
      <c r="HDQ79" s="9"/>
      <c r="HDR79" s="9"/>
      <c r="HDS79" s="78"/>
      <c r="HDT79" s="9"/>
      <c r="HDU79" s="9"/>
      <c r="HDV79" s="78"/>
      <c r="HDW79" s="9"/>
      <c r="HDX79" s="9"/>
      <c r="HDY79" s="78"/>
      <c r="HDZ79" s="9"/>
      <c r="HEA79" s="9"/>
      <c r="HEB79" s="78"/>
      <c r="HEC79" s="9"/>
      <c r="HED79" s="9"/>
      <c r="HEE79" s="78"/>
      <c r="HEF79" s="9"/>
      <c r="HEG79" s="9"/>
      <c r="HEH79" s="78"/>
      <c r="HEI79" s="9"/>
      <c r="HEJ79" s="9"/>
      <c r="HEK79" s="78"/>
      <c r="HEL79" s="9"/>
      <c r="HEM79" s="9"/>
      <c r="HEN79" s="78"/>
      <c r="HEO79" s="9"/>
      <c r="HEP79" s="9"/>
      <c r="HEQ79" s="78"/>
      <c r="HER79" s="9"/>
      <c r="HES79" s="9"/>
      <c r="HET79" s="78"/>
      <c r="HEU79" s="9"/>
      <c r="HEV79" s="9"/>
      <c r="HEW79" s="78"/>
      <c r="HEX79" s="9"/>
      <c r="HEY79" s="9"/>
      <c r="HEZ79" s="78"/>
      <c r="HFA79" s="9"/>
      <c r="HFB79" s="9"/>
      <c r="HFC79" s="78"/>
      <c r="HFD79" s="9"/>
      <c r="HFE79" s="9"/>
      <c r="HFF79" s="78"/>
      <c r="HFG79" s="9"/>
      <c r="HFH79" s="9"/>
      <c r="HFI79" s="78"/>
      <c r="HFJ79" s="9"/>
      <c r="HFK79" s="9"/>
      <c r="HFL79" s="78"/>
      <c r="HFM79" s="9"/>
      <c r="HFN79" s="9"/>
      <c r="HFO79" s="78"/>
      <c r="HFP79" s="9"/>
      <c r="HFQ79" s="9"/>
      <c r="HFR79" s="78"/>
      <c r="HFS79" s="9"/>
      <c r="HFT79" s="9"/>
      <c r="HFU79" s="78"/>
      <c r="HFV79" s="9"/>
      <c r="HFW79" s="9"/>
      <c r="HFX79" s="78"/>
      <c r="HFY79" s="9"/>
      <c r="HFZ79" s="9"/>
      <c r="HGA79" s="78"/>
      <c r="HGB79" s="10"/>
      <c r="HGC79" s="10"/>
      <c r="HGD79" s="10"/>
      <c r="HGE79" s="9"/>
      <c r="HGF79" s="9"/>
      <c r="HGG79" s="78"/>
      <c r="HGH79" s="10"/>
      <c r="HGI79" s="10"/>
      <c r="HGJ79" s="10"/>
      <c r="HGK79" s="9"/>
      <c r="HGL79" s="9"/>
      <c r="HGM79" s="78"/>
      <c r="HGN79" s="9"/>
      <c r="HGO79" s="9"/>
      <c r="HGP79" s="78"/>
      <c r="HGQ79" s="10"/>
      <c r="HGR79" s="10"/>
      <c r="HGS79" s="10"/>
      <c r="HGT79" s="10"/>
      <c r="HGU79" s="10"/>
      <c r="HGV79" s="10"/>
      <c r="HGW79" s="57"/>
      <c r="HGX79" s="58"/>
      <c r="HGY79" s="9"/>
      <c r="HGZ79" s="9"/>
      <c r="HHA79" s="78"/>
      <c r="HHB79" s="9"/>
      <c r="HHC79" s="9"/>
      <c r="HHD79" s="78"/>
      <c r="HHE79" s="9"/>
      <c r="HHF79" s="9"/>
      <c r="HHG79" s="78"/>
      <c r="HHH79" s="9"/>
      <c r="HHI79" s="9"/>
      <c r="HHJ79" s="78"/>
      <c r="HHK79" s="9"/>
      <c r="HHL79" s="9"/>
      <c r="HHM79" s="78"/>
      <c r="HHN79" s="9"/>
      <c r="HHO79" s="9"/>
      <c r="HHP79" s="78"/>
      <c r="HHQ79" s="9"/>
      <c r="HHR79" s="9"/>
      <c r="HHS79" s="78"/>
      <c r="HHT79" s="9"/>
      <c r="HHU79" s="9"/>
      <c r="HHV79" s="78"/>
      <c r="HHW79" s="9"/>
      <c r="HHX79" s="9"/>
      <c r="HHY79" s="78"/>
      <c r="HHZ79" s="9"/>
      <c r="HIA79" s="9"/>
      <c r="HIB79" s="78"/>
      <c r="HIC79" s="9"/>
      <c r="HID79" s="9"/>
      <c r="HIE79" s="78"/>
      <c r="HIF79" s="9"/>
      <c r="HIG79" s="9"/>
      <c r="HIH79" s="78"/>
      <c r="HII79" s="9"/>
      <c r="HIJ79" s="9"/>
      <c r="HIK79" s="78"/>
      <c r="HIL79" s="9"/>
      <c r="HIM79" s="9"/>
      <c r="HIN79" s="78"/>
      <c r="HIO79" s="9"/>
      <c r="HIP79" s="9"/>
      <c r="HIQ79" s="78"/>
      <c r="HIR79" s="9"/>
      <c r="HIS79" s="9"/>
      <c r="HIT79" s="78"/>
      <c r="HIU79" s="9"/>
      <c r="HIV79" s="9"/>
      <c r="HIW79" s="78"/>
      <c r="HIX79" s="9"/>
      <c r="HIY79" s="9"/>
      <c r="HIZ79" s="78"/>
      <c r="HJA79" s="9"/>
      <c r="HJB79" s="9"/>
      <c r="HJC79" s="78"/>
      <c r="HJD79" s="9"/>
      <c r="HJE79" s="9"/>
      <c r="HJF79" s="78"/>
      <c r="HJG79" s="9"/>
      <c r="HJH79" s="9"/>
      <c r="HJI79" s="78"/>
      <c r="HJJ79" s="10"/>
      <c r="HJK79" s="10"/>
      <c r="HJL79" s="10"/>
      <c r="HJM79" s="9"/>
      <c r="HJN79" s="9"/>
      <c r="HJO79" s="78"/>
      <c r="HJP79" s="10"/>
      <c r="HJQ79" s="10"/>
      <c r="HJR79" s="10"/>
      <c r="HJS79" s="9"/>
      <c r="HJT79" s="9"/>
      <c r="HJU79" s="78"/>
      <c r="HJV79" s="9"/>
      <c r="HJW79" s="9"/>
      <c r="HJX79" s="78"/>
      <c r="HJY79" s="10"/>
      <c r="HJZ79" s="10"/>
      <c r="HKA79" s="10"/>
      <c r="HKB79" s="10"/>
      <c r="HKC79" s="10"/>
      <c r="HKD79" s="10"/>
      <c r="HKE79" s="57"/>
      <c r="HKF79" s="58"/>
      <c r="HKG79" s="9"/>
      <c r="HKH79" s="9"/>
      <c r="HKI79" s="78"/>
      <c r="HKJ79" s="9"/>
      <c r="HKK79" s="9"/>
      <c r="HKL79" s="78"/>
      <c r="HKM79" s="9"/>
      <c r="HKN79" s="9"/>
      <c r="HKO79" s="78"/>
      <c r="HKP79" s="9"/>
      <c r="HKQ79" s="9"/>
      <c r="HKR79" s="78"/>
      <c r="HKS79" s="9"/>
      <c r="HKT79" s="9"/>
      <c r="HKU79" s="78"/>
      <c r="HKV79" s="9"/>
      <c r="HKW79" s="9"/>
      <c r="HKX79" s="78"/>
      <c r="HKY79" s="9"/>
      <c r="HKZ79" s="9"/>
      <c r="HLA79" s="78"/>
      <c r="HLB79" s="9"/>
      <c r="HLC79" s="9"/>
      <c r="HLD79" s="78"/>
      <c r="HLE79" s="9"/>
      <c r="HLF79" s="9"/>
      <c r="HLG79" s="78"/>
      <c r="HLH79" s="9"/>
      <c r="HLI79" s="9"/>
      <c r="HLJ79" s="78"/>
      <c r="HLK79" s="9"/>
      <c r="HLL79" s="9"/>
      <c r="HLM79" s="78"/>
      <c r="HLN79" s="9"/>
      <c r="HLO79" s="9"/>
      <c r="HLP79" s="78"/>
      <c r="HLQ79" s="9"/>
      <c r="HLR79" s="9"/>
      <c r="HLS79" s="78"/>
      <c r="HLT79" s="9"/>
      <c r="HLU79" s="9"/>
      <c r="HLV79" s="78"/>
      <c r="HLW79" s="9"/>
      <c r="HLX79" s="9"/>
      <c r="HLY79" s="78"/>
      <c r="HLZ79" s="9"/>
      <c r="HMA79" s="9"/>
      <c r="HMB79" s="78"/>
      <c r="HMC79" s="9"/>
      <c r="HMD79" s="9"/>
      <c r="HME79" s="78"/>
      <c r="HMF79" s="9"/>
      <c r="HMG79" s="9"/>
      <c r="HMH79" s="78"/>
      <c r="HMI79" s="9"/>
      <c r="HMJ79" s="9"/>
      <c r="HMK79" s="78"/>
      <c r="HML79" s="9"/>
      <c r="HMM79" s="9"/>
      <c r="HMN79" s="78"/>
      <c r="HMO79" s="9"/>
      <c r="HMP79" s="9"/>
      <c r="HMQ79" s="78"/>
      <c r="HMR79" s="10"/>
      <c r="HMS79" s="10"/>
      <c r="HMT79" s="10"/>
      <c r="HMU79" s="9"/>
      <c r="HMV79" s="9"/>
      <c r="HMW79" s="78"/>
      <c r="HMX79" s="10"/>
      <c r="HMY79" s="10"/>
      <c r="HMZ79" s="10"/>
      <c r="HNA79" s="9"/>
      <c r="HNB79" s="9"/>
      <c r="HNC79" s="78"/>
      <c r="HND79" s="9"/>
      <c r="HNE79" s="9"/>
      <c r="HNF79" s="78"/>
      <c r="HNG79" s="10"/>
      <c r="HNH79" s="10"/>
      <c r="HNI79" s="10"/>
      <c r="HNJ79" s="10"/>
      <c r="HNK79" s="10"/>
      <c r="HNL79" s="10"/>
      <c r="HNM79" s="57"/>
      <c r="HNN79" s="58"/>
      <c r="HNO79" s="9"/>
      <c r="HNP79" s="9"/>
      <c r="HNQ79" s="78"/>
      <c r="HNR79" s="9"/>
      <c r="HNS79" s="9"/>
      <c r="HNT79" s="78"/>
      <c r="HNU79" s="9"/>
      <c r="HNV79" s="9"/>
      <c r="HNW79" s="78"/>
      <c r="HNX79" s="9"/>
      <c r="HNY79" s="9"/>
      <c r="HNZ79" s="78"/>
      <c r="HOA79" s="9"/>
      <c r="HOB79" s="9"/>
      <c r="HOC79" s="78"/>
      <c r="HOD79" s="9"/>
      <c r="HOE79" s="9"/>
      <c r="HOF79" s="78"/>
      <c r="HOG79" s="9"/>
      <c r="HOH79" s="9"/>
      <c r="HOI79" s="78"/>
      <c r="HOJ79" s="9"/>
      <c r="HOK79" s="9"/>
      <c r="HOL79" s="78"/>
      <c r="HOM79" s="9"/>
      <c r="HON79" s="9"/>
      <c r="HOO79" s="78"/>
      <c r="HOP79" s="9"/>
      <c r="HOQ79" s="9"/>
      <c r="HOR79" s="78"/>
      <c r="HOS79" s="9"/>
      <c r="HOT79" s="9"/>
      <c r="HOU79" s="78"/>
      <c r="HOV79" s="9"/>
      <c r="HOW79" s="9"/>
      <c r="HOX79" s="78"/>
      <c r="HOY79" s="9"/>
      <c r="HOZ79" s="9"/>
      <c r="HPA79" s="78"/>
      <c r="HPB79" s="9"/>
      <c r="HPC79" s="9"/>
      <c r="HPD79" s="78"/>
      <c r="HPE79" s="9"/>
      <c r="HPF79" s="9"/>
      <c r="HPG79" s="78"/>
      <c r="HPH79" s="9"/>
      <c r="HPI79" s="9"/>
      <c r="HPJ79" s="78"/>
      <c r="HPK79" s="9"/>
      <c r="HPL79" s="9"/>
      <c r="HPM79" s="78"/>
      <c r="HPN79" s="9"/>
      <c r="HPO79" s="9"/>
      <c r="HPP79" s="78"/>
      <c r="HPQ79" s="9"/>
      <c r="HPR79" s="9"/>
      <c r="HPS79" s="78"/>
      <c r="HPT79" s="9"/>
      <c r="HPU79" s="9"/>
      <c r="HPV79" s="78"/>
      <c r="HPW79" s="9"/>
      <c r="HPX79" s="9"/>
      <c r="HPY79" s="78"/>
      <c r="HPZ79" s="10"/>
      <c r="HQA79" s="10"/>
      <c r="HQB79" s="10"/>
      <c r="HQC79" s="9"/>
      <c r="HQD79" s="9"/>
      <c r="HQE79" s="78"/>
      <c r="HQF79" s="10"/>
      <c r="HQG79" s="10"/>
      <c r="HQH79" s="10"/>
      <c r="HQI79" s="9"/>
      <c r="HQJ79" s="9"/>
      <c r="HQK79" s="78"/>
      <c r="HQL79" s="9"/>
      <c r="HQM79" s="9"/>
      <c r="HQN79" s="78"/>
      <c r="HQO79" s="10"/>
      <c r="HQP79" s="10"/>
      <c r="HQQ79" s="10"/>
      <c r="HQR79" s="10"/>
      <c r="HQS79" s="10"/>
      <c r="HQT79" s="10"/>
      <c r="HQU79" s="57"/>
      <c r="HQV79" s="58"/>
      <c r="HQW79" s="9"/>
      <c r="HQX79" s="9"/>
      <c r="HQY79" s="78"/>
      <c r="HQZ79" s="9"/>
      <c r="HRA79" s="9"/>
      <c r="HRB79" s="78"/>
      <c r="HRC79" s="9"/>
      <c r="HRD79" s="9"/>
      <c r="HRE79" s="78"/>
      <c r="HRF79" s="9"/>
      <c r="HRG79" s="9"/>
      <c r="HRH79" s="78"/>
      <c r="HRI79" s="9"/>
      <c r="HRJ79" s="9"/>
      <c r="HRK79" s="78"/>
      <c r="HRL79" s="9"/>
      <c r="HRM79" s="9"/>
      <c r="HRN79" s="78"/>
      <c r="HRO79" s="9"/>
      <c r="HRP79" s="9"/>
      <c r="HRQ79" s="78"/>
      <c r="HRR79" s="9"/>
      <c r="HRS79" s="9"/>
      <c r="HRT79" s="78"/>
      <c r="HRU79" s="9"/>
      <c r="HRV79" s="9"/>
      <c r="HRW79" s="78"/>
      <c r="HRX79" s="9"/>
      <c r="HRY79" s="9"/>
      <c r="HRZ79" s="78"/>
      <c r="HSA79" s="9"/>
      <c r="HSB79" s="9"/>
      <c r="HSC79" s="78"/>
      <c r="HSD79" s="9"/>
      <c r="HSE79" s="9"/>
      <c r="HSF79" s="78"/>
      <c r="HSG79" s="9"/>
      <c r="HSH79" s="9"/>
      <c r="HSI79" s="78"/>
      <c r="HSJ79" s="9"/>
      <c r="HSK79" s="9"/>
      <c r="HSL79" s="78"/>
      <c r="HSM79" s="9"/>
      <c r="HSN79" s="9"/>
      <c r="HSO79" s="78"/>
      <c r="HSP79" s="9"/>
      <c r="HSQ79" s="9"/>
      <c r="HSR79" s="78"/>
      <c r="HSS79" s="9"/>
      <c r="HST79" s="9"/>
      <c r="HSU79" s="78"/>
      <c r="HSV79" s="9"/>
      <c r="HSW79" s="9"/>
      <c r="HSX79" s="78"/>
      <c r="HSY79" s="9"/>
      <c r="HSZ79" s="9"/>
      <c r="HTA79" s="78"/>
      <c r="HTB79" s="9"/>
      <c r="HTC79" s="9"/>
      <c r="HTD79" s="78"/>
      <c r="HTE79" s="9"/>
      <c r="HTF79" s="9"/>
      <c r="HTG79" s="78"/>
      <c r="HTH79" s="10"/>
      <c r="HTI79" s="10"/>
      <c r="HTJ79" s="10"/>
      <c r="HTK79" s="9"/>
      <c r="HTL79" s="9"/>
      <c r="HTM79" s="78"/>
      <c r="HTN79" s="10"/>
      <c r="HTO79" s="10"/>
      <c r="HTP79" s="10"/>
      <c r="HTQ79" s="9"/>
      <c r="HTR79" s="9"/>
      <c r="HTS79" s="78"/>
      <c r="HTT79" s="9"/>
      <c r="HTU79" s="9"/>
      <c r="HTV79" s="78"/>
      <c r="HTW79" s="10"/>
      <c r="HTX79" s="10"/>
      <c r="HTY79" s="10"/>
      <c r="HTZ79" s="10"/>
      <c r="HUA79" s="10"/>
      <c r="HUB79" s="10"/>
      <c r="HUC79" s="57"/>
      <c r="HUD79" s="58"/>
      <c r="HUE79" s="9"/>
      <c r="HUF79" s="9"/>
      <c r="HUG79" s="78"/>
      <c r="HUH79" s="9"/>
      <c r="HUI79" s="9"/>
      <c r="HUJ79" s="78"/>
      <c r="HUK79" s="9"/>
      <c r="HUL79" s="9"/>
      <c r="HUM79" s="78"/>
      <c r="HUN79" s="9"/>
      <c r="HUO79" s="9"/>
      <c r="HUP79" s="78"/>
      <c r="HUQ79" s="9"/>
      <c r="HUR79" s="9"/>
      <c r="HUS79" s="78"/>
      <c r="HUT79" s="9"/>
      <c r="HUU79" s="9"/>
      <c r="HUV79" s="78"/>
      <c r="HUW79" s="9"/>
      <c r="HUX79" s="9"/>
      <c r="HUY79" s="78"/>
      <c r="HUZ79" s="9"/>
      <c r="HVA79" s="9"/>
      <c r="HVB79" s="78"/>
      <c r="HVC79" s="9"/>
      <c r="HVD79" s="9"/>
      <c r="HVE79" s="78"/>
      <c r="HVF79" s="9"/>
      <c r="HVG79" s="9"/>
      <c r="HVH79" s="78"/>
      <c r="HVI79" s="9"/>
      <c r="HVJ79" s="9"/>
      <c r="HVK79" s="78"/>
      <c r="HVL79" s="9"/>
      <c r="HVM79" s="9"/>
      <c r="HVN79" s="78"/>
      <c r="HVO79" s="9"/>
      <c r="HVP79" s="9"/>
      <c r="HVQ79" s="78"/>
      <c r="HVR79" s="9"/>
      <c r="HVS79" s="9"/>
      <c r="HVT79" s="78"/>
      <c r="HVU79" s="9"/>
      <c r="HVV79" s="9"/>
      <c r="HVW79" s="78"/>
      <c r="HVX79" s="9"/>
      <c r="HVY79" s="9"/>
      <c r="HVZ79" s="78"/>
      <c r="HWA79" s="9"/>
      <c r="HWB79" s="9"/>
      <c r="HWC79" s="78"/>
      <c r="HWD79" s="9"/>
      <c r="HWE79" s="9"/>
      <c r="HWF79" s="78"/>
      <c r="HWG79" s="9"/>
      <c r="HWH79" s="9"/>
      <c r="HWI79" s="78"/>
      <c r="HWJ79" s="9"/>
      <c r="HWK79" s="9"/>
      <c r="HWL79" s="78"/>
      <c r="HWM79" s="9"/>
      <c r="HWN79" s="9"/>
      <c r="HWO79" s="78"/>
      <c r="HWP79" s="10"/>
      <c r="HWQ79" s="10"/>
      <c r="HWR79" s="10"/>
      <c r="HWS79" s="9"/>
      <c r="HWT79" s="9"/>
      <c r="HWU79" s="78"/>
      <c r="HWV79" s="10"/>
      <c r="HWW79" s="10"/>
      <c r="HWX79" s="10"/>
      <c r="HWY79" s="9"/>
      <c r="HWZ79" s="9"/>
      <c r="HXA79" s="78"/>
      <c r="HXB79" s="9"/>
      <c r="HXC79" s="9"/>
      <c r="HXD79" s="78"/>
      <c r="HXE79" s="10"/>
      <c r="HXF79" s="10"/>
      <c r="HXG79" s="10"/>
      <c r="HXH79" s="10"/>
      <c r="HXI79" s="10"/>
      <c r="HXJ79" s="10"/>
      <c r="HXK79" s="57"/>
      <c r="HXL79" s="58"/>
      <c r="HXM79" s="9"/>
      <c r="HXN79" s="9"/>
      <c r="HXO79" s="78"/>
      <c r="HXP79" s="9"/>
      <c r="HXQ79" s="9"/>
      <c r="HXR79" s="78"/>
      <c r="HXS79" s="9"/>
      <c r="HXT79" s="9"/>
      <c r="HXU79" s="78"/>
      <c r="HXV79" s="9"/>
      <c r="HXW79" s="9"/>
      <c r="HXX79" s="78"/>
      <c r="HXY79" s="9"/>
      <c r="HXZ79" s="9"/>
      <c r="HYA79" s="78"/>
      <c r="HYB79" s="9"/>
      <c r="HYC79" s="9"/>
      <c r="HYD79" s="78"/>
      <c r="HYE79" s="9"/>
      <c r="HYF79" s="9"/>
      <c r="HYG79" s="78"/>
      <c r="HYH79" s="9"/>
      <c r="HYI79" s="9"/>
      <c r="HYJ79" s="78"/>
      <c r="HYK79" s="9"/>
      <c r="HYL79" s="9"/>
      <c r="HYM79" s="78"/>
      <c r="HYN79" s="9"/>
      <c r="HYO79" s="9"/>
      <c r="HYP79" s="78"/>
      <c r="HYQ79" s="9"/>
      <c r="HYR79" s="9"/>
      <c r="HYS79" s="78"/>
      <c r="HYT79" s="9"/>
      <c r="HYU79" s="9"/>
      <c r="HYV79" s="78"/>
      <c r="HYW79" s="9"/>
      <c r="HYX79" s="9"/>
      <c r="HYY79" s="78"/>
      <c r="HYZ79" s="9"/>
      <c r="HZA79" s="9"/>
      <c r="HZB79" s="78"/>
      <c r="HZC79" s="9"/>
      <c r="HZD79" s="9"/>
      <c r="HZE79" s="78"/>
      <c r="HZF79" s="9"/>
      <c r="HZG79" s="9"/>
      <c r="HZH79" s="78"/>
      <c r="HZI79" s="9"/>
      <c r="HZJ79" s="9"/>
      <c r="HZK79" s="78"/>
      <c r="HZL79" s="9"/>
      <c r="HZM79" s="9"/>
      <c r="HZN79" s="78"/>
      <c r="HZO79" s="9"/>
      <c r="HZP79" s="9"/>
      <c r="HZQ79" s="78"/>
      <c r="HZR79" s="9"/>
      <c r="HZS79" s="9"/>
      <c r="HZT79" s="78"/>
      <c r="HZU79" s="9"/>
      <c r="HZV79" s="9"/>
      <c r="HZW79" s="78"/>
      <c r="HZX79" s="10"/>
      <c r="HZY79" s="10"/>
      <c r="HZZ79" s="10"/>
      <c r="IAA79" s="9"/>
      <c r="IAB79" s="9"/>
      <c r="IAC79" s="78"/>
      <c r="IAD79" s="10"/>
      <c r="IAE79" s="10"/>
      <c r="IAF79" s="10"/>
      <c r="IAG79" s="9"/>
      <c r="IAH79" s="9"/>
      <c r="IAI79" s="78"/>
      <c r="IAJ79" s="9"/>
      <c r="IAK79" s="9"/>
      <c r="IAL79" s="78"/>
      <c r="IAM79" s="10"/>
      <c r="IAN79" s="10"/>
      <c r="IAO79" s="10"/>
      <c r="IAP79" s="10"/>
      <c r="IAQ79" s="10"/>
      <c r="IAR79" s="10"/>
      <c r="IAS79" s="57"/>
      <c r="IAT79" s="58"/>
      <c r="IAU79" s="9"/>
      <c r="IAV79" s="9"/>
      <c r="IAW79" s="78"/>
      <c r="IAX79" s="9"/>
      <c r="IAY79" s="9"/>
      <c r="IAZ79" s="78"/>
      <c r="IBA79" s="9"/>
      <c r="IBB79" s="9"/>
      <c r="IBC79" s="78"/>
      <c r="IBD79" s="9"/>
      <c r="IBE79" s="9"/>
      <c r="IBF79" s="78"/>
      <c r="IBG79" s="9"/>
      <c r="IBH79" s="9"/>
      <c r="IBI79" s="78"/>
      <c r="IBJ79" s="9"/>
      <c r="IBK79" s="9"/>
      <c r="IBL79" s="78"/>
      <c r="IBM79" s="9"/>
      <c r="IBN79" s="9"/>
      <c r="IBO79" s="78"/>
      <c r="IBP79" s="9"/>
      <c r="IBQ79" s="9"/>
      <c r="IBR79" s="78"/>
      <c r="IBS79" s="9"/>
      <c r="IBT79" s="9"/>
      <c r="IBU79" s="78"/>
      <c r="IBV79" s="9"/>
      <c r="IBW79" s="9"/>
      <c r="IBX79" s="78"/>
      <c r="IBY79" s="9"/>
      <c r="IBZ79" s="9"/>
      <c r="ICA79" s="78"/>
      <c r="ICB79" s="9"/>
      <c r="ICC79" s="9"/>
      <c r="ICD79" s="78"/>
      <c r="ICE79" s="9"/>
      <c r="ICF79" s="9"/>
      <c r="ICG79" s="78"/>
      <c r="ICH79" s="9"/>
      <c r="ICI79" s="9"/>
      <c r="ICJ79" s="78"/>
      <c r="ICK79" s="9"/>
      <c r="ICL79" s="9"/>
      <c r="ICM79" s="78"/>
      <c r="ICN79" s="9"/>
      <c r="ICO79" s="9"/>
      <c r="ICP79" s="78"/>
      <c r="ICQ79" s="9"/>
      <c r="ICR79" s="9"/>
      <c r="ICS79" s="78"/>
      <c r="ICT79" s="9"/>
      <c r="ICU79" s="9"/>
      <c r="ICV79" s="78"/>
      <c r="ICW79" s="9"/>
      <c r="ICX79" s="9"/>
      <c r="ICY79" s="78"/>
      <c r="ICZ79" s="9"/>
      <c r="IDA79" s="9"/>
      <c r="IDB79" s="78"/>
      <c r="IDC79" s="9"/>
      <c r="IDD79" s="9"/>
      <c r="IDE79" s="78"/>
      <c r="IDF79" s="10"/>
      <c r="IDG79" s="10"/>
      <c r="IDH79" s="10"/>
      <c r="IDI79" s="9"/>
      <c r="IDJ79" s="9"/>
      <c r="IDK79" s="78"/>
      <c r="IDL79" s="10"/>
      <c r="IDM79" s="10"/>
      <c r="IDN79" s="10"/>
      <c r="IDO79" s="9"/>
      <c r="IDP79" s="9"/>
      <c r="IDQ79" s="78"/>
      <c r="IDR79" s="9"/>
      <c r="IDS79" s="9"/>
      <c r="IDT79" s="78"/>
      <c r="IDU79" s="10"/>
      <c r="IDV79" s="10"/>
      <c r="IDW79" s="10"/>
      <c r="IDX79" s="10"/>
      <c r="IDY79" s="10"/>
      <c r="IDZ79" s="10"/>
      <c r="IEA79" s="57"/>
      <c r="IEB79" s="58"/>
      <c r="IEC79" s="9"/>
      <c r="IED79" s="9"/>
      <c r="IEE79" s="78"/>
      <c r="IEF79" s="9"/>
      <c r="IEG79" s="9"/>
      <c r="IEH79" s="78"/>
      <c r="IEI79" s="9"/>
      <c r="IEJ79" s="9"/>
      <c r="IEK79" s="78"/>
      <c r="IEL79" s="9"/>
      <c r="IEM79" s="9"/>
      <c r="IEN79" s="78"/>
      <c r="IEO79" s="9"/>
      <c r="IEP79" s="9"/>
      <c r="IEQ79" s="78"/>
      <c r="IER79" s="9"/>
      <c r="IES79" s="9"/>
      <c r="IET79" s="78"/>
      <c r="IEU79" s="9"/>
      <c r="IEV79" s="9"/>
      <c r="IEW79" s="78"/>
      <c r="IEX79" s="9"/>
      <c r="IEY79" s="9"/>
      <c r="IEZ79" s="78"/>
      <c r="IFA79" s="9"/>
      <c r="IFB79" s="9"/>
      <c r="IFC79" s="78"/>
      <c r="IFD79" s="9"/>
      <c r="IFE79" s="9"/>
      <c r="IFF79" s="78"/>
      <c r="IFG79" s="9"/>
      <c r="IFH79" s="9"/>
      <c r="IFI79" s="78"/>
      <c r="IFJ79" s="9"/>
      <c r="IFK79" s="9"/>
      <c r="IFL79" s="78"/>
      <c r="IFM79" s="9"/>
      <c r="IFN79" s="9"/>
      <c r="IFO79" s="78"/>
      <c r="IFP79" s="9"/>
      <c r="IFQ79" s="9"/>
      <c r="IFR79" s="78"/>
      <c r="IFS79" s="9"/>
      <c r="IFT79" s="9"/>
      <c r="IFU79" s="78"/>
      <c r="IFV79" s="9"/>
      <c r="IFW79" s="9"/>
      <c r="IFX79" s="78"/>
      <c r="IFY79" s="9"/>
      <c r="IFZ79" s="9"/>
      <c r="IGA79" s="78"/>
      <c r="IGB79" s="9"/>
      <c r="IGC79" s="9"/>
      <c r="IGD79" s="78"/>
      <c r="IGE79" s="9"/>
      <c r="IGF79" s="9"/>
      <c r="IGG79" s="78"/>
      <c r="IGH79" s="9"/>
      <c r="IGI79" s="9"/>
      <c r="IGJ79" s="78"/>
      <c r="IGK79" s="9"/>
      <c r="IGL79" s="9"/>
      <c r="IGM79" s="78"/>
      <c r="IGN79" s="10"/>
      <c r="IGO79" s="10"/>
      <c r="IGP79" s="10"/>
      <c r="IGQ79" s="9"/>
      <c r="IGR79" s="9"/>
      <c r="IGS79" s="78"/>
      <c r="IGT79" s="10"/>
      <c r="IGU79" s="10"/>
      <c r="IGV79" s="10"/>
      <c r="IGW79" s="9"/>
      <c r="IGX79" s="9"/>
      <c r="IGY79" s="78"/>
      <c r="IGZ79" s="9"/>
      <c r="IHA79" s="9"/>
      <c r="IHB79" s="78"/>
      <c r="IHC79" s="10"/>
      <c r="IHD79" s="10"/>
      <c r="IHE79" s="10"/>
      <c r="IHF79" s="10"/>
      <c r="IHG79" s="10"/>
      <c r="IHH79" s="10"/>
      <c r="IHI79" s="57"/>
      <c r="IHJ79" s="58"/>
      <c r="IHK79" s="9"/>
      <c r="IHL79" s="9"/>
      <c r="IHM79" s="78"/>
      <c r="IHN79" s="9"/>
      <c r="IHO79" s="9"/>
      <c r="IHP79" s="78"/>
      <c r="IHQ79" s="9"/>
      <c r="IHR79" s="9"/>
      <c r="IHS79" s="78"/>
      <c r="IHT79" s="9"/>
      <c r="IHU79" s="9"/>
      <c r="IHV79" s="78"/>
      <c r="IHW79" s="9"/>
      <c r="IHX79" s="9"/>
      <c r="IHY79" s="78"/>
      <c r="IHZ79" s="9"/>
      <c r="IIA79" s="9"/>
      <c r="IIB79" s="78"/>
      <c r="IIC79" s="9"/>
      <c r="IID79" s="9"/>
      <c r="IIE79" s="78"/>
      <c r="IIF79" s="9"/>
      <c r="IIG79" s="9"/>
      <c r="IIH79" s="78"/>
      <c r="III79" s="9"/>
      <c r="IIJ79" s="9"/>
      <c r="IIK79" s="78"/>
      <c r="IIL79" s="9"/>
      <c r="IIM79" s="9"/>
      <c r="IIN79" s="78"/>
      <c r="IIO79" s="9"/>
      <c r="IIP79" s="9"/>
      <c r="IIQ79" s="78"/>
      <c r="IIR79" s="9"/>
      <c r="IIS79" s="9"/>
      <c r="IIT79" s="78"/>
      <c r="IIU79" s="9"/>
      <c r="IIV79" s="9"/>
      <c r="IIW79" s="78"/>
      <c r="IIX79" s="9"/>
      <c r="IIY79" s="9"/>
      <c r="IIZ79" s="78"/>
      <c r="IJA79" s="9"/>
      <c r="IJB79" s="9"/>
      <c r="IJC79" s="78"/>
      <c r="IJD79" s="9"/>
      <c r="IJE79" s="9"/>
      <c r="IJF79" s="78"/>
      <c r="IJG79" s="9"/>
      <c r="IJH79" s="9"/>
      <c r="IJI79" s="78"/>
      <c r="IJJ79" s="9"/>
      <c r="IJK79" s="9"/>
      <c r="IJL79" s="78"/>
      <c r="IJM79" s="9"/>
      <c r="IJN79" s="9"/>
      <c r="IJO79" s="78"/>
      <c r="IJP79" s="9"/>
      <c r="IJQ79" s="9"/>
      <c r="IJR79" s="78"/>
      <c r="IJS79" s="9"/>
      <c r="IJT79" s="9"/>
      <c r="IJU79" s="78"/>
      <c r="IJV79" s="10"/>
      <c r="IJW79" s="10"/>
      <c r="IJX79" s="10"/>
      <c r="IJY79" s="9"/>
      <c r="IJZ79" s="9"/>
      <c r="IKA79" s="78"/>
      <c r="IKB79" s="10"/>
      <c r="IKC79" s="10"/>
      <c r="IKD79" s="10"/>
      <c r="IKE79" s="9"/>
      <c r="IKF79" s="9"/>
      <c r="IKG79" s="78"/>
      <c r="IKH79" s="9"/>
      <c r="IKI79" s="9"/>
      <c r="IKJ79" s="78"/>
      <c r="IKK79" s="10"/>
      <c r="IKL79" s="10"/>
      <c r="IKM79" s="10"/>
      <c r="IKN79" s="10"/>
      <c r="IKO79" s="10"/>
      <c r="IKP79" s="10"/>
      <c r="IKQ79" s="57"/>
      <c r="IKR79" s="58"/>
      <c r="IKS79" s="9"/>
      <c r="IKT79" s="9"/>
      <c r="IKU79" s="78"/>
      <c r="IKV79" s="9"/>
      <c r="IKW79" s="9"/>
      <c r="IKX79" s="78"/>
      <c r="IKY79" s="9"/>
      <c r="IKZ79" s="9"/>
      <c r="ILA79" s="78"/>
      <c r="ILB79" s="9"/>
      <c r="ILC79" s="9"/>
      <c r="ILD79" s="78"/>
      <c r="ILE79" s="9"/>
      <c r="ILF79" s="9"/>
      <c r="ILG79" s="78"/>
      <c r="ILH79" s="9"/>
      <c r="ILI79" s="9"/>
      <c r="ILJ79" s="78"/>
      <c r="ILK79" s="9"/>
      <c r="ILL79" s="9"/>
      <c r="ILM79" s="78"/>
      <c r="ILN79" s="9"/>
      <c r="ILO79" s="9"/>
      <c r="ILP79" s="78"/>
      <c r="ILQ79" s="9"/>
      <c r="ILR79" s="9"/>
      <c r="ILS79" s="78"/>
      <c r="ILT79" s="9"/>
      <c r="ILU79" s="9"/>
      <c r="ILV79" s="78"/>
      <c r="ILW79" s="9"/>
      <c r="ILX79" s="9"/>
      <c r="ILY79" s="78"/>
      <c r="ILZ79" s="9"/>
      <c r="IMA79" s="9"/>
      <c r="IMB79" s="78"/>
      <c r="IMC79" s="9"/>
      <c r="IMD79" s="9"/>
      <c r="IME79" s="78"/>
      <c r="IMF79" s="9"/>
      <c r="IMG79" s="9"/>
      <c r="IMH79" s="78"/>
      <c r="IMI79" s="9"/>
      <c r="IMJ79" s="9"/>
      <c r="IMK79" s="78"/>
      <c r="IML79" s="9"/>
      <c r="IMM79" s="9"/>
      <c r="IMN79" s="78"/>
      <c r="IMO79" s="9"/>
      <c r="IMP79" s="9"/>
      <c r="IMQ79" s="78"/>
      <c r="IMR79" s="9"/>
      <c r="IMS79" s="9"/>
      <c r="IMT79" s="78"/>
      <c r="IMU79" s="9"/>
      <c r="IMV79" s="9"/>
      <c r="IMW79" s="78"/>
      <c r="IMX79" s="9"/>
      <c r="IMY79" s="9"/>
      <c r="IMZ79" s="78"/>
      <c r="INA79" s="9"/>
      <c r="INB79" s="9"/>
      <c r="INC79" s="78"/>
      <c r="IND79" s="10"/>
      <c r="INE79" s="10"/>
      <c r="INF79" s="10"/>
      <c r="ING79" s="9"/>
      <c r="INH79" s="9"/>
      <c r="INI79" s="78"/>
      <c r="INJ79" s="10"/>
      <c r="INK79" s="10"/>
      <c r="INL79" s="10"/>
      <c r="INM79" s="9"/>
      <c r="INN79" s="9"/>
      <c r="INO79" s="78"/>
      <c r="INP79" s="9"/>
      <c r="INQ79" s="9"/>
      <c r="INR79" s="78"/>
      <c r="INS79" s="10"/>
      <c r="INT79" s="10"/>
      <c r="INU79" s="10"/>
      <c r="INV79" s="10"/>
      <c r="INW79" s="10"/>
      <c r="INX79" s="10"/>
      <c r="INY79" s="57"/>
      <c r="INZ79" s="58"/>
      <c r="IOA79" s="9"/>
      <c r="IOB79" s="9"/>
      <c r="IOC79" s="78"/>
      <c r="IOD79" s="9"/>
      <c r="IOE79" s="9"/>
      <c r="IOF79" s="78"/>
      <c r="IOG79" s="9"/>
      <c r="IOH79" s="9"/>
      <c r="IOI79" s="78"/>
      <c r="IOJ79" s="9"/>
      <c r="IOK79" s="9"/>
      <c r="IOL79" s="78"/>
      <c r="IOM79" s="9"/>
      <c r="ION79" s="9"/>
      <c r="IOO79" s="78"/>
      <c r="IOP79" s="9"/>
      <c r="IOQ79" s="9"/>
      <c r="IOR79" s="78"/>
      <c r="IOS79" s="9"/>
      <c r="IOT79" s="9"/>
      <c r="IOU79" s="78"/>
      <c r="IOV79" s="9"/>
      <c r="IOW79" s="9"/>
      <c r="IOX79" s="78"/>
      <c r="IOY79" s="9"/>
      <c r="IOZ79" s="9"/>
      <c r="IPA79" s="78"/>
      <c r="IPB79" s="9"/>
      <c r="IPC79" s="9"/>
      <c r="IPD79" s="78"/>
      <c r="IPE79" s="9"/>
      <c r="IPF79" s="9"/>
      <c r="IPG79" s="78"/>
      <c r="IPH79" s="9"/>
      <c r="IPI79" s="9"/>
      <c r="IPJ79" s="78"/>
      <c r="IPK79" s="9"/>
      <c r="IPL79" s="9"/>
      <c r="IPM79" s="78"/>
      <c r="IPN79" s="9"/>
      <c r="IPO79" s="9"/>
      <c r="IPP79" s="78"/>
      <c r="IPQ79" s="9"/>
      <c r="IPR79" s="9"/>
      <c r="IPS79" s="78"/>
      <c r="IPT79" s="9"/>
      <c r="IPU79" s="9"/>
      <c r="IPV79" s="78"/>
      <c r="IPW79" s="9"/>
      <c r="IPX79" s="9"/>
      <c r="IPY79" s="78"/>
      <c r="IPZ79" s="9"/>
      <c r="IQA79" s="9"/>
      <c r="IQB79" s="78"/>
      <c r="IQC79" s="9"/>
      <c r="IQD79" s="9"/>
      <c r="IQE79" s="78"/>
      <c r="IQF79" s="9"/>
      <c r="IQG79" s="9"/>
      <c r="IQH79" s="78"/>
      <c r="IQI79" s="9"/>
      <c r="IQJ79" s="9"/>
      <c r="IQK79" s="78"/>
      <c r="IQL79" s="10"/>
      <c r="IQM79" s="10"/>
      <c r="IQN79" s="10"/>
      <c r="IQO79" s="9"/>
      <c r="IQP79" s="9"/>
      <c r="IQQ79" s="78"/>
      <c r="IQR79" s="10"/>
      <c r="IQS79" s="10"/>
      <c r="IQT79" s="10"/>
      <c r="IQU79" s="9"/>
      <c r="IQV79" s="9"/>
      <c r="IQW79" s="78"/>
      <c r="IQX79" s="9"/>
      <c r="IQY79" s="9"/>
      <c r="IQZ79" s="78"/>
      <c r="IRA79" s="10"/>
      <c r="IRB79" s="10"/>
      <c r="IRC79" s="10"/>
      <c r="IRD79" s="10"/>
      <c r="IRE79" s="10"/>
      <c r="IRF79" s="10"/>
      <c r="IRG79" s="57"/>
      <c r="IRH79" s="58"/>
      <c r="IRI79" s="9"/>
      <c r="IRJ79" s="9"/>
      <c r="IRK79" s="78"/>
      <c r="IRL79" s="9"/>
      <c r="IRM79" s="9"/>
      <c r="IRN79" s="78"/>
      <c r="IRO79" s="9"/>
      <c r="IRP79" s="9"/>
      <c r="IRQ79" s="78"/>
      <c r="IRR79" s="9"/>
      <c r="IRS79" s="9"/>
      <c r="IRT79" s="78"/>
      <c r="IRU79" s="9"/>
      <c r="IRV79" s="9"/>
      <c r="IRW79" s="78"/>
      <c r="IRX79" s="9"/>
      <c r="IRY79" s="9"/>
      <c r="IRZ79" s="78"/>
      <c r="ISA79" s="9"/>
      <c r="ISB79" s="9"/>
      <c r="ISC79" s="78"/>
      <c r="ISD79" s="9"/>
      <c r="ISE79" s="9"/>
      <c r="ISF79" s="78"/>
      <c r="ISG79" s="9"/>
      <c r="ISH79" s="9"/>
      <c r="ISI79" s="78"/>
      <c r="ISJ79" s="9"/>
      <c r="ISK79" s="9"/>
      <c r="ISL79" s="78"/>
      <c r="ISM79" s="9"/>
      <c r="ISN79" s="9"/>
      <c r="ISO79" s="78"/>
      <c r="ISP79" s="9"/>
      <c r="ISQ79" s="9"/>
      <c r="ISR79" s="78"/>
      <c r="ISS79" s="9"/>
      <c r="IST79" s="9"/>
      <c r="ISU79" s="78"/>
      <c r="ISV79" s="9"/>
      <c r="ISW79" s="9"/>
      <c r="ISX79" s="78"/>
      <c r="ISY79" s="9"/>
      <c r="ISZ79" s="9"/>
      <c r="ITA79" s="78"/>
      <c r="ITB79" s="9"/>
      <c r="ITC79" s="9"/>
      <c r="ITD79" s="78"/>
      <c r="ITE79" s="9"/>
      <c r="ITF79" s="9"/>
      <c r="ITG79" s="78"/>
      <c r="ITH79" s="9"/>
      <c r="ITI79" s="9"/>
      <c r="ITJ79" s="78"/>
      <c r="ITK79" s="9"/>
      <c r="ITL79" s="9"/>
      <c r="ITM79" s="78"/>
      <c r="ITN79" s="9"/>
      <c r="ITO79" s="9"/>
      <c r="ITP79" s="78"/>
      <c r="ITQ79" s="9"/>
      <c r="ITR79" s="9"/>
      <c r="ITS79" s="78"/>
      <c r="ITT79" s="10"/>
      <c r="ITU79" s="10"/>
      <c r="ITV79" s="10"/>
      <c r="ITW79" s="9"/>
      <c r="ITX79" s="9"/>
      <c r="ITY79" s="78"/>
      <c r="ITZ79" s="10"/>
      <c r="IUA79" s="10"/>
      <c r="IUB79" s="10"/>
      <c r="IUC79" s="9"/>
      <c r="IUD79" s="9"/>
      <c r="IUE79" s="78"/>
      <c r="IUF79" s="9"/>
      <c r="IUG79" s="9"/>
      <c r="IUH79" s="78"/>
      <c r="IUI79" s="10"/>
      <c r="IUJ79" s="10"/>
      <c r="IUK79" s="10"/>
      <c r="IUL79" s="10"/>
      <c r="IUM79" s="10"/>
      <c r="IUN79" s="10"/>
      <c r="IUO79" s="57"/>
      <c r="IUP79" s="58"/>
      <c r="IUQ79" s="9"/>
      <c r="IUR79" s="9"/>
      <c r="IUS79" s="78"/>
      <c r="IUT79" s="9"/>
      <c r="IUU79" s="9"/>
      <c r="IUV79" s="78"/>
      <c r="IUW79" s="9"/>
      <c r="IUX79" s="9"/>
      <c r="IUY79" s="78"/>
      <c r="IUZ79" s="9"/>
      <c r="IVA79" s="9"/>
      <c r="IVB79" s="78"/>
      <c r="IVC79" s="9"/>
      <c r="IVD79" s="9"/>
      <c r="IVE79" s="78"/>
      <c r="IVF79" s="9"/>
      <c r="IVG79" s="9"/>
      <c r="IVH79" s="78"/>
      <c r="IVI79" s="9"/>
      <c r="IVJ79" s="9"/>
      <c r="IVK79" s="78"/>
      <c r="IVL79" s="9"/>
      <c r="IVM79" s="9"/>
      <c r="IVN79" s="78"/>
      <c r="IVO79" s="9"/>
      <c r="IVP79" s="9"/>
      <c r="IVQ79" s="78"/>
      <c r="IVR79" s="9"/>
      <c r="IVS79" s="9"/>
      <c r="IVT79" s="78"/>
      <c r="IVU79" s="9"/>
      <c r="IVV79" s="9"/>
      <c r="IVW79" s="78"/>
      <c r="IVX79" s="9"/>
      <c r="IVY79" s="9"/>
      <c r="IVZ79" s="78"/>
      <c r="IWA79" s="9"/>
      <c r="IWB79" s="9"/>
      <c r="IWC79" s="78"/>
      <c r="IWD79" s="9"/>
      <c r="IWE79" s="9"/>
      <c r="IWF79" s="78"/>
      <c r="IWG79" s="9"/>
      <c r="IWH79" s="9"/>
      <c r="IWI79" s="78"/>
      <c r="IWJ79" s="9"/>
      <c r="IWK79" s="9"/>
      <c r="IWL79" s="78"/>
      <c r="IWM79" s="9"/>
      <c r="IWN79" s="9"/>
      <c r="IWO79" s="78"/>
      <c r="IWP79" s="9"/>
      <c r="IWQ79" s="9"/>
      <c r="IWR79" s="78"/>
      <c r="IWS79" s="9"/>
      <c r="IWT79" s="9"/>
      <c r="IWU79" s="78"/>
      <c r="IWV79" s="9"/>
      <c r="IWW79" s="9"/>
      <c r="IWX79" s="78"/>
      <c r="IWY79" s="9"/>
      <c r="IWZ79" s="9"/>
      <c r="IXA79" s="78"/>
      <c r="IXB79" s="10"/>
      <c r="IXC79" s="10"/>
      <c r="IXD79" s="10"/>
      <c r="IXE79" s="9"/>
      <c r="IXF79" s="9"/>
      <c r="IXG79" s="78"/>
      <c r="IXH79" s="10"/>
      <c r="IXI79" s="10"/>
      <c r="IXJ79" s="10"/>
      <c r="IXK79" s="9"/>
      <c r="IXL79" s="9"/>
      <c r="IXM79" s="78"/>
      <c r="IXN79" s="9"/>
      <c r="IXO79" s="9"/>
      <c r="IXP79" s="78"/>
      <c r="IXQ79" s="10"/>
      <c r="IXR79" s="10"/>
      <c r="IXS79" s="10"/>
      <c r="IXT79" s="10"/>
      <c r="IXU79" s="10"/>
      <c r="IXV79" s="10"/>
      <c r="IXW79" s="57"/>
      <c r="IXX79" s="58"/>
      <c r="IXY79" s="9"/>
      <c r="IXZ79" s="9"/>
      <c r="IYA79" s="78"/>
      <c r="IYB79" s="9"/>
      <c r="IYC79" s="9"/>
      <c r="IYD79" s="78"/>
      <c r="IYE79" s="9"/>
      <c r="IYF79" s="9"/>
      <c r="IYG79" s="78"/>
      <c r="IYH79" s="9"/>
      <c r="IYI79" s="9"/>
      <c r="IYJ79" s="78"/>
      <c r="IYK79" s="9"/>
      <c r="IYL79" s="9"/>
      <c r="IYM79" s="78"/>
      <c r="IYN79" s="9"/>
      <c r="IYO79" s="9"/>
      <c r="IYP79" s="78"/>
      <c r="IYQ79" s="9"/>
      <c r="IYR79" s="9"/>
      <c r="IYS79" s="78"/>
      <c r="IYT79" s="9"/>
      <c r="IYU79" s="9"/>
      <c r="IYV79" s="78"/>
      <c r="IYW79" s="9"/>
      <c r="IYX79" s="9"/>
      <c r="IYY79" s="78"/>
      <c r="IYZ79" s="9"/>
      <c r="IZA79" s="9"/>
      <c r="IZB79" s="78"/>
      <c r="IZC79" s="9"/>
      <c r="IZD79" s="9"/>
      <c r="IZE79" s="78"/>
      <c r="IZF79" s="9"/>
      <c r="IZG79" s="9"/>
      <c r="IZH79" s="78"/>
      <c r="IZI79" s="9"/>
      <c r="IZJ79" s="9"/>
      <c r="IZK79" s="78"/>
      <c r="IZL79" s="9"/>
      <c r="IZM79" s="9"/>
      <c r="IZN79" s="78"/>
      <c r="IZO79" s="9"/>
      <c r="IZP79" s="9"/>
      <c r="IZQ79" s="78"/>
      <c r="IZR79" s="9"/>
      <c r="IZS79" s="9"/>
      <c r="IZT79" s="78"/>
      <c r="IZU79" s="9"/>
      <c r="IZV79" s="9"/>
      <c r="IZW79" s="78"/>
      <c r="IZX79" s="9"/>
      <c r="IZY79" s="9"/>
      <c r="IZZ79" s="78"/>
      <c r="JAA79" s="9"/>
      <c r="JAB79" s="9"/>
      <c r="JAC79" s="78"/>
      <c r="JAD79" s="9"/>
      <c r="JAE79" s="9"/>
      <c r="JAF79" s="78"/>
      <c r="JAG79" s="9"/>
      <c r="JAH79" s="9"/>
      <c r="JAI79" s="78"/>
      <c r="JAJ79" s="10"/>
      <c r="JAK79" s="10"/>
      <c r="JAL79" s="10"/>
      <c r="JAM79" s="9"/>
      <c r="JAN79" s="9"/>
      <c r="JAO79" s="78"/>
      <c r="JAP79" s="10"/>
      <c r="JAQ79" s="10"/>
      <c r="JAR79" s="10"/>
      <c r="JAS79" s="9"/>
      <c r="JAT79" s="9"/>
      <c r="JAU79" s="78"/>
      <c r="JAV79" s="9"/>
      <c r="JAW79" s="9"/>
      <c r="JAX79" s="78"/>
      <c r="JAY79" s="10"/>
      <c r="JAZ79" s="10"/>
      <c r="JBA79" s="10"/>
      <c r="JBB79" s="10"/>
      <c r="JBC79" s="10"/>
      <c r="JBD79" s="10"/>
      <c r="JBE79" s="57"/>
      <c r="JBF79" s="58"/>
      <c r="JBG79" s="9"/>
      <c r="JBH79" s="9"/>
      <c r="JBI79" s="78"/>
      <c r="JBJ79" s="9"/>
      <c r="JBK79" s="9"/>
      <c r="JBL79" s="78"/>
      <c r="JBM79" s="9"/>
      <c r="JBN79" s="9"/>
      <c r="JBO79" s="78"/>
      <c r="JBP79" s="9"/>
      <c r="JBQ79" s="9"/>
      <c r="JBR79" s="78"/>
      <c r="JBS79" s="9"/>
      <c r="JBT79" s="9"/>
      <c r="JBU79" s="78"/>
      <c r="JBV79" s="9"/>
      <c r="JBW79" s="9"/>
      <c r="JBX79" s="78"/>
      <c r="JBY79" s="9"/>
      <c r="JBZ79" s="9"/>
      <c r="JCA79" s="78"/>
      <c r="JCB79" s="9"/>
      <c r="JCC79" s="9"/>
      <c r="JCD79" s="78"/>
      <c r="JCE79" s="9"/>
      <c r="JCF79" s="9"/>
      <c r="JCG79" s="78"/>
      <c r="JCH79" s="9"/>
      <c r="JCI79" s="9"/>
      <c r="JCJ79" s="78"/>
      <c r="JCK79" s="9"/>
      <c r="JCL79" s="9"/>
      <c r="JCM79" s="78"/>
      <c r="JCN79" s="9"/>
      <c r="JCO79" s="9"/>
      <c r="JCP79" s="78"/>
      <c r="JCQ79" s="9"/>
      <c r="JCR79" s="9"/>
      <c r="JCS79" s="78"/>
      <c r="JCT79" s="9"/>
      <c r="JCU79" s="9"/>
      <c r="JCV79" s="78"/>
      <c r="JCW79" s="9"/>
      <c r="JCX79" s="9"/>
      <c r="JCY79" s="78"/>
      <c r="JCZ79" s="9"/>
      <c r="JDA79" s="9"/>
      <c r="JDB79" s="78"/>
      <c r="JDC79" s="9"/>
      <c r="JDD79" s="9"/>
      <c r="JDE79" s="78"/>
      <c r="JDF79" s="9"/>
      <c r="JDG79" s="9"/>
      <c r="JDH79" s="78"/>
      <c r="JDI79" s="9"/>
      <c r="JDJ79" s="9"/>
      <c r="JDK79" s="78"/>
      <c r="JDL79" s="9"/>
      <c r="JDM79" s="9"/>
      <c r="JDN79" s="78"/>
      <c r="JDO79" s="9"/>
      <c r="JDP79" s="9"/>
      <c r="JDQ79" s="78"/>
      <c r="JDR79" s="10"/>
      <c r="JDS79" s="10"/>
      <c r="JDT79" s="10"/>
      <c r="JDU79" s="9"/>
      <c r="JDV79" s="9"/>
      <c r="JDW79" s="78"/>
      <c r="JDX79" s="10"/>
      <c r="JDY79" s="10"/>
      <c r="JDZ79" s="10"/>
      <c r="JEA79" s="9"/>
      <c r="JEB79" s="9"/>
      <c r="JEC79" s="78"/>
      <c r="JED79" s="9"/>
      <c r="JEE79" s="9"/>
      <c r="JEF79" s="78"/>
      <c r="JEG79" s="10"/>
      <c r="JEH79" s="10"/>
      <c r="JEI79" s="10"/>
      <c r="JEJ79" s="10"/>
      <c r="JEK79" s="10"/>
      <c r="JEL79" s="10"/>
      <c r="JEM79" s="57"/>
      <c r="JEN79" s="58"/>
      <c r="JEO79" s="9"/>
      <c r="JEP79" s="9"/>
      <c r="JEQ79" s="78"/>
      <c r="JER79" s="9"/>
      <c r="JES79" s="9"/>
      <c r="JET79" s="78"/>
      <c r="JEU79" s="9"/>
      <c r="JEV79" s="9"/>
      <c r="JEW79" s="78"/>
      <c r="JEX79" s="9"/>
      <c r="JEY79" s="9"/>
      <c r="JEZ79" s="78"/>
      <c r="JFA79" s="9"/>
      <c r="JFB79" s="9"/>
      <c r="JFC79" s="78"/>
      <c r="JFD79" s="9"/>
      <c r="JFE79" s="9"/>
      <c r="JFF79" s="78"/>
      <c r="JFG79" s="9"/>
      <c r="JFH79" s="9"/>
      <c r="JFI79" s="78"/>
      <c r="JFJ79" s="9"/>
      <c r="JFK79" s="9"/>
      <c r="JFL79" s="78"/>
      <c r="JFM79" s="9"/>
      <c r="JFN79" s="9"/>
      <c r="JFO79" s="78"/>
      <c r="JFP79" s="9"/>
      <c r="JFQ79" s="9"/>
      <c r="JFR79" s="78"/>
      <c r="JFS79" s="9"/>
      <c r="JFT79" s="9"/>
      <c r="JFU79" s="78"/>
      <c r="JFV79" s="9"/>
      <c r="JFW79" s="9"/>
      <c r="JFX79" s="78"/>
      <c r="JFY79" s="9"/>
      <c r="JFZ79" s="9"/>
      <c r="JGA79" s="78"/>
      <c r="JGB79" s="9"/>
      <c r="JGC79" s="9"/>
      <c r="JGD79" s="78"/>
      <c r="JGE79" s="9"/>
      <c r="JGF79" s="9"/>
      <c r="JGG79" s="78"/>
      <c r="JGH79" s="9"/>
      <c r="JGI79" s="9"/>
      <c r="JGJ79" s="78"/>
      <c r="JGK79" s="9"/>
      <c r="JGL79" s="9"/>
      <c r="JGM79" s="78"/>
      <c r="JGN79" s="9"/>
      <c r="JGO79" s="9"/>
      <c r="JGP79" s="78"/>
      <c r="JGQ79" s="9"/>
      <c r="JGR79" s="9"/>
      <c r="JGS79" s="78"/>
      <c r="JGT79" s="9"/>
      <c r="JGU79" s="9"/>
      <c r="JGV79" s="78"/>
      <c r="JGW79" s="9"/>
      <c r="JGX79" s="9"/>
      <c r="JGY79" s="78"/>
      <c r="JGZ79" s="10"/>
      <c r="JHA79" s="10"/>
      <c r="JHB79" s="10"/>
      <c r="JHC79" s="9"/>
      <c r="JHD79" s="9"/>
      <c r="JHE79" s="78"/>
      <c r="JHF79" s="10"/>
      <c r="JHG79" s="10"/>
      <c r="JHH79" s="10"/>
      <c r="JHI79" s="9"/>
      <c r="JHJ79" s="9"/>
      <c r="JHK79" s="78"/>
      <c r="JHL79" s="9"/>
      <c r="JHM79" s="9"/>
      <c r="JHN79" s="78"/>
      <c r="JHO79" s="10"/>
      <c r="JHP79" s="10"/>
      <c r="JHQ79" s="10"/>
      <c r="JHR79" s="10"/>
      <c r="JHS79" s="10"/>
      <c r="JHT79" s="10"/>
      <c r="JHU79" s="57"/>
      <c r="JHV79" s="58"/>
      <c r="JHW79" s="9"/>
      <c r="JHX79" s="9"/>
      <c r="JHY79" s="78"/>
      <c r="JHZ79" s="9"/>
      <c r="JIA79" s="9"/>
      <c r="JIB79" s="78"/>
      <c r="JIC79" s="9"/>
      <c r="JID79" s="9"/>
      <c r="JIE79" s="78"/>
      <c r="JIF79" s="9"/>
      <c r="JIG79" s="9"/>
      <c r="JIH79" s="78"/>
      <c r="JII79" s="9"/>
      <c r="JIJ79" s="9"/>
      <c r="JIK79" s="78"/>
      <c r="JIL79" s="9"/>
      <c r="JIM79" s="9"/>
      <c r="JIN79" s="78"/>
      <c r="JIO79" s="9"/>
      <c r="JIP79" s="9"/>
      <c r="JIQ79" s="78"/>
      <c r="JIR79" s="9"/>
      <c r="JIS79" s="9"/>
      <c r="JIT79" s="78"/>
      <c r="JIU79" s="9"/>
      <c r="JIV79" s="9"/>
      <c r="JIW79" s="78"/>
      <c r="JIX79" s="9"/>
      <c r="JIY79" s="9"/>
      <c r="JIZ79" s="78"/>
      <c r="JJA79" s="9"/>
      <c r="JJB79" s="9"/>
      <c r="JJC79" s="78"/>
      <c r="JJD79" s="9"/>
      <c r="JJE79" s="9"/>
      <c r="JJF79" s="78"/>
      <c r="JJG79" s="9"/>
      <c r="JJH79" s="9"/>
      <c r="JJI79" s="78"/>
      <c r="JJJ79" s="9"/>
      <c r="JJK79" s="9"/>
      <c r="JJL79" s="78"/>
      <c r="JJM79" s="9"/>
      <c r="JJN79" s="9"/>
      <c r="JJO79" s="78"/>
      <c r="JJP79" s="9"/>
      <c r="JJQ79" s="9"/>
      <c r="JJR79" s="78"/>
      <c r="JJS79" s="9"/>
      <c r="JJT79" s="9"/>
      <c r="JJU79" s="78"/>
      <c r="JJV79" s="9"/>
      <c r="JJW79" s="9"/>
      <c r="JJX79" s="78"/>
      <c r="JJY79" s="9"/>
      <c r="JJZ79" s="9"/>
      <c r="JKA79" s="78"/>
      <c r="JKB79" s="9"/>
      <c r="JKC79" s="9"/>
      <c r="JKD79" s="78"/>
      <c r="JKE79" s="9"/>
      <c r="JKF79" s="9"/>
      <c r="JKG79" s="78"/>
      <c r="JKH79" s="10"/>
      <c r="JKI79" s="10"/>
      <c r="JKJ79" s="10"/>
      <c r="JKK79" s="9"/>
      <c r="JKL79" s="9"/>
      <c r="JKM79" s="78"/>
      <c r="JKN79" s="10"/>
      <c r="JKO79" s="10"/>
      <c r="JKP79" s="10"/>
      <c r="JKQ79" s="9"/>
      <c r="JKR79" s="9"/>
      <c r="JKS79" s="78"/>
      <c r="JKT79" s="9"/>
      <c r="JKU79" s="9"/>
      <c r="JKV79" s="78"/>
      <c r="JKW79" s="10"/>
      <c r="JKX79" s="10"/>
      <c r="JKY79" s="10"/>
      <c r="JKZ79" s="10"/>
      <c r="JLA79" s="10"/>
      <c r="JLB79" s="10"/>
      <c r="JLC79" s="57"/>
      <c r="JLD79" s="58"/>
      <c r="JLE79" s="9"/>
      <c r="JLF79" s="9"/>
      <c r="JLG79" s="78"/>
      <c r="JLH79" s="9"/>
      <c r="JLI79" s="9"/>
      <c r="JLJ79" s="78"/>
      <c r="JLK79" s="9"/>
      <c r="JLL79" s="9"/>
      <c r="JLM79" s="78"/>
      <c r="JLN79" s="9"/>
      <c r="JLO79" s="9"/>
      <c r="JLP79" s="78"/>
      <c r="JLQ79" s="9"/>
      <c r="JLR79" s="9"/>
      <c r="JLS79" s="78"/>
      <c r="JLT79" s="9"/>
      <c r="JLU79" s="9"/>
      <c r="JLV79" s="78"/>
      <c r="JLW79" s="9"/>
      <c r="JLX79" s="9"/>
      <c r="JLY79" s="78"/>
      <c r="JLZ79" s="9"/>
      <c r="JMA79" s="9"/>
      <c r="JMB79" s="78"/>
      <c r="JMC79" s="9"/>
      <c r="JMD79" s="9"/>
      <c r="JME79" s="78"/>
      <c r="JMF79" s="9"/>
      <c r="JMG79" s="9"/>
      <c r="JMH79" s="78"/>
      <c r="JMI79" s="9"/>
      <c r="JMJ79" s="9"/>
      <c r="JMK79" s="78"/>
      <c r="JML79" s="9"/>
      <c r="JMM79" s="9"/>
      <c r="JMN79" s="78"/>
      <c r="JMO79" s="9"/>
      <c r="JMP79" s="9"/>
      <c r="JMQ79" s="78"/>
      <c r="JMR79" s="9"/>
      <c r="JMS79" s="9"/>
      <c r="JMT79" s="78"/>
      <c r="JMU79" s="9"/>
      <c r="JMV79" s="9"/>
      <c r="JMW79" s="78"/>
      <c r="JMX79" s="9"/>
      <c r="JMY79" s="9"/>
      <c r="JMZ79" s="78"/>
      <c r="JNA79" s="9"/>
      <c r="JNB79" s="9"/>
      <c r="JNC79" s="78"/>
      <c r="JND79" s="9"/>
      <c r="JNE79" s="9"/>
      <c r="JNF79" s="78"/>
      <c r="JNG79" s="9"/>
      <c r="JNH79" s="9"/>
      <c r="JNI79" s="78"/>
      <c r="JNJ79" s="9"/>
      <c r="JNK79" s="9"/>
      <c r="JNL79" s="78"/>
      <c r="JNM79" s="9"/>
      <c r="JNN79" s="9"/>
      <c r="JNO79" s="78"/>
      <c r="JNP79" s="10"/>
      <c r="JNQ79" s="10"/>
      <c r="JNR79" s="10"/>
      <c r="JNS79" s="9"/>
      <c r="JNT79" s="9"/>
      <c r="JNU79" s="78"/>
      <c r="JNV79" s="10"/>
      <c r="JNW79" s="10"/>
      <c r="JNX79" s="10"/>
      <c r="JNY79" s="9"/>
      <c r="JNZ79" s="9"/>
      <c r="JOA79" s="78"/>
      <c r="JOB79" s="9"/>
      <c r="JOC79" s="9"/>
      <c r="JOD79" s="78"/>
      <c r="JOE79" s="10"/>
      <c r="JOF79" s="10"/>
      <c r="JOG79" s="10"/>
      <c r="JOH79" s="10"/>
      <c r="JOI79" s="10"/>
      <c r="JOJ79" s="10"/>
      <c r="JOK79" s="57"/>
      <c r="JOL79" s="58"/>
      <c r="JOM79" s="9"/>
      <c r="JON79" s="9"/>
      <c r="JOO79" s="78"/>
      <c r="JOP79" s="9"/>
      <c r="JOQ79" s="9"/>
      <c r="JOR79" s="78"/>
      <c r="JOS79" s="9"/>
      <c r="JOT79" s="9"/>
      <c r="JOU79" s="78"/>
      <c r="JOV79" s="9"/>
      <c r="JOW79" s="9"/>
      <c r="JOX79" s="78"/>
      <c r="JOY79" s="9"/>
      <c r="JOZ79" s="9"/>
      <c r="JPA79" s="78"/>
      <c r="JPB79" s="9"/>
      <c r="JPC79" s="9"/>
      <c r="JPD79" s="78"/>
      <c r="JPE79" s="9"/>
      <c r="JPF79" s="9"/>
      <c r="JPG79" s="78"/>
      <c r="JPH79" s="9"/>
      <c r="JPI79" s="9"/>
      <c r="JPJ79" s="78"/>
      <c r="JPK79" s="9"/>
      <c r="JPL79" s="9"/>
      <c r="JPM79" s="78"/>
      <c r="JPN79" s="9"/>
      <c r="JPO79" s="9"/>
      <c r="JPP79" s="78"/>
      <c r="JPQ79" s="9"/>
      <c r="JPR79" s="9"/>
      <c r="JPS79" s="78"/>
      <c r="JPT79" s="9"/>
      <c r="JPU79" s="9"/>
      <c r="JPV79" s="78"/>
      <c r="JPW79" s="9"/>
      <c r="JPX79" s="9"/>
      <c r="JPY79" s="78"/>
      <c r="JPZ79" s="9"/>
      <c r="JQA79" s="9"/>
      <c r="JQB79" s="78"/>
      <c r="JQC79" s="9"/>
      <c r="JQD79" s="9"/>
      <c r="JQE79" s="78"/>
      <c r="JQF79" s="9"/>
      <c r="JQG79" s="9"/>
      <c r="JQH79" s="78"/>
      <c r="JQI79" s="9"/>
      <c r="JQJ79" s="9"/>
      <c r="JQK79" s="78"/>
      <c r="JQL79" s="9"/>
      <c r="JQM79" s="9"/>
      <c r="JQN79" s="78"/>
      <c r="JQO79" s="9"/>
      <c r="JQP79" s="9"/>
      <c r="JQQ79" s="78"/>
      <c r="JQR79" s="9"/>
      <c r="JQS79" s="9"/>
      <c r="JQT79" s="78"/>
      <c r="JQU79" s="9"/>
      <c r="JQV79" s="9"/>
      <c r="JQW79" s="78"/>
      <c r="JQX79" s="10"/>
      <c r="JQY79" s="10"/>
      <c r="JQZ79" s="10"/>
      <c r="JRA79" s="9"/>
      <c r="JRB79" s="9"/>
      <c r="JRC79" s="78"/>
      <c r="JRD79" s="10"/>
      <c r="JRE79" s="10"/>
      <c r="JRF79" s="10"/>
      <c r="JRG79" s="9"/>
      <c r="JRH79" s="9"/>
      <c r="JRI79" s="78"/>
      <c r="JRJ79" s="9"/>
      <c r="JRK79" s="9"/>
      <c r="JRL79" s="78"/>
      <c r="JRM79" s="10"/>
      <c r="JRN79" s="10"/>
      <c r="JRO79" s="10"/>
      <c r="JRP79" s="10"/>
      <c r="JRQ79" s="10"/>
      <c r="JRR79" s="10"/>
      <c r="JRS79" s="57"/>
      <c r="JRT79" s="58"/>
      <c r="JRU79" s="9"/>
      <c r="JRV79" s="9"/>
      <c r="JRW79" s="78"/>
      <c r="JRX79" s="9"/>
      <c r="JRY79" s="9"/>
      <c r="JRZ79" s="78"/>
      <c r="JSA79" s="9"/>
      <c r="JSB79" s="9"/>
      <c r="JSC79" s="78"/>
      <c r="JSD79" s="9"/>
      <c r="JSE79" s="9"/>
      <c r="JSF79" s="78"/>
      <c r="JSG79" s="9"/>
      <c r="JSH79" s="9"/>
      <c r="JSI79" s="78"/>
      <c r="JSJ79" s="9"/>
      <c r="JSK79" s="9"/>
      <c r="JSL79" s="78"/>
      <c r="JSM79" s="9"/>
      <c r="JSN79" s="9"/>
      <c r="JSO79" s="78"/>
      <c r="JSP79" s="9"/>
      <c r="JSQ79" s="9"/>
      <c r="JSR79" s="78"/>
      <c r="JSS79" s="9"/>
      <c r="JST79" s="9"/>
      <c r="JSU79" s="78"/>
      <c r="JSV79" s="9"/>
      <c r="JSW79" s="9"/>
      <c r="JSX79" s="78"/>
      <c r="JSY79" s="9"/>
      <c r="JSZ79" s="9"/>
      <c r="JTA79" s="78"/>
      <c r="JTB79" s="9"/>
      <c r="JTC79" s="9"/>
      <c r="JTD79" s="78"/>
      <c r="JTE79" s="9"/>
      <c r="JTF79" s="9"/>
      <c r="JTG79" s="78"/>
      <c r="JTH79" s="9"/>
      <c r="JTI79" s="9"/>
      <c r="JTJ79" s="78"/>
      <c r="JTK79" s="9"/>
      <c r="JTL79" s="9"/>
      <c r="JTM79" s="78"/>
      <c r="JTN79" s="9"/>
      <c r="JTO79" s="9"/>
      <c r="JTP79" s="78"/>
      <c r="JTQ79" s="9"/>
      <c r="JTR79" s="9"/>
      <c r="JTS79" s="78"/>
      <c r="JTT79" s="9"/>
      <c r="JTU79" s="9"/>
      <c r="JTV79" s="78"/>
      <c r="JTW79" s="9"/>
      <c r="JTX79" s="9"/>
      <c r="JTY79" s="78"/>
      <c r="JTZ79" s="9"/>
      <c r="JUA79" s="9"/>
      <c r="JUB79" s="78"/>
      <c r="JUC79" s="9"/>
      <c r="JUD79" s="9"/>
      <c r="JUE79" s="78"/>
      <c r="JUF79" s="10"/>
      <c r="JUG79" s="10"/>
      <c r="JUH79" s="10"/>
      <c r="JUI79" s="9"/>
      <c r="JUJ79" s="9"/>
      <c r="JUK79" s="78"/>
      <c r="JUL79" s="10"/>
      <c r="JUM79" s="10"/>
      <c r="JUN79" s="10"/>
      <c r="JUO79" s="9"/>
      <c r="JUP79" s="9"/>
      <c r="JUQ79" s="78"/>
      <c r="JUR79" s="9"/>
      <c r="JUS79" s="9"/>
      <c r="JUT79" s="78"/>
      <c r="JUU79" s="10"/>
      <c r="JUV79" s="10"/>
      <c r="JUW79" s="10"/>
      <c r="JUX79" s="10"/>
      <c r="JUY79" s="10"/>
      <c r="JUZ79" s="10"/>
      <c r="JVA79" s="57"/>
      <c r="JVB79" s="58"/>
      <c r="JVC79" s="9"/>
      <c r="JVD79" s="9"/>
      <c r="JVE79" s="78"/>
      <c r="JVF79" s="9"/>
      <c r="JVG79" s="9"/>
      <c r="JVH79" s="78"/>
      <c r="JVI79" s="9"/>
      <c r="JVJ79" s="9"/>
      <c r="JVK79" s="78"/>
      <c r="JVL79" s="9"/>
      <c r="JVM79" s="9"/>
      <c r="JVN79" s="78"/>
      <c r="JVO79" s="9"/>
      <c r="JVP79" s="9"/>
      <c r="JVQ79" s="78"/>
      <c r="JVR79" s="9"/>
      <c r="JVS79" s="9"/>
      <c r="JVT79" s="78"/>
      <c r="JVU79" s="9"/>
      <c r="JVV79" s="9"/>
      <c r="JVW79" s="78"/>
      <c r="JVX79" s="9"/>
      <c r="JVY79" s="9"/>
      <c r="JVZ79" s="78"/>
      <c r="JWA79" s="9"/>
      <c r="JWB79" s="9"/>
      <c r="JWC79" s="78"/>
      <c r="JWD79" s="9"/>
      <c r="JWE79" s="9"/>
      <c r="JWF79" s="78"/>
      <c r="JWG79" s="9"/>
      <c r="JWH79" s="9"/>
      <c r="JWI79" s="78"/>
      <c r="JWJ79" s="9"/>
      <c r="JWK79" s="9"/>
      <c r="JWL79" s="78"/>
      <c r="JWM79" s="9"/>
      <c r="JWN79" s="9"/>
      <c r="JWO79" s="78"/>
      <c r="JWP79" s="9"/>
      <c r="JWQ79" s="9"/>
      <c r="JWR79" s="78"/>
      <c r="JWS79" s="9"/>
      <c r="JWT79" s="9"/>
      <c r="JWU79" s="78"/>
      <c r="JWV79" s="9"/>
      <c r="JWW79" s="9"/>
      <c r="JWX79" s="78"/>
      <c r="JWY79" s="9"/>
      <c r="JWZ79" s="9"/>
      <c r="JXA79" s="78"/>
      <c r="JXB79" s="9"/>
      <c r="JXC79" s="9"/>
      <c r="JXD79" s="78"/>
      <c r="JXE79" s="9"/>
      <c r="JXF79" s="9"/>
      <c r="JXG79" s="78"/>
      <c r="JXH79" s="9"/>
      <c r="JXI79" s="9"/>
      <c r="JXJ79" s="78"/>
      <c r="JXK79" s="9"/>
      <c r="JXL79" s="9"/>
      <c r="JXM79" s="78"/>
      <c r="JXN79" s="10"/>
      <c r="JXO79" s="10"/>
      <c r="JXP79" s="10"/>
      <c r="JXQ79" s="9"/>
      <c r="JXR79" s="9"/>
      <c r="JXS79" s="78"/>
      <c r="JXT79" s="10"/>
      <c r="JXU79" s="10"/>
      <c r="JXV79" s="10"/>
      <c r="JXW79" s="9"/>
      <c r="JXX79" s="9"/>
      <c r="JXY79" s="78"/>
      <c r="JXZ79" s="9"/>
      <c r="JYA79" s="9"/>
      <c r="JYB79" s="78"/>
      <c r="JYC79" s="10"/>
      <c r="JYD79" s="10"/>
      <c r="JYE79" s="10"/>
      <c r="JYF79" s="10"/>
      <c r="JYG79" s="10"/>
      <c r="JYH79" s="10"/>
      <c r="JYI79" s="57"/>
      <c r="JYJ79" s="58"/>
      <c r="JYK79" s="9"/>
      <c r="JYL79" s="9"/>
      <c r="JYM79" s="78"/>
      <c r="JYN79" s="9"/>
      <c r="JYO79" s="9"/>
      <c r="JYP79" s="78"/>
      <c r="JYQ79" s="9"/>
      <c r="JYR79" s="9"/>
      <c r="JYS79" s="78"/>
      <c r="JYT79" s="9"/>
      <c r="JYU79" s="9"/>
      <c r="JYV79" s="78"/>
      <c r="JYW79" s="9"/>
      <c r="JYX79" s="9"/>
      <c r="JYY79" s="78"/>
      <c r="JYZ79" s="9"/>
      <c r="JZA79" s="9"/>
      <c r="JZB79" s="78"/>
      <c r="JZC79" s="9"/>
      <c r="JZD79" s="9"/>
      <c r="JZE79" s="78"/>
      <c r="JZF79" s="9"/>
      <c r="JZG79" s="9"/>
      <c r="JZH79" s="78"/>
      <c r="JZI79" s="9"/>
      <c r="JZJ79" s="9"/>
      <c r="JZK79" s="78"/>
      <c r="JZL79" s="9"/>
      <c r="JZM79" s="9"/>
      <c r="JZN79" s="78"/>
      <c r="JZO79" s="9"/>
      <c r="JZP79" s="9"/>
      <c r="JZQ79" s="78"/>
      <c r="JZR79" s="9"/>
      <c r="JZS79" s="9"/>
      <c r="JZT79" s="78"/>
      <c r="JZU79" s="9"/>
      <c r="JZV79" s="9"/>
      <c r="JZW79" s="78"/>
      <c r="JZX79" s="9"/>
      <c r="JZY79" s="9"/>
      <c r="JZZ79" s="78"/>
      <c r="KAA79" s="9"/>
      <c r="KAB79" s="9"/>
      <c r="KAC79" s="78"/>
      <c r="KAD79" s="9"/>
      <c r="KAE79" s="9"/>
      <c r="KAF79" s="78"/>
      <c r="KAG79" s="9"/>
      <c r="KAH79" s="9"/>
      <c r="KAI79" s="78"/>
      <c r="KAJ79" s="9"/>
      <c r="KAK79" s="9"/>
      <c r="KAL79" s="78"/>
      <c r="KAM79" s="9"/>
      <c r="KAN79" s="9"/>
      <c r="KAO79" s="78"/>
      <c r="KAP79" s="9"/>
      <c r="KAQ79" s="9"/>
      <c r="KAR79" s="78"/>
      <c r="KAS79" s="9"/>
      <c r="KAT79" s="9"/>
      <c r="KAU79" s="78"/>
      <c r="KAV79" s="10"/>
      <c r="KAW79" s="10"/>
      <c r="KAX79" s="10"/>
      <c r="KAY79" s="9"/>
      <c r="KAZ79" s="9"/>
      <c r="KBA79" s="78"/>
      <c r="KBB79" s="10"/>
      <c r="KBC79" s="10"/>
      <c r="KBD79" s="10"/>
      <c r="KBE79" s="9"/>
      <c r="KBF79" s="9"/>
      <c r="KBG79" s="78"/>
      <c r="KBH79" s="9"/>
      <c r="KBI79" s="9"/>
      <c r="KBJ79" s="78"/>
      <c r="KBK79" s="10"/>
      <c r="KBL79" s="10"/>
      <c r="KBM79" s="10"/>
      <c r="KBN79" s="10"/>
      <c r="KBO79" s="10"/>
      <c r="KBP79" s="10"/>
      <c r="KBQ79" s="57"/>
      <c r="KBR79" s="58"/>
      <c r="KBS79" s="9"/>
      <c r="KBT79" s="9"/>
      <c r="KBU79" s="78"/>
      <c r="KBV79" s="9"/>
      <c r="KBW79" s="9"/>
      <c r="KBX79" s="78"/>
      <c r="KBY79" s="9"/>
      <c r="KBZ79" s="9"/>
      <c r="KCA79" s="78"/>
      <c r="KCB79" s="9"/>
      <c r="KCC79" s="9"/>
      <c r="KCD79" s="78"/>
      <c r="KCE79" s="9"/>
      <c r="KCF79" s="9"/>
      <c r="KCG79" s="78"/>
      <c r="KCH79" s="9"/>
      <c r="KCI79" s="9"/>
      <c r="KCJ79" s="78"/>
      <c r="KCK79" s="9"/>
      <c r="KCL79" s="9"/>
      <c r="KCM79" s="78"/>
      <c r="KCN79" s="9"/>
      <c r="KCO79" s="9"/>
      <c r="KCP79" s="78"/>
      <c r="KCQ79" s="9"/>
      <c r="KCR79" s="9"/>
      <c r="KCS79" s="78"/>
      <c r="KCT79" s="9"/>
      <c r="KCU79" s="9"/>
      <c r="KCV79" s="78"/>
      <c r="KCW79" s="9"/>
      <c r="KCX79" s="9"/>
      <c r="KCY79" s="78"/>
      <c r="KCZ79" s="9"/>
      <c r="KDA79" s="9"/>
      <c r="KDB79" s="78"/>
      <c r="KDC79" s="9"/>
      <c r="KDD79" s="9"/>
      <c r="KDE79" s="78"/>
      <c r="KDF79" s="9"/>
      <c r="KDG79" s="9"/>
      <c r="KDH79" s="78"/>
      <c r="KDI79" s="9"/>
      <c r="KDJ79" s="9"/>
      <c r="KDK79" s="78"/>
      <c r="KDL79" s="9"/>
      <c r="KDM79" s="9"/>
      <c r="KDN79" s="78"/>
      <c r="KDO79" s="9"/>
      <c r="KDP79" s="9"/>
      <c r="KDQ79" s="78"/>
      <c r="KDR79" s="9"/>
      <c r="KDS79" s="9"/>
      <c r="KDT79" s="78"/>
      <c r="KDU79" s="9"/>
      <c r="KDV79" s="9"/>
      <c r="KDW79" s="78"/>
      <c r="KDX79" s="9"/>
      <c r="KDY79" s="9"/>
      <c r="KDZ79" s="78"/>
      <c r="KEA79" s="9"/>
      <c r="KEB79" s="9"/>
      <c r="KEC79" s="78"/>
      <c r="KED79" s="10"/>
      <c r="KEE79" s="10"/>
      <c r="KEF79" s="10"/>
      <c r="KEG79" s="9"/>
      <c r="KEH79" s="9"/>
      <c r="KEI79" s="78"/>
      <c r="KEJ79" s="10"/>
      <c r="KEK79" s="10"/>
      <c r="KEL79" s="10"/>
      <c r="KEM79" s="9"/>
      <c r="KEN79" s="9"/>
      <c r="KEO79" s="78"/>
      <c r="KEP79" s="9"/>
      <c r="KEQ79" s="9"/>
      <c r="KER79" s="78"/>
      <c r="KES79" s="10"/>
      <c r="KET79" s="10"/>
      <c r="KEU79" s="10"/>
      <c r="KEV79" s="10"/>
      <c r="KEW79" s="10"/>
      <c r="KEX79" s="10"/>
      <c r="KEY79" s="57"/>
      <c r="KEZ79" s="58"/>
      <c r="KFA79" s="9"/>
      <c r="KFB79" s="9"/>
      <c r="KFC79" s="78"/>
      <c r="KFD79" s="9"/>
      <c r="KFE79" s="9"/>
      <c r="KFF79" s="78"/>
      <c r="KFG79" s="9"/>
      <c r="KFH79" s="9"/>
      <c r="KFI79" s="78"/>
      <c r="KFJ79" s="9"/>
      <c r="KFK79" s="9"/>
      <c r="KFL79" s="78"/>
      <c r="KFM79" s="9"/>
      <c r="KFN79" s="9"/>
      <c r="KFO79" s="78"/>
      <c r="KFP79" s="9"/>
      <c r="KFQ79" s="9"/>
      <c r="KFR79" s="78"/>
      <c r="KFS79" s="9"/>
      <c r="KFT79" s="9"/>
      <c r="KFU79" s="78"/>
      <c r="KFV79" s="9"/>
      <c r="KFW79" s="9"/>
      <c r="KFX79" s="78"/>
      <c r="KFY79" s="9"/>
      <c r="KFZ79" s="9"/>
      <c r="KGA79" s="78"/>
      <c r="KGB79" s="9"/>
      <c r="KGC79" s="9"/>
      <c r="KGD79" s="78"/>
      <c r="KGE79" s="9"/>
      <c r="KGF79" s="9"/>
      <c r="KGG79" s="78"/>
      <c r="KGH79" s="9"/>
      <c r="KGI79" s="9"/>
      <c r="KGJ79" s="78"/>
      <c r="KGK79" s="9"/>
      <c r="KGL79" s="9"/>
      <c r="KGM79" s="78"/>
      <c r="KGN79" s="9"/>
      <c r="KGO79" s="9"/>
      <c r="KGP79" s="78"/>
      <c r="KGQ79" s="9"/>
      <c r="KGR79" s="9"/>
      <c r="KGS79" s="78"/>
      <c r="KGT79" s="9"/>
      <c r="KGU79" s="9"/>
      <c r="KGV79" s="78"/>
      <c r="KGW79" s="9"/>
      <c r="KGX79" s="9"/>
      <c r="KGY79" s="78"/>
      <c r="KGZ79" s="9"/>
      <c r="KHA79" s="9"/>
      <c r="KHB79" s="78"/>
      <c r="KHC79" s="9"/>
      <c r="KHD79" s="9"/>
      <c r="KHE79" s="78"/>
      <c r="KHF79" s="9"/>
      <c r="KHG79" s="9"/>
      <c r="KHH79" s="78"/>
      <c r="KHI79" s="9"/>
      <c r="KHJ79" s="9"/>
      <c r="KHK79" s="78"/>
      <c r="KHL79" s="10"/>
      <c r="KHM79" s="10"/>
      <c r="KHN79" s="10"/>
      <c r="KHO79" s="9"/>
      <c r="KHP79" s="9"/>
      <c r="KHQ79" s="78"/>
      <c r="KHR79" s="10"/>
      <c r="KHS79" s="10"/>
      <c r="KHT79" s="10"/>
      <c r="KHU79" s="9"/>
      <c r="KHV79" s="9"/>
      <c r="KHW79" s="78"/>
      <c r="KHX79" s="9"/>
      <c r="KHY79" s="9"/>
      <c r="KHZ79" s="78"/>
      <c r="KIA79" s="10"/>
      <c r="KIB79" s="10"/>
      <c r="KIC79" s="10"/>
      <c r="KID79" s="10"/>
      <c r="KIE79" s="10"/>
      <c r="KIF79" s="10"/>
      <c r="KIG79" s="57"/>
      <c r="KIH79" s="58"/>
      <c r="KII79" s="9"/>
      <c r="KIJ79" s="9"/>
      <c r="KIK79" s="78"/>
      <c r="KIL79" s="9"/>
      <c r="KIM79" s="9"/>
      <c r="KIN79" s="78"/>
      <c r="KIO79" s="9"/>
      <c r="KIP79" s="9"/>
      <c r="KIQ79" s="78"/>
      <c r="KIR79" s="9"/>
      <c r="KIS79" s="9"/>
      <c r="KIT79" s="78"/>
      <c r="KIU79" s="9"/>
      <c r="KIV79" s="9"/>
      <c r="KIW79" s="78"/>
      <c r="KIX79" s="9"/>
      <c r="KIY79" s="9"/>
      <c r="KIZ79" s="78"/>
      <c r="KJA79" s="9"/>
      <c r="KJB79" s="9"/>
      <c r="KJC79" s="78"/>
      <c r="KJD79" s="9"/>
      <c r="KJE79" s="9"/>
      <c r="KJF79" s="78"/>
      <c r="KJG79" s="9"/>
      <c r="KJH79" s="9"/>
      <c r="KJI79" s="78"/>
      <c r="KJJ79" s="9"/>
      <c r="KJK79" s="9"/>
      <c r="KJL79" s="78"/>
      <c r="KJM79" s="9"/>
      <c r="KJN79" s="9"/>
      <c r="KJO79" s="78"/>
      <c r="KJP79" s="9"/>
      <c r="KJQ79" s="9"/>
      <c r="KJR79" s="78"/>
      <c r="KJS79" s="9"/>
      <c r="KJT79" s="9"/>
      <c r="KJU79" s="78"/>
      <c r="KJV79" s="9"/>
      <c r="KJW79" s="9"/>
      <c r="KJX79" s="78"/>
      <c r="KJY79" s="9"/>
      <c r="KJZ79" s="9"/>
      <c r="KKA79" s="78"/>
      <c r="KKB79" s="9"/>
      <c r="KKC79" s="9"/>
      <c r="KKD79" s="78"/>
      <c r="KKE79" s="9"/>
      <c r="KKF79" s="9"/>
      <c r="KKG79" s="78"/>
      <c r="KKH79" s="9"/>
      <c r="KKI79" s="9"/>
      <c r="KKJ79" s="78"/>
      <c r="KKK79" s="9"/>
      <c r="KKL79" s="9"/>
      <c r="KKM79" s="78"/>
      <c r="KKN79" s="9"/>
      <c r="KKO79" s="9"/>
      <c r="KKP79" s="78"/>
      <c r="KKQ79" s="9"/>
      <c r="KKR79" s="9"/>
      <c r="KKS79" s="78"/>
      <c r="KKT79" s="10"/>
      <c r="KKU79" s="10"/>
      <c r="KKV79" s="10"/>
      <c r="KKW79" s="9"/>
      <c r="KKX79" s="9"/>
      <c r="KKY79" s="78"/>
      <c r="KKZ79" s="10"/>
      <c r="KLA79" s="10"/>
      <c r="KLB79" s="10"/>
      <c r="KLC79" s="9"/>
      <c r="KLD79" s="9"/>
      <c r="KLE79" s="78"/>
      <c r="KLF79" s="9"/>
      <c r="KLG79" s="9"/>
      <c r="KLH79" s="78"/>
      <c r="KLI79" s="10"/>
      <c r="KLJ79" s="10"/>
      <c r="KLK79" s="10"/>
      <c r="KLL79" s="10"/>
      <c r="KLM79" s="10"/>
      <c r="KLN79" s="10"/>
      <c r="KLO79" s="57"/>
      <c r="KLP79" s="58"/>
      <c r="KLQ79" s="9"/>
      <c r="KLR79" s="9"/>
      <c r="KLS79" s="78"/>
      <c r="KLT79" s="9"/>
      <c r="KLU79" s="9"/>
      <c r="KLV79" s="78"/>
      <c r="KLW79" s="9"/>
      <c r="KLX79" s="9"/>
      <c r="KLY79" s="78"/>
      <c r="KLZ79" s="9"/>
      <c r="KMA79" s="9"/>
      <c r="KMB79" s="78"/>
      <c r="KMC79" s="9"/>
      <c r="KMD79" s="9"/>
      <c r="KME79" s="78"/>
      <c r="KMF79" s="9"/>
      <c r="KMG79" s="9"/>
      <c r="KMH79" s="78"/>
      <c r="KMI79" s="9"/>
      <c r="KMJ79" s="9"/>
      <c r="KMK79" s="78"/>
      <c r="KML79" s="9"/>
      <c r="KMM79" s="9"/>
      <c r="KMN79" s="78"/>
      <c r="KMO79" s="9"/>
      <c r="KMP79" s="9"/>
      <c r="KMQ79" s="78"/>
      <c r="KMR79" s="9"/>
      <c r="KMS79" s="9"/>
      <c r="KMT79" s="78"/>
      <c r="KMU79" s="9"/>
      <c r="KMV79" s="9"/>
      <c r="KMW79" s="78"/>
      <c r="KMX79" s="9"/>
      <c r="KMY79" s="9"/>
      <c r="KMZ79" s="78"/>
      <c r="KNA79" s="9"/>
      <c r="KNB79" s="9"/>
      <c r="KNC79" s="78"/>
      <c r="KND79" s="9"/>
      <c r="KNE79" s="9"/>
      <c r="KNF79" s="78"/>
      <c r="KNG79" s="9"/>
      <c r="KNH79" s="9"/>
      <c r="KNI79" s="78"/>
      <c r="KNJ79" s="9"/>
      <c r="KNK79" s="9"/>
      <c r="KNL79" s="78"/>
      <c r="KNM79" s="9"/>
      <c r="KNN79" s="9"/>
      <c r="KNO79" s="78"/>
      <c r="KNP79" s="9"/>
      <c r="KNQ79" s="9"/>
      <c r="KNR79" s="78"/>
      <c r="KNS79" s="9"/>
      <c r="KNT79" s="9"/>
      <c r="KNU79" s="78"/>
      <c r="KNV79" s="9"/>
      <c r="KNW79" s="9"/>
      <c r="KNX79" s="78"/>
      <c r="KNY79" s="9"/>
      <c r="KNZ79" s="9"/>
      <c r="KOA79" s="78"/>
      <c r="KOB79" s="10"/>
      <c r="KOC79" s="10"/>
      <c r="KOD79" s="10"/>
      <c r="KOE79" s="9"/>
      <c r="KOF79" s="9"/>
      <c r="KOG79" s="78"/>
      <c r="KOH79" s="10"/>
      <c r="KOI79" s="10"/>
      <c r="KOJ79" s="10"/>
      <c r="KOK79" s="9"/>
      <c r="KOL79" s="9"/>
      <c r="KOM79" s="78"/>
      <c r="KON79" s="9"/>
      <c r="KOO79" s="9"/>
      <c r="KOP79" s="78"/>
      <c r="KOQ79" s="10"/>
      <c r="KOR79" s="10"/>
      <c r="KOS79" s="10"/>
      <c r="KOT79" s="10"/>
      <c r="KOU79" s="10"/>
      <c r="KOV79" s="10"/>
      <c r="KOW79" s="57"/>
      <c r="KOX79" s="58"/>
      <c r="KOY79" s="9"/>
      <c r="KOZ79" s="9"/>
      <c r="KPA79" s="78"/>
      <c r="KPB79" s="9"/>
      <c r="KPC79" s="9"/>
      <c r="KPD79" s="78"/>
      <c r="KPE79" s="9"/>
      <c r="KPF79" s="9"/>
      <c r="KPG79" s="78"/>
      <c r="KPH79" s="9"/>
      <c r="KPI79" s="9"/>
      <c r="KPJ79" s="78"/>
      <c r="KPK79" s="9"/>
      <c r="KPL79" s="9"/>
      <c r="KPM79" s="78"/>
      <c r="KPN79" s="9"/>
      <c r="KPO79" s="9"/>
      <c r="KPP79" s="78"/>
      <c r="KPQ79" s="9"/>
      <c r="KPR79" s="9"/>
      <c r="KPS79" s="78"/>
      <c r="KPT79" s="9"/>
      <c r="KPU79" s="9"/>
      <c r="KPV79" s="78"/>
      <c r="KPW79" s="9"/>
      <c r="KPX79" s="9"/>
      <c r="KPY79" s="78"/>
      <c r="KPZ79" s="9"/>
      <c r="KQA79" s="9"/>
      <c r="KQB79" s="78"/>
      <c r="KQC79" s="9"/>
      <c r="KQD79" s="9"/>
      <c r="KQE79" s="78"/>
      <c r="KQF79" s="9"/>
      <c r="KQG79" s="9"/>
      <c r="KQH79" s="78"/>
      <c r="KQI79" s="9"/>
      <c r="KQJ79" s="9"/>
      <c r="KQK79" s="78"/>
      <c r="KQL79" s="9"/>
      <c r="KQM79" s="9"/>
      <c r="KQN79" s="78"/>
      <c r="KQO79" s="9"/>
      <c r="KQP79" s="9"/>
      <c r="KQQ79" s="78"/>
      <c r="KQR79" s="9"/>
      <c r="KQS79" s="9"/>
      <c r="KQT79" s="78"/>
      <c r="KQU79" s="9"/>
      <c r="KQV79" s="9"/>
      <c r="KQW79" s="78"/>
      <c r="KQX79" s="9"/>
      <c r="KQY79" s="9"/>
      <c r="KQZ79" s="78"/>
      <c r="KRA79" s="9"/>
      <c r="KRB79" s="9"/>
      <c r="KRC79" s="78"/>
      <c r="KRD79" s="9"/>
      <c r="KRE79" s="9"/>
      <c r="KRF79" s="78"/>
      <c r="KRG79" s="9"/>
      <c r="KRH79" s="9"/>
      <c r="KRI79" s="78"/>
      <c r="KRJ79" s="10"/>
      <c r="KRK79" s="10"/>
      <c r="KRL79" s="10"/>
      <c r="KRM79" s="9"/>
      <c r="KRN79" s="9"/>
      <c r="KRO79" s="78"/>
      <c r="KRP79" s="10"/>
      <c r="KRQ79" s="10"/>
      <c r="KRR79" s="10"/>
      <c r="KRS79" s="9"/>
      <c r="KRT79" s="9"/>
      <c r="KRU79" s="78"/>
      <c r="KRV79" s="9"/>
      <c r="KRW79" s="9"/>
      <c r="KRX79" s="78"/>
      <c r="KRY79" s="10"/>
      <c r="KRZ79" s="10"/>
      <c r="KSA79" s="10"/>
      <c r="KSB79" s="10"/>
      <c r="KSC79" s="10"/>
      <c r="KSD79" s="10"/>
      <c r="KSE79" s="57"/>
      <c r="KSF79" s="58"/>
      <c r="KSG79" s="9"/>
      <c r="KSH79" s="9"/>
      <c r="KSI79" s="78"/>
      <c r="KSJ79" s="9"/>
      <c r="KSK79" s="9"/>
      <c r="KSL79" s="78"/>
      <c r="KSM79" s="9"/>
      <c r="KSN79" s="9"/>
      <c r="KSO79" s="78"/>
      <c r="KSP79" s="9"/>
      <c r="KSQ79" s="9"/>
      <c r="KSR79" s="78"/>
      <c r="KSS79" s="9"/>
      <c r="KST79" s="9"/>
      <c r="KSU79" s="78"/>
      <c r="KSV79" s="9"/>
      <c r="KSW79" s="9"/>
      <c r="KSX79" s="78"/>
      <c r="KSY79" s="9"/>
      <c r="KSZ79" s="9"/>
      <c r="KTA79" s="78"/>
      <c r="KTB79" s="9"/>
      <c r="KTC79" s="9"/>
      <c r="KTD79" s="78"/>
      <c r="KTE79" s="9"/>
      <c r="KTF79" s="9"/>
      <c r="KTG79" s="78"/>
      <c r="KTH79" s="9"/>
      <c r="KTI79" s="9"/>
      <c r="KTJ79" s="78"/>
      <c r="KTK79" s="9"/>
      <c r="KTL79" s="9"/>
      <c r="KTM79" s="78"/>
      <c r="KTN79" s="9"/>
      <c r="KTO79" s="9"/>
      <c r="KTP79" s="78"/>
      <c r="KTQ79" s="9"/>
      <c r="KTR79" s="9"/>
      <c r="KTS79" s="78"/>
      <c r="KTT79" s="9"/>
      <c r="KTU79" s="9"/>
      <c r="KTV79" s="78"/>
      <c r="KTW79" s="9"/>
      <c r="KTX79" s="9"/>
      <c r="KTY79" s="78"/>
      <c r="KTZ79" s="9"/>
      <c r="KUA79" s="9"/>
      <c r="KUB79" s="78"/>
      <c r="KUC79" s="9"/>
      <c r="KUD79" s="9"/>
      <c r="KUE79" s="78"/>
      <c r="KUF79" s="9"/>
      <c r="KUG79" s="9"/>
      <c r="KUH79" s="78"/>
      <c r="KUI79" s="9"/>
      <c r="KUJ79" s="9"/>
      <c r="KUK79" s="78"/>
      <c r="KUL79" s="9"/>
      <c r="KUM79" s="9"/>
      <c r="KUN79" s="78"/>
      <c r="KUO79" s="9"/>
      <c r="KUP79" s="9"/>
      <c r="KUQ79" s="78"/>
      <c r="KUR79" s="10"/>
      <c r="KUS79" s="10"/>
      <c r="KUT79" s="10"/>
      <c r="KUU79" s="9"/>
      <c r="KUV79" s="9"/>
      <c r="KUW79" s="78"/>
      <c r="KUX79" s="10"/>
      <c r="KUY79" s="10"/>
      <c r="KUZ79" s="10"/>
      <c r="KVA79" s="9"/>
      <c r="KVB79" s="9"/>
      <c r="KVC79" s="78"/>
      <c r="KVD79" s="9"/>
      <c r="KVE79" s="9"/>
      <c r="KVF79" s="78"/>
      <c r="KVG79" s="10"/>
      <c r="KVH79" s="10"/>
      <c r="KVI79" s="10"/>
      <c r="KVJ79" s="10"/>
      <c r="KVK79" s="10"/>
      <c r="KVL79" s="10"/>
      <c r="KVM79" s="57"/>
      <c r="KVN79" s="58"/>
      <c r="KVO79" s="9"/>
      <c r="KVP79" s="9"/>
      <c r="KVQ79" s="78"/>
      <c r="KVR79" s="9"/>
      <c r="KVS79" s="9"/>
      <c r="KVT79" s="78"/>
      <c r="KVU79" s="9"/>
      <c r="KVV79" s="9"/>
      <c r="KVW79" s="78"/>
      <c r="KVX79" s="9"/>
      <c r="KVY79" s="9"/>
      <c r="KVZ79" s="78"/>
      <c r="KWA79" s="9"/>
      <c r="KWB79" s="9"/>
      <c r="KWC79" s="78"/>
      <c r="KWD79" s="9"/>
      <c r="KWE79" s="9"/>
      <c r="KWF79" s="78"/>
      <c r="KWG79" s="9"/>
      <c r="KWH79" s="9"/>
      <c r="KWI79" s="78"/>
      <c r="KWJ79" s="9"/>
      <c r="KWK79" s="9"/>
      <c r="KWL79" s="78"/>
      <c r="KWM79" s="9"/>
      <c r="KWN79" s="9"/>
      <c r="KWO79" s="78"/>
      <c r="KWP79" s="9"/>
      <c r="KWQ79" s="9"/>
      <c r="KWR79" s="78"/>
      <c r="KWS79" s="9"/>
      <c r="KWT79" s="9"/>
      <c r="KWU79" s="78"/>
      <c r="KWV79" s="9"/>
      <c r="KWW79" s="9"/>
      <c r="KWX79" s="78"/>
      <c r="KWY79" s="9"/>
      <c r="KWZ79" s="9"/>
      <c r="KXA79" s="78"/>
      <c r="KXB79" s="9"/>
      <c r="KXC79" s="9"/>
      <c r="KXD79" s="78"/>
      <c r="KXE79" s="9"/>
      <c r="KXF79" s="9"/>
      <c r="KXG79" s="78"/>
      <c r="KXH79" s="9"/>
      <c r="KXI79" s="9"/>
      <c r="KXJ79" s="78"/>
      <c r="KXK79" s="9"/>
      <c r="KXL79" s="9"/>
      <c r="KXM79" s="78"/>
      <c r="KXN79" s="9"/>
      <c r="KXO79" s="9"/>
      <c r="KXP79" s="78"/>
      <c r="KXQ79" s="9"/>
      <c r="KXR79" s="9"/>
      <c r="KXS79" s="78"/>
      <c r="KXT79" s="9"/>
      <c r="KXU79" s="9"/>
      <c r="KXV79" s="78"/>
      <c r="KXW79" s="9"/>
      <c r="KXX79" s="9"/>
      <c r="KXY79" s="78"/>
      <c r="KXZ79" s="10"/>
      <c r="KYA79" s="10"/>
      <c r="KYB79" s="10"/>
      <c r="KYC79" s="9"/>
      <c r="KYD79" s="9"/>
      <c r="KYE79" s="78"/>
      <c r="KYF79" s="10"/>
      <c r="KYG79" s="10"/>
      <c r="KYH79" s="10"/>
      <c r="KYI79" s="9"/>
      <c r="KYJ79" s="9"/>
      <c r="KYK79" s="78"/>
      <c r="KYL79" s="9"/>
      <c r="KYM79" s="9"/>
      <c r="KYN79" s="78"/>
      <c r="KYO79" s="10"/>
      <c r="KYP79" s="10"/>
      <c r="KYQ79" s="10"/>
      <c r="KYR79" s="10"/>
      <c r="KYS79" s="10"/>
      <c r="KYT79" s="10"/>
      <c r="KYU79" s="57"/>
      <c r="KYV79" s="58"/>
      <c r="KYW79" s="9"/>
      <c r="KYX79" s="9"/>
      <c r="KYY79" s="78"/>
      <c r="KYZ79" s="9"/>
      <c r="KZA79" s="9"/>
      <c r="KZB79" s="78"/>
      <c r="KZC79" s="9"/>
      <c r="KZD79" s="9"/>
      <c r="KZE79" s="78"/>
      <c r="KZF79" s="9"/>
      <c r="KZG79" s="9"/>
      <c r="KZH79" s="78"/>
      <c r="KZI79" s="9"/>
      <c r="KZJ79" s="9"/>
      <c r="KZK79" s="78"/>
      <c r="KZL79" s="9"/>
      <c r="KZM79" s="9"/>
      <c r="KZN79" s="78"/>
      <c r="KZO79" s="9"/>
      <c r="KZP79" s="9"/>
      <c r="KZQ79" s="78"/>
      <c r="KZR79" s="9"/>
      <c r="KZS79" s="9"/>
      <c r="KZT79" s="78"/>
      <c r="KZU79" s="9"/>
      <c r="KZV79" s="9"/>
      <c r="KZW79" s="78"/>
      <c r="KZX79" s="9"/>
      <c r="KZY79" s="9"/>
      <c r="KZZ79" s="78"/>
      <c r="LAA79" s="9"/>
      <c r="LAB79" s="9"/>
      <c r="LAC79" s="78"/>
      <c r="LAD79" s="9"/>
      <c r="LAE79" s="9"/>
      <c r="LAF79" s="78"/>
      <c r="LAG79" s="9"/>
      <c r="LAH79" s="9"/>
      <c r="LAI79" s="78"/>
      <c r="LAJ79" s="9"/>
      <c r="LAK79" s="9"/>
      <c r="LAL79" s="78"/>
      <c r="LAM79" s="9"/>
      <c r="LAN79" s="9"/>
      <c r="LAO79" s="78"/>
      <c r="LAP79" s="9"/>
      <c r="LAQ79" s="9"/>
      <c r="LAR79" s="78"/>
      <c r="LAS79" s="9"/>
      <c r="LAT79" s="9"/>
      <c r="LAU79" s="78"/>
      <c r="LAV79" s="9"/>
      <c r="LAW79" s="9"/>
      <c r="LAX79" s="78"/>
      <c r="LAY79" s="9"/>
      <c r="LAZ79" s="9"/>
      <c r="LBA79" s="78"/>
      <c r="LBB79" s="9"/>
      <c r="LBC79" s="9"/>
      <c r="LBD79" s="78"/>
      <c r="LBE79" s="9"/>
      <c r="LBF79" s="9"/>
      <c r="LBG79" s="78"/>
      <c r="LBH79" s="10"/>
      <c r="LBI79" s="10"/>
      <c r="LBJ79" s="10"/>
      <c r="LBK79" s="9"/>
      <c r="LBL79" s="9"/>
      <c r="LBM79" s="78"/>
      <c r="LBN79" s="10"/>
      <c r="LBO79" s="10"/>
      <c r="LBP79" s="10"/>
      <c r="LBQ79" s="9"/>
      <c r="LBR79" s="9"/>
      <c r="LBS79" s="78"/>
      <c r="LBT79" s="9"/>
      <c r="LBU79" s="9"/>
      <c r="LBV79" s="78"/>
      <c r="LBW79" s="10"/>
      <c r="LBX79" s="10"/>
      <c r="LBY79" s="10"/>
      <c r="LBZ79" s="10"/>
      <c r="LCA79" s="10"/>
      <c r="LCB79" s="10"/>
      <c r="LCC79" s="57"/>
      <c r="LCD79" s="58"/>
      <c r="LCE79" s="9"/>
      <c r="LCF79" s="9"/>
      <c r="LCG79" s="78"/>
      <c r="LCH79" s="9"/>
      <c r="LCI79" s="9"/>
      <c r="LCJ79" s="78"/>
      <c r="LCK79" s="9"/>
      <c r="LCL79" s="9"/>
      <c r="LCM79" s="78"/>
      <c r="LCN79" s="9"/>
      <c r="LCO79" s="9"/>
      <c r="LCP79" s="78"/>
      <c r="LCQ79" s="9"/>
      <c r="LCR79" s="9"/>
      <c r="LCS79" s="78"/>
      <c r="LCT79" s="9"/>
      <c r="LCU79" s="9"/>
      <c r="LCV79" s="78"/>
      <c r="LCW79" s="9"/>
      <c r="LCX79" s="9"/>
      <c r="LCY79" s="78"/>
      <c r="LCZ79" s="9"/>
      <c r="LDA79" s="9"/>
      <c r="LDB79" s="78"/>
      <c r="LDC79" s="9"/>
      <c r="LDD79" s="9"/>
      <c r="LDE79" s="78"/>
      <c r="LDF79" s="9"/>
      <c r="LDG79" s="9"/>
      <c r="LDH79" s="78"/>
      <c r="LDI79" s="9"/>
      <c r="LDJ79" s="9"/>
      <c r="LDK79" s="78"/>
      <c r="LDL79" s="9"/>
      <c r="LDM79" s="9"/>
      <c r="LDN79" s="78"/>
      <c r="LDO79" s="9"/>
      <c r="LDP79" s="9"/>
      <c r="LDQ79" s="78"/>
      <c r="LDR79" s="9"/>
      <c r="LDS79" s="9"/>
      <c r="LDT79" s="78"/>
      <c r="LDU79" s="9"/>
      <c r="LDV79" s="9"/>
      <c r="LDW79" s="78"/>
      <c r="LDX79" s="9"/>
      <c r="LDY79" s="9"/>
      <c r="LDZ79" s="78"/>
      <c r="LEA79" s="9"/>
      <c r="LEB79" s="9"/>
      <c r="LEC79" s="78"/>
      <c r="LED79" s="9"/>
      <c r="LEE79" s="9"/>
      <c r="LEF79" s="78"/>
      <c r="LEG79" s="9"/>
      <c r="LEH79" s="9"/>
      <c r="LEI79" s="78"/>
      <c r="LEJ79" s="9"/>
      <c r="LEK79" s="9"/>
      <c r="LEL79" s="78"/>
      <c r="LEM79" s="9"/>
      <c r="LEN79" s="9"/>
      <c r="LEO79" s="78"/>
      <c r="LEP79" s="10"/>
      <c r="LEQ79" s="10"/>
      <c r="LER79" s="10"/>
      <c r="LES79" s="9"/>
      <c r="LET79" s="9"/>
      <c r="LEU79" s="78"/>
      <c r="LEV79" s="10"/>
      <c r="LEW79" s="10"/>
      <c r="LEX79" s="10"/>
      <c r="LEY79" s="9"/>
      <c r="LEZ79" s="9"/>
      <c r="LFA79" s="78"/>
      <c r="LFB79" s="9"/>
      <c r="LFC79" s="9"/>
      <c r="LFD79" s="78"/>
      <c r="LFE79" s="10"/>
      <c r="LFF79" s="10"/>
      <c r="LFG79" s="10"/>
      <c r="LFH79" s="10"/>
      <c r="LFI79" s="10"/>
      <c r="LFJ79" s="10"/>
      <c r="LFK79" s="57"/>
      <c r="LFL79" s="58"/>
      <c r="LFM79" s="9"/>
      <c r="LFN79" s="9"/>
      <c r="LFO79" s="78"/>
      <c r="LFP79" s="9"/>
      <c r="LFQ79" s="9"/>
      <c r="LFR79" s="78"/>
      <c r="LFS79" s="9"/>
      <c r="LFT79" s="9"/>
      <c r="LFU79" s="78"/>
      <c r="LFV79" s="9"/>
      <c r="LFW79" s="9"/>
      <c r="LFX79" s="78"/>
      <c r="LFY79" s="9"/>
      <c r="LFZ79" s="9"/>
      <c r="LGA79" s="78"/>
      <c r="LGB79" s="9"/>
      <c r="LGC79" s="9"/>
      <c r="LGD79" s="78"/>
      <c r="LGE79" s="9"/>
      <c r="LGF79" s="9"/>
      <c r="LGG79" s="78"/>
      <c r="LGH79" s="9"/>
      <c r="LGI79" s="9"/>
      <c r="LGJ79" s="78"/>
      <c r="LGK79" s="9"/>
      <c r="LGL79" s="9"/>
      <c r="LGM79" s="78"/>
      <c r="LGN79" s="9"/>
      <c r="LGO79" s="9"/>
      <c r="LGP79" s="78"/>
      <c r="LGQ79" s="9"/>
      <c r="LGR79" s="9"/>
      <c r="LGS79" s="78"/>
      <c r="LGT79" s="9"/>
      <c r="LGU79" s="9"/>
      <c r="LGV79" s="78"/>
      <c r="LGW79" s="9"/>
      <c r="LGX79" s="9"/>
      <c r="LGY79" s="78"/>
      <c r="LGZ79" s="9"/>
      <c r="LHA79" s="9"/>
      <c r="LHB79" s="78"/>
      <c r="LHC79" s="9"/>
      <c r="LHD79" s="9"/>
      <c r="LHE79" s="78"/>
      <c r="LHF79" s="9"/>
      <c r="LHG79" s="9"/>
      <c r="LHH79" s="78"/>
      <c r="LHI79" s="9"/>
      <c r="LHJ79" s="9"/>
      <c r="LHK79" s="78"/>
      <c r="LHL79" s="9"/>
      <c r="LHM79" s="9"/>
      <c r="LHN79" s="78"/>
      <c r="LHO79" s="9"/>
      <c r="LHP79" s="9"/>
      <c r="LHQ79" s="78"/>
      <c r="LHR79" s="9"/>
      <c r="LHS79" s="9"/>
      <c r="LHT79" s="78"/>
      <c r="LHU79" s="9"/>
      <c r="LHV79" s="9"/>
      <c r="LHW79" s="78"/>
      <c r="LHX79" s="10"/>
      <c r="LHY79" s="10"/>
      <c r="LHZ79" s="10"/>
      <c r="LIA79" s="9"/>
      <c r="LIB79" s="9"/>
      <c r="LIC79" s="78"/>
      <c r="LID79" s="10"/>
      <c r="LIE79" s="10"/>
      <c r="LIF79" s="10"/>
      <c r="LIG79" s="9"/>
      <c r="LIH79" s="9"/>
      <c r="LII79" s="78"/>
      <c r="LIJ79" s="9"/>
      <c r="LIK79" s="9"/>
      <c r="LIL79" s="78"/>
      <c r="LIM79" s="10"/>
      <c r="LIN79" s="10"/>
      <c r="LIO79" s="10"/>
      <c r="LIP79" s="10"/>
      <c r="LIQ79" s="10"/>
      <c r="LIR79" s="10"/>
      <c r="LIS79" s="57"/>
      <c r="LIT79" s="58"/>
      <c r="LIU79" s="9"/>
      <c r="LIV79" s="9"/>
      <c r="LIW79" s="78"/>
      <c r="LIX79" s="9"/>
      <c r="LIY79" s="9"/>
      <c r="LIZ79" s="78"/>
      <c r="LJA79" s="9"/>
      <c r="LJB79" s="9"/>
      <c r="LJC79" s="78"/>
      <c r="LJD79" s="9"/>
      <c r="LJE79" s="9"/>
      <c r="LJF79" s="78"/>
      <c r="LJG79" s="9"/>
      <c r="LJH79" s="9"/>
      <c r="LJI79" s="78"/>
      <c r="LJJ79" s="9"/>
      <c r="LJK79" s="9"/>
      <c r="LJL79" s="78"/>
      <c r="LJM79" s="9"/>
      <c r="LJN79" s="9"/>
      <c r="LJO79" s="78"/>
      <c r="LJP79" s="9"/>
      <c r="LJQ79" s="9"/>
      <c r="LJR79" s="78"/>
      <c r="LJS79" s="9"/>
      <c r="LJT79" s="9"/>
      <c r="LJU79" s="78"/>
      <c r="LJV79" s="9"/>
      <c r="LJW79" s="9"/>
      <c r="LJX79" s="78"/>
      <c r="LJY79" s="9"/>
      <c r="LJZ79" s="9"/>
      <c r="LKA79" s="78"/>
      <c r="LKB79" s="9"/>
      <c r="LKC79" s="9"/>
      <c r="LKD79" s="78"/>
      <c r="LKE79" s="9"/>
      <c r="LKF79" s="9"/>
      <c r="LKG79" s="78"/>
      <c r="LKH79" s="9"/>
      <c r="LKI79" s="9"/>
      <c r="LKJ79" s="78"/>
      <c r="LKK79" s="9"/>
      <c r="LKL79" s="9"/>
      <c r="LKM79" s="78"/>
      <c r="LKN79" s="9"/>
      <c r="LKO79" s="9"/>
      <c r="LKP79" s="78"/>
      <c r="LKQ79" s="9"/>
      <c r="LKR79" s="9"/>
      <c r="LKS79" s="78"/>
      <c r="LKT79" s="9"/>
      <c r="LKU79" s="9"/>
      <c r="LKV79" s="78"/>
      <c r="LKW79" s="9"/>
      <c r="LKX79" s="9"/>
      <c r="LKY79" s="78"/>
      <c r="LKZ79" s="9"/>
      <c r="LLA79" s="9"/>
      <c r="LLB79" s="78"/>
      <c r="LLC79" s="9"/>
      <c r="LLD79" s="9"/>
      <c r="LLE79" s="78"/>
      <c r="LLF79" s="10"/>
      <c r="LLG79" s="10"/>
      <c r="LLH79" s="10"/>
      <c r="LLI79" s="9"/>
      <c r="LLJ79" s="9"/>
      <c r="LLK79" s="78"/>
      <c r="LLL79" s="10"/>
      <c r="LLM79" s="10"/>
      <c r="LLN79" s="10"/>
      <c r="LLO79" s="9"/>
      <c r="LLP79" s="9"/>
      <c r="LLQ79" s="78"/>
      <c r="LLR79" s="9"/>
      <c r="LLS79" s="9"/>
      <c r="LLT79" s="78"/>
      <c r="LLU79" s="10"/>
      <c r="LLV79" s="10"/>
      <c r="LLW79" s="10"/>
      <c r="LLX79" s="10"/>
      <c r="LLY79" s="10"/>
      <c r="LLZ79" s="10"/>
      <c r="LMA79" s="57"/>
      <c r="LMB79" s="58"/>
      <c r="LMC79" s="9"/>
      <c r="LMD79" s="9"/>
      <c r="LME79" s="78"/>
      <c r="LMF79" s="9"/>
      <c r="LMG79" s="9"/>
      <c r="LMH79" s="78"/>
      <c r="LMI79" s="9"/>
      <c r="LMJ79" s="9"/>
      <c r="LMK79" s="78"/>
      <c r="LML79" s="9"/>
      <c r="LMM79" s="9"/>
      <c r="LMN79" s="78"/>
      <c r="LMO79" s="9"/>
      <c r="LMP79" s="9"/>
      <c r="LMQ79" s="78"/>
      <c r="LMR79" s="9"/>
      <c r="LMS79" s="9"/>
      <c r="LMT79" s="78"/>
      <c r="LMU79" s="9"/>
      <c r="LMV79" s="9"/>
      <c r="LMW79" s="78"/>
      <c r="LMX79" s="9"/>
      <c r="LMY79" s="9"/>
      <c r="LMZ79" s="78"/>
      <c r="LNA79" s="9"/>
      <c r="LNB79" s="9"/>
      <c r="LNC79" s="78"/>
      <c r="LND79" s="9"/>
      <c r="LNE79" s="9"/>
      <c r="LNF79" s="78"/>
      <c r="LNG79" s="9"/>
      <c r="LNH79" s="9"/>
      <c r="LNI79" s="78"/>
      <c r="LNJ79" s="9"/>
      <c r="LNK79" s="9"/>
      <c r="LNL79" s="78"/>
      <c r="LNM79" s="9"/>
      <c r="LNN79" s="9"/>
      <c r="LNO79" s="78"/>
      <c r="LNP79" s="9"/>
      <c r="LNQ79" s="9"/>
      <c r="LNR79" s="78"/>
      <c r="LNS79" s="9"/>
      <c r="LNT79" s="9"/>
      <c r="LNU79" s="78"/>
      <c r="LNV79" s="9"/>
      <c r="LNW79" s="9"/>
      <c r="LNX79" s="78"/>
      <c r="LNY79" s="9"/>
      <c r="LNZ79" s="9"/>
      <c r="LOA79" s="78"/>
      <c r="LOB79" s="9"/>
      <c r="LOC79" s="9"/>
      <c r="LOD79" s="78"/>
      <c r="LOE79" s="9"/>
      <c r="LOF79" s="9"/>
      <c r="LOG79" s="78"/>
      <c r="LOH79" s="9"/>
      <c r="LOI79" s="9"/>
      <c r="LOJ79" s="78"/>
      <c r="LOK79" s="9"/>
      <c r="LOL79" s="9"/>
      <c r="LOM79" s="78"/>
      <c r="LON79" s="10"/>
      <c r="LOO79" s="10"/>
      <c r="LOP79" s="10"/>
      <c r="LOQ79" s="9"/>
      <c r="LOR79" s="9"/>
      <c r="LOS79" s="78"/>
      <c r="LOT79" s="10"/>
      <c r="LOU79" s="10"/>
      <c r="LOV79" s="10"/>
      <c r="LOW79" s="9"/>
      <c r="LOX79" s="9"/>
      <c r="LOY79" s="78"/>
      <c r="LOZ79" s="9"/>
      <c r="LPA79" s="9"/>
      <c r="LPB79" s="78"/>
      <c r="LPC79" s="10"/>
      <c r="LPD79" s="10"/>
      <c r="LPE79" s="10"/>
      <c r="LPF79" s="10"/>
      <c r="LPG79" s="10"/>
      <c r="LPH79" s="10"/>
      <c r="LPI79" s="57"/>
      <c r="LPJ79" s="58"/>
      <c r="LPK79" s="9"/>
      <c r="LPL79" s="9"/>
      <c r="LPM79" s="78"/>
      <c r="LPN79" s="9"/>
      <c r="LPO79" s="9"/>
      <c r="LPP79" s="78"/>
      <c r="LPQ79" s="9"/>
      <c r="LPR79" s="9"/>
      <c r="LPS79" s="78"/>
      <c r="LPT79" s="9"/>
      <c r="LPU79" s="9"/>
      <c r="LPV79" s="78"/>
      <c r="LPW79" s="9"/>
      <c r="LPX79" s="9"/>
      <c r="LPY79" s="78"/>
      <c r="LPZ79" s="9"/>
      <c r="LQA79" s="9"/>
      <c r="LQB79" s="78"/>
      <c r="LQC79" s="9"/>
      <c r="LQD79" s="9"/>
      <c r="LQE79" s="78"/>
      <c r="LQF79" s="9"/>
      <c r="LQG79" s="9"/>
      <c r="LQH79" s="78"/>
      <c r="LQI79" s="9"/>
      <c r="LQJ79" s="9"/>
      <c r="LQK79" s="78"/>
      <c r="LQL79" s="9"/>
      <c r="LQM79" s="9"/>
      <c r="LQN79" s="78"/>
      <c r="LQO79" s="9"/>
      <c r="LQP79" s="9"/>
      <c r="LQQ79" s="78"/>
      <c r="LQR79" s="9"/>
      <c r="LQS79" s="9"/>
      <c r="LQT79" s="78"/>
      <c r="LQU79" s="9"/>
      <c r="LQV79" s="9"/>
      <c r="LQW79" s="78"/>
      <c r="LQX79" s="9"/>
      <c r="LQY79" s="9"/>
      <c r="LQZ79" s="78"/>
      <c r="LRA79" s="9"/>
      <c r="LRB79" s="9"/>
      <c r="LRC79" s="78"/>
      <c r="LRD79" s="9"/>
      <c r="LRE79" s="9"/>
      <c r="LRF79" s="78"/>
      <c r="LRG79" s="9"/>
      <c r="LRH79" s="9"/>
      <c r="LRI79" s="78"/>
      <c r="LRJ79" s="9"/>
      <c r="LRK79" s="9"/>
      <c r="LRL79" s="78"/>
      <c r="LRM79" s="9"/>
      <c r="LRN79" s="9"/>
      <c r="LRO79" s="78"/>
      <c r="LRP79" s="9"/>
      <c r="LRQ79" s="9"/>
      <c r="LRR79" s="78"/>
      <c r="LRS79" s="9"/>
      <c r="LRT79" s="9"/>
      <c r="LRU79" s="78"/>
      <c r="LRV79" s="10"/>
      <c r="LRW79" s="10"/>
      <c r="LRX79" s="10"/>
      <c r="LRY79" s="9"/>
      <c r="LRZ79" s="9"/>
      <c r="LSA79" s="78"/>
      <c r="LSB79" s="10"/>
      <c r="LSC79" s="10"/>
      <c r="LSD79" s="10"/>
      <c r="LSE79" s="9"/>
      <c r="LSF79" s="9"/>
      <c r="LSG79" s="78"/>
      <c r="LSH79" s="9"/>
      <c r="LSI79" s="9"/>
      <c r="LSJ79" s="78"/>
      <c r="LSK79" s="10"/>
      <c r="LSL79" s="10"/>
      <c r="LSM79" s="10"/>
      <c r="LSN79" s="10"/>
      <c r="LSO79" s="10"/>
      <c r="LSP79" s="10"/>
      <c r="LSQ79" s="57"/>
      <c r="LSR79" s="58"/>
      <c r="LSS79" s="9"/>
      <c r="LST79" s="9"/>
      <c r="LSU79" s="78"/>
      <c r="LSV79" s="9"/>
      <c r="LSW79" s="9"/>
      <c r="LSX79" s="78"/>
      <c r="LSY79" s="9"/>
      <c r="LSZ79" s="9"/>
      <c r="LTA79" s="78"/>
      <c r="LTB79" s="9"/>
      <c r="LTC79" s="9"/>
      <c r="LTD79" s="78"/>
      <c r="LTE79" s="9"/>
      <c r="LTF79" s="9"/>
      <c r="LTG79" s="78"/>
      <c r="LTH79" s="9"/>
      <c r="LTI79" s="9"/>
      <c r="LTJ79" s="78"/>
      <c r="LTK79" s="9"/>
      <c r="LTL79" s="9"/>
      <c r="LTM79" s="78"/>
      <c r="LTN79" s="9"/>
      <c r="LTO79" s="9"/>
      <c r="LTP79" s="78"/>
      <c r="LTQ79" s="9"/>
      <c r="LTR79" s="9"/>
      <c r="LTS79" s="78"/>
      <c r="LTT79" s="9"/>
      <c r="LTU79" s="9"/>
      <c r="LTV79" s="78"/>
      <c r="LTW79" s="9"/>
      <c r="LTX79" s="9"/>
      <c r="LTY79" s="78"/>
      <c r="LTZ79" s="9"/>
      <c r="LUA79" s="9"/>
      <c r="LUB79" s="78"/>
      <c r="LUC79" s="9"/>
      <c r="LUD79" s="9"/>
      <c r="LUE79" s="78"/>
      <c r="LUF79" s="9"/>
      <c r="LUG79" s="9"/>
      <c r="LUH79" s="78"/>
      <c r="LUI79" s="9"/>
      <c r="LUJ79" s="9"/>
      <c r="LUK79" s="78"/>
      <c r="LUL79" s="9"/>
      <c r="LUM79" s="9"/>
      <c r="LUN79" s="78"/>
      <c r="LUO79" s="9"/>
      <c r="LUP79" s="9"/>
      <c r="LUQ79" s="78"/>
      <c r="LUR79" s="9"/>
      <c r="LUS79" s="9"/>
      <c r="LUT79" s="78"/>
      <c r="LUU79" s="9"/>
      <c r="LUV79" s="9"/>
      <c r="LUW79" s="78"/>
      <c r="LUX79" s="9"/>
      <c r="LUY79" s="9"/>
      <c r="LUZ79" s="78"/>
      <c r="LVA79" s="9"/>
      <c r="LVB79" s="9"/>
      <c r="LVC79" s="78"/>
      <c r="LVD79" s="10"/>
      <c r="LVE79" s="10"/>
      <c r="LVF79" s="10"/>
      <c r="LVG79" s="9"/>
      <c r="LVH79" s="9"/>
      <c r="LVI79" s="78"/>
      <c r="LVJ79" s="10"/>
      <c r="LVK79" s="10"/>
      <c r="LVL79" s="10"/>
      <c r="LVM79" s="9"/>
      <c r="LVN79" s="9"/>
      <c r="LVO79" s="78"/>
      <c r="LVP79" s="9"/>
      <c r="LVQ79" s="9"/>
      <c r="LVR79" s="78"/>
      <c r="LVS79" s="10"/>
      <c r="LVT79" s="10"/>
      <c r="LVU79" s="10"/>
      <c r="LVV79" s="10"/>
      <c r="LVW79" s="10"/>
      <c r="LVX79" s="10"/>
      <c r="LVY79" s="57"/>
      <c r="LVZ79" s="58"/>
      <c r="LWA79" s="9"/>
      <c r="LWB79" s="9"/>
      <c r="LWC79" s="78"/>
      <c r="LWD79" s="9"/>
      <c r="LWE79" s="9"/>
      <c r="LWF79" s="78"/>
      <c r="LWG79" s="9"/>
      <c r="LWH79" s="9"/>
      <c r="LWI79" s="78"/>
      <c r="LWJ79" s="9"/>
      <c r="LWK79" s="9"/>
      <c r="LWL79" s="78"/>
      <c r="LWM79" s="9"/>
      <c r="LWN79" s="9"/>
      <c r="LWO79" s="78"/>
      <c r="LWP79" s="9"/>
      <c r="LWQ79" s="9"/>
      <c r="LWR79" s="78"/>
      <c r="LWS79" s="9"/>
      <c r="LWT79" s="9"/>
      <c r="LWU79" s="78"/>
      <c r="LWV79" s="9"/>
      <c r="LWW79" s="9"/>
      <c r="LWX79" s="78"/>
      <c r="LWY79" s="9"/>
      <c r="LWZ79" s="9"/>
      <c r="LXA79" s="78"/>
      <c r="LXB79" s="9"/>
      <c r="LXC79" s="9"/>
      <c r="LXD79" s="78"/>
      <c r="LXE79" s="9"/>
      <c r="LXF79" s="9"/>
      <c r="LXG79" s="78"/>
      <c r="LXH79" s="9"/>
      <c r="LXI79" s="9"/>
      <c r="LXJ79" s="78"/>
      <c r="LXK79" s="9"/>
      <c r="LXL79" s="9"/>
      <c r="LXM79" s="78"/>
      <c r="LXN79" s="9"/>
      <c r="LXO79" s="9"/>
      <c r="LXP79" s="78"/>
      <c r="LXQ79" s="9"/>
      <c r="LXR79" s="9"/>
      <c r="LXS79" s="78"/>
      <c r="LXT79" s="9"/>
      <c r="LXU79" s="9"/>
      <c r="LXV79" s="78"/>
      <c r="LXW79" s="9"/>
      <c r="LXX79" s="9"/>
      <c r="LXY79" s="78"/>
      <c r="LXZ79" s="9"/>
      <c r="LYA79" s="9"/>
      <c r="LYB79" s="78"/>
      <c r="LYC79" s="9"/>
      <c r="LYD79" s="9"/>
      <c r="LYE79" s="78"/>
      <c r="LYF79" s="9"/>
      <c r="LYG79" s="9"/>
      <c r="LYH79" s="78"/>
      <c r="LYI79" s="9"/>
      <c r="LYJ79" s="9"/>
      <c r="LYK79" s="78"/>
      <c r="LYL79" s="10"/>
      <c r="LYM79" s="10"/>
      <c r="LYN79" s="10"/>
      <c r="LYO79" s="9"/>
      <c r="LYP79" s="9"/>
      <c r="LYQ79" s="78"/>
      <c r="LYR79" s="10"/>
      <c r="LYS79" s="10"/>
      <c r="LYT79" s="10"/>
      <c r="LYU79" s="9"/>
      <c r="LYV79" s="9"/>
      <c r="LYW79" s="78"/>
      <c r="LYX79" s="9"/>
      <c r="LYY79" s="9"/>
      <c r="LYZ79" s="78"/>
      <c r="LZA79" s="10"/>
      <c r="LZB79" s="10"/>
      <c r="LZC79" s="10"/>
      <c r="LZD79" s="10"/>
      <c r="LZE79" s="10"/>
      <c r="LZF79" s="10"/>
      <c r="LZG79" s="57"/>
      <c r="LZH79" s="58"/>
      <c r="LZI79" s="9"/>
      <c r="LZJ79" s="9"/>
      <c r="LZK79" s="78"/>
      <c r="LZL79" s="9"/>
      <c r="LZM79" s="9"/>
      <c r="LZN79" s="78"/>
      <c r="LZO79" s="9"/>
      <c r="LZP79" s="9"/>
      <c r="LZQ79" s="78"/>
      <c r="LZR79" s="9"/>
      <c r="LZS79" s="9"/>
      <c r="LZT79" s="78"/>
      <c r="LZU79" s="9"/>
      <c r="LZV79" s="9"/>
      <c r="LZW79" s="78"/>
      <c r="LZX79" s="9"/>
      <c r="LZY79" s="9"/>
      <c r="LZZ79" s="78"/>
      <c r="MAA79" s="9"/>
      <c r="MAB79" s="9"/>
      <c r="MAC79" s="78"/>
      <c r="MAD79" s="9"/>
      <c r="MAE79" s="9"/>
      <c r="MAF79" s="78"/>
      <c r="MAG79" s="9"/>
      <c r="MAH79" s="9"/>
      <c r="MAI79" s="78"/>
      <c r="MAJ79" s="9"/>
      <c r="MAK79" s="9"/>
      <c r="MAL79" s="78"/>
      <c r="MAM79" s="9"/>
      <c r="MAN79" s="9"/>
      <c r="MAO79" s="78"/>
      <c r="MAP79" s="9"/>
      <c r="MAQ79" s="9"/>
      <c r="MAR79" s="78"/>
      <c r="MAS79" s="9"/>
      <c r="MAT79" s="9"/>
      <c r="MAU79" s="78"/>
      <c r="MAV79" s="9"/>
      <c r="MAW79" s="9"/>
      <c r="MAX79" s="78"/>
      <c r="MAY79" s="9"/>
      <c r="MAZ79" s="9"/>
      <c r="MBA79" s="78"/>
      <c r="MBB79" s="9"/>
      <c r="MBC79" s="9"/>
      <c r="MBD79" s="78"/>
      <c r="MBE79" s="9"/>
      <c r="MBF79" s="9"/>
      <c r="MBG79" s="78"/>
      <c r="MBH79" s="9"/>
      <c r="MBI79" s="9"/>
      <c r="MBJ79" s="78"/>
      <c r="MBK79" s="9"/>
      <c r="MBL79" s="9"/>
      <c r="MBM79" s="78"/>
      <c r="MBN79" s="9"/>
      <c r="MBO79" s="9"/>
      <c r="MBP79" s="78"/>
      <c r="MBQ79" s="9"/>
      <c r="MBR79" s="9"/>
      <c r="MBS79" s="78"/>
      <c r="MBT79" s="10"/>
      <c r="MBU79" s="10"/>
      <c r="MBV79" s="10"/>
      <c r="MBW79" s="9"/>
      <c r="MBX79" s="9"/>
      <c r="MBY79" s="78"/>
      <c r="MBZ79" s="10"/>
      <c r="MCA79" s="10"/>
      <c r="MCB79" s="10"/>
      <c r="MCC79" s="9"/>
      <c r="MCD79" s="9"/>
      <c r="MCE79" s="78"/>
      <c r="MCF79" s="9"/>
      <c r="MCG79" s="9"/>
      <c r="MCH79" s="78"/>
      <c r="MCI79" s="10"/>
      <c r="MCJ79" s="10"/>
      <c r="MCK79" s="10"/>
      <c r="MCL79" s="10"/>
      <c r="MCM79" s="10"/>
      <c r="MCN79" s="10"/>
      <c r="MCO79" s="57"/>
      <c r="MCP79" s="58"/>
      <c r="MCQ79" s="9"/>
      <c r="MCR79" s="9"/>
      <c r="MCS79" s="78"/>
      <c r="MCT79" s="9"/>
      <c r="MCU79" s="9"/>
      <c r="MCV79" s="78"/>
      <c r="MCW79" s="9"/>
      <c r="MCX79" s="9"/>
      <c r="MCY79" s="78"/>
      <c r="MCZ79" s="9"/>
      <c r="MDA79" s="9"/>
      <c r="MDB79" s="78"/>
      <c r="MDC79" s="9"/>
      <c r="MDD79" s="9"/>
      <c r="MDE79" s="78"/>
      <c r="MDF79" s="9"/>
      <c r="MDG79" s="9"/>
      <c r="MDH79" s="78"/>
      <c r="MDI79" s="9"/>
      <c r="MDJ79" s="9"/>
      <c r="MDK79" s="78"/>
      <c r="MDL79" s="9"/>
      <c r="MDM79" s="9"/>
      <c r="MDN79" s="78"/>
      <c r="MDO79" s="9"/>
      <c r="MDP79" s="9"/>
      <c r="MDQ79" s="78"/>
      <c r="MDR79" s="9"/>
      <c r="MDS79" s="9"/>
      <c r="MDT79" s="78"/>
      <c r="MDU79" s="9"/>
      <c r="MDV79" s="9"/>
      <c r="MDW79" s="78"/>
      <c r="MDX79" s="9"/>
      <c r="MDY79" s="9"/>
      <c r="MDZ79" s="78"/>
      <c r="MEA79" s="9"/>
      <c r="MEB79" s="9"/>
      <c r="MEC79" s="78"/>
      <c r="MED79" s="9"/>
      <c r="MEE79" s="9"/>
      <c r="MEF79" s="78"/>
      <c r="MEG79" s="9"/>
      <c r="MEH79" s="9"/>
      <c r="MEI79" s="78"/>
      <c r="MEJ79" s="9"/>
      <c r="MEK79" s="9"/>
      <c r="MEL79" s="78"/>
      <c r="MEM79" s="9"/>
      <c r="MEN79" s="9"/>
      <c r="MEO79" s="78"/>
      <c r="MEP79" s="9"/>
      <c r="MEQ79" s="9"/>
      <c r="MER79" s="78"/>
      <c r="MES79" s="9"/>
      <c r="MET79" s="9"/>
      <c r="MEU79" s="78"/>
      <c r="MEV79" s="9"/>
      <c r="MEW79" s="9"/>
      <c r="MEX79" s="78"/>
      <c r="MEY79" s="9"/>
      <c r="MEZ79" s="9"/>
      <c r="MFA79" s="78"/>
      <c r="MFB79" s="10"/>
      <c r="MFC79" s="10"/>
      <c r="MFD79" s="10"/>
      <c r="MFE79" s="9"/>
      <c r="MFF79" s="9"/>
      <c r="MFG79" s="78"/>
      <c r="MFH79" s="10"/>
      <c r="MFI79" s="10"/>
      <c r="MFJ79" s="10"/>
      <c r="MFK79" s="9"/>
      <c r="MFL79" s="9"/>
      <c r="MFM79" s="78"/>
      <c r="MFN79" s="9"/>
      <c r="MFO79" s="9"/>
      <c r="MFP79" s="78"/>
      <c r="MFQ79" s="10"/>
      <c r="MFR79" s="10"/>
      <c r="MFS79" s="10"/>
      <c r="MFT79" s="10"/>
      <c r="MFU79" s="10"/>
      <c r="MFV79" s="10"/>
      <c r="MFW79" s="57"/>
      <c r="MFX79" s="58"/>
      <c r="MFY79" s="9"/>
      <c r="MFZ79" s="9"/>
      <c r="MGA79" s="78"/>
      <c r="MGB79" s="9"/>
      <c r="MGC79" s="9"/>
      <c r="MGD79" s="78"/>
      <c r="MGE79" s="9"/>
      <c r="MGF79" s="9"/>
      <c r="MGG79" s="78"/>
      <c r="MGH79" s="9"/>
      <c r="MGI79" s="9"/>
      <c r="MGJ79" s="78"/>
      <c r="MGK79" s="9"/>
      <c r="MGL79" s="9"/>
      <c r="MGM79" s="78"/>
      <c r="MGN79" s="9"/>
      <c r="MGO79" s="9"/>
      <c r="MGP79" s="78"/>
      <c r="MGQ79" s="9"/>
      <c r="MGR79" s="9"/>
      <c r="MGS79" s="78"/>
      <c r="MGT79" s="9"/>
      <c r="MGU79" s="9"/>
      <c r="MGV79" s="78"/>
      <c r="MGW79" s="9"/>
      <c r="MGX79" s="9"/>
      <c r="MGY79" s="78"/>
      <c r="MGZ79" s="9"/>
      <c r="MHA79" s="9"/>
      <c r="MHB79" s="78"/>
      <c r="MHC79" s="9"/>
      <c r="MHD79" s="9"/>
      <c r="MHE79" s="78"/>
      <c r="MHF79" s="9"/>
      <c r="MHG79" s="9"/>
      <c r="MHH79" s="78"/>
      <c r="MHI79" s="9"/>
      <c r="MHJ79" s="9"/>
      <c r="MHK79" s="78"/>
      <c r="MHL79" s="9"/>
      <c r="MHM79" s="9"/>
      <c r="MHN79" s="78"/>
      <c r="MHO79" s="9"/>
      <c r="MHP79" s="9"/>
      <c r="MHQ79" s="78"/>
      <c r="MHR79" s="9"/>
      <c r="MHS79" s="9"/>
      <c r="MHT79" s="78"/>
      <c r="MHU79" s="9"/>
      <c r="MHV79" s="9"/>
      <c r="MHW79" s="78"/>
      <c r="MHX79" s="9"/>
      <c r="MHY79" s="9"/>
      <c r="MHZ79" s="78"/>
      <c r="MIA79" s="9"/>
      <c r="MIB79" s="9"/>
      <c r="MIC79" s="78"/>
      <c r="MID79" s="9"/>
      <c r="MIE79" s="9"/>
      <c r="MIF79" s="78"/>
      <c r="MIG79" s="9"/>
      <c r="MIH79" s="9"/>
      <c r="MII79" s="78"/>
      <c r="MIJ79" s="10"/>
      <c r="MIK79" s="10"/>
      <c r="MIL79" s="10"/>
      <c r="MIM79" s="9"/>
      <c r="MIN79" s="9"/>
      <c r="MIO79" s="78"/>
      <c r="MIP79" s="10"/>
      <c r="MIQ79" s="10"/>
      <c r="MIR79" s="10"/>
      <c r="MIS79" s="9"/>
      <c r="MIT79" s="9"/>
      <c r="MIU79" s="78"/>
      <c r="MIV79" s="9"/>
      <c r="MIW79" s="9"/>
      <c r="MIX79" s="78"/>
      <c r="MIY79" s="10"/>
      <c r="MIZ79" s="10"/>
      <c r="MJA79" s="10"/>
      <c r="MJB79" s="10"/>
      <c r="MJC79" s="10"/>
      <c r="MJD79" s="10"/>
      <c r="MJE79" s="57"/>
      <c r="MJF79" s="58"/>
      <c r="MJG79" s="9"/>
      <c r="MJH79" s="9"/>
      <c r="MJI79" s="78"/>
      <c r="MJJ79" s="9"/>
      <c r="MJK79" s="9"/>
      <c r="MJL79" s="78"/>
      <c r="MJM79" s="9"/>
      <c r="MJN79" s="9"/>
      <c r="MJO79" s="78"/>
      <c r="MJP79" s="9"/>
      <c r="MJQ79" s="9"/>
      <c r="MJR79" s="78"/>
      <c r="MJS79" s="9"/>
      <c r="MJT79" s="9"/>
      <c r="MJU79" s="78"/>
      <c r="MJV79" s="9"/>
      <c r="MJW79" s="9"/>
      <c r="MJX79" s="78"/>
      <c r="MJY79" s="9"/>
      <c r="MJZ79" s="9"/>
      <c r="MKA79" s="78"/>
      <c r="MKB79" s="9"/>
      <c r="MKC79" s="9"/>
      <c r="MKD79" s="78"/>
      <c r="MKE79" s="9"/>
      <c r="MKF79" s="9"/>
      <c r="MKG79" s="78"/>
      <c r="MKH79" s="9"/>
      <c r="MKI79" s="9"/>
      <c r="MKJ79" s="78"/>
      <c r="MKK79" s="9"/>
      <c r="MKL79" s="9"/>
      <c r="MKM79" s="78"/>
      <c r="MKN79" s="9"/>
      <c r="MKO79" s="9"/>
      <c r="MKP79" s="78"/>
      <c r="MKQ79" s="9"/>
      <c r="MKR79" s="9"/>
      <c r="MKS79" s="78"/>
      <c r="MKT79" s="9"/>
      <c r="MKU79" s="9"/>
      <c r="MKV79" s="78"/>
      <c r="MKW79" s="9"/>
      <c r="MKX79" s="9"/>
      <c r="MKY79" s="78"/>
      <c r="MKZ79" s="9"/>
      <c r="MLA79" s="9"/>
      <c r="MLB79" s="78"/>
      <c r="MLC79" s="9"/>
      <c r="MLD79" s="9"/>
      <c r="MLE79" s="78"/>
      <c r="MLF79" s="9"/>
      <c r="MLG79" s="9"/>
      <c r="MLH79" s="78"/>
      <c r="MLI79" s="9"/>
      <c r="MLJ79" s="9"/>
      <c r="MLK79" s="78"/>
      <c r="MLL79" s="9"/>
      <c r="MLM79" s="9"/>
      <c r="MLN79" s="78"/>
      <c r="MLO79" s="9"/>
      <c r="MLP79" s="9"/>
      <c r="MLQ79" s="78"/>
      <c r="MLR79" s="10"/>
      <c r="MLS79" s="10"/>
      <c r="MLT79" s="10"/>
      <c r="MLU79" s="9"/>
      <c r="MLV79" s="9"/>
      <c r="MLW79" s="78"/>
      <c r="MLX79" s="10"/>
      <c r="MLY79" s="10"/>
      <c r="MLZ79" s="10"/>
      <c r="MMA79" s="9"/>
      <c r="MMB79" s="9"/>
      <c r="MMC79" s="78"/>
      <c r="MMD79" s="9"/>
      <c r="MME79" s="9"/>
      <c r="MMF79" s="78"/>
      <c r="MMG79" s="10"/>
      <c r="MMH79" s="10"/>
      <c r="MMI79" s="10"/>
      <c r="MMJ79" s="10"/>
      <c r="MMK79" s="10"/>
      <c r="MML79" s="10"/>
      <c r="MMM79" s="57"/>
      <c r="MMN79" s="58"/>
      <c r="MMO79" s="9"/>
      <c r="MMP79" s="9"/>
      <c r="MMQ79" s="78"/>
      <c r="MMR79" s="9"/>
      <c r="MMS79" s="9"/>
      <c r="MMT79" s="78"/>
      <c r="MMU79" s="9"/>
      <c r="MMV79" s="9"/>
      <c r="MMW79" s="78"/>
      <c r="MMX79" s="9"/>
      <c r="MMY79" s="9"/>
      <c r="MMZ79" s="78"/>
      <c r="MNA79" s="9"/>
      <c r="MNB79" s="9"/>
      <c r="MNC79" s="78"/>
      <c r="MND79" s="9"/>
      <c r="MNE79" s="9"/>
      <c r="MNF79" s="78"/>
      <c r="MNG79" s="9"/>
      <c r="MNH79" s="9"/>
      <c r="MNI79" s="78"/>
      <c r="MNJ79" s="9"/>
      <c r="MNK79" s="9"/>
      <c r="MNL79" s="78"/>
      <c r="MNM79" s="9"/>
      <c r="MNN79" s="9"/>
      <c r="MNO79" s="78"/>
      <c r="MNP79" s="9"/>
      <c r="MNQ79" s="9"/>
      <c r="MNR79" s="78"/>
      <c r="MNS79" s="9"/>
      <c r="MNT79" s="9"/>
      <c r="MNU79" s="78"/>
      <c r="MNV79" s="9"/>
      <c r="MNW79" s="9"/>
      <c r="MNX79" s="78"/>
      <c r="MNY79" s="9"/>
      <c r="MNZ79" s="9"/>
      <c r="MOA79" s="78"/>
      <c r="MOB79" s="9"/>
      <c r="MOC79" s="9"/>
      <c r="MOD79" s="78"/>
      <c r="MOE79" s="9"/>
      <c r="MOF79" s="9"/>
      <c r="MOG79" s="78"/>
      <c r="MOH79" s="9"/>
      <c r="MOI79" s="9"/>
      <c r="MOJ79" s="78"/>
      <c r="MOK79" s="9"/>
      <c r="MOL79" s="9"/>
      <c r="MOM79" s="78"/>
      <c r="MON79" s="9"/>
      <c r="MOO79" s="9"/>
      <c r="MOP79" s="78"/>
      <c r="MOQ79" s="9"/>
      <c r="MOR79" s="9"/>
      <c r="MOS79" s="78"/>
      <c r="MOT79" s="9"/>
      <c r="MOU79" s="9"/>
      <c r="MOV79" s="78"/>
      <c r="MOW79" s="9"/>
      <c r="MOX79" s="9"/>
      <c r="MOY79" s="78"/>
      <c r="MOZ79" s="10"/>
      <c r="MPA79" s="10"/>
      <c r="MPB79" s="10"/>
      <c r="MPC79" s="9"/>
      <c r="MPD79" s="9"/>
      <c r="MPE79" s="78"/>
      <c r="MPF79" s="10"/>
      <c r="MPG79" s="10"/>
      <c r="MPH79" s="10"/>
      <c r="MPI79" s="9"/>
      <c r="MPJ79" s="9"/>
      <c r="MPK79" s="78"/>
      <c r="MPL79" s="9"/>
      <c r="MPM79" s="9"/>
      <c r="MPN79" s="78"/>
      <c r="MPO79" s="10"/>
      <c r="MPP79" s="10"/>
      <c r="MPQ79" s="10"/>
      <c r="MPR79" s="10"/>
      <c r="MPS79" s="10"/>
      <c r="MPT79" s="10"/>
      <c r="MPU79" s="57"/>
      <c r="MPV79" s="58"/>
      <c r="MPW79" s="9"/>
      <c r="MPX79" s="9"/>
      <c r="MPY79" s="78"/>
      <c r="MPZ79" s="9"/>
      <c r="MQA79" s="9"/>
      <c r="MQB79" s="78"/>
      <c r="MQC79" s="9"/>
      <c r="MQD79" s="9"/>
      <c r="MQE79" s="78"/>
      <c r="MQF79" s="9"/>
      <c r="MQG79" s="9"/>
      <c r="MQH79" s="78"/>
      <c r="MQI79" s="9"/>
      <c r="MQJ79" s="9"/>
      <c r="MQK79" s="78"/>
      <c r="MQL79" s="9"/>
      <c r="MQM79" s="9"/>
      <c r="MQN79" s="78"/>
      <c r="MQO79" s="9"/>
      <c r="MQP79" s="9"/>
      <c r="MQQ79" s="78"/>
      <c r="MQR79" s="9"/>
      <c r="MQS79" s="9"/>
      <c r="MQT79" s="78"/>
      <c r="MQU79" s="9"/>
      <c r="MQV79" s="9"/>
      <c r="MQW79" s="78"/>
      <c r="MQX79" s="9"/>
      <c r="MQY79" s="9"/>
      <c r="MQZ79" s="78"/>
      <c r="MRA79" s="9"/>
      <c r="MRB79" s="9"/>
      <c r="MRC79" s="78"/>
      <c r="MRD79" s="9"/>
      <c r="MRE79" s="9"/>
      <c r="MRF79" s="78"/>
      <c r="MRG79" s="9"/>
      <c r="MRH79" s="9"/>
      <c r="MRI79" s="78"/>
      <c r="MRJ79" s="9"/>
      <c r="MRK79" s="9"/>
      <c r="MRL79" s="78"/>
      <c r="MRM79" s="9"/>
      <c r="MRN79" s="9"/>
      <c r="MRO79" s="78"/>
      <c r="MRP79" s="9"/>
      <c r="MRQ79" s="9"/>
      <c r="MRR79" s="78"/>
      <c r="MRS79" s="9"/>
      <c r="MRT79" s="9"/>
      <c r="MRU79" s="78"/>
      <c r="MRV79" s="9"/>
      <c r="MRW79" s="9"/>
      <c r="MRX79" s="78"/>
      <c r="MRY79" s="9"/>
      <c r="MRZ79" s="9"/>
      <c r="MSA79" s="78"/>
      <c r="MSB79" s="9"/>
      <c r="MSC79" s="9"/>
      <c r="MSD79" s="78"/>
      <c r="MSE79" s="9"/>
      <c r="MSF79" s="9"/>
      <c r="MSG79" s="78"/>
      <c r="MSH79" s="10"/>
      <c r="MSI79" s="10"/>
      <c r="MSJ79" s="10"/>
      <c r="MSK79" s="9"/>
      <c r="MSL79" s="9"/>
      <c r="MSM79" s="78"/>
      <c r="MSN79" s="10"/>
      <c r="MSO79" s="10"/>
      <c r="MSP79" s="10"/>
      <c r="MSQ79" s="9"/>
      <c r="MSR79" s="9"/>
      <c r="MSS79" s="78"/>
      <c r="MST79" s="9"/>
      <c r="MSU79" s="9"/>
      <c r="MSV79" s="78"/>
      <c r="MSW79" s="10"/>
      <c r="MSX79" s="10"/>
      <c r="MSY79" s="10"/>
      <c r="MSZ79" s="10"/>
      <c r="MTA79" s="10"/>
      <c r="MTB79" s="10"/>
      <c r="MTC79" s="57"/>
      <c r="MTD79" s="58"/>
      <c r="MTE79" s="9"/>
      <c r="MTF79" s="9"/>
      <c r="MTG79" s="78"/>
      <c r="MTH79" s="9"/>
      <c r="MTI79" s="9"/>
      <c r="MTJ79" s="78"/>
      <c r="MTK79" s="9"/>
      <c r="MTL79" s="9"/>
      <c r="MTM79" s="78"/>
      <c r="MTN79" s="9"/>
      <c r="MTO79" s="9"/>
      <c r="MTP79" s="78"/>
      <c r="MTQ79" s="9"/>
      <c r="MTR79" s="9"/>
      <c r="MTS79" s="78"/>
      <c r="MTT79" s="9"/>
      <c r="MTU79" s="9"/>
      <c r="MTV79" s="78"/>
      <c r="MTW79" s="9"/>
      <c r="MTX79" s="9"/>
      <c r="MTY79" s="78"/>
      <c r="MTZ79" s="9"/>
      <c r="MUA79" s="9"/>
      <c r="MUB79" s="78"/>
      <c r="MUC79" s="9"/>
      <c r="MUD79" s="9"/>
      <c r="MUE79" s="78"/>
      <c r="MUF79" s="9"/>
      <c r="MUG79" s="9"/>
      <c r="MUH79" s="78"/>
      <c r="MUI79" s="9"/>
      <c r="MUJ79" s="9"/>
      <c r="MUK79" s="78"/>
      <c r="MUL79" s="9"/>
      <c r="MUM79" s="9"/>
      <c r="MUN79" s="78"/>
      <c r="MUO79" s="9"/>
      <c r="MUP79" s="9"/>
      <c r="MUQ79" s="78"/>
      <c r="MUR79" s="9"/>
      <c r="MUS79" s="9"/>
      <c r="MUT79" s="78"/>
      <c r="MUU79" s="9"/>
      <c r="MUV79" s="9"/>
      <c r="MUW79" s="78"/>
      <c r="MUX79" s="9"/>
      <c r="MUY79" s="9"/>
      <c r="MUZ79" s="78"/>
      <c r="MVA79" s="9"/>
      <c r="MVB79" s="9"/>
      <c r="MVC79" s="78"/>
      <c r="MVD79" s="9"/>
      <c r="MVE79" s="9"/>
      <c r="MVF79" s="78"/>
      <c r="MVG79" s="9"/>
      <c r="MVH79" s="9"/>
      <c r="MVI79" s="78"/>
      <c r="MVJ79" s="9"/>
      <c r="MVK79" s="9"/>
      <c r="MVL79" s="78"/>
      <c r="MVM79" s="9"/>
      <c r="MVN79" s="9"/>
      <c r="MVO79" s="78"/>
      <c r="MVP79" s="10"/>
      <c r="MVQ79" s="10"/>
      <c r="MVR79" s="10"/>
      <c r="MVS79" s="9"/>
      <c r="MVT79" s="9"/>
      <c r="MVU79" s="78"/>
      <c r="MVV79" s="10"/>
      <c r="MVW79" s="10"/>
      <c r="MVX79" s="10"/>
      <c r="MVY79" s="9"/>
      <c r="MVZ79" s="9"/>
      <c r="MWA79" s="78"/>
      <c r="MWB79" s="9"/>
      <c r="MWC79" s="9"/>
      <c r="MWD79" s="78"/>
      <c r="MWE79" s="10"/>
      <c r="MWF79" s="10"/>
      <c r="MWG79" s="10"/>
      <c r="MWH79" s="10"/>
      <c r="MWI79" s="10"/>
      <c r="MWJ79" s="10"/>
      <c r="MWK79" s="57"/>
      <c r="MWL79" s="58"/>
      <c r="MWM79" s="9"/>
      <c r="MWN79" s="9"/>
      <c r="MWO79" s="78"/>
      <c r="MWP79" s="9"/>
      <c r="MWQ79" s="9"/>
      <c r="MWR79" s="78"/>
      <c r="MWS79" s="9"/>
      <c r="MWT79" s="9"/>
      <c r="MWU79" s="78"/>
      <c r="MWV79" s="9"/>
      <c r="MWW79" s="9"/>
      <c r="MWX79" s="78"/>
      <c r="MWY79" s="9"/>
      <c r="MWZ79" s="9"/>
      <c r="MXA79" s="78"/>
      <c r="MXB79" s="9"/>
      <c r="MXC79" s="9"/>
      <c r="MXD79" s="78"/>
      <c r="MXE79" s="9"/>
      <c r="MXF79" s="9"/>
      <c r="MXG79" s="78"/>
      <c r="MXH79" s="9"/>
      <c r="MXI79" s="9"/>
      <c r="MXJ79" s="78"/>
      <c r="MXK79" s="9"/>
      <c r="MXL79" s="9"/>
      <c r="MXM79" s="78"/>
      <c r="MXN79" s="9"/>
      <c r="MXO79" s="9"/>
      <c r="MXP79" s="78"/>
      <c r="MXQ79" s="9"/>
      <c r="MXR79" s="9"/>
      <c r="MXS79" s="78"/>
      <c r="MXT79" s="9"/>
      <c r="MXU79" s="9"/>
      <c r="MXV79" s="78"/>
      <c r="MXW79" s="9"/>
      <c r="MXX79" s="9"/>
      <c r="MXY79" s="78"/>
      <c r="MXZ79" s="9"/>
      <c r="MYA79" s="9"/>
      <c r="MYB79" s="78"/>
      <c r="MYC79" s="9"/>
      <c r="MYD79" s="9"/>
      <c r="MYE79" s="78"/>
      <c r="MYF79" s="9"/>
      <c r="MYG79" s="9"/>
      <c r="MYH79" s="78"/>
      <c r="MYI79" s="9"/>
      <c r="MYJ79" s="9"/>
      <c r="MYK79" s="78"/>
      <c r="MYL79" s="9"/>
      <c r="MYM79" s="9"/>
      <c r="MYN79" s="78"/>
      <c r="MYO79" s="9"/>
      <c r="MYP79" s="9"/>
      <c r="MYQ79" s="78"/>
      <c r="MYR79" s="9"/>
      <c r="MYS79" s="9"/>
      <c r="MYT79" s="78"/>
      <c r="MYU79" s="9"/>
      <c r="MYV79" s="9"/>
      <c r="MYW79" s="78"/>
      <c r="MYX79" s="10"/>
      <c r="MYY79" s="10"/>
      <c r="MYZ79" s="10"/>
      <c r="MZA79" s="9"/>
      <c r="MZB79" s="9"/>
      <c r="MZC79" s="78"/>
      <c r="MZD79" s="10"/>
      <c r="MZE79" s="10"/>
      <c r="MZF79" s="10"/>
      <c r="MZG79" s="9"/>
      <c r="MZH79" s="9"/>
      <c r="MZI79" s="78"/>
      <c r="MZJ79" s="9"/>
      <c r="MZK79" s="9"/>
      <c r="MZL79" s="78"/>
      <c r="MZM79" s="10"/>
      <c r="MZN79" s="10"/>
      <c r="MZO79" s="10"/>
      <c r="MZP79" s="10"/>
      <c r="MZQ79" s="10"/>
      <c r="MZR79" s="10"/>
      <c r="MZS79" s="57"/>
      <c r="MZT79" s="58"/>
      <c r="MZU79" s="9"/>
      <c r="MZV79" s="9"/>
      <c r="MZW79" s="78"/>
      <c r="MZX79" s="9"/>
      <c r="MZY79" s="9"/>
      <c r="MZZ79" s="78"/>
      <c r="NAA79" s="9"/>
      <c r="NAB79" s="9"/>
      <c r="NAC79" s="78"/>
      <c r="NAD79" s="9"/>
      <c r="NAE79" s="9"/>
      <c r="NAF79" s="78"/>
      <c r="NAG79" s="9"/>
      <c r="NAH79" s="9"/>
      <c r="NAI79" s="78"/>
      <c r="NAJ79" s="9"/>
      <c r="NAK79" s="9"/>
      <c r="NAL79" s="78"/>
      <c r="NAM79" s="9"/>
      <c r="NAN79" s="9"/>
      <c r="NAO79" s="78"/>
      <c r="NAP79" s="9"/>
      <c r="NAQ79" s="9"/>
      <c r="NAR79" s="78"/>
      <c r="NAS79" s="9"/>
      <c r="NAT79" s="9"/>
      <c r="NAU79" s="78"/>
      <c r="NAV79" s="9"/>
      <c r="NAW79" s="9"/>
      <c r="NAX79" s="78"/>
      <c r="NAY79" s="9"/>
      <c r="NAZ79" s="9"/>
      <c r="NBA79" s="78"/>
      <c r="NBB79" s="9"/>
      <c r="NBC79" s="9"/>
      <c r="NBD79" s="78"/>
      <c r="NBE79" s="9"/>
      <c r="NBF79" s="9"/>
      <c r="NBG79" s="78"/>
      <c r="NBH79" s="9"/>
      <c r="NBI79" s="9"/>
      <c r="NBJ79" s="78"/>
      <c r="NBK79" s="9"/>
      <c r="NBL79" s="9"/>
      <c r="NBM79" s="78"/>
      <c r="NBN79" s="9"/>
      <c r="NBO79" s="9"/>
      <c r="NBP79" s="78"/>
      <c r="NBQ79" s="9"/>
      <c r="NBR79" s="9"/>
      <c r="NBS79" s="78"/>
      <c r="NBT79" s="9"/>
      <c r="NBU79" s="9"/>
      <c r="NBV79" s="78"/>
      <c r="NBW79" s="9"/>
      <c r="NBX79" s="9"/>
      <c r="NBY79" s="78"/>
      <c r="NBZ79" s="9"/>
      <c r="NCA79" s="9"/>
      <c r="NCB79" s="78"/>
      <c r="NCC79" s="9"/>
      <c r="NCD79" s="9"/>
      <c r="NCE79" s="78"/>
      <c r="NCF79" s="10"/>
      <c r="NCG79" s="10"/>
      <c r="NCH79" s="10"/>
      <c r="NCI79" s="9"/>
      <c r="NCJ79" s="9"/>
      <c r="NCK79" s="78"/>
      <c r="NCL79" s="10"/>
      <c r="NCM79" s="10"/>
      <c r="NCN79" s="10"/>
      <c r="NCO79" s="9"/>
      <c r="NCP79" s="9"/>
      <c r="NCQ79" s="78"/>
      <c r="NCR79" s="9"/>
      <c r="NCS79" s="9"/>
      <c r="NCT79" s="78"/>
      <c r="NCU79" s="10"/>
      <c r="NCV79" s="10"/>
      <c r="NCW79" s="10"/>
      <c r="NCX79" s="10"/>
      <c r="NCY79" s="10"/>
      <c r="NCZ79" s="10"/>
      <c r="NDA79" s="57"/>
      <c r="NDB79" s="58"/>
      <c r="NDC79" s="9"/>
      <c r="NDD79" s="9"/>
      <c r="NDE79" s="78"/>
      <c r="NDF79" s="9"/>
      <c r="NDG79" s="9"/>
      <c r="NDH79" s="78"/>
      <c r="NDI79" s="9"/>
      <c r="NDJ79" s="9"/>
      <c r="NDK79" s="78"/>
      <c r="NDL79" s="9"/>
      <c r="NDM79" s="9"/>
      <c r="NDN79" s="78"/>
      <c r="NDO79" s="9"/>
      <c r="NDP79" s="9"/>
      <c r="NDQ79" s="78"/>
      <c r="NDR79" s="9"/>
      <c r="NDS79" s="9"/>
      <c r="NDT79" s="78"/>
      <c r="NDU79" s="9"/>
      <c r="NDV79" s="9"/>
      <c r="NDW79" s="78"/>
      <c r="NDX79" s="9"/>
      <c r="NDY79" s="9"/>
      <c r="NDZ79" s="78"/>
      <c r="NEA79" s="9"/>
      <c r="NEB79" s="9"/>
      <c r="NEC79" s="78"/>
      <c r="NED79" s="9"/>
      <c r="NEE79" s="9"/>
      <c r="NEF79" s="78"/>
      <c r="NEG79" s="9"/>
      <c r="NEH79" s="9"/>
      <c r="NEI79" s="78"/>
      <c r="NEJ79" s="9"/>
      <c r="NEK79" s="9"/>
      <c r="NEL79" s="78"/>
      <c r="NEM79" s="9"/>
      <c r="NEN79" s="9"/>
      <c r="NEO79" s="78"/>
      <c r="NEP79" s="9"/>
      <c r="NEQ79" s="9"/>
      <c r="NER79" s="78"/>
      <c r="NES79" s="9"/>
      <c r="NET79" s="9"/>
      <c r="NEU79" s="78"/>
      <c r="NEV79" s="9"/>
      <c r="NEW79" s="9"/>
      <c r="NEX79" s="78"/>
      <c r="NEY79" s="9"/>
      <c r="NEZ79" s="9"/>
      <c r="NFA79" s="78"/>
      <c r="NFB79" s="9"/>
      <c r="NFC79" s="9"/>
      <c r="NFD79" s="78"/>
      <c r="NFE79" s="9"/>
      <c r="NFF79" s="9"/>
      <c r="NFG79" s="78"/>
      <c r="NFH79" s="9"/>
      <c r="NFI79" s="9"/>
      <c r="NFJ79" s="78"/>
      <c r="NFK79" s="9"/>
      <c r="NFL79" s="9"/>
      <c r="NFM79" s="78"/>
      <c r="NFN79" s="10"/>
      <c r="NFO79" s="10"/>
      <c r="NFP79" s="10"/>
      <c r="NFQ79" s="9"/>
      <c r="NFR79" s="9"/>
      <c r="NFS79" s="78"/>
      <c r="NFT79" s="10"/>
      <c r="NFU79" s="10"/>
      <c r="NFV79" s="10"/>
      <c r="NFW79" s="9"/>
      <c r="NFX79" s="9"/>
      <c r="NFY79" s="78"/>
      <c r="NFZ79" s="9"/>
      <c r="NGA79" s="9"/>
      <c r="NGB79" s="78"/>
      <c r="NGC79" s="10"/>
      <c r="NGD79" s="10"/>
      <c r="NGE79" s="10"/>
      <c r="NGF79" s="10"/>
      <c r="NGG79" s="10"/>
      <c r="NGH79" s="10"/>
      <c r="NGI79" s="57"/>
      <c r="NGJ79" s="58"/>
      <c r="NGK79" s="9"/>
      <c r="NGL79" s="9"/>
      <c r="NGM79" s="78"/>
      <c r="NGN79" s="9"/>
      <c r="NGO79" s="9"/>
      <c r="NGP79" s="78"/>
      <c r="NGQ79" s="9"/>
      <c r="NGR79" s="9"/>
      <c r="NGS79" s="78"/>
      <c r="NGT79" s="9"/>
      <c r="NGU79" s="9"/>
      <c r="NGV79" s="78"/>
      <c r="NGW79" s="9"/>
      <c r="NGX79" s="9"/>
      <c r="NGY79" s="78"/>
      <c r="NGZ79" s="9"/>
      <c r="NHA79" s="9"/>
      <c r="NHB79" s="78"/>
      <c r="NHC79" s="9"/>
      <c r="NHD79" s="9"/>
      <c r="NHE79" s="78"/>
      <c r="NHF79" s="9"/>
      <c r="NHG79" s="9"/>
      <c r="NHH79" s="78"/>
      <c r="NHI79" s="9"/>
      <c r="NHJ79" s="9"/>
      <c r="NHK79" s="78"/>
      <c r="NHL79" s="9"/>
      <c r="NHM79" s="9"/>
      <c r="NHN79" s="78"/>
      <c r="NHO79" s="9"/>
      <c r="NHP79" s="9"/>
      <c r="NHQ79" s="78"/>
      <c r="NHR79" s="9"/>
      <c r="NHS79" s="9"/>
      <c r="NHT79" s="78"/>
      <c r="NHU79" s="9"/>
      <c r="NHV79" s="9"/>
      <c r="NHW79" s="78"/>
      <c r="NHX79" s="9"/>
      <c r="NHY79" s="9"/>
      <c r="NHZ79" s="78"/>
      <c r="NIA79" s="9"/>
      <c r="NIB79" s="9"/>
      <c r="NIC79" s="78"/>
      <c r="NID79" s="9"/>
      <c r="NIE79" s="9"/>
      <c r="NIF79" s="78"/>
      <c r="NIG79" s="9"/>
      <c r="NIH79" s="9"/>
      <c r="NII79" s="78"/>
      <c r="NIJ79" s="9"/>
      <c r="NIK79" s="9"/>
      <c r="NIL79" s="78"/>
      <c r="NIM79" s="9"/>
      <c r="NIN79" s="9"/>
      <c r="NIO79" s="78"/>
      <c r="NIP79" s="9"/>
      <c r="NIQ79" s="9"/>
      <c r="NIR79" s="78"/>
      <c r="NIS79" s="9"/>
      <c r="NIT79" s="9"/>
      <c r="NIU79" s="78"/>
      <c r="NIV79" s="10"/>
      <c r="NIW79" s="10"/>
      <c r="NIX79" s="10"/>
      <c r="NIY79" s="9"/>
      <c r="NIZ79" s="9"/>
      <c r="NJA79" s="78"/>
      <c r="NJB79" s="10"/>
      <c r="NJC79" s="10"/>
      <c r="NJD79" s="10"/>
      <c r="NJE79" s="9"/>
      <c r="NJF79" s="9"/>
      <c r="NJG79" s="78"/>
      <c r="NJH79" s="9"/>
      <c r="NJI79" s="9"/>
      <c r="NJJ79" s="78"/>
      <c r="NJK79" s="10"/>
      <c r="NJL79" s="10"/>
      <c r="NJM79" s="10"/>
      <c r="NJN79" s="10"/>
      <c r="NJO79" s="10"/>
      <c r="NJP79" s="10"/>
      <c r="NJQ79" s="57"/>
      <c r="NJR79" s="58"/>
      <c r="NJS79" s="9"/>
      <c r="NJT79" s="9"/>
      <c r="NJU79" s="78"/>
      <c r="NJV79" s="9"/>
      <c r="NJW79" s="9"/>
      <c r="NJX79" s="78"/>
      <c r="NJY79" s="9"/>
      <c r="NJZ79" s="9"/>
      <c r="NKA79" s="78"/>
      <c r="NKB79" s="9"/>
      <c r="NKC79" s="9"/>
      <c r="NKD79" s="78"/>
      <c r="NKE79" s="9"/>
      <c r="NKF79" s="9"/>
      <c r="NKG79" s="78"/>
      <c r="NKH79" s="9"/>
      <c r="NKI79" s="9"/>
      <c r="NKJ79" s="78"/>
      <c r="NKK79" s="9"/>
      <c r="NKL79" s="9"/>
      <c r="NKM79" s="78"/>
      <c r="NKN79" s="9"/>
      <c r="NKO79" s="9"/>
      <c r="NKP79" s="78"/>
      <c r="NKQ79" s="9"/>
      <c r="NKR79" s="9"/>
      <c r="NKS79" s="78"/>
      <c r="NKT79" s="9"/>
      <c r="NKU79" s="9"/>
      <c r="NKV79" s="78"/>
      <c r="NKW79" s="9"/>
      <c r="NKX79" s="9"/>
      <c r="NKY79" s="78"/>
      <c r="NKZ79" s="9"/>
      <c r="NLA79" s="9"/>
      <c r="NLB79" s="78"/>
      <c r="NLC79" s="9"/>
      <c r="NLD79" s="9"/>
      <c r="NLE79" s="78"/>
      <c r="NLF79" s="9"/>
      <c r="NLG79" s="9"/>
      <c r="NLH79" s="78"/>
      <c r="NLI79" s="9"/>
      <c r="NLJ79" s="9"/>
      <c r="NLK79" s="78"/>
      <c r="NLL79" s="9"/>
      <c r="NLM79" s="9"/>
      <c r="NLN79" s="78"/>
      <c r="NLO79" s="9"/>
      <c r="NLP79" s="9"/>
      <c r="NLQ79" s="78"/>
      <c r="NLR79" s="9"/>
      <c r="NLS79" s="9"/>
      <c r="NLT79" s="78"/>
      <c r="NLU79" s="9"/>
      <c r="NLV79" s="9"/>
      <c r="NLW79" s="78"/>
      <c r="NLX79" s="9"/>
      <c r="NLY79" s="9"/>
      <c r="NLZ79" s="78"/>
      <c r="NMA79" s="9"/>
      <c r="NMB79" s="9"/>
      <c r="NMC79" s="78"/>
      <c r="NMD79" s="10"/>
      <c r="NME79" s="10"/>
      <c r="NMF79" s="10"/>
      <c r="NMG79" s="9"/>
      <c r="NMH79" s="9"/>
      <c r="NMI79" s="78"/>
      <c r="NMJ79" s="10"/>
      <c r="NMK79" s="10"/>
      <c r="NML79" s="10"/>
      <c r="NMM79" s="9"/>
      <c r="NMN79" s="9"/>
      <c r="NMO79" s="78"/>
      <c r="NMP79" s="9"/>
      <c r="NMQ79" s="9"/>
      <c r="NMR79" s="78"/>
      <c r="NMS79" s="10"/>
      <c r="NMT79" s="10"/>
      <c r="NMU79" s="10"/>
      <c r="NMV79" s="10"/>
      <c r="NMW79" s="10"/>
      <c r="NMX79" s="10"/>
      <c r="NMY79" s="57"/>
      <c r="NMZ79" s="58"/>
      <c r="NNA79" s="9"/>
      <c r="NNB79" s="9"/>
      <c r="NNC79" s="78"/>
      <c r="NND79" s="9"/>
      <c r="NNE79" s="9"/>
      <c r="NNF79" s="78"/>
      <c r="NNG79" s="9"/>
      <c r="NNH79" s="9"/>
      <c r="NNI79" s="78"/>
      <c r="NNJ79" s="9"/>
      <c r="NNK79" s="9"/>
      <c r="NNL79" s="78"/>
      <c r="NNM79" s="9"/>
      <c r="NNN79" s="9"/>
      <c r="NNO79" s="78"/>
      <c r="NNP79" s="9"/>
      <c r="NNQ79" s="9"/>
      <c r="NNR79" s="78"/>
      <c r="NNS79" s="9"/>
      <c r="NNT79" s="9"/>
      <c r="NNU79" s="78"/>
      <c r="NNV79" s="9"/>
      <c r="NNW79" s="9"/>
      <c r="NNX79" s="78"/>
      <c r="NNY79" s="9"/>
      <c r="NNZ79" s="9"/>
      <c r="NOA79" s="78"/>
      <c r="NOB79" s="9"/>
      <c r="NOC79" s="9"/>
      <c r="NOD79" s="78"/>
      <c r="NOE79" s="9"/>
      <c r="NOF79" s="9"/>
      <c r="NOG79" s="78"/>
      <c r="NOH79" s="9"/>
      <c r="NOI79" s="9"/>
      <c r="NOJ79" s="78"/>
      <c r="NOK79" s="9"/>
      <c r="NOL79" s="9"/>
      <c r="NOM79" s="78"/>
      <c r="NON79" s="9"/>
      <c r="NOO79" s="9"/>
      <c r="NOP79" s="78"/>
      <c r="NOQ79" s="9"/>
      <c r="NOR79" s="9"/>
      <c r="NOS79" s="78"/>
      <c r="NOT79" s="9"/>
      <c r="NOU79" s="9"/>
      <c r="NOV79" s="78"/>
      <c r="NOW79" s="9"/>
      <c r="NOX79" s="9"/>
      <c r="NOY79" s="78"/>
      <c r="NOZ79" s="9"/>
      <c r="NPA79" s="9"/>
      <c r="NPB79" s="78"/>
      <c r="NPC79" s="9"/>
      <c r="NPD79" s="9"/>
      <c r="NPE79" s="78"/>
      <c r="NPF79" s="9"/>
      <c r="NPG79" s="9"/>
      <c r="NPH79" s="78"/>
      <c r="NPI79" s="9"/>
      <c r="NPJ79" s="9"/>
      <c r="NPK79" s="78"/>
      <c r="NPL79" s="10"/>
      <c r="NPM79" s="10"/>
      <c r="NPN79" s="10"/>
      <c r="NPO79" s="9"/>
      <c r="NPP79" s="9"/>
      <c r="NPQ79" s="78"/>
      <c r="NPR79" s="10"/>
      <c r="NPS79" s="10"/>
      <c r="NPT79" s="10"/>
      <c r="NPU79" s="9"/>
      <c r="NPV79" s="9"/>
      <c r="NPW79" s="78"/>
      <c r="NPX79" s="9"/>
      <c r="NPY79" s="9"/>
      <c r="NPZ79" s="78"/>
      <c r="NQA79" s="10"/>
      <c r="NQB79" s="10"/>
      <c r="NQC79" s="10"/>
      <c r="NQD79" s="10"/>
      <c r="NQE79" s="10"/>
      <c r="NQF79" s="10"/>
      <c r="NQG79" s="57"/>
      <c r="NQH79" s="58"/>
      <c r="NQI79" s="9"/>
      <c r="NQJ79" s="9"/>
      <c r="NQK79" s="78"/>
      <c r="NQL79" s="9"/>
      <c r="NQM79" s="9"/>
      <c r="NQN79" s="78"/>
      <c r="NQO79" s="9"/>
      <c r="NQP79" s="9"/>
      <c r="NQQ79" s="78"/>
      <c r="NQR79" s="9"/>
      <c r="NQS79" s="9"/>
      <c r="NQT79" s="78"/>
      <c r="NQU79" s="9"/>
      <c r="NQV79" s="9"/>
      <c r="NQW79" s="78"/>
      <c r="NQX79" s="9"/>
      <c r="NQY79" s="9"/>
      <c r="NQZ79" s="78"/>
      <c r="NRA79" s="9"/>
      <c r="NRB79" s="9"/>
      <c r="NRC79" s="78"/>
      <c r="NRD79" s="9"/>
      <c r="NRE79" s="9"/>
      <c r="NRF79" s="78"/>
      <c r="NRG79" s="9"/>
      <c r="NRH79" s="9"/>
      <c r="NRI79" s="78"/>
      <c r="NRJ79" s="9"/>
      <c r="NRK79" s="9"/>
      <c r="NRL79" s="78"/>
      <c r="NRM79" s="9"/>
      <c r="NRN79" s="9"/>
      <c r="NRO79" s="78"/>
      <c r="NRP79" s="9"/>
      <c r="NRQ79" s="9"/>
      <c r="NRR79" s="78"/>
      <c r="NRS79" s="9"/>
      <c r="NRT79" s="9"/>
      <c r="NRU79" s="78"/>
      <c r="NRV79" s="9"/>
      <c r="NRW79" s="9"/>
      <c r="NRX79" s="78"/>
      <c r="NRY79" s="9"/>
      <c r="NRZ79" s="9"/>
      <c r="NSA79" s="78"/>
      <c r="NSB79" s="9"/>
      <c r="NSC79" s="9"/>
      <c r="NSD79" s="78"/>
      <c r="NSE79" s="9"/>
      <c r="NSF79" s="9"/>
      <c r="NSG79" s="78"/>
      <c r="NSH79" s="9"/>
      <c r="NSI79" s="9"/>
      <c r="NSJ79" s="78"/>
      <c r="NSK79" s="9"/>
      <c r="NSL79" s="9"/>
      <c r="NSM79" s="78"/>
      <c r="NSN79" s="9"/>
      <c r="NSO79" s="9"/>
      <c r="NSP79" s="78"/>
      <c r="NSQ79" s="9"/>
      <c r="NSR79" s="9"/>
      <c r="NSS79" s="78"/>
      <c r="NST79" s="10"/>
      <c r="NSU79" s="10"/>
      <c r="NSV79" s="10"/>
      <c r="NSW79" s="9"/>
      <c r="NSX79" s="9"/>
      <c r="NSY79" s="78"/>
      <c r="NSZ79" s="10"/>
      <c r="NTA79" s="10"/>
      <c r="NTB79" s="10"/>
      <c r="NTC79" s="9"/>
      <c r="NTD79" s="9"/>
      <c r="NTE79" s="78"/>
      <c r="NTF79" s="9"/>
      <c r="NTG79" s="9"/>
      <c r="NTH79" s="78"/>
      <c r="NTI79" s="10"/>
      <c r="NTJ79" s="10"/>
      <c r="NTK79" s="10"/>
      <c r="NTL79" s="10"/>
      <c r="NTM79" s="10"/>
      <c r="NTN79" s="10"/>
      <c r="NTO79" s="57"/>
      <c r="NTP79" s="58"/>
      <c r="NTQ79" s="9"/>
      <c r="NTR79" s="9"/>
      <c r="NTS79" s="78"/>
      <c r="NTT79" s="9"/>
      <c r="NTU79" s="9"/>
      <c r="NTV79" s="78"/>
      <c r="NTW79" s="9"/>
      <c r="NTX79" s="9"/>
      <c r="NTY79" s="78"/>
      <c r="NTZ79" s="9"/>
      <c r="NUA79" s="9"/>
      <c r="NUB79" s="78"/>
      <c r="NUC79" s="9"/>
      <c r="NUD79" s="9"/>
      <c r="NUE79" s="78"/>
      <c r="NUF79" s="9"/>
      <c r="NUG79" s="9"/>
      <c r="NUH79" s="78"/>
      <c r="NUI79" s="9"/>
      <c r="NUJ79" s="9"/>
      <c r="NUK79" s="78"/>
      <c r="NUL79" s="9"/>
      <c r="NUM79" s="9"/>
      <c r="NUN79" s="78"/>
      <c r="NUO79" s="9"/>
      <c r="NUP79" s="9"/>
      <c r="NUQ79" s="78"/>
      <c r="NUR79" s="9"/>
      <c r="NUS79" s="9"/>
      <c r="NUT79" s="78"/>
      <c r="NUU79" s="9"/>
      <c r="NUV79" s="9"/>
      <c r="NUW79" s="78"/>
      <c r="NUX79" s="9"/>
      <c r="NUY79" s="9"/>
      <c r="NUZ79" s="78"/>
      <c r="NVA79" s="9"/>
      <c r="NVB79" s="9"/>
      <c r="NVC79" s="78"/>
      <c r="NVD79" s="9"/>
      <c r="NVE79" s="9"/>
      <c r="NVF79" s="78"/>
      <c r="NVG79" s="9"/>
      <c r="NVH79" s="9"/>
      <c r="NVI79" s="78"/>
      <c r="NVJ79" s="9"/>
      <c r="NVK79" s="9"/>
      <c r="NVL79" s="78"/>
      <c r="NVM79" s="9"/>
      <c r="NVN79" s="9"/>
      <c r="NVO79" s="78"/>
      <c r="NVP79" s="9"/>
      <c r="NVQ79" s="9"/>
      <c r="NVR79" s="78"/>
      <c r="NVS79" s="9"/>
      <c r="NVT79" s="9"/>
      <c r="NVU79" s="78"/>
      <c r="NVV79" s="9"/>
      <c r="NVW79" s="9"/>
      <c r="NVX79" s="78"/>
      <c r="NVY79" s="9"/>
      <c r="NVZ79" s="9"/>
      <c r="NWA79" s="78"/>
      <c r="NWB79" s="10"/>
      <c r="NWC79" s="10"/>
      <c r="NWD79" s="10"/>
      <c r="NWE79" s="9"/>
      <c r="NWF79" s="9"/>
      <c r="NWG79" s="78"/>
      <c r="NWH79" s="10"/>
      <c r="NWI79" s="10"/>
      <c r="NWJ79" s="10"/>
      <c r="NWK79" s="9"/>
      <c r="NWL79" s="9"/>
      <c r="NWM79" s="78"/>
      <c r="NWN79" s="9"/>
      <c r="NWO79" s="9"/>
      <c r="NWP79" s="78"/>
      <c r="NWQ79" s="10"/>
      <c r="NWR79" s="10"/>
      <c r="NWS79" s="10"/>
      <c r="NWT79" s="10"/>
      <c r="NWU79" s="10"/>
      <c r="NWV79" s="10"/>
      <c r="NWW79" s="57"/>
      <c r="NWX79" s="58"/>
      <c r="NWY79" s="9"/>
      <c r="NWZ79" s="9"/>
      <c r="NXA79" s="78"/>
      <c r="NXB79" s="9"/>
      <c r="NXC79" s="9"/>
      <c r="NXD79" s="78"/>
      <c r="NXE79" s="9"/>
      <c r="NXF79" s="9"/>
      <c r="NXG79" s="78"/>
      <c r="NXH79" s="9"/>
      <c r="NXI79" s="9"/>
      <c r="NXJ79" s="78"/>
      <c r="NXK79" s="9"/>
      <c r="NXL79" s="9"/>
      <c r="NXM79" s="78"/>
      <c r="NXN79" s="9"/>
      <c r="NXO79" s="9"/>
      <c r="NXP79" s="78"/>
      <c r="NXQ79" s="9"/>
      <c r="NXR79" s="9"/>
      <c r="NXS79" s="78"/>
      <c r="NXT79" s="9"/>
      <c r="NXU79" s="9"/>
      <c r="NXV79" s="78"/>
      <c r="NXW79" s="9"/>
      <c r="NXX79" s="9"/>
      <c r="NXY79" s="78"/>
      <c r="NXZ79" s="9"/>
      <c r="NYA79" s="9"/>
      <c r="NYB79" s="78"/>
      <c r="NYC79" s="9"/>
      <c r="NYD79" s="9"/>
      <c r="NYE79" s="78"/>
      <c r="NYF79" s="9"/>
      <c r="NYG79" s="9"/>
      <c r="NYH79" s="78"/>
      <c r="NYI79" s="9"/>
      <c r="NYJ79" s="9"/>
      <c r="NYK79" s="78"/>
      <c r="NYL79" s="9"/>
      <c r="NYM79" s="9"/>
      <c r="NYN79" s="78"/>
      <c r="NYO79" s="9"/>
      <c r="NYP79" s="9"/>
      <c r="NYQ79" s="78"/>
      <c r="NYR79" s="9"/>
      <c r="NYS79" s="9"/>
      <c r="NYT79" s="78"/>
      <c r="NYU79" s="9"/>
      <c r="NYV79" s="9"/>
      <c r="NYW79" s="78"/>
      <c r="NYX79" s="9"/>
      <c r="NYY79" s="9"/>
      <c r="NYZ79" s="78"/>
      <c r="NZA79" s="9"/>
      <c r="NZB79" s="9"/>
      <c r="NZC79" s="78"/>
      <c r="NZD79" s="9"/>
      <c r="NZE79" s="9"/>
      <c r="NZF79" s="78"/>
      <c r="NZG79" s="9"/>
      <c r="NZH79" s="9"/>
      <c r="NZI79" s="78"/>
      <c r="NZJ79" s="10"/>
      <c r="NZK79" s="10"/>
      <c r="NZL79" s="10"/>
      <c r="NZM79" s="9"/>
      <c r="NZN79" s="9"/>
      <c r="NZO79" s="78"/>
      <c r="NZP79" s="10"/>
      <c r="NZQ79" s="10"/>
      <c r="NZR79" s="10"/>
      <c r="NZS79" s="9"/>
      <c r="NZT79" s="9"/>
      <c r="NZU79" s="78"/>
      <c r="NZV79" s="9"/>
      <c r="NZW79" s="9"/>
      <c r="NZX79" s="78"/>
      <c r="NZY79" s="10"/>
      <c r="NZZ79" s="10"/>
      <c r="OAA79" s="10"/>
      <c r="OAB79" s="10"/>
      <c r="OAC79" s="10"/>
      <c r="OAD79" s="10"/>
      <c r="OAE79" s="57"/>
      <c r="OAF79" s="58"/>
      <c r="OAG79" s="9"/>
      <c r="OAH79" s="9"/>
      <c r="OAI79" s="78"/>
      <c r="OAJ79" s="9"/>
      <c r="OAK79" s="9"/>
      <c r="OAL79" s="78"/>
      <c r="OAM79" s="9"/>
      <c r="OAN79" s="9"/>
      <c r="OAO79" s="78"/>
      <c r="OAP79" s="9"/>
      <c r="OAQ79" s="9"/>
      <c r="OAR79" s="78"/>
      <c r="OAS79" s="9"/>
      <c r="OAT79" s="9"/>
      <c r="OAU79" s="78"/>
      <c r="OAV79" s="9"/>
      <c r="OAW79" s="9"/>
      <c r="OAX79" s="78"/>
      <c r="OAY79" s="9"/>
      <c r="OAZ79" s="9"/>
      <c r="OBA79" s="78"/>
      <c r="OBB79" s="9"/>
      <c r="OBC79" s="9"/>
      <c r="OBD79" s="78"/>
      <c r="OBE79" s="9"/>
      <c r="OBF79" s="9"/>
      <c r="OBG79" s="78"/>
      <c r="OBH79" s="9"/>
      <c r="OBI79" s="9"/>
      <c r="OBJ79" s="78"/>
      <c r="OBK79" s="9"/>
      <c r="OBL79" s="9"/>
      <c r="OBM79" s="78"/>
      <c r="OBN79" s="9"/>
      <c r="OBO79" s="9"/>
      <c r="OBP79" s="78"/>
      <c r="OBQ79" s="9"/>
      <c r="OBR79" s="9"/>
      <c r="OBS79" s="78"/>
      <c r="OBT79" s="9"/>
      <c r="OBU79" s="9"/>
      <c r="OBV79" s="78"/>
      <c r="OBW79" s="9"/>
      <c r="OBX79" s="9"/>
      <c r="OBY79" s="78"/>
      <c r="OBZ79" s="9"/>
      <c r="OCA79" s="9"/>
      <c r="OCB79" s="78"/>
      <c r="OCC79" s="9"/>
      <c r="OCD79" s="9"/>
      <c r="OCE79" s="78"/>
      <c r="OCF79" s="9"/>
      <c r="OCG79" s="9"/>
      <c r="OCH79" s="78"/>
      <c r="OCI79" s="9"/>
      <c r="OCJ79" s="9"/>
      <c r="OCK79" s="78"/>
      <c r="OCL79" s="9"/>
      <c r="OCM79" s="9"/>
      <c r="OCN79" s="78"/>
      <c r="OCO79" s="9"/>
      <c r="OCP79" s="9"/>
      <c r="OCQ79" s="78"/>
      <c r="OCR79" s="10"/>
      <c r="OCS79" s="10"/>
      <c r="OCT79" s="10"/>
      <c r="OCU79" s="9"/>
      <c r="OCV79" s="9"/>
      <c r="OCW79" s="78"/>
      <c r="OCX79" s="10"/>
      <c r="OCY79" s="10"/>
      <c r="OCZ79" s="10"/>
      <c r="ODA79" s="9"/>
      <c r="ODB79" s="9"/>
      <c r="ODC79" s="78"/>
      <c r="ODD79" s="9"/>
      <c r="ODE79" s="9"/>
      <c r="ODF79" s="78"/>
      <c r="ODG79" s="10"/>
      <c r="ODH79" s="10"/>
      <c r="ODI79" s="10"/>
      <c r="ODJ79" s="10"/>
      <c r="ODK79" s="10"/>
      <c r="ODL79" s="10"/>
      <c r="ODM79" s="57"/>
      <c r="ODN79" s="58"/>
      <c r="ODO79" s="9"/>
      <c r="ODP79" s="9"/>
      <c r="ODQ79" s="78"/>
      <c r="ODR79" s="9"/>
      <c r="ODS79" s="9"/>
      <c r="ODT79" s="78"/>
      <c r="ODU79" s="9"/>
      <c r="ODV79" s="9"/>
      <c r="ODW79" s="78"/>
      <c r="ODX79" s="9"/>
      <c r="ODY79" s="9"/>
      <c r="ODZ79" s="78"/>
      <c r="OEA79" s="9"/>
      <c r="OEB79" s="9"/>
      <c r="OEC79" s="78"/>
      <c r="OED79" s="9"/>
      <c r="OEE79" s="9"/>
      <c r="OEF79" s="78"/>
      <c r="OEG79" s="9"/>
      <c r="OEH79" s="9"/>
      <c r="OEI79" s="78"/>
      <c r="OEJ79" s="9"/>
      <c r="OEK79" s="9"/>
      <c r="OEL79" s="78"/>
      <c r="OEM79" s="9"/>
      <c r="OEN79" s="9"/>
      <c r="OEO79" s="78"/>
      <c r="OEP79" s="9"/>
      <c r="OEQ79" s="9"/>
      <c r="OER79" s="78"/>
      <c r="OES79" s="9"/>
      <c r="OET79" s="9"/>
      <c r="OEU79" s="78"/>
      <c r="OEV79" s="9"/>
      <c r="OEW79" s="9"/>
      <c r="OEX79" s="78"/>
      <c r="OEY79" s="9"/>
      <c r="OEZ79" s="9"/>
      <c r="OFA79" s="78"/>
      <c r="OFB79" s="9"/>
      <c r="OFC79" s="9"/>
      <c r="OFD79" s="78"/>
      <c r="OFE79" s="9"/>
      <c r="OFF79" s="9"/>
      <c r="OFG79" s="78"/>
      <c r="OFH79" s="9"/>
      <c r="OFI79" s="9"/>
      <c r="OFJ79" s="78"/>
      <c r="OFK79" s="9"/>
      <c r="OFL79" s="9"/>
      <c r="OFM79" s="78"/>
      <c r="OFN79" s="9"/>
      <c r="OFO79" s="9"/>
      <c r="OFP79" s="78"/>
      <c r="OFQ79" s="9"/>
      <c r="OFR79" s="9"/>
      <c r="OFS79" s="78"/>
      <c r="OFT79" s="9"/>
      <c r="OFU79" s="9"/>
      <c r="OFV79" s="78"/>
      <c r="OFW79" s="9"/>
      <c r="OFX79" s="9"/>
      <c r="OFY79" s="78"/>
      <c r="OFZ79" s="10"/>
      <c r="OGA79" s="10"/>
      <c r="OGB79" s="10"/>
      <c r="OGC79" s="9"/>
      <c r="OGD79" s="9"/>
      <c r="OGE79" s="78"/>
      <c r="OGF79" s="10"/>
      <c r="OGG79" s="10"/>
      <c r="OGH79" s="10"/>
      <c r="OGI79" s="9"/>
      <c r="OGJ79" s="9"/>
      <c r="OGK79" s="78"/>
      <c r="OGL79" s="9"/>
      <c r="OGM79" s="9"/>
      <c r="OGN79" s="78"/>
      <c r="OGO79" s="10"/>
      <c r="OGP79" s="10"/>
      <c r="OGQ79" s="10"/>
      <c r="OGR79" s="10"/>
      <c r="OGS79" s="10"/>
      <c r="OGT79" s="10"/>
      <c r="OGU79" s="57"/>
      <c r="OGV79" s="58"/>
      <c r="OGW79" s="9"/>
      <c r="OGX79" s="9"/>
      <c r="OGY79" s="78"/>
      <c r="OGZ79" s="9"/>
      <c r="OHA79" s="9"/>
      <c r="OHB79" s="78"/>
      <c r="OHC79" s="9"/>
      <c r="OHD79" s="9"/>
      <c r="OHE79" s="78"/>
      <c r="OHF79" s="9"/>
      <c r="OHG79" s="9"/>
      <c r="OHH79" s="78"/>
      <c r="OHI79" s="9"/>
      <c r="OHJ79" s="9"/>
      <c r="OHK79" s="78"/>
      <c r="OHL79" s="9"/>
      <c r="OHM79" s="9"/>
      <c r="OHN79" s="78"/>
      <c r="OHO79" s="9"/>
      <c r="OHP79" s="9"/>
      <c r="OHQ79" s="78"/>
      <c r="OHR79" s="9"/>
      <c r="OHS79" s="9"/>
      <c r="OHT79" s="78"/>
      <c r="OHU79" s="9"/>
      <c r="OHV79" s="9"/>
      <c r="OHW79" s="78"/>
      <c r="OHX79" s="9"/>
      <c r="OHY79" s="9"/>
      <c r="OHZ79" s="78"/>
      <c r="OIA79" s="9"/>
      <c r="OIB79" s="9"/>
      <c r="OIC79" s="78"/>
      <c r="OID79" s="9"/>
      <c r="OIE79" s="9"/>
      <c r="OIF79" s="78"/>
      <c r="OIG79" s="9"/>
      <c r="OIH79" s="9"/>
      <c r="OII79" s="78"/>
      <c r="OIJ79" s="9"/>
      <c r="OIK79" s="9"/>
      <c r="OIL79" s="78"/>
      <c r="OIM79" s="9"/>
      <c r="OIN79" s="9"/>
      <c r="OIO79" s="78"/>
      <c r="OIP79" s="9"/>
      <c r="OIQ79" s="9"/>
      <c r="OIR79" s="78"/>
      <c r="OIS79" s="9"/>
      <c r="OIT79" s="9"/>
      <c r="OIU79" s="78"/>
      <c r="OIV79" s="9"/>
      <c r="OIW79" s="9"/>
      <c r="OIX79" s="78"/>
      <c r="OIY79" s="9"/>
      <c r="OIZ79" s="9"/>
      <c r="OJA79" s="78"/>
      <c r="OJB79" s="9"/>
      <c r="OJC79" s="9"/>
      <c r="OJD79" s="78"/>
      <c r="OJE79" s="9"/>
      <c r="OJF79" s="9"/>
      <c r="OJG79" s="78"/>
      <c r="OJH79" s="10"/>
      <c r="OJI79" s="10"/>
      <c r="OJJ79" s="10"/>
      <c r="OJK79" s="9"/>
      <c r="OJL79" s="9"/>
      <c r="OJM79" s="78"/>
      <c r="OJN79" s="10"/>
      <c r="OJO79" s="10"/>
      <c r="OJP79" s="10"/>
      <c r="OJQ79" s="9"/>
      <c r="OJR79" s="9"/>
      <c r="OJS79" s="78"/>
      <c r="OJT79" s="9"/>
      <c r="OJU79" s="9"/>
      <c r="OJV79" s="78"/>
      <c r="OJW79" s="10"/>
      <c r="OJX79" s="10"/>
      <c r="OJY79" s="10"/>
      <c r="OJZ79" s="10"/>
      <c r="OKA79" s="10"/>
      <c r="OKB79" s="10"/>
      <c r="OKC79" s="57"/>
      <c r="OKD79" s="58"/>
      <c r="OKE79" s="9"/>
      <c r="OKF79" s="9"/>
      <c r="OKG79" s="78"/>
      <c r="OKH79" s="9"/>
      <c r="OKI79" s="9"/>
      <c r="OKJ79" s="78"/>
      <c r="OKK79" s="9"/>
      <c r="OKL79" s="9"/>
      <c r="OKM79" s="78"/>
      <c r="OKN79" s="9"/>
      <c r="OKO79" s="9"/>
      <c r="OKP79" s="78"/>
      <c r="OKQ79" s="9"/>
      <c r="OKR79" s="9"/>
      <c r="OKS79" s="78"/>
      <c r="OKT79" s="9"/>
      <c r="OKU79" s="9"/>
      <c r="OKV79" s="78"/>
      <c r="OKW79" s="9"/>
      <c r="OKX79" s="9"/>
      <c r="OKY79" s="78"/>
      <c r="OKZ79" s="9"/>
      <c r="OLA79" s="9"/>
      <c r="OLB79" s="78"/>
      <c r="OLC79" s="9"/>
      <c r="OLD79" s="9"/>
      <c r="OLE79" s="78"/>
      <c r="OLF79" s="9"/>
      <c r="OLG79" s="9"/>
      <c r="OLH79" s="78"/>
      <c r="OLI79" s="9"/>
      <c r="OLJ79" s="9"/>
      <c r="OLK79" s="78"/>
      <c r="OLL79" s="9"/>
      <c r="OLM79" s="9"/>
      <c r="OLN79" s="78"/>
      <c r="OLO79" s="9"/>
      <c r="OLP79" s="9"/>
      <c r="OLQ79" s="78"/>
      <c r="OLR79" s="9"/>
      <c r="OLS79" s="9"/>
      <c r="OLT79" s="78"/>
      <c r="OLU79" s="9"/>
      <c r="OLV79" s="9"/>
      <c r="OLW79" s="78"/>
      <c r="OLX79" s="9"/>
      <c r="OLY79" s="9"/>
      <c r="OLZ79" s="78"/>
      <c r="OMA79" s="9"/>
      <c r="OMB79" s="9"/>
      <c r="OMC79" s="78"/>
      <c r="OMD79" s="9"/>
      <c r="OME79" s="9"/>
      <c r="OMF79" s="78"/>
      <c r="OMG79" s="9"/>
      <c r="OMH79" s="9"/>
      <c r="OMI79" s="78"/>
      <c r="OMJ79" s="9"/>
      <c r="OMK79" s="9"/>
      <c r="OML79" s="78"/>
      <c r="OMM79" s="9"/>
      <c r="OMN79" s="9"/>
      <c r="OMO79" s="78"/>
      <c r="OMP79" s="10"/>
      <c r="OMQ79" s="10"/>
      <c r="OMR79" s="10"/>
      <c r="OMS79" s="9"/>
      <c r="OMT79" s="9"/>
      <c r="OMU79" s="78"/>
      <c r="OMV79" s="10"/>
      <c r="OMW79" s="10"/>
      <c r="OMX79" s="10"/>
      <c r="OMY79" s="9"/>
      <c r="OMZ79" s="9"/>
      <c r="ONA79" s="78"/>
      <c r="ONB79" s="9"/>
      <c r="ONC79" s="9"/>
      <c r="OND79" s="78"/>
      <c r="ONE79" s="10"/>
      <c r="ONF79" s="10"/>
      <c r="ONG79" s="10"/>
      <c r="ONH79" s="10"/>
      <c r="ONI79" s="10"/>
      <c r="ONJ79" s="10"/>
      <c r="ONK79" s="57"/>
      <c r="ONL79" s="58"/>
      <c r="ONM79" s="9"/>
      <c r="ONN79" s="9"/>
      <c r="ONO79" s="78"/>
      <c r="ONP79" s="9"/>
      <c r="ONQ79" s="9"/>
      <c r="ONR79" s="78"/>
      <c r="ONS79" s="9"/>
      <c r="ONT79" s="9"/>
      <c r="ONU79" s="78"/>
      <c r="ONV79" s="9"/>
      <c r="ONW79" s="9"/>
      <c r="ONX79" s="78"/>
      <c r="ONY79" s="9"/>
      <c r="ONZ79" s="9"/>
      <c r="OOA79" s="78"/>
      <c r="OOB79" s="9"/>
      <c r="OOC79" s="9"/>
      <c r="OOD79" s="78"/>
      <c r="OOE79" s="9"/>
      <c r="OOF79" s="9"/>
      <c r="OOG79" s="78"/>
      <c r="OOH79" s="9"/>
      <c r="OOI79" s="9"/>
      <c r="OOJ79" s="78"/>
      <c r="OOK79" s="9"/>
      <c r="OOL79" s="9"/>
      <c r="OOM79" s="78"/>
      <c r="OON79" s="9"/>
      <c r="OOO79" s="9"/>
      <c r="OOP79" s="78"/>
      <c r="OOQ79" s="9"/>
      <c r="OOR79" s="9"/>
      <c r="OOS79" s="78"/>
      <c r="OOT79" s="9"/>
      <c r="OOU79" s="9"/>
      <c r="OOV79" s="78"/>
      <c r="OOW79" s="9"/>
      <c r="OOX79" s="9"/>
      <c r="OOY79" s="78"/>
      <c r="OOZ79" s="9"/>
      <c r="OPA79" s="9"/>
      <c r="OPB79" s="78"/>
      <c r="OPC79" s="9"/>
      <c r="OPD79" s="9"/>
      <c r="OPE79" s="78"/>
      <c r="OPF79" s="9"/>
      <c r="OPG79" s="9"/>
      <c r="OPH79" s="78"/>
      <c r="OPI79" s="9"/>
      <c r="OPJ79" s="9"/>
      <c r="OPK79" s="78"/>
      <c r="OPL79" s="9"/>
      <c r="OPM79" s="9"/>
      <c r="OPN79" s="78"/>
      <c r="OPO79" s="9"/>
      <c r="OPP79" s="9"/>
      <c r="OPQ79" s="78"/>
      <c r="OPR79" s="9"/>
      <c r="OPS79" s="9"/>
      <c r="OPT79" s="78"/>
      <c r="OPU79" s="9"/>
      <c r="OPV79" s="9"/>
      <c r="OPW79" s="78"/>
      <c r="OPX79" s="10"/>
      <c r="OPY79" s="10"/>
      <c r="OPZ79" s="10"/>
      <c r="OQA79" s="9"/>
      <c r="OQB79" s="9"/>
      <c r="OQC79" s="78"/>
      <c r="OQD79" s="10"/>
      <c r="OQE79" s="10"/>
      <c r="OQF79" s="10"/>
      <c r="OQG79" s="9"/>
      <c r="OQH79" s="9"/>
      <c r="OQI79" s="78"/>
      <c r="OQJ79" s="9"/>
      <c r="OQK79" s="9"/>
      <c r="OQL79" s="78"/>
      <c r="OQM79" s="10"/>
      <c r="OQN79" s="10"/>
      <c r="OQO79" s="10"/>
      <c r="OQP79" s="10"/>
      <c r="OQQ79" s="10"/>
      <c r="OQR79" s="10"/>
      <c r="OQS79" s="57"/>
      <c r="OQT79" s="58"/>
      <c r="OQU79" s="9"/>
      <c r="OQV79" s="9"/>
      <c r="OQW79" s="78"/>
      <c r="OQX79" s="9"/>
      <c r="OQY79" s="9"/>
      <c r="OQZ79" s="78"/>
      <c r="ORA79" s="9"/>
      <c r="ORB79" s="9"/>
      <c r="ORC79" s="78"/>
      <c r="ORD79" s="9"/>
      <c r="ORE79" s="9"/>
      <c r="ORF79" s="78"/>
      <c r="ORG79" s="9"/>
      <c r="ORH79" s="9"/>
      <c r="ORI79" s="78"/>
      <c r="ORJ79" s="9"/>
      <c r="ORK79" s="9"/>
      <c r="ORL79" s="78"/>
      <c r="ORM79" s="9"/>
      <c r="ORN79" s="9"/>
      <c r="ORO79" s="78"/>
      <c r="ORP79" s="9"/>
      <c r="ORQ79" s="9"/>
      <c r="ORR79" s="78"/>
      <c r="ORS79" s="9"/>
      <c r="ORT79" s="9"/>
      <c r="ORU79" s="78"/>
      <c r="ORV79" s="9"/>
      <c r="ORW79" s="9"/>
      <c r="ORX79" s="78"/>
      <c r="ORY79" s="9"/>
      <c r="ORZ79" s="9"/>
      <c r="OSA79" s="78"/>
      <c r="OSB79" s="9"/>
      <c r="OSC79" s="9"/>
      <c r="OSD79" s="78"/>
      <c r="OSE79" s="9"/>
      <c r="OSF79" s="9"/>
      <c r="OSG79" s="78"/>
      <c r="OSH79" s="9"/>
      <c r="OSI79" s="9"/>
      <c r="OSJ79" s="78"/>
      <c r="OSK79" s="9"/>
      <c r="OSL79" s="9"/>
      <c r="OSM79" s="78"/>
      <c r="OSN79" s="9"/>
      <c r="OSO79" s="9"/>
      <c r="OSP79" s="78"/>
      <c r="OSQ79" s="9"/>
      <c r="OSR79" s="9"/>
      <c r="OSS79" s="78"/>
      <c r="OST79" s="9"/>
      <c r="OSU79" s="9"/>
      <c r="OSV79" s="78"/>
      <c r="OSW79" s="9"/>
      <c r="OSX79" s="9"/>
      <c r="OSY79" s="78"/>
      <c r="OSZ79" s="9"/>
      <c r="OTA79" s="9"/>
      <c r="OTB79" s="78"/>
      <c r="OTC79" s="9"/>
      <c r="OTD79" s="9"/>
      <c r="OTE79" s="78"/>
      <c r="OTF79" s="10"/>
      <c r="OTG79" s="10"/>
      <c r="OTH79" s="10"/>
      <c r="OTI79" s="9"/>
      <c r="OTJ79" s="9"/>
      <c r="OTK79" s="78"/>
      <c r="OTL79" s="10"/>
      <c r="OTM79" s="10"/>
      <c r="OTN79" s="10"/>
      <c r="OTO79" s="9"/>
      <c r="OTP79" s="9"/>
      <c r="OTQ79" s="78"/>
      <c r="OTR79" s="9"/>
      <c r="OTS79" s="9"/>
      <c r="OTT79" s="78"/>
      <c r="OTU79" s="10"/>
      <c r="OTV79" s="10"/>
      <c r="OTW79" s="10"/>
      <c r="OTX79" s="10"/>
      <c r="OTY79" s="10"/>
      <c r="OTZ79" s="10"/>
      <c r="OUA79" s="57"/>
      <c r="OUB79" s="58"/>
      <c r="OUC79" s="9"/>
      <c r="OUD79" s="9"/>
      <c r="OUE79" s="78"/>
      <c r="OUF79" s="9"/>
      <c r="OUG79" s="9"/>
      <c r="OUH79" s="78"/>
      <c r="OUI79" s="9"/>
      <c r="OUJ79" s="9"/>
      <c r="OUK79" s="78"/>
      <c r="OUL79" s="9"/>
      <c r="OUM79" s="9"/>
      <c r="OUN79" s="78"/>
      <c r="OUO79" s="9"/>
      <c r="OUP79" s="9"/>
      <c r="OUQ79" s="78"/>
      <c r="OUR79" s="9"/>
      <c r="OUS79" s="9"/>
      <c r="OUT79" s="78"/>
      <c r="OUU79" s="9"/>
      <c r="OUV79" s="9"/>
      <c r="OUW79" s="78"/>
      <c r="OUX79" s="9"/>
      <c r="OUY79" s="9"/>
      <c r="OUZ79" s="78"/>
      <c r="OVA79" s="9"/>
      <c r="OVB79" s="9"/>
      <c r="OVC79" s="78"/>
      <c r="OVD79" s="9"/>
      <c r="OVE79" s="9"/>
      <c r="OVF79" s="78"/>
      <c r="OVG79" s="9"/>
      <c r="OVH79" s="9"/>
      <c r="OVI79" s="78"/>
      <c r="OVJ79" s="9"/>
      <c r="OVK79" s="9"/>
      <c r="OVL79" s="78"/>
      <c r="OVM79" s="9"/>
      <c r="OVN79" s="9"/>
      <c r="OVO79" s="78"/>
      <c r="OVP79" s="9"/>
      <c r="OVQ79" s="9"/>
      <c r="OVR79" s="78"/>
      <c r="OVS79" s="9"/>
      <c r="OVT79" s="9"/>
      <c r="OVU79" s="78"/>
      <c r="OVV79" s="9"/>
      <c r="OVW79" s="9"/>
      <c r="OVX79" s="78"/>
      <c r="OVY79" s="9"/>
      <c r="OVZ79" s="9"/>
      <c r="OWA79" s="78"/>
      <c r="OWB79" s="9"/>
      <c r="OWC79" s="9"/>
      <c r="OWD79" s="78"/>
      <c r="OWE79" s="9"/>
      <c r="OWF79" s="9"/>
      <c r="OWG79" s="78"/>
      <c r="OWH79" s="9"/>
      <c r="OWI79" s="9"/>
      <c r="OWJ79" s="78"/>
      <c r="OWK79" s="9"/>
      <c r="OWL79" s="9"/>
      <c r="OWM79" s="78"/>
      <c r="OWN79" s="10"/>
      <c r="OWO79" s="10"/>
      <c r="OWP79" s="10"/>
      <c r="OWQ79" s="9"/>
      <c r="OWR79" s="9"/>
      <c r="OWS79" s="78"/>
      <c r="OWT79" s="10"/>
      <c r="OWU79" s="10"/>
      <c r="OWV79" s="10"/>
      <c r="OWW79" s="9"/>
      <c r="OWX79" s="9"/>
      <c r="OWY79" s="78"/>
      <c r="OWZ79" s="9"/>
      <c r="OXA79" s="9"/>
      <c r="OXB79" s="78"/>
      <c r="OXC79" s="10"/>
      <c r="OXD79" s="10"/>
      <c r="OXE79" s="10"/>
      <c r="OXF79" s="10"/>
      <c r="OXG79" s="10"/>
      <c r="OXH79" s="10"/>
      <c r="OXI79" s="57"/>
      <c r="OXJ79" s="58"/>
      <c r="OXK79" s="9"/>
      <c r="OXL79" s="9"/>
      <c r="OXM79" s="78"/>
      <c r="OXN79" s="9"/>
      <c r="OXO79" s="9"/>
      <c r="OXP79" s="78"/>
      <c r="OXQ79" s="9"/>
      <c r="OXR79" s="9"/>
      <c r="OXS79" s="78"/>
      <c r="OXT79" s="9"/>
      <c r="OXU79" s="9"/>
      <c r="OXV79" s="78"/>
      <c r="OXW79" s="9"/>
      <c r="OXX79" s="9"/>
      <c r="OXY79" s="78"/>
      <c r="OXZ79" s="9"/>
      <c r="OYA79" s="9"/>
      <c r="OYB79" s="78"/>
      <c r="OYC79" s="9"/>
      <c r="OYD79" s="9"/>
      <c r="OYE79" s="78"/>
      <c r="OYF79" s="9"/>
      <c r="OYG79" s="9"/>
      <c r="OYH79" s="78"/>
      <c r="OYI79" s="9"/>
      <c r="OYJ79" s="9"/>
      <c r="OYK79" s="78"/>
      <c r="OYL79" s="9"/>
      <c r="OYM79" s="9"/>
      <c r="OYN79" s="78"/>
      <c r="OYO79" s="9"/>
      <c r="OYP79" s="9"/>
      <c r="OYQ79" s="78"/>
      <c r="OYR79" s="9"/>
      <c r="OYS79" s="9"/>
      <c r="OYT79" s="78"/>
      <c r="OYU79" s="9"/>
      <c r="OYV79" s="9"/>
      <c r="OYW79" s="78"/>
      <c r="OYX79" s="9"/>
      <c r="OYY79" s="9"/>
      <c r="OYZ79" s="78"/>
      <c r="OZA79" s="9"/>
      <c r="OZB79" s="9"/>
      <c r="OZC79" s="78"/>
      <c r="OZD79" s="9"/>
      <c r="OZE79" s="9"/>
      <c r="OZF79" s="78"/>
      <c r="OZG79" s="9"/>
      <c r="OZH79" s="9"/>
      <c r="OZI79" s="78"/>
      <c r="OZJ79" s="9"/>
      <c r="OZK79" s="9"/>
      <c r="OZL79" s="78"/>
      <c r="OZM79" s="9"/>
      <c r="OZN79" s="9"/>
      <c r="OZO79" s="78"/>
      <c r="OZP79" s="9"/>
      <c r="OZQ79" s="9"/>
      <c r="OZR79" s="78"/>
      <c r="OZS79" s="9"/>
      <c r="OZT79" s="9"/>
      <c r="OZU79" s="78"/>
      <c r="OZV79" s="10"/>
      <c r="OZW79" s="10"/>
      <c r="OZX79" s="10"/>
      <c r="OZY79" s="9"/>
      <c r="OZZ79" s="9"/>
      <c r="PAA79" s="78"/>
      <c r="PAB79" s="10"/>
      <c r="PAC79" s="10"/>
      <c r="PAD79" s="10"/>
      <c r="PAE79" s="9"/>
      <c r="PAF79" s="9"/>
      <c r="PAG79" s="78"/>
      <c r="PAH79" s="9"/>
      <c r="PAI79" s="9"/>
      <c r="PAJ79" s="78"/>
      <c r="PAK79" s="10"/>
      <c r="PAL79" s="10"/>
      <c r="PAM79" s="10"/>
      <c r="PAN79" s="10"/>
      <c r="PAO79" s="10"/>
      <c r="PAP79" s="10"/>
      <c r="PAQ79" s="57"/>
      <c r="PAR79" s="58"/>
      <c r="PAS79" s="9"/>
      <c r="PAT79" s="9"/>
      <c r="PAU79" s="78"/>
      <c r="PAV79" s="9"/>
      <c r="PAW79" s="9"/>
      <c r="PAX79" s="78"/>
      <c r="PAY79" s="9"/>
      <c r="PAZ79" s="9"/>
      <c r="PBA79" s="78"/>
      <c r="PBB79" s="9"/>
      <c r="PBC79" s="9"/>
      <c r="PBD79" s="78"/>
      <c r="PBE79" s="9"/>
      <c r="PBF79" s="9"/>
      <c r="PBG79" s="78"/>
      <c r="PBH79" s="9"/>
      <c r="PBI79" s="9"/>
      <c r="PBJ79" s="78"/>
      <c r="PBK79" s="9"/>
      <c r="PBL79" s="9"/>
      <c r="PBM79" s="78"/>
      <c r="PBN79" s="9"/>
      <c r="PBO79" s="9"/>
      <c r="PBP79" s="78"/>
      <c r="PBQ79" s="9"/>
      <c r="PBR79" s="9"/>
      <c r="PBS79" s="78"/>
      <c r="PBT79" s="9"/>
      <c r="PBU79" s="9"/>
      <c r="PBV79" s="78"/>
      <c r="PBW79" s="9"/>
      <c r="PBX79" s="9"/>
      <c r="PBY79" s="78"/>
      <c r="PBZ79" s="9"/>
      <c r="PCA79" s="9"/>
      <c r="PCB79" s="78"/>
      <c r="PCC79" s="9"/>
      <c r="PCD79" s="9"/>
      <c r="PCE79" s="78"/>
      <c r="PCF79" s="9"/>
      <c r="PCG79" s="9"/>
      <c r="PCH79" s="78"/>
      <c r="PCI79" s="9"/>
      <c r="PCJ79" s="9"/>
      <c r="PCK79" s="78"/>
      <c r="PCL79" s="9"/>
      <c r="PCM79" s="9"/>
      <c r="PCN79" s="78"/>
      <c r="PCO79" s="9"/>
      <c r="PCP79" s="9"/>
      <c r="PCQ79" s="78"/>
      <c r="PCR79" s="9"/>
      <c r="PCS79" s="9"/>
      <c r="PCT79" s="78"/>
      <c r="PCU79" s="9"/>
      <c r="PCV79" s="9"/>
      <c r="PCW79" s="78"/>
      <c r="PCX79" s="9"/>
      <c r="PCY79" s="9"/>
      <c r="PCZ79" s="78"/>
      <c r="PDA79" s="9"/>
      <c r="PDB79" s="9"/>
      <c r="PDC79" s="78"/>
      <c r="PDD79" s="10"/>
      <c r="PDE79" s="10"/>
      <c r="PDF79" s="10"/>
      <c r="PDG79" s="9"/>
      <c r="PDH79" s="9"/>
      <c r="PDI79" s="78"/>
      <c r="PDJ79" s="10"/>
      <c r="PDK79" s="10"/>
      <c r="PDL79" s="10"/>
      <c r="PDM79" s="9"/>
      <c r="PDN79" s="9"/>
      <c r="PDO79" s="78"/>
      <c r="PDP79" s="9"/>
      <c r="PDQ79" s="9"/>
      <c r="PDR79" s="78"/>
      <c r="PDS79" s="10"/>
      <c r="PDT79" s="10"/>
      <c r="PDU79" s="10"/>
      <c r="PDV79" s="10"/>
      <c r="PDW79" s="10"/>
      <c r="PDX79" s="10"/>
      <c r="PDY79" s="57"/>
      <c r="PDZ79" s="58"/>
      <c r="PEA79" s="9"/>
      <c r="PEB79" s="9"/>
      <c r="PEC79" s="78"/>
      <c r="PED79" s="9"/>
      <c r="PEE79" s="9"/>
      <c r="PEF79" s="78"/>
      <c r="PEG79" s="9"/>
      <c r="PEH79" s="9"/>
      <c r="PEI79" s="78"/>
      <c r="PEJ79" s="9"/>
      <c r="PEK79" s="9"/>
      <c r="PEL79" s="78"/>
      <c r="PEM79" s="9"/>
      <c r="PEN79" s="9"/>
      <c r="PEO79" s="78"/>
      <c r="PEP79" s="9"/>
      <c r="PEQ79" s="9"/>
      <c r="PER79" s="78"/>
      <c r="PES79" s="9"/>
      <c r="PET79" s="9"/>
      <c r="PEU79" s="78"/>
      <c r="PEV79" s="9"/>
      <c r="PEW79" s="9"/>
      <c r="PEX79" s="78"/>
      <c r="PEY79" s="9"/>
      <c r="PEZ79" s="9"/>
      <c r="PFA79" s="78"/>
      <c r="PFB79" s="9"/>
      <c r="PFC79" s="9"/>
      <c r="PFD79" s="78"/>
      <c r="PFE79" s="9"/>
      <c r="PFF79" s="9"/>
      <c r="PFG79" s="78"/>
      <c r="PFH79" s="9"/>
      <c r="PFI79" s="9"/>
      <c r="PFJ79" s="78"/>
      <c r="PFK79" s="9"/>
      <c r="PFL79" s="9"/>
      <c r="PFM79" s="78"/>
      <c r="PFN79" s="9"/>
      <c r="PFO79" s="9"/>
      <c r="PFP79" s="78"/>
      <c r="PFQ79" s="9"/>
      <c r="PFR79" s="9"/>
      <c r="PFS79" s="78"/>
      <c r="PFT79" s="9"/>
      <c r="PFU79" s="9"/>
      <c r="PFV79" s="78"/>
      <c r="PFW79" s="9"/>
      <c r="PFX79" s="9"/>
      <c r="PFY79" s="78"/>
      <c r="PFZ79" s="9"/>
      <c r="PGA79" s="9"/>
      <c r="PGB79" s="78"/>
      <c r="PGC79" s="9"/>
      <c r="PGD79" s="9"/>
      <c r="PGE79" s="78"/>
      <c r="PGF79" s="9"/>
      <c r="PGG79" s="9"/>
      <c r="PGH79" s="78"/>
      <c r="PGI79" s="9"/>
      <c r="PGJ79" s="9"/>
      <c r="PGK79" s="78"/>
      <c r="PGL79" s="10"/>
      <c r="PGM79" s="10"/>
      <c r="PGN79" s="10"/>
      <c r="PGO79" s="9"/>
      <c r="PGP79" s="9"/>
      <c r="PGQ79" s="78"/>
      <c r="PGR79" s="10"/>
      <c r="PGS79" s="10"/>
      <c r="PGT79" s="10"/>
      <c r="PGU79" s="9"/>
      <c r="PGV79" s="9"/>
      <c r="PGW79" s="78"/>
      <c r="PGX79" s="9"/>
      <c r="PGY79" s="9"/>
      <c r="PGZ79" s="78"/>
      <c r="PHA79" s="10"/>
      <c r="PHB79" s="10"/>
      <c r="PHC79" s="10"/>
      <c r="PHD79" s="10"/>
      <c r="PHE79" s="10"/>
      <c r="PHF79" s="10"/>
      <c r="PHG79" s="57"/>
      <c r="PHH79" s="58"/>
      <c r="PHI79" s="9"/>
      <c r="PHJ79" s="9"/>
      <c r="PHK79" s="78"/>
      <c r="PHL79" s="9"/>
      <c r="PHM79" s="9"/>
      <c r="PHN79" s="78"/>
      <c r="PHO79" s="9"/>
      <c r="PHP79" s="9"/>
      <c r="PHQ79" s="78"/>
      <c r="PHR79" s="9"/>
      <c r="PHS79" s="9"/>
      <c r="PHT79" s="78"/>
      <c r="PHU79" s="9"/>
      <c r="PHV79" s="9"/>
      <c r="PHW79" s="78"/>
      <c r="PHX79" s="9"/>
      <c r="PHY79" s="9"/>
      <c r="PHZ79" s="78"/>
      <c r="PIA79" s="9"/>
      <c r="PIB79" s="9"/>
      <c r="PIC79" s="78"/>
      <c r="PID79" s="9"/>
      <c r="PIE79" s="9"/>
      <c r="PIF79" s="78"/>
      <c r="PIG79" s="9"/>
      <c r="PIH79" s="9"/>
      <c r="PII79" s="78"/>
      <c r="PIJ79" s="9"/>
      <c r="PIK79" s="9"/>
      <c r="PIL79" s="78"/>
      <c r="PIM79" s="9"/>
      <c r="PIN79" s="9"/>
      <c r="PIO79" s="78"/>
      <c r="PIP79" s="9"/>
      <c r="PIQ79" s="9"/>
      <c r="PIR79" s="78"/>
      <c r="PIS79" s="9"/>
      <c r="PIT79" s="9"/>
      <c r="PIU79" s="78"/>
      <c r="PIV79" s="9"/>
      <c r="PIW79" s="9"/>
      <c r="PIX79" s="78"/>
      <c r="PIY79" s="9"/>
      <c r="PIZ79" s="9"/>
      <c r="PJA79" s="78"/>
      <c r="PJB79" s="9"/>
      <c r="PJC79" s="9"/>
      <c r="PJD79" s="78"/>
      <c r="PJE79" s="9"/>
      <c r="PJF79" s="9"/>
      <c r="PJG79" s="78"/>
      <c r="PJH79" s="9"/>
      <c r="PJI79" s="9"/>
      <c r="PJJ79" s="78"/>
      <c r="PJK79" s="9"/>
      <c r="PJL79" s="9"/>
      <c r="PJM79" s="78"/>
      <c r="PJN79" s="9"/>
      <c r="PJO79" s="9"/>
      <c r="PJP79" s="78"/>
      <c r="PJQ79" s="9"/>
      <c r="PJR79" s="9"/>
      <c r="PJS79" s="78"/>
      <c r="PJT79" s="10"/>
      <c r="PJU79" s="10"/>
      <c r="PJV79" s="10"/>
      <c r="PJW79" s="9"/>
      <c r="PJX79" s="9"/>
      <c r="PJY79" s="78"/>
      <c r="PJZ79" s="10"/>
      <c r="PKA79" s="10"/>
      <c r="PKB79" s="10"/>
      <c r="PKC79" s="9"/>
      <c r="PKD79" s="9"/>
      <c r="PKE79" s="78"/>
      <c r="PKF79" s="9"/>
      <c r="PKG79" s="9"/>
      <c r="PKH79" s="78"/>
      <c r="PKI79" s="10"/>
      <c r="PKJ79" s="10"/>
      <c r="PKK79" s="10"/>
      <c r="PKL79" s="10"/>
      <c r="PKM79" s="10"/>
      <c r="PKN79" s="10"/>
      <c r="PKO79" s="57"/>
      <c r="PKP79" s="58"/>
      <c r="PKQ79" s="9"/>
      <c r="PKR79" s="9"/>
      <c r="PKS79" s="78"/>
      <c r="PKT79" s="9"/>
      <c r="PKU79" s="9"/>
      <c r="PKV79" s="78"/>
      <c r="PKW79" s="9"/>
      <c r="PKX79" s="9"/>
      <c r="PKY79" s="78"/>
      <c r="PKZ79" s="9"/>
      <c r="PLA79" s="9"/>
      <c r="PLB79" s="78"/>
      <c r="PLC79" s="9"/>
      <c r="PLD79" s="9"/>
      <c r="PLE79" s="78"/>
      <c r="PLF79" s="9"/>
      <c r="PLG79" s="9"/>
      <c r="PLH79" s="78"/>
      <c r="PLI79" s="9"/>
      <c r="PLJ79" s="9"/>
      <c r="PLK79" s="78"/>
      <c r="PLL79" s="9"/>
      <c r="PLM79" s="9"/>
      <c r="PLN79" s="78"/>
      <c r="PLO79" s="9"/>
      <c r="PLP79" s="9"/>
      <c r="PLQ79" s="78"/>
      <c r="PLR79" s="9"/>
      <c r="PLS79" s="9"/>
      <c r="PLT79" s="78"/>
      <c r="PLU79" s="9"/>
      <c r="PLV79" s="9"/>
      <c r="PLW79" s="78"/>
      <c r="PLX79" s="9"/>
      <c r="PLY79" s="9"/>
      <c r="PLZ79" s="78"/>
      <c r="PMA79" s="9"/>
      <c r="PMB79" s="9"/>
      <c r="PMC79" s="78"/>
      <c r="PMD79" s="9"/>
      <c r="PME79" s="9"/>
      <c r="PMF79" s="78"/>
      <c r="PMG79" s="9"/>
      <c r="PMH79" s="9"/>
      <c r="PMI79" s="78"/>
      <c r="PMJ79" s="9"/>
      <c r="PMK79" s="9"/>
      <c r="PML79" s="78"/>
      <c r="PMM79" s="9"/>
      <c r="PMN79" s="9"/>
      <c r="PMO79" s="78"/>
      <c r="PMP79" s="9"/>
      <c r="PMQ79" s="9"/>
      <c r="PMR79" s="78"/>
      <c r="PMS79" s="9"/>
      <c r="PMT79" s="9"/>
      <c r="PMU79" s="78"/>
      <c r="PMV79" s="9"/>
      <c r="PMW79" s="9"/>
      <c r="PMX79" s="78"/>
      <c r="PMY79" s="9"/>
      <c r="PMZ79" s="9"/>
      <c r="PNA79" s="78"/>
      <c r="PNB79" s="10"/>
      <c r="PNC79" s="10"/>
      <c r="PND79" s="10"/>
      <c r="PNE79" s="9"/>
      <c r="PNF79" s="9"/>
      <c r="PNG79" s="78"/>
      <c r="PNH79" s="10"/>
      <c r="PNI79" s="10"/>
      <c r="PNJ79" s="10"/>
      <c r="PNK79" s="9"/>
      <c r="PNL79" s="9"/>
      <c r="PNM79" s="78"/>
      <c r="PNN79" s="9"/>
      <c r="PNO79" s="9"/>
      <c r="PNP79" s="78"/>
      <c r="PNQ79" s="10"/>
      <c r="PNR79" s="10"/>
      <c r="PNS79" s="10"/>
      <c r="PNT79" s="10"/>
      <c r="PNU79" s="10"/>
      <c r="PNV79" s="10"/>
      <c r="PNW79" s="57"/>
      <c r="PNX79" s="58"/>
      <c r="PNY79" s="9"/>
      <c r="PNZ79" s="9"/>
      <c r="POA79" s="78"/>
      <c r="POB79" s="9"/>
      <c r="POC79" s="9"/>
      <c r="POD79" s="78"/>
      <c r="POE79" s="9"/>
      <c r="POF79" s="9"/>
      <c r="POG79" s="78"/>
      <c r="POH79" s="9"/>
      <c r="POI79" s="9"/>
      <c r="POJ79" s="78"/>
      <c r="POK79" s="9"/>
      <c r="POL79" s="9"/>
      <c r="POM79" s="78"/>
      <c r="PON79" s="9"/>
      <c r="POO79" s="9"/>
      <c r="POP79" s="78"/>
      <c r="POQ79" s="9"/>
      <c r="POR79" s="9"/>
      <c r="POS79" s="78"/>
      <c r="POT79" s="9"/>
      <c r="POU79" s="9"/>
      <c r="POV79" s="78"/>
      <c r="POW79" s="9"/>
      <c r="POX79" s="9"/>
      <c r="POY79" s="78"/>
      <c r="POZ79" s="9"/>
      <c r="PPA79" s="9"/>
      <c r="PPB79" s="78"/>
      <c r="PPC79" s="9"/>
      <c r="PPD79" s="9"/>
      <c r="PPE79" s="78"/>
      <c r="PPF79" s="9"/>
      <c r="PPG79" s="9"/>
      <c r="PPH79" s="78"/>
      <c r="PPI79" s="9"/>
      <c r="PPJ79" s="9"/>
      <c r="PPK79" s="78"/>
      <c r="PPL79" s="9"/>
      <c r="PPM79" s="9"/>
      <c r="PPN79" s="78"/>
      <c r="PPO79" s="9"/>
      <c r="PPP79" s="9"/>
      <c r="PPQ79" s="78"/>
      <c r="PPR79" s="9"/>
      <c r="PPS79" s="9"/>
      <c r="PPT79" s="78"/>
      <c r="PPU79" s="9"/>
      <c r="PPV79" s="9"/>
      <c r="PPW79" s="78"/>
      <c r="PPX79" s="9"/>
      <c r="PPY79" s="9"/>
      <c r="PPZ79" s="78"/>
      <c r="PQA79" s="9"/>
      <c r="PQB79" s="9"/>
      <c r="PQC79" s="78"/>
      <c r="PQD79" s="9"/>
      <c r="PQE79" s="9"/>
      <c r="PQF79" s="78"/>
      <c r="PQG79" s="9"/>
      <c r="PQH79" s="9"/>
      <c r="PQI79" s="78"/>
      <c r="PQJ79" s="10"/>
      <c r="PQK79" s="10"/>
      <c r="PQL79" s="10"/>
      <c r="PQM79" s="9"/>
      <c r="PQN79" s="9"/>
      <c r="PQO79" s="78"/>
      <c r="PQP79" s="10"/>
      <c r="PQQ79" s="10"/>
      <c r="PQR79" s="10"/>
      <c r="PQS79" s="9"/>
      <c r="PQT79" s="9"/>
      <c r="PQU79" s="78"/>
      <c r="PQV79" s="9"/>
      <c r="PQW79" s="9"/>
      <c r="PQX79" s="78"/>
      <c r="PQY79" s="10"/>
      <c r="PQZ79" s="10"/>
      <c r="PRA79" s="10"/>
      <c r="PRB79" s="10"/>
      <c r="PRC79" s="10"/>
      <c r="PRD79" s="10"/>
      <c r="PRE79" s="57"/>
      <c r="PRF79" s="58"/>
      <c r="PRG79" s="9"/>
      <c r="PRH79" s="9"/>
      <c r="PRI79" s="78"/>
      <c r="PRJ79" s="9"/>
      <c r="PRK79" s="9"/>
      <c r="PRL79" s="78"/>
      <c r="PRM79" s="9"/>
      <c r="PRN79" s="9"/>
      <c r="PRO79" s="78"/>
      <c r="PRP79" s="9"/>
      <c r="PRQ79" s="9"/>
      <c r="PRR79" s="78"/>
      <c r="PRS79" s="9"/>
      <c r="PRT79" s="9"/>
      <c r="PRU79" s="78"/>
      <c r="PRV79" s="9"/>
      <c r="PRW79" s="9"/>
      <c r="PRX79" s="78"/>
      <c r="PRY79" s="9"/>
      <c r="PRZ79" s="9"/>
      <c r="PSA79" s="78"/>
      <c r="PSB79" s="9"/>
      <c r="PSC79" s="9"/>
      <c r="PSD79" s="78"/>
      <c r="PSE79" s="9"/>
      <c r="PSF79" s="9"/>
      <c r="PSG79" s="78"/>
      <c r="PSH79" s="9"/>
      <c r="PSI79" s="9"/>
      <c r="PSJ79" s="78"/>
      <c r="PSK79" s="9"/>
      <c r="PSL79" s="9"/>
      <c r="PSM79" s="78"/>
      <c r="PSN79" s="9"/>
      <c r="PSO79" s="9"/>
      <c r="PSP79" s="78"/>
      <c r="PSQ79" s="9"/>
      <c r="PSR79" s="9"/>
      <c r="PSS79" s="78"/>
      <c r="PST79" s="9"/>
      <c r="PSU79" s="9"/>
      <c r="PSV79" s="78"/>
      <c r="PSW79" s="9"/>
      <c r="PSX79" s="9"/>
      <c r="PSY79" s="78"/>
      <c r="PSZ79" s="9"/>
      <c r="PTA79" s="9"/>
      <c r="PTB79" s="78"/>
      <c r="PTC79" s="9"/>
      <c r="PTD79" s="9"/>
      <c r="PTE79" s="78"/>
      <c r="PTF79" s="9"/>
      <c r="PTG79" s="9"/>
      <c r="PTH79" s="78"/>
      <c r="PTI79" s="9"/>
      <c r="PTJ79" s="9"/>
      <c r="PTK79" s="78"/>
      <c r="PTL79" s="9"/>
      <c r="PTM79" s="9"/>
      <c r="PTN79" s="78"/>
      <c r="PTO79" s="9"/>
      <c r="PTP79" s="9"/>
      <c r="PTQ79" s="78"/>
      <c r="PTR79" s="10"/>
      <c r="PTS79" s="10"/>
      <c r="PTT79" s="10"/>
      <c r="PTU79" s="9"/>
      <c r="PTV79" s="9"/>
      <c r="PTW79" s="78"/>
      <c r="PTX79" s="10"/>
      <c r="PTY79" s="10"/>
      <c r="PTZ79" s="10"/>
      <c r="PUA79" s="9"/>
      <c r="PUB79" s="9"/>
      <c r="PUC79" s="78"/>
      <c r="PUD79" s="9"/>
      <c r="PUE79" s="9"/>
      <c r="PUF79" s="78"/>
      <c r="PUG79" s="10"/>
      <c r="PUH79" s="10"/>
      <c r="PUI79" s="10"/>
      <c r="PUJ79" s="10"/>
      <c r="PUK79" s="10"/>
      <c r="PUL79" s="10"/>
      <c r="PUM79" s="57"/>
      <c r="PUN79" s="58"/>
      <c r="PUO79" s="9"/>
      <c r="PUP79" s="9"/>
      <c r="PUQ79" s="78"/>
      <c r="PUR79" s="9"/>
      <c r="PUS79" s="9"/>
      <c r="PUT79" s="78"/>
      <c r="PUU79" s="9"/>
      <c r="PUV79" s="9"/>
      <c r="PUW79" s="78"/>
      <c r="PUX79" s="9"/>
      <c r="PUY79" s="9"/>
      <c r="PUZ79" s="78"/>
      <c r="PVA79" s="9"/>
      <c r="PVB79" s="9"/>
      <c r="PVC79" s="78"/>
      <c r="PVD79" s="9"/>
      <c r="PVE79" s="9"/>
      <c r="PVF79" s="78"/>
      <c r="PVG79" s="9"/>
      <c r="PVH79" s="9"/>
      <c r="PVI79" s="78"/>
      <c r="PVJ79" s="9"/>
      <c r="PVK79" s="9"/>
      <c r="PVL79" s="78"/>
      <c r="PVM79" s="9"/>
      <c r="PVN79" s="9"/>
      <c r="PVO79" s="78"/>
      <c r="PVP79" s="9"/>
      <c r="PVQ79" s="9"/>
      <c r="PVR79" s="78"/>
      <c r="PVS79" s="9"/>
      <c r="PVT79" s="9"/>
      <c r="PVU79" s="78"/>
      <c r="PVV79" s="9"/>
      <c r="PVW79" s="9"/>
      <c r="PVX79" s="78"/>
      <c r="PVY79" s="9"/>
      <c r="PVZ79" s="9"/>
      <c r="PWA79" s="78"/>
      <c r="PWB79" s="9"/>
      <c r="PWC79" s="9"/>
      <c r="PWD79" s="78"/>
      <c r="PWE79" s="9"/>
      <c r="PWF79" s="9"/>
      <c r="PWG79" s="78"/>
      <c r="PWH79" s="9"/>
      <c r="PWI79" s="9"/>
      <c r="PWJ79" s="78"/>
      <c r="PWK79" s="9"/>
      <c r="PWL79" s="9"/>
      <c r="PWM79" s="78"/>
      <c r="PWN79" s="9"/>
      <c r="PWO79" s="9"/>
      <c r="PWP79" s="78"/>
      <c r="PWQ79" s="9"/>
      <c r="PWR79" s="9"/>
      <c r="PWS79" s="78"/>
      <c r="PWT79" s="9"/>
      <c r="PWU79" s="9"/>
      <c r="PWV79" s="78"/>
      <c r="PWW79" s="9"/>
      <c r="PWX79" s="9"/>
      <c r="PWY79" s="78"/>
      <c r="PWZ79" s="10"/>
      <c r="PXA79" s="10"/>
      <c r="PXB79" s="10"/>
      <c r="PXC79" s="9"/>
      <c r="PXD79" s="9"/>
      <c r="PXE79" s="78"/>
      <c r="PXF79" s="10"/>
      <c r="PXG79" s="10"/>
      <c r="PXH79" s="10"/>
      <c r="PXI79" s="9"/>
      <c r="PXJ79" s="9"/>
      <c r="PXK79" s="78"/>
      <c r="PXL79" s="9"/>
      <c r="PXM79" s="9"/>
      <c r="PXN79" s="78"/>
      <c r="PXO79" s="10"/>
      <c r="PXP79" s="10"/>
      <c r="PXQ79" s="10"/>
      <c r="PXR79" s="10"/>
      <c r="PXS79" s="10"/>
      <c r="PXT79" s="10"/>
      <c r="PXU79" s="57"/>
      <c r="PXV79" s="58"/>
      <c r="PXW79" s="9"/>
      <c r="PXX79" s="9"/>
      <c r="PXY79" s="78"/>
      <c r="PXZ79" s="9"/>
      <c r="PYA79" s="9"/>
      <c r="PYB79" s="78"/>
      <c r="PYC79" s="9"/>
      <c r="PYD79" s="9"/>
      <c r="PYE79" s="78"/>
      <c r="PYF79" s="9"/>
      <c r="PYG79" s="9"/>
      <c r="PYH79" s="78"/>
      <c r="PYI79" s="9"/>
      <c r="PYJ79" s="9"/>
      <c r="PYK79" s="78"/>
      <c r="PYL79" s="9"/>
      <c r="PYM79" s="9"/>
      <c r="PYN79" s="78"/>
      <c r="PYO79" s="9"/>
      <c r="PYP79" s="9"/>
      <c r="PYQ79" s="78"/>
      <c r="PYR79" s="9"/>
      <c r="PYS79" s="9"/>
      <c r="PYT79" s="78"/>
      <c r="PYU79" s="9"/>
      <c r="PYV79" s="9"/>
      <c r="PYW79" s="78"/>
      <c r="PYX79" s="9"/>
      <c r="PYY79" s="9"/>
      <c r="PYZ79" s="78"/>
      <c r="PZA79" s="9"/>
      <c r="PZB79" s="9"/>
      <c r="PZC79" s="78"/>
      <c r="PZD79" s="9"/>
      <c r="PZE79" s="9"/>
      <c r="PZF79" s="78"/>
      <c r="PZG79" s="9"/>
      <c r="PZH79" s="9"/>
      <c r="PZI79" s="78"/>
      <c r="PZJ79" s="9"/>
      <c r="PZK79" s="9"/>
      <c r="PZL79" s="78"/>
      <c r="PZM79" s="9"/>
      <c r="PZN79" s="9"/>
      <c r="PZO79" s="78"/>
      <c r="PZP79" s="9"/>
      <c r="PZQ79" s="9"/>
      <c r="PZR79" s="78"/>
      <c r="PZS79" s="9"/>
      <c r="PZT79" s="9"/>
      <c r="PZU79" s="78"/>
      <c r="PZV79" s="9"/>
      <c r="PZW79" s="9"/>
      <c r="PZX79" s="78"/>
      <c r="PZY79" s="9"/>
      <c r="PZZ79" s="9"/>
      <c r="QAA79" s="78"/>
      <c r="QAB79" s="9"/>
      <c r="QAC79" s="9"/>
      <c r="QAD79" s="78"/>
      <c r="QAE79" s="9"/>
      <c r="QAF79" s="9"/>
      <c r="QAG79" s="78"/>
      <c r="QAH79" s="10"/>
      <c r="QAI79" s="10"/>
      <c r="QAJ79" s="10"/>
      <c r="QAK79" s="9"/>
      <c r="QAL79" s="9"/>
      <c r="QAM79" s="78"/>
      <c r="QAN79" s="10"/>
      <c r="QAO79" s="10"/>
      <c r="QAP79" s="10"/>
      <c r="QAQ79" s="9"/>
      <c r="QAR79" s="9"/>
      <c r="QAS79" s="78"/>
      <c r="QAT79" s="9"/>
      <c r="QAU79" s="9"/>
      <c r="QAV79" s="78"/>
      <c r="QAW79" s="10"/>
      <c r="QAX79" s="10"/>
      <c r="QAY79" s="10"/>
      <c r="QAZ79" s="10"/>
      <c r="QBA79" s="10"/>
      <c r="QBB79" s="10"/>
      <c r="QBC79" s="57"/>
      <c r="QBD79" s="58"/>
      <c r="QBE79" s="9"/>
      <c r="QBF79" s="9"/>
      <c r="QBG79" s="78"/>
      <c r="QBH79" s="9"/>
      <c r="QBI79" s="9"/>
      <c r="QBJ79" s="78"/>
      <c r="QBK79" s="9"/>
      <c r="QBL79" s="9"/>
      <c r="QBM79" s="78"/>
      <c r="QBN79" s="9"/>
      <c r="QBO79" s="9"/>
      <c r="QBP79" s="78"/>
      <c r="QBQ79" s="9"/>
      <c r="QBR79" s="9"/>
      <c r="QBS79" s="78"/>
      <c r="QBT79" s="9"/>
      <c r="QBU79" s="9"/>
      <c r="QBV79" s="78"/>
      <c r="QBW79" s="9"/>
      <c r="QBX79" s="9"/>
      <c r="QBY79" s="78"/>
      <c r="QBZ79" s="9"/>
      <c r="QCA79" s="9"/>
      <c r="QCB79" s="78"/>
      <c r="QCC79" s="9"/>
      <c r="QCD79" s="9"/>
      <c r="QCE79" s="78"/>
      <c r="QCF79" s="9"/>
      <c r="QCG79" s="9"/>
      <c r="QCH79" s="78"/>
      <c r="QCI79" s="9"/>
      <c r="QCJ79" s="9"/>
      <c r="QCK79" s="78"/>
      <c r="QCL79" s="9"/>
      <c r="QCM79" s="9"/>
      <c r="QCN79" s="78"/>
      <c r="QCO79" s="9"/>
      <c r="QCP79" s="9"/>
      <c r="QCQ79" s="78"/>
      <c r="QCR79" s="9"/>
      <c r="QCS79" s="9"/>
      <c r="QCT79" s="78"/>
      <c r="QCU79" s="9"/>
      <c r="QCV79" s="9"/>
      <c r="QCW79" s="78"/>
      <c r="QCX79" s="9"/>
      <c r="QCY79" s="9"/>
      <c r="QCZ79" s="78"/>
      <c r="QDA79" s="9"/>
      <c r="QDB79" s="9"/>
      <c r="QDC79" s="78"/>
      <c r="QDD79" s="9"/>
      <c r="QDE79" s="9"/>
      <c r="QDF79" s="78"/>
      <c r="QDG79" s="9"/>
      <c r="QDH79" s="9"/>
      <c r="QDI79" s="78"/>
      <c r="QDJ79" s="9"/>
      <c r="QDK79" s="9"/>
      <c r="QDL79" s="78"/>
      <c r="QDM79" s="9"/>
      <c r="QDN79" s="9"/>
      <c r="QDO79" s="78"/>
      <c r="QDP79" s="10"/>
      <c r="QDQ79" s="10"/>
      <c r="QDR79" s="10"/>
      <c r="QDS79" s="9"/>
      <c r="QDT79" s="9"/>
      <c r="QDU79" s="78"/>
      <c r="QDV79" s="10"/>
      <c r="QDW79" s="10"/>
      <c r="QDX79" s="10"/>
      <c r="QDY79" s="9"/>
      <c r="QDZ79" s="9"/>
      <c r="QEA79" s="78"/>
      <c r="QEB79" s="9"/>
      <c r="QEC79" s="9"/>
      <c r="QED79" s="78"/>
      <c r="QEE79" s="10"/>
      <c r="QEF79" s="10"/>
      <c r="QEG79" s="10"/>
      <c r="QEH79" s="10"/>
      <c r="QEI79" s="10"/>
      <c r="QEJ79" s="10"/>
      <c r="QEK79" s="57"/>
      <c r="QEL79" s="58"/>
      <c r="QEM79" s="9"/>
      <c r="QEN79" s="9"/>
      <c r="QEO79" s="78"/>
      <c r="QEP79" s="9"/>
      <c r="QEQ79" s="9"/>
      <c r="QER79" s="78"/>
      <c r="QES79" s="9"/>
      <c r="QET79" s="9"/>
      <c r="QEU79" s="78"/>
      <c r="QEV79" s="9"/>
      <c r="QEW79" s="9"/>
      <c r="QEX79" s="78"/>
      <c r="QEY79" s="9"/>
      <c r="QEZ79" s="9"/>
      <c r="QFA79" s="78"/>
      <c r="QFB79" s="9"/>
      <c r="QFC79" s="9"/>
      <c r="QFD79" s="78"/>
      <c r="QFE79" s="9"/>
      <c r="QFF79" s="9"/>
      <c r="QFG79" s="78"/>
      <c r="QFH79" s="9"/>
      <c r="QFI79" s="9"/>
      <c r="QFJ79" s="78"/>
      <c r="QFK79" s="9"/>
      <c r="QFL79" s="9"/>
      <c r="QFM79" s="78"/>
      <c r="QFN79" s="9"/>
      <c r="QFO79" s="9"/>
      <c r="QFP79" s="78"/>
      <c r="QFQ79" s="9"/>
      <c r="QFR79" s="9"/>
      <c r="QFS79" s="78"/>
      <c r="QFT79" s="9"/>
      <c r="QFU79" s="9"/>
      <c r="QFV79" s="78"/>
      <c r="QFW79" s="9"/>
      <c r="QFX79" s="9"/>
      <c r="QFY79" s="78"/>
      <c r="QFZ79" s="9"/>
      <c r="QGA79" s="9"/>
      <c r="QGB79" s="78"/>
      <c r="QGC79" s="9"/>
      <c r="QGD79" s="9"/>
      <c r="QGE79" s="78"/>
      <c r="QGF79" s="9"/>
      <c r="QGG79" s="9"/>
      <c r="QGH79" s="78"/>
      <c r="QGI79" s="9"/>
      <c r="QGJ79" s="9"/>
      <c r="QGK79" s="78"/>
      <c r="QGL79" s="9"/>
      <c r="QGM79" s="9"/>
      <c r="QGN79" s="78"/>
      <c r="QGO79" s="9"/>
      <c r="QGP79" s="9"/>
      <c r="QGQ79" s="78"/>
      <c r="QGR79" s="9"/>
      <c r="QGS79" s="9"/>
      <c r="QGT79" s="78"/>
      <c r="QGU79" s="9"/>
      <c r="QGV79" s="9"/>
      <c r="QGW79" s="78"/>
      <c r="QGX79" s="10"/>
      <c r="QGY79" s="10"/>
      <c r="QGZ79" s="10"/>
      <c r="QHA79" s="9"/>
      <c r="QHB79" s="9"/>
      <c r="QHC79" s="78"/>
      <c r="QHD79" s="10"/>
      <c r="QHE79" s="10"/>
      <c r="QHF79" s="10"/>
      <c r="QHG79" s="9"/>
      <c r="QHH79" s="9"/>
      <c r="QHI79" s="78"/>
      <c r="QHJ79" s="9"/>
      <c r="QHK79" s="9"/>
      <c r="QHL79" s="78"/>
      <c r="QHM79" s="10"/>
      <c r="QHN79" s="10"/>
      <c r="QHO79" s="10"/>
      <c r="QHP79" s="10"/>
      <c r="QHQ79" s="10"/>
      <c r="QHR79" s="10"/>
      <c r="QHS79" s="57"/>
      <c r="QHT79" s="58"/>
      <c r="QHU79" s="9"/>
      <c r="QHV79" s="9"/>
      <c r="QHW79" s="78"/>
      <c r="QHX79" s="9"/>
      <c r="QHY79" s="9"/>
      <c r="QHZ79" s="78"/>
      <c r="QIA79" s="9"/>
      <c r="QIB79" s="9"/>
      <c r="QIC79" s="78"/>
      <c r="QID79" s="9"/>
      <c r="QIE79" s="9"/>
      <c r="QIF79" s="78"/>
      <c r="QIG79" s="9"/>
      <c r="QIH79" s="9"/>
      <c r="QII79" s="78"/>
      <c r="QIJ79" s="9"/>
      <c r="QIK79" s="9"/>
      <c r="QIL79" s="78"/>
      <c r="QIM79" s="9"/>
      <c r="QIN79" s="9"/>
      <c r="QIO79" s="78"/>
      <c r="QIP79" s="9"/>
      <c r="QIQ79" s="9"/>
      <c r="QIR79" s="78"/>
      <c r="QIS79" s="9"/>
      <c r="QIT79" s="9"/>
      <c r="QIU79" s="78"/>
      <c r="QIV79" s="9"/>
      <c r="QIW79" s="9"/>
      <c r="QIX79" s="78"/>
      <c r="QIY79" s="9"/>
      <c r="QIZ79" s="9"/>
      <c r="QJA79" s="78"/>
      <c r="QJB79" s="9"/>
      <c r="QJC79" s="9"/>
      <c r="QJD79" s="78"/>
      <c r="QJE79" s="9"/>
      <c r="QJF79" s="9"/>
      <c r="QJG79" s="78"/>
      <c r="QJH79" s="9"/>
      <c r="QJI79" s="9"/>
      <c r="QJJ79" s="78"/>
      <c r="QJK79" s="9"/>
      <c r="QJL79" s="9"/>
      <c r="QJM79" s="78"/>
      <c r="QJN79" s="9"/>
      <c r="QJO79" s="9"/>
      <c r="QJP79" s="78"/>
      <c r="QJQ79" s="9"/>
      <c r="QJR79" s="9"/>
      <c r="QJS79" s="78"/>
      <c r="QJT79" s="9"/>
      <c r="QJU79" s="9"/>
      <c r="QJV79" s="78"/>
      <c r="QJW79" s="9"/>
      <c r="QJX79" s="9"/>
      <c r="QJY79" s="78"/>
      <c r="QJZ79" s="9"/>
      <c r="QKA79" s="9"/>
      <c r="QKB79" s="78"/>
      <c r="QKC79" s="9"/>
      <c r="QKD79" s="9"/>
      <c r="QKE79" s="78"/>
      <c r="QKF79" s="10"/>
      <c r="QKG79" s="10"/>
      <c r="QKH79" s="10"/>
      <c r="QKI79" s="9"/>
      <c r="QKJ79" s="9"/>
      <c r="QKK79" s="78"/>
      <c r="QKL79" s="10"/>
      <c r="QKM79" s="10"/>
      <c r="QKN79" s="10"/>
      <c r="QKO79" s="9"/>
      <c r="QKP79" s="9"/>
      <c r="QKQ79" s="78"/>
      <c r="QKR79" s="9"/>
      <c r="QKS79" s="9"/>
      <c r="QKT79" s="78"/>
      <c r="QKU79" s="10"/>
      <c r="QKV79" s="10"/>
      <c r="QKW79" s="10"/>
      <c r="QKX79" s="10"/>
      <c r="QKY79" s="10"/>
      <c r="QKZ79" s="10"/>
      <c r="QLA79" s="57"/>
      <c r="QLB79" s="58"/>
      <c r="QLC79" s="9"/>
      <c r="QLD79" s="9"/>
      <c r="QLE79" s="78"/>
      <c r="QLF79" s="9"/>
      <c r="QLG79" s="9"/>
      <c r="QLH79" s="78"/>
      <c r="QLI79" s="9"/>
      <c r="QLJ79" s="9"/>
      <c r="QLK79" s="78"/>
      <c r="QLL79" s="9"/>
      <c r="QLM79" s="9"/>
      <c r="QLN79" s="78"/>
      <c r="QLO79" s="9"/>
      <c r="QLP79" s="9"/>
      <c r="QLQ79" s="78"/>
      <c r="QLR79" s="9"/>
      <c r="QLS79" s="9"/>
      <c r="QLT79" s="78"/>
      <c r="QLU79" s="9"/>
      <c r="QLV79" s="9"/>
      <c r="QLW79" s="78"/>
      <c r="QLX79" s="9"/>
      <c r="QLY79" s="9"/>
      <c r="QLZ79" s="78"/>
      <c r="QMA79" s="9"/>
      <c r="QMB79" s="9"/>
      <c r="QMC79" s="78"/>
      <c r="QMD79" s="9"/>
      <c r="QME79" s="9"/>
      <c r="QMF79" s="78"/>
      <c r="QMG79" s="9"/>
      <c r="QMH79" s="9"/>
      <c r="QMI79" s="78"/>
      <c r="QMJ79" s="9"/>
      <c r="QMK79" s="9"/>
      <c r="QML79" s="78"/>
      <c r="QMM79" s="9"/>
      <c r="QMN79" s="9"/>
      <c r="QMO79" s="78"/>
      <c r="QMP79" s="9"/>
      <c r="QMQ79" s="9"/>
      <c r="QMR79" s="78"/>
      <c r="QMS79" s="9"/>
      <c r="QMT79" s="9"/>
      <c r="QMU79" s="78"/>
      <c r="QMV79" s="9"/>
      <c r="QMW79" s="9"/>
      <c r="QMX79" s="78"/>
      <c r="QMY79" s="9"/>
      <c r="QMZ79" s="9"/>
      <c r="QNA79" s="78"/>
      <c r="QNB79" s="9"/>
      <c r="QNC79" s="9"/>
      <c r="QND79" s="78"/>
      <c r="QNE79" s="9"/>
      <c r="QNF79" s="9"/>
      <c r="QNG79" s="78"/>
      <c r="QNH79" s="9"/>
      <c r="QNI79" s="9"/>
      <c r="QNJ79" s="78"/>
      <c r="QNK79" s="9"/>
      <c r="QNL79" s="9"/>
      <c r="QNM79" s="78"/>
      <c r="QNN79" s="10"/>
      <c r="QNO79" s="10"/>
      <c r="QNP79" s="10"/>
      <c r="QNQ79" s="9"/>
      <c r="QNR79" s="9"/>
      <c r="QNS79" s="78"/>
      <c r="QNT79" s="10"/>
      <c r="QNU79" s="10"/>
      <c r="QNV79" s="10"/>
      <c r="QNW79" s="9"/>
      <c r="QNX79" s="9"/>
      <c r="QNY79" s="78"/>
      <c r="QNZ79" s="9"/>
      <c r="QOA79" s="9"/>
      <c r="QOB79" s="78"/>
      <c r="QOC79" s="10"/>
      <c r="QOD79" s="10"/>
      <c r="QOE79" s="10"/>
      <c r="QOF79" s="10"/>
      <c r="QOG79" s="10"/>
      <c r="QOH79" s="10"/>
      <c r="QOI79" s="57"/>
      <c r="QOJ79" s="58"/>
      <c r="QOK79" s="9"/>
      <c r="QOL79" s="9"/>
      <c r="QOM79" s="78"/>
      <c r="QON79" s="9"/>
      <c r="QOO79" s="9"/>
      <c r="QOP79" s="78"/>
      <c r="QOQ79" s="9"/>
      <c r="QOR79" s="9"/>
      <c r="QOS79" s="78"/>
      <c r="QOT79" s="9"/>
      <c r="QOU79" s="9"/>
      <c r="QOV79" s="78"/>
      <c r="QOW79" s="9"/>
      <c r="QOX79" s="9"/>
      <c r="QOY79" s="78"/>
      <c r="QOZ79" s="9"/>
      <c r="QPA79" s="9"/>
      <c r="QPB79" s="78"/>
      <c r="QPC79" s="9"/>
      <c r="QPD79" s="9"/>
      <c r="QPE79" s="78"/>
      <c r="QPF79" s="9"/>
      <c r="QPG79" s="9"/>
      <c r="QPH79" s="78"/>
      <c r="QPI79" s="9"/>
      <c r="QPJ79" s="9"/>
      <c r="QPK79" s="78"/>
      <c r="QPL79" s="9"/>
      <c r="QPM79" s="9"/>
      <c r="QPN79" s="78"/>
      <c r="QPO79" s="9"/>
      <c r="QPP79" s="9"/>
      <c r="QPQ79" s="78"/>
      <c r="QPR79" s="9"/>
      <c r="QPS79" s="9"/>
      <c r="QPT79" s="78"/>
      <c r="QPU79" s="9"/>
      <c r="QPV79" s="9"/>
      <c r="QPW79" s="78"/>
      <c r="QPX79" s="9"/>
      <c r="QPY79" s="9"/>
      <c r="QPZ79" s="78"/>
      <c r="QQA79" s="9"/>
      <c r="QQB79" s="9"/>
      <c r="QQC79" s="78"/>
      <c r="QQD79" s="9"/>
      <c r="QQE79" s="9"/>
      <c r="QQF79" s="78"/>
      <c r="QQG79" s="9"/>
      <c r="QQH79" s="9"/>
      <c r="QQI79" s="78"/>
      <c r="QQJ79" s="9"/>
      <c r="QQK79" s="9"/>
      <c r="QQL79" s="78"/>
      <c r="QQM79" s="9"/>
      <c r="QQN79" s="9"/>
      <c r="QQO79" s="78"/>
      <c r="QQP79" s="9"/>
      <c r="QQQ79" s="9"/>
      <c r="QQR79" s="78"/>
      <c r="QQS79" s="9"/>
      <c r="QQT79" s="9"/>
      <c r="QQU79" s="78"/>
      <c r="QQV79" s="10"/>
      <c r="QQW79" s="10"/>
      <c r="QQX79" s="10"/>
      <c r="QQY79" s="9"/>
      <c r="QQZ79" s="9"/>
      <c r="QRA79" s="78"/>
      <c r="QRB79" s="10"/>
      <c r="QRC79" s="10"/>
      <c r="QRD79" s="10"/>
      <c r="QRE79" s="9"/>
      <c r="QRF79" s="9"/>
      <c r="QRG79" s="78"/>
      <c r="QRH79" s="9"/>
      <c r="QRI79" s="9"/>
      <c r="QRJ79" s="78"/>
      <c r="QRK79" s="10"/>
      <c r="QRL79" s="10"/>
      <c r="QRM79" s="10"/>
      <c r="QRN79" s="10"/>
      <c r="QRO79" s="10"/>
      <c r="QRP79" s="10"/>
      <c r="QRQ79" s="57"/>
      <c r="QRR79" s="58"/>
      <c r="QRS79" s="9"/>
      <c r="QRT79" s="9"/>
      <c r="QRU79" s="78"/>
      <c r="QRV79" s="9"/>
      <c r="QRW79" s="9"/>
      <c r="QRX79" s="78"/>
      <c r="QRY79" s="9"/>
      <c r="QRZ79" s="9"/>
      <c r="QSA79" s="78"/>
      <c r="QSB79" s="9"/>
      <c r="QSC79" s="9"/>
      <c r="QSD79" s="78"/>
      <c r="QSE79" s="9"/>
      <c r="QSF79" s="9"/>
      <c r="QSG79" s="78"/>
      <c r="QSH79" s="9"/>
      <c r="QSI79" s="9"/>
      <c r="QSJ79" s="78"/>
      <c r="QSK79" s="9"/>
      <c r="QSL79" s="9"/>
      <c r="QSM79" s="78"/>
      <c r="QSN79" s="9"/>
      <c r="QSO79" s="9"/>
      <c r="QSP79" s="78"/>
      <c r="QSQ79" s="9"/>
      <c r="QSR79" s="9"/>
      <c r="QSS79" s="78"/>
      <c r="QST79" s="9"/>
      <c r="QSU79" s="9"/>
      <c r="QSV79" s="78"/>
      <c r="QSW79" s="9"/>
      <c r="QSX79" s="9"/>
      <c r="QSY79" s="78"/>
      <c r="QSZ79" s="9"/>
      <c r="QTA79" s="9"/>
      <c r="QTB79" s="78"/>
      <c r="QTC79" s="9"/>
      <c r="QTD79" s="9"/>
      <c r="QTE79" s="78"/>
      <c r="QTF79" s="9"/>
      <c r="QTG79" s="9"/>
      <c r="QTH79" s="78"/>
      <c r="QTI79" s="9"/>
      <c r="QTJ79" s="9"/>
      <c r="QTK79" s="78"/>
      <c r="QTL79" s="9"/>
      <c r="QTM79" s="9"/>
      <c r="QTN79" s="78"/>
      <c r="QTO79" s="9"/>
      <c r="QTP79" s="9"/>
      <c r="QTQ79" s="78"/>
      <c r="QTR79" s="9"/>
      <c r="QTS79" s="9"/>
      <c r="QTT79" s="78"/>
      <c r="QTU79" s="9"/>
      <c r="QTV79" s="9"/>
      <c r="QTW79" s="78"/>
      <c r="QTX79" s="9"/>
      <c r="QTY79" s="9"/>
      <c r="QTZ79" s="78"/>
      <c r="QUA79" s="9"/>
      <c r="QUB79" s="9"/>
      <c r="QUC79" s="78"/>
      <c r="QUD79" s="10"/>
      <c r="QUE79" s="10"/>
      <c r="QUF79" s="10"/>
      <c r="QUG79" s="9"/>
      <c r="QUH79" s="9"/>
      <c r="QUI79" s="78"/>
      <c r="QUJ79" s="10"/>
      <c r="QUK79" s="10"/>
      <c r="QUL79" s="10"/>
      <c r="QUM79" s="9"/>
      <c r="QUN79" s="9"/>
      <c r="QUO79" s="78"/>
      <c r="QUP79" s="9"/>
      <c r="QUQ79" s="9"/>
      <c r="QUR79" s="78"/>
      <c r="QUS79" s="10"/>
      <c r="QUT79" s="10"/>
      <c r="QUU79" s="10"/>
      <c r="QUV79" s="10"/>
      <c r="QUW79" s="10"/>
      <c r="QUX79" s="10"/>
      <c r="QUY79" s="57"/>
      <c r="QUZ79" s="58"/>
      <c r="QVA79" s="9"/>
      <c r="QVB79" s="9"/>
      <c r="QVC79" s="78"/>
      <c r="QVD79" s="9"/>
      <c r="QVE79" s="9"/>
      <c r="QVF79" s="78"/>
      <c r="QVG79" s="9"/>
      <c r="QVH79" s="9"/>
      <c r="QVI79" s="78"/>
      <c r="QVJ79" s="9"/>
      <c r="QVK79" s="9"/>
      <c r="QVL79" s="78"/>
      <c r="QVM79" s="9"/>
      <c r="QVN79" s="9"/>
      <c r="QVO79" s="78"/>
      <c r="QVP79" s="9"/>
      <c r="QVQ79" s="9"/>
      <c r="QVR79" s="78"/>
      <c r="QVS79" s="9"/>
      <c r="QVT79" s="9"/>
      <c r="QVU79" s="78"/>
      <c r="QVV79" s="9"/>
      <c r="QVW79" s="9"/>
      <c r="QVX79" s="78"/>
      <c r="QVY79" s="9"/>
      <c r="QVZ79" s="9"/>
      <c r="QWA79" s="78"/>
      <c r="QWB79" s="9"/>
      <c r="QWC79" s="9"/>
      <c r="QWD79" s="78"/>
      <c r="QWE79" s="9"/>
      <c r="QWF79" s="9"/>
      <c r="QWG79" s="78"/>
      <c r="QWH79" s="9"/>
      <c r="QWI79" s="9"/>
      <c r="QWJ79" s="78"/>
      <c r="QWK79" s="9"/>
      <c r="QWL79" s="9"/>
      <c r="QWM79" s="78"/>
      <c r="QWN79" s="9"/>
      <c r="QWO79" s="9"/>
      <c r="QWP79" s="78"/>
      <c r="QWQ79" s="9"/>
      <c r="QWR79" s="9"/>
      <c r="QWS79" s="78"/>
      <c r="QWT79" s="9"/>
      <c r="QWU79" s="9"/>
      <c r="QWV79" s="78"/>
      <c r="QWW79" s="9"/>
      <c r="QWX79" s="9"/>
      <c r="QWY79" s="78"/>
      <c r="QWZ79" s="9"/>
      <c r="QXA79" s="9"/>
      <c r="QXB79" s="78"/>
      <c r="QXC79" s="9"/>
      <c r="QXD79" s="9"/>
      <c r="QXE79" s="78"/>
      <c r="QXF79" s="9"/>
      <c r="QXG79" s="9"/>
      <c r="QXH79" s="78"/>
      <c r="QXI79" s="9"/>
      <c r="QXJ79" s="9"/>
      <c r="QXK79" s="78"/>
      <c r="QXL79" s="10"/>
      <c r="QXM79" s="10"/>
      <c r="QXN79" s="10"/>
      <c r="QXO79" s="9"/>
      <c r="QXP79" s="9"/>
      <c r="QXQ79" s="78"/>
      <c r="QXR79" s="10"/>
      <c r="QXS79" s="10"/>
      <c r="QXT79" s="10"/>
      <c r="QXU79" s="9"/>
      <c r="QXV79" s="9"/>
      <c r="QXW79" s="78"/>
      <c r="QXX79" s="9"/>
      <c r="QXY79" s="9"/>
      <c r="QXZ79" s="78"/>
      <c r="QYA79" s="10"/>
      <c r="QYB79" s="10"/>
      <c r="QYC79" s="10"/>
      <c r="QYD79" s="10"/>
      <c r="QYE79" s="10"/>
      <c r="QYF79" s="10"/>
      <c r="QYG79" s="57"/>
      <c r="QYH79" s="58"/>
      <c r="QYI79" s="9"/>
      <c r="QYJ79" s="9"/>
      <c r="QYK79" s="78"/>
      <c r="QYL79" s="9"/>
      <c r="QYM79" s="9"/>
      <c r="QYN79" s="78"/>
      <c r="QYO79" s="9"/>
      <c r="QYP79" s="9"/>
      <c r="QYQ79" s="78"/>
      <c r="QYR79" s="9"/>
      <c r="QYS79" s="9"/>
      <c r="QYT79" s="78"/>
      <c r="QYU79" s="9"/>
      <c r="QYV79" s="9"/>
      <c r="QYW79" s="78"/>
      <c r="QYX79" s="9"/>
      <c r="QYY79" s="9"/>
      <c r="QYZ79" s="78"/>
      <c r="QZA79" s="9"/>
      <c r="QZB79" s="9"/>
      <c r="QZC79" s="78"/>
      <c r="QZD79" s="9"/>
      <c r="QZE79" s="9"/>
      <c r="QZF79" s="78"/>
      <c r="QZG79" s="9"/>
      <c r="QZH79" s="9"/>
      <c r="QZI79" s="78"/>
      <c r="QZJ79" s="9"/>
      <c r="QZK79" s="9"/>
      <c r="QZL79" s="78"/>
      <c r="QZM79" s="9"/>
      <c r="QZN79" s="9"/>
      <c r="QZO79" s="78"/>
      <c r="QZP79" s="9"/>
      <c r="QZQ79" s="9"/>
      <c r="QZR79" s="78"/>
      <c r="QZS79" s="9"/>
      <c r="QZT79" s="9"/>
      <c r="QZU79" s="78"/>
      <c r="QZV79" s="9"/>
      <c r="QZW79" s="9"/>
      <c r="QZX79" s="78"/>
      <c r="QZY79" s="9"/>
      <c r="QZZ79" s="9"/>
      <c r="RAA79" s="78"/>
      <c r="RAB79" s="9"/>
      <c r="RAC79" s="9"/>
      <c r="RAD79" s="78"/>
      <c r="RAE79" s="9"/>
      <c r="RAF79" s="9"/>
      <c r="RAG79" s="78"/>
      <c r="RAH79" s="9"/>
      <c r="RAI79" s="9"/>
      <c r="RAJ79" s="78"/>
      <c r="RAK79" s="9"/>
      <c r="RAL79" s="9"/>
      <c r="RAM79" s="78"/>
      <c r="RAN79" s="9"/>
      <c r="RAO79" s="9"/>
      <c r="RAP79" s="78"/>
      <c r="RAQ79" s="9"/>
      <c r="RAR79" s="9"/>
      <c r="RAS79" s="78"/>
      <c r="RAT79" s="10"/>
      <c r="RAU79" s="10"/>
      <c r="RAV79" s="10"/>
      <c r="RAW79" s="9"/>
      <c r="RAX79" s="9"/>
      <c r="RAY79" s="78"/>
      <c r="RAZ79" s="10"/>
      <c r="RBA79" s="10"/>
      <c r="RBB79" s="10"/>
      <c r="RBC79" s="9"/>
      <c r="RBD79" s="9"/>
      <c r="RBE79" s="78"/>
      <c r="RBF79" s="9"/>
      <c r="RBG79" s="9"/>
      <c r="RBH79" s="78"/>
      <c r="RBI79" s="10"/>
      <c r="RBJ79" s="10"/>
      <c r="RBK79" s="10"/>
      <c r="RBL79" s="10"/>
      <c r="RBM79" s="10"/>
      <c r="RBN79" s="10"/>
      <c r="RBO79" s="57"/>
      <c r="RBP79" s="58"/>
      <c r="RBQ79" s="9"/>
      <c r="RBR79" s="9"/>
      <c r="RBS79" s="78"/>
      <c r="RBT79" s="9"/>
      <c r="RBU79" s="9"/>
      <c r="RBV79" s="78"/>
      <c r="RBW79" s="9"/>
      <c r="RBX79" s="9"/>
      <c r="RBY79" s="78"/>
      <c r="RBZ79" s="9"/>
      <c r="RCA79" s="9"/>
      <c r="RCB79" s="78"/>
      <c r="RCC79" s="9"/>
      <c r="RCD79" s="9"/>
      <c r="RCE79" s="78"/>
      <c r="RCF79" s="9"/>
      <c r="RCG79" s="9"/>
      <c r="RCH79" s="78"/>
      <c r="RCI79" s="9"/>
      <c r="RCJ79" s="9"/>
      <c r="RCK79" s="78"/>
      <c r="RCL79" s="9"/>
      <c r="RCM79" s="9"/>
      <c r="RCN79" s="78"/>
      <c r="RCO79" s="9"/>
      <c r="RCP79" s="9"/>
      <c r="RCQ79" s="78"/>
      <c r="RCR79" s="9"/>
      <c r="RCS79" s="9"/>
      <c r="RCT79" s="78"/>
      <c r="RCU79" s="9"/>
      <c r="RCV79" s="9"/>
      <c r="RCW79" s="78"/>
      <c r="RCX79" s="9"/>
      <c r="RCY79" s="9"/>
      <c r="RCZ79" s="78"/>
      <c r="RDA79" s="9"/>
      <c r="RDB79" s="9"/>
      <c r="RDC79" s="78"/>
      <c r="RDD79" s="9"/>
      <c r="RDE79" s="9"/>
      <c r="RDF79" s="78"/>
      <c r="RDG79" s="9"/>
      <c r="RDH79" s="9"/>
      <c r="RDI79" s="78"/>
      <c r="RDJ79" s="9"/>
      <c r="RDK79" s="9"/>
      <c r="RDL79" s="78"/>
      <c r="RDM79" s="9"/>
      <c r="RDN79" s="9"/>
      <c r="RDO79" s="78"/>
      <c r="RDP79" s="9"/>
      <c r="RDQ79" s="9"/>
      <c r="RDR79" s="78"/>
      <c r="RDS79" s="9"/>
      <c r="RDT79" s="9"/>
      <c r="RDU79" s="78"/>
      <c r="RDV79" s="9"/>
      <c r="RDW79" s="9"/>
      <c r="RDX79" s="78"/>
      <c r="RDY79" s="9"/>
      <c r="RDZ79" s="9"/>
      <c r="REA79" s="78"/>
      <c r="REB79" s="10"/>
      <c r="REC79" s="10"/>
      <c r="RED79" s="10"/>
      <c r="REE79" s="9"/>
      <c r="REF79" s="9"/>
      <c r="REG79" s="78"/>
      <c r="REH79" s="10"/>
      <c r="REI79" s="10"/>
      <c r="REJ79" s="10"/>
      <c r="REK79" s="9"/>
      <c r="REL79" s="9"/>
      <c r="REM79" s="78"/>
      <c r="REN79" s="9"/>
      <c r="REO79" s="9"/>
      <c r="REP79" s="78"/>
      <c r="REQ79" s="10"/>
      <c r="RER79" s="10"/>
      <c r="RES79" s="10"/>
      <c r="RET79" s="10"/>
      <c r="REU79" s="10"/>
      <c r="REV79" s="10"/>
      <c r="REW79" s="57"/>
      <c r="REX79" s="58"/>
      <c r="REY79" s="9"/>
      <c r="REZ79" s="9"/>
      <c r="RFA79" s="78"/>
      <c r="RFB79" s="9"/>
      <c r="RFC79" s="9"/>
      <c r="RFD79" s="78"/>
      <c r="RFE79" s="9"/>
      <c r="RFF79" s="9"/>
      <c r="RFG79" s="78"/>
      <c r="RFH79" s="9"/>
      <c r="RFI79" s="9"/>
      <c r="RFJ79" s="78"/>
      <c r="RFK79" s="9"/>
      <c r="RFL79" s="9"/>
      <c r="RFM79" s="78"/>
      <c r="RFN79" s="9"/>
      <c r="RFO79" s="9"/>
      <c r="RFP79" s="78"/>
      <c r="RFQ79" s="9"/>
      <c r="RFR79" s="9"/>
      <c r="RFS79" s="78"/>
      <c r="RFT79" s="9"/>
      <c r="RFU79" s="9"/>
      <c r="RFV79" s="78"/>
      <c r="RFW79" s="9"/>
      <c r="RFX79" s="9"/>
      <c r="RFY79" s="78"/>
      <c r="RFZ79" s="9"/>
      <c r="RGA79" s="9"/>
      <c r="RGB79" s="78"/>
      <c r="RGC79" s="9"/>
      <c r="RGD79" s="9"/>
      <c r="RGE79" s="78"/>
      <c r="RGF79" s="9"/>
      <c r="RGG79" s="9"/>
      <c r="RGH79" s="78"/>
      <c r="RGI79" s="9"/>
      <c r="RGJ79" s="9"/>
      <c r="RGK79" s="78"/>
      <c r="RGL79" s="9"/>
      <c r="RGM79" s="9"/>
      <c r="RGN79" s="78"/>
      <c r="RGO79" s="9"/>
      <c r="RGP79" s="9"/>
      <c r="RGQ79" s="78"/>
      <c r="RGR79" s="9"/>
      <c r="RGS79" s="9"/>
      <c r="RGT79" s="78"/>
      <c r="RGU79" s="9"/>
      <c r="RGV79" s="9"/>
      <c r="RGW79" s="78"/>
      <c r="RGX79" s="9"/>
      <c r="RGY79" s="9"/>
      <c r="RGZ79" s="78"/>
      <c r="RHA79" s="9"/>
      <c r="RHB79" s="9"/>
      <c r="RHC79" s="78"/>
      <c r="RHD79" s="9"/>
      <c r="RHE79" s="9"/>
      <c r="RHF79" s="78"/>
      <c r="RHG79" s="9"/>
      <c r="RHH79" s="9"/>
      <c r="RHI79" s="78"/>
      <c r="RHJ79" s="10"/>
      <c r="RHK79" s="10"/>
      <c r="RHL79" s="10"/>
      <c r="RHM79" s="9"/>
      <c r="RHN79" s="9"/>
      <c r="RHO79" s="78"/>
      <c r="RHP79" s="10"/>
      <c r="RHQ79" s="10"/>
      <c r="RHR79" s="10"/>
      <c r="RHS79" s="9"/>
      <c r="RHT79" s="9"/>
      <c r="RHU79" s="78"/>
      <c r="RHV79" s="9"/>
      <c r="RHW79" s="9"/>
      <c r="RHX79" s="78"/>
      <c r="RHY79" s="10"/>
      <c r="RHZ79" s="10"/>
      <c r="RIA79" s="10"/>
      <c r="RIB79" s="10"/>
      <c r="RIC79" s="10"/>
      <c r="RID79" s="10"/>
      <c r="RIE79" s="57"/>
      <c r="RIF79" s="58"/>
      <c r="RIG79" s="9"/>
      <c r="RIH79" s="9"/>
      <c r="RII79" s="78"/>
      <c r="RIJ79" s="9"/>
      <c r="RIK79" s="9"/>
      <c r="RIL79" s="78"/>
      <c r="RIM79" s="9"/>
      <c r="RIN79" s="9"/>
      <c r="RIO79" s="78"/>
      <c r="RIP79" s="9"/>
      <c r="RIQ79" s="9"/>
      <c r="RIR79" s="78"/>
      <c r="RIS79" s="9"/>
      <c r="RIT79" s="9"/>
      <c r="RIU79" s="78"/>
      <c r="RIV79" s="9"/>
      <c r="RIW79" s="9"/>
      <c r="RIX79" s="78"/>
      <c r="RIY79" s="9"/>
      <c r="RIZ79" s="9"/>
      <c r="RJA79" s="78"/>
      <c r="RJB79" s="9"/>
      <c r="RJC79" s="9"/>
      <c r="RJD79" s="78"/>
      <c r="RJE79" s="9"/>
      <c r="RJF79" s="9"/>
      <c r="RJG79" s="78"/>
      <c r="RJH79" s="9"/>
      <c r="RJI79" s="9"/>
      <c r="RJJ79" s="78"/>
      <c r="RJK79" s="9"/>
      <c r="RJL79" s="9"/>
      <c r="RJM79" s="78"/>
      <c r="RJN79" s="9"/>
      <c r="RJO79" s="9"/>
      <c r="RJP79" s="78"/>
      <c r="RJQ79" s="9"/>
      <c r="RJR79" s="9"/>
      <c r="RJS79" s="78"/>
      <c r="RJT79" s="9"/>
      <c r="RJU79" s="9"/>
      <c r="RJV79" s="78"/>
      <c r="RJW79" s="9"/>
      <c r="RJX79" s="9"/>
      <c r="RJY79" s="78"/>
      <c r="RJZ79" s="9"/>
      <c r="RKA79" s="9"/>
      <c r="RKB79" s="78"/>
      <c r="RKC79" s="9"/>
      <c r="RKD79" s="9"/>
      <c r="RKE79" s="78"/>
      <c r="RKF79" s="9"/>
      <c r="RKG79" s="9"/>
      <c r="RKH79" s="78"/>
      <c r="RKI79" s="9"/>
      <c r="RKJ79" s="9"/>
      <c r="RKK79" s="78"/>
      <c r="RKL79" s="9"/>
      <c r="RKM79" s="9"/>
      <c r="RKN79" s="78"/>
      <c r="RKO79" s="9"/>
      <c r="RKP79" s="9"/>
      <c r="RKQ79" s="78"/>
      <c r="RKR79" s="10"/>
      <c r="RKS79" s="10"/>
      <c r="RKT79" s="10"/>
      <c r="RKU79" s="9"/>
      <c r="RKV79" s="9"/>
      <c r="RKW79" s="78"/>
      <c r="RKX79" s="10"/>
      <c r="RKY79" s="10"/>
      <c r="RKZ79" s="10"/>
      <c r="RLA79" s="9"/>
      <c r="RLB79" s="9"/>
      <c r="RLC79" s="78"/>
      <c r="RLD79" s="9"/>
      <c r="RLE79" s="9"/>
      <c r="RLF79" s="78"/>
      <c r="RLG79" s="10"/>
      <c r="RLH79" s="10"/>
      <c r="RLI79" s="10"/>
      <c r="RLJ79" s="10"/>
      <c r="RLK79" s="10"/>
      <c r="RLL79" s="10"/>
      <c r="RLM79" s="57"/>
      <c r="RLN79" s="58"/>
      <c r="RLO79" s="9"/>
      <c r="RLP79" s="9"/>
      <c r="RLQ79" s="78"/>
      <c r="RLR79" s="9"/>
      <c r="RLS79" s="9"/>
      <c r="RLT79" s="78"/>
      <c r="RLU79" s="9"/>
      <c r="RLV79" s="9"/>
      <c r="RLW79" s="78"/>
      <c r="RLX79" s="9"/>
      <c r="RLY79" s="9"/>
      <c r="RLZ79" s="78"/>
      <c r="RMA79" s="9"/>
      <c r="RMB79" s="9"/>
      <c r="RMC79" s="78"/>
      <c r="RMD79" s="9"/>
      <c r="RME79" s="9"/>
      <c r="RMF79" s="78"/>
      <c r="RMG79" s="9"/>
      <c r="RMH79" s="9"/>
      <c r="RMI79" s="78"/>
      <c r="RMJ79" s="9"/>
      <c r="RMK79" s="9"/>
      <c r="RML79" s="78"/>
      <c r="RMM79" s="9"/>
      <c r="RMN79" s="9"/>
      <c r="RMO79" s="78"/>
      <c r="RMP79" s="9"/>
      <c r="RMQ79" s="9"/>
      <c r="RMR79" s="78"/>
      <c r="RMS79" s="9"/>
      <c r="RMT79" s="9"/>
      <c r="RMU79" s="78"/>
      <c r="RMV79" s="9"/>
      <c r="RMW79" s="9"/>
      <c r="RMX79" s="78"/>
      <c r="RMY79" s="9"/>
      <c r="RMZ79" s="9"/>
      <c r="RNA79" s="78"/>
      <c r="RNB79" s="9"/>
      <c r="RNC79" s="9"/>
      <c r="RND79" s="78"/>
      <c r="RNE79" s="9"/>
      <c r="RNF79" s="9"/>
      <c r="RNG79" s="78"/>
      <c r="RNH79" s="9"/>
      <c r="RNI79" s="9"/>
      <c r="RNJ79" s="78"/>
      <c r="RNK79" s="9"/>
      <c r="RNL79" s="9"/>
      <c r="RNM79" s="78"/>
      <c r="RNN79" s="9"/>
      <c r="RNO79" s="9"/>
      <c r="RNP79" s="78"/>
      <c r="RNQ79" s="9"/>
      <c r="RNR79" s="9"/>
      <c r="RNS79" s="78"/>
      <c r="RNT79" s="9"/>
      <c r="RNU79" s="9"/>
      <c r="RNV79" s="78"/>
      <c r="RNW79" s="9"/>
      <c r="RNX79" s="9"/>
      <c r="RNY79" s="78"/>
      <c r="RNZ79" s="10"/>
      <c r="ROA79" s="10"/>
      <c r="ROB79" s="10"/>
      <c r="ROC79" s="9"/>
      <c r="ROD79" s="9"/>
      <c r="ROE79" s="78"/>
      <c r="ROF79" s="10"/>
      <c r="ROG79" s="10"/>
      <c r="ROH79" s="10"/>
      <c r="ROI79" s="9"/>
      <c r="ROJ79" s="9"/>
      <c r="ROK79" s="78"/>
      <c r="ROL79" s="9"/>
      <c r="ROM79" s="9"/>
      <c r="RON79" s="78"/>
      <c r="ROO79" s="10"/>
      <c r="ROP79" s="10"/>
      <c r="ROQ79" s="10"/>
      <c r="ROR79" s="10"/>
      <c r="ROS79" s="10"/>
      <c r="ROT79" s="10"/>
      <c r="ROU79" s="57"/>
      <c r="ROV79" s="58"/>
      <c r="ROW79" s="9"/>
      <c r="ROX79" s="9"/>
      <c r="ROY79" s="78"/>
      <c r="ROZ79" s="9"/>
      <c r="RPA79" s="9"/>
      <c r="RPB79" s="78"/>
      <c r="RPC79" s="9"/>
      <c r="RPD79" s="9"/>
      <c r="RPE79" s="78"/>
      <c r="RPF79" s="9"/>
      <c r="RPG79" s="9"/>
      <c r="RPH79" s="78"/>
      <c r="RPI79" s="9"/>
      <c r="RPJ79" s="9"/>
      <c r="RPK79" s="78"/>
      <c r="RPL79" s="9"/>
      <c r="RPM79" s="9"/>
      <c r="RPN79" s="78"/>
      <c r="RPO79" s="9"/>
      <c r="RPP79" s="9"/>
      <c r="RPQ79" s="78"/>
      <c r="RPR79" s="9"/>
      <c r="RPS79" s="9"/>
      <c r="RPT79" s="78"/>
      <c r="RPU79" s="9"/>
      <c r="RPV79" s="9"/>
      <c r="RPW79" s="78"/>
      <c r="RPX79" s="9"/>
      <c r="RPY79" s="9"/>
      <c r="RPZ79" s="78"/>
      <c r="RQA79" s="9"/>
      <c r="RQB79" s="9"/>
      <c r="RQC79" s="78"/>
      <c r="RQD79" s="9"/>
      <c r="RQE79" s="9"/>
      <c r="RQF79" s="78"/>
      <c r="RQG79" s="9"/>
      <c r="RQH79" s="9"/>
      <c r="RQI79" s="78"/>
      <c r="RQJ79" s="9"/>
      <c r="RQK79" s="9"/>
      <c r="RQL79" s="78"/>
      <c r="RQM79" s="9"/>
      <c r="RQN79" s="9"/>
      <c r="RQO79" s="78"/>
      <c r="RQP79" s="9"/>
      <c r="RQQ79" s="9"/>
      <c r="RQR79" s="78"/>
      <c r="RQS79" s="9"/>
      <c r="RQT79" s="9"/>
      <c r="RQU79" s="78"/>
      <c r="RQV79" s="9"/>
      <c r="RQW79" s="9"/>
      <c r="RQX79" s="78"/>
      <c r="RQY79" s="9"/>
      <c r="RQZ79" s="9"/>
      <c r="RRA79" s="78"/>
      <c r="RRB79" s="9"/>
      <c r="RRC79" s="9"/>
      <c r="RRD79" s="78"/>
      <c r="RRE79" s="9"/>
      <c r="RRF79" s="9"/>
      <c r="RRG79" s="78"/>
      <c r="RRH79" s="10"/>
      <c r="RRI79" s="10"/>
      <c r="RRJ79" s="10"/>
      <c r="RRK79" s="9"/>
      <c r="RRL79" s="9"/>
      <c r="RRM79" s="78"/>
      <c r="RRN79" s="10"/>
      <c r="RRO79" s="10"/>
      <c r="RRP79" s="10"/>
      <c r="RRQ79" s="9"/>
      <c r="RRR79" s="9"/>
      <c r="RRS79" s="78"/>
      <c r="RRT79" s="9"/>
      <c r="RRU79" s="9"/>
      <c r="RRV79" s="78"/>
      <c r="RRW79" s="10"/>
      <c r="RRX79" s="10"/>
      <c r="RRY79" s="10"/>
      <c r="RRZ79" s="10"/>
      <c r="RSA79" s="10"/>
      <c r="RSB79" s="10"/>
      <c r="RSC79" s="57"/>
      <c r="RSD79" s="58"/>
      <c r="RSE79" s="9"/>
      <c r="RSF79" s="9"/>
      <c r="RSG79" s="78"/>
      <c r="RSH79" s="9"/>
      <c r="RSI79" s="9"/>
      <c r="RSJ79" s="78"/>
      <c r="RSK79" s="9"/>
      <c r="RSL79" s="9"/>
      <c r="RSM79" s="78"/>
      <c r="RSN79" s="9"/>
      <c r="RSO79" s="9"/>
      <c r="RSP79" s="78"/>
      <c r="RSQ79" s="9"/>
      <c r="RSR79" s="9"/>
      <c r="RSS79" s="78"/>
      <c r="RST79" s="9"/>
      <c r="RSU79" s="9"/>
      <c r="RSV79" s="78"/>
      <c r="RSW79" s="9"/>
      <c r="RSX79" s="9"/>
      <c r="RSY79" s="78"/>
      <c r="RSZ79" s="9"/>
      <c r="RTA79" s="9"/>
      <c r="RTB79" s="78"/>
      <c r="RTC79" s="9"/>
      <c r="RTD79" s="9"/>
      <c r="RTE79" s="78"/>
      <c r="RTF79" s="9"/>
      <c r="RTG79" s="9"/>
      <c r="RTH79" s="78"/>
      <c r="RTI79" s="9"/>
      <c r="RTJ79" s="9"/>
      <c r="RTK79" s="78"/>
      <c r="RTL79" s="9"/>
      <c r="RTM79" s="9"/>
      <c r="RTN79" s="78"/>
      <c r="RTO79" s="9"/>
      <c r="RTP79" s="9"/>
      <c r="RTQ79" s="78"/>
      <c r="RTR79" s="9"/>
      <c r="RTS79" s="9"/>
      <c r="RTT79" s="78"/>
      <c r="RTU79" s="9"/>
      <c r="RTV79" s="9"/>
      <c r="RTW79" s="78"/>
      <c r="RTX79" s="9"/>
      <c r="RTY79" s="9"/>
      <c r="RTZ79" s="78"/>
      <c r="RUA79" s="9"/>
      <c r="RUB79" s="9"/>
      <c r="RUC79" s="78"/>
      <c r="RUD79" s="9"/>
      <c r="RUE79" s="9"/>
      <c r="RUF79" s="78"/>
      <c r="RUG79" s="9"/>
      <c r="RUH79" s="9"/>
      <c r="RUI79" s="78"/>
      <c r="RUJ79" s="9"/>
      <c r="RUK79" s="9"/>
      <c r="RUL79" s="78"/>
      <c r="RUM79" s="9"/>
      <c r="RUN79" s="9"/>
      <c r="RUO79" s="78"/>
      <c r="RUP79" s="10"/>
      <c r="RUQ79" s="10"/>
      <c r="RUR79" s="10"/>
      <c r="RUS79" s="9"/>
      <c r="RUT79" s="9"/>
      <c r="RUU79" s="78"/>
      <c r="RUV79" s="10"/>
      <c r="RUW79" s="10"/>
      <c r="RUX79" s="10"/>
      <c r="RUY79" s="9"/>
      <c r="RUZ79" s="9"/>
      <c r="RVA79" s="78"/>
      <c r="RVB79" s="9"/>
      <c r="RVC79" s="9"/>
      <c r="RVD79" s="78"/>
      <c r="RVE79" s="10"/>
      <c r="RVF79" s="10"/>
      <c r="RVG79" s="10"/>
      <c r="RVH79" s="10"/>
      <c r="RVI79" s="10"/>
      <c r="RVJ79" s="10"/>
      <c r="RVK79" s="57"/>
      <c r="RVL79" s="58"/>
      <c r="RVM79" s="9"/>
      <c r="RVN79" s="9"/>
      <c r="RVO79" s="78"/>
      <c r="RVP79" s="9"/>
      <c r="RVQ79" s="9"/>
      <c r="RVR79" s="78"/>
      <c r="RVS79" s="9"/>
      <c r="RVT79" s="9"/>
      <c r="RVU79" s="78"/>
      <c r="RVV79" s="9"/>
      <c r="RVW79" s="9"/>
      <c r="RVX79" s="78"/>
      <c r="RVY79" s="9"/>
      <c r="RVZ79" s="9"/>
      <c r="RWA79" s="78"/>
      <c r="RWB79" s="9"/>
      <c r="RWC79" s="9"/>
      <c r="RWD79" s="78"/>
      <c r="RWE79" s="9"/>
      <c r="RWF79" s="9"/>
      <c r="RWG79" s="78"/>
      <c r="RWH79" s="9"/>
      <c r="RWI79" s="9"/>
      <c r="RWJ79" s="78"/>
      <c r="RWK79" s="9"/>
      <c r="RWL79" s="9"/>
      <c r="RWM79" s="78"/>
      <c r="RWN79" s="9"/>
      <c r="RWO79" s="9"/>
      <c r="RWP79" s="78"/>
      <c r="RWQ79" s="9"/>
      <c r="RWR79" s="9"/>
      <c r="RWS79" s="78"/>
      <c r="RWT79" s="9"/>
      <c r="RWU79" s="9"/>
      <c r="RWV79" s="78"/>
      <c r="RWW79" s="9"/>
      <c r="RWX79" s="9"/>
      <c r="RWY79" s="78"/>
      <c r="RWZ79" s="9"/>
      <c r="RXA79" s="9"/>
      <c r="RXB79" s="78"/>
      <c r="RXC79" s="9"/>
      <c r="RXD79" s="9"/>
      <c r="RXE79" s="78"/>
      <c r="RXF79" s="9"/>
      <c r="RXG79" s="9"/>
      <c r="RXH79" s="78"/>
      <c r="RXI79" s="9"/>
      <c r="RXJ79" s="9"/>
      <c r="RXK79" s="78"/>
      <c r="RXL79" s="9"/>
      <c r="RXM79" s="9"/>
      <c r="RXN79" s="78"/>
      <c r="RXO79" s="9"/>
      <c r="RXP79" s="9"/>
      <c r="RXQ79" s="78"/>
      <c r="RXR79" s="9"/>
      <c r="RXS79" s="9"/>
      <c r="RXT79" s="78"/>
      <c r="RXU79" s="9"/>
      <c r="RXV79" s="9"/>
      <c r="RXW79" s="78"/>
      <c r="RXX79" s="10"/>
      <c r="RXY79" s="10"/>
      <c r="RXZ79" s="10"/>
      <c r="RYA79" s="9"/>
      <c r="RYB79" s="9"/>
      <c r="RYC79" s="78"/>
      <c r="RYD79" s="10"/>
      <c r="RYE79" s="10"/>
      <c r="RYF79" s="10"/>
      <c r="RYG79" s="9"/>
      <c r="RYH79" s="9"/>
      <c r="RYI79" s="78"/>
      <c r="RYJ79" s="9"/>
      <c r="RYK79" s="9"/>
      <c r="RYL79" s="78"/>
      <c r="RYM79" s="10"/>
      <c r="RYN79" s="10"/>
      <c r="RYO79" s="10"/>
      <c r="RYP79" s="10"/>
      <c r="RYQ79" s="10"/>
      <c r="RYR79" s="10"/>
      <c r="RYS79" s="57"/>
      <c r="RYT79" s="58"/>
      <c r="RYU79" s="9"/>
      <c r="RYV79" s="9"/>
      <c r="RYW79" s="78"/>
      <c r="RYX79" s="9"/>
      <c r="RYY79" s="9"/>
      <c r="RYZ79" s="78"/>
      <c r="RZA79" s="9"/>
      <c r="RZB79" s="9"/>
      <c r="RZC79" s="78"/>
      <c r="RZD79" s="9"/>
      <c r="RZE79" s="9"/>
      <c r="RZF79" s="78"/>
      <c r="RZG79" s="9"/>
      <c r="RZH79" s="9"/>
      <c r="RZI79" s="78"/>
      <c r="RZJ79" s="9"/>
      <c r="RZK79" s="9"/>
      <c r="RZL79" s="78"/>
      <c r="RZM79" s="9"/>
      <c r="RZN79" s="9"/>
      <c r="RZO79" s="78"/>
      <c r="RZP79" s="9"/>
      <c r="RZQ79" s="9"/>
      <c r="RZR79" s="78"/>
      <c r="RZS79" s="9"/>
      <c r="RZT79" s="9"/>
      <c r="RZU79" s="78"/>
      <c r="RZV79" s="9"/>
      <c r="RZW79" s="9"/>
      <c r="RZX79" s="78"/>
      <c r="RZY79" s="9"/>
      <c r="RZZ79" s="9"/>
      <c r="SAA79" s="78"/>
      <c r="SAB79" s="9"/>
      <c r="SAC79" s="9"/>
      <c r="SAD79" s="78"/>
      <c r="SAE79" s="9"/>
      <c r="SAF79" s="9"/>
      <c r="SAG79" s="78"/>
      <c r="SAH79" s="9"/>
      <c r="SAI79" s="9"/>
      <c r="SAJ79" s="78"/>
      <c r="SAK79" s="9"/>
      <c r="SAL79" s="9"/>
      <c r="SAM79" s="78"/>
      <c r="SAN79" s="9"/>
      <c r="SAO79" s="9"/>
      <c r="SAP79" s="78"/>
      <c r="SAQ79" s="9"/>
      <c r="SAR79" s="9"/>
      <c r="SAS79" s="78"/>
      <c r="SAT79" s="9"/>
      <c r="SAU79" s="9"/>
      <c r="SAV79" s="78"/>
      <c r="SAW79" s="9"/>
      <c r="SAX79" s="9"/>
      <c r="SAY79" s="78"/>
      <c r="SAZ79" s="9"/>
      <c r="SBA79" s="9"/>
      <c r="SBB79" s="78"/>
      <c r="SBC79" s="9"/>
      <c r="SBD79" s="9"/>
      <c r="SBE79" s="78"/>
      <c r="SBF79" s="10"/>
      <c r="SBG79" s="10"/>
      <c r="SBH79" s="10"/>
      <c r="SBI79" s="9"/>
      <c r="SBJ79" s="9"/>
      <c r="SBK79" s="78"/>
      <c r="SBL79" s="10"/>
      <c r="SBM79" s="10"/>
      <c r="SBN79" s="10"/>
      <c r="SBO79" s="9"/>
      <c r="SBP79" s="9"/>
      <c r="SBQ79" s="78"/>
      <c r="SBR79" s="9"/>
      <c r="SBS79" s="9"/>
      <c r="SBT79" s="78"/>
      <c r="SBU79" s="10"/>
      <c r="SBV79" s="10"/>
      <c r="SBW79" s="10"/>
      <c r="SBX79" s="10"/>
      <c r="SBY79" s="10"/>
      <c r="SBZ79" s="10"/>
      <c r="SCA79" s="57"/>
      <c r="SCB79" s="58"/>
      <c r="SCC79" s="9"/>
      <c r="SCD79" s="9"/>
      <c r="SCE79" s="78"/>
      <c r="SCF79" s="9"/>
      <c r="SCG79" s="9"/>
      <c r="SCH79" s="78"/>
      <c r="SCI79" s="9"/>
      <c r="SCJ79" s="9"/>
      <c r="SCK79" s="78"/>
      <c r="SCL79" s="9"/>
      <c r="SCM79" s="9"/>
      <c r="SCN79" s="78"/>
      <c r="SCO79" s="9"/>
      <c r="SCP79" s="9"/>
      <c r="SCQ79" s="78"/>
      <c r="SCR79" s="9"/>
      <c r="SCS79" s="9"/>
      <c r="SCT79" s="78"/>
      <c r="SCU79" s="9"/>
      <c r="SCV79" s="9"/>
      <c r="SCW79" s="78"/>
      <c r="SCX79" s="9"/>
      <c r="SCY79" s="9"/>
      <c r="SCZ79" s="78"/>
      <c r="SDA79" s="9"/>
      <c r="SDB79" s="9"/>
      <c r="SDC79" s="78"/>
      <c r="SDD79" s="9"/>
      <c r="SDE79" s="9"/>
      <c r="SDF79" s="78"/>
      <c r="SDG79" s="9"/>
      <c r="SDH79" s="9"/>
      <c r="SDI79" s="78"/>
      <c r="SDJ79" s="9"/>
      <c r="SDK79" s="9"/>
      <c r="SDL79" s="78"/>
      <c r="SDM79" s="9"/>
      <c r="SDN79" s="9"/>
      <c r="SDO79" s="78"/>
      <c r="SDP79" s="9"/>
      <c r="SDQ79" s="9"/>
      <c r="SDR79" s="78"/>
      <c r="SDS79" s="9"/>
      <c r="SDT79" s="9"/>
      <c r="SDU79" s="78"/>
      <c r="SDV79" s="9"/>
      <c r="SDW79" s="9"/>
      <c r="SDX79" s="78"/>
      <c r="SDY79" s="9"/>
      <c r="SDZ79" s="9"/>
      <c r="SEA79" s="78"/>
      <c r="SEB79" s="9"/>
      <c r="SEC79" s="9"/>
      <c r="SED79" s="78"/>
      <c r="SEE79" s="9"/>
      <c r="SEF79" s="9"/>
      <c r="SEG79" s="78"/>
      <c r="SEH79" s="9"/>
      <c r="SEI79" s="9"/>
      <c r="SEJ79" s="78"/>
      <c r="SEK79" s="9"/>
      <c r="SEL79" s="9"/>
      <c r="SEM79" s="78"/>
      <c r="SEN79" s="10"/>
      <c r="SEO79" s="10"/>
      <c r="SEP79" s="10"/>
      <c r="SEQ79" s="9"/>
      <c r="SER79" s="9"/>
      <c r="SES79" s="78"/>
      <c r="SET79" s="10"/>
      <c r="SEU79" s="10"/>
      <c r="SEV79" s="10"/>
      <c r="SEW79" s="9"/>
      <c r="SEX79" s="9"/>
      <c r="SEY79" s="78"/>
      <c r="SEZ79" s="9"/>
      <c r="SFA79" s="9"/>
      <c r="SFB79" s="78"/>
      <c r="SFC79" s="10"/>
      <c r="SFD79" s="10"/>
      <c r="SFE79" s="10"/>
      <c r="SFF79" s="10"/>
      <c r="SFG79" s="10"/>
      <c r="SFH79" s="10"/>
      <c r="SFI79" s="57"/>
      <c r="SFJ79" s="58"/>
      <c r="SFK79" s="9"/>
      <c r="SFL79" s="9"/>
      <c r="SFM79" s="78"/>
      <c r="SFN79" s="9"/>
      <c r="SFO79" s="9"/>
      <c r="SFP79" s="78"/>
      <c r="SFQ79" s="9"/>
      <c r="SFR79" s="9"/>
      <c r="SFS79" s="78"/>
      <c r="SFT79" s="9"/>
      <c r="SFU79" s="9"/>
      <c r="SFV79" s="78"/>
      <c r="SFW79" s="9"/>
      <c r="SFX79" s="9"/>
      <c r="SFY79" s="78"/>
      <c r="SFZ79" s="9"/>
      <c r="SGA79" s="9"/>
      <c r="SGB79" s="78"/>
      <c r="SGC79" s="9"/>
      <c r="SGD79" s="9"/>
      <c r="SGE79" s="78"/>
      <c r="SGF79" s="9"/>
      <c r="SGG79" s="9"/>
      <c r="SGH79" s="78"/>
      <c r="SGI79" s="9"/>
      <c r="SGJ79" s="9"/>
      <c r="SGK79" s="78"/>
      <c r="SGL79" s="9"/>
      <c r="SGM79" s="9"/>
      <c r="SGN79" s="78"/>
      <c r="SGO79" s="9"/>
      <c r="SGP79" s="9"/>
      <c r="SGQ79" s="78"/>
      <c r="SGR79" s="9"/>
      <c r="SGS79" s="9"/>
      <c r="SGT79" s="78"/>
      <c r="SGU79" s="9"/>
      <c r="SGV79" s="9"/>
      <c r="SGW79" s="78"/>
      <c r="SGX79" s="9"/>
      <c r="SGY79" s="9"/>
      <c r="SGZ79" s="78"/>
      <c r="SHA79" s="9"/>
      <c r="SHB79" s="9"/>
      <c r="SHC79" s="78"/>
      <c r="SHD79" s="9"/>
      <c r="SHE79" s="9"/>
      <c r="SHF79" s="78"/>
      <c r="SHG79" s="9"/>
      <c r="SHH79" s="9"/>
      <c r="SHI79" s="78"/>
      <c r="SHJ79" s="9"/>
      <c r="SHK79" s="9"/>
      <c r="SHL79" s="78"/>
      <c r="SHM79" s="9"/>
      <c r="SHN79" s="9"/>
      <c r="SHO79" s="78"/>
      <c r="SHP79" s="9"/>
      <c r="SHQ79" s="9"/>
      <c r="SHR79" s="78"/>
      <c r="SHS79" s="9"/>
      <c r="SHT79" s="9"/>
      <c r="SHU79" s="78"/>
      <c r="SHV79" s="10"/>
      <c r="SHW79" s="10"/>
      <c r="SHX79" s="10"/>
      <c r="SHY79" s="9"/>
      <c r="SHZ79" s="9"/>
      <c r="SIA79" s="78"/>
      <c r="SIB79" s="10"/>
      <c r="SIC79" s="10"/>
      <c r="SID79" s="10"/>
      <c r="SIE79" s="9"/>
      <c r="SIF79" s="9"/>
      <c r="SIG79" s="78"/>
      <c r="SIH79" s="9"/>
      <c r="SII79" s="9"/>
      <c r="SIJ79" s="78"/>
      <c r="SIK79" s="10"/>
      <c r="SIL79" s="10"/>
      <c r="SIM79" s="10"/>
      <c r="SIN79" s="10"/>
      <c r="SIO79" s="10"/>
      <c r="SIP79" s="10"/>
      <c r="SIQ79" s="57"/>
      <c r="SIR79" s="58"/>
      <c r="SIS79" s="9"/>
      <c r="SIT79" s="9"/>
      <c r="SIU79" s="78"/>
      <c r="SIV79" s="9"/>
      <c r="SIW79" s="9"/>
      <c r="SIX79" s="78"/>
      <c r="SIY79" s="9"/>
      <c r="SIZ79" s="9"/>
      <c r="SJA79" s="78"/>
      <c r="SJB79" s="9"/>
      <c r="SJC79" s="9"/>
      <c r="SJD79" s="78"/>
      <c r="SJE79" s="9"/>
      <c r="SJF79" s="9"/>
      <c r="SJG79" s="78"/>
      <c r="SJH79" s="9"/>
      <c r="SJI79" s="9"/>
      <c r="SJJ79" s="78"/>
      <c r="SJK79" s="9"/>
      <c r="SJL79" s="9"/>
      <c r="SJM79" s="78"/>
      <c r="SJN79" s="9"/>
      <c r="SJO79" s="9"/>
      <c r="SJP79" s="78"/>
      <c r="SJQ79" s="9"/>
      <c r="SJR79" s="9"/>
      <c r="SJS79" s="78"/>
      <c r="SJT79" s="9"/>
      <c r="SJU79" s="9"/>
      <c r="SJV79" s="78"/>
      <c r="SJW79" s="9"/>
      <c r="SJX79" s="9"/>
      <c r="SJY79" s="78"/>
      <c r="SJZ79" s="9"/>
      <c r="SKA79" s="9"/>
      <c r="SKB79" s="78"/>
      <c r="SKC79" s="9"/>
      <c r="SKD79" s="9"/>
      <c r="SKE79" s="78"/>
      <c r="SKF79" s="9"/>
      <c r="SKG79" s="9"/>
      <c r="SKH79" s="78"/>
      <c r="SKI79" s="9"/>
      <c r="SKJ79" s="9"/>
      <c r="SKK79" s="78"/>
      <c r="SKL79" s="9"/>
      <c r="SKM79" s="9"/>
      <c r="SKN79" s="78"/>
      <c r="SKO79" s="9"/>
      <c r="SKP79" s="9"/>
      <c r="SKQ79" s="78"/>
      <c r="SKR79" s="9"/>
      <c r="SKS79" s="9"/>
      <c r="SKT79" s="78"/>
      <c r="SKU79" s="9"/>
      <c r="SKV79" s="9"/>
      <c r="SKW79" s="78"/>
      <c r="SKX79" s="9"/>
      <c r="SKY79" s="9"/>
      <c r="SKZ79" s="78"/>
      <c r="SLA79" s="9"/>
      <c r="SLB79" s="9"/>
      <c r="SLC79" s="78"/>
      <c r="SLD79" s="10"/>
      <c r="SLE79" s="10"/>
      <c r="SLF79" s="10"/>
      <c r="SLG79" s="9"/>
      <c r="SLH79" s="9"/>
      <c r="SLI79" s="78"/>
      <c r="SLJ79" s="10"/>
      <c r="SLK79" s="10"/>
      <c r="SLL79" s="10"/>
      <c r="SLM79" s="9"/>
      <c r="SLN79" s="9"/>
      <c r="SLO79" s="78"/>
      <c r="SLP79" s="9"/>
      <c r="SLQ79" s="9"/>
      <c r="SLR79" s="78"/>
      <c r="SLS79" s="10"/>
      <c r="SLT79" s="10"/>
      <c r="SLU79" s="10"/>
      <c r="SLV79" s="10"/>
      <c r="SLW79" s="10"/>
      <c r="SLX79" s="10"/>
      <c r="SLY79" s="57"/>
      <c r="SLZ79" s="58"/>
      <c r="SMA79" s="9"/>
      <c r="SMB79" s="9"/>
      <c r="SMC79" s="78"/>
      <c r="SMD79" s="9"/>
      <c r="SME79" s="9"/>
      <c r="SMF79" s="78"/>
      <c r="SMG79" s="9"/>
      <c r="SMH79" s="9"/>
      <c r="SMI79" s="78"/>
      <c r="SMJ79" s="9"/>
      <c r="SMK79" s="9"/>
      <c r="SML79" s="78"/>
      <c r="SMM79" s="9"/>
      <c r="SMN79" s="9"/>
      <c r="SMO79" s="78"/>
      <c r="SMP79" s="9"/>
      <c r="SMQ79" s="9"/>
      <c r="SMR79" s="78"/>
      <c r="SMS79" s="9"/>
      <c r="SMT79" s="9"/>
      <c r="SMU79" s="78"/>
      <c r="SMV79" s="9"/>
      <c r="SMW79" s="9"/>
      <c r="SMX79" s="78"/>
      <c r="SMY79" s="9"/>
      <c r="SMZ79" s="9"/>
      <c r="SNA79" s="78"/>
      <c r="SNB79" s="9"/>
      <c r="SNC79" s="9"/>
      <c r="SND79" s="78"/>
      <c r="SNE79" s="9"/>
      <c r="SNF79" s="9"/>
      <c r="SNG79" s="78"/>
      <c r="SNH79" s="9"/>
      <c r="SNI79" s="9"/>
      <c r="SNJ79" s="78"/>
      <c r="SNK79" s="9"/>
      <c r="SNL79" s="9"/>
      <c r="SNM79" s="78"/>
      <c r="SNN79" s="9"/>
      <c r="SNO79" s="9"/>
      <c r="SNP79" s="78"/>
      <c r="SNQ79" s="9"/>
      <c r="SNR79" s="9"/>
      <c r="SNS79" s="78"/>
      <c r="SNT79" s="9"/>
      <c r="SNU79" s="9"/>
      <c r="SNV79" s="78"/>
      <c r="SNW79" s="9"/>
      <c r="SNX79" s="9"/>
      <c r="SNY79" s="78"/>
      <c r="SNZ79" s="9"/>
      <c r="SOA79" s="9"/>
      <c r="SOB79" s="78"/>
      <c r="SOC79" s="9"/>
      <c r="SOD79" s="9"/>
      <c r="SOE79" s="78"/>
      <c r="SOF79" s="9"/>
      <c r="SOG79" s="9"/>
      <c r="SOH79" s="78"/>
      <c r="SOI79" s="9"/>
      <c r="SOJ79" s="9"/>
      <c r="SOK79" s="78"/>
      <c r="SOL79" s="10"/>
      <c r="SOM79" s="10"/>
      <c r="SON79" s="10"/>
      <c r="SOO79" s="9"/>
      <c r="SOP79" s="9"/>
      <c r="SOQ79" s="78"/>
      <c r="SOR79" s="10"/>
      <c r="SOS79" s="10"/>
      <c r="SOT79" s="10"/>
      <c r="SOU79" s="9"/>
      <c r="SOV79" s="9"/>
      <c r="SOW79" s="78"/>
      <c r="SOX79" s="9"/>
      <c r="SOY79" s="9"/>
      <c r="SOZ79" s="78"/>
      <c r="SPA79" s="10"/>
      <c r="SPB79" s="10"/>
      <c r="SPC79" s="10"/>
      <c r="SPD79" s="10"/>
      <c r="SPE79" s="10"/>
      <c r="SPF79" s="10"/>
      <c r="SPG79" s="57"/>
      <c r="SPH79" s="58"/>
      <c r="SPI79" s="9"/>
      <c r="SPJ79" s="9"/>
      <c r="SPK79" s="78"/>
      <c r="SPL79" s="9"/>
      <c r="SPM79" s="9"/>
      <c r="SPN79" s="78"/>
      <c r="SPO79" s="9"/>
      <c r="SPP79" s="9"/>
      <c r="SPQ79" s="78"/>
      <c r="SPR79" s="9"/>
      <c r="SPS79" s="9"/>
      <c r="SPT79" s="78"/>
      <c r="SPU79" s="9"/>
      <c r="SPV79" s="9"/>
      <c r="SPW79" s="78"/>
      <c r="SPX79" s="9"/>
      <c r="SPY79" s="9"/>
      <c r="SPZ79" s="78"/>
      <c r="SQA79" s="9"/>
      <c r="SQB79" s="9"/>
      <c r="SQC79" s="78"/>
      <c r="SQD79" s="9"/>
      <c r="SQE79" s="9"/>
      <c r="SQF79" s="78"/>
      <c r="SQG79" s="9"/>
      <c r="SQH79" s="9"/>
      <c r="SQI79" s="78"/>
      <c r="SQJ79" s="9"/>
      <c r="SQK79" s="9"/>
      <c r="SQL79" s="78"/>
      <c r="SQM79" s="9"/>
      <c r="SQN79" s="9"/>
      <c r="SQO79" s="78"/>
      <c r="SQP79" s="9"/>
      <c r="SQQ79" s="9"/>
      <c r="SQR79" s="78"/>
      <c r="SQS79" s="9"/>
      <c r="SQT79" s="9"/>
      <c r="SQU79" s="78"/>
      <c r="SQV79" s="9"/>
      <c r="SQW79" s="9"/>
      <c r="SQX79" s="78"/>
      <c r="SQY79" s="9"/>
      <c r="SQZ79" s="9"/>
      <c r="SRA79" s="78"/>
      <c r="SRB79" s="9"/>
      <c r="SRC79" s="9"/>
      <c r="SRD79" s="78"/>
      <c r="SRE79" s="9"/>
      <c r="SRF79" s="9"/>
      <c r="SRG79" s="78"/>
      <c r="SRH79" s="9"/>
      <c r="SRI79" s="9"/>
      <c r="SRJ79" s="78"/>
      <c r="SRK79" s="9"/>
      <c r="SRL79" s="9"/>
      <c r="SRM79" s="78"/>
      <c r="SRN79" s="9"/>
      <c r="SRO79" s="9"/>
      <c r="SRP79" s="78"/>
      <c r="SRQ79" s="9"/>
      <c r="SRR79" s="9"/>
      <c r="SRS79" s="78"/>
      <c r="SRT79" s="10"/>
      <c r="SRU79" s="10"/>
      <c r="SRV79" s="10"/>
      <c r="SRW79" s="9"/>
      <c r="SRX79" s="9"/>
      <c r="SRY79" s="78"/>
      <c r="SRZ79" s="10"/>
      <c r="SSA79" s="10"/>
      <c r="SSB79" s="10"/>
      <c r="SSC79" s="9"/>
      <c r="SSD79" s="9"/>
      <c r="SSE79" s="78"/>
      <c r="SSF79" s="9"/>
      <c r="SSG79" s="9"/>
      <c r="SSH79" s="78"/>
      <c r="SSI79" s="10"/>
      <c r="SSJ79" s="10"/>
      <c r="SSK79" s="10"/>
      <c r="SSL79" s="10"/>
      <c r="SSM79" s="10"/>
      <c r="SSN79" s="10"/>
      <c r="SSO79" s="57"/>
      <c r="SSP79" s="58"/>
      <c r="SSQ79" s="9"/>
      <c r="SSR79" s="9"/>
      <c r="SSS79" s="78"/>
      <c r="SST79" s="9"/>
      <c r="SSU79" s="9"/>
      <c r="SSV79" s="78"/>
      <c r="SSW79" s="9"/>
      <c r="SSX79" s="9"/>
      <c r="SSY79" s="78"/>
      <c r="SSZ79" s="9"/>
      <c r="STA79" s="9"/>
      <c r="STB79" s="78"/>
      <c r="STC79" s="9"/>
      <c r="STD79" s="9"/>
      <c r="STE79" s="78"/>
      <c r="STF79" s="9"/>
      <c r="STG79" s="9"/>
      <c r="STH79" s="78"/>
      <c r="STI79" s="9"/>
      <c r="STJ79" s="9"/>
      <c r="STK79" s="78"/>
      <c r="STL79" s="9"/>
      <c r="STM79" s="9"/>
      <c r="STN79" s="78"/>
      <c r="STO79" s="9"/>
      <c r="STP79" s="9"/>
      <c r="STQ79" s="78"/>
      <c r="STR79" s="9"/>
      <c r="STS79" s="9"/>
      <c r="STT79" s="78"/>
      <c r="STU79" s="9"/>
      <c r="STV79" s="9"/>
      <c r="STW79" s="78"/>
      <c r="STX79" s="9"/>
      <c r="STY79" s="9"/>
      <c r="STZ79" s="78"/>
      <c r="SUA79" s="9"/>
      <c r="SUB79" s="9"/>
      <c r="SUC79" s="78"/>
      <c r="SUD79" s="9"/>
      <c r="SUE79" s="9"/>
      <c r="SUF79" s="78"/>
      <c r="SUG79" s="9"/>
      <c r="SUH79" s="9"/>
      <c r="SUI79" s="78"/>
      <c r="SUJ79" s="9"/>
      <c r="SUK79" s="9"/>
      <c r="SUL79" s="78"/>
      <c r="SUM79" s="9"/>
      <c r="SUN79" s="9"/>
      <c r="SUO79" s="78"/>
      <c r="SUP79" s="9"/>
      <c r="SUQ79" s="9"/>
      <c r="SUR79" s="78"/>
      <c r="SUS79" s="9"/>
      <c r="SUT79" s="9"/>
      <c r="SUU79" s="78"/>
      <c r="SUV79" s="9"/>
      <c r="SUW79" s="9"/>
      <c r="SUX79" s="78"/>
      <c r="SUY79" s="9"/>
      <c r="SUZ79" s="9"/>
      <c r="SVA79" s="78"/>
      <c r="SVB79" s="10"/>
      <c r="SVC79" s="10"/>
      <c r="SVD79" s="10"/>
      <c r="SVE79" s="9"/>
      <c r="SVF79" s="9"/>
      <c r="SVG79" s="78"/>
      <c r="SVH79" s="10"/>
      <c r="SVI79" s="10"/>
      <c r="SVJ79" s="10"/>
      <c r="SVK79" s="9"/>
      <c r="SVL79" s="9"/>
      <c r="SVM79" s="78"/>
      <c r="SVN79" s="9"/>
      <c r="SVO79" s="9"/>
      <c r="SVP79" s="78"/>
      <c r="SVQ79" s="10"/>
      <c r="SVR79" s="10"/>
      <c r="SVS79" s="10"/>
      <c r="SVT79" s="10"/>
      <c r="SVU79" s="10"/>
      <c r="SVV79" s="10"/>
      <c r="SVW79" s="57"/>
      <c r="SVX79" s="58"/>
      <c r="SVY79" s="9"/>
      <c r="SVZ79" s="9"/>
      <c r="SWA79" s="78"/>
      <c r="SWB79" s="9"/>
      <c r="SWC79" s="9"/>
      <c r="SWD79" s="78"/>
      <c r="SWE79" s="9"/>
      <c r="SWF79" s="9"/>
      <c r="SWG79" s="78"/>
      <c r="SWH79" s="9"/>
      <c r="SWI79" s="9"/>
      <c r="SWJ79" s="78"/>
      <c r="SWK79" s="9"/>
      <c r="SWL79" s="9"/>
      <c r="SWM79" s="78"/>
      <c r="SWN79" s="9"/>
      <c r="SWO79" s="9"/>
      <c r="SWP79" s="78"/>
      <c r="SWQ79" s="9"/>
      <c r="SWR79" s="9"/>
      <c r="SWS79" s="78"/>
      <c r="SWT79" s="9"/>
      <c r="SWU79" s="9"/>
      <c r="SWV79" s="78"/>
      <c r="SWW79" s="9"/>
      <c r="SWX79" s="9"/>
      <c r="SWY79" s="78"/>
      <c r="SWZ79" s="9"/>
      <c r="SXA79" s="9"/>
      <c r="SXB79" s="78"/>
      <c r="SXC79" s="9"/>
      <c r="SXD79" s="9"/>
      <c r="SXE79" s="78"/>
      <c r="SXF79" s="9"/>
      <c r="SXG79" s="9"/>
      <c r="SXH79" s="78"/>
      <c r="SXI79" s="9"/>
      <c r="SXJ79" s="9"/>
      <c r="SXK79" s="78"/>
      <c r="SXL79" s="9"/>
      <c r="SXM79" s="9"/>
      <c r="SXN79" s="78"/>
      <c r="SXO79" s="9"/>
      <c r="SXP79" s="9"/>
      <c r="SXQ79" s="78"/>
      <c r="SXR79" s="9"/>
      <c r="SXS79" s="9"/>
      <c r="SXT79" s="78"/>
      <c r="SXU79" s="9"/>
      <c r="SXV79" s="9"/>
      <c r="SXW79" s="78"/>
      <c r="SXX79" s="9"/>
      <c r="SXY79" s="9"/>
      <c r="SXZ79" s="78"/>
      <c r="SYA79" s="9"/>
      <c r="SYB79" s="9"/>
      <c r="SYC79" s="78"/>
      <c r="SYD79" s="9"/>
      <c r="SYE79" s="9"/>
      <c r="SYF79" s="78"/>
      <c r="SYG79" s="9"/>
      <c r="SYH79" s="9"/>
      <c r="SYI79" s="78"/>
      <c r="SYJ79" s="10"/>
      <c r="SYK79" s="10"/>
      <c r="SYL79" s="10"/>
      <c r="SYM79" s="9"/>
      <c r="SYN79" s="9"/>
      <c r="SYO79" s="78"/>
      <c r="SYP79" s="10"/>
      <c r="SYQ79" s="10"/>
      <c r="SYR79" s="10"/>
      <c r="SYS79" s="9"/>
      <c r="SYT79" s="9"/>
      <c r="SYU79" s="78"/>
      <c r="SYV79" s="9"/>
      <c r="SYW79" s="9"/>
      <c r="SYX79" s="78"/>
      <c r="SYY79" s="10"/>
      <c r="SYZ79" s="10"/>
      <c r="SZA79" s="10"/>
      <c r="SZB79" s="10"/>
      <c r="SZC79" s="10"/>
      <c r="SZD79" s="10"/>
      <c r="SZE79" s="57"/>
      <c r="SZF79" s="58"/>
      <c r="SZG79" s="9"/>
      <c r="SZH79" s="9"/>
      <c r="SZI79" s="78"/>
      <c r="SZJ79" s="9"/>
      <c r="SZK79" s="9"/>
      <c r="SZL79" s="78"/>
      <c r="SZM79" s="9"/>
      <c r="SZN79" s="9"/>
      <c r="SZO79" s="78"/>
      <c r="SZP79" s="9"/>
      <c r="SZQ79" s="9"/>
      <c r="SZR79" s="78"/>
      <c r="SZS79" s="9"/>
      <c r="SZT79" s="9"/>
      <c r="SZU79" s="78"/>
      <c r="SZV79" s="9"/>
      <c r="SZW79" s="9"/>
      <c r="SZX79" s="78"/>
      <c r="SZY79" s="9"/>
      <c r="SZZ79" s="9"/>
      <c r="TAA79" s="78"/>
      <c r="TAB79" s="9"/>
      <c r="TAC79" s="9"/>
      <c r="TAD79" s="78"/>
      <c r="TAE79" s="9"/>
      <c r="TAF79" s="9"/>
      <c r="TAG79" s="78"/>
      <c r="TAH79" s="9"/>
      <c r="TAI79" s="9"/>
      <c r="TAJ79" s="78"/>
      <c r="TAK79" s="9"/>
      <c r="TAL79" s="9"/>
      <c r="TAM79" s="78"/>
      <c r="TAN79" s="9"/>
      <c r="TAO79" s="9"/>
      <c r="TAP79" s="78"/>
      <c r="TAQ79" s="9"/>
      <c r="TAR79" s="9"/>
      <c r="TAS79" s="78"/>
      <c r="TAT79" s="9"/>
      <c r="TAU79" s="9"/>
      <c r="TAV79" s="78"/>
      <c r="TAW79" s="9"/>
      <c r="TAX79" s="9"/>
      <c r="TAY79" s="78"/>
      <c r="TAZ79" s="9"/>
      <c r="TBA79" s="9"/>
      <c r="TBB79" s="78"/>
      <c r="TBC79" s="9"/>
      <c r="TBD79" s="9"/>
      <c r="TBE79" s="78"/>
      <c r="TBF79" s="9"/>
      <c r="TBG79" s="9"/>
      <c r="TBH79" s="78"/>
      <c r="TBI79" s="9"/>
      <c r="TBJ79" s="9"/>
      <c r="TBK79" s="78"/>
      <c r="TBL79" s="9"/>
      <c r="TBM79" s="9"/>
      <c r="TBN79" s="78"/>
      <c r="TBO79" s="9"/>
      <c r="TBP79" s="9"/>
      <c r="TBQ79" s="78"/>
      <c r="TBR79" s="10"/>
      <c r="TBS79" s="10"/>
      <c r="TBT79" s="10"/>
      <c r="TBU79" s="9"/>
      <c r="TBV79" s="9"/>
      <c r="TBW79" s="78"/>
      <c r="TBX79" s="10"/>
      <c r="TBY79" s="10"/>
      <c r="TBZ79" s="10"/>
      <c r="TCA79" s="9"/>
      <c r="TCB79" s="9"/>
      <c r="TCC79" s="78"/>
      <c r="TCD79" s="9"/>
      <c r="TCE79" s="9"/>
      <c r="TCF79" s="78"/>
      <c r="TCG79" s="10"/>
      <c r="TCH79" s="10"/>
      <c r="TCI79" s="10"/>
      <c r="TCJ79" s="10"/>
      <c r="TCK79" s="10"/>
      <c r="TCL79" s="10"/>
      <c r="TCM79" s="57"/>
      <c r="TCN79" s="58"/>
      <c r="TCO79" s="9"/>
      <c r="TCP79" s="9"/>
      <c r="TCQ79" s="78"/>
      <c r="TCR79" s="9"/>
      <c r="TCS79" s="9"/>
      <c r="TCT79" s="78"/>
      <c r="TCU79" s="9"/>
      <c r="TCV79" s="9"/>
      <c r="TCW79" s="78"/>
      <c r="TCX79" s="9"/>
      <c r="TCY79" s="9"/>
      <c r="TCZ79" s="78"/>
      <c r="TDA79" s="9"/>
      <c r="TDB79" s="9"/>
      <c r="TDC79" s="78"/>
      <c r="TDD79" s="9"/>
      <c r="TDE79" s="9"/>
      <c r="TDF79" s="78"/>
      <c r="TDG79" s="9"/>
      <c r="TDH79" s="9"/>
      <c r="TDI79" s="78"/>
      <c r="TDJ79" s="9"/>
      <c r="TDK79" s="9"/>
      <c r="TDL79" s="78"/>
      <c r="TDM79" s="9"/>
      <c r="TDN79" s="9"/>
      <c r="TDO79" s="78"/>
      <c r="TDP79" s="9"/>
      <c r="TDQ79" s="9"/>
      <c r="TDR79" s="78"/>
      <c r="TDS79" s="9"/>
      <c r="TDT79" s="9"/>
      <c r="TDU79" s="78"/>
      <c r="TDV79" s="9"/>
      <c r="TDW79" s="9"/>
      <c r="TDX79" s="78"/>
      <c r="TDY79" s="9"/>
      <c r="TDZ79" s="9"/>
      <c r="TEA79" s="78"/>
      <c r="TEB79" s="9"/>
      <c r="TEC79" s="9"/>
      <c r="TED79" s="78"/>
      <c r="TEE79" s="9"/>
      <c r="TEF79" s="9"/>
      <c r="TEG79" s="78"/>
      <c r="TEH79" s="9"/>
      <c r="TEI79" s="9"/>
      <c r="TEJ79" s="78"/>
      <c r="TEK79" s="9"/>
      <c r="TEL79" s="9"/>
      <c r="TEM79" s="78"/>
      <c r="TEN79" s="9"/>
      <c r="TEO79" s="9"/>
      <c r="TEP79" s="78"/>
      <c r="TEQ79" s="9"/>
      <c r="TER79" s="9"/>
      <c r="TES79" s="78"/>
      <c r="TET79" s="9"/>
      <c r="TEU79" s="9"/>
      <c r="TEV79" s="78"/>
      <c r="TEW79" s="9"/>
      <c r="TEX79" s="9"/>
      <c r="TEY79" s="78"/>
      <c r="TEZ79" s="10"/>
      <c r="TFA79" s="10"/>
      <c r="TFB79" s="10"/>
      <c r="TFC79" s="9"/>
      <c r="TFD79" s="9"/>
      <c r="TFE79" s="78"/>
      <c r="TFF79" s="10"/>
      <c r="TFG79" s="10"/>
      <c r="TFH79" s="10"/>
      <c r="TFI79" s="9"/>
      <c r="TFJ79" s="9"/>
      <c r="TFK79" s="78"/>
      <c r="TFL79" s="9"/>
      <c r="TFM79" s="9"/>
      <c r="TFN79" s="78"/>
      <c r="TFO79" s="10"/>
      <c r="TFP79" s="10"/>
      <c r="TFQ79" s="10"/>
      <c r="TFR79" s="10"/>
      <c r="TFS79" s="10"/>
      <c r="TFT79" s="10"/>
      <c r="TFU79" s="57"/>
      <c r="TFV79" s="58"/>
      <c r="TFW79" s="9"/>
      <c r="TFX79" s="9"/>
      <c r="TFY79" s="78"/>
      <c r="TFZ79" s="9"/>
      <c r="TGA79" s="9"/>
      <c r="TGB79" s="78"/>
      <c r="TGC79" s="9"/>
      <c r="TGD79" s="9"/>
      <c r="TGE79" s="78"/>
      <c r="TGF79" s="9"/>
      <c r="TGG79" s="9"/>
      <c r="TGH79" s="78"/>
      <c r="TGI79" s="9"/>
      <c r="TGJ79" s="9"/>
      <c r="TGK79" s="78"/>
      <c r="TGL79" s="9"/>
      <c r="TGM79" s="9"/>
      <c r="TGN79" s="78"/>
      <c r="TGO79" s="9"/>
      <c r="TGP79" s="9"/>
      <c r="TGQ79" s="78"/>
      <c r="TGR79" s="9"/>
      <c r="TGS79" s="9"/>
      <c r="TGT79" s="78"/>
      <c r="TGU79" s="9"/>
      <c r="TGV79" s="9"/>
      <c r="TGW79" s="78"/>
      <c r="TGX79" s="9"/>
      <c r="TGY79" s="9"/>
      <c r="TGZ79" s="78"/>
      <c r="THA79" s="9"/>
      <c r="THB79" s="9"/>
      <c r="THC79" s="78"/>
      <c r="THD79" s="9"/>
      <c r="THE79" s="9"/>
      <c r="THF79" s="78"/>
      <c r="THG79" s="9"/>
      <c r="THH79" s="9"/>
      <c r="THI79" s="78"/>
      <c r="THJ79" s="9"/>
      <c r="THK79" s="9"/>
      <c r="THL79" s="78"/>
      <c r="THM79" s="9"/>
      <c r="THN79" s="9"/>
      <c r="THO79" s="78"/>
      <c r="THP79" s="9"/>
      <c r="THQ79" s="9"/>
      <c r="THR79" s="78"/>
      <c r="THS79" s="9"/>
      <c r="THT79" s="9"/>
      <c r="THU79" s="78"/>
      <c r="THV79" s="9"/>
      <c r="THW79" s="9"/>
      <c r="THX79" s="78"/>
      <c r="THY79" s="9"/>
      <c r="THZ79" s="9"/>
      <c r="TIA79" s="78"/>
      <c r="TIB79" s="9"/>
      <c r="TIC79" s="9"/>
      <c r="TID79" s="78"/>
      <c r="TIE79" s="9"/>
      <c r="TIF79" s="9"/>
      <c r="TIG79" s="78"/>
      <c r="TIH79" s="10"/>
      <c r="TII79" s="10"/>
      <c r="TIJ79" s="10"/>
      <c r="TIK79" s="9"/>
      <c r="TIL79" s="9"/>
      <c r="TIM79" s="78"/>
      <c r="TIN79" s="10"/>
      <c r="TIO79" s="10"/>
      <c r="TIP79" s="10"/>
      <c r="TIQ79" s="9"/>
      <c r="TIR79" s="9"/>
      <c r="TIS79" s="78"/>
      <c r="TIT79" s="9"/>
      <c r="TIU79" s="9"/>
      <c r="TIV79" s="78"/>
      <c r="TIW79" s="10"/>
      <c r="TIX79" s="10"/>
      <c r="TIY79" s="10"/>
      <c r="TIZ79" s="10"/>
      <c r="TJA79" s="10"/>
      <c r="TJB79" s="10"/>
      <c r="TJC79" s="57"/>
      <c r="TJD79" s="58"/>
      <c r="TJE79" s="9"/>
      <c r="TJF79" s="9"/>
      <c r="TJG79" s="78"/>
      <c r="TJH79" s="9"/>
      <c r="TJI79" s="9"/>
      <c r="TJJ79" s="78"/>
      <c r="TJK79" s="9"/>
      <c r="TJL79" s="9"/>
      <c r="TJM79" s="78"/>
      <c r="TJN79" s="9"/>
      <c r="TJO79" s="9"/>
      <c r="TJP79" s="78"/>
      <c r="TJQ79" s="9"/>
      <c r="TJR79" s="9"/>
      <c r="TJS79" s="78"/>
      <c r="TJT79" s="9"/>
      <c r="TJU79" s="9"/>
      <c r="TJV79" s="78"/>
      <c r="TJW79" s="9"/>
      <c r="TJX79" s="9"/>
      <c r="TJY79" s="78"/>
      <c r="TJZ79" s="9"/>
      <c r="TKA79" s="9"/>
      <c r="TKB79" s="78"/>
      <c r="TKC79" s="9"/>
      <c r="TKD79" s="9"/>
      <c r="TKE79" s="78"/>
      <c r="TKF79" s="9"/>
      <c r="TKG79" s="9"/>
      <c r="TKH79" s="78"/>
      <c r="TKI79" s="9"/>
      <c r="TKJ79" s="9"/>
      <c r="TKK79" s="78"/>
      <c r="TKL79" s="9"/>
      <c r="TKM79" s="9"/>
      <c r="TKN79" s="78"/>
      <c r="TKO79" s="9"/>
      <c r="TKP79" s="9"/>
      <c r="TKQ79" s="78"/>
      <c r="TKR79" s="9"/>
      <c r="TKS79" s="9"/>
      <c r="TKT79" s="78"/>
      <c r="TKU79" s="9"/>
      <c r="TKV79" s="9"/>
      <c r="TKW79" s="78"/>
      <c r="TKX79" s="9"/>
      <c r="TKY79" s="9"/>
      <c r="TKZ79" s="78"/>
      <c r="TLA79" s="9"/>
      <c r="TLB79" s="9"/>
      <c r="TLC79" s="78"/>
      <c r="TLD79" s="9"/>
      <c r="TLE79" s="9"/>
      <c r="TLF79" s="78"/>
      <c r="TLG79" s="9"/>
      <c r="TLH79" s="9"/>
      <c r="TLI79" s="78"/>
      <c r="TLJ79" s="9"/>
      <c r="TLK79" s="9"/>
      <c r="TLL79" s="78"/>
      <c r="TLM79" s="9"/>
      <c r="TLN79" s="9"/>
      <c r="TLO79" s="78"/>
      <c r="TLP79" s="10"/>
      <c r="TLQ79" s="10"/>
      <c r="TLR79" s="10"/>
      <c r="TLS79" s="9"/>
      <c r="TLT79" s="9"/>
      <c r="TLU79" s="78"/>
      <c r="TLV79" s="10"/>
      <c r="TLW79" s="10"/>
      <c r="TLX79" s="10"/>
      <c r="TLY79" s="9"/>
      <c r="TLZ79" s="9"/>
      <c r="TMA79" s="78"/>
      <c r="TMB79" s="9"/>
      <c r="TMC79" s="9"/>
      <c r="TMD79" s="78"/>
      <c r="TME79" s="10"/>
      <c r="TMF79" s="10"/>
      <c r="TMG79" s="10"/>
      <c r="TMH79" s="10"/>
      <c r="TMI79" s="10"/>
      <c r="TMJ79" s="10"/>
      <c r="TMK79" s="57"/>
      <c r="TML79" s="58"/>
      <c r="TMM79" s="9"/>
      <c r="TMN79" s="9"/>
      <c r="TMO79" s="78"/>
      <c r="TMP79" s="9"/>
      <c r="TMQ79" s="9"/>
      <c r="TMR79" s="78"/>
      <c r="TMS79" s="9"/>
      <c r="TMT79" s="9"/>
      <c r="TMU79" s="78"/>
      <c r="TMV79" s="9"/>
      <c r="TMW79" s="9"/>
      <c r="TMX79" s="78"/>
      <c r="TMY79" s="9"/>
      <c r="TMZ79" s="9"/>
      <c r="TNA79" s="78"/>
      <c r="TNB79" s="9"/>
      <c r="TNC79" s="9"/>
      <c r="TND79" s="78"/>
      <c r="TNE79" s="9"/>
      <c r="TNF79" s="9"/>
      <c r="TNG79" s="78"/>
      <c r="TNH79" s="9"/>
      <c r="TNI79" s="9"/>
      <c r="TNJ79" s="78"/>
      <c r="TNK79" s="9"/>
      <c r="TNL79" s="9"/>
      <c r="TNM79" s="78"/>
      <c r="TNN79" s="9"/>
      <c r="TNO79" s="9"/>
      <c r="TNP79" s="78"/>
      <c r="TNQ79" s="9"/>
      <c r="TNR79" s="9"/>
      <c r="TNS79" s="78"/>
      <c r="TNT79" s="9"/>
      <c r="TNU79" s="9"/>
      <c r="TNV79" s="78"/>
      <c r="TNW79" s="9"/>
      <c r="TNX79" s="9"/>
      <c r="TNY79" s="78"/>
      <c r="TNZ79" s="9"/>
      <c r="TOA79" s="9"/>
      <c r="TOB79" s="78"/>
      <c r="TOC79" s="9"/>
      <c r="TOD79" s="9"/>
      <c r="TOE79" s="78"/>
      <c r="TOF79" s="9"/>
      <c r="TOG79" s="9"/>
      <c r="TOH79" s="78"/>
      <c r="TOI79" s="9"/>
      <c r="TOJ79" s="9"/>
      <c r="TOK79" s="78"/>
      <c r="TOL79" s="9"/>
      <c r="TOM79" s="9"/>
      <c r="TON79" s="78"/>
      <c r="TOO79" s="9"/>
      <c r="TOP79" s="9"/>
      <c r="TOQ79" s="78"/>
      <c r="TOR79" s="9"/>
      <c r="TOS79" s="9"/>
      <c r="TOT79" s="78"/>
      <c r="TOU79" s="9"/>
      <c r="TOV79" s="9"/>
      <c r="TOW79" s="78"/>
      <c r="TOX79" s="10"/>
      <c r="TOY79" s="10"/>
      <c r="TOZ79" s="10"/>
      <c r="TPA79" s="9"/>
      <c r="TPB79" s="9"/>
      <c r="TPC79" s="78"/>
      <c r="TPD79" s="10"/>
      <c r="TPE79" s="10"/>
      <c r="TPF79" s="10"/>
      <c r="TPG79" s="9"/>
      <c r="TPH79" s="9"/>
      <c r="TPI79" s="78"/>
      <c r="TPJ79" s="9"/>
      <c r="TPK79" s="9"/>
      <c r="TPL79" s="78"/>
      <c r="TPM79" s="10"/>
      <c r="TPN79" s="10"/>
      <c r="TPO79" s="10"/>
      <c r="TPP79" s="10"/>
      <c r="TPQ79" s="10"/>
      <c r="TPR79" s="10"/>
      <c r="TPS79" s="57"/>
      <c r="TPT79" s="58"/>
      <c r="TPU79" s="9"/>
      <c r="TPV79" s="9"/>
      <c r="TPW79" s="78"/>
      <c r="TPX79" s="9"/>
      <c r="TPY79" s="9"/>
      <c r="TPZ79" s="78"/>
      <c r="TQA79" s="9"/>
      <c r="TQB79" s="9"/>
      <c r="TQC79" s="78"/>
      <c r="TQD79" s="9"/>
      <c r="TQE79" s="9"/>
      <c r="TQF79" s="78"/>
      <c r="TQG79" s="9"/>
      <c r="TQH79" s="9"/>
      <c r="TQI79" s="78"/>
      <c r="TQJ79" s="9"/>
      <c r="TQK79" s="9"/>
      <c r="TQL79" s="78"/>
      <c r="TQM79" s="9"/>
      <c r="TQN79" s="9"/>
      <c r="TQO79" s="78"/>
      <c r="TQP79" s="9"/>
      <c r="TQQ79" s="9"/>
      <c r="TQR79" s="78"/>
      <c r="TQS79" s="9"/>
      <c r="TQT79" s="9"/>
      <c r="TQU79" s="78"/>
      <c r="TQV79" s="9"/>
      <c r="TQW79" s="9"/>
      <c r="TQX79" s="78"/>
      <c r="TQY79" s="9"/>
      <c r="TQZ79" s="9"/>
      <c r="TRA79" s="78"/>
      <c r="TRB79" s="9"/>
      <c r="TRC79" s="9"/>
      <c r="TRD79" s="78"/>
      <c r="TRE79" s="9"/>
      <c r="TRF79" s="9"/>
      <c r="TRG79" s="78"/>
      <c r="TRH79" s="9"/>
      <c r="TRI79" s="9"/>
      <c r="TRJ79" s="78"/>
      <c r="TRK79" s="9"/>
      <c r="TRL79" s="9"/>
      <c r="TRM79" s="78"/>
      <c r="TRN79" s="9"/>
      <c r="TRO79" s="9"/>
      <c r="TRP79" s="78"/>
      <c r="TRQ79" s="9"/>
      <c r="TRR79" s="9"/>
      <c r="TRS79" s="78"/>
      <c r="TRT79" s="9"/>
      <c r="TRU79" s="9"/>
      <c r="TRV79" s="78"/>
      <c r="TRW79" s="9"/>
      <c r="TRX79" s="9"/>
      <c r="TRY79" s="78"/>
      <c r="TRZ79" s="9"/>
      <c r="TSA79" s="9"/>
      <c r="TSB79" s="78"/>
      <c r="TSC79" s="9"/>
      <c r="TSD79" s="9"/>
      <c r="TSE79" s="78"/>
      <c r="TSF79" s="10"/>
      <c r="TSG79" s="10"/>
      <c r="TSH79" s="10"/>
      <c r="TSI79" s="9"/>
      <c r="TSJ79" s="9"/>
      <c r="TSK79" s="78"/>
      <c r="TSL79" s="10"/>
      <c r="TSM79" s="10"/>
      <c r="TSN79" s="10"/>
      <c r="TSO79" s="9"/>
      <c r="TSP79" s="9"/>
      <c r="TSQ79" s="78"/>
      <c r="TSR79" s="9"/>
      <c r="TSS79" s="9"/>
      <c r="TST79" s="78"/>
      <c r="TSU79" s="10"/>
      <c r="TSV79" s="10"/>
      <c r="TSW79" s="10"/>
      <c r="TSX79" s="10"/>
      <c r="TSY79" s="10"/>
      <c r="TSZ79" s="10"/>
      <c r="TTA79" s="57"/>
      <c r="TTB79" s="58"/>
      <c r="TTC79" s="9"/>
      <c r="TTD79" s="9"/>
      <c r="TTE79" s="78"/>
      <c r="TTF79" s="9"/>
      <c r="TTG79" s="9"/>
      <c r="TTH79" s="78"/>
      <c r="TTI79" s="9"/>
      <c r="TTJ79" s="9"/>
      <c r="TTK79" s="78"/>
      <c r="TTL79" s="9"/>
      <c r="TTM79" s="9"/>
      <c r="TTN79" s="78"/>
      <c r="TTO79" s="9"/>
      <c r="TTP79" s="9"/>
      <c r="TTQ79" s="78"/>
      <c r="TTR79" s="9"/>
      <c r="TTS79" s="9"/>
      <c r="TTT79" s="78"/>
      <c r="TTU79" s="9"/>
      <c r="TTV79" s="9"/>
      <c r="TTW79" s="78"/>
      <c r="TTX79" s="9"/>
      <c r="TTY79" s="9"/>
      <c r="TTZ79" s="78"/>
      <c r="TUA79" s="9"/>
      <c r="TUB79" s="9"/>
      <c r="TUC79" s="78"/>
      <c r="TUD79" s="9"/>
      <c r="TUE79" s="9"/>
      <c r="TUF79" s="78"/>
      <c r="TUG79" s="9"/>
      <c r="TUH79" s="9"/>
      <c r="TUI79" s="78"/>
      <c r="TUJ79" s="9"/>
      <c r="TUK79" s="9"/>
      <c r="TUL79" s="78"/>
      <c r="TUM79" s="9"/>
      <c r="TUN79" s="9"/>
      <c r="TUO79" s="78"/>
      <c r="TUP79" s="9"/>
      <c r="TUQ79" s="9"/>
      <c r="TUR79" s="78"/>
      <c r="TUS79" s="9"/>
      <c r="TUT79" s="9"/>
      <c r="TUU79" s="78"/>
      <c r="TUV79" s="9"/>
      <c r="TUW79" s="9"/>
      <c r="TUX79" s="78"/>
      <c r="TUY79" s="9"/>
      <c r="TUZ79" s="9"/>
      <c r="TVA79" s="78"/>
      <c r="TVB79" s="9"/>
      <c r="TVC79" s="9"/>
      <c r="TVD79" s="78"/>
      <c r="TVE79" s="9"/>
      <c r="TVF79" s="9"/>
      <c r="TVG79" s="78"/>
      <c r="TVH79" s="9"/>
      <c r="TVI79" s="9"/>
      <c r="TVJ79" s="78"/>
      <c r="TVK79" s="9"/>
      <c r="TVL79" s="9"/>
      <c r="TVM79" s="78"/>
      <c r="TVN79" s="10"/>
      <c r="TVO79" s="10"/>
      <c r="TVP79" s="10"/>
      <c r="TVQ79" s="9"/>
      <c r="TVR79" s="9"/>
      <c r="TVS79" s="78"/>
      <c r="TVT79" s="10"/>
      <c r="TVU79" s="10"/>
      <c r="TVV79" s="10"/>
      <c r="TVW79" s="9"/>
      <c r="TVX79" s="9"/>
      <c r="TVY79" s="78"/>
      <c r="TVZ79" s="9"/>
      <c r="TWA79" s="9"/>
      <c r="TWB79" s="78"/>
      <c r="TWC79" s="10"/>
      <c r="TWD79" s="10"/>
      <c r="TWE79" s="10"/>
      <c r="TWF79" s="10"/>
      <c r="TWG79" s="10"/>
      <c r="TWH79" s="10"/>
      <c r="TWI79" s="57"/>
      <c r="TWJ79" s="58"/>
      <c r="TWK79" s="9"/>
      <c r="TWL79" s="9"/>
      <c r="TWM79" s="78"/>
      <c r="TWN79" s="9"/>
      <c r="TWO79" s="9"/>
      <c r="TWP79" s="78"/>
      <c r="TWQ79" s="9"/>
      <c r="TWR79" s="9"/>
      <c r="TWS79" s="78"/>
      <c r="TWT79" s="9"/>
      <c r="TWU79" s="9"/>
      <c r="TWV79" s="78"/>
      <c r="TWW79" s="9"/>
      <c r="TWX79" s="9"/>
      <c r="TWY79" s="78"/>
      <c r="TWZ79" s="9"/>
      <c r="TXA79" s="9"/>
      <c r="TXB79" s="78"/>
      <c r="TXC79" s="9"/>
      <c r="TXD79" s="9"/>
      <c r="TXE79" s="78"/>
      <c r="TXF79" s="9"/>
      <c r="TXG79" s="9"/>
      <c r="TXH79" s="78"/>
      <c r="TXI79" s="9"/>
      <c r="TXJ79" s="9"/>
      <c r="TXK79" s="78"/>
      <c r="TXL79" s="9"/>
      <c r="TXM79" s="9"/>
      <c r="TXN79" s="78"/>
      <c r="TXO79" s="9"/>
      <c r="TXP79" s="9"/>
      <c r="TXQ79" s="78"/>
      <c r="TXR79" s="9"/>
      <c r="TXS79" s="9"/>
      <c r="TXT79" s="78"/>
      <c r="TXU79" s="9"/>
      <c r="TXV79" s="9"/>
      <c r="TXW79" s="78"/>
      <c r="TXX79" s="9"/>
      <c r="TXY79" s="9"/>
      <c r="TXZ79" s="78"/>
      <c r="TYA79" s="9"/>
      <c r="TYB79" s="9"/>
      <c r="TYC79" s="78"/>
      <c r="TYD79" s="9"/>
      <c r="TYE79" s="9"/>
      <c r="TYF79" s="78"/>
      <c r="TYG79" s="9"/>
      <c r="TYH79" s="9"/>
      <c r="TYI79" s="78"/>
      <c r="TYJ79" s="9"/>
      <c r="TYK79" s="9"/>
      <c r="TYL79" s="78"/>
      <c r="TYM79" s="9"/>
      <c r="TYN79" s="9"/>
      <c r="TYO79" s="78"/>
      <c r="TYP79" s="9"/>
      <c r="TYQ79" s="9"/>
      <c r="TYR79" s="78"/>
      <c r="TYS79" s="9"/>
      <c r="TYT79" s="9"/>
      <c r="TYU79" s="78"/>
      <c r="TYV79" s="10"/>
      <c r="TYW79" s="10"/>
      <c r="TYX79" s="10"/>
      <c r="TYY79" s="9"/>
      <c r="TYZ79" s="9"/>
      <c r="TZA79" s="78"/>
      <c r="TZB79" s="10"/>
      <c r="TZC79" s="10"/>
      <c r="TZD79" s="10"/>
      <c r="TZE79" s="9"/>
      <c r="TZF79" s="9"/>
      <c r="TZG79" s="78"/>
      <c r="TZH79" s="9"/>
      <c r="TZI79" s="9"/>
      <c r="TZJ79" s="78"/>
      <c r="TZK79" s="10"/>
      <c r="TZL79" s="10"/>
      <c r="TZM79" s="10"/>
      <c r="TZN79" s="10"/>
      <c r="TZO79" s="10"/>
      <c r="TZP79" s="10"/>
      <c r="TZQ79" s="57"/>
      <c r="TZR79" s="58"/>
      <c r="TZS79" s="9"/>
      <c r="TZT79" s="9"/>
      <c r="TZU79" s="78"/>
      <c r="TZV79" s="9"/>
      <c r="TZW79" s="9"/>
      <c r="TZX79" s="78"/>
      <c r="TZY79" s="9"/>
      <c r="TZZ79" s="9"/>
      <c r="UAA79" s="78"/>
      <c r="UAB79" s="9"/>
      <c r="UAC79" s="9"/>
      <c r="UAD79" s="78"/>
      <c r="UAE79" s="9"/>
      <c r="UAF79" s="9"/>
      <c r="UAG79" s="78"/>
      <c r="UAH79" s="9"/>
      <c r="UAI79" s="9"/>
      <c r="UAJ79" s="78"/>
      <c r="UAK79" s="9"/>
      <c r="UAL79" s="9"/>
      <c r="UAM79" s="78"/>
      <c r="UAN79" s="9"/>
      <c r="UAO79" s="9"/>
      <c r="UAP79" s="78"/>
      <c r="UAQ79" s="9"/>
      <c r="UAR79" s="9"/>
      <c r="UAS79" s="78"/>
      <c r="UAT79" s="9"/>
      <c r="UAU79" s="9"/>
      <c r="UAV79" s="78"/>
      <c r="UAW79" s="9"/>
      <c r="UAX79" s="9"/>
      <c r="UAY79" s="78"/>
      <c r="UAZ79" s="9"/>
      <c r="UBA79" s="9"/>
      <c r="UBB79" s="78"/>
      <c r="UBC79" s="9"/>
      <c r="UBD79" s="9"/>
      <c r="UBE79" s="78"/>
      <c r="UBF79" s="9"/>
      <c r="UBG79" s="9"/>
      <c r="UBH79" s="78"/>
      <c r="UBI79" s="9"/>
      <c r="UBJ79" s="9"/>
      <c r="UBK79" s="78"/>
      <c r="UBL79" s="9"/>
      <c r="UBM79" s="9"/>
      <c r="UBN79" s="78"/>
      <c r="UBO79" s="9"/>
      <c r="UBP79" s="9"/>
      <c r="UBQ79" s="78"/>
      <c r="UBR79" s="9"/>
      <c r="UBS79" s="9"/>
      <c r="UBT79" s="78"/>
      <c r="UBU79" s="9"/>
      <c r="UBV79" s="9"/>
      <c r="UBW79" s="78"/>
      <c r="UBX79" s="9"/>
      <c r="UBY79" s="9"/>
      <c r="UBZ79" s="78"/>
      <c r="UCA79" s="9"/>
      <c r="UCB79" s="9"/>
      <c r="UCC79" s="78"/>
      <c r="UCD79" s="10"/>
      <c r="UCE79" s="10"/>
      <c r="UCF79" s="10"/>
      <c r="UCG79" s="9"/>
      <c r="UCH79" s="9"/>
      <c r="UCI79" s="78"/>
      <c r="UCJ79" s="10"/>
      <c r="UCK79" s="10"/>
      <c r="UCL79" s="10"/>
      <c r="UCM79" s="9"/>
      <c r="UCN79" s="9"/>
      <c r="UCO79" s="78"/>
      <c r="UCP79" s="9"/>
      <c r="UCQ79" s="9"/>
      <c r="UCR79" s="78"/>
      <c r="UCS79" s="10"/>
      <c r="UCT79" s="10"/>
      <c r="UCU79" s="10"/>
      <c r="UCV79" s="10"/>
      <c r="UCW79" s="10"/>
      <c r="UCX79" s="10"/>
      <c r="UCY79" s="57"/>
      <c r="UCZ79" s="58"/>
      <c r="UDA79" s="9"/>
      <c r="UDB79" s="9"/>
      <c r="UDC79" s="78"/>
      <c r="UDD79" s="9"/>
      <c r="UDE79" s="9"/>
      <c r="UDF79" s="78"/>
      <c r="UDG79" s="9"/>
      <c r="UDH79" s="9"/>
      <c r="UDI79" s="78"/>
      <c r="UDJ79" s="9"/>
      <c r="UDK79" s="9"/>
      <c r="UDL79" s="78"/>
      <c r="UDM79" s="9"/>
      <c r="UDN79" s="9"/>
      <c r="UDO79" s="78"/>
      <c r="UDP79" s="9"/>
      <c r="UDQ79" s="9"/>
      <c r="UDR79" s="78"/>
      <c r="UDS79" s="9"/>
      <c r="UDT79" s="9"/>
      <c r="UDU79" s="78"/>
      <c r="UDV79" s="9"/>
      <c r="UDW79" s="9"/>
      <c r="UDX79" s="78"/>
      <c r="UDY79" s="9"/>
      <c r="UDZ79" s="9"/>
      <c r="UEA79" s="78"/>
      <c r="UEB79" s="9"/>
      <c r="UEC79" s="9"/>
      <c r="UED79" s="78"/>
      <c r="UEE79" s="9"/>
      <c r="UEF79" s="9"/>
      <c r="UEG79" s="78"/>
      <c r="UEH79" s="9"/>
      <c r="UEI79" s="9"/>
      <c r="UEJ79" s="78"/>
      <c r="UEK79" s="9"/>
      <c r="UEL79" s="9"/>
      <c r="UEM79" s="78"/>
      <c r="UEN79" s="9"/>
      <c r="UEO79" s="9"/>
      <c r="UEP79" s="78"/>
      <c r="UEQ79" s="9"/>
      <c r="UER79" s="9"/>
      <c r="UES79" s="78"/>
      <c r="UET79" s="9"/>
      <c r="UEU79" s="9"/>
      <c r="UEV79" s="78"/>
      <c r="UEW79" s="9"/>
      <c r="UEX79" s="9"/>
      <c r="UEY79" s="78"/>
      <c r="UEZ79" s="9"/>
      <c r="UFA79" s="9"/>
      <c r="UFB79" s="78"/>
      <c r="UFC79" s="9"/>
      <c r="UFD79" s="9"/>
      <c r="UFE79" s="78"/>
      <c r="UFF79" s="9"/>
      <c r="UFG79" s="9"/>
      <c r="UFH79" s="78"/>
      <c r="UFI79" s="9"/>
      <c r="UFJ79" s="9"/>
      <c r="UFK79" s="78"/>
      <c r="UFL79" s="10"/>
      <c r="UFM79" s="10"/>
      <c r="UFN79" s="10"/>
      <c r="UFO79" s="9"/>
      <c r="UFP79" s="9"/>
      <c r="UFQ79" s="78"/>
      <c r="UFR79" s="10"/>
      <c r="UFS79" s="10"/>
      <c r="UFT79" s="10"/>
      <c r="UFU79" s="9"/>
      <c r="UFV79" s="9"/>
      <c r="UFW79" s="78"/>
      <c r="UFX79" s="9"/>
      <c r="UFY79" s="9"/>
      <c r="UFZ79" s="78"/>
      <c r="UGA79" s="10"/>
      <c r="UGB79" s="10"/>
      <c r="UGC79" s="10"/>
      <c r="UGD79" s="10"/>
      <c r="UGE79" s="10"/>
      <c r="UGF79" s="10"/>
      <c r="UGG79" s="57"/>
      <c r="UGH79" s="58"/>
      <c r="UGI79" s="9"/>
      <c r="UGJ79" s="9"/>
      <c r="UGK79" s="78"/>
      <c r="UGL79" s="9"/>
      <c r="UGM79" s="9"/>
      <c r="UGN79" s="78"/>
      <c r="UGO79" s="9"/>
      <c r="UGP79" s="9"/>
      <c r="UGQ79" s="78"/>
      <c r="UGR79" s="9"/>
      <c r="UGS79" s="9"/>
      <c r="UGT79" s="78"/>
      <c r="UGU79" s="9"/>
      <c r="UGV79" s="9"/>
      <c r="UGW79" s="78"/>
      <c r="UGX79" s="9"/>
      <c r="UGY79" s="9"/>
      <c r="UGZ79" s="78"/>
      <c r="UHA79" s="9"/>
      <c r="UHB79" s="9"/>
      <c r="UHC79" s="78"/>
      <c r="UHD79" s="9"/>
      <c r="UHE79" s="9"/>
      <c r="UHF79" s="78"/>
      <c r="UHG79" s="9"/>
      <c r="UHH79" s="9"/>
      <c r="UHI79" s="78"/>
      <c r="UHJ79" s="9"/>
      <c r="UHK79" s="9"/>
      <c r="UHL79" s="78"/>
      <c r="UHM79" s="9"/>
      <c r="UHN79" s="9"/>
      <c r="UHO79" s="78"/>
      <c r="UHP79" s="9"/>
      <c r="UHQ79" s="9"/>
      <c r="UHR79" s="78"/>
      <c r="UHS79" s="9"/>
      <c r="UHT79" s="9"/>
      <c r="UHU79" s="78"/>
      <c r="UHV79" s="9"/>
      <c r="UHW79" s="9"/>
      <c r="UHX79" s="78"/>
      <c r="UHY79" s="9"/>
      <c r="UHZ79" s="9"/>
      <c r="UIA79" s="78"/>
      <c r="UIB79" s="9"/>
      <c r="UIC79" s="9"/>
      <c r="UID79" s="78"/>
      <c r="UIE79" s="9"/>
      <c r="UIF79" s="9"/>
      <c r="UIG79" s="78"/>
      <c r="UIH79" s="9"/>
      <c r="UII79" s="9"/>
      <c r="UIJ79" s="78"/>
      <c r="UIK79" s="9"/>
      <c r="UIL79" s="9"/>
      <c r="UIM79" s="78"/>
      <c r="UIN79" s="9"/>
      <c r="UIO79" s="9"/>
      <c r="UIP79" s="78"/>
      <c r="UIQ79" s="9"/>
      <c r="UIR79" s="9"/>
      <c r="UIS79" s="78"/>
      <c r="UIT79" s="10"/>
      <c r="UIU79" s="10"/>
      <c r="UIV79" s="10"/>
      <c r="UIW79" s="9"/>
      <c r="UIX79" s="9"/>
      <c r="UIY79" s="78"/>
      <c r="UIZ79" s="10"/>
      <c r="UJA79" s="10"/>
      <c r="UJB79" s="10"/>
      <c r="UJC79" s="9"/>
      <c r="UJD79" s="9"/>
      <c r="UJE79" s="78"/>
      <c r="UJF79" s="9"/>
      <c r="UJG79" s="9"/>
      <c r="UJH79" s="78"/>
      <c r="UJI79" s="10"/>
      <c r="UJJ79" s="10"/>
      <c r="UJK79" s="10"/>
      <c r="UJL79" s="10"/>
      <c r="UJM79" s="10"/>
      <c r="UJN79" s="10"/>
      <c r="UJO79" s="57"/>
      <c r="UJP79" s="58"/>
      <c r="UJQ79" s="9"/>
      <c r="UJR79" s="9"/>
      <c r="UJS79" s="78"/>
      <c r="UJT79" s="9"/>
      <c r="UJU79" s="9"/>
      <c r="UJV79" s="78"/>
      <c r="UJW79" s="9"/>
      <c r="UJX79" s="9"/>
      <c r="UJY79" s="78"/>
      <c r="UJZ79" s="9"/>
      <c r="UKA79" s="9"/>
      <c r="UKB79" s="78"/>
      <c r="UKC79" s="9"/>
      <c r="UKD79" s="9"/>
      <c r="UKE79" s="78"/>
      <c r="UKF79" s="9"/>
      <c r="UKG79" s="9"/>
      <c r="UKH79" s="78"/>
      <c r="UKI79" s="9"/>
      <c r="UKJ79" s="9"/>
      <c r="UKK79" s="78"/>
      <c r="UKL79" s="9"/>
      <c r="UKM79" s="9"/>
      <c r="UKN79" s="78"/>
      <c r="UKO79" s="9"/>
      <c r="UKP79" s="9"/>
      <c r="UKQ79" s="78"/>
      <c r="UKR79" s="9"/>
      <c r="UKS79" s="9"/>
      <c r="UKT79" s="78"/>
      <c r="UKU79" s="9"/>
      <c r="UKV79" s="9"/>
      <c r="UKW79" s="78"/>
      <c r="UKX79" s="9"/>
      <c r="UKY79" s="9"/>
      <c r="UKZ79" s="78"/>
      <c r="ULA79" s="9"/>
      <c r="ULB79" s="9"/>
      <c r="ULC79" s="78"/>
      <c r="ULD79" s="9"/>
      <c r="ULE79" s="9"/>
      <c r="ULF79" s="78"/>
      <c r="ULG79" s="9"/>
      <c r="ULH79" s="9"/>
      <c r="ULI79" s="78"/>
      <c r="ULJ79" s="9"/>
      <c r="ULK79" s="9"/>
      <c r="ULL79" s="78"/>
      <c r="ULM79" s="9"/>
      <c r="ULN79" s="9"/>
      <c r="ULO79" s="78"/>
      <c r="ULP79" s="9"/>
      <c r="ULQ79" s="9"/>
      <c r="ULR79" s="78"/>
      <c r="ULS79" s="9"/>
      <c r="ULT79" s="9"/>
      <c r="ULU79" s="78"/>
      <c r="ULV79" s="9"/>
      <c r="ULW79" s="9"/>
      <c r="ULX79" s="78"/>
      <c r="ULY79" s="9"/>
      <c r="ULZ79" s="9"/>
      <c r="UMA79" s="78"/>
      <c r="UMB79" s="10"/>
      <c r="UMC79" s="10"/>
      <c r="UMD79" s="10"/>
      <c r="UME79" s="9"/>
      <c r="UMF79" s="9"/>
      <c r="UMG79" s="78"/>
      <c r="UMH79" s="10"/>
      <c r="UMI79" s="10"/>
      <c r="UMJ79" s="10"/>
      <c r="UMK79" s="9"/>
      <c r="UML79" s="9"/>
      <c r="UMM79" s="78"/>
      <c r="UMN79" s="9"/>
      <c r="UMO79" s="9"/>
      <c r="UMP79" s="78"/>
      <c r="UMQ79" s="10"/>
      <c r="UMR79" s="10"/>
      <c r="UMS79" s="10"/>
      <c r="UMT79" s="10"/>
      <c r="UMU79" s="10"/>
      <c r="UMV79" s="10"/>
      <c r="UMW79" s="57"/>
      <c r="UMX79" s="58"/>
      <c r="UMY79" s="9"/>
      <c r="UMZ79" s="9"/>
      <c r="UNA79" s="78"/>
      <c r="UNB79" s="9"/>
      <c r="UNC79" s="9"/>
      <c r="UND79" s="78"/>
      <c r="UNE79" s="9"/>
      <c r="UNF79" s="9"/>
      <c r="UNG79" s="78"/>
      <c r="UNH79" s="9"/>
      <c r="UNI79" s="9"/>
      <c r="UNJ79" s="78"/>
      <c r="UNK79" s="9"/>
      <c r="UNL79" s="9"/>
      <c r="UNM79" s="78"/>
      <c r="UNN79" s="9"/>
      <c r="UNO79" s="9"/>
      <c r="UNP79" s="78"/>
      <c r="UNQ79" s="9"/>
      <c r="UNR79" s="9"/>
      <c r="UNS79" s="78"/>
      <c r="UNT79" s="9"/>
      <c r="UNU79" s="9"/>
      <c r="UNV79" s="78"/>
      <c r="UNW79" s="9"/>
      <c r="UNX79" s="9"/>
      <c r="UNY79" s="78"/>
      <c r="UNZ79" s="9"/>
      <c r="UOA79" s="9"/>
      <c r="UOB79" s="78"/>
      <c r="UOC79" s="9"/>
      <c r="UOD79" s="9"/>
      <c r="UOE79" s="78"/>
      <c r="UOF79" s="9"/>
      <c r="UOG79" s="9"/>
      <c r="UOH79" s="78"/>
      <c r="UOI79" s="9"/>
      <c r="UOJ79" s="9"/>
      <c r="UOK79" s="78"/>
      <c r="UOL79" s="9"/>
      <c r="UOM79" s="9"/>
      <c r="UON79" s="78"/>
      <c r="UOO79" s="9"/>
      <c r="UOP79" s="9"/>
      <c r="UOQ79" s="78"/>
      <c r="UOR79" s="9"/>
      <c r="UOS79" s="9"/>
      <c r="UOT79" s="78"/>
      <c r="UOU79" s="9"/>
      <c r="UOV79" s="9"/>
      <c r="UOW79" s="78"/>
      <c r="UOX79" s="9"/>
      <c r="UOY79" s="9"/>
      <c r="UOZ79" s="78"/>
      <c r="UPA79" s="9"/>
      <c r="UPB79" s="9"/>
      <c r="UPC79" s="78"/>
      <c r="UPD79" s="9"/>
      <c r="UPE79" s="9"/>
      <c r="UPF79" s="78"/>
      <c r="UPG79" s="9"/>
      <c r="UPH79" s="9"/>
      <c r="UPI79" s="78"/>
      <c r="UPJ79" s="10"/>
      <c r="UPK79" s="10"/>
      <c r="UPL79" s="10"/>
      <c r="UPM79" s="9"/>
      <c r="UPN79" s="9"/>
      <c r="UPO79" s="78"/>
      <c r="UPP79" s="10"/>
      <c r="UPQ79" s="10"/>
      <c r="UPR79" s="10"/>
      <c r="UPS79" s="9"/>
      <c r="UPT79" s="9"/>
      <c r="UPU79" s="78"/>
      <c r="UPV79" s="9"/>
      <c r="UPW79" s="9"/>
      <c r="UPX79" s="78"/>
      <c r="UPY79" s="10"/>
      <c r="UPZ79" s="10"/>
      <c r="UQA79" s="10"/>
      <c r="UQB79" s="10"/>
      <c r="UQC79" s="10"/>
      <c r="UQD79" s="10"/>
      <c r="UQE79" s="57"/>
      <c r="UQF79" s="58"/>
      <c r="UQG79" s="9"/>
      <c r="UQH79" s="9"/>
      <c r="UQI79" s="78"/>
      <c r="UQJ79" s="9"/>
      <c r="UQK79" s="9"/>
      <c r="UQL79" s="78"/>
      <c r="UQM79" s="9"/>
      <c r="UQN79" s="9"/>
      <c r="UQO79" s="78"/>
      <c r="UQP79" s="9"/>
      <c r="UQQ79" s="9"/>
      <c r="UQR79" s="78"/>
      <c r="UQS79" s="9"/>
      <c r="UQT79" s="9"/>
      <c r="UQU79" s="78"/>
      <c r="UQV79" s="9"/>
      <c r="UQW79" s="9"/>
      <c r="UQX79" s="78"/>
      <c r="UQY79" s="9"/>
      <c r="UQZ79" s="9"/>
      <c r="URA79" s="78"/>
      <c r="URB79" s="9"/>
      <c r="URC79" s="9"/>
      <c r="URD79" s="78"/>
      <c r="URE79" s="9"/>
      <c r="URF79" s="9"/>
      <c r="URG79" s="78"/>
      <c r="URH79" s="9"/>
      <c r="URI79" s="9"/>
      <c r="URJ79" s="78"/>
      <c r="URK79" s="9"/>
      <c r="URL79" s="9"/>
      <c r="URM79" s="78"/>
      <c r="URN79" s="9"/>
      <c r="URO79" s="9"/>
      <c r="URP79" s="78"/>
      <c r="URQ79" s="9"/>
      <c r="URR79" s="9"/>
      <c r="URS79" s="78"/>
      <c r="URT79" s="9"/>
      <c r="URU79" s="9"/>
      <c r="URV79" s="78"/>
      <c r="URW79" s="9"/>
      <c r="URX79" s="9"/>
      <c r="URY79" s="78"/>
      <c r="URZ79" s="9"/>
      <c r="USA79" s="9"/>
      <c r="USB79" s="78"/>
      <c r="USC79" s="9"/>
      <c r="USD79" s="9"/>
      <c r="USE79" s="78"/>
      <c r="USF79" s="9"/>
      <c r="USG79" s="9"/>
      <c r="USH79" s="78"/>
      <c r="USI79" s="9"/>
      <c r="USJ79" s="9"/>
      <c r="USK79" s="78"/>
      <c r="USL79" s="9"/>
      <c r="USM79" s="9"/>
      <c r="USN79" s="78"/>
      <c r="USO79" s="9"/>
      <c r="USP79" s="9"/>
      <c r="USQ79" s="78"/>
      <c r="USR79" s="10"/>
      <c r="USS79" s="10"/>
      <c r="UST79" s="10"/>
      <c r="USU79" s="9"/>
      <c r="USV79" s="9"/>
      <c r="USW79" s="78"/>
      <c r="USX79" s="10"/>
      <c r="USY79" s="10"/>
      <c r="USZ79" s="10"/>
      <c r="UTA79" s="9"/>
      <c r="UTB79" s="9"/>
      <c r="UTC79" s="78"/>
      <c r="UTD79" s="9"/>
      <c r="UTE79" s="9"/>
      <c r="UTF79" s="78"/>
      <c r="UTG79" s="10"/>
      <c r="UTH79" s="10"/>
      <c r="UTI79" s="10"/>
      <c r="UTJ79" s="10"/>
      <c r="UTK79" s="10"/>
      <c r="UTL79" s="10"/>
      <c r="UTM79" s="57"/>
      <c r="UTN79" s="58"/>
      <c r="UTO79" s="9"/>
      <c r="UTP79" s="9"/>
      <c r="UTQ79" s="78"/>
      <c r="UTR79" s="9"/>
      <c r="UTS79" s="9"/>
      <c r="UTT79" s="78"/>
      <c r="UTU79" s="9"/>
      <c r="UTV79" s="9"/>
      <c r="UTW79" s="78"/>
      <c r="UTX79" s="9"/>
      <c r="UTY79" s="9"/>
      <c r="UTZ79" s="78"/>
      <c r="UUA79" s="9"/>
      <c r="UUB79" s="9"/>
      <c r="UUC79" s="78"/>
      <c r="UUD79" s="9"/>
      <c r="UUE79" s="9"/>
      <c r="UUF79" s="78"/>
      <c r="UUG79" s="9"/>
      <c r="UUH79" s="9"/>
      <c r="UUI79" s="78"/>
      <c r="UUJ79" s="9"/>
      <c r="UUK79" s="9"/>
      <c r="UUL79" s="78"/>
      <c r="UUM79" s="9"/>
      <c r="UUN79" s="9"/>
      <c r="UUO79" s="78"/>
      <c r="UUP79" s="9"/>
      <c r="UUQ79" s="9"/>
      <c r="UUR79" s="78"/>
      <c r="UUS79" s="9"/>
      <c r="UUT79" s="9"/>
      <c r="UUU79" s="78"/>
      <c r="UUV79" s="9"/>
      <c r="UUW79" s="9"/>
      <c r="UUX79" s="78"/>
      <c r="UUY79" s="9"/>
      <c r="UUZ79" s="9"/>
      <c r="UVA79" s="78"/>
      <c r="UVB79" s="9"/>
      <c r="UVC79" s="9"/>
      <c r="UVD79" s="78"/>
      <c r="UVE79" s="9"/>
      <c r="UVF79" s="9"/>
      <c r="UVG79" s="78"/>
      <c r="UVH79" s="9"/>
      <c r="UVI79" s="9"/>
      <c r="UVJ79" s="78"/>
      <c r="UVK79" s="9"/>
      <c r="UVL79" s="9"/>
      <c r="UVM79" s="78"/>
      <c r="UVN79" s="9"/>
      <c r="UVO79" s="9"/>
      <c r="UVP79" s="78"/>
      <c r="UVQ79" s="9"/>
      <c r="UVR79" s="9"/>
      <c r="UVS79" s="78"/>
      <c r="UVT79" s="9"/>
      <c r="UVU79" s="9"/>
      <c r="UVV79" s="78"/>
      <c r="UVW79" s="9"/>
      <c r="UVX79" s="9"/>
      <c r="UVY79" s="78"/>
      <c r="UVZ79" s="10"/>
      <c r="UWA79" s="10"/>
      <c r="UWB79" s="10"/>
      <c r="UWC79" s="9"/>
      <c r="UWD79" s="9"/>
      <c r="UWE79" s="78"/>
      <c r="UWF79" s="10"/>
      <c r="UWG79" s="10"/>
      <c r="UWH79" s="10"/>
      <c r="UWI79" s="9"/>
      <c r="UWJ79" s="9"/>
      <c r="UWK79" s="78"/>
      <c r="UWL79" s="9"/>
      <c r="UWM79" s="9"/>
      <c r="UWN79" s="78"/>
      <c r="UWO79" s="10"/>
      <c r="UWP79" s="10"/>
      <c r="UWQ79" s="10"/>
      <c r="UWR79" s="10"/>
      <c r="UWS79" s="10"/>
      <c r="UWT79" s="10"/>
      <c r="UWU79" s="57"/>
      <c r="UWV79" s="58"/>
      <c r="UWW79" s="9"/>
      <c r="UWX79" s="9"/>
      <c r="UWY79" s="78"/>
      <c r="UWZ79" s="9"/>
      <c r="UXA79" s="9"/>
      <c r="UXB79" s="78"/>
      <c r="UXC79" s="9"/>
      <c r="UXD79" s="9"/>
      <c r="UXE79" s="78"/>
      <c r="UXF79" s="9"/>
      <c r="UXG79" s="9"/>
      <c r="UXH79" s="78"/>
      <c r="UXI79" s="9"/>
      <c r="UXJ79" s="9"/>
      <c r="UXK79" s="78"/>
      <c r="UXL79" s="9"/>
      <c r="UXM79" s="9"/>
      <c r="UXN79" s="78"/>
      <c r="UXO79" s="9"/>
      <c r="UXP79" s="9"/>
      <c r="UXQ79" s="78"/>
      <c r="UXR79" s="9"/>
      <c r="UXS79" s="9"/>
      <c r="UXT79" s="78"/>
      <c r="UXU79" s="9"/>
      <c r="UXV79" s="9"/>
      <c r="UXW79" s="78"/>
      <c r="UXX79" s="9"/>
      <c r="UXY79" s="9"/>
      <c r="UXZ79" s="78"/>
      <c r="UYA79" s="9"/>
      <c r="UYB79" s="9"/>
      <c r="UYC79" s="78"/>
      <c r="UYD79" s="9"/>
      <c r="UYE79" s="9"/>
      <c r="UYF79" s="78"/>
      <c r="UYG79" s="9"/>
      <c r="UYH79" s="9"/>
      <c r="UYI79" s="78"/>
      <c r="UYJ79" s="9"/>
      <c r="UYK79" s="9"/>
      <c r="UYL79" s="78"/>
      <c r="UYM79" s="9"/>
      <c r="UYN79" s="9"/>
      <c r="UYO79" s="78"/>
      <c r="UYP79" s="9"/>
      <c r="UYQ79" s="9"/>
      <c r="UYR79" s="78"/>
      <c r="UYS79" s="9"/>
      <c r="UYT79" s="9"/>
      <c r="UYU79" s="78"/>
      <c r="UYV79" s="9"/>
      <c r="UYW79" s="9"/>
      <c r="UYX79" s="78"/>
      <c r="UYY79" s="9"/>
      <c r="UYZ79" s="9"/>
      <c r="UZA79" s="78"/>
      <c r="UZB79" s="9"/>
      <c r="UZC79" s="9"/>
      <c r="UZD79" s="78"/>
      <c r="UZE79" s="9"/>
      <c r="UZF79" s="9"/>
      <c r="UZG79" s="78"/>
      <c r="UZH79" s="10"/>
      <c r="UZI79" s="10"/>
      <c r="UZJ79" s="10"/>
      <c r="UZK79" s="9"/>
      <c r="UZL79" s="9"/>
      <c r="UZM79" s="78"/>
      <c r="UZN79" s="10"/>
      <c r="UZO79" s="10"/>
      <c r="UZP79" s="10"/>
      <c r="UZQ79" s="9"/>
      <c r="UZR79" s="9"/>
      <c r="UZS79" s="78"/>
      <c r="UZT79" s="9"/>
      <c r="UZU79" s="9"/>
      <c r="UZV79" s="78"/>
      <c r="UZW79" s="10"/>
      <c r="UZX79" s="10"/>
      <c r="UZY79" s="10"/>
      <c r="UZZ79" s="10"/>
      <c r="VAA79" s="10"/>
      <c r="VAB79" s="10"/>
      <c r="VAC79" s="57"/>
      <c r="VAD79" s="58"/>
      <c r="VAE79" s="9"/>
      <c r="VAF79" s="9"/>
      <c r="VAG79" s="78"/>
      <c r="VAH79" s="9"/>
      <c r="VAI79" s="9"/>
      <c r="VAJ79" s="78"/>
      <c r="VAK79" s="9"/>
      <c r="VAL79" s="9"/>
      <c r="VAM79" s="78"/>
      <c r="VAN79" s="9"/>
      <c r="VAO79" s="9"/>
      <c r="VAP79" s="78"/>
      <c r="VAQ79" s="9"/>
      <c r="VAR79" s="9"/>
      <c r="VAS79" s="78"/>
      <c r="VAT79" s="9"/>
      <c r="VAU79" s="9"/>
      <c r="VAV79" s="78"/>
      <c r="VAW79" s="9"/>
      <c r="VAX79" s="9"/>
      <c r="VAY79" s="78"/>
      <c r="VAZ79" s="9"/>
      <c r="VBA79" s="9"/>
      <c r="VBB79" s="78"/>
      <c r="VBC79" s="9"/>
      <c r="VBD79" s="9"/>
      <c r="VBE79" s="78"/>
      <c r="VBF79" s="9"/>
      <c r="VBG79" s="9"/>
      <c r="VBH79" s="78"/>
      <c r="VBI79" s="9"/>
      <c r="VBJ79" s="9"/>
      <c r="VBK79" s="78"/>
      <c r="VBL79" s="9"/>
      <c r="VBM79" s="9"/>
      <c r="VBN79" s="78"/>
      <c r="VBO79" s="9"/>
      <c r="VBP79" s="9"/>
      <c r="VBQ79" s="78"/>
      <c r="VBR79" s="9"/>
      <c r="VBS79" s="9"/>
      <c r="VBT79" s="78"/>
      <c r="VBU79" s="9"/>
      <c r="VBV79" s="9"/>
      <c r="VBW79" s="78"/>
      <c r="VBX79" s="9"/>
      <c r="VBY79" s="9"/>
      <c r="VBZ79" s="78"/>
      <c r="VCA79" s="9"/>
      <c r="VCB79" s="9"/>
      <c r="VCC79" s="78"/>
      <c r="VCD79" s="9"/>
      <c r="VCE79" s="9"/>
      <c r="VCF79" s="78"/>
      <c r="VCG79" s="9"/>
      <c r="VCH79" s="9"/>
      <c r="VCI79" s="78"/>
      <c r="VCJ79" s="9"/>
      <c r="VCK79" s="9"/>
      <c r="VCL79" s="78"/>
      <c r="VCM79" s="9"/>
      <c r="VCN79" s="9"/>
      <c r="VCO79" s="78"/>
      <c r="VCP79" s="10"/>
      <c r="VCQ79" s="10"/>
      <c r="VCR79" s="10"/>
      <c r="VCS79" s="9"/>
      <c r="VCT79" s="9"/>
      <c r="VCU79" s="78"/>
      <c r="VCV79" s="10"/>
      <c r="VCW79" s="10"/>
      <c r="VCX79" s="10"/>
      <c r="VCY79" s="9"/>
      <c r="VCZ79" s="9"/>
      <c r="VDA79" s="78"/>
      <c r="VDB79" s="9"/>
      <c r="VDC79" s="9"/>
      <c r="VDD79" s="78"/>
      <c r="VDE79" s="10"/>
      <c r="VDF79" s="10"/>
      <c r="VDG79" s="10"/>
      <c r="VDH79" s="10"/>
      <c r="VDI79" s="10"/>
      <c r="VDJ79" s="10"/>
      <c r="VDK79" s="57"/>
      <c r="VDL79" s="58"/>
      <c r="VDM79" s="9"/>
      <c r="VDN79" s="9"/>
      <c r="VDO79" s="78"/>
      <c r="VDP79" s="9"/>
      <c r="VDQ79" s="9"/>
      <c r="VDR79" s="78"/>
      <c r="VDS79" s="9"/>
      <c r="VDT79" s="9"/>
      <c r="VDU79" s="78"/>
      <c r="VDV79" s="9"/>
      <c r="VDW79" s="9"/>
      <c r="VDX79" s="78"/>
      <c r="VDY79" s="9"/>
      <c r="VDZ79" s="9"/>
      <c r="VEA79" s="78"/>
      <c r="VEB79" s="9"/>
      <c r="VEC79" s="9"/>
      <c r="VED79" s="78"/>
      <c r="VEE79" s="9"/>
      <c r="VEF79" s="9"/>
      <c r="VEG79" s="78"/>
      <c r="VEH79" s="9"/>
      <c r="VEI79" s="9"/>
      <c r="VEJ79" s="78"/>
      <c r="VEK79" s="9"/>
      <c r="VEL79" s="9"/>
      <c r="VEM79" s="78"/>
      <c r="VEN79" s="9"/>
      <c r="VEO79" s="9"/>
      <c r="VEP79" s="78"/>
      <c r="VEQ79" s="9"/>
      <c r="VER79" s="9"/>
      <c r="VES79" s="78"/>
      <c r="VET79" s="9"/>
      <c r="VEU79" s="9"/>
      <c r="VEV79" s="78"/>
      <c r="VEW79" s="9"/>
      <c r="VEX79" s="9"/>
      <c r="VEY79" s="78"/>
      <c r="VEZ79" s="9"/>
      <c r="VFA79" s="9"/>
      <c r="VFB79" s="78"/>
      <c r="VFC79" s="9"/>
      <c r="VFD79" s="9"/>
      <c r="VFE79" s="78"/>
      <c r="VFF79" s="9"/>
      <c r="VFG79" s="9"/>
      <c r="VFH79" s="78"/>
      <c r="VFI79" s="9"/>
      <c r="VFJ79" s="9"/>
      <c r="VFK79" s="78"/>
      <c r="VFL79" s="9"/>
      <c r="VFM79" s="9"/>
      <c r="VFN79" s="78"/>
      <c r="VFO79" s="9"/>
      <c r="VFP79" s="9"/>
      <c r="VFQ79" s="78"/>
      <c r="VFR79" s="9"/>
      <c r="VFS79" s="9"/>
      <c r="VFT79" s="78"/>
      <c r="VFU79" s="9"/>
      <c r="VFV79" s="9"/>
      <c r="VFW79" s="78"/>
      <c r="VFX79" s="10"/>
      <c r="VFY79" s="10"/>
      <c r="VFZ79" s="10"/>
      <c r="VGA79" s="9"/>
      <c r="VGB79" s="9"/>
      <c r="VGC79" s="78"/>
      <c r="VGD79" s="10"/>
      <c r="VGE79" s="10"/>
      <c r="VGF79" s="10"/>
      <c r="VGG79" s="9"/>
      <c r="VGH79" s="9"/>
      <c r="VGI79" s="78"/>
      <c r="VGJ79" s="9"/>
      <c r="VGK79" s="9"/>
      <c r="VGL79" s="78"/>
      <c r="VGM79" s="10"/>
      <c r="VGN79" s="10"/>
      <c r="VGO79" s="10"/>
      <c r="VGP79" s="10"/>
      <c r="VGQ79" s="10"/>
      <c r="VGR79" s="10"/>
      <c r="VGS79" s="57"/>
      <c r="VGT79" s="58"/>
      <c r="VGU79" s="9"/>
      <c r="VGV79" s="9"/>
      <c r="VGW79" s="78"/>
      <c r="VGX79" s="9"/>
      <c r="VGY79" s="9"/>
      <c r="VGZ79" s="78"/>
      <c r="VHA79" s="9"/>
      <c r="VHB79" s="9"/>
      <c r="VHC79" s="78"/>
      <c r="VHD79" s="9"/>
      <c r="VHE79" s="9"/>
      <c r="VHF79" s="78"/>
      <c r="VHG79" s="9"/>
      <c r="VHH79" s="9"/>
      <c r="VHI79" s="78"/>
      <c r="VHJ79" s="9"/>
      <c r="VHK79" s="9"/>
      <c r="VHL79" s="78"/>
      <c r="VHM79" s="9"/>
      <c r="VHN79" s="9"/>
      <c r="VHO79" s="78"/>
      <c r="VHP79" s="9"/>
      <c r="VHQ79" s="9"/>
      <c r="VHR79" s="78"/>
      <c r="VHS79" s="9"/>
      <c r="VHT79" s="9"/>
      <c r="VHU79" s="78"/>
      <c r="VHV79" s="9"/>
      <c r="VHW79" s="9"/>
      <c r="VHX79" s="78"/>
      <c r="VHY79" s="9"/>
      <c r="VHZ79" s="9"/>
      <c r="VIA79" s="78"/>
      <c r="VIB79" s="9"/>
      <c r="VIC79" s="9"/>
      <c r="VID79" s="78"/>
      <c r="VIE79" s="9"/>
      <c r="VIF79" s="9"/>
      <c r="VIG79" s="78"/>
      <c r="VIH79" s="9"/>
      <c r="VII79" s="9"/>
      <c r="VIJ79" s="78"/>
      <c r="VIK79" s="9"/>
      <c r="VIL79" s="9"/>
      <c r="VIM79" s="78"/>
      <c r="VIN79" s="9"/>
      <c r="VIO79" s="9"/>
      <c r="VIP79" s="78"/>
      <c r="VIQ79" s="9"/>
      <c r="VIR79" s="9"/>
      <c r="VIS79" s="78"/>
      <c r="VIT79" s="9"/>
      <c r="VIU79" s="9"/>
      <c r="VIV79" s="78"/>
      <c r="VIW79" s="9"/>
      <c r="VIX79" s="9"/>
      <c r="VIY79" s="78"/>
      <c r="VIZ79" s="9"/>
      <c r="VJA79" s="9"/>
      <c r="VJB79" s="78"/>
      <c r="VJC79" s="9"/>
      <c r="VJD79" s="9"/>
      <c r="VJE79" s="78"/>
      <c r="VJF79" s="10"/>
      <c r="VJG79" s="10"/>
      <c r="VJH79" s="10"/>
      <c r="VJI79" s="9"/>
      <c r="VJJ79" s="9"/>
      <c r="VJK79" s="78"/>
      <c r="VJL79" s="10"/>
      <c r="VJM79" s="10"/>
      <c r="VJN79" s="10"/>
      <c r="VJO79" s="9"/>
      <c r="VJP79" s="9"/>
      <c r="VJQ79" s="78"/>
      <c r="VJR79" s="9"/>
      <c r="VJS79" s="9"/>
      <c r="VJT79" s="78"/>
      <c r="VJU79" s="10"/>
      <c r="VJV79" s="10"/>
      <c r="VJW79" s="10"/>
      <c r="VJX79" s="10"/>
      <c r="VJY79" s="10"/>
      <c r="VJZ79" s="10"/>
      <c r="VKA79" s="57"/>
      <c r="VKB79" s="58"/>
      <c r="VKC79" s="9"/>
      <c r="VKD79" s="9"/>
      <c r="VKE79" s="78"/>
      <c r="VKF79" s="9"/>
      <c r="VKG79" s="9"/>
      <c r="VKH79" s="78"/>
      <c r="VKI79" s="9"/>
      <c r="VKJ79" s="9"/>
      <c r="VKK79" s="78"/>
      <c r="VKL79" s="9"/>
      <c r="VKM79" s="9"/>
      <c r="VKN79" s="78"/>
      <c r="VKO79" s="9"/>
      <c r="VKP79" s="9"/>
      <c r="VKQ79" s="78"/>
      <c r="VKR79" s="9"/>
      <c r="VKS79" s="9"/>
      <c r="VKT79" s="78"/>
      <c r="VKU79" s="9"/>
      <c r="VKV79" s="9"/>
      <c r="VKW79" s="78"/>
      <c r="VKX79" s="9"/>
      <c r="VKY79" s="9"/>
      <c r="VKZ79" s="78"/>
      <c r="VLA79" s="9"/>
      <c r="VLB79" s="9"/>
      <c r="VLC79" s="78"/>
      <c r="VLD79" s="9"/>
      <c r="VLE79" s="9"/>
      <c r="VLF79" s="78"/>
      <c r="VLG79" s="9"/>
      <c r="VLH79" s="9"/>
      <c r="VLI79" s="78"/>
      <c r="VLJ79" s="9"/>
      <c r="VLK79" s="9"/>
      <c r="VLL79" s="78"/>
      <c r="VLM79" s="9"/>
      <c r="VLN79" s="9"/>
      <c r="VLO79" s="78"/>
      <c r="VLP79" s="9"/>
      <c r="VLQ79" s="9"/>
      <c r="VLR79" s="78"/>
      <c r="VLS79" s="9"/>
      <c r="VLT79" s="9"/>
      <c r="VLU79" s="78"/>
      <c r="VLV79" s="9"/>
      <c r="VLW79" s="9"/>
      <c r="VLX79" s="78"/>
      <c r="VLY79" s="9"/>
      <c r="VLZ79" s="9"/>
      <c r="VMA79" s="78"/>
      <c r="VMB79" s="9"/>
      <c r="VMC79" s="9"/>
      <c r="VMD79" s="78"/>
      <c r="VME79" s="9"/>
      <c r="VMF79" s="9"/>
      <c r="VMG79" s="78"/>
      <c r="VMH79" s="9"/>
      <c r="VMI79" s="9"/>
      <c r="VMJ79" s="78"/>
      <c r="VMK79" s="9"/>
      <c r="VML79" s="9"/>
      <c r="VMM79" s="78"/>
      <c r="VMN79" s="10"/>
      <c r="VMO79" s="10"/>
      <c r="VMP79" s="10"/>
      <c r="VMQ79" s="9"/>
      <c r="VMR79" s="9"/>
      <c r="VMS79" s="78"/>
      <c r="VMT79" s="10"/>
      <c r="VMU79" s="10"/>
      <c r="VMV79" s="10"/>
      <c r="VMW79" s="9"/>
      <c r="VMX79" s="9"/>
      <c r="VMY79" s="78"/>
      <c r="VMZ79" s="9"/>
      <c r="VNA79" s="9"/>
      <c r="VNB79" s="78"/>
      <c r="VNC79" s="10"/>
      <c r="VND79" s="10"/>
      <c r="VNE79" s="10"/>
      <c r="VNF79" s="10"/>
      <c r="VNG79" s="10"/>
      <c r="VNH79" s="10"/>
      <c r="VNI79" s="57"/>
      <c r="VNJ79" s="58"/>
      <c r="VNK79" s="9"/>
      <c r="VNL79" s="9"/>
      <c r="VNM79" s="78"/>
      <c r="VNN79" s="9"/>
      <c r="VNO79" s="9"/>
      <c r="VNP79" s="78"/>
      <c r="VNQ79" s="9"/>
      <c r="VNR79" s="9"/>
      <c r="VNS79" s="78"/>
      <c r="VNT79" s="9"/>
      <c r="VNU79" s="9"/>
      <c r="VNV79" s="78"/>
      <c r="VNW79" s="9"/>
      <c r="VNX79" s="9"/>
      <c r="VNY79" s="78"/>
      <c r="VNZ79" s="9"/>
      <c r="VOA79" s="9"/>
      <c r="VOB79" s="78"/>
      <c r="VOC79" s="9"/>
      <c r="VOD79" s="9"/>
      <c r="VOE79" s="78"/>
      <c r="VOF79" s="9"/>
      <c r="VOG79" s="9"/>
      <c r="VOH79" s="78"/>
      <c r="VOI79" s="9"/>
      <c r="VOJ79" s="9"/>
      <c r="VOK79" s="78"/>
      <c r="VOL79" s="9"/>
      <c r="VOM79" s="9"/>
      <c r="VON79" s="78"/>
      <c r="VOO79" s="9"/>
      <c r="VOP79" s="9"/>
      <c r="VOQ79" s="78"/>
      <c r="VOR79" s="9"/>
      <c r="VOS79" s="9"/>
      <c r="VOT79" s="78"/>
      <c r="VOU79" s="9"/>
      <c r="VOV79" s="9"/>
      <c r="VOW79" s="78"/>
      <c r="VOX79" s="9"/>
      <c r="VOY79" s="9"/>
      <c r="VOZ79" s="78"/>
      <c r="VPA79" s="9"/>
      <c r="VPB79" s="9"/>
      <c r="VPC79" s="78"/>
      <c r="VPD79" s="9"/>
      <c r="VPE79" s="9"/>
      <c r="VPF79" s="78"/>
      <c r="VPG79" s="9"/>
      <c r="VPH79" s="9"/>
      <c r="VPI79" s="78"/>
      <c r="VPJ79" s="9"/>
      <c r="VPK79" s="9"/>
      <c r="VPL79" s="78"/>
      <c r="VPM79" s="9"/>
      <c r="VPN79" s="9"/>
      <c r="VPO79" s="78"/>
      <c r="VPP79" s="9"/>
      <c r="VPQ79" s="9"/>
      <c r="VPR79" s="78"/>
      <c r="VPS79" s="9"/>
      <c r="VPT79" s="9"/>
      <c r="VPU79" s="78"/>
      <c r="VPV79" s="10"/>
      <c r="VPW79" s="10"/>
      <c r="VPX79" s="10"/>
      <c r="VPY79" s="9"/>
      <c r="VPZ79" s="9"/>
      <c r="VQA79" s="78"/>
      <c r="VQB79" s="10"/>
      <c r="VQC79" s="10"/>
      <c r="VQD79" s="10"/>
      <c r="VQE79" s="9"/>
      <c r="VQF79" s="9"/>
      <c r="VQG79" s="78"/>
      <c r="VQH79" s="9"/>
      <c r="VQI79" s="9"/>
      <c r="VQJ79" s="78"/>
      <c r="VQK79" s="10"/>
      <c r="VQL79" s="10"/>
      <c r="VQM79" s="10"/>
      <c r="VQN79" s="10"/>
      <c r="VQO79" s="10"/>
      <c r="VQP79" s="10"/>
      <c r="VQQ79" s="57"/>
      <c r="VQR79" s="58"/>
      <c r="VQS79" s="9"/>
      <c r="VQT79" s="9"/>
      <c r="VQU79" s="78"/>
      <c r="VQV79" s="9"/>
      <c r="VQW79" s="9"/>
      <c r="VQX79" s="78"/>
      <c r="VQY79" s="9"/>
      <c r="VQZ79" s="9"/>
      <c r="VRA79" s="78"/>
      <c r="VRB79" s="9"/>
      <c r="VRC79" s="9"/>
      <c r="VRD79" s="78"/>
      <c r="VRE79" s="9"/>
      <c r="VRF79" s="9"/>
      <c r="VRG79" s="78"/>
      <c r="VRH79" s="9"/>
      <c r="VRI79" s="9"/>
      <c r="VRJ79" s="78"/>
      <c r="VRK79" s="9"/>
      <c r="VRL79" s="9"/>
      <c r="VRM79" s="78"/>
      <c r="VRN79" s="9"/>
      <c r="VRO79" s="9"/>
      <c r="VRP79" s="78"/>
      <c r="VRQ79" s="9"/>
      <c r="VRR79" s="9"/>
      <c r="VRS79" s="78"/>
      <c r="VRT79" s="9"/>
      <c r="VRU79" s="9"/>
      <c r="VRV79" s="78"/>
      <c r="VRW79" s="9"/>
      <c r="VRX79" s="9"/>
      <c r="VRY79" s="78"/>
      <c r="VRZ79" s="9"/>
      <c r="VSA79" s="9"/>
      <c r="VSB79" s="78"/>
      <c r="VSC79" s="9"/>
      <c r="VSD79" s="9"/>
      <c r="VSE79" s="78"/>
      <c r="VSF79" s="9"/>
      <c r="VSG79" s="9"/>
      <c r="VSH79" s="78"/>
      <c r="VSI79" s="9"/>
      <c r="VSJ79" s="9"/>
      <c r="VSK79" s="78"/>
      <c r="VSL79" s="9"/>
      <c r="VSM79" s="9"/>
      <c r="VSN79" s="78"/>
      <c r="VSO79" s="9"/>
      <c r="VSP79" s="9"/>
      <c r="VSQ79" s="78"/>
      <c r="VSR79" s="9"/>
      <c r="VSS79" s="9"/>
      <c r="VST79" s="78"/>
      <c r="VSU79" s="9"/>
      <c r="VSV79" s="9"/>
      <c r="VSW79" s="78"/>
      <c r="VSX79" s="9"/>
      <c r="VSY79" s="9"/>
      <c r="VSZ79" s="78"/>
      <c r="VTA79" s="9"/>
      <c r="VTB79" s="9"/>
      <c r="VTC79" s="78"/>
      <c r="VTD79" s="10"/>
      <c r="VTE79" s="10"/>
      <c r="VTF79" s="10"/>
      <c r="VTG79" s="9"/>
      <c r="VTH79" s="9"/>
      <c r="VTI79" s="78"/>
      <c r="VTJ79" s="10"/>
      <c r="VTK79" s="10"/>
      <c r="VTL79" s="10"/>
      <c r="VTM79" s="9"/>
      <c r="VTN79" s="9"/>
      <c r="VTO79" s="78"/>
      <c r="VTP79" s="9"/>
      <c r="VTQ79" s="9"/>
      <c r="VTR79" s="78"/>
      <c r="VTS79" s="10"/>
      <c r="VTT79" s="10"/>
      <c r="VTU79" s="10"/>
      <c r="VTV79" s="10"/>
      <c r="VTW79" s="10"/>
      <c r="VTX79" s="10"/>
      <c r="VTY79" s="57"/>
      <c r="VTZ79" s="58"/>
      <c r="VUA79" s="9"/>
      <c r="VUB79" s="9"/>
      <c r="VUC79" s="78"/>
      <c r="VUD79" s="9"/>
      <c r="VUE79" s="9"/>
      <c r="VUF79" s="78"/>
      <c r="VUG79" s="9"/>
      <c r="VUH79" s="9"/>
      <c r="VUI79" s="78"/>
      <c r="VUJ79" s="9"/>
      <c r="VUK79" s="9"/>
      <c r="VUL79" s="78"/>
      <c r="VUM79" s="9"/>
      <c r="VUN79" s="9"/>
      <c r="VUO79" s="78"/>
      <c r="VUP79" s="9"/>
      <c r="VUQ79" s="9"/>
      <c r="VUR79" s="78"/>
      <c r="VUS79" s="9"/>
      <c r="VUT79" s="9"/>
      <c r="VUU79" s="78"/>
      <c r="VUV79" s="9"/>
      <c r="VUW79" s="9"/>
      <c r="VUX79" s="78"/>
      <c r="VUY79" s="9"/>
      <c r="VUZ79" s="9"/>
      <c r="VVA79" s="78"/>
      <c r="VVB79" s="9"/>
      <c r="VVC79" s="9"/>
      <c r="VVD79" s="78"/>
      <c r="VVE79" s="9"/>
      <c r="VVF79" s="9"/>
      <c r="VVG79" s="78"/>
      <c r="VVH79" s="9"/>
      <c r="VVI79" s="9"/>
      <c r="VVJ79" s="78"/>
      <c r="VVK79" s="9"/>
      <c r="VVL79" s="9"/>
      <c r="VVM79" s="78"/>
      <c r="VVN79" s="9"/>
      <c r="VVO79" s="9"/>
      <c r="VVP79" s="78"/>
      <c r="VVQ79" s="9"/>
      <c r="VVR79" s="9"/>
      <c r="VVS79" s="78"/>
      <c r="VVT79" s="9"/>
      <c r="VVU79" s="9"/>
      <c r="VVV79" s="78"/>
      <c r="VVW79" s="9"/>
      <c r="VVX79" s="9"/>
      <c r="VVY79" s="78"/>
      <c r="VVZ79" s="9"/>
      <c r="VWA79" s="9"/>
      <c r="VWB79" s="78"/>
      <c r="VWC79" s="9"/>
      <c r="VWD79" s="9"/>
      <c r="VWE79" s="78"/>
      <c r="VWF79" s="9"/>
      <c r="VWG79" s="9"/>
      <c r="VWH79" s="78"/>
      <c r="VWI79" s="9"/>
      <c r="VWJ79" s="9"/>
      <c r="VWK79" s="78"/>
      <c r="VWL79" s="10"/>
      <c r="VWM79" s="10"/>
      <c r="VWN79" s="10"/>
      <c r="VWO79" s="9"/>
      <c r="VWP79" s="9"/>
      <c r="VWQ79" s="78"/>
      <c r="VWR79" s="10"/>
      <c r="VWS79" s="10"/>
      <c r="VWT79" s="10"/>
      <c r="VWU79" s="9"/>
      <c r="VWV79" s="9"/>
      <c r="VWW79" s="78"/>
      <c r="VWX79" s="9"/>
      <c r="VWY79" s="9"/>
      <c r="VWZ79" s="78"/>
      <c r="VXA79" s="10"/>
      <c r="VXB79" s="10"/>
      <c r="VXC79" s="10"/>
      <c r="VXD79" s="10"/>
      <c r="VXE79" s="10"/>
      <c r="VXF79" s="10"/>
      <c r="VXG79" s="57"/>
      <c r="VXH79" s="58"/>
      <c r="VXI79" s="9"/>
      <c r="VXJ79" s="9"/>
      <c r="VXK79" s="78"/>
      <c r="VXL79" s="9"/>
      <c r="VXM79" s="9"/>
      <c r="VXN79" s="78"/>
      <c r="VXO79" s="9"/>
      <c r="VXP79" s="9"/>
      <c r="VXQ79" s="78"/>
      <c r="VXR79" s="9"/>
      <c r="VXS79" s="9"/>
      <c r="VXT79" s="78"/>
      <c r="VXU79" s="9"/>
      <c r="VXV79" s="9"/>
      <c r="VXW79" s="78"/>
      <c r="VXX79" s="9"/>
      <c r="VXY79" s="9"/>
      <c r="VXZ79" s="78"/>
      <c r="VYA79" s="9"/>
      <c r="VYB79" s="9"/>
      <c r="VYC79" s="78"/>
      <c r="VYD79" s="9"/>
      <c r="VYE79" s="9"/>
      <c r="VYF79" s="78"/>
      <c r="VYG79" s="9"/>
      <c r="VYH79" s="9"/>
      <c r="VYI79" s="78"/>
      <c r="VYJ79" s="9"/>
      <c r="VYK79" s="9"/>
      <c r="VYL79" s="78"/>
      <c r="VYM79" s="9"/>
      <c r="VYN79" s="9"/>
      <c r="VYO79" s="78"/>
      <c r="VYP79" s="9"/>
      <c r="VYQ79" s="9"/>
      <c r="VYR79" s="78"/>
      <c r="VYS79" s="9"/>
      <c r="VYT79" s="9"/>
      <c r="VYU79" s="78"/>
      <c r="VYV79" s="9"/>
      <c r="VYW79" s="9"/>
      <c r="VYX79" s="78"/>
      <c r="VYY79" s="9"/>
      <c r="VYZ79" s="9"/>
      <c r="VZA79" s="78"/>
      <c r="VZB79" s="9"/>
      <c r="VZC79" s="9"/>
      <c r="VZD79" s="78"/>
      <c r="VZE79" s="9"/>
      <c r="VZF79" s="9"/>
      <c r="VZG79" s="78"/>
      <c r="VZH79" s="9"/>
      <c r="VZI79" s="9"/>
      <c r="VZJ79" s="78"/>
      <c r="VZK79" s="9"/>
      <c r="VZL79" s="9"/>
      <c r="VZM79" s="78"/>
      <c r="VZN79" s="9"/>
      <c r="VZO79" s="9"/>
      <c r="VZP79" s="78"/>
      <c r="VZQ79" s="9"/>
      <c r="VZR79" s="9"/>
      <c r="VZS79" s="78"/>
      <c r="VZT79" s="10"/>
      <c r="VZU79" s="10"/>
      <c r="VZV79" s="10"/>
      <c r="VZW79" s="9"/>
      <c r="VZX79" s="9"/>
      <c r="VZY79" s="78"/>
      <c r="VZZ79" s="10"/>
      <c r="WAA79" s="10"/>
      <c r="WAB79" s="10"/>
      <c r="WAC79" s="9"/>
      <c r="WAD79" s="9"/>
      <c r="WAE79" s="78"/>
      <c r="WAF79" s="9"/>
      <c r="WAG79" s="9"/>
      <c r="WAH79" s="78"/>
      <c r="WAI79" s="10"/>
      <c r="WAJ79" s="10"/>
      <c r="WAK79" s="10"/>
      <c r="WAL79" s="10"/>
      <c r="WAM79" s="10"/>
      <c r="WAN79" s="10"/>
      <c r="WAO79" s="57"/>
      <c r="WAP79" s="58"/>
      <c r="WAQ79" s="9"/>
      <c r="WAR79" s="9"/>
      <c r="WAS79" s="78"/>
      <c r="WAT79" s="9"/>
      <c r="WAU79" s="9"/>
      <c r="WAV79" s="78"/>
      <c r="WAW79" s="9"/>
      <c r="WAX79" s="9"/>
      <c r="WAY79" s="78"/>
      <c r="WAZ79" s="9"/>
      <c r="WBA79" s="9"/>
      <c r="WBB79" s="78"/>
      <c r="WBC79" s="9"/>
      <c r="WBD79" s="9"/>
      <c r="WBE79" s="78"/>
      <c r="WBF79" s="9"/>
      <c r="WBG79" s="9"/>
      <c r="WBH79" s="78"/>
      <c r="WBI79" s="9"/>
      <c r="WBJ79" s="9"/>
      <c r="WBK79" s="78"/>
      <c r="WBL79" s="9"/>
      <c r="WBM79" s="9"/>
      <c r="WBN79" s="78"/>
      <c r="WBO79" s="9"/>
      <c r="WBP79" s="9"/>
      <c r="WBQ79" s="78"/>
      <c r="WBR79" s="9"/>
      <c r="WBS79" s="9"/>
      <c r="WBT79" s="78"/>
      <c r="WBU79" s="9"/>
      <c r="WBV79" s="9"/>
      <c r="WBW79" s="78"/>
      <c r="WBX79" s="9"/>
      <c r="WBY79" s="9"/>
      <c r="WBZ79" s="78"/>
      <c r="WCA79" s="9"/>
      <c r="WCB79" s="9"/>
      <c r="WCC79" s="78"/>
      <c r="WCD79" s="9"/>
      <c r="WCE79" s="9"/>
      <c r="WCF79" s="78"/>
      <c r="WCG79" s="9"/>
      <c r="WCH79" s="9"/>
      <c r="WCI79" s="78"/>
      <c r="WCJ79" s="9"/>
      <c r="WCK79" s="9"/>
      <c r="WCL79" s="78"/>
      <c r="WCM79" s="9"/>
      <c r="WCN79" s="9"/>
      <c r="WCO79" s="78"/>
      <c r="WCP79" s="9"/>
      <c r="WCQ79" s="9"/>
      <c r="WCR79" s="78"/>
      <c r="WCS79" s="9"/>
      <c r="WCT79" s="9"/>
      <c r="WCU79" s="78"/>
      <c r="WCV79" s="9"/>
      <c r="WCW79" s="9"/>
      <c r="WCX79" s="78"/>
      <c r="WCY79" s="9"/>
      <c r="WCZ79" s="9"/>
      <c r="WDA79" s="78"/>
      <c r="WDB79" s="10"/>
      <c r="WDC79" s="10"/>
      <c r="WDD79" s="10"/>
      <c r="WDE79" s="9"/>
      <c r="WDF79" s="9"/>
      <c r="WDG79" s="78"/>
      <c r="WDH79" s="10"/>
      <c r="WDI79" s="10"/>
      <c r="WDJ79" s="10"/>
      <c r="WDK79" s="9"/>
      <c r="WDL79" s="9"/>
      <c r="WDM79" s="78"/>
      <c r="WDN79" s="9"/>
      <c r="WDO79" s="9"/>
      <c r="WDP79" s="78"/>
      <c r="WDQ79" s="10"/>
      <c r="WDR79" s="10"/>
      <c r="WDS79" s="10"/>
      <c r="WDT79" s="10"/>
      <c r="WDU79" s="10"/>
      <c r="WDV79" s="10"/>
      <c r="WDW79" s="57"/>
      <c r="WDX79" s="58"/>
      <c r="WDY79" s="9"/>
      <c r="WDZ79" s="9"/>
      <c r="WEA79" s="78"/>
      <c r="WEB79" s="9"/>
      <c r="WEC79" s="9"/>
      <c r="WED79" s="78"/>
      <c r="WEE79" s="9"/>
      <c r="WEF79" s="9"/>
      <c r="WEG79" s="78"/>
      <c r="WEH79" s="9"/>
      <c r="WEI79" s="9"/>
      <c r="WEJ79" s="78"/>
      <c r="WEK79" s="9"/>
      <c r="WEL79" s="9"/>
      <c r="WEM79" s="78"/>
      <c r="WEN79" s="9"/>
      <c r="WEO79" s="9"/>
      <c r="WEP79" s="78"/>
      <c r="WEQ79" s="9"/>
      <c r="WER79" s="9"/>
      <c r="WES79" s="78"/>
      <c r="WET79" s="9"/>
      <c r="WEU79" s="9"/>
      <c r="WEV79" s="78"/>
      <c r="WEW79" s="9"/>
      <c r="WEX79" s="9"/>
      <c r="WEY79" s="78"/>
      <c r="WEZ79" s="9"/>
      <c r="WFA79" s="9"/>
      <c r="WFB79" s="78"/>
      <c r="WFC79" s="9"/>
      <c r="WFD79" s="9"/>
      <c r="WFE79" s="78"/>
      <c r="WFF79" s="9"/>
      <c r="WFG79" s="9"/>
      <c r="WFH79" s="78"/>
      <c r="WFI79" s="9"/>
      <c r="WFJ79" s="9"/>
      <c r="WFK79" s="78"/>
      <c r="WFL79" s="9"/>
      <c r="WFM79" s="9"/>
      <c r="WFN79" s="78"/>
      <c r="WFO79" s="9"/>
      <c r="WFP79" s="9"/>
      <c r="WFQ79" s="78"/>
      <c r="WFR79" s="9"/>
      <c r="WFS79" s="9"/>
      <c r="WFT79" s="78"/>
      <c r="WFU79" s="9"/>
      <c r="WFV79" s="9"/>
      <c r="WFW79" s="78"/>
      <c r="WFX79" s="9"/>
      <c r="WFY79" s="9"/>
      <c r="WFZ79" s="78"/>
      <c r="WGA79" s="9"/>
      <c r="WGB79" s="9"/>
      <c r="WGC79" s="78"/>
      <c r="WGD79" s="9"/>
      <c r="WGE79" s="9"/>
      <c r="WGF79" s="78"/>
      <c r="WGG79" s="9"/>
      <c r="WGH79" s="9"/>
      <c r="WGI79" s="78"/>
      <c r="WGJ79" s="10"/>
      <c r="WGK79" s="10"/>
      <c r="WGL79" s="10"/>
      <c r="WGM79" s="9"/>
      <c r="WGN79" s="9"/>
      <c r="WGO79" s="78"/>
      <c r="WGP79" s="10"/>
      <c r="WGQ79" s="10"/>
      <c r="WGR79" s="10"/>
      <c r="WGS79" s="9"/>
      <c r="WGT79" s="9"/>
      <c r="WGU79" s="78"/>
      <c r="WGV79" s="9"/>
      <c r="WGW79" s="9"/>
      <c r="WGX79" s="78"/>
      <c r="WGY79" s="10"/>
      <c r="WGZ79" s="10"/>
      <c r="WHA79" s="10"/>
      <c r="WHB79" s="10"/>
      <c r="WHC79" s="10"/>
      <c r="WHD79" s="10"/>
      <c r="WHE79" s="57"/>
      <c r="WHF79" s="58"/>
      <c r="WHG79" s="9"/>
      <c r="WHH79" s="9"/>
      <c r="WHI79" s="78"/>
      <c r="WHJ79" s="9"/>
      <c r="WHK79" s="9"/>
      <c r="WHL79" s="78"/>
      <c r="WHM79" s="9"/>
      <c r="WHN79" s="9"/>
      <c r="WHO79" s="78"/>
      <c r="WHP79" s="9"/>
      <c r="WHQ79" s="9"/>
      <c r="WHR79" s="78"/>
      <c r="WHS79" s="9"/>
      <c r="WHT79" s="9"/>
      <c r="WHU79" s="78"/>
      <c r="WHV79" s="9"/>
      <c r="WHW79" s="9"/>
      <c r="WHX79" s="78"/>
      <c r="WHY79" s="9"/>
      <c r="WHZ79" s="9"/>
      <c r="WIA79" s="78"/>
      <c r="WIB79" s="9"/>
      <c r="WIC79" s="9"/>
      <c r="WID79" s="78"/>
      <c r="WIE79" s="9"/>
      <c r="WIF79" s="9"/>
      <c r="WIG79" s="78"/>
      <c r="WIH79" s="9"/>
      <c r="WII79" s="9"/>
      <c r="WIJ79" s="78"/>
      <c r="WIK79" s="9"/>
      <c r="WIL79" s="9"/>
      <c r="WIM79" s="78"/>
      <c r="WIN79" s="9"/>
      <c r="WIO79" s="9"/>
      <c r="WIP79" s="78"/>
      <c r="WIQ79" s="9"/>
      <c r="WIR79" s="9"/>
      <c r="WIS79" s="78"/>
      <c r="WIT79" s="9"/>
      <c r="WIU79" s="9"/>
      <c r="WIV79" s="78"/>
      <c r="WIW79" s="9"/>
      <c r="WIX79" s="9"/>
      <c r="WIY79" s="78"/>
      <c r="WIZ79" s="9"/>
      <c r="WJA79" s="9"/>
      <c r="WJB79" s="78"/>
      <c r="WJC79" s="9"/>
      <c r="WJD79" s="9"/>
      <c r="WJE79" s="78"/>
      <c r="WJF79" s="9"/>
      <c r="WJG79" s="9"/>
      <c r="WJH79" s="78"/>
      <c r="WJI79" s="9"/>
      <c r="WJJ79" s="9"/>
      <c r="WJK79" s="78"/>
      <c r="WJL79" s="9"/>
      <c r="WJM79" s="9"/>
      <c r="WJN79" s="78"/>
      <c r="WJO79" s="9"/>
      <c r="WJP79" s="9"/>
      <c r="WJQ79" s="78"/>
      <c r="WJR79" s="10"/>
      <c r="WJS79" s="10"/>
      <c r="WJT79" s="10"/>
      <c r="WJU79" s="9"/>
      <c r="WJV79" s="9"/>
      <c r="WJW79" s="78"/>
      <c r="WJX79" s="10"/>
      <c r="WJY79" s="10"/>
      <c r="WJZ79" s="10"/>
      <c r="WKA79" s="9"/>
      <c r="WKB79" s="9"/>
      <c r="WKC79" s="78"/>
      <c r="WKD79" s="9"/>
      <c r="WKE79" s="9"/>
      <c r="WKF79" s="78"/>
      <c r="WKG79" s="10"/>
      <c r="WKH79" s="10"/>
      <c r="WKI79" s="10"/>
      <c r="WKJ79" s="10"/>
      <c r="WKK79" s="10"/>
      <c r="WKL79" s="10"/>
      <c r="WKM79" s="57"/>
      <c r="WKN79" s="58"/>
      <c r="WKO79" s="9"/>
      <c r="WKP79" s="9"/>
      <c r="WKQ79" s="78"/>
      <c r="WKR79" s="9"/>
      <c r="WKS79" s="9"/>
      <c r="WKT79" s="78"/>
      <c r="WKU79" s="9"/>
      <c r="WKV79" s="9"/>
      <c r="WKW79" s="78"/>
      <c r="WKX79" s="9"/>
      <c r="WKY79" s="9"/>
      <c r="WKZ79" s="78"/>
      <c r="WLA79" s="9"/>
      <c r="WLB79" s="9"/>
      <c r="WLC79" s="78"/>
      <c r="WLD79" s="9"/>
      <c r="WLE79" s="9"/>
      <c r="WLF79" s="78"/>
      <c r="WLG79" s="9"/>
      <c r="WLH79" s="9"/>
      <c r="WLI79" s="78"/>
      <c r="WLJ79" s="9"/>
      <c r="WLK79" s="9"/>
      <c r="WLL79" s="78"/>
      <c r="WLM79" s="9"/>
      <c r="WLN79" s="9"/>
      <c r="WLO79" s="78"/>
      <c r="WLP79" s="9"/>
      <c r="WLQ79" s="9"/>
      <c r="WLR79" s="78"/>
      <c r="WLS79" s="9"/>
      <c r="WLT79" s="9"/>
      <c r="WLU79" s="78"/>
      <c r="WLV79" s="9"/>
      <c r="WLW79" s="9"/>
      <c r="WLX79" s="78"/>
      <c r="WLY79" s="9"/>
      <c r="WLZ79" s="9"/>
      <c r="WMA79" s="78"/>
      <c r="WMB79" s="9"/>
      <c r="WMC79" s="9"/>
      <c r="WMD79" s="78"/>
      <c r="WME79" s="9"/>
      <c r="WMF79" s="9"/>
      <c r="WMG79" s="78"/>
      <c r="WMH79" s="9"/>
      <c r="WMI79" s="9"/>
      <c r="WMJ79" s="78"/>
      <c r="WMK79" s="9"/>
      <c r="WML79" s="9"/>
      <c r="WMM79" s="78"/>
      <c r="WMN79" s="9"/>
      <c r="WMO79" s="9"/>
      <c r="WMP79" s="78"/>
      <c r="WMQ79" s="9"/>
      <c r="WMR79" s="9"/>
      <c r="WMS79" s="78"/>
      <c r="WMT79" s="9"/>
      <c r="WMU79" s="9"/>
      <c r="WMV79" s="78"/>
      <c r="WMW79" s="9"/>
      <c r="WMX79" s="9"/>
      <c r="WMY79" s="78"/>
      <c r="WMZ79" s="10"/>
      <c r="WNA79" s="10"/>
      <c r="WNB79" s="10"/>
      <c r="WNC79" s="9"/>
      <c r="WND79" s="9"/>
      <c r="WNE79" s="78"/>
      <c r="WNF79" s="10"/>
      <c r="WNG79" s="10"/>
      <c r="WNH79" s="10"/>
      <c r="WNI79" s="9"/>
      <c r="WNJ79" s="9"/>
      <c r="WNK79" s="78"/>
      <c r="WNL79" s="9"/>
      <c r="WNM79" s="9"/>
      <c r="WNN79" s="78"/>
      <c r="WNO79" s="10"/>
      <c r="WNP79" s="10"/>
      <c r="WNQ79" s="10"/>
      <c r="WNR79" s="10"/>
      <c r="WNS79" s="10"/>
      <c r="WNT79" s="10"/>
      <c r="WNU79" s="57"/>
      <c r="WNV79" s="58"/>
      <c r="WNW79" s="9"/>
      <c r="WNX79" s="9"/>
      <c r="WNY79" s="78"/>
      <c r="WNZ79" s="9"/>
      <c r="WOA79" s="9"/>
      <c r="WOB79" s="78"/>
      <c r="WOC79" s="9"/>
      <c r="WOD79" s="9"/>
      <c r="WOE79" s="78"/>
      <c r="WOF79" s="9"/>
      <c r="WOG79" s="9"/>
      <c r="WOH79" s="78"/>
      <c r="WOI79" s="9"/>
      <c r="WOJ79" s="9"/>
      <c r="WOK79" s="78"/>
      <c r="WOL79" s="9"/>
      <c r="WOM79" s="9"/>
      <c r="WON79" s="78"/>
      <c r="WOO79" s="9"/>
      <c r="WOP79" s="9"/>
      <c r="WOQ79" s="78"/>
      <c r="WOR79" s="9"/>
      <c r="WOS79" s="9"/>
      <c r="WOT79" s="78"/>
      <c r="WOU79" s="9"/>
      <c r="WOV79" s="9"/>
      <c r="WOW79" s="78"/>
      <c r="WOX79" s="9"/>
      <c r="WOY79" s="9"/>
      <c r="WOZ79" s="78"/>
      <c r="WPA79" s="9"/>
      <c r="WPB79" s="9"/>
      <c r="WPC79" s="78"/>
      <c r="WPD79" s="9"/>
      <c r="WPE79" s="9"/>
      <c r="WPF79" s="78"/>
      <c r="WPG79" s="9"/>
      <c r="WPH79" s="9"/>
      <c r="WPI79" s="78"/>
      <c r="WPJ79" s="9"/>
      <c r="WPK79" s="9"/>
      <c r="WPL79" s="78"/>
      <c r="WPM79" s="9"/>
      <c r="WPN79" s="9"/>
      <c r="WPO79" s="78"/>
      <c r="WPP79" s="9"/>
      <c r="WPQ79" s="9"/>
      <c r="WPR79" s="78"/>
      <c r="WPS79" s="9"/>
      <c r="WPT79" s="9"/>
      <c r="WPU79" s="78"/>
      <c r="WPV79" s="9"/>
      <c r="WPW79" s="9"/>
      <c r="WPX79" s="78"/>
      <c r="WPY79" s="9"/>
      <c r="WPZ79" s="9"/>
      <c r="WQA79" s="78"/>
      <c r="WQB79" s="9"/>
      <c r="WQC79" s="9"/>
      <c r="WQD79" s="78"/>
      <c r="WQE79" s="9"/>
      <c r="WQF79" s="9"/>
      <c r="WQG79" s="78"/>
      <c r="WQH79" s="10"/>
      <c r="WQI79" s="10"/>
      <c r="WQJ79" s="10"/>
      <c r="WQK79" s="9"/>
      <c r="WQL79" s="9"/>
      <c r="WQM79" s="78"/>
      <c r="WQN79" s="10"/>
      <c r="WQO79" s="10"/>
      <c r="WQP79" s="10"/>
      <c r="WQQ79" s="9"/>
      <c r="WQR79" s="9"/>
      <c r="WQS79" s="78"/>
      <c r="WQT79" s="9"/>
      <c r="WQU79" s="9"/>
      <c r="WQV79" s="78"/>
      <c r="WQW79" s="10"/>
      <c r="WQX79" s="10"/>
      <c r="WQY79" s="10"/>
      <c r="WQZ79" s="10"/>
      <c r="WRA79" s="10"/>
      <c r="WRB79" s="10"/>
      <c r="WRC79" s="57"/>
      <c r="WRD79" s="58"/>
      <c r="WRE79" s="9"/>
      <c r="WRF79" s="9"/>
      <c r="WRG79" s="78"/>
      <c r="WRH79" s="9"/>
      <c r="WRI79" s="9"/>
      <c r="WRJ79" s="78"/>
      <c r="WRK79" s="9"/>
      <c r="WRL79" s="9"/>
      <c r="WRM79" s="78"/>
      <c r="WRN79" s="9"/>
      <c r="WRO79" s="9"/>
      <c r="WRP79" s="78"/>
      <c r="WRQ79" s="9"/>
      <c r="WRR79" s="9"/>
      <c r="WRS79" s="78"/>
      <c r="WRT79" s="9"/>
      <c r="WRU79" s="9"/>
      <c r="WRV79" s="78"/>
      <c r="WRW79" s="9"/>
      <c r="WRX79" s="9"/>
      <c r="WRY79" s="78"/>
      <c r="WRZ79" s="9"/>
      <c r="WSA79" s="9"/>
      <c r="WSB79" s="78"/>
      <c r="WSC79" s="9"/>
      <c r="WSD79" s="9"/>
      <c r="WSE79" s="78"/>
      <c r="WSF79" s="9"/>
      <c r="WSG79" s="9"/>
      <c r="WSH79" s="78"/>
      <c r="WSI79" s="9"/>
      <c r="WSJ79" s="9"/>
      <c r="WSK79" s="78"/>
      <c r="WSL79" s="9"/>
      <c r="WSM79" s="9"/>
      <c r="WSN79" s="78"/>
      <c r="WSO79" s="9"/>
      <c r="WSP79" s="9"/>
      <c r="WSQ79" s="78"/>
      <c r="WSR79" s="9"/>
      <c r="WSS79" s="9"/>
      <c r="WST79" s="78"/>
      <c r="WSU79" s="9"/>
      <c r="WSV79" s="9"/>
      <c r="WSW79" s="78"/>
      <c r="WSX79" s="9"/>
      <c r="WSY79" s="9"/>
      <c r="WSZ79" s="78"/>
      <c r="WTA79" s="9"/>
      <c r="WTB79" s="9"/>
      <c r="WTC79" s="78"/>
      <c r="WTD79" s="9"/>
      <c r="WTE79" s="9"/>
      <c r="WTF79" s="78"/>
      <c r="WTG79" s="9"/>
      <c r="WTH79" s="9"/>
      <c r="WTI79" s="78"/>
      <c r="WTJ79" s="9"/>
      <c r="WTK79" s="9"/>
      <c r="WTL79" s="78"/>
      <c r="WTM79" s="9"/>
      <c r="WTN79" s="9"/>
      <c r="WTO79" s="78"/>
      <c r="WTP79" s="10"/>
      <c r="WTQ79" s="10"/>
      <c r="WTR79" s="10"/>
      <c r="WTS79" s="9"/>
      <c r="WTT79" s="9"/>
      <c r="WTU79" s="78"/>
      <c r="WTV79" s="10"/>
      <c r="WTW79" s="10"/>
      <c r="WTX79" s="10"/>
      <c r="WTY79" s="9"/>
      <c r="WTZ79" s="9"/>
      <c r="WUA79" s="78"/>
      <c r="WUB79" s="9"/>
      <c r="WUC79" s="9"/>
      <c r="WUD79" s="78"/>
      <c r="WUE79" s="10"/>
      <c r="WUF79" s="10"/>
      <c r="WUG79" s="10"/>
      <c r="WUH79" s="10"/>
      <c r="WUI79" s="10"/>
      <c r="WUJ79" s="10"/>
      <c r="WUK79" s="57"/>
      <c r="WUL79" s="58"/>
      <c r="WUM79" s="9"/>
      <c r="WUN79" s="9"/>
      <c r="WUO79" s="78"/>
      <c r="WUP79" s="9"/>
      <c r="WUQ79" s="9"/>
      <c r="WUR79" s="78"/>
      <c r="WUS79" s="9"/>
      <c r="WUT79" s="9"/>
      <c r="WUU79" s="78"/>
      <c r="WUV79" s="9"/>
      <c r="WUW79" s="9"/>
      <c r="WUX79" s="78"/>
      <c r="WUY79" s="9"/>
      <c r="WUZ79" s="9"/>
      <c r="WVA79" s="78"/>
      <c r="WVB79" s="9"/>
      <c r="WVC79" s="9"/>
      <c r="WVD79" s="78"/>
      <c r="WVE79" s="9"/>
      <c r="WVF79" s="9"/>
      <c r="WVG79" s="78"/>
      <c r="WVH79" s="9"/>
      <c r="WVI79" s="9"/>
      <c r="WVJ79" s="78"/>
      <c r="WVK79" s="9"/>
      <c r="WVL79" s="9"/>
      <c r="WVM79" s="78"/>
      <c r="WVN79" s="9"/>
      <c r="WVO79" s="9"/>
      <c r="WVP79" s="78"/>
      <c r="WVQ79" s="9"/>
      <c r="WVR79" s="9"/>
      <c r="WVS79" s="78"/>
      <c r="WVT79" s="9"/>
      <c r="WVU79" s="9"/>
      <c r="WVV79" s="78"/>
      <c r="WVW79" s="9"/>
      <c r="WVX79" s="9"/>
      <c r="WVY79" s="78"/>
      <c r="WVZ79" s="9"/>
      <c r="WWA79" s="9"/>
      <c r="WWB79" s="78"/>
      <c r="WWC79" s="9"/>
      <c r="WWD79" s="9"/>
      <c r="WWE79" s="78"/>
      <c r="WWF79" s="9"/>
      <c r="WWG79" s="9"/>
      <c r="WWH79" s="78"/>
      <c r="WWI79" s="9"/>
      <c r="WWJ79" s="9"/>
      <c r="WWK79" s="78"/>
      <c r="WWL79" s="9"/>
      <c r="WWM79" s="9"/>
      <c r="WWN79" s="78"/>
      <c r="WWO79" s="9"/>
      <c r="WWP79" s="9"/>
      <c r="WWQ79" s="78"/>
      <c r="WWR79" s="9"/>
      <c r="WWS79" s="9"/>
      <c r="WWT79" s="78"/>
      <c r="WWU79" s="9"/>
      <c r="WWV79" s="9"/>
      <c r="WWW79" s="78"/>
      <c r="WWX79" s="10"/>
      <c r="WWY79" s="10"/>
      <c r="WWZ79" s="10"/>
      <c r="WXA79" s="9"/>
      <c r="WXB79" s="9"/>
      <c r="WXC79" s="78"/>
      <c r="WXD79" s="10"/>
      <c r="WXE79" s="10"/>
      <c r="WXF79" s="10"/>
      <c r="WXG79" s="9"/>
      <c r="WXH79" s="9"/>
      <c r="WXI79" s="78"/>
      <c r="WXJ79" s="9"/>
      <c r="WXK79" s="9"/>
      <c r="WXL79" s="78"/>
      <c r="WXM79" s="10"/>
      <c r="WXN79" s="10"/>
      <c r="WXO79" s="10"/>
      <c r="WXP79" s="10"/>
      <c r="WXQ79" s="10"/>
      <c r="WXR79" s="10"/>
      <c r="WXS79" s="57"/>
      <c r="WXT79" s="58"/>
      <c r="WXU79" s="9"/>
      <c r="WXV79" s="9"/>
      <c r="WXW79" s="78"/>
      <c r="WXX79" s="9"/>
      <c r="WXY79" s="9"/>
      <c r="WXZ79" s="78"/>
      <c r="WYA79" s="9"/>
      <c r="WYB79" s="9"/>
      <c r="WYC79" s="78"/>
      <c r="WYD79" s="9"/>
      <c r="WYE79" s="9"/>
      <c r="WYF79" s="78"/>
      <c r="WYG79" s="9"/>
      <c r="WYH79" s="9"/>
      <c r="WYI79" s="78"/>
      <c r="WYJ79" s="9"/>
      <c r="WYK79" s="9"/>
      <c r="WYL79" s="78"/>
      <c r="WYM79" s="9"/>
      <c r="WYN79" s="9"/>
      <c r="WYO79" s="78"/>
      <c r="WYP79" s="9"/>
      <c r="WYQ79" s="9"/>
      <c r="WYR79" s="78"/>
      <c r="WYS79" s="9"/>
      <c r="WYT79" s="9"/>
      <c r="WYU79" s="78"/>
      <c r="WYV79" s="9"/>
      <c r="WYW79" s="9"/>
      <c r="WYX79" s="78"/>
      <c r="WYY79" s="9"/>
      <c r="WYZ79" s="9"/>
      <c r="WZA79" s="78"/>
      <c r="WZB79" s="9"/>
      <c r="WZC79" s="9"/>
      <c r="WZD79" s="78"/>
      <c r="WZE79" s="9"/>
      <c r="WZF79" s="9"/>
      <c r="WZG79" s="78"/>
      <c r="WZH79" s="9"/>
      <c r="WZI79" s="9"/>
      <c r="WZJ79" s="78"/>
      <c r="WZK79" s="9"/>
      <c r="WZL79" s="9"/>
      <c r="WZM79" s="78"/>
      <c r="WZN79" s="9"/>
      <c r="WZO79" s="9"/>
      <c r="WZP79" s="78"/>
      <c r="WZQ79" s="9"/>
      <c r="WZR79" s="9"/>
      <c r="WZS79" s="78"/>
      <c r="WZT79" s="9"/>
      <c r="WZU79" s="9"/>
      <c r="WZV79" s="78"/>
      <c r="WZW79" s="9"/>
      <c r="WZX79" s="9"/>
      <c r="WZY79" s="78"/>
      <c r="WZZ79" s="9"/>
      <c r="XAA79" s="9"/>
      <c r="XAB79" s="78"/>
      <c r="XAC79" s="9"/>
      <c r="XAD79" s="9"/>
      <c r="XAE79" s="78"/>
      <c r="XAF79" s="10"/>
      <c r="XAG79" s="10"/>
      <c r="XAH79" s="10"/>
      <c r="XAI79" s="9"/>
      <c r="XAJ79" s="9"/>
      <c r="XAK79" s="78"/>
      <c r="XAL79" s="10"/>
      <c r="XAM79" s="10"/>
      <c r="XAN79" s="10"/>
      <c r="XAO79" s="9"/>
      <c r="XAP79" s="9"/>
      <c r="XAQ79" s="78"/>
      <c r="XAR79" s="9"/>
      <c r="XAS79" s="9"/>
      <c r="XAT79" s="78"/>
      <c r="XAU79" s="10"/>
      <c r="XAV79" s="10"/>
      <c r="XAW79" s="10"/>
      <c r="XAX79" s="10"/>
      <c r="XAY79" s="10"/>
      <c r="XAZ79" s="10"/>
      <c r="XBA79" s="57"/>
      <c r="XBB79" s="58"/>
      <c r="XBC79" s="9"/>
      <c r="XBD79" s="9"/>
      <c r="XBE79" s="78"/>
      <c r="XBF79" s="9"/>
      <c r="XBG79" s="9"/>
      <c r="XBH79" s="78"/>
      <c r="XBI79" s="9"/>
      <c r="XBJ79" s="9"/>
      <c r="XBK79" s="78"/>
      <c r="XBL79" s="9"/>
      <c r="XBM79" s="9"/>
      <c r="XBN79" s="78"/>
      <c r="XBO79" s="9"/>
      <c r="XBP79" s="9"/>
      <c r="XBQ79" s="78"/>
      <c r="XBR79" s="9"/>
      <c r="XBS79" s="9"/>
      <c r="XBT79" s="78"/>
      <c r="XBU79" s="9"/>
      <c r="XBV79" s="9"/>
      <c r="XBW79" s="78"/>
      <c r="XBX79" s="9"/>
      <c r="XBY79" s="9"/>
      <c r="XBZ79" s="78"/>
      <c r="XCA79" s="9"/>
      <c r="XCB79" s="9"/>
      <c r="XCC79" s="78"/>
      <c r="XCD79" s="9"/>
      <c r="XCE79" s="9"/>
      <c r="XCF79" s="78"/>
      <c r="XCG79" s="9"/>
      <c r="XCH79" s="9"/>
      <c r="XCI79" s="78"/>
      <c r="XCJ79" s="9"/>
      <c r="XCK79" s="9"/>
      <c r="XCL79" s="78"/>
      <c r="XCM79" s="9"/>
      <c r="XCN79" s="9"/>
      <c r="XCO79" s="78"/>
      <c r="XCP79" s="9"/>
      <c r="XCQ79" s="9"/>
      <c r="XCR79" s="78"/>
    </row>
    <row r="80" spans="1:16320">
      <c r="A80" s="13">
        <v>69</v>
      </c>
      <c r="B80" s="15" t="s">
        <v>64</v>
      </c>
      <c r="C80" s="84"/>
      <c r="D80" s="84"/>
      <c r="E80" s="87">
        <v>0</v>
      </c>
      <c r="F80" s="84"/>
      <c r="G80" s="84"/>
      <c r="H80" s="87">
        <v>0</v>
      </c>
      <c r="I80" s="84"/>
      <c r="J80" s="84"/>
      <c r="K80" s="87">
        <v>0</v>
      </c>
      <c r="L80" s="84"/>
      <c r="M80" s="84"/>
      <c r="N80" s="87">
        <f>M80-L80</f>
        <v>0</v>
      </c>
      <c r="O80" s="84"/>
      <c r="P80" s="84"/>
      <c r="Q80" s="87">
        <v>0</v>
      </c>
      <c r="R80" s="84"/>
      <c r="S80" s="84"/>
      <c r="T80" s="87">
        <v>0</v>
      </c>
      <c r="U80" s="84"/>
      <c r="V80" s="84"/>
      <c r="W80" s="87">
        <v>0</v>
      </c>
      <c r="X80" s="84"/>
      <c r="Y80" s="84"/>
      <c r="Z80" s="84">
        <f t="shared" si="122"/>
        <v>0</v>
      </c>
      <c r="AA80" s="84"/>
      <c r="AB80" s="84"/>
      <c r="AC80" s="84">
        <f t="shared" si="114"/>
        <v>0</v>
      </c>
      <c r="AD80" s="84"/>
      <c r="AE80" s="84"/>
      <c r="AF80" s="84">
        <f t="shared" si="115"/>
        <v>0</v>
      </c>
      <c r="AG80" s="84"/>
      <c r="AH80" s="84"/>
      <c r="AI80" s="84">
        <f t="shared" si="116"/>
        <v>0</v>
      </c>
      <c r="AJ80" s="84"/>
      <c r="AK80" s="84"/>
      <c r="AL80" s="84">
        <f t="shared" si="117"/>
        <v>0</v>
      </c>
      <c r="AM80" s="84"/>
      <c r="AN80" s="84"/>
      <c r="AO80" s="84">
        <f t="shared" si="118"/>
        <v>0</v>
      </c>
      <c r="AP80" s="84"/>
      <c r="AQ80" s="84"/>
      <c r="AR80" s="87">
        <v>0</v>
      </c>
      <c r="AS80" s="86"/>
      <c r="AT80" s="86"/>
      <c r="AU80" s="87">
        <v>0</v>
      </c>
      <c r="AV80" s="84"/>
      <c r="AW80" s="84"/>
      <c r="AX80" s="84">
        <f t="shared" si="119"/>
        <v>0</v>
      </c>
      <c r="AY80" s="84"/>
      <c r="AZ80" s="84"/>
      <c r="BA80" s="84">
        <f t="shared" si="120"/>
        <v>0</v>
      </c>
      <c r="BB80" s="84"/>
      <c r="BC80" s="84"/>
      <c r="BD80" s="87">
        <f t="shared" si="179"/>
        <v>0</v>
      </c>
      <c r="BE80" s="86"/>
      <c r="BF80" s="86"/>
      <c r="BG80" s="87">
        <f t="shared" si="181"/>
        <v>0</v>
      </c>
      <c r="BH80" s="86"/>
      <c r="BI80" s="86"/>
      <c r="BJ80" s="87">
        <f t="shared" si="182"/>
        <v>0</v>
      </c>
      <c r="BK80" s="86"/>
      <c r="BL80" s="86"/>
      <c r="BM80" s="87">
        <f t="shared" si="188"/>
        <v>0</v>
      </c>
      <c r="BN80" s="91">
        <f t="shared" si="183"/>
        <v>0</v>
      </c>
      <c r="BO80" s="91">
        <f t="shared" si="183"/>
        <v>0</v>
      </c>
      <c r="BP80" s="91">
        <f t="shared" si="183"/>
        <v>0</v>
      </c>
      <c r="BQ80" s="84"/>
      <c r="BR80" s="84"/>
      <c r="BS80" s="87">
        <f t="shared" si="184"/>
        <v>0</v>
      </c>
      <c r="BT80" s="91">
        <f t="shared" ref="BT80:BV93" si="193">SUM(BQ80)</f>
        <v>0</v>
      </c>
      <c r="BU80" s="91">
        <f t="shared" si="193"/>
        <v>0</v>
      </c>
      <c r="BV80" s="91">
        <f t="shared" si="193"/>
        <v>0</v>
      </c>
      <c r="BW80" s="84">
        <v>32500000</v>
      </c>
      <c r="BX80" s="84">
        <v>160900109.88999999</v>
      </c>
      <c r="BY80" s="84">
        <f t="shared" si="153"/>
        <v>128400109.88999999</v>
      </c>
      <c r="BZ80" s="84"/>
      <c r="CA80" s="84"/>
      <c r="CB80" s="87">
        <f t="shared" si="185"/>
        <v>0</v>
      </c>
      <c r="CC80" s="91">
        <f t="shared" si="186"/>
        <v>32500000</v>
      </c>
      <c r="CD80" s="91">
        <f t="shared" si="186"/>
        <v>160900109.88999999</v>
      </c>
      <c r="CE80" s="91">
        <f t="shared" si="186"/>
        <v>128400109.88999999</v>
      </c>
      <c r="CF80" s="91">
        <f>SUM(BN80+BT80+CC80)</f>
        <v>32500000</v>
      </c>
      <c r="CG80" s="91">
        <f t="shared" si="187"/>
        <v>160900109.88999999</v>
      </c>
      <c r="CH80" s="91">
        <f t="shared" si="187"/>
        <v>128400109.88999999</v>
      </c>
    </row>
    <row r="81" spans="1:16320">
      <c r="A81" s="13">
        <v>70</v>
      </c>
      <c r="B81" s="15" t="s">
        <v>63</v>
      </c>
      <c r="C81" s="84"/>
      <c r="D81" s="84"/>
      <c r="E81" s="109"/>
      <c r="F81" s="84">
        <v>2000000</v>
      </c>
      <c r="G81" s="84"/>
      <c r="H81" s="87">
        <f>G81-F81</f>
        <v>-2000000</v>
      </c>
      <c r="I81" s="84">
        <v>14000000</v>
      </c>
      <c r="J81" s="84">
        <v>15607615</v>
      </c>
      <c r="K81" s="87">
        <f>J81-I81</f>
        <v>1607615</v>
      </c>
      <c r="L81" s="84"/>
      <c r="M81" s="84"/>
      <c r="N81" s="109">
        <v>0</v>
      </c>
      <c r="O81" s="84"/>
      <c r="P81" s="84"/>
      <c r="Q81" s="109">
        <v>0</v>
      </c>
      <c r="R81" s="84"/>
      <c r="S81" s="84"/>
      <c r="T81" s="109">
        <v>0</v>
      </c>
      <c r="U81" s="84"/>
      <c r="V81" s="84"/>
      <c r="W81" s="109">
        <v>0</v>
      </c>
      <c r="X81" s="84"/>
      <c r="Y81" s="84"/>
      <c r="Z81" s="84">
        <f t="shared" si="122"/>
        <v>0</v>
      </c>
      <c r="AA81" s="84"/>
      <c r="AB81" s="84"/>
      <c r="AC81" s="84">
        <f t="shared" si="114"/>
        <v>0</v>
      </c>
      <c r="AD81" s="84"/>
      <c r="AE81" s="84"/>
      <c r="AF81" s="84">
        <f t="shared" si="115"/>
        <v>0</v>
      </c>
      <c r="AG81" s="84"/>
      <c r="AH81" s="84"/>
      <c r="AI81" s="84">
        <f t="shared" si="116"/>
        <v>0</v>
      </c>
      <c r="AJ81" s="84"/>
      <c r="AK81" s="84"/>
      <c r="AL81" s="84">
        <f t="shared" si="117"/>
        <v>0</v>
      </c>
      <c r="AM81" s="84"/>
      <c r="AN81" s="84"/>
      <c r="AO81" s="84">
        <f t="shared" si="118"/>
        <v>0</v>
      </c>
      <c r="AP81" s="84"/>
      <c r="AQ81" s="84"/>
      <c r="AR81" s="109">
        <v>0</v>
      </c>
      <c r="AS81" s="84"/>
      <c r="AT81" s="84"/>
      <c r="AU81" s="109">
        <v>0</v>
      </c>
      <c r="AV81" s="84"/>
      <c r="AW81" s="84"/>
      <c r="AX81" s="84">
        <f t="shared" si="119"/>
        <v>0</v>
      </c>
      <c r="AY81" s="84"/>
      <c r="AZ81" s="84"/>
      <c r="BA81" s="84">
        <f t="shared" si="120"/>
        <v>0</v>
      </c>
      <c r="BB81" s="84"/>
      <c r="BC81" s="84"/>
      <c r="BD81" s="109">
        <f t="shared" si="179"/>
        <v>0</v>
      </c>
      <c r="BE81" s="84"/>
      <c r="BF81" s="84"/>
      <c r="BG81" s="109">
        <f t="shared" si="181"/>
        <v>0</v>
      </c>
      <c r="BH81" s="84"/>
      <c r="BI81" s="84"/>
      <c r="BJ81" s="109">
        <f t="shared" si="182"/>
        <v>0</v>
      </c>
      <c r="BK81" s="84"/>
      <c r="BL81" s="84"/>
      <c r="BM81" s="109">
        <f t="shared" si="188"/>
        <v>0</v>
      </c>
      <c r="BN81" s="135">
        <f t="shared" si="183"/>
        <v>16000000</v>
      </c>
      <c r="BO81" s="135">
        <f t="shared" si="183"/>
        <v>15607615</v>
      </c>
      <c r="BP81" s="135">
        <f t="shared" si="183"/>
        <v>-392385</v>
      </c>
      <c r="BQ81" s="84"/>
      <c r="BR81" s="84"/>
      <c r="BS81" s="109">
        <f t="shared" si="184"/>
        <v>0</v>
      </c>
      <c r="BT81" s="135">
        <f t="shared" si="193"/>
        <v>0</v>
      </c>
      <c r="BU81" s="135">
        <f t="shared" si="193"/>
        <v>0</v>
      </c>
      <c r="BV81" s="135">
        <f t="shared" si="193"/>
        <v>0</v>
      </c>
      <c r="BW81" s="84"/>
      <c r="BX81" s="84"/>
      <c r="BY81" s="84">
        <f t="shared" si="153"/>
        <v>0</v>
      </c>
      <c r="BZ81" s="84"/>
      <c r="CA81" s="84"/>
      <c r="CB81" s="109">
        <f t="shared" si="185"/>
        <v>0</v>
      </c>
      <c r="CC81" s="135">
        <f t="shared" si="186"/>
        <v>0</v>
      </c>
      <c r="CD81" s="135">
        <f t="shared" si="186"/>
        <v>0</v>
      </c>
      <c r="CE81" s="135">
        <f t="shared" si="186"/>
        <v>0</v>
      </c>
      <c r="CF81" s="91">
        <f t="shared" si="187"/>
        <v>16000000</v>
      </c>
      <c r="CG81" s="91">
        <f t="shared" si="187"/>
        <v>15607615</v>
      </c>
      <c r="CH81" s="91">
        <f t="shared" si="187"/>
        <v>-392385</v>
      </c>
    </row>
    <row r="82" spans="1:16320">
      <c r="A82" s="13">
        <v>71</v>
      </c>
      <c r="B82" s="15" t="s">
        <v>76</v>
      </c>
      <c r="C82" s="84"/>
      <c r="D82" s="84"/>
      <c r="E82" s="109"/>
      <c r="F82" s="84"/>
      <c r="G82" s="84"/>
      <c r="H82" s="109"/>
      <c r="I82" s="84"/>
      <c r="J82" s="84"/>
      <c r="K82" s="109">
        <v>0</v>
      </c>
      <c r="L82" s="84"/>
      <c r="M82" s="84"/>
      <c r="N82" s="109">
        <v>0</v>
      </c>
      <c r="O82" s="84"/>
      <c r="P82" s="84"/>
      <c r="Q82" s="109">
        <v>0</v>
      </c>
      <c r="R82" s="84"/>
      <c r="S82" s="84"/>
      <c r="T82" s="109">
        <v>0</v>
      </c>
      <c r="U82" s="84"/>
      <c r="V82" s="84"/>
      <c r="W82" s="109">
        <v>0</v>
      </c>
      <c r="X82" s="84"/>
      <c r="Y82" s="84"/>
      <c r="Z82" s="84">
        <f t="shared" si="122"/>
        <v>0</v>
      </c>
      <c r="AA82" s="84"/>
      <c r="AB82" s="84"/>
      <c r="AC82" s="84">
        <f t="shared" si="114"/>
        <v>0</v>
      </c>
      <c r="AD82" s="84"/>
      <c r="AE82" s="84"/>
      <c r="AF82" s="84">
        <f t="shared" si="115"/>
        <v>0</v>
      </c>
      <c r="AG82" s="84"/>
      <c r="AH82" s="84"/>
      <c r="AI82" s="84">
        <f t="shared" si="116"/>
        <v>0</v>
      </c>
      <c r="AJ82" s="84"/>
      <c r="AK82" s="84"/>
      <c r="AL82" s="84">
        <f t="shared" si="117"/>
        <v>0</v>
      </c>
      <c r="AM82" s="84"/>
      <c r="AN82" s="84"/>
      <c r="AO82" s="84">
        <f t="shared" si="118"/>
        <v>0</v>
      </c>
      <c r="AP82" s="84"/>
      <c r="AQ82" s="84"/>
      <c r="AR82" s="109">
        <v>0</v>
      </c>
      <c r="AS82" s="84"/>
      <c r="AT82" s="84"/>
      <c r="AU82" s="109">
        <v>0</v>
      </c>
      <c r="AV82" s="84"/>
      <c r="AW82" s="84"/>
      <c r="AX82" s="84">
        <f t="shared" si="119"/>
        <v>0</v>
      </c>
      <c r="AY82" s="84"/>
      <c r="AZ82" s="84"/>
      <c r="BA82" s="84">
        <f t="shared" si="120"/>
        <v>0</v>
      </c>
      <c r="BB82" s="84"/>
      <c r="BC82" s="84"/>
      <c r="BD82" s="109">
        <f t="shared" si="179"/>
        <v>0</v>
      </c>
      <c r="BE82" s="84"/>
      <c r="BF82" s="84"/>
      <c r="BG82" s="109">
        <f t="shared" si="181"/>
        <v>0</v>
      </c>
      <c r="BH82" s="84"/>
      <c r="BI82" s="84"/>
      <c r="BJ82" s="109">
        <f t="shared" si="182"/>
        <v>0</v>
      </c>
      <c r="BK82" s="84"/>
      <c r="BL82" s="84"/>
      <c r="BM82" s="109">
        <f t="shared" si="188"/>
        <v>0</v>
      </c>
      <c r="BN82" s="135">
        <f t="shared" si="183"/>
        <v>0</v>
      </c>
      <c r="BO82" s="135">
        <f t="shared" si="183"/>
        <v>0</v>
      </c>
      <c r="BP82" s="135">
        <f t="shared" si="183"/>
        <v>0</v>
      </c>
      <c r="BQ82" s="84">
        <v>97000000</v>
      </c>
      <c r="BR82" s="84">
        <v>140504049.80000001</v>
      </c>
      <c r="BS82" s="109">
        <f t="shared" si="184"/>
        <v>43504049.800000012</v>
      </c>
      <c r="BT82" s="135">
        <f t="shared" si="193"/>
        <v>97000000</v>
      </c>
      <c r="BU82" s="135">
        <f t="shared" si="193"/>
        <v>140504049.80000001</v>
      </c>
      <c r="BV82" s="135">
        <f t="shared" si="193"/>
        <v>43504049.800000012</v>
      </c>
      <c r="BW82" s="84">
        <v>230668500</v>
      </c>
      <c r="BX82" s="349">
        <v>247772298.86000001</v>
      </c>
      <c r="BY82" s="84">
        <f t="shared" si="153"/>
        <v>17103798.860000014</v>
      </c>
      <c r="BZ82" s="84">
        <v>2147500</v>
      </c>
      <c r="CA82" s="84">
        <v>2147500</v>
      </c>
      <c r="CB82" s="109">
        <f t="shared" si="185"/>
        <v>0</v>
      </c>
      <c r="CC82" s="135">
        <f t="shared" si="186"/>
        <v>232816000</v>
      </c>
      <c r="CD82" s="135">
        <f t="shared" si="186"/>
        <v>249919798.86000001</v>
      </c>
      <c r="CE82" s="135">
        <f t="shared" si="186"/>
        <v>17103798.860000014</v>
      </c>
      <c r="CF82" s="91">
        <f t="shared" si="187"/>
        <v>329816000</v>
      </c>
      <c r="CG82" s="91">
        <f t="shared" si="187"/>
        <v>390423848.66000003</v>
      </c>
      <c r="CH82" s="91">
        <f t="shared" si="187"/>
        <v>60607848.660000026</v>
      </c>
    </row>
    <row r="83" spans="1:16320">
      <c r="A83" s="13">
        <v>72</v>
      </c>
      <c r="B83" s="15" t="s">
        <v>175</v>
      </c>
      <c r="C83" s="84"/>
      <c r="D83" s="84"/>
      <c r="E83" s="87"/>
      <c r="F83" s="84"/>
      <c r="G83" s="84"/>
      <c r="H83" s="87"/>
      <c r="I83" s="84"/>
      <c r="J83" s="84"/>
      <c r="K83" s="87">
        <v>0</v>
      </c>
      <c r="L83" s="84"/>
      <c r="M83" s="84"/>
      <c r="N83" s="109">
        <v>0</v>
      </c>
      <c r="O83" s="84"/>
      <c r="P83" s="84"/>
      <c r="Q83" s="109">
        <v>0</v>
      </c>
      <c r="R83" s="84"/>
      <c r="S83" s="84"/>
      <c r="T83" s="87">
        <v>0</v>
      </c>
      <c r="U83" s="84"/>
      <c r="V83" s="84"/>
      <c r="W83" s="87">
        <v>0</v>
      </c>
      <c r="X83" s="84"/>
      <c r="Y83" s="84"/>
      <c r="Z83" s="84">
        <f t="shared" si="122"/>
        <v>0</v>
      </c>
      <c r="AA83" s="84"/>
      <c r="AB83" s="84"/>
      <c r="AC83" s="84">
        <f t="shared" si="114"/>
        <v>0</v>
      </c>
      <c r="AD83" s="84"/>
      <c r="AE83" s="84"/>
      <c r="AF83" s="84">
        <f t="shared" si="115"/>
        <v>0</v>
      </c>
      <c r="AG83" s="84"/>
      <c r="AH83" s="84"/>
      <c r="AI83" s="84">
        <f t="shared" si="116"/>
        <v>0</v>
      </c>
      <c r="AJ83" s="84"/>
      <c r="AK83" s="84"/>
      <c r="AL83" s="84">
        <f t="shared" si="117"/>
        <v>0</v>
      </c>
      <c r="AM83" s="84"/>
      <c r="AN83" s="84"/>
      <c r="AO83" s="84">
        <f t="shared" si="118"/>
        <v>0</v>
      </c>
      <c r="AP83" s="84"/>
      <c r="AQ83" s="84"/>
      <c r="AR83" s="87">
        <v>0</v>
      </c>
      <c r="AS83" s="86"/>
      <c r="AT83" s="86"/>
      <c r="AU83" s="87">
        <v>0</v>
      </c>
      <c r="AV83" s="84"/>
      <c r="AW83" s="84"/>
      <c r="AX83" s="84">
        <f t="shared" si="119"/>
        <v>0</v>
      </c>
      <c r="AY83" s="84"/>
      <c r="AZ83" s="84"/>
      <c r="BA83" s="84">
        <f t="shared" si="120"/>
        <v>0</v>
      </c>
      <c r="BB83" s="84"/>
      <c r="BC83" s="84"/>
      <c r="BD83" s="87">
        <f t="shared" si="179"/>
        <v>0</v>
      </c>
      <c r="BE83" s="86"/>
      <c r="BF83" s="86"/>
      <c r="BG83" s="87">
        <f t="shared" si="181"/>
        <v>0</v>
      </c>
      <c r="BH83" s="86"/>
      <c r="BI83" s="86"/>
      <c r="BJ83" s="87">
        <f t="shared" si="182"/>
        <v>0</v>
      </c>
      <c r="BK83" s="86"/>
      <c r="BL83" s="86"/>
      <c r="BM83" s="87">
        <f t="shared" si="188"/>
        <v>0</v>
      </c>
      <c r="BN83" s="91">
        <f t="shared" si="183"/>
        <v>0</v>
      </c>
      <c r="BO83" s="91">
        <f t="shared" si="183"/>
        <v>0</v>
      </c>
      <c r="BP83" s="91">
        <f t="shared" si="183"/>
        <v>0</v>
      </c>
      <c r="BQ83" s="84"/>
      <c r="BR83" s="84"/>
      <c r="BS83" s="87">
        <f t="shared" si="184"/>
        <v>0</v>
      </c>
      <c r="BT83" s="91">
        <f t="shared" si="193"/>
        <v>0</v>
      </c>
      <c r="BU83" s="91">
        <f t="shared" si="193"/>
        <v>0</v>
      </c>
      <c r="BV83" s="91">
        <f t="shared" si="193"/>
        <v>0</v>
      </c>
      <c r="BW83" s="84"/>
      <c r="BX83" s="84"/>
      <c r="BY83" s="84">
        <f t="shared" si="153"/>
        <v>0</v>
      </c>
      <c r="BZ83" s="84"/>
      <c r="CA83" s="84"/>
      <c r="CB83" s="87">
        <f t="shared" si="185"/>
        <v>0</v>
      </c>
      <c r="CC83" s="91">
        <f t="shared" si="186"/>
        <v>0</v>
      </c>
      <c r="CD83" s="91">
        <f t="shared" si="186"/>
        <v>0</v>
      </c>
      <c r="CE83" s="91">
        <f t="shared" si="186"/>
        <v>0</v>
      </c>
      <c r="CF83" s="91">
        <f t="shared" si="187"/>
        <v>0</v>
      </c>
      <c r="CG83" s="91">
        <f t="shared" si="187"/>
        <v>0</v>
      </c>
      <c r="CH83" s="91">
        <f t="shared" si="187"/>
        <v>0</v>
      </c>
    </row>
    <row r="84" spans="1:16320">
      <c r="A84" s="13">
        <v>73</v>
      </c>
      <c r="B84" s="15" t="s">
        <v>65</v>
      </c>
      <c r="C84" s="84"/>
      <c r="D84" s="84"/>
      <c r="E84" s="87"/>
      <c r="F84" s="84"/>
      <c r="G84" s="84"/>
      <c r="H84" s="87"/>
      <c r="I84" s="84"/>
      <c r="J84" s="84"/>
      <c r="K84" s="87">
        <v>0</v>
      </c>
      <c r="L84" s="84"/>
      <c r="M84" s="84"/>
      <c r="N84" s="109">
        <v>0</v>
      </c>
      <c r="O84" s="84"/>
      <c r="P84" s="84"/>
      <c r="Q84" s="109">
        <v>0</v>
      </c>
      <c r="R84" s="84"/>
      <c r="S84" s="84"/>
      <c r="T84" s="87">
        <v>0</v>
      </c>
      <c r="U84" s="84"/>
      <c r="V84" s="84"/>
      <c r="W84" s="87">
        <v>0</v>
      </c>
      <c r="X84" s="84"/>
      <c r="Y84" s="84"/>
      <c r="Z84" s="84">
        <f t="shared" si="122"/>
        <v>0</v>
      </c>
      <c r="AA84" s="84"/>
      <c r="AB84" s="84"/>
      <c r="AC84" s="84">
        <f t="shared" si="114"/>
        <v>0</v>
      </c>
      <c r="AD84" s="84"/>
      <c r="AE84" s="84"/>
      <c r="AF84" s="84">
        <f t="shared" si="115"/>
        <v>0</v>
      </c>
      <c r="AG84" s="84"/>
      <c r="AH84" s="84"/>
      <c r="AI84" s="84">
        <f t="shared" si="116"/>
        <v>0</v>
      </c>
      <c r="AJ84" s="84"/>
      <c r="AK84" s="84"/>
      <c r="AL84" s="84">
        <f t="shared" si="117"/>
        <v>0</v>
      </c>
      <c r="AM84" s="84"/>
      <c r="AN84" s="84"/>
      <c r="AO84" s="84">
        <f t="shared" si="118"/>
        <v>0</v>
      </c>
      <c r="AP84" s="84"/>
      <c r="AQ84" s="84"/>
      <c r="AR84" s="87">
        <v>0</v>
      </c>
      <c r="AS84" s="86"/>
      <c r="AT84" s="86"/>
      <c r="AU84" s="87">
        <v>0</v>
      </c>
      <c r="AV84" s="84"/>
      <c r="AW84" s="84"/>
      <c r="AX84" s="84">
        <f t="shared" si="119"/>
        <v>0</v>
      </c>
      <c r="AY84" s="84"/>
      <c r="AZ84" s="84"/>
      <c r="BA84" s="84">
        <f t="shared" si="120"/>
        <v>0</v>
      </c>
      <c r="BB84" s="84"/>
      <c r="BC84" s="84"/>
      <c r="BD84" s="87">
        <f t="shared" si="179"/>
        <v>0</v>
      </c>
      <c r="BE84" s="86"/>
      <c r="BF84" s="86"/>
      <c r="BG84" s="87">
        <f t="shared" si="181"/>
        <v>0</v>
      </c>
      <c r="BH84" s="86"/>
      <c r="BI84" s="86"/>
      <c r="BJ84" s="87">
        <f t="shared" si="182"/>
        <v>0</v>
      </c>
      <c r="BK84" s="86"/>
      <c r="BL84" s="86"/>
      <c r="BM84" s="87">
        <f t="shared" si="188"/>
        <v>0</v>
      </c>
      <c r="BN84" s="91">
        <f t="shared" si="183"/>
        <v>0</v>
      </c>
      <c r="BO84" s="91">
        <f t="shared" si="183"/>
        <v>0</v>
      </c>
      <c r="BP84" s="91">
        <f t="shared" si="183"/>
        <v>0</v>
      </c>
      <c r="BQ84" s="84"/>
      <c r="BR84" s="84"/>
      <c r="BS84" s="87">
        <f t="shared" si="184"/>
        <v>0</v>
      </c>
      <c r="BT84" s="91">
        <f t="shared" si="193"/>
        <v>0</v>
      </c>
      <c r="BU84" s="91">
        <f t="shared" si="193"/>
        <v>0</v>
      </c>
      <c r="BV84" s="91">
        <f t="shared" si="193"/>
        <v>0</v>
      </c>
      <c r="BW84" s="84"/>
      <c r="BX84" s="84"/>
      <c r="BY84" s="84">
        <f t="shared" ref="BY84:BY86" si="194">BX84-BW84</f>
        <v>0</v>
      </c>
      <c r="BZ84" s="84"/>
      <c r="CA84" s="84"/>
      <c r="CB84" s="87">
        <f t="shared" si="185"/>
        <v>0</v>
      </c>
      <c r="CC84" s="91">
        <f t="shared" si="186"/>
        <v>0</v>
      </c>
      <c r="CD84" s="91">
        <f t="shared" si="186"/>
        <v>0</v>
      </c>
      <c r="CE84" s="91">
        <f t="shared" si="186"/>
        <v>0</v>
      </c>
      <c r="CF84" s="91">
        <f t="shared" si="187"/>
        <v>0</v>
      </c>
      <c r="CG84" s="91">
        <f t="shared" si="187"/>
        <v>0</v>
      </c>
      <c r="CH84" s="91">
        <f t="shared" si="187"/>
        <v>0</v>
      </c>
    </row>
    <row r="85" spans="1:16320">
      <c r="A85" s="13">
        <v>74</v>
      </c>
      <c r="B85" s="15" t="s">
        <v>66</v>
      </c>
      <c r="C85" s="84"/>
      <c r="D85" s="84"/>
      <c r="E85" s="87"/>
      <c r="F85" s="84"/>
      <c r="G85" s="84"/>
      <c r="H85" s="87"/>
      <c r="I85" s="84"/>
      <c r="J85" s="84"/>
      <c r="K85" s="87">
        <v>0</v>
      </c>
      <c r="L85" s="84"/>
      <c r="M85" s="84"/>
      <c r="N85" s="109">
        <v>0</v>
      </c>
      <c r="O85" s="84"/>
      <c r="P85" s="84"/>
      <c r="Q85" s="109">
        <v>0</v>
      </c>
      <c r="R85" s="84"/>
      <c r="S85" s="84"/>
      <c r="T85" s="87">
        <v>0</v>
      </c>
      <c r="U85" s="84"/>
      <c r="V85" s="84"/>
      <c r="W85" s="87">
        <v>0</v>
      </c>
      <c r="X85" s="84"/>
      <c r="Y85" s="84"/>
      <c r="Z85" s="84">
        <f t="shared" si="122"/>
        <v>0</v>
      </c>
      <c r="AA85" s="84"/>
      <c r="AB85" s="84"/>
      <c r="AC85" s="84">
        <f t="shared" si="114"/>
        <v>0</v>
      </c>
      <c r="AD85" s="84"/>
      <c r="AE85" s="84"/>
      <c r="AF85" s="84">
        <f t="shared" si="115"/>
        <v>0</v>
      </c>
      <c r="AG85" s="84"/>
      <c r="AH85" s="84"/>
      <c r="AI85" s="84">
        <f t="shared" si="116"/>
        <v>0</v>
      </c>
      <c r="AJ85" s="84"/>
      <c r="AK85" s="84"/>
      <c r="AL85" s="84">
        <f t="shared" si="117"/>
        <v>0</v>
      </c>
      <c r="AM85" s="84"/>
      <c r="AN85" s="84"/>
      <c r="AO85" s="84">
        <f t="shared" si="118"/>
        <v>0</v>
      </c>
      <c r="AP85" s="84"/>
      <c r="AQ85" s="84"/>
      <c r="AR85" s="87">
        <v>0</v>
      </c>
      <c r="AS85" s="86"/>
      <c r="AT85" s="86"/>
      <c r="AU85" s="87">
        <v>0</v>
      </c>
      <c r="AV85" s="84"/>
      <c r="AW85" s="84"/>
      <c r="AX85" s="84">
        <f t="shared" si="119"/>
        <v>0</v>
      </c>
      <c r="AY85" s="84"/>
      <c r="AZ85" s="84"/>
      <c r="BA85" s="84">
        <f t="shared" si="120"/>
        <v>0</v>
      </c>
      <c r="BB85" s="84"/>
      <c r="BC85" s="84"/>
      <c r="BD85" s="87">
        <f t="shared" si="179"/>
        <v>0</v>
      </c>
      <c r="BE85" s="86"/>
      <c r="BF85" s="86"/>
      <c r="BG85" s="87">
        <f t="shared" si="181"/>
        <v>0</v>
      </c>
      <c r="BH85" s="86"/>
      <c r="BI85" s="86"/>
      <c r="BJ85" s="87">
        <f t="shared" si="182"/>
        <v>0</v>
      </c>
      <c r="BK85" s="86"/>
      <c r="BL85" s="86"/>
      <c r="BM85" s="87">
        <f t="shared" si="188"/>
        <v>0</v>
      </c>
      <c r="BN85" s="91">
        <f t="shared" si="183"/>
        <v>0</v>
      </c>
      <c r="BO85" s="91">
        <f t="shared" si="183"/>
        <v>0</v>
      </c>
      <c r="BP85" s="91">
        <f t="shared" si="183"/>
        <v>0</v>
      </c>
      <c r="BQ85" s="84">
        <v>666236000</v>
      </c>
      <c r="BR85" s="84">
        <v>517382076</v>
      </c>
      <c r="BS85" s="87">
        <f t="shared" si="184"/>
        <v>-148853924</v>
      </c>
      <c r="BT85" s="91">
        <f t="shared" si="193"/>
        <v>666236000</v>
      </c>
      <c r="BU85" s="91">
        <f t="shared" si="193"/>
        <v>517382076</v>
      </c>
      <c r="BV85" s="91">
        <f t="shared" si="193"/>
        <v>-148853924</v>
      </c>
      <c r="BW85" s="84"/>
      <c r="BX85" s="84"/>
      <c r="BY85" s="84">
        <f>BX85-BW85</f>
        <v>0</v>
      </c>
      <c r="BZ85" s="84"/>
      <c r="CA85" s="84"/>
      <c r="CB85" s="87">
        <f t="shared" si="185"/>
        <v>0</v>
      </c>
      <c r="CC85" s="91">
        <f t="shared" si="186"/>
        <v>0</v>
      </c>
      <c r="CD85" s="91">
        <f t="shared" si="186"/>
        <v>0</v>
      </c>
      <c r="CE85" s="91">
        <f t="shared" si="186"/>
        <v>0</v>
      </c>
      <c r="CF85" s="91">
        <f t="shared" si="187"/>
        <v>666236000</v>
      </c>
      <c r="CG85" s="91">
        <f t="shared" si="187"/>
        <v>517382076</v>
      </c>
      <c r="CH85" s="91">
        <f t="shared" si="187"/>
        <v>-148853924</v>
      </c>
    </row>
    <row r="86" spans="1:16320">
      <c r="A86" s="13">
        <v>75</v>
      </c>
      <c r="B86" s="15" t="s">
        <v>182</v>
      </c>
      <c r="C86" s="84">
        <v>288844200</v>
      </c>
      <c r="D86" s="84">
        <v>274598700</v>
      </c>
      <c r="E86" s="87">
        <f>D86-C86</f>
        <v>-14245500</v>
      </c>
      <c r="F86" s="84">
        <v>2128369400</v>
      </c>
      <c r="G86" s="84">
        <v>1958949900</v>
      </c>
      <c r="H86" s="87">
        <f>G86-F86</f>
        <v>-169419500</v>
      </c>
      <c r="I86" s="84">
        <v>358155600</v>
      </c>
      <c r="J86" s="84">
        <v>358155600</v>
      </c>
      <c r="K86" s="87">
        <f>J86-I86</f>
        <v>0</v>
      </c>
      <c r="L86" s="84">
        <v>3528602100</v>
      </c>
      <c r="M86" s="84">
        <v>2957000000</v>
      </c>
      <c r="N86" s="87">
        <f>M86-L86</f>
        <v>-571602100</v>
      </c>
      <c r="O86" s="84">
        <v>1049434200</v>
      </c>
      <c r="P86" s="84">
        <v>1049434200</v>
      </c>
      <c r="Q86" s="87">
        <f>P86-O86</f>
        <v>0</v>
      </c>
      <c r="R86" s="84">
        <v>362930600</v>
      </c>
      <c r="S86" s="84">
        <v>362930600</v>
      </c>
      <c r="T86" s="87">
        <f>S86-R86</f>
        <v>0</v>
      </c>
      <c r="U86" s="84">
        <v>86686900</v>
      </c>
      <c r="V86" s="84">
        <v>86686900</v>
      </c>
      <c r="W86" s="87">
        <f>V86-U86</f>
        <v>0</v>
      </c>
      <c r="X86" s="84">
        <v>73817600</v>
      </c>
      <c r="Y86" s="84">
        <v>73817600</v>
      </c>
      <c r="Z86" s="84">
        <f t="shared" si="122"/>
        <v>0</v>
      </c>
      <c r="AA86" s="84">
        <v>38214600</v>
      </c>
      <c r="AB86" s="84">
        <v>38214600</v>
      </c>
      <c r="AC86" s="84">
        <f t="shared" si="114"/>
        <v>0</v>
      </c>
      <c r="AD86" s="84">
        <v>37138000</v>
      </c>
      <c r="AE86" s="84">
        <v>37138000</v>
      </c>
      <c r="AF86" s="84">
        <f t="shared" si="115"/>
        <v>0</v>
      </c>
      <c r="AG86" s="84">
        <v>43828400</v>
      </c>
      <c r="AH86" s="84">
        <v>43828400</v>
      </c>
      <c r="AI86" s="84">
        <f t="shared" si="116"/>
        <v>0</v>
      </c>
      <c r="AJ86" s="84">
        <v>56246000</v>
      </c>
      <c r="AK86" s="84">
        <v>56246000</v>
      </c>
      <c r="AL86" s="84">
        <f t="shared" si="117"/>
        <v>0</v>
      </c>
      <c r="AM86" s="84">
        <v>29580500</v>
      </c>
      <c r="AN86" s="84">
        <v>29580500</v>
      </c>
      <c r="AO86" s="84">
        <f t="shared" si="118"/>
        <v>0</v>
      </c>
      <c r="AP86" s="84">
        <v>31428000</v>
      </c>
      <c r="AQ86" s="84">
        <v>31428000</v>
      </c>
      <c r="AR86" s="87">
        <f>AQ86-AP86</f>
        <v>0</v>
      </c>
      <c r="AS86" s="84"/>
      <c r="AT86" s="84"/>
      <c r="AU86" s="87">
        <v>0</v>
      </c>
      <c r="AV86" s="84">
        <v>179426700</v>
      </c>
      <c r="AW86" s="84">
        <v>179426700</v>
      </c>
      <c r="AX86" s="84">
        <f>AV86-AW86</f>
        <v>0</v>
      </c>
      <c r="AY86" s="84">
        <v>176706000</v>
      </c>
      <c r="AZ86" s="84">
        <v>176706000</v>
      </c>
      <c r="BA86" s="84">
        <f t="shared" si="120"/>
        <v>0</v>
      </c>
      <c r="BB86" s="84">
        <v>235800000</v>
      </c>
      <c r="BC86" s="84">
        <v>235800000</v>
      </c>
      <c r="BD86" s="87">
        <f t="shared" si="179"/>
        <v>0</v>
      </c>
      <c r="BE86" s="84"/>
      <c r="BF86" s="84"/>
      <c r="BG86" s="87">
        <f t="shared" si="181"/>
        <v>0</v>
      </c>
      <c r="BH86" s="84"/>
      <c r="BI86" s="84"/>
      <c r="BJ86" s="109">
        <f t="shared" si="182"/>
        <v>0</v>
      </c>
      <c r="BK86" s="84"/>
      <c r="BL86" s="84"/>
      <c r="BM86" s="87">
        <f t="shared" si="188"/>
        <v>0</v>
      </c>
      <c r="BN86" s="135">
        <f t="shared" si="183"/>
        <v>8705208800</v>
      </c>
      <c r="BO86" s="135">
        <f t="shared" si="183"/>
        <v>7949941700</v>
      </c>
      <c r="BP86" s="135">
        <f t="shared" si="183"/>
        <v>-755267100</v>
      </c>
      <c r="BQ86" s="84">
        <v>5000000</v>
      </c>
      <c r="BR86" s="84">
        <v>0</v>
      </c>
      <c r="BS86" s="109">
        <f t="shared" si="184"/>
        <v>-5000000</v>
      </c>
      <c r="BT86" s="135">
        <f t="shared" si="193"/>
        <v>5000000</v>
      </c>
      <c r="BU86" s="135">
        <f t="shared" si="193"/>
        <v>0</v>
      </c>
      <c r="BV86" s="135">
        <f t="shared" si="193"/>
        <v>-5000000</v>
      </c>
      <c r="BW86" s="84"/>
      <c r="BX86" s="84"/>
      <c r="BY86" s="84">
        <f t="shared" si="194"/>
        <v>0</v>
      </c>
      <c r="BZ86" s="84"/>
      <c r="CA86" s="84"/>
      <c r="CB86" s="109">
        <f t="shared" si="185"/>
        <v>0</v>
      </c>
      <c r="CC86" s="135">
        <f t="shared" si="186"/>
        <v>0</v>
      </c>
      <c r="CD86" s="135">
        <f t="shared" si="186"/>
        <v>0</v>
      </c>
      <c r="CE86" s="135">
        <f t="shared" si="186"/>
        <v>0</v>
      </c>
      <c r="CF86" s="91">
        <f t="shared" si="187"/>
        <v>8710208800</v>
      </c>
      <c r="CG86" s="91">
        <f>SUM(BO86+BU86+CD86)</f>
        <v>7949941700</v>
      </c>
      <c r="CH86" s="91">
        <f t="shared" si="187"/>
        <v>-760267100</v>
      </c>
    </row>
    <row r="87" spans="1:16320">
      <c r="A87" s="13">
        <v>76</v>
      </c>
      <c r="B87" s="14" t="s">
        <v>67</v>
      </c>
      <c r="C87" s="84"/>
      <c r="D87" s="84"/>
      <c r="E87" s="87">
        <v>0</v>
      </c>
      <c r="F87" s="84"/>
      <c r="G87" s="84"/>
      <c r="H87" s="87">
        <v>0</v>
      </c>
      <c r="I87" s="84"/>
      <c r="J87" s="84"/>
      <c r="K87" s="87">
        <v>0</v>
      </c>
      <c r="L87" s="84"/>
      <c r="M87" s="84"/>
      <c r="N87" s="109">
        <v>0</v>
      </c>
      <c r="O87" s="84"/>
      <c r="P87" s="84"/>
      <c r="Q87" s="109">
        <v>0</v>
      </c>
      <c r="R87" s="84"/>
      <c r="S87" s="84"/>
      <c r="T87" s="87">
        <v>0</v>
      </c>
      <c r="U87" s="84"/>
      <c r="V87" s="84"/>
      <c r="W87" s="87">
        <v>0</v>
      </c>
      <c r="X87" s="84"/>
      <c r="Y87" s="84"/>
      <c r="Z87" s="84">
        <f t="shared" si="122"/>
        <v>0</v>
      </c>
      <c r="AA87" s="84"/>
      <c r="AB87" s="84"/>
      <c r="AC87" s="84">
        <f t="shared" si="114"/>
        <v>0</v>
      </c>
      <c r="AD87" s="84"/>
      <c r="AE87" s="84"/>
      <c r="AF87" s="84">
        <f t="shared" si="115"/>
        <v>0</v>
      </c>
      <c r="AG87" s="84"/>
      <c r="AH87" s="84"/>
      <c r="AI87" s="84">
        <f t="shared" si="116"/>
        <v>0</v>
      </c>
      <c r="AJ87" s="84"/>
      <c r="AK87" s="84"/>
      <c r="AL87" s="84">
        <f t="shared" si="117"/>
        <v>0</v>
      </c>
      <c r="AM87" s="84"/>
      <c r="AN87" s="84"/>
      <c r="AO87" s="84">
        <f t="shared" si="118"/>
        <v>0</v>
      </c>
      <c r="AP87" s="84"/>
      <c r="AQ87" s="84"/>
      <c r="AR87" s="87">
        <v>0</v>
      </c>
      <c r="AS87" s="86">
        <v>0</v>
      </c>
      <c r="AT87" s="86">
        <v>0</v>
      </c>
      <c r="AU87" s="87">
        <v>0</v>
      </c>
      <c r="AV87" s="84"/>
      <c r="AW87" s="84"/>
      <c r="AX87" s="84">
        <f t="shared" si="119"/>
        <v>0</v>
      </c>
      <c r="AY87" s="84"/>
      <c r="AZ87" s="84"/>
      <c r="BA87" s="84">
        <f t="shared" si="120"/>
        <v>0</v>
      </c>
      <c r="BB87" s="84"/>
      <c r="BC87" s="84"/>
      <c r="BD87" s="87">
        <f t="shared" si="179"/>
        <v>0</v>
      </c>
      <c r="BE87" s="86">
        <v>0</v>
      </c>
      <c r="BF87" s="86">
        <v>0</v>
      </c>
      <c r="BG87" s="87">
        <f t="shared" si="181"/>
        <v>0</v>
      </c>
      <c r="BH87" s="86">
        <v>0</v>
      </c>
      <c r="BI87" s="86">
        <v>0</v>
      </c>
      <c r="BJ87" s="109">
        <f t="shared" si="182"/>
        <v>0</v>
      </c>
      <c r="BK87" s="86">
        <v>0</v>
      </c>
      <c r="BL87" s="86">
        <v>0</v>
      </c>
      <c r="BM87" s="87">
        <f t="shared" si="188"/>
        <v>0</v>
      </c>
      <c r="BN87" s="91">
        <f t="shared" si="183"/>
        <v>0</v>
      </c>
      <c r="BO87" s="91">
        <f t="shared" ref="BO87:BP87" si="195">SUM(D87+G87+J87+M87+P87+S87+V87+Y87+AB87+AE87+AH87+AK87+AN87+AQ87+AT87+AW87+AZ87+BC87+BF87+BI87+BL87)</f>
        <v>0</v>
      </c>
      <c r="BP87" s="91">
        <f t="shared" si="195"/>
        <v>0</v>
      </c>
      <c r="BQ87" s="84"/>
      <c r="BR87" s="84"/>
      <c r="BS87" s="87">
        <f t="shared" si="184"/>
        <v>0</v>
      </c>
      <c r="BT87" s="91">
        <f t="shared" si="193"/>
        <v>0</v>
      </c>
      <c r="BU87" s="91">
        <f t="shared" si="193"/>
        <v>0</v>
      </c>
      <c r="BV87" s="91">
        <f t="shared" si="193"/>
        <v>0</v>
      </c>
      <c r="BW87" s="84"/>
      <c r="BX87" s="84"/>
      <c r="BY87" s="84">
        <f t="shared" ref="BY87" si="196">BX87-BW87</f>
        <v>0</v>
      </c>
      <c r="BZ87" s="84"/>
      <c r="CA87" s="84"/>
      <c r="CB87" s="87">
        <f t="shared" si="185"/>
        <v>0</v>
      </c>
      <c r="CC87" s="91">
        <f t="shared" si="186"/>
        <v>0</v>
      </c>
      <c r="CD87" s="91">
        <f t="shared" si="186"/>
        <v>0</v>
      </c>
      <c r="CE87" s="91">
        <f t="shared" si="186"/>
        <v>0</v>
      </c>
      <c r="CF87" s="91">
        <f t="shared" si="187"/>
        <v>0</v>
      </c>
      <c r="CG87" s="91">
        <f t="shared" si="187"/>
        <v>0</v>
      </c>
      <c r="CH87" s="91">
        <f t="shared" si="187"/>
        <v>0</v>
      </c>
    </row>
    <row r="88" spans="1:16320">
      <c r="A88" s="57">
        <v>77</v>
      </c>
      <c r="B88" s="58" t="s">
        <v>68</v>
      </c>
      <c r="C88" s="106">
        <f>SUM(C89:C92)</f>
        <v>0</v>
      </c>
      <c r="D88" s="106">
        <f>SUM(D89:D92)</f>
        <v>0</v>
      </c>
      <c r="E88" s="176">
        <v>0</v>
      </c>
      <c r="F88" s="106">
        <f>SUM(F89:F92)</f>
        <v>0</v>
      </c>
      <c r="G88" s="106">
        <f>SUM(G89:G92)</f>
        <v>0</v>
      </c>
      <c r="H88" s="176">
        <v>0</v>
      </c>
      <c r="I88" s="106">
        <f>SUM(I89:I92)</f>
        <v>4</v>
      </c>
      <c r="J88" s="106">
        <f>SUM(J89:J92)</f>
        <v>4</v>
      </c>
      <c r="K88" s="176">
        <v>-1</v>
      </c>
      <c r="L88" s="88">
        <v>0</v>
      </c>
      <c r="M88" s="88">
        <v>0</v>
      </c>
      <c r="N88" s="176">
        <v>0</v>
      </c>
      <c r="O88" s="106">
        <f>SUM(O89:O92)</f>
        <v>56</v>
      </c>
      <c r="P88" s="106">
        <f>SUM(P89:P92)</f>
        <v>56</v>
      </c>
      <c r="Q88" s="176">
        <v>0</v>
      </c>
      <c r="R88" s="106">
        <f>SUM(R89:R92)</f>
        <v>0</v>
      </c>
      <c r="S88" s="106">
        <f>SUM(S89:S92)</f>
        <v>0</v>
      </c>
      <c r="T88" s="176">
        <v>0</v>
      </c>
      <c r="U88" s="106">
        <f>SUM(U89:U92)</f>
        <v>17</v>
      </c>
      <c r="V88" s="106">
        <f>SUM(V89:V92)</f>
        <v>17</v>
      </c>
      <c r="W88" s="176">
        <v>0</v>
      </c>
      <c r="X88" s="106">
        <f>SUM(X89:X93)</f>
        <v>8</v>
      </c>
      <c r="Y88" s="106">
        <f t="shared" ref="Y88:AG88" si="197">SUM(Y89:Y93)</f>
        <v>8</v>
      </c>
      <c r="Z88" s="106">
        <f t="shared" si="122"/>
        <v>0</v>
      </c>
      <c r="AA88" s="106">
        <f t="shared" si="197"/>
        <v>25</v>
      </c>
      <c r="AB88" s="106">
        <f t="shared" si="197"/>
        <v>25</v>
      </c>
      <c r="AC88" s="106">
        <f t="shared" si="114"/>
        <v>0</v>
      </c>
      <c r="AD88" s="106">
        <f t="shared" si="197"/>
        <v>33</v>
      </c>
      <c r="AE88" s="106">
        <f t="shared" si="197"/>
        <v>33</v>
      </c>
      <c r="AF88" s="106">
        <f t="shared" si="115"/>
        <v>0</v>
      </c>
      <c r="AG88" s="106">
        <f t="shared" si="197"/>
        <v>30</v>
      </c>
      <c r="AH88" s="106">
        <f>SUM(AH89:AH93)</f>
        <v>28</v>
      </c>
      <c r="AI88" s="106">
        <f t="shared" si="116"/>
        <v>2</v>
      </c>
      <c r="AJ88" s="106">
        <f>SUM(AJ89:AJ93)</f>
        <v>37</v>
      </c>
      <c r="AK88" s="106">
        <f>SUM(AK89:AK93)</f>
        <v>37</v>
      </c>
      <c r="AL88" s="106">
        <f t="shared" si="117"/>
        <v>0</v>
      </c>
      <c r="AM88" s="106">
        <f>SUM(AM89:AM93)</f>
        <v>20</v>
      </c>
      <c r="AN88" s="106">
        <f>SUM(AN89:AN93)</f>
        <v>20</v>
      </c>
      <c r="AO88" s="106">
        <f t="shared" si="118"/>
        <v>0</v>
      </c>
      <c r="AP88" s="106">
        <f>SUM(AP89:AP93)</f>
        <v>1</v>
      </c>
      <c r="AQ88" s="106">
        <f>SUM(AQ89:AQ93)</f>
        <v>1</v>
      </c>
      <c r="AR88" s="176">
        <v>0</v>
      </c>
      <c r="AS88" s="88">
        <v>0</v>
      </c>
      <c r="AT88" s="88">
        <v>0</v>
      </c>
      <c r="AU88" s="176">
        <v>0</v>
      </c>
      <c r="AV88" s="106">
        <f t="shared" ref="AV88:BC88" si="198">SUM(AV89:AV92)</f>
        <v>108</v>
      </c>
      <c r="AW88" s="106">
        <f t="shared" si="198"/>
        <v>108</v>
      </c>
      <c r="AX88" s="106">
        <f t="shared" si="119"/>
        <v>0</v>
      </c>
      <c r="AY88" s="106">
        <f t="shared" si="198"/>
        <v>93</v>
      </c>
      <c r="AZ88" s="106">
        <f t="shared" si="198"/>
        <v>93</v>
      </c>
      <c r="BA88" s="106">
        <f t="shared" si="120"/>
        <v>0</v>
      </c>
      <c r="BB88" s="106">
        <f t="shared" si="198"/>
        <v>101</v>
      </c>
      <c r="BC88" s="106">
        <f t="shared" si="198"/>
        <v>101</v>
      </c>
      <c r="BD88" s="176">
        <f t="shared" ref="BD88" si="199">SUM(BD89:BD92)</f>
        <v>0</v>
      </c>
      <c r="BE88" s="88">
        <f t="shared" ref="BE88:BM88" si="200">SUM(BE89:BE92)</f>
        <v>0</v>
      </c>
      <c r="BF88" s="88">
        <f t="shared" si="200"/>
        <v>0</v>
      </c>
      <c r="BG88" s="176">
        <f t="shared" si="200"/>
        <v>0</v>
      </c>
      <c r="BH88" s="88">
        <f t="shared" si="200"/>
        <v>0</v>
      </c>
      <c r="BI88" s="88">
        <f t="shared" si="200"/>
        <v>0</v>
      </c>
      <c r="BJ88" s="176">
        <f t="shared" si="200"/>
        <v>0</v>
      </c>
      <c r="BK88" s="88">
        <f t="shared" si="200"/>
        <v>0</v>
      </c>
      <c r="BL88" s="88">
        <f t="shared" si="200"/>
        <v>0</v>
      </c>
      <c r="BM88" s="176">
        <f t="shared" si="200"/>
        <v>0</v>
      </c>
      <c r="BN88" s="90">
        <f t="shared" si="183"/>
        <v>533</v>
      </c>
      <c r="BO88" s="90">
        <f t="shared" si="183"/>
        <v>531</v>
      </c>
      <c r="BP88" s="90">
        <f t="shared" si="183"/>
        <v>1</v>
      </c>
      <c r="BQ88" s="88">
        <f>SUM(BQ89:BQ92)</f>
        <v>0</v>
      </c>
      <c r="BR88" s="88">
        <f>SUM(BR89:BR92)</f>
        <v>0</v>
      </c>
      <c r="BS88" s="176">
        <f t="shared" si="184"/>
        <v>0</v>
      </c>
      <c r="BT88" s="90">
        <f t="shared" si="193"/>
        <v>0</v>
      </c>
      <c r="BU88" s="90">
        <f t="shared" si="193"/>
        <v>0</v>
      </c>
      <c r="BV88" s="90">
        <f t="shared" si="193"/>
        <v>0</v>
      </c>
      <c r="BW88" s="88">
        <f>SUM(BW89:BW92)</f>
        <v>0</v>
      </c>
      <c r="BX88" s="88">
        <f>SUM(BX89:BX92)</f>
        <v>0</v>
      </c>
      <c r="BY88" s="176">
        <f t="shared" ref="BY88:BY107" si="201">SUM(BX88-BW88)</f>
        <v>0</v>
      </c>
      <c r="BZ88" s="88">
        <f>SUM(BZ89:BZ92)</f>
        <v>0</v>
      </c>
      <c r="CA88" s="88">
        <f>SUM(CA89:CA92)</f>
        <v>0</v>
      </c>
      <c r="CB88" s="176">
        <f t="shared" si="185"/>
        <v>0</v>
      </c>
      <c r="CC88" s="90">
        <f t="shared" si="186"/>
        <v>0</v>
      </c>
      <c r="CD88" s="90">
        <f t="shared" si="186"/>
        <v>0</v>
      </c>
      <c r="CE88" s="90">
        <f t="shared" si="186"/>
        <v>0</v>
      </c>
      <c r="CF88" s="90">
        <f t="shared" si="187"/>
        <v>533</v>
      </c>
      <c r="CG88" s="90">
        <f t="shared" si="187"/>
        <v>531</v>
      </c>
      <c r="CH88" s="90">
        <f t="shared" si="187"/>
        <v>1</v>
      </c>
      <c r="CI88" s="78"/>
      <c r="CJ88" s="10"/>
      <c r="CK88" s="10"/>
      <c r="CL88" s="10"/>
      <c r="CM88" s="9"/>
      <c r="CN88" s="9"/>
      <c r="CO88" s="78"/>
      <c r="CP88" s="10"/>
      <c r="CQ88" s="10"/>
      <c r="CR88" s="10"/>
      <c r="CS88" s="9"/>
      <c r="CT88" s="9"/>
      <c r="CU88" s="78"/>
      <c r="CV88" s="9"/>
      <c r="CW88" s="9"/>
      <c r="CX88" s="78"/>
      <c r="CY88" s="10"/>
      <c r="CZ88" s="10"/>
      <c r="DA88" s="10"/>
      <c r="DB88" s="10"/>
      <c r="DC88" s="10"/>
      <c r="DD88" s="10"/>
      <c r="DE88" s="57"/>
      <c r="DF88" s="58"/>
      <c r="DG88" s="9"/>
      <c r="DH88" s="9"/>
      <c r="DI88" s="78"/>
      <c r="DJ88" s="9"/>
      <c r="DK88" s="9"/>
      <c r="DL88" s="78"/>
      <c r="DM88" s="9"/>
      <c r="DN88" s="9"/>
      <c r="DO88" s="78"/>
      <c r="DP88" s="9"/>
      <c r="DQ88" s="9"/>
      <c r="DR88" s="78"/>
      <c r="DS88" s="9"/>
      <c r="DT88" s="9"/>
      <c r="DU88" s="78"/>
      <c r="DV88" s="9"/>
      <c r="DW88" s="9"/>
      <c r="DX88" s="78"/>
      <c r="DY88" s="9"/>
      <c r="DZ88" s="9"/>
      <c r="EA88" s="78"/>
      <c r="EB88" s="9"/>
      <c r="EC88" s="9"/>
      <c r="ED88" s="78"/>
      <c r="EE88" s="9"/>
      <c r="EF88" s="9"/>
      <c r="EG88" s="78"/>
      <c r="EH88" s="9"/>
      <c r="EI88" s="9"/>
      <c r="EJ88" s="78"/>
      <c r="EK88" s="9"/>
      <c r="EL88" s="9"/>
      <c r="EM88" s="78"/>
      <c r="EN88" s="9"/>
      <c r="EO88" s="9"/>
      <c r="EP88" s="78"/>
      <c r="EQ88" s="9"/>
      <c r="ER88" s="9"/>
      <c r="ES88" s="78"/>
      <c r="ET88" s="9"/>
      <c r="EU88" s="9"/>
      <c r="EV88" s="78"/>
      <c r="EW88" s="9"/>
      <c r="EX88" s="9"/>
      <c r="EY88" s="78"/>
      <c r="EZ88" s="9"/>
      <c r="FA88" s="9"/>
      <c r="FB88" s="78"/>
      <c r="FC88" s="9"/>
      <c r="FD88" s="9"/>
      <c r="FE88" s="78"/>
      <c r="FF88" s="9"/>
      <c r="FG88" s="9"/>
      <c r="FH88" s="78"/>
      <c r="FI88" s="9"/>
      <c r="FJ88" s="9"/>
      <c r="FK88" s="78"/>
      <c r="FL88" s="9"/>
      <c r="FM88" s="9"/>
      <c r="FN88" s="78"/>
      <c r="FO88" s="9"/>
      <c r="FP88" s="9"/>
      <c r="FQ88" s="78"/>
      <c r="FR88" s="10"/>
      <c r="FS88" s="10"/>
      <c r="FT88" s="10"/>
      <c r="FU88" s="9"/>
      <c r="FV88" s="9"/>
      <c r="FW88" s="78"/>
      <c r="FX88" s="10"/>
      <c r="FY88" s="10"/>
      <c r="FZ88" s="10"/>
      <c r="GA88" s="9"/>
      <c r="GB88" s="9"/>
      <c r="GC88" s="78"/>
      <c r="GD88" s="9"/>
      <c r="GE88" s="9"/>
      <c r="GF88" s="78"/>
      <c r="GG88" s="10"/>
      <c r="GH88" s="10"/>
      <c r="GI88" s="10"/>
      <c r="GJ88" s="10"/>
      <c r="GK88" s="10"/>
      <c r="GL88" s="10"/>
      <c r="GM88" s="57"/>
      <c r="GN88" s="58"/>
      <c r="GO88" s="9"/>
      <c r="GP88" s="9"/>
      <c r="GQ88" s="78"/>
      <c r="GR88" s="9"/>
      <c r="GS88" s="9"/>
      <c r="GT88" s="78"/>
      <c r="GU88" s="9"/>
      <c r="GV88" s="9"/>
      <c r="GW88" s="78"/>
      <c r="GX88" s="9"/>
      <c r="GY88" s="9"/>
      <c r="GZ88" s="78"/>
      <c r="HA88" s="9"/>
      <c r="HB88" s="9"/>
      <c r="HC88" s="78"/>
      <c r="HD88" s="9"/>
      <c r="HE88" s="9"/>
      <c r="HF88" s="78"/>
      <c r="HG88" s="9"/>
      <c r="HH88" s="9"/>
      <c r="HI88" s="78"/>
      <c r="HJ88" s="9"/>
      <c r="HK88" s="9"/>
      <c r="HL88" s="78"/>
      <c r="HM88" s="9"/>
      <c r="HN88" s="9"/>
      <c r="HO88" s="78"/>
      <c r="HP88" s="9"/>
      <c r="HQ88" s="9"/>
      <c r="HR88" s="78"/>
      <c r="HS88" s="9"/>
      <c r="HT88" s="9"/>
      <c r="HU88" s="78"/>
      <c r="HV88" s="9"/>
      <c r="HW88" s="9"/>
      <c r="HX88" s="78"/>
      <c r="HY88" s="9"/>
      <c r="HZ88" s="9"/>
      <c r="IA88" s="78"/>
      <c r="IB88" s="9"/>
      <c r="IC88" s="9"/>
      <c r="ID88" s="78"/>
      <c r="IE88" s="9"/>
      <c r="IF88" s="9"/>
      <c r="IG88" s="78"/>
      <c r="IH88" s="9"/>
      <c r="II88" s="9"/>
      <c r="IJ88" s="78"/>
      <c r="IK88" s="9"/>
      <c r="IL88" s="9"/>
      <c r="IM88" s="78"/>
      <c r="IN88" s="9"/>
      <c r="IO88" s="9"/>
      <c r="IP88" s="78"/>
      <c r="IQ88" s="9"/>
      <c r="IR88" s="9"/>
      <c r="IS88" s="78"/>
      <c r="IT88" s="9"/>
      <c r="IU88" s="9"/>
      <c r="IV88" s="78"/>
      <c r="IW88" s="9"/>
      <c r="IX88" s="9"/>
      <c r="IY88" s="78"/>
      <c r="IZ88" s="10"/>
      <c r="JA88" s="10"/>
      <c r="JB88" s="10"/>
      <c r="JC88" s="9"/>
      <c r="JD88" s="9"/>
      <c r="JE88" s="78"/>
      <c r="JF88" s="10"/>
      <c r="JG88" s="10"/>
      <c r="JH88" s="10"/>
      <c r="JI88" s="9"/>
      <c r="JJ88" s="9"/>
      <c r="JK88" s="78"/>
      <c r="JL88" s="9"/>
      <c r="JM88" s="9"/>
      <c r="JN88" s="78"/>
      <c r="JO88" s="10"/>
      <c r="JP88" s="10"/>
      <c r="JQ88" s="10"/>
      <c r="JR88" s="10"/>
      <c r="JS88" s="10"/>
      <c r="JT88" s="10"/>
      <c r="JU88" s="57"/>
      <c r="JV88" s="58"/>
      <c r="JW88" s="9"/>
      <c r="JX88" s="9"/>
      <c r="JY88" s="78"/>
      <c r="JZ88" s="9"/>
      <c r="KA88" s="9"/>
      <c r="KB88" s="78"/>
      <c r="KC88" s="9"/>
      <c r="KD88" s="9"/>
      <c r="KE88" s="78"/>
      <c r="KF88" s="9"/>
      <c r="KG88" s="9"/>
      <c r="KH88" s="78"/>
      <c r="KI88" s="9"/>
      <c r="KJ88" s="9"/>
      <c r="KK88" s="78"/>
      <c r="KL88" s="9"/>
      <c r="KM88" s="9"/>
      <c r="KN88" s="78"/>
      <c r="KO88" s="9"/>
      <c r="KP88" s="9"/>
      <c r="KQ88" s="78"/>
      <c r="KR88" s="9"/>
      <c r="KS88" s="9"/>
      <c r="KT88" s="78"/>
      <c r="KU88" s="9"/>
      <c r="KV88" s="9"/>
      <c r="KW88" s="78"/>
      <c r="KX88" s="9"/>
      <c r="KY88" s="9"/>
      <c r="KZ88" s="78"/>
      <c r="LA88" s="9"/>
      <c r="LB88" s="9"/>
      <c r="LC88" s="78"/>
      <c r="LD88" s="9"/>
      <c r="LE88" s="9"/>
      <c r="LF88" s="78"/>
      <c r="LG88" s="9"/>
      <c r="LH88" s="9"/>
      <c r="LI88" s="78"/>
      <c r="LJ88" s="9"/>
      <c r="LK88" s="9"/>
      <c r="LL88" s="78"/>
      <c r="LM88" s="9"/>
      <c r="LN88" s="9"/>
      <c r="LO88" s="78"/>
      <c r="LP88" s="9"/>
      <c r="LQ88" s="9"/>
      <c r="LR88" s="78"/>
      <c r="LS88" s="9"/>
      <c r="LT88" s="9"/>
      <c r="LU88" s="78"/>
      <c r="LV88" s="9"/>
      <c r="LW88" s="9"/>
      <c r="LX88" s="78"/>
      <c r="LY88" s="9"/>
      <c r="LZ88" s="9"/>
      <c r="MA88" s="78"/>
      <c r="MB88" s="9"/>
      <c r="MC88" s="9"/>
      <c r="MD88" s="78"/>
      <c r="ME88" s="9"/>
      <c r="MF88" s="9"/>
      <c r="MG88" s="78"/>
      <c r="MH88" s="10"/>
      <c r="MI88" s="10"/>
      <c r="MJ88" s="10"/>
      <c r="MK88" s="9"/>
      <c r="ML88" s="9"/>
      <c r="MM88" s="78"/>
      <c r="MN88" s="10"/>
      <c r="MO88" s="10"/>
      <c r="MP88" s="10"/>
      <c r="MQ88" s="9"/>
      <c r="MR88" s="9"/>
      <c r="MS88" s="78"/>
      <c r="MT88" s="9"/>
      <c r="MU88" s="9"/>
      <c r="MV88" s="78"/>
      <c r="MW88" s="10"/>
      <c r="MX88" s="10"/>
      <c r="MY88" s="10"/>
      <c r="MZ88" s="10"/>
      <c r="NA88" s="10"/>
      <c r="NB88" s="10"/>
      <c r="NC88" s="57"/>
      <c r="ND88" s="58"/>
      <c r="NE88" s="9"/>
      <c r="NF88" s="9"/>
      <c r="NG88" s="78"/>
      <c r="NH88" s="9"/>
      <c r="NI88" s="9"/>
      <c r="NJ88" s="78"/>
      <c r="NK88" s="9"/>
      <c r="NL88" s="9"/>
      <c r="NM88" s="78"/>
      <c r="NN88" s="9"/>
      <c r="NO88" s="9"/>
      <c r="NP88" s="78"/>
      <c r="NQ88" s="9"/>
      <c r="NR88" s="9"/>
      <c r="NS88" s="78"/>
      <c r="NT88" s="9"/>
      <c r="NU88" s="9"/>
      <c r="NV88" s="78"/>
      <c r="NW88" s="9"/>
      <c r="NX88" s="9"/>
      <c r="NY88" s="78"/>
      <c r="NZ88" s="9"/>
      <c r="OA88" s="9"/>
      <c r="OB88" s="78"/>
      <c r="OC88" s="9"/>
      <c r="OD88" s="9"/>
      <c r="OE88" s="78"/>
      <c r="OF88" s="9"/>
      <c r="OG88" s="9"/>
      <c r="OH88" s="78"/>
      <c r="OI88" s="9"/>
      <c r="OJ88" s="9"/>
      <c r="OK88" s="78"/>
      <c r="OL88" s="9"/>
      <c r="OM88" s="9"/>
      <c r="ON88" s="78"/>
      <c r="OO88" s="9"/>
      <c r="OP88" s="9"/>
      <c r="OQ88" s="78"/>
      <c r="OR88" s="9"/>
      <c r="OS88" s="9"/>
      <c r="OT88" s="78"/>
      <c r="OU88" s="9"/>
      <c r="OV88" s="9"/>
      <c r="OW88" s="78"/>
      <c r="OX88" s="9"/>
      <c r="OY88" s="9"/>
      <c r="OZ88" s="78"/>
      <c r="PA88" s="9"/>
      <c r="PB88" s="9"/>
      <c r="PC88" s="78"/>
      <c r="PD88" s="9"/>
      <c r="PE88" s="9"/>
      <c r="PF88" s="78"/>
      <c r="PG88" s="9"/>
      <c r="PH88" s="9"/>
      <c r="PI88" s="78"/>
      <c r="PJ88" s="9"/>
      <c r="PK88" s="9"/>
      <c r="PL88" s="78"/>
      <c r="PM88" s="9"/>
      <c r="PN88" s="9"/>
      <c r="PO88" s="78"/>
      <c r="PP88" s="10"/>
      <c r="PQ88" s="10"/>
      <c r="PR88" s="10"/>
      <c r="PS88" s="9"/>
      <c r="PT88" s="9"/>
      <c r="PU88" s="78"/>
      <c r="PV88" s="10"/>
      <c r="PW88" s="10"/>
      <c r="PX88" s="10"/>
      <c r="PY88" s="9"/>
      <c r="PZ88" s="9"/>
      <c r="QA88" s="78"/>
      <c r="QB88" s="9"/>
      <c r="QC88" s="9"/>
      <c r="QD88" s="78"/>
      <c r="QE88" s="10"/>
      <c r="QF88" s="10"/>
      <c r="QG88" s="10"/>
      <c r="QH88" s="10"/>
      <c r="QI88" s="10"/>
      <c r="QJ88" s="10"/>
      <c r="QK88" s="57"/>
      <c r="QL88" s="58"/>
      <c r="QM88" s="9"/>
      <c r="QN88" s="9"/>
      <c r="QO88" s="78"/>
      <c r="QP88" s="9"/>
      <c r="QQ88" s="9"/>
      <c r="QR88" s="78"/>
      <c r="QS88" s="9"/>
      <c r="QT88" s="9"/>
      <c r="QU88" s="78"/>
      <c r="QV88" s="9"/>
      <c r="QW88" s="9"/>
      <c r="QX88" s="78"/>
      <c r="QY88" s="9"/>
      <c r="QZ88" s="9"/>
      <c r="RA88" s="78"/>
      <c r="RB88" s="9"/>
      <c r="RC88" s="9"/>
      <c r="RD88" s="78"/>
      <c r="RE88" s="9"/>
      <c r="RF88" s="9"/>
      <c r="RG88" s="78"/>
      <c r="RH88" s="9"/>
      <c r="RI88" s="9"/>
      <c r="RJ88" s="78"/>
      <c r="RK88" s="9"/>
      <c r="RL88" s="9"/>
      <c r="RM88" s="78"/>
      <c r="RN88" s="9"/>
      <c r="RO88" s="9"/>
      <c r="RP88" s="78"/>
      <c r="RQ88" s="9"/>
      <c r="RR88" s="9"/>
      <c r="RS88" s="78"/>
      <c r="RT88" s="9"/>
      <c r="RU88" s="9"/>
      <c r="RV88" s="78"/>
      <c r="RW88" s="9"/>
      <c r="RX88" s="9"/>
      <c r="RY88" s="78"/>
      <c r="RZ88" s="9"/>
      <c r="SA88" s="9"/>
      <c r="SB88" s="78"/>
      <c r="SC88" s="9"/>
      <c r="SD88" s="9"/>
      <c r="SE88" s="78"/>
      <c r="SF88" s="9"/>
      <c r="SG88" s="9"/>
      <c r="SH88" s="78"/>
      <c r="SI88" s="9"/>
      <c r="SJ88" s="9"/>
      <c r="SK88" s="78"/>
      <c r="SL88" s="9"/>
      <c r="SM88" s="9"/>
      <c r="SN88" s="78"/>
      <c r="SO88" s="9"/>
      <c r="SP88" s="9"/>
      <c r="SQ88" s="78"/>
      <c r="SR88" s="9"/>
      <c r="SS88" s="9"/>
      <c r="ST88" s="78"/>
      <c r="SU88" s="9"/>
      <c r="SV88" s="9"/>
      <c r="SW88" s="78"/>
      <c r="SX88" s="10"/>
      <c r="SY88" s="10"/>
      <c r="SZ88" s="10"/>
      <c r="TA88" s="9"/>
      <c r="TB88" s="9"/>
      <c r="TC88" s="78"/>
      <c r="TD88" s="10"/>
      <c r="TE88" s="10"/>
      <c r="TF88" s="10"/>
      <c r="TG88" s="9"/>
      <c r="TH88" s="9"/>
      <c r="TI88" s="78"/>
      <c r="TJ88" s="9"/>
      <c r="TK88" s="9"/>
      <c r="TL88" s="78"/>
      <c r="TM88" s="10"/>
      <c r="TN88" s="10"/>
      <c r="TO88" s="10"/>
      <c r="TP88" s="10"/>
      <c r="TQ88" s="10"/>
      <c r="TR88" s="10"/>
      <c r="TS88" s="57"/>
      <c r="TT88" s="58"/>
      <c r="TU88" s="9"/>
      <c r="TV88" s="9"/>
      <c r="TW88" s="78"/>
      <c r="TX88" s="9"/>
      <c r="TY88" s="9"/>
      <c r="TZ88" s="78"/>
      <c r="UA88" s="9"/>
      <c r="UB88" s="9"/>
      <c r="UC88" s="78"/>
      <c r="UD88" s="9"/>
      <c r="UE88" s="9"/>
      <c r="UF88" s="78"/>
      <c r="UG88" s="9"/>
      <c r="UH88" s="9"/>
      <c r="UI88" s="78"/>
      <c r="UJ88" s="9"/>
      <c r="UK88" s="9"/>
      <c r="UL88" s="78"/>
      <c r="UM88" s="9"/>
      <c r="UN88" s="9"/>
      <c r="UO88" s="78"/>
      <c r="UP88" s="9"/>
      <c r="UQ88" s="9"/>
      <c r="UR88" s="78"/>
      <c r="US88" s="9"/>
      <c r="UT88" s="9"/>
      <c r="UU88" s="78"/>
      <c r="UV88" s="9"/>
      <c r="UW88" s="9"/>
      <c r="UX88" s="78"/>
      <c r="UY88" s="9"/>
      <c r="UZ88" s="9"/>
      <c r="VA88" s="78"/>
      <c r="VB88" s="9"/>
      <c r="VC88" s="9"/>
      <c r="VD88" s="78"/>
      <c r="VE88" s="9"/>
      <c r="VF88" s="9"/>
      <c r="VG88" s="78"/>
      <c r="VH88" s="9"/>
      <c r="VI88" s="9"/>
      <c r="VJ88" s="78"/>
      <c r="VK88" s="9"/>
      <c r="VL88" s="9"/>
      <c r="VM88" s="78"/>
      <c r="VN88" s="9"/>
      <c r="VO88" s="9"/>
      <c r="VP88" s="78"/>
      <c r="VQ88" s="9"/>
      <c r="VR88" s="9"/>
      <c r="VS88" s="78"/>
      <c r="VT88" s="9"/>
      <c r="VU88" s="9"/>
      <c r="VV88" s="78"/>
      <c r="VW88" s="9"/>
      <c r="VX88" s="9"/>
      <c r="VY88" s="78"/>
      <c r="VZ88" s="9"/>
      <c r="WA88" s="9"/>
      <c r="WB88" s="78"/>
      <c r="WC88" s="9"/>
      <c r="WD88" s="9"/>
      <c r="WE88" s="78"/>
      <c r="WF88" s="10"/>
      <c r="WG88" s="10"/>
      <c r="WH88" s="10"/>
      <c r="WI88" s="9"/>
      <c r="WJ88" s="9"/>
      <c r="WK88" s="78"/>
      <c r="WL88" s="10"/>
      <c r="WM88" s="10"/>
      <c r="WN88" s="10"/>
      <c r="WO88" s="9"/>
      <c r="WP88" s="9"/>
      <c r="WQ88" s="78"/>
      <c r="WR88" s="9"/>
      <c r="WS88" s="9"/>
      <c r="WT88" s="78"/>
      <c r="WU88" s="10"/>
      <c r="WV88" s="10"/>
      <c r="WW88" s="10"/>
      <c r="WX88" s="10"/>
      <c r="WY88" s="10"/>
      <c r="WZ88" s="10"/>
      <c r="XA88" s="57"/>
      <c r="XB88" s="58"/>
      <c r="XC88" s="9"/>
      <c r="XD88" s="9"/>
      <c r="XE88" s="78"/>
      <c r="XF88" s="9"/>
      <c r="XG88" s="9"/>
      <c r="XH88" s="78"/>
      <c r="XI88" s="9"/>
      <c r="XJ88" s="9"/>
      <c r="XK88" s="78"/>
      <c r="XL88" s="9"/>
      <c r="XM88" s="9"/>
      <c r="XN88" s="78"/>
      <c r="XO88" s="9"/>
      <c r="XP88" s="9"/>
      <c r="XQ88" s="78"/>
      <c r="XR88" s="9"/>
      <c r="XS88" s="9"/>
      <c r="XT88" s="78"/>
      <c r="XU88" s="9"/>
      <c r="XV88" s="9"/>
      <c r="XW88" s="78"/>
      <c r="XX88" s="9"/>
      <c r="XY88" s="9"/>
      <c r="XZ88" s="78"/>
      <c r="YA88" s="9"/>
      <c r="YB88" s="9"/>
      <c r="YC88" s="78"/>
      <c r="YD88" s="9"/>
      <c r="YE88" s="9"/>
      <c r="YF88" s="78"/>
      <c r="YG88" s="9"/>
      <c r="YH88" s="9"/>
      <c r="YI88" s="78"/>
      <c r="YJ88" s="9"/>
      <c r="YK88" s="9"/>
      <c r="YL88" s="78"/>
      <c r="YM88" s="9"/>
      <c r="YN88" s="9"/>
      <c r="YO88" s="78"/>
      <c r="YP88" s="9"/>
      <c r="YQ88" s="9"/>
      <c r="YR88" s="78"/>
      <c r="YS88" s="9"/>
      <c r="YT88" s="9"/>
      <c r="YU88" s="78"/>
      <c r="YV88" s="9"/>
      <c r="YW88" s="9"/>
      <c r="YX88" s="78"/>
      <c r="YY88" s="9"/>
      <c r="YZ88" s="9"/>
      <c r="ZA88" s="78"/>
      <c r="ZB88" s="9"/>
      <c r="ZC88" s="9"/>
      <c r="ZD88" s="78"/>
      <c r="ZE88" s="9"/>
      <c r="ZF88" s="9"/>
      <c r="ZG88" s="78"/>
      <c r="ZH88" s="9"/>
      <c r="ZI88" s="9"/>
      <c r="ZJ88" s="78"/>
      <c r="ZK88" s="9"/>
      <c r="ZL88" s="9"/>
      <c r="ZM88" s="78"/>
      <c r="ZN88" s="10"/>
      <c r="ZO88" s="10"/>
      <c r="ZP88" s="10"/>
      <c r="ZQ88" s="9"/>
      <c r="ZR88" s="9"/>
      <c r="ZS88" s="78"/>
      <c r="ZT88" s="10"/>
      <c r="ZU88" s="10"/>
      <c r="ZV88" s="10"/>
      <c r="ZW88" s="9"/>
      <c r="ZX88" s="9"/>
      <c r="ZY88" s="78"/>
      <c r="ZZ88" s="9"/>
      <c r="AAA88" s="9"/>
      <c r="AAB88" s="78"/>
      <c r="AAC88" s="10"/>
      <c r="AAD88" s="10"/>
      <c r="AAE88" s="10"/>
      <c r="AAF88" s="10"/>
      <c r="AAG88" s="10"/>
      <c r="AAH88" s="10"/>
      <c r="AAI88" s="57"/>
      <c r="AAJ88" s="58"/>
      <c r="AAK88" s="9"/>
      <c r="AAL88" s="9"/>
      <c r="AAM88" s="78"/>
      <c r="AAN88" s="9"/>
      <c r="AAO88" s="9"/>
      <c r="AAP88" s="78"/>
      <c r="AAQ88" s="9"/>
      <c r="AAR88" s="9"/>
      <c r="AAS88" s="78"/>
      <c r="AAT88" s="9"/>
      <c r="AAU88" s="9"/>
      <c r="AAV88" s="78"/>
      <c r="AAW88" s="9"/>
      <c r="AAX88" s="9"/>
      <c r="AAY88" s="78"/>
      <c r="AAZ88" s="9"/>
      <c r="ABA88" s="9"/>
      <c r="ABB88" s="78"/>
      <c r="ABC88" s="9"/>
      <c r="ABD88" s="9"/>
      <c r="ABE88" s="78"/>
      <c r="ABF88" s="9"/>
      <c r="ABG88" s="9"/>
      <c r="ABH88" s="78"/>
      <c r="ABI88" s="9"/>
      <c r="ABJ88" s="9"/>
      <c r="ABK88" s="78"/>
      <c r="ABL88" s="9"/>
      <c r="ABM88" s="9"/>
      <c r="ABN88" s="78"/>
      <c r="ABO88" s="9"/>
      <c r="ABP88" s="9"/>
      <c r="ABQ88" s="78"/>
      <c r="ABR88" s="9"/>
      <c r="ABS88" s="9"/>
      <c r="ABT88" s="78"/>
      <c r="ABU88" s="9"/>
      <c r="ABV88" s="9"/>
      <c r="ABW88" s="78"/>
      <c r="ABX88" s="9"/>
      <c r="ABY88" s="9"/>
      <c r="ABZ88" s="78"/>
      <c r="ACA88" s="9"/>
      <c r="ACB88" s="9"/>
      <c r="ACC88" s="78"/>
      <c r="ACD88" s="9"/>
      <c r="ACE88" s="9"/>
      <c r="ACF88" s="78"/>
      <c r="ACG88" s="9"/>
      <c r="ACH88" s="9"/>
      <c r="ACI88" s="78"/>
      <c r="ACJ88" s="9"/>
      <c r="ACK88" s="9"/>
      <c r="ACL88" s="78"/>
      <c r="ACM88" s="9"/>
      <c r="ACN88" s="9"/>
      <c r="ACO88" s="78"/>
      <c r="ACP88" s="9"/>
      <c r="ACQ88" s="9"/>
      <c r="ACR88" s="78"/>
      <c r="ACS88" s="9"/>
      <c r="ACT88" s="9"/>
      <c r="ACU88" s="78"/>
      <c r="ACV88" s="10"/>
      <c r="ACW88" s="10"/>
      <c r="ACX88" s="10"/>
      <c r="ACY88" s="9"/>
      <c r="ACZ88" s="9"/>
      <c r="ADA88" s="78"/>
      <c r="ADB88" s="10"/>
      <c r="ADC88" s="10"/>
      <c r="ADD88" s="10"/>
      <c r="ADE88" s="9"/>
      <c r="ADF88" s="9"/>
      <c r="ADG88" s="78"/>
      <c r="ADH88" s="9"/>
      <c r="ADI88" s="9"/>
      <c r="ADJ88" s="78"/>
      <c r="ADK88" s="10"/>
      <c r="ADL88" s="10"/>
      <c r="ADM88" s="10"/>
      <c r="ADN88" s="10"/>
      <c r="ADO88" s="10"/>
      <c r="ADP88" s="10"/>
      <c r="ADQ88" s="57"/>
      <c r="ADR88" s="58"/>
      <c r="ADS88" s="9"/>
      <c r="ADT88" s="9"/>
      <c r="ADU88" s="78"/>
      <c r="ADV88" s="9"/>
      <c r="ADW88" s="9"/>
      <c r="ADX88" s="78"/>
      <c r="ADY88" s="9"/>
      <c r="ADZ88" s="9"/>
      <c r="AEA88" s="78"/>
      <c r="AEB88" s="9"/>
      <c r="AEC88" s="9"/>
      <c r="AED88" s="78"/>
      <c r="AEE88" s="9"/>
      <c r="AEF88" s="9"/>
      <c r="AEG88" s="78"/>
      <c r="AEH88" s="9"/>
      <c r="AEI88" s="9"/>
      <c r="AEJ88" s="78"/>
      <c r="AEK88" s="9"/>
      <c r="AEL88" s="9"/>
      <c r="AEM88" s="78"/>
      <c r="AEN88" s="9"/>
      <c r="AEO88" s="9"/>
      <c r="AEP88" s="78"/>
      <c r="AEQ88" s="9"/>
      <c r="AER88" s="9"/>
      <c r="AES88" s="78"/>
      <c r="AET88" s="9"/>
      <c r="AEU88" s="9"/>
      <c r="AEV88" s="78"/>
      <c r="AEW88" s="9"/>
      <c r="AEX88" s="9"/>
      <c r="AEY88" s="78"/>
      <c r="AEZ88" s="9"/>
      <c r="AFA88" s="9"/>
      <c r="AFB88" s="78"/>
      <c r="AFC88" s="9"/>
      <c r="AFD88" s="9"/>
      <c r="AFE88" s="78"/>
      <c r="AFF88" s="9"/>
      <c r="AFG88" s="9"/>
      <c r="AFH88" s="78"/>
      <c r="AFI88" s="9"/>
      <c r="AFJ88" s="9"/>
      <c r="AFK88" s="78"/>
      <c r="AFL88" s="9"/>
      <c r="AFM88" s="9"/>
      <c r="AFN88" s="78"/>
      <c r="AFO88" s="9"/>
      <c r="AFP88" s="9"/>
      <c r="AFQ88" s="78"/>
      <c r="AFR88" s="9"/>
      <c r="AFS88" s="9"/>
      <c r="AFT88" s="78"/>
      <c r="AFU88" s="9"/>
      <c r="AFV88" s="9"/>
      <c r="AFW88" s="78"/>
      <c r="AFX88" s="9"/>
      <c r="AFY88" s="9"/>
      <c r="AFZ88" s="78"/>
      <c r="AGA88" s="9"/>
      <c r="AGB88" s="9"/>
      <c r="AGC88" s="78"/>
      <c r="AGD88" s="10"/>
      <c r="AGE88" s="10"/>
      <c r="AGF88" s="10"/>
      <c r="AGG88" s="9"/>
      <c r="AGH88" s="9"/>
      <c r="AGI88" s="78"/>
      <c r="AGJ88" s="10"/>
      <c r="AGK88" s="10"/>
      <c r="AGL88" s="10"/>
      <c r="AGM88" s="9"/>
      <c r="AGN88" s="9"/>
      <c r="AGO88" s="78"/>
      <c r="AGP88" s="9"/>
      <c r="AGQ88" s="9"/>
      <c r="AGR88" s="78"/>
      <c r="AGS88" s="10"/>
      <c r="AGT88" s="10"/>
      <c r="AGU88" s="10"/>
      <c r="AGV88" s="10"/>
      <c r="AGW88" s="10"/>
      <c r="AGX88" s="10"/>
      <c r="AGY88" s="57"/>
      <c r="AGZ88" s="58"/>
      <c r="AHA88" s="9"/>
      <c r="AHB88" s="9"/>
      <c r="AHC88" s="78"/>
      <c r="AHD88" s="9"/>
      <c r="AHE88" s="9"/>
      <c r="AHF88" s="78"/>
      <c r="AHG88" s="9"/>
      <c r="AHH88" s="9"/>
      <c r="AHI88" s="78"/>
      <c r="AHJ88" s="9"/>
      <c r="AHK88" s="9"/>
      <c r="AHL88" s="78"/>
      <c r="AHM88" s="9"/>
      <c r="AHN88" s="9"/>
      <c r="AHO88" s="78"/>
      <c r="AHP88" s="9"/>
      <c r="AHQ88" s="9"/>
      <c r="AHR88" s="78"/>
      <c r="AHS88" s="9"/>
      <c r="AHT88" s="9"/>
      <c r="AHU88" s="78"/>
      <c r="AHV88" s="9"/>
      <c r="AHW88" s="9"/>
      <c r="AHX88" s="78"/>
      <c r="AHY88" s="9"/>
      <c r="AHZ88" s="9"/>
      <c r="AIA88" s="78"/>
      <c r="AIB88" s="9"/>
      <c r="AIC88" s="9"/>
      <c r="AID88" s="78"/>
      <c r="AIE88" s="9"/>
      <c r="AIF88" s="9"/>
      <c r="AIG88" s="78"/>
      <c r="AIH88" s="9"/>
      <c r="AII88" s="9"/>
      <c r="AIJ88" s="78"/>
      <c r="AIK88" s="9"/>
      <c r="AIL88" s="9"/>
      <c r="AIM88" s="78"/>
      <c r="AIN88" s="9"/>
      <c r="AIO88" s="9"/>
      <c r="AIP88" s="78"/>
      <c r="AIQ88" s="9"/>
      <c r="AIR88" s="9"/>
      <c r="AIS88" s="78"/>
      <c r="AIT88" s="9"/>
      <c r="AIU88" s="9"/>
      <c r="AIV88" s="78"/>
      <c r="AIW88" s="9"/>
      <c r="AIX88" s="9"/>
      <c r="AIY88" s="78"/>
      <c r="AIZ88" s="9"/>
      <c r="AJA88" s="9"/>
      <c r="AJB88" s="78"/>
      <c r="AJC88" s="9"/>
      <c r="AJD88" s="9"/>
      <c r="AJE88" s="78"/>
      <c r="AJF88" s="9"/>
      <c r="AJG88" s="9"/>
      <c r="AJH88" s="78"/>
      <c r="AJI88" s="9"/>
      <c r="AJJ88" s="9"/>
      <c r="AJK88" s="78"/>
      <c r="AJL88" s="10"/>
      <c r="AJM88" s="10"/>
      <c r="AJN88" s="10"/>
      <c r="AJO88" s="9"/>
      <c r="AJP88" s="9"/>
      <c r="AJQ88" s="78"/>
      <c r="AJR88" s="10"/>
      <c r="AJS88" s="10"/>
      <c r="AJT88" s="10"/>
      <c r="AJU88" s="9"/>
      <c r="AJV88" s="9"/>
      <c r="AJW88" s="78"/>
      <c r="AJX88" s="9"/>
      <c r="AJY88" s="9"/>
      <c r="AJZ88" s="78"/>
      <c r="AKA88" s="10"/>
      <c r="AKB88" s="10"/>
      <c r="AKC88" s="10"/>
      <c r="AKD88" s="10"/>
      <c r="AKE88" s="10"/>
      <c r="AKF88" s="10"/>
      <c r="AKG88" s="57"/>
      <c r="AKH88" s="58"/>
      <c r="AKI88" s="9"/>
      <c r="AKJ88" s="9"/>
      <c r="AKK88" s="78"/>
      <c r="AKL88" s="9"/>
      <c r="AKM88" s="9"/>
      <c r="AKN88" s="78"/>
      <c r="AKO88" s="9"/>
      <c r="AKP88" s="9"/>
      <c r="AKQ88" s="78"/>
      <c r="AKR88" s="9"/>
      <c r="AKS88" s="9"/>
      <c r="AKT88" s="78"/>
      <c r="AKU88" s="9"/>
      <c r="AKV88" s="9"/>
      <c r="AKW88" s="78"/>
      <c r="AKX88" s="9"/>
      <c r="AKY88" s="9"/>
      <c r="AKZ88" s="78"/>
      <c r="ALA88" s="9"/>
      <c r="ALB88" s="9"/>
      <c r="ALC88" s="78"/>
      <c r="ALD88" s="9"/>
      <c r="ALE88" s="9"/>
      <c r="ALF88" s="78"/>
      <c r="ALG88" s="9"/>
      <c r="ALH88" s="9"/>
      <c r="ALI88" s="78"/>
      <c r="ALJ88" s="9"/>
      <c r="ALK88" s="9"/>
      <c r="ALL88" s="78"/>
      <c r="ALM88" s="9"/>
      <c r="ALN88" s="9"/>
      <c r="ALO88" s="78"/>
      <c r="ALP88" s="9"/>
      <c r="ALQ88" s="9"/>
      <c r="ALR88" s="78"/>
      <c r="ALS88" s="9"/>
      <c r="ALT88" s="9"/>
      <c r="ALU88" s="78"/>
      <c r="ALV88" s="9"/>
      <c r="ALW88" s="9"/>
      <c r="ALX88" s="78"/>
      <c r="ALY88" s="9"/>
      <c r="ALZ88" s="9"/>
      <c r="AMA88" s="78"/>
      <c r="AMB88" s="9"/>
      <c r="AMC88" s="9"/>
      <c r="AMD88" s="78"/>
      <c r="AME88" s="9"/>
      <c r="AMF88" s="9"/>
      <c r="AMG88" s="78"/>
      <c r="AMH88" s="9"/>
      <c r="AMI88" s="9"/>
      <c r="AMJ88" s="78"/>
      <c r="AMK88" s="9"/>
      <c r="AML88" s="9"/>
      <c r="AMM88" s="78"/>
      <c r="AMN88" s="9"/>
      <c r="AMO88" s="9"/>
      <c r="AMP88" s="78"/>
      <c r="AMQ88" s="9"/>
      <c r="AMR88" s="9"/>
      <c r="AMS88" s="78"/>
      <c r="AMT88" s="10"/>
      <c r="AMU88" s="10"/>
      <c r="AMV88" s="10"/>
      <c r="AMW88" s="9"/>
      <c r="AMX88" s="9"/>
      <c r="AMY88" s="78"/>
      <c r="AMZ88" s="10"/>
      <c r="ANA88" s="10"/>
      <c r="ANB88" s="10"/>
      <c r="ANC88" s="9"/>
      <c r="AND88" s="9"/>
      <c r="ANE88" s="78"/>
      <c r="ANF88" s="9"/>
      <c r="ANG88" s="9"/>
      <c r="ANH88" s="78"/>
      <c r="ANI88" s="10"/>
      <c r="ANJ88" s="10"/>
      <c r="ANK88" s="10"/>
      <c r="ANL88" s="10"/>
      <c r="ANM88" s="10"/>
      <c r="ANN88" s="10"/>
      <c r="ANO88" s="57"/>
      <c r="ANP88" s="58"/>
      <c r="ANQ88" s="9"/>
      <c r="ANR88" s="9"/>
      <c r="ANS88" s="78"/>
      <c r="ANT88" s="9"/>
      <c r="ANU88" s="9"/>
      <c r="ANV88" s="78"/>
      <c r="ANW88" s="9"/>
      <c r="ANX88" s="9"/>
      <c r="ANY88" s="78"/>
      <c r="ANZ88" s="9"/>
      <c r="AOA88" s="9"/>
      <c r="AOB88" s="78"/>
      <c r="AOC88" s="9"/>
      <c r="AOD88" s="9"/>
      <c r="AOE88" s="78"/>
      <c r="AOF88" s="9"/>
      <c r="AOG88" s="9"/>
      <c r="AOH88" s="78"/>
      <c r="AOI88" s="9"/>
      <c r="AOJ88" s="9"/>
      <c r="AOK88" s="78"/>
      <c r="AOL88" s="9"/>
      <c r="AOM88" s="9"/>
      <c r="AON88" s="78"/>
      <c r="AOO88" s="9"/>
      <c r="AOP88" s="9"/>
      <c r="AOQ88" s="78"/>
      <c r="AOR88" s="9"/>
      <c r="AOS88" s="9"/>
      <c r="AOT88" s="78"/>
      <c r="AOU88" s="9"/>
      <c r="AOV88" s="9"/>
      <c r="AOW88" s="78"/>
      <c r="AOX88" s="9"/>
      <c r="AOY88" s="9"/>
      <c r="AOZ88" s="78"/>
      <c r="APA88" s="9"/>
      <c r="APB88" s="9"/>
      <c r="APC88" s="78"/>
      <c r="APD88" s="9"/>
      <c r="APE88" s="9"/>
      <c r="APF88" s="78"/>
      <c r="APG88" s="9"/>
      <c r="APH88" s="9"/>
      <c r="API88" s="78"/>
      <c r="APJ88" s="9"/>
      <c r="APK88" s="9"/>
      <c r="APL88" s="78"/>
      <c r="APM88" s="9"/>
      <c r="APN88" s="9"/>
      <c r="APO88" s="78"/>
      <c r="APP88" s="9"/>
      <c r="APQ88" s="9"/>
      <c r="APR88" s="78"/>
      <c r="APS88" s="9"/>
      <c r="APT88" s="9"/>
      <c r="APU88" s="78"/>
      <c r="APV88" s="9"/>
      <c r="APW88" s="9"/>
      <c r="APX88" s="78"/>
      <c r="APY88" s="9"/>
      <c r="APZ88" s="9"/>
      <c r="AQA88" s="78"/>
      <c r="AQB88" s="10"/>
      <c r="AQC88" s="10"/>
      <c r="AQD88" s="10"/>
      <c r="AQE88" s="9"/>
      <c r="AQF88" s="9"/>
      <c r="AQG88" s="78"/>
      <c r="AQH88" s="10"/>
      <c r="AQI88" s="10"/>
      <c r="AQJ88" s="10"/>
      <c r="AQK88" s="9"/>
      <c r="AQL88" s="9"/>
      <c r="AQM88" s="78"/>
      <c r="AQN88" s="9"/>
      <c r="AQO88" s="9"/>
      <c r="AQP88" s="78"/>
      <c r="AQQ88" s="10"/>
      <c r="AQR88" s="10"/>
      <c r="AQS88" s="10"/>
      <c r="AQT88" s="10"/>
      <c r="AQU88" s="10"/>
      <c r="AQV88" s="10"/>
      <c r="AQW88" s="57"/>
      <c r="AQX88" s="58"/>
      <c r="AQY88" s="9"/>
      <c r="AQZ88" s="9"/>
      <c r="ARA88" s="78"/>
      <c r="ARB88" s="9"/>
      <c r="ARC88" s="9"/>
      <c r="ARD88" s="78"/>
      <c r="ARE88" s="9"/>
      <c r="ARF88" s="9"/>
      <c r="ARG88" s="78"/>
      <c r="ARH88" s="9"/>
      <c r="ARI88" s="9"/>
      <c r="ARJ88" s="78"/>
      <c r="ARK88" s="9"/>
      <c r="ARL88" s="9"/>
      <c r="ARM88" s="78"/>
      <c r="ARN88" s="9"/>
      <c r="ARO88" s="9"/>
      <c r="ARP88" s="78"/>
      <c r="ARQ88" s="9"/>
      <c r="ARR88" s="9"/>
      <c r="ARS88" s="78"/>
      <c r="ART88" s="9"/>
      <c r="ARU88" s="9"/>
      <c r="ARV88" s="78"/>
      <c r="ARW88" s="9"/>
      <c r="ARX88" s="9"/>
      <c r="ARY88" s="78"/>
      <c r="ARZ88" s="9"/>
      <c r="ASA88" s="9"/>
      <c r="ASB88" s="78"/>
      <c r="ASC88" s="9"/>
      <c r="ASD88" s="9"/>
      <c r="ASE88" s="78"/>
      <c r="ASF88" s="9"/>
      <c r="ASG88" s="9"/>
      <c r="ASH88" s="78"/>
      <c r="ASI88" s="9"/>
      <c r="ASJ88" s="9"/>
      <c r="ASK88" s="78"/>
      <c r="ASL88" s="9"/>
      <c r="ASM88" s="9"/>
      <c r="ASN88" s="78"/>
      <c r="ASO88" s="9"/>
      <c r="ASP88" s="9"/>
      <c r="ASQ88" s="78"/>
      <c r="ASR88" s="9"/>
      <c r="ASS88" s="9"/>
      <c r="AST88" s="78"/>
      <c r="ASU88" s="9"/>
      <c r="ASV88" s="9"/>
      <c r="ASW88" s="78"/>
      <c r="ASX88" s="9"/>
      <c r="ASY88" s="9"/>
      <c r="ASZ88" s="78"/>
      <c r="ATA88" s="9"/>
      <c r="ATB88" s="9"/>
      <c r="ATC88" s="78"/>
      <c r="ATD88" s="9"/>
      <c r="ATE88" s="9"/>
      <c r="ATF88" s="78"/>
      <c r="ATG88" s="9"/>
      <c r="ATH88" s="9"/>
      <c r="ATI88" s="78"/>
      <c r="ATJ88" s="10"/>
      <c r="ATK88" s="10"/>
      <c r="ATL88" s="10"/>
      <c r="ATM88" s="9"/>
      <c r="ATN88" s="9"/>
      <c r="ATO88" s="78"/>
      <c r="ATP88" s="10"/>
      <c r="ATQ88" s="10"/>
      <c r="ATR88" s="10"/>
      <c r="ATS88" s="9"/>
      <c r="ATT88" s="9"/>
      <c r="ATU88" s="78"/>
      <c r="ATV88" s="9"/>
      <c r="ATW88" s="9"/>
      <c r="ATX88" s="78"/>
      <c r="ATY88" s="10"/>
      <c r="ATZ88" s="10"/>
      <c r="AUA88" s="10"/>
      <c r="AUB88" s="10"/>
      <c r="AUC88" s="10"/>
      <c r="AUD88" s="10"/>
      <c r="AUE88" s="57"/>
      <c r="AUF88" s="58"/>
      <c r="AUG88" s="9"/>
      <c r="AUH88" s="9"/>
      <c r="AUI88" s="78"/>
      <c r="AUJ88" s="9"/>
      <c r="AUK88" s="9"/>
      <c r="AUL88" s="78"/>
      <c r="AUM88" s="9"/>
      <c r="AUN88" s="9"/>
      <c r="AUO88" s="78"/>
      <c r="AUP88" s="9"/>
      <c r="AUQ88" s="9"/>
      <c r="AUR88" s="78"/>
      <c r="AUS88" s="9"/>
      <c r="AUT88" s="9"/>
      <c r="AUU88" s="78"/>
      <c r="AUV88" s="9"/>
      <c r="AUW88" s="9"/>
      <c r="AUX88" s="78"/>
      <c r="AUY88" s="9"/>
      <c r="AUZ88" s="9"/>
      <c r="AVA88" s="78"/>
      <c r="AVB88" s="9"/>
      <c r="AVC88" s="9"/>
      <c r="AVD88" s="78"/>
      <c r="AVE88" s="9"/>
      <c r="AVF88" s="9"/>
      <c r="AVG88" s="78"/>
      <c r="AVH88" s="9"/>
      <c r="AVI88" s="9"/>
      <c r="AVJ88" s="78"/>
      <c r="AVK88" s="9"/>
      <c r="AVL88" s="9"/>
      <c r="AVM88" s="78"/>
      <c r="AVN88" s="9"/>
      <c r="AVO88" s="9"/>
      <c r="AVP88" s="78"/>
      <c r="AVQ88" s="9"/>
      <c r="AVR88" s="9"/>
      <c r="AVS88" s="78"/>
      <c r="AVT88" s="9"/>
      <c r="AVU88" s="9"/>
      <c r="AVV88" s="78"/>
      <c r="AVW88" s="9"/>
      <c r="AVX88" s="9"/>
      <c r="AVY88" s="78"/>
      <c r="AVZ88" s="9"/>
      <c r="AWA88" s="9"/>
      <c r="AWB88" s="78"/>
      <c r="AWC88" s="9"/>
      <c r="AWD88" s="9"/>
      <c r="AWE88" s="78"/>
      <c r="AWF88" s="9"/>
      <c r="AWG88" s="9"/>
      <c r="AWH88" s="78"/>
      <c r="AWI88" s="9"/>
      <c r="AWJ88" s="9"/>
      <c r="AWK88" s="78"/>
      <c r="AWL88" s="9"/>
      <c r="AWM88" s="9"/>
      <c r="AWN88" s="78"/>
      <c r="AWO88" s="9"/>
      <c r="AWP88" s="9"/>
      <c r="AWQ88" s="78"/>
      <c r="AWR88" s="10"/>
      <c r="AWS88" s="10"/>
      <c r="AWT88" s="10"/>
      <c r="AWU88" s="9"/>
      <c r="AWV88" s="9"/>
      <c r="AWW88" s="78"/>
      <c r="AWX88" s="10"/>
      <c r="AWY88" s="10"/>
      <c r="AWZ88" s="10"/>
      <c r="AXA88" s="9"/>
      <c r="AXB88" s="9"/>
      <c r="AXC88" s="78"/>
      <c r="AXD88" s="9"/>
      <c r="AXE88" s="9"/>
      <c r="AXF88" s="78"/>
      <c r="AXG88" s="10"/>
      <c r="AXH88" s="10"/>
      <c r="AXI88" s="10"/>
      <c r="AXJ88" s="10"/>
      <c r="AXK88" s="10"/>
      <c r="AXL88" s="10"/>
      <c r="AXM88" s="57"/>
      <c r="AXN88" s="58"/>
      <c r="AXO88" s="9"/>
      <c r="AXP88" s="9"/>
      <c r="AXQ88" s="78"/>
      <c r="AXR88" s="9"/>
      <c r="AXS88" s="9"/>
      <c r="AXT88" s="78"/>
      <c r="AXU88" s="9"/>
      <c r="AXV88" s="9"/>
      <c r="AXW88" s="78"/>
      <c r="AXX88" s="9"/>
      <c r="AXY88" s="9"/>
      <c r="AXZ88" s="78"/>
      <c r="AYA88" s="9"/>
      <c r="AYB88" s="9"/>
      <c r="AYC88" s="78"/>
      <c r="AYD88" s="9"/>
      <c r="AYE88" s="9"/>
      <c r="AYF88" s="78"/>
      <c r="AYG88" s="9"/>
      <c r="AYH88" s="9"/>
      <c r="AYI88" s="78"/>
      <c r="AYJ88" s="9"/>
      <c r="AYK88" s="9"/>
      <c r="AYL88" s="78"/>
      <c r="AYM88" s="9"/>
      <c r="AYN88" s="9"/>
      <c r="AYO88" s="78"/>
      <c r="AYP88" s="9"/>
      <c r="AYQ88" s="9"/>
      <c r="AYR88" s="78"/>
      <c r="AYS88" s="9"/>
      <c r="AYT88" s="9"/>
      <c r="AYU88" s="78"/>
      <c r="AYV88" s="9"/>
      <c r="AYW88" s="9"/>
      <c r="AYX88" s="78"/>
      <c r="AYY88" s="9"/>
      <c r="AYZ88" s="9"/>
      <c r="AZA88" s="78"/>
      <c r="AZB88" s="9"/>
      <c r="AZC88" s="9"/>
      <c r="AZD88" s="78"/>
      <c r="AZE88" s="9"/>
      <c r="AZF88" s="9"/>
      <c r="AZG88" s="78"/>
      <c r="AZH88" s="9"/>
      <c r="AZI88" s="9"/>
      <c r="AZJ88" s="78"/>
      <c r="AZK88" s="9"/>
      <c r="AZL88" s="9"/>
      <c r="AZM88" s="78"/>
      <c r="AZN88" s="9"/>
      <c r="AZO88" s="9"/>
      <c r="AZP88" s="78"/>
      <c r="AZQ88" s="9"/>
      <c r="AZR88" s="9"/>
      <c r="AZS88" s="78"/>
      <c r="AZT88" s="9"/>
      <c r="AZU88" s="9"/>
      <c r="AZV88" s="78"/>
      <c r="AZW88" s="9"/>
      <c r="AZX88" s="9"/>
      <c r="AZY88" s="78"/>
      <c r="AZZ88" s="10"/>
      <c r="BAA88" s="10"/>
      <c r="BAB88" s="10"/>
      <c r="BAC88" s="9"/>
      <c r="BAD88" s="9"/>
      <c r="BAE88" s="78"/>
      <c r="BAF88" s="10"/>
      <c r="BAG88" s="10"/>
      <c r="BAH88" s="10"/>
      <c r="BAI88" s="9"/>
      <c r="BAJ88" s="9"/>
      <c r="BAK88" s="78"/>
      <c r="BAL88" s="9"/>
      <c r="BAM88" s="9"/>
      <c r="BAN88" s="78"/>
      <c r="BAO88" s="10"/>
      <c r="BAP88" s="10"/>
      <c r="BAQ88" s="10"/>
      <c r="BAR88" s="10"/>
      <c r="BAS88" s="10"/>
      <c r="BAT88" s="10"/>
      <c r="BAU88" s="57"/>
      <c r="BAV88" s="58"/>
      <c r="BAW88" s="9"/>
      <c r="BAX88" s="9"/>
      <c r="BAY88" s="78"/>
      <c r="BAZ88" s="9"/>
      <c r="BBA88" s="9"/>
      <c r="BBB88" s="78"/>
      <c r="BBC88" s="9"/>
      <c r="BBD88" s="9"/>
      <c r="BBE88" s="78"/>
      <c r="BBF88" s="9"/>
      <c r="BBG88" s="9"/>
      <c r="BBH88" s="78"/>
      <c r="BBI88" s="9"/>
      <c r="BBJ88" s="9"/>
      <c r="BBK88" s="78"/>
      <c r="BBL88" s="9"/>
      <c r="BBM88" s="9"/>
      <c r="BBN88" s="78"/>
      <c r="BBO88" s="9"/>
      <c r="BBP88" s="9"/>
      <c r="BBQ88" s="78"/>
      <c r="BBR88" s="9"/>
      <c r="BBS88" s="9"/>
      <c r="BBT88" s="78"/>
      <c r="BBU88" s="9"/>
      <c r="BBV88" s="9"/>
      <c r="BBW88" s="78"/>
      <c r="BBX88" s="9"/>
      <c r="BBY88" s="9"/>
      <c r="BBZ88" s="78"/>
      <c r="BCA88" s="9"/>
      <c r="BCB88" s="9"/>
      <c r="BCC88" s="78"/>
      <c r="BCD88" s="9"/>
      <c r="BCE88" s="9"/>
      <c r="BCF88" s="78"/>
      <c r="BCG88" s="9"/>
      <c r="BCH88" s="9"/>
      <c r="BCI88" s="78"/>
      <c r="BCJ88" s="9"/>
      <c r="BCK88" s="9"/>
      <c r="BCL88" s="78"/>
      <c r="BCM88" s="9"/>
      <c r="BCN88" s="9"/>
      <c r="BCO88" s="78"/>
      <c r="BCP88" s="9"/>
      <c r="BCQ88" s="9"/>
      <c r="BCR88" s="78"/>
      <c r="BCS88" s="9"/>
      <c r="BCT88" s="9"/>
      <c r="BCU88" s="78"/>
      <c r="BCV88" s="9"/>
      <c r="BCW88" s="9"/>
      <c r="BCX88" s="78"/>
      <c r="BCY88" s="9"/>
      <c r="BCZ88" s="9"/>
      <c r="BDA88" s="78"/>
      <c r="BDB88" s="9"/>
      <c r="BDC88" s="9"/>
      <c r="BDD88" s="78"/>
      <c r="BDE88" s="9"/>
      <c r="BDF88" s="9"/>
      <c r="BDG88" s="78"/>
      <c r="BDH88" s="10"/>
      <c r="BDI88" s="10"/>
      <c r="BDJ88" s="10"/>
      <c r="BDK88" s="9"/>
      <c r="BDL88" s="9"/>
      <c r="BDM88" s="78"/>
      <c r="BDN88" s="10"/>
      <c r="BDO88" s="10"/>
      <c r="BDP88" s="10"/>
      <c r="BDQ88" s="9"/>
      <c r="BDR88" s="9"/>
      <c r="BDS88" s="78"/>
      <c r="BDT88" s="9"/>
      <c r="BDU88" s="9"/>
      <c r="BDV88" s="78"/>
      <c r="BDW88" s="10"/>
      <c r="BDX88" s="10"/>
      <c r="BDY88" s="10"/>
      <c r="BDZ88" s="10"/>
      <c r="BEA88" s="10"/>
      <c r="BEB88" s="10"/>
      <c r="BEC88" s="57"/>
      <c r="BED88" s="58"/>
      <c r="BEE88" s="9"/>
      <c r="BEF88" s="9"/>
      <c r="BEG88" s="78"/>
      <c r="BEH88" s="9"/>
      <c r="BEI88" s="9"/>
      <c r="BEJ88" s="78"/>
      <c r="BEK88" s="9"/>
      <c r="BEL88" s="9"/>
      <c r="BEM88" s="78"/>
      <c r="BEN88" s="9"/>
      <c r="BEO88" s="9"/>
      <c r="BEP88" s="78"/>
      <c r="BEQ88" s="9"/>
      <c r="BER88" s="9"/>
      <c r="BES88" s="78"/>
      <c r="BET88" s="9"/>
      <c r="BEU88" s="9"/>
      <c r="BEV88" s="78"/>
      <c r="BEW88" s="9"/>
      <c r="BEX88" s="9"/>
      <c r="BEY88" s="78"/>
      <c r="BEZ88" s="9"/>
      <c r="BFA88" s="9"/>
      <c r="BFB88" s="78"/>
      <c r="BFC88" s="9"/>
      <c r="BFD88" s="9"/>
      <c r="BFE88" s="78"/>
      <c r="BFF88" s="9"/>
      <c r="BFG88" s="9"/>
      <c r="BFH88" s="78"/>
      <c r="BFI88" s="9"/>
      <c r="BFJ88" s="9"/>
      <c r="BFK88" s="78"/>
      <c r="BFL88" s="9"/>
      <c r="BFM88" s="9"/>
      <c r="BFN88" s="78"/>
      <c r="BFO88" s="9"/>
      <c r="BFP88" s="9"/>
      <c r="BFQ88" s="78"/>
      <c r="BFR88" s="9"/>
      <c r="BFS88" s="9"/>
      <c r="BFT88" s="78"/>
      <c r="BFU88" s="9"/>
      <c r="BFV88" s="9"/>
      <c r="BFW88" s="78"/>
      <c r="BFX88" s="9"/>
      <c r="BFY88" s="9"/>
      <c r="BFZ88" s="78"/>
      <c r="BGA88" s="9"/>
      <c r="BGB88" s="9"/>
      <c r="BGC88" s="78"/>
      <c r="BGD88" s="9"/>
      <c r="BGE88" s="9"/>
      <c r="BGF88" s="78"/>
      <c r="BGG88" s="9"/>
      <c r="BGH88" s="9"/>
      <c r="BGI88" s="78"/>
      <c r="BGJ88" s="9"/>
      <c r="BGK88" s="9"/>
      <c r="BGL88" s="78"/>
      <c r="BGM88" s="9"/>
      <c r="BGN88" s="9"/>
      <c r="BGO88" s="78"/>
      <c r="BGP88" s="10"/>
      <c r="BGQ88" s="10"/>
      <c r="BGR88" s="10"/>
      <c r="BGS88" s="9"/>
      <c r="BGT88" s="9"/>
      <c r="BGU88" s="78"/>
      <c r="BGV88" s="10"/>
      <c r="BGW88" s="10"/>
      <c r="BGX88" s="10"/>
      <c r="BGY88" s="9"/>
      <c r="BGZ88" s="9"/>
      <c r="BHA88" s="78"/>
      <c r="BHB88" s="9"/>
      <c r="BHC88" s="9"/>
      <c r="BHD88" s="78"/>
      <c r="BHE88" s="10"/>
      <c r="BHF88" s="10"/>
      <c r="BHG88" s="10"/>
      <c r="BHH88" s="10"/>
      <c r="BHI88" s="10"/>
      <c r="BHJ88" s="10"/>
      <c r="BHK88" s="57"/>
      <c r="BHL88" s="58"/>
      <c r="BHM88" s="9"/>
      <c r="BHN88" s="9"/>
      <c r="BHO88" s="78"/>
      <c r="BHP88" s="9"/>
      <c r="BHQ88" s="9"/>
      <c r="BHR88" s="78"/>
      <c r="BHS88" s="9"/>
      <c r="BHT88" s="9"/>
      <c r="BHU88" s="78"/>
      <c r="BHV88" s="9"/>
      <c r="BHW88" s="9"/>
      <c r="BHX88" s="78"/>
      <c r="BHY88" s="9"/>
      <c r="BHZ88" s="9"/>
      <c r="BIA88" s="78"/>
      <c r="BIB88" s="9"/>
      <c r="BIC88" s="9"/>
      <c r="BID88" s="78"/>
      <c r="BIE88" s="9"/>
      <c r="BIF88" s="9"/>
      <c r="BIG88" s="78"/>
      <c r="BIH88" s="9"/>
      <c r="BII88" s="9"/>
      <c r="BIJ88" s="78"/>
      <c r="BIK88" s="9"/>
      <c r="BIL88" s="9"/>
      <c r="BIM88" s="78"/>
      <c r="BIN88" s="9"/>
      <c r="BIO88" s="9"/>
      <c r="BIP88" s="78"/>
      <c r="BIQ88" s="9"/>
      <c r="BIR88" s="9"/>
      <c r="BIS88" s="78"/>
      <c r="BIT88" s="9"/>
      <c r="BIU88" s="9"/>
      <c r="BIV88" s="78"/>
      <c r="BIW88" s="9"/>
      <c r="BIX88" s="9"/>
      <c r="BIY88" s="78"/>
      <c r="BIZ88" s="9"/>
      <c r="BJA88" s="9"/>
      <c r="BJB88" s="78"/>
      <c r="BJC88" s="9"/>
      <c r="BJD88" s="9"/>
      <c r="BJE88" s="78"/>
      <c r="BJF88" s="9"/>
      <c r="BJG88" s="9"/>
      <c r="BJH88" s="78"/>
      <c r="BJI88" s="9"/>
      <c r="BJJ88" s="9"/>
      <c r="BJK88" s="78"/>
      <c r="BJL88" s="9"/>
      <c r="BJM88" s="9"/>
      <c r="BJN88" s="78"/>
      <c r="BJO88" s="9"/>
      <c r="BJP88" s="9"/>
      <c r="BJQ88" s="78"/>
      <c r="BJR88" s="9"/>
      <c r="BJS88" s="9"/>
      <c r="BJT88" s="78"/>
      <c r="BJU88" s="9"/>
      <c r="BJV88" s="9"/>
      <c r="BJW88" s="78"/>
      <c r="BJX88" s="10"/>
      <c r="BJY88" s="10"/>
      <c r="BJZ88" s="10"/>
      <c r="BKA88" s="9"/>
      <c r="BKB88" s="9"/>
      <c r="BKC88" s="78"/>
      <c r="BKD88" s="10"/>
      <c r="BKE88" s="10"/>
      <c r="BKF88" s="10"/>
      <c r="BKG88" s="9"/>
      <c r="BKH88" s="9"/>
      <c r="BKI88" s="78"/>
      <c r="BKJ88" s="9"/>
      <c r="BKK88" s="9"/>
      <c r="BKL88" s="78"/>
      <c r="BKM88" s="10"/>
      <c r="BKN88" s="10"/>
      <c r="BKO88" s="10"/>
      <c r="BKP88" s="10"/>
      <c r="BKQ88" s="10"/>
      <c r="BKR88" s="10"/>
      <c r="BKS88" s="57"/>
      <c r="BKT88" s="58"/>
      <c r="BKU88" s="9"/>
      <c r="BKV88" s="9"/>
      <c r="BKW88" s="78"/>
      <c r="BKX88" s="9"/>
      <c r="BKY88" s="9"/>
      <c r="BKZ88" s="78"/>
      <c r="BLA88" s="9"/>
      <c r="BLB88" s="9"/>
      <c r="BLC88" s="78"/>
      <c r="BLD88" s="9"/>
      <c r="BLE88" s="9"/>
      <c r="BLF88" s="78"/>
      <c r="BLG88" s="9"/>
      <c r="BLH88" s="9"/>
      <c r="BLI88" s="78"/>
      <c r="BLJ88" s="9"/>
      <c r="BLK88" s="9"/>
      <c r="BLL88" s="78"/>
      <c r="BLM88" s="9"/>
      <c r="BLN88" s="9"/>
      <c r="BLO88" s="78"/>
      <c r="BLP88" s="9"/>
      <c r="BLQ88" s="9"/>
      <c r="BLR88" s="78"/>
      <c r="BLS88" s="9"/>
      <c r="BLT88" s="9"/>
      <c r="BLU88" s="78"/>
      <c r="BLV88" s="9"/>
      <c r="BLW88" s="9"/>
      <c r="BLX88" s="78"/>
      <c r="BLY88" s="9"/>
      <c r="BLZ88" s="9"/>
      <c r="BMA88" s="78"/>
      <c r="BMB88" s="9"/>
      <c r="BMC88" s="9"/>
      <c r="BMD88" s="78"/>
      <c r="BME88" s="9"/>
      <c r="BMF88" s="9"/>
      <c r="BMG88" s="78"/>
      <c r="BMH88" s="9"/>
      <c r="BMI88" s="9"/>
      <c r="BMJ88" s="78"/>
      <c r="BMK88" s="9"/>
      <c r="BML88" s="9"/>
      <c r="BMM88" s="78"/>
      <c r="BMN88" s="9"/>
      <c r="BMO88" s="9"/>
      <c r="BMP88" s="78"/>
      <c r="BMQ88" s="9"/>
      <c r="BMR88" s="9"/>
      <c r="BMS88" s="78"/>
      <c r="BMT88" s="9"/>
      <c r="BMU88" s="9"/>
      <c r="BMV88" s="78"/>
      <c r="BMW88" s="9"/>
      <c r="BMX88" s="9"/>
      <c r="BMY88" s="78"/>
      <c r="BMZ88" s="9"/>
      <c r="BNA88" s="9"/>
      <c r="BNB88" s="78"/>
      <c r="BNC88" s="9"/>
      <c r="BND88" s="9"/>
      <c r="BNE88" s="78"/>
      <c r="BNF88" s="10"/>
      <c r="BNG88" s="10"/>
      <c r="BNH88" s="10"/>
      <c r="BNI88" s="9"/>
      <c r="BNJ88" s="9"/>
      <c r="BNK88" s="78"/>
      <c r="BNL88" s="10"/>
      <c r="BNM88" s="10"/>
      <c r="BNN88" s="10"/>
      <c r="BNO88" s="9"/>
      <c r="BNP88" s="9"/>
      <c r="BNQ88" s="78"/>
      <c r="BNR88" s="9"/>
      <c r="BNS88" s="9"/>
      <c r="BNT88" s="78"/>
      <c r="BNU88" s="10"/>
      <c r="BNV88" s="10"/>
      <c r="BNW88" s="10"/>
      <c r="BNX88" s="10"/>
      <c r="BNY88" s="10"/>
      <c r="BNZ88" s="10"/>
      <c r="BOA88" s="57"/>
      <c r="BOB88" s="58"/>
      <c r="BOC88" s="9"/>
      <c r="BOD88" s="9"/>
      <c r="BOE88" s="78"/>
      <c r="BOF88" s="9"/>
      <c r="BOG88" s="9"/>
      <c r="BOH88" s="78"/>
      <c r="BOI88" s="9"/>
      <c r="BOJ88" s="9"/>
      <c r="BOK88" s="78"/>
      <c r="BOL88" s="9"/>
      <c r="BOM88" s="9"/>
      <c r="BON88" s="78"/>
      <c r="BOO88" s="9"/>
      <c r="BOP88" s="9"/>
      <c r="BOQ88" s="78"/>
      <c r="BOR88" s="9"/>
      <c r="BOS88" s="9"/>
      <c r="BOT88" s="78"/>
      <c r="BOU88" s="9"/>
      <c r="BOV88" s="9"/>
      <c r="BOW88" s="78"/>
      <c r="BOX88" s="9"/>
      <c r="BOY88" s="9"/>
      <c r="BOZ88" s="78"/>
      <c r="BPA88" s="9"/>
      <c r="BPB88" s="9"/>
      <c r="BPC88" s="78"/>
      <c r="BPD88" s="9"/>
      <c r="BPE88" s="9"/>
      <c r="BPF88" s="78"/>
      <c r="BPG88" s="9"/>
      <c r="BPH88" s="9"/>
      <c r="BPI88" s="78"/>
      <c r="BPJ88" s="9"/>
      <c r="BPK88" s="9"/>
      <c r="BPL88" s="78"/>
      <c r="BPM88" s="9"/>
      <c r="BPN88" s="9"/>
      <c r="BPO88" s="78"/>
      <c r="BPP88" s="9"/>
      <c r="BPQ88" s="9"/>
      <c r="BPR88" s="78"/>
      <c r="BPS88" s="9"/>
      <c r="BPT88" s="9"/>
      <c r="BPU88" s="78"/>
      <c r="BPV88" s="9"/>
      <c r="BPW88" s="9"/>
      <c r="BPX88" s="78"/>
      <c r="BPY88" s="9"/>
      <c r="BPZ88" s="9"/>
      <c r="BQA88" s="78"/>
      <c r="BQB88" s="9"/>
      <c r="BQC88" s="9"/>
      <c r="BQD88" s="78"/>
      <c r="BQE88" s="9"/>
      <c r="BQF88" s="9"/>
      <c r="BQG88" s="78"/>
      <c r="BQH88" s="9"/>
      <c r="BQI88" s="9"/>
      <c r="BQJ88" s="78"/>
      <c r="BQK88" s="9"/>
      <c r="BQL88" s="9"/>
      <c r="BQM88" s="78"/>
      <c r="BQN88" s="10"/>
      <c r="BQO88" s="10"/>
      <c r="BQP88" s="10"/>
      <c r="BQQ88" s="9"/>
      <c r="BQR88" s="9"/>
      <c r="BQS88" s="78"/>
      <c r="BQT88" s="10"/>
      <c r="BQU88" s="10"/>
      <c r="BQV88" s="10"/>
      <c r="BQW88" s="9"/>
      <c r="BQX88" s="9"/>
      <c r="BQY88" s="78"/>
      <c r="BQZ88" s="9"/>
      <c r="BRA88" s="9"/>
      <c r="BRB88" s="78"/>
      <c r="BRC88" s="10"/>
      <c r="BRD88" s="10"/>
      <c r="BRE88" s="10"/>
      <c r="BRF88" s="10"/>
      <c r="BRG88" s="10"/>
      <c r="BRH88" s="10"/>
      <c r="BRI88" s="57"/>
      <c r="BRJ88" s="58"/>
      <c r="BRK88" s="9"/>
      <c r="BRL88" s="9"/>
      <c r="BRM88" s="78"/>
      <c r="BRN88" s="9"/>
      <c r="BRO88" s="9"/>
      <c r="BRP88" s="78"/>
      <c r="BRQ88" s="9"/>
      <c r="BRR88" s="9"/>
      <c r="BRS88" s="78"/>
      <c r="BRT88" s="9"/>
      <c r="BRU88" s="9"/>
      <c r="BRV88" s="78"/>
      <c r="BRW88" s="9"/>
      <c r="BRX88" s="9"/>
      <c r="BRY88" s="78"/>
      <c r="BRZ88" s="9"/>
      <c r="BSA88" s="9"/>
      <c r="BSB88" s="78"/>
      <c r="BSC88" s="9"/>
      <c r="BSD88" s="9"/>
      <c r="BSE88" s="78"/>
      <c r="BSF88" s="9"/>
      <c r="BSG88" s="9"/>
      <c r="BSH88" s="78"/>
      <c r="BSI88" s="9"/>
      <c r="BSJ88" s="9"/>
      <c r="BSK88" s="78"/>
      <c r="BSL88" s="9"/>
      <c r="BSM88" s="9"/>
      <c r="BSN88" s="78"/>
      <c r="BSO88" s="9"/>
      <c r="BSP88" s="9"/>
      <c r="BSQ88" s="78"/>
      <c r="BSR88" s="9"/>
      <c r="BSS88" s="9"/>
      <c r="BST88" s="78"/>
      <c r="BSU88" s="9"/>
      <c r="BSV88" s="9"/>
      <c r="BSW88" s="78"/>
      <c r="BSX88" s="9"/>
      <c r="BSY88" s="9"/>
      <c r="BSZ88" s="78"/>
      <c r="BTA88" s="9"/>
      <c r="BTB88" s="9"/>
      <c r="BTC88" s="78"/>
      <c r="BTD88" s="9"/>
      <c r="BTE88" s="9"/>
      <c r="BTF88" s="78"/>
      <c r="BTG88" s="9"/>
      <c r="BTH88" s="9"/>
      <c r="BTI88" s="78"/>
      <c r="BTJ88" s="9"/>
      <c r="BTK88" s="9"/>
      <c r="BTL88" s="78"/>
      <c r="BTM88" s="9"/>
      <c r="BTN88" s="9"/>
      <c r="BTO88" s="78"/>
      <c r="BTP88" s="9"/>
      <c r="BTQ88" s="9"/>
      <c r="BTR88" s="78"/>
      <c r="BTS88" s="9"/>
      <c r="BTT88" s="9"/>
      <c r="BTU88" s="78"/>
      <c r="BTV88" s="10"/>
      <c r="BTW88" s="10"/>
      <c r="BTX88" s="10"/>
      <c r="BTY88" s="9"/>
      <c r="BTZ88" s="9"/>
      <c r="BUA88" s="78"/>
      <c r="BUB88" s="10"/>
      <c r="BUC88" s="10"/>
      <c r="BUD88" s="10"/>
      <c r="BUE88" s="9"/>
      <c r="BUF88" s="9"/>
      <c r="BUG88" s="78"/>
      <c r="BUH88" s="9"/>
      <c r="BUI88" s="9"/>
      <c r="BUJ88" s="78"/>
      <c r="BUK88" s="10"/>
      <c r="BUL88" s="10"/>
      <c r="BUM88" s="10"/>
      <c r="BUN88" s="10"/>
      <c r="BUO88" s="10"/>
      <c r="BUP88" s="10"/>
      <c r="BUQ88" s="57"/>
      <c r="BUR88" s="58"/>
      <c r="BUS88" s="9"/>
      <c r="BUT88" s="9"/>
      <c r="BUU88" s="78"/>
      <c r="BUV88" s="9"/>
      <c r="BUW88" s="9"/>
      <c r="BUX88" s="78"/>
      <c r="BUY88" s="9"/>
      <c r="BUZ88" s="9"/>
      <c r="BVA88" s="78"/>
      <c r="BVB88" s="9"/>
      <c r="BVC88" s="9"/>
      <c r="BVD88" s="78"/>
      <c r="BVE88" s="9"/>
      <c r="BVF88" s="9"/>
      <c r="BVG88" s="78"/>
      <c r="BVH88" s="9"/>
      <c r="BVI88" s="9"/>
      <c r="BVJ88" s="78"/>
      <c r="BVK88" s="9"/>
      <c r="BVL88" s="9"/>
      <c r="BVM88" s="78"/>
      <c r="BVN88" s="9"/>
      <c r="BVO88" s="9"/>
      <c r="BVP88" s="78"/>
      <c r="BVQ88" s="9"/>
      <c r="BVR88" s="9"/>
      <c r="BVS88" s="78"/>
      <c r="BVT88" s="9"/>
      <c r="BVU88" s="9"/>
      <c r="BVV88" s="78"/>
      <c r="BVW88" s="9"/>
      <c r="BVX88" s="9"/>
      <c r="BVY88" s="78"/>
      <c r="BVZ88" s="9"/>
      <c r="BWA88" s="9"/>
      <c r="BWB88" s="78"/>
      <c r="BWC88" s="9"/>
      <c r="BWD88" s="9"/>
      <c r="BWE88" s="78"/>
      <c r="BWF88" s="9"/>
      <c r="BWG88" s="9"/>
      <c r="BWH88" s="78"/>
      <c r="BWI88" s="9"/>
      <c r="BWJ88" s="9"/>
      <c r="BWK88" s="78"/>
      <c r="BWL88" s="9"/>
      <c r="BWM88" s="9"/>
      <c r="BWN88" s="78"/>
      <c r="BWO88" s="9"/>
      <c r="BWP88" s="9"/>
      <c r="BWQ88" s="78"/>
      <c r="BWR88" s="9"/>
      <c r="BWS88" s="9"/>
      <c r="BWT88" s="78"/>
      <c r="BWU88" s="9"/>
      <c r="BWV88" s="9"/>
      <c r="BWW88" s="78"/>
      <c r="BWX88" s="9"/>
      <c r="BWY88" s="9"/>
      <c r="BWZ88" s="78"/>
      <c r="BXA88" s="9"/>
      <c r="BXB88" s="9"/>
      <c r="BXC88" s="78"/>
      <c r="BXD88" s="10"/>
      <c r="BXE88" s="10"/>
      <c r="BXF88" s="10"/>
      <c r="BXG88" s="9"/>
      <c r="BXH88" s="9"/>
      <c r="BXI88" s="78"/>
      <c r="BXJ88" s="10"/>
      <c r="BXK88" s="10"/>
      <c r="BXL88" s="10"/>
      <c r="BXM88" s="9"/>
      <c r="BXN88" s="9"/>
      <c r="BXO88" s="78"/>
      <c r="BXP88" s="9"/>
      <c r="BXQ88" s="9"/>
      <c r="BXR88" s="78"/>
      <c r="BXS88" s="10"/>
      <c r="BXT88" s="10"/>
      <c r="BXU88" s="10"/>
      <c r="BXV88" s="10"/>
      <c r="BXW88" s="10"/>
      <c r="BXX88" s="10"/>
      <c r="BXY88" s="57"/>
      <c r="BXZ88" s="58"/>
      <c r="BYA88" s="9"/>
      <c r="BYB88" s="9"/>
      <c r="BYC88" s="78"/>
      <c r="BYD88" s="9"/>
      <c r="BYE88" s="9"/>
      <c r="BYF88" s="78"/>
      <c r="BYG88" s="9"/>
      <c r="BYH88" s="9"/>
      <c r="BYI88" s="78"/>
      <c r="BYJ88" s="9"/>
      <c r="BYK88" s="9"/>
      <c r="BYL88" s="78"/>
      <c r="BYM88" s="9"/>
      <c r="BYN88" s="9"/>
      <c r="BYO88" s="78"/>
      <c r="BYP88" s="9"/>
      <c r="BYQ88" s="9"/>
      <c r="BYR88" s="78"/>
      <c r="BYS88" s="9"/>
      <c r="BYT88" s="9"/>
      <c r="BYU88" s="78"/>
      <c r="BYV88" s="9"/>
      <c r="BYW88" s="9"/>
      <c r="BYX88" s="78"/>
      <c r="BYY88" s="9"/>
      <c r="BYZ88" s="9"/>
      <c r="BZA88" s="78"/>
      <c r="BZB88" s="9"/>
      <c r="BZC88" s="9"/>
      <c r="BZD88" s="78"/>
      <c r="BZE88" s="9"/>
      <c r="BZF88" s="9"/>
      <c r="BZG88" s="78"/>
      <c r="BZH88" s="9"/>
      <c r="BZI88" s="9"/>
      <c r="BZJ88" s="78"/>
      <c r="BZK88" s="9"/>
      <c r="BZL88" s="9"/>
      <c r="BZM88" s="78"/>
      <c r="BZN88" s="9"/>
      <c r="BZO88" s="9"/>
      <c r="BZP88" s="78"/>
      <c r="BZQ88" s="9"/>
      <c r="BZR88" s="9"/>
      <c r="BZS88" s="78"/>
      <c r="BZT88" s="9"/>
      <c r="BZU88" s="9"/>
      <c r="BZV88" s="78"/>
      <c r="BZW88" s="9"/>
      <c r="BZX88" s="9"/>
      <c r="BZY88" s="78"/>
      <c r="BZZ88" s="9"/>
      <c r="CAA88" s="9"/>
      <c r="CAB88" s="78"/>
      <c r="CAC88" s="9"/>
      <c r="CAD88" s="9"/>
      <c r="CAE88" s="78"/>
      <c r="CAF88" s="9"/>
      <c r="CAG88" s="9"/>
      <c r="CAH88" s="78"/>
      <c r="CAI88" s="9"/>
      <c r="CAJ88" s="9"/>
      <c r="CAK88" s="78"/>
      <c r="CAL88" s="10"/>
      <c r="CAM88" s="10"/>
      <c r="CAN88" s="10"/>
      <c r="CAO88" s="9"/>
      <c r="CAP88" s="9"/>
      <c r="CAQ88" s="78"/>
      <c r="CAR88" s="10"/>
      <c r="CAS88" s="10"/>
      <c r="CAT88" s="10"/>
      <c r="CAU88" s="9"/>
      <c r="CAV88" s="9"/>
      <c r="CAW88" s="78"/>
      <c r="CAX88" s="9"/>
      <c r="CAY88" s="9"/>
      <c r="CAZ88" s="78"/>
      <c r="CBA88" s="10"/>
      <c r="CBB88" s="10"/>
      <c r="CBC88" s="10"/>
      <c r="CBD88" s="10"/>
      <c r="CBE88" s="10"/>
      <c r="CBF88" s="10"/>
      <c r="CBG88" s="57"/>
      <c r="CBH88" s="58"/>
      <c r="CBI88" s="9"/>
      <c r="CBJ88" s="9"/>
      <c r="CBK88" s="78"/>
      <c r="CBL88" s="9"/>
      <c r="CBM88" s="9"/>
      <c r="CBN88" s="78"/>
      <c r="CBO88" s="9"/>
      <c r="CBP88" s="9"/>
      <c r="CBQ88" s="78"/>
      <c r="CBR88" s="9"/>
      <c r="CBS88" s="9"/>
      <c r="CBT88" s="78"/>
      <c r="CBU88" s="9"/>
      <c r="CBV88" s="9"/>
      <c r="CBW88" s="78"/>
      <c r="CBX88" s="9"/>
      <c r="CBY88" s="9"/>
      <c r="CBZ88" s="78"/>
      <c r="CCA88" s="9"/>
      <c r="CCB88" s="9"/>
      <c r="CCC88" s="78"/>
      <c r="CCD88" s="9"/>
      <c r="CCE88" s="9"/>
      <c r="CCF88" s="78"/>
      <c r="CCG88" s="9"/>
      <c r="CCH88" s="9"/>
      <c r="CCI88" s="78"/>
      <c r="CCJ88" s="9"/>
      <c r="CCK88" s="9"/>
      <c r="CCL88" s="78"/>
      <c r="CCM88" s="9"/>
      <c r="CCN88" s="9"/>
      <c r="CCO88" s="78"/>
      <c r="CCP88" s="9"/>
      <c r="CCQ88" s="9"/>
      <c r="CCR88" s="78"/>
      <c r="CCS88" s="9"/>
      <c r="CCT88" s="9"/>
      <c r="CCU88" s="78"/>
      <c r="CCV88" s="9"/>
      <c r="CCW88" s="9"/>
      <c r="CCX88" s="78"/>
      <c r="CCY88" s="9"/>
      <c r="CCZ88" s="9"/>
      <c r="CDA88" s="78"/>
      <c r="CDB88" s="9"/>
      <c r="CDC88" s="9"/>
      <c r="CDD88" s="78"/>
      <c r="CDE88" s="9"/>
      <c r="CDF88" s="9"/>
      <c r="CDG88" s="78"/>
      <c r="CDH88" s="9"/>
      <c r="CDI88" s="9"/>
      <c r="CDJ88" s="78"/>
      <c r="CDK88" s="9"/>
      <c r="CDL88" s="9"/>
      <c r="CDM88" s="78"/>
      <c r="CDN88" s="9"/>
      <c r="CDO88" s="9"/>
      <c r="CDP88" s="78"/>
      <c r="CDQ88" s="9"/>
      <c r="CDR88" s="9"/>
      <c r="CDS88" s="78"/>
      <c r="CDT88" s="10"/>
      <c r="CDU88" s="10"/>
      <c r="CDV88" s="10"/>
      <c r="CDW88" s="9"/>
      <c r="CDX88" s="9"/>
      <c r="CDY88" s="78"/>
      <c r="CDZ88" s="10"/>
      <c r="CEA88" s="10"/>
      <c r="CEB88" s="10"/>
      <c r="CEC88" s="9"/>
      <c r="CED88" s="9"/>
      <c r="CEE88" s="78"/>
      <c r="CEF88" s="9"/>
      <c r="CEG88" s="9"/>
      <c r="CEH88" s="78"/>
      <c r="CEI88" s="10"/>
      <c r="CEJ88" s="10"/>
      <c r="CEK88" s="10"/>
      <c r="CEL88" s="10"/>
      <c r="CEM88" s="10"/>
      <c r="CEN88" s="10"/>
      <c r="CEO88" s="57"/>
      <c r="CEP88" s="58"/>
      <c r="CEQ88" s="9"/>
      <c r="CER88" s="9"/>
      <c r="CES88" s="78"/>
      <c r="CET88" s="9"/>
      <c r="CEU88" s="9"/>
      <c r="CEV88" s="78"/>
      <c r="CEW88" s="9"/>
      <c r="CEX88" s="9"/>
      <c r="CEY88" s="78"/>
      <c r="CEZ88" s="9"/>
      <c r="CFA88" s="9"/>
      <c r="CFB88" s="78"/>
      <c r="CFC88" s="9"/>
      <c r="CFD88" s="9"/>
      <c r="CFE88" s="78"/>
      <c r="CFF88" s="9"/>
      <c r="CFG88" s="9"/>
      <c r="CFH88" s="78"/>
      <c r="CFI88" s="9"/>
      <c r="CFJ88" s="9"/>
      <c r="CFK88" s="78"/>
      <c r="CFL88" s="9"/>
      <c r="CFM88" s="9"/>
      <c r="CFN88" s="78"/>
      <c r="CFO88" s="9"/>
      <c r="CFP88" s="9"/>
      <c r="CFQ88" s="78"/>
      <c r="CFR88" s="9"/>
      <c r="CFS88" s="9"/>
      <c r="CFT88" s="78"/>
      <c r="CFU88" s="9"/>
      <c r="CFV88" s="9"/>
      <c r="CFW88" s="78"/>
      <c r="CFX88" s="9"/>
      <c r="CFY88" s="9"/>
      <c r="CFZ88" s="78"/>
      <c r="CGA88" s="9"/>
      <c r="CGB88" s="9"/>
      <c r="CGC88" s="78"/>
      <c r="CGD88" s="9"/>
      <c r="CGE88" s="9"/>
      <c r="CGF88" s="78"/>
      <c r="CGG88" s="9"/>
      <c r="CGH88" s="9"/>
      <c r="CGI88" s="78"/>
      <c r="CGJ88" s="9"/>
      <c r="CGK88" s="9"/>
      <c r="CGL88" s="78"/>
      <c r="CGM88" s="9"/>
      <c r="CGN88" s="9"/>
      <c r="CGO88" s="78"/>
      <c r="CGP88" s="9"/>
      <c r="CGQ88" s="9"/>
      <c r="CGR88" s="78"/>
      <c r="CGS88" s="9"/>
      <c r="CGT88" s="9"/>
      <c r="CGU88" s="78"/>
      <c r="CGV88" s="9"/>
      <c r="CGW88" s="9"/>
      <c r="CGX88" s="78"/>
      <c r="CGY88" s="9"/>
      <c r="CGZ88" s="9"/>
      <c r="CHA88" s="78"/>
      <c r="CHB88" s="10"/>
      <c r="CHC88" s="10"/>
      <c r="CHD88" s="10"/>
      <c r="CHE88" s="9"/>
      <c r="CHF88" s="9"/>
      <c r="CHG88" s="78"/>
      <c r="CHH88" s="10"/>
      <c r="CHI88" s="10"/>
      <c r="CHJ88" s="10"/>
      <c r="CHK88" s="9"/>
      <c r="CHL88" s="9"/>
      <c r="CHM88" s="78"/>
      <c r="CHN88" s="9"/>
      <c r="CHO88" s="9"/>
      <c r="CHP88" s="78"/>
      <c r="CHQ88" s="10"/>
      <c r="CHR88" s="10"/>
      <c r="CHS88" s="10"/>
      <c r="CHT88" s="10"/>
      <c r="CHU88" s="10"/>
      <c r="CHV88" s="10"/>
      <c r="CHW88" s="57"/>
      <c r="CHX88" s="58"/>
      <c r="CHY88" s="9"/>
      <c r="CHZ88" s="9"/>
      <c r="CIA88" s="78"/>
      <c r="CIB88" s="9"/>
      <c r="CIC88" s="9"/>
      <c r="CID88" s="78"/>
      <c r="CIE88" s="9"/>
      <c r="CIF88" s="9"/>
      <c r="CIG88" s="78"/>
      <c r="CIH88" s="9"/>
      <c r="CII88" s="9"/>
      <c r="CIJ88" s="78"/>
      <c r="CIK88" s="9"/>
      <c r="CIL88" s="9"/>
      <c r="CIM88" s="78"/>
      <c r="CIN88" s="9"/>
      <c r="CIO88" s="9"/>
      <c r="CIP88" s="78"/>
      <c r="CIQ88" s="9"/>
      <c r="CIR88" s="9"/>
      <c r="CIS88" s="78"/>
      <c r="CIT88" s="9"/>
      <c r="CIU88" s="9"/>
      <c r="CIV88" s="78"/>
      <c r="CIW88" s="9"/>
      <c r="CIX88" s="9"/>
      <c r="CIY88" s="78"/>
      <c r="CIZ88" s="9"/>
      <c r="CJA88" s="9"/>
      <c r="CJB88" s="78"/>
      <c r="CJC88" s="9"/>
      <c r="CJD88" s="9"/>
      <c r="CJE88" s="78"/>
      <c r="CJF88" s="9"/>
      <c r="CJG88" s="9"/>
      <c r="CJH88" s="78"/>
      <c r="CJI88" s="9"/>
      <c r="CJJ88" s="9"/>
      <c r="CJK88" s="78"/>
      <c r="CJL88" s="9"/>
      <c r="CJM88" s="9"/>
      <c r="CJN88" s="78"/>
      <c r="CJO88" s="9"/>
      <c r="CJP88" s="9"/>
      <c r="CJQ88" s="78"/>
      <c r="CJR88" s="9"/>
      <c r="CJS88" s="9"/>
      <c r="CJT88" s="78"/>
      <c r="CJU88" s="9"/>
      <c r="CJV88" s="9"/>
      <c r="CJW88" s="78"/>
      <c r="CJX88" s="9"/>
      <c r="CJY88" s="9"/>
      <c r="CJZ88" s="78"/>
      <c r="CKA88" s="9"/>
      <c r="CKB88" s="9"/>
      <c r="CKC88" s="78"/>
      <c r="CKD88" s="9"/>
      <c r="CKE88" s="9"/>
      <c r="CKF88" s="78"/>
      <c r="CKG88" s="9"/>
      <c r="CKH88" s="9"/>
      <c r="CKI88" s="78"/>
      <c r="CKJ88" s="10"/>
      <c r="CKK88" s="10"/>
      <c r="CKL88" s="10"/>
      <c r="CKM88" s="9"/>
      <c r="CKN88" s="9"/>
      <c r="CKO88" s="78"/>
      <c r="CKP88" s="10"/>
      <c r="CKQ88" s="10"/>
      <c r="CKR88" s="10"/>
      <c r="CKS88" s="9"/>
      <c r="CKT88" s="9"/>
      <c r="CKU88" s="78"/>
      <c r="CKV88" s="9"/>
      <c r="CKW88" s="9"/>
      <c r="CKX88" s="78"/>
      <c r="CKY88" s="10"/>
      <c r="CKZ88" s="10"/>
      <c r="CLA88" s="10"/>
      <c r="CLB88" s="10"/>
      <c r="CLC88" s="10"/>
      <c r="CLD88" s="10"/>
      <c r="CLE88" s="57"/>
      <c r="CLF88" s="58"/>
      <c r="CLG88" s="9"/>
      <c r="CLH88" s="9"/>
      <c r="CLI88" s="78"/>
      <c r="CLJ88" s="9"/>
      <c r="CLK88" s="9"/>
      <c r="CLL88" s="78"/>
      <c r="CLM88" s="9"/>
      <c r="CLN88" s="9"/>
      <c r="CLO88" s="78"/>
      <c r="CLP88" s="9"/>
      <c r="CLQ88" s="9"/>
      <c r="CLR88" s="78"/>
      <c r="CLS88" s="9"/>
      <c r="CLT88" s="9"/>
      <c r="CLU88" s="78"/>
      <c r="CLV88" s="9"/>
      <c r="CLW88" s="9"/>
      <c r="CLX88" s="78"/>
      <c r="CLY88" s="9"/>
      <c r="CLZ88" s="9"/>
      <c r="CMA88" s="78"/>
      <c r="CMB88" s="9"/>
      <c r="CMC88" s="9"/>
      <c r="CMD88" s="78"/>
      <c r="CME88" s="9"/>
      <c r="CMF88" s="9"/>
      <c r="CMG88" s="78"/>
      <c r="CMH88" s="9"/>
      <c r="CMI88" s="9"/>
      <c r="CMJ88" s="78"/>
      <c r="CMK88" s="9"/>
      <c r="CML88" s="9"/>
      <c r="CMM88" s="78"/>
      <c r="CMN88" s="9"/>
      <c r="CMO88" s="9"/>
      <c r="CMP88" s="78"/>
      <c r="CMQ88" s="9"/>
      <c r="CMR88" s="9"/>
      <c r="CMS88" s="78"/>
      <c r="CMT88" s="9"/>
      <c r="CMU88" s="9"/>
      <c r="CMV88" s="78"/>
      <c r="CMW88" s="9"/>
      <c r="CMX88" s="9"/>
      <c r="CMY88" s="78"/>
      <c r="CMZ88" s="9"/>
      <c r="CNA88" s="9"/>
      <c r="CNB88" s="78"/>
      <c r="CNC88" s="9"/>
      <c r="CND88" s="9"/>
      <c r="CNE88" s="78"/>
      <c r="CNF88" s="9"/>
      <c r="CNG88" s="9"/>
      <c r="CNH88" s="78"/>
      <c r="CNI88" s="9"/>
      <c r="CNJ88" s="9"/>
      <c r="CNK88" s="78"/>
      <c r="CNL88" s="9"/>
      <c r="CNM88" s="9"/>
      <c r="CNN88" s="78"/>
      <c r="CNO88" s="9"/>
      <c r="CNP88" s="9"/>
      <c r="CNQ88" s="78"/>
      <c r="CNR88" s="10"/>
      <c r="CNS88" s="10"/>
      <c r="CNT88" s="10"/>
      <c r="CNU88" s="9"/>
      <c r="CNV88" s="9"/>
      <c r="CNW88" s="78"/>
      <c r="CNX88" s="10"/>
      <c r="CNY88" s="10"/>
      <c r="CNZ88" s="10"/>
      <c r="COA88" s="9"/>
      <c r="COB88" s="9"/>
      <c r="COC88" s="78"/>
      <c r="COD88" s="9"/>
      <c r="COE88" s="9"/>
      <c r="COF88" s="78"/>
      <c r="COG88" s="10"/>
      <c r="COH88" s="10"/>
      <c r="COI88" s="10"/>
      <c r="COJ88" s="10"/>
      <c r="COK88" s="10"/>
      <c r="COL88" s="10"/>
      <c r="COM88" s="57"/>
      <c r="CON88" s="58"/>
      <c r="COO88" s="9"/>
      <c r="COP88" s="9"/>
      <c r="COQ88" s="78"/>
      <c r="COR88" s="9"/>
      <c r="COS88" s="9"/>
      <c r="COT88" s="78"/>
      <c r="COU88" s="9"/>
      <c r="COV88" s="9"/>
      <c r="COW88" s="78"/>
      <c r="COX88" s="9"/>
      <c r="COY88" s="9"/>
      <c r="COZ88" s="78"/>
      <c r="CPA88" s="9"/>
      <c r="CPB88" s="9"/>
      <c r="CPC88" s="78"/>
      <c r="CPD88" s="9"/>
      <c r="CPE88" s="9"/>
      <c r="CPF88" s="78"/>
      <c r="CPG88" s="9"/>
      <c r="CPH88" s="9"/>
      <c r="CPI88" s="78"/>
      <c r="CPJ88" s="9"/>
      <c r="CPK88" s="9"/>
      <c r="CPL88" s="78"/>
      <c r="CPM88" s="9"/>
      <c r="CPN88" s="9"/>
      <c r="CPO88" s="78"/>
      <c r="CPP88" s="9"/>
      <c r="CPQ88" s="9"/>
      <c r="CPR88" s="78"/>
      <c r="CPS88" s="9"/>
      <c r="CPT88" s="9"/>
      <c r="CPU88" s="78"/>
      <c r="CPV88" s="9"/>
      <c r="CPW88" s="9"/>
      <c r="CPX88" s="78"/>
      <c r="CPY88" s="9"/>
      <c r="CPZ88" s="9"/>
      <c r="CQA88" s="78"/>
      <c r="CQB88" s="9"/>
      <c r="CQC88" s="9"/>
      <c r="CQD88" s="78"/>
      <c r="CQE88" s="9"/>
      <c r="CQF88" s="9"/>
      <c r="CQG88" s="78"/>
      <c r="CQH88" s="9"/>
      <c r="CQI88" s="9"/>
      <c r="CQJ88" s="78"/>
      <c r="CQK88" s="9"/>
      <c r="CQL88" s="9"/>
      <c r="CQM88" s="78"/>
      <c r="CQN88" s="9"/>
      <c r="CQO88" s="9"/>
      <c r="CQP88" s="78"/>
      <c r="CQQ88" s="9"/>
      <c r="CQR88" s="9"/>
      <c r="CQS88" s="78"/>
      <c r="CQT88" s="9"/>
      <c r="CQU88" s="9"/>
      <c r="CQV88" s="78"/>
      <c r="CQW88" s="9"/>
      <c r="CQX88" s="9"/>
      <c r="CQY88" s="78"/>
      <c r="CQZ88" s="10"/>
      <c r="CRA88" s="10"/>
      <c r="CRB88" s="10"/>
      <c r="CRC88" s="9"/>
      <c r="CRD88" s="9"/>
      <c r="CRE88" s="78"/>
      <c r="CRF88" s="10"/>
      <c r="CRG88" s="10"/>
      <c r="CRH88" s="10"/>
      <c r="CRI88" s="9"/>
      <c r="CRJ88" s="9"/>
      <c r="CRK88" s="78"/>
      <c r="CRL88" s="9"/>
      <c r="CRM88" s="9"/>
      <c r="CRN88" s="78"/>
      <c r="CRO88" s="10"/>
      <c r="CRP88" s="10"/>
      <c r="CRQ88" s="10"/>
      <c r="CRR88" s="10"/>
      <c r="CRS88" s="10"/>
      <c r="CRT88" s="10"/>
      <c r="CRU88" s="57"/>
      <c r="CRV88" s="58"/>
      <c r="CRW88" s="9"/>
      <c r="CRX88" s="9"/>
      <c r="CRY88" s="78"/>
      <c r="CRZ88" s="9"/>
      <c r="CSA88" s="9"/>
      <c r="CSB88" s="78"/>
      <c r="CSC88" s="9"/>
      <c r="CSD88" s="9"/>
      <c r="CSE88" s="78"/>
      <c r="CSF88" s="9"/>
      <c r="CSG88" s="9"/>
      <c r="CSH88" s="78"/>
      <c r="CSI88" s="9"/>
      <c r="CSJ88" s="9"/>
      <c r="CSK88" s="78"/>
      <c r="CSL88" s="9"/>
      <c r="CSM88" s="9"/>
      <c r="CSN88" s="78"/>
      <c r="CSO88" s="9"/>
      <c r="CSP88" s="9"/>
      <c r="CSQ88" s="78"/>
      <c r="CSR88" s="9"/>
      <c r="CSS88" s="9"/>
      <c r="CST88" s="78"/>
      <c r="CSU88" s="9"/>
      <c r="CSV88" s="9"/>
      <c r="CSW88" s="78"/>
      <c r="CSX88" s="9"/>
      <c r="CSY88" s="9"/>
      <c r="CSZ88" s="78"/>
      <c r="CTA88" s="9"/>
      <c r="CTB88" s="9"/>
      <c r="CTC88" s="78"/>
      <c r="CTD88" s="9"/>
      <c r="CTE88" s="9"/>
      <c r="CTF88" s="78"/>
      <c r="CTG88" s="9"/>
      <c r="CTH88" s="9"/>
      <c r="CTI88" s="78"/>
      <c r="CTJ88" s="9"/>
      <c r="CTK88" s="9"/>
      <c r="CTL88" s="78"/>
      <c r="CTM88" s="9"/>
      <c r="CTN88" s="9"/>
      <c r="CTO88" s="78"/>
      <c r="CTP88" s="9"/>
      <c r="CTQ88" s="9"/>
      <c r="CTR88" s="78"/>
      <c r="CTS88" s="9"/>
      <c r="CTT88" s="9"/>
      <c r="CTU88" s="78"/>
      <c r="CTV88" s="9"/>
      <c r="CTW88" s="9"/>
      <c r="CTX88" s="78"/>
      <c r="CTY88" s="9"/>
      <c r="CTZ88" s="9"/>
      <c r="CUA88" s="78"/>
      <c r="CUB88" s="9"/>
      <c r="CUC88" s="9"/>
      <c r="CUD88" s="78"/>
      <c r="CUE88" s="9"/>
      <c r="CUF88" s="9"/>
      <c r="CUG88" s="78"/>
      <c r="CUH88" s="10"/>
      <c r="CUI88" s="10"/>
      <c r="CUJ88" s="10"/>
      <c r="CUK88" s="9"/>
      <c r="CUL88" s="9"/>
      <c r="CUM88" s="78"/>
      <c r="CUN88" s="10"/>
      <c r="CUO88" s="10"/>
      <c r="CUP88" s="10"/>
      <c r="CUQ88" s="9"/>
      <c r="CUR88" s="9"/>
      <c r="CUS88" s="78"/>
      <c r="CUT88" s="9"/>
      <c r="CUU88" s="9"/>
      <c r="CUV88" s="78"/>
      <c r="CUW88" s="10"/>
      <c r="CUX88" s="10"/>
      <c r="CUY88" s="10"/>
      <c r="CUZ88" s="10"/>
      <c r="CVA88" s="10"/>
      <c r="CVB88" s="10"/>
      <c r="CVC88" s="57"/>
      <c r="CVD88" s="58"/>
      <c r="CVE88" s="9"/>
      <c r="CVF88" s="9"/>
      <c r="CVG88" s="78"/>
      <c r="CVH88" s="9"/>
      <c r="CVI88" s="9"/>
      <c r="CVJ88" s="78"/>
      <c r="CVK88" s="9"/>
      <c r="CVL88" s="9"/>
      <c r="CVM88" s="78"/>
      <c r="CVN88" s="9"/>
      <c r="CVO88" s="9"/>
      <c r="CVP88" s="78"/>
      <c r="CVQ88" s="9"/>
      <c r="CVR88" s="9"/>
      <c r="CVS88" s="78"/>
      <c r="CVT88" s="9"/>
      <c r="CVU88" s="9"/>
      <c r="CVV88" s="78"/>
      <c r="CVW88" s="9"/>
      <c r="CVX88" s="9"/>
      <c r="CVY88" s="78"/>
      <c r="CVZ88" s="9"/>
      <c r="CWA88" s="9"/>
      <c r="CWB88" s="78"/>
      <c r="CWC88" s="9"/>
      <c r="CWD88" s="9"/>
      <c r="CWE88" s="78"/>
      <c r="CWF88" s="9"/>
      <c r="CWG88" s="9"/>
      <c r="CWH88" s="78"/>
      <c r="CWI88" s="9"/>
      <c r="CWJ88" s="9"/>
      <c r="CWK88" s="78"/>
      <c r="CWL88" s="9"/>
      <c r="CWM88" s="9"/>
      <c r="CWN88" s="78"/>
      <c r="CWO88" s="9"/>
      <c r="CWP88" s="9"/>
      <c r="CWQ88" s="78"/>
      <c r="CWR88" s="9"/>
      <c r="CWS88" s="9"/>
      <c r="CWT88" s="78"/>
      <c r="CWU88" s="9"/>
      <c r="CWV88" s="9"/>
      <c r="CWW88" s="78"/>
      <c r="CWX88" s="9"/>
      <c r="CWY88" s="9"/>
      <c r="CWZ88" s="78"/>
      <c r="CXA88" s="9"/>
      <c r="CXB88" s="9"/>
      <c r="CXC88" s="78"/>
      <c r="CXD88" s="9"/>
      <c r="CXE88" s="9"/>
      <c r="CXF88" s="78"/>
      <c r="CXG88" s="9"/>
      <c r="CXH88" s="9"/>
      <c r="CXI88" s="78"/>
      <c r="CXJ88" s="9"/>
      <c r="CXK88" s="9"/>
      <c r="CXL88" s="78"/>
      <c r="CXM88" s="9"/>
      <c r="CXN88" s="9"/>
      <c r="CXO88" s="78"/>
      <c r="CXP88" s="10"/>
      <c r="CXQ88" s="10"/>
      <c r="CXR88" s="10"/>
      <c r="CXS88" s="9"/>
      <c r="CXT88" s="9"/>
      <c r="CXU88" s="78"/>
      <c r="CXV88" s="10"/>
      <c r="CXW88" s="10"/>
      <c r="CXX88" s="10"/>
      <c r="CXY88" s="9"/>
      <c r="CXZ88" s="9"/>
      <c r="CYA88" s="78"/>
      <c r="CYB88" s="9"/>
      <c r="CYC88" s="9"/>
      <c r="CYD88" s="78"/>
      <c r="CYE88" s="10"/>
      <c r="CYF88" s="10"/>
      <c r="CYG88" s="10"/>
      <c r="CYH88" s="10"/>
      <c r="CYI88" s="10"/>
      <c r="CYJ88" s="10"/>
      <c r="CYK88" s="57"/>
      <c r="CYL88" s="58"/>
      <c r="CYM88" s="9"/>
      <c r="CYN88" s="9"/>
      <c r="CYO88" s="78"/>
      <c r="CYP88" s="9"/>
      <c r="CYQ88" s="9"/>
      <c r="CYR88" s="78"/>
      <c r="CYS88" s="9"/>
      <c r="CYT88" s="9"/>
      <c r="CYU88" s="78"/>
      <c r="CYV88" s="9"/>
      <c r="CYW88" s="9"/>
      <c r="CYX88" s="78"/>
      <c r="CYY88" s="9"/>
      <c r="CYZ88" s="9"/>
      <c r="CZA88" s="78"/>
      <c r="CZB88" s="9"/>
      <c r="CZC88" s="9"/>
      <c r="CZD88" s="78"/>
      <c r="CZE88" s="9"/>
      <c r="CZF88" s="9"/>
      <c r="CZG88" s="78"/>
      <c r="CZH88" s="9"/>
      <c r="CZI88" s="9"/>
      <c r="CZJ88" s="78"/>
      <c r="CZK88" s="9"/>
      <c r="CZL88" s="9"/>
      <c r="CZM88" s="78"/>
      <c r="CZN88" s="9"/>
      <c r="CZO88" s="9"/>
      <c r="CZP88" s="78"/>
      <c r="CZQ88" s="9"/>
      <c r="CZR88" s="9"/>
      <c r="CZS88" s="78"/>
      <c r="CZT88" s="9"/>
      <c r="CZU88" s="9"/>
      <c r="CZV88" s="78"/>
      <c r="CZW88" s="9"/>
      <c r="CZX88" s="9"/>
      <c r="CZY88" s="78"/>
      <c r="CZZ88" s="9"/>
      <c r="DAA88" s="9"/>
      <c r="DAB88" s="78"/>
      <c r="DAC88" s="9"/>
      <c r="DAD88" s="9"/>
      <c r="DAE88" s="78"/>
      <c r="DAF88" s="9"/>
      <c r="DAG88" s="9"/>
      <c r="DAH88" s="78"/>
      <c r="DAI88" s="9"/>
      <c r="DAJ88" s="9"/>
      <c r="DAK88" s="78"/>
      <c r="DAL88" s="9"/>
      <c r="DAM88" s="9"/>
      <c r="DAN88" s="78"/>
      <c r="DAO88" s="9"/>
      <c r="DAP88" s="9"/>
      <c r="DAQ88" s="78"/>
      <c r="DAR88" s="9"/>
      <c r="DAS88" s="9"/>
      <c r="DAT88" s="78"/>
      <c r="DAU88" s="9"/>
      <c r="DAV88" s="9"/>
      <c r="DAW88" s="78"/>
      <c r="DAX88" s="10"/>
      <c r="DAY88" s="10"/>
      <c r="DAZ88" s="10"/>
      <c r="DBA88" s="9"/>
      <c r="DBB88" s="9"/>
      <c r="DBC88" s="78"/>
      <c r="DBD88" s="10"/>
      <c r="DBE88" s="10"/>
      <c r="DBF88" s="10"/>
      <c r="DBG88" s="9"/>
      <c r="DBH88" s="9"/>
      <c r="DBI88" s="78"/>
      <c r="DBJ88" s="9"/>
      <c r="DBK88" s="9"/>
      <c r="DBL88" s="78"/>
      <c r="DBM88" s="10"/>
      <c r="DBN88" s="10"/>
      <c r="DBO88" s="10"/>
      <c r="DBP88" s="10"/>
      <c r="DBQ88" s="10"/>
      <c r="DBR88" s="10"/>
      <c r="DBS88" s="57"/>
      <c r="DBT88" s="58"/>
      <c r="DBU88" s="9"/>
      <c r="DBV88" s="9"/>
      <c r="DBW88" s="78"/>
      <c r="DBX88" s="9"/>
      <c r="DBY88" s="9"/>
      <c r="DBZ88" s="78"/>
      <c r="DCA88" s="9"/>
      <c r="DCB88" s="9"/>
      <c r="DCC88" s="78"/>
      <c r="DCD88" s="9"/>
      <c r="DCE88" s="9"/>
      <c r="DCF88" s="78"/>
      <c r="DCG88" s="9"/>
      <c r="DCH88" s="9"/>
      <c r="DCI88" s="78"/>
      <c r="DCJ88" s="9"/>
      <c r="DCK88" s="9"/>
      <c r="DCL88" s="78"/>
      <c r="DCM88" s="9"/>
      <c r="DCN88" s="9"/>
      <c r="DCO88" s="78"/>
      <c r="DCP88" s="9"/>
      <c r="DCQ88" s="9"/>
      <c r="DCR88" s="78"/>
      <c r="DCS88" s="9"/>
      <c r="DCT88" s="9"/>
      <c r="DCU88" s="78"/>
      <c r="DCV88" s="9"/>
      <c r="DCW88" s="9"/>
      <c r="DCX88" s="78"/>
      <c r="DCY88" s="9"/>
      <c r="DCZ88" s="9"/>
      <c r="DDA88" s="78"/>
      <c r="DDB88" s="9"/>
      <c r="DDC88" s="9"/>
      <c r="DDD88" s="78"/>
      <c r="DDE88" s="9"/>
      <c r="DDF88" s="9"/>
      <c r="DDG88" s="78"/>
      <c r="DDH88" s="9"/>
      <c r="DDI88" s="9"/>
      <c r="DDJ88" s="78"/>
      <c r="DDK88" s="9"/>
      <c r="DDL88" s="9"/>
      <c r="DDM88" s="78"/>
      <c r="DDN88" s="9"/>
      <c r="DDO88" s="9"/>
      <c r="DDP88" s="78"/>
      <c r="DDQ88" s="9"/>
      <c r="DDR88" s="9"/>
      <c r="DDS88" s="78"/>
      <c r="DDT88" s="9"/>
      <c r="DDU88" s="9"/>
      <c r="DDV88" s="78"/>
      <c r="DDW88" s="9"/>
      <c r="DDX88" s="9"/>
      <c r="DDY88" s="78"/>
      <c r="DDZ88" s="9"/>
      <c r="DEA88" s="9"/>
      <c r="DEB88" s="78"/>
      <c r="DEC88" s="9"/>
      <c r="DED88" s="9"/>
      <c r="DEE88" s="78"/>
      <c r="DEF88" s="10"/>
      <c r="DEG88" s="10"/>
      <c r="DEH88" s="10"/>
      <c r="DEI88" s="9"/>
      <c r="DEJ88" s="9"/>
      <c r="DEK88" s="78"/>
      <c r="DEL88" s="10"/>
      <c r="DEM88" s="10"/>
      <c r="DEN88" s="10"/>
      <c r="DEO88" s="9"/>
      <c r="DEP88" s="9"/>
      <c r="DEQ88" s="78"/>
      <c r="DER88" s="9"/>
      <c r="DES88" s="9"/>
      <c r="DET88" s="78"/>
      <c r="DEU88" s="10"/>
      <c r="DEV88" s="10"/>
      <c r="DEW88" s="10"/>
      <c r="DEX88" s="10"/>
      <c r="DEY88" s="10"/>
      <c r="DEZ88" s="10"/>
      <c r="DFA88" s="57"/>
      <c r="DFB88" s="58"/>
      <c r="DFC88" s="9"/>
      <c r="DFD88" s="9"/>
      <c r="DFE88" s="78"/>
      <c r="DFF88" s="9"/>
      <c r="DFG88" s="9"/>
      <c r="DFH88" s="78"/>
      <c r="DFI88" s="9"/>
      <c r="DFJ88" s="9"/>
      <c r="DFK88" s="78"/>
      <c r="DFL88" s="9"/>
      <c r="DFM88" s="9"/>
      <c r="DFN88" s="78"/>
      <c r="DFO88" s="9"/>
      <c r="DFP88" s="9"/>
      <c r="DFQ88" s="78"/>
      <c r="DFR88" s="9"/>
      <c r="DFS88" s="9"/>
      <c r="DFT88" s="78"/>
      <c r="DFU88" s="9"/>
      <c r="DFV88" s="9"/>
      <c r="DFW88" s="78"/>
      <c r="DFX88" s="9"/>
      <c r="DFY88" s="9"/>
      <c r="DFZ88" s="78"/>
      <c r="DGA88" s="9"/>
      <c r="DGB88" s="9"/>
      <c r="DGC88" s="78"/>
      <c r="DGD88" s="9"/>
      <c r="DGE88" s="9"/>
      <c r="DGF88" s="78"/>
      <c r="DGG88" s="9"/>
      <c r="DGH88" s="9"/>
      <c r="DGI88" s="78"/>
      <c r="DGJ88" s="9"/>
      <c r="DGK88" s="9"/>
      <c r="DGL88" s="78"/>
      <c r="DGM88" s="9"/>
      <c r="DGN88" s="9"/>
      <c r="DGO88" s="78"/>
      <c r="DGP88" s="9"/>
      <c r="DGQ88" s="9"/>
      <c r="DGR88" s="78"/>
      <c r="DGS88" s="9"/>
      <c r="DGT88" s="9"/>
      <c r="DGU88" s="78"/>
      <c r="DGV88" s="9"/>
      <c r="DGW88" s="9"/>
      <c r="DGX88" s="78"/>
      <c r="DGY88" s="9"/>
      <c r="DGZ88" s="9"/>
      <c r="DHA88" s="78"/>
      <c r="DHB88" s="9"/>
      <c r="DHC88" s="9"/>
      <c r="DHD88" s="78"/>
      <c r="DHE88" s="9"/>
      <c r="DHF88" s="9"/>
      <c r="DHG88" s="78"/>
      <c r="DHH88" s="9"/>
      <c r="DHI88" s="9"/>
      <c r="DHJ88" s="78"/>
      <c r="DHK88" s="9"/>
      <c r="DHL88" s="9"/>
      <c r="DHM88" s="78"/>
      <c r="DHN88" s="10"/>
      <c r="DHO88" s="10"/>
      <c r="DHP88" s="10"/>
      <c r="DHQ88" s="9"/>
      <c r="DHR88" s="9"/>
      <c r="DHS88" s="78"/>
      <c r="DHT88" s="10"/>
      <c r="DHU88" s="10"/>
      <c r="DHV88" s="10"/>
      <c r="DHW88" s="9"/>
      <c r="DHX88" s="9"/>
      <c r="DHY88" s="78"/>
      <c r="DHZ88" s="9"/>
      <c r="DIA88" s="9"/>
      <c r="DIB88" s="78"/>
      <c r="DIC88" s="10"/>
      <c r="DID88" s="10"/>
      <c r="DIE88" s="10"/>
      <c r="DIF88" s="10"/>
      <c r="DIG88" s="10"/>
      <c r="DIH88" s="10"/>
      <c r="DII88" s="57"/>
      <c r="DIJ88" s="58"/>
      <c r="DIK88" s="9"/>
      <c r="DIL88" s="9"/>
      <c r="DIM88" s="78"/>
      <c r="DIN88" s="9"/>
      <c r="DIO88" s="9"/>
      <c r="DIP88" s="78"/>
      <c r="DIQ88" s="9"/>
      <c r="DIR88" s="9"/>
      <c r="DIS88" s="78"/>
      <c r="DIT88" s="9"/>
      <c r="DIU88" s="9"/>
      <c r="DIV88" s="78"/>
      <c r="DIW88" s="9"/>
      <c r="DIX88" s="9"/>
      <c r="DIY88" s="78"/>
      <c r="DIZ88" s="9"/>
      <c r="DJA88" s="9"/>
      <c r="DJB88" s="78"/>
      <c r="DJC88" s="9"/>
      <c r="DJD88" s="9"/>
      <c r="DJE88" s="78"/>
      <c r="DJF88" s="9"/>
      <c r="DJG88" s="9"/>
      <c r="DJH88" s="78"/>
      <c r="DJI88" s="9"/>
      <c r="DJJ88" s="9"/>
      <c r="DJK88" s="78"/>
      <c r="DJL88" s="9"/>
      <c r="DJM88" s="9"/>
      <c r="DJN88" s="78"/>
      <c r="DJO88" s="9"/>
      <c r="DJP88" s="9"/>
      <c r="DJQ88" s="78"/>
      <c r="DJR88" s="9"/>
      <c r="DJS88" s="9"/>
      <c r="DJT88" s="78"/>
      <c r="DJU88" s="9"/>
      <c r="DJV88" s="9"/>
      <c r="DJW88" s="78"/>
      <c r="DJX88" s="9"/>
      <c r="DJY88" s="9"/>
      <c r="DJZ88" s="78"/>
      <c r="DKA88" s="9"/>
      <c r="DKB88" s="9"/>
      <c r="DKC88" s="78"/>
      <c r="DKD88" s="9"/>
      <c r="DKE88" s="9"/>
      <c r="DKF88" s="78"/>
      <c r="DKG88" s="9"/>
      <c r="DKH88" s="9"/>
      <c r="DKI88" s="78"/>
      <c r="DKJ88" s="9"/>
      <c r="DKK88" s="9"/>
      <c r="DKL88" s="78"/>
      <c r="DKM88" s="9"/>
      <c r="DKN88" s="9"/>
      <c r="DKO88" s="78"/>
      <c r="DKP88" s="9"/>
      <c r="DKQ88" s="9"/>
      <c r="DKR88" s="78"/>
      <c r="DKS88" s="9"/>
      <c r="DKT88" s="9"/>
      <c r="DKU88" s="78"/>
      <c r="DKV88" s="10"/>
      <c r="DKW88" s="10"/>
      <c r="DKX88" s="10"/>
      <c r="DKY88" s="9"/>
      <c r="DKZ88" s="9"/>
      <c r="DLA88" s="78"/>
      <c r="DLB88" s="10"/>
      <c r="DLC88" s="10"/>
      <c r="DLD88" s="10"/>
      <c r="DLE88" s="9"/>
      <c r="DLF88" s="9"/>
      <c r="DLG88" s="78"/>
      <c r="DLH88" s="9"/>
      <c r="DLI88" s="9"/>
      <c r="DLJ88" s="78"/>
      <c r="DLK88" s="10"/>
      <c r="DLL88" s="10"/>
      <c r="DLM88" s="10"/>
      <c r="DLN88" s="10"/>
      <c r="DLO88" s="10"/>
      <c r="DLP88" s="10"/>
      <c r="DLQ88" s="57"/>
      <c r="DLR88" s="58"/>
      <c r="DLS88" s="9"/>
      <c r="DLT88" s="9"/>
      <c r="DLU88" s="78"/>
      <c r="DLV88" s="9"/>
      <c r="DLW88" s="9"/>
      <c r="DLX88" s="78"/>
      <c r="DLY88" s="9"/>
      <c r="DLZ88" s="9"/>
      <c r="DMA88" s="78"/>
      <c r="DMB88" s="9"/>
      <c r="DMC88" s="9"/>
      <c r="DMD88" s="78"/>
      <c r="DME88" s="9"/>
      <c r="DMF88" s="9"/>
      <c r="DMG88" s="78"/>
      <c r="DMH88" s="9"/>
      <c r="DMI88" s="9"/>
      <c r="DMJ88" s="78"/>
      <c r="DMK88" s="9"/>
      <c r="DML88" s="9"/>
      <c r="DMM88" s="78"/>
      <c r="DMN88" s="9"/>
      <c r="DMO88" s="9"/>
      <c r="DMP88" s="78"/>
      <c r="DMQ88" s="9"/>
      <c r="DMR88" s="9"/>
      <c r="DMS88" s="78"/>
      <c r="DMT88" s="9"/>
      <c r="DMU88" s="9"/>
      <c r="DMV88" s="78"/>
      <c r="DMW88" s="9"/>
      <c r="DMX88" s="9"/>
      <c r="DMY88" s="78"/>
      <c r="DMZ88" s="9"/>
      <c r="DNA88" s="9"/>
      <c r="DNB88" s="78"/>
      <c r="DNC88" s="9"/>
      <c r="DND88" s="9"/>
      <c r="DNE88" s="78"/>
      <c r="DNF88" s="9"/>
      <c r="DNG88" s="9"/>
      <c r="DNH88" s="78"/>
      <c r="DNI88" s="9"/>
      <c r="DNJ88" s="9"/>
      <c r="DNK88" s="78"/>
      <c r="DNL88" s="9"/>
      <c r="DNM88" s="9"/>
      <c r="DNN88" s="78"/>
      <c r="DNO88" s="9"/>
      <c r="DNP88" s="9"/>
      <c r="DNQ88" s="78"/>
      <c r="DNR88" s="9"/>
      <c r="DNS88" s="9"/>
      <c r="DNT88" s="78"/>
      <c r="DNU88" s="9"/>
      <c r="DNV88" s="9"/>
      <c r="DNW88" s="78"/>
      <c r="DNX88" s="9"/>
      <c r="DNY88" s="9"/>
      <c r="DNZ88" s="78"/>
      <c r="DOA88" s="9"/>
      <c r="DOB88" s="9"/>
      <c r="DOC88" s="78"/>
      <c r="DOD88" s="10"/>
      <c r="DOE88" s="10"/>
      <c r="DOF88" s="10"/>
      <c r="DOG88" s="9"/>
      <c r="DOH88" s="9"/>
      <c r="DOI88" s="78"/>
      <c r="DOJ88" s="10"/>
      <c r="DOK88" s="10"/>
      <c r="DOL88" s="10"/>
      <c r="DOM88" s="9"/>
      <c r="DON88" s="9"/>
      <c r="DOO88" s="78"/>
      <c r="DOP88" s="9"/>
      <c r="DOQ88" s="9"/>
      <c r="DOR88" s="78"/>
      <c r="DOS88" s="10"/>
      <c r="DOT88" s="10"/>
      <c r="DOU88" s="10"/>
      <c r="DOV88" s="10"/>
      <c r="DOW88" s="10"/>
      <c r="DOX88" s="10"/>
      <c r="DOY88" s="57"/>
      <c r="DOZ88" s="58"/>
      <c r="DPA88" s="9"/>
      <c r="DPB88" s="9"/>
      <c r="DPC88" s="78"/>
      <c r="DPD88" s="9"/>
      <c r="DPE88" s="9"/>
      <c r="DPF88" s="78"/>
      <c r="DPG88" s="9"/>
      <c r="DPH88" s="9"/>
      <c r="DPI88" s="78"/>
      <c r="DPJ88" s="9"/>
      <c r="DPK88" s="9"/>
      <c r="DPL88" s="78"/>
      <c r="DPM88" s="9"/>
      <c r="DPN88" s="9"/>
      <c r="DPO88" s="78"/>
      <c r="DPP88" s="9"/>
      <c r="DPQ88" s="9"/>
      <c r="DPR88" s="78"/>
      <c r="DPS88" s="9"/>
      <c r="DPT88" s="9"/>
      <c r="DPU88" s="78"/>
      <c r="DPV88" s="9"/>
      <c r="DPW88" s="9"/>
      <c r="DPX88" s="78"/>
      <c r="DPY88" s="9"/>
      <c r="DPZ88" s="9"/>
      <c r="DQA88" s="78"/>
      <c r="DQB88" s="9"/>
      <c r="DQC88" s="9"/>
      <c r="DQD88" s="78"/>
      <c r="DQE88" s="9"/>
      <c r="DQF88" s="9"/>
      <c r="DQG88" s="78"/>
      <c r="DQH88" s="9"/>
      <c r="DQI88" s="9"/>
      <c r="DQJ88" s="78"/>
      <c r="DQK88" s="9"/>
      <c r="DQL88" s="9"/>
      <c r="DQM88" s="78"/>
      <c r="DQN88" s="9"/>
      <c r="DQO88" s="9"/>
      <c r="DQP88" s="78"/>
      <c r="DQQ88" s="9"/>
      <c r="DQR88" s="9"/>
      <c r="DQS88" s="78"/>
      <c r="DQT88" s="9"/>
      <c r="DQU88" s="9"/>
      <c r="DQV88" s="78"/>
      <c r="DQW88" s="9"/>
      <c r="DQX88" s="9"/>
      <c r="DQY88" s="78"/>
      <c r="DQZ88" s="9"/>
      <c r="DRA88" s="9"/>
      <c r="DRB88" s="78"/>
      <c r="DRC88" s="9"/>
      <c r="DRD88" s="9"/>
      <c r="DRE88" s="78"/>
      <c r="DRF88" s="9"/>
      <c r="DRG88" s="9"/>
      <c r="DRH88" s="78"/>
      <c r="DRI88" s="9"/>
      <c r="DRJ88" s="9"/>
      <c r="DRK88" s="78"/>
      <c r="DRL88" s="10"/>
      <c r="DRM88" s="10"/>
      <c r="DRN88" s="10"/>
      <c r="DRO88" s="9"/>
      <c r="DRP88" s="9"/>
      <c r="DRQ88" s="78"/>
      <c r="DRR88" s="10"/>
      <c r="DRS88" s="10"/>
      <c r="DRT88" s="10"/>
      <c r="DRU88" s="9"/>
      <c r="DRV88" s="9"/>
      <c r="DRW88" s="78"/>
      <c r="DRX88" s="9"/>
      <c r="DRY88" s="9"/>
      <c r="DRZ88" s="78"/>
      <c r="DSA88" s="10"/>
      <c r="DSB88" s="10"/>
      <c r="DSC88" s="10"/>
      <c r="DSD88" s="10"/>
      <c r="DSE88" s="10"/>
      <c r="DSF88" s="10"/>
      <c r="DSG88" s="57"/>
      <c r="DSH88" s="58"/>
      <c r="DSI88" s="9"/>
      <c r="DSJ88" s="9"/>
      <c r="DSK88" s="78"/>
      <c r="DSL88" s="9"/>
      <c r="DSM88" s="9"/>
      <c r="DSN88" s="78"/>
      <c r="DSO88" s="9"/>
      <c r="DSP88" s="9"/>
      <c r="DSQ88" s="78"/>
      <c r="DSR88" s="9"/>
      <c r="DSS88" s="9"/>
      <c r="DST88" s="78"/>
      <c r="DSU88" s="9"/>
      <c r="DSV88" s="9"/>
      <c r="DSW88" s="78"/>
      <c r="DSX88" s="9"/>
      <c r="DSY88" s="9"/>
      <c r="DSZ88" s="78"/>
      <c r="DTA88" s="9"/>
      <c r="DTB88" s="9"/>
      <c r="DTC88" s="78"/>
      <c r="DTD88" s="9"/>
      <c r="DTE88" s="9"/>
      <c r="DTF88" s="78"/>
      <c r="DTG88" s="9"/>
      <c r="DTH88" s="9"/>
      <c r="DTI88" s="78"/>
      <c r="DTJ88" s="9"/>
      <c r="DTK88" s="9"/>
      <c r="DTL88" s="78"/>
      <c r="DTM88" s="9"/>
      <c r="DTN88" s="9"/>
      <c r="DTO88" s="78"/>
      <c r="DTP88" s="9"/>
      <c r="DTQ88" s="9"/>
      <c r="DTR88" s="78"/>
      <c r="DTS88" s="9"/>
      <c r="DTT88" s="9"/>
      <c r="DTU88" s="78"/>
      <c r="DTV88" s="9"/>
      <c r="DTW88" s="9"/>
      <c r="DTX88" s="78"/>
      <c r="DTY88" s="9"/>
      <c r="DTZ88" s="9"/>
      <c r="DUA88" s="78"/>
      <c r="DUB88" s="9"/>
      <c r="DUC88" s="9"/>
      <c r="DUD88" s="78"/>
      <c r="DUE88" s="9"/>
      <c r="DUF88" s="9"/>
      <c r="DUG88" s="78"/>
      <c r="DUH88" s="9"/>
      <c r="DUI88" s="9"/>
      <c r="DUJ88" s="78"/>
      <c r="DUK88" s="9"/>
      <c r="DUL88" s="9"/>
      <c r="DUM88" s="78"/>
      <c r="DUN88" s="9"/>
      <c r="DUO88" s="9"/>
      <c r="DUP88" s="78"/>
      <c r="DUQ88" s="9"/>
      <c r="DUR88" s="9"/>
      <c r="DUS88" s="78"/>
      <c r="DUT88" s="10"/>
      <c r="DUU88" s="10"/>
      <c r="DUV88" s="10"/>
      <c r="DUW88" s="9"/>
      <c r="DUX88" s="9"/>
      <c r="DUY88" s="78"/>
      <c r="DUZ88" s="10"/>
      <c r="DVA88" s="10"/>
      <c r="DVB88" s="10"/>
      <c r="DVC88" s="9"/>
      <c r="DVD88" s="9"/>
      <c r="DVE88" s="78"/>
      <c r="DVF88" s="9"/>
      <c r="DVG88" s="9"/>
      <c r="DVH88" s="78"/>
      <c r="DVI88" s="10"/>
      <c r="DVJ88" s="10"/>
      <c r="DVK88" s="10"/>
      <c r="DVL88" s="10"/>
      <c r="DVM88" s="10"/>
      <c r="DVN88" s="10"/>
      <c r="DVO88" s="57"/>
      <c r="DVP88" s="58"/>
      <c r="DVQ88" s="9"/>
      <c r="DVR88" s="9"/>
      <c r="DVS88" s="78"/>
      <c r="DVT88" s="9"/>
      <c r="DVU88" s="9"/>
      <c r="DVV88" s="78"/>
      <c r="DVW88" s="9"/>
      <c r="DVX88" s="9"/>
      <c r="DVY88" s="78"/>
      <c r="DVZ88" s="9"/>
      <c r="DWA88" s="9"/>
      <c r="DWB88" s="78"/>
      <c r="DWC88" s="9"/>
      <c r="DWD88" s="9"/>
      <c r="DWE88" s="78"/>
      <c r="DWF88" s="9"/>
      <c r="DWG88" s="9"/>
      <c r="DWH88" s="78"/>
      <c r="DWI88" s="9"/>
      <c r="DWJ88" s="9"/>
      <c r="DWK88" s="78"/>
      <c r="DWL88" s="9"/>
      <c r="DWM88" s="9"/>
      <c r="DWN88" s="78"/>
      <c r="DWO88" s="9"/>
      <c r="DWP88" s="9"/>
      <c r="DWQ88" s="78"/>
      <c r="DWR88" s="9"/>
      <c r="DWS88" s="9"/>
      <c r="DWT88" s="78"/>
      <c r="DWU88" s="9"/>
      <c r="DWV88" s="9"/>
      <c r="DWW88" s="78"/>
      <c r="DWX88" s="9"/>
      <c r="DWY88" s="9"/>
      <c r="DWZ88" s="78"/>
      <c r="DXA88" s="9"/>
      <c r="DXB88" s="9"/>
      <c r="DXC88" s="78"/>
      <c r="DXD88" s="9"/>
      <c r="DXE88" s="9"/>
      <c r="DXF88" s="78"/>
      <c r="DXG88" s="9"/>
      <c r="DXH88" s="9"/>
      <c r="DXI88" s="78"/>
      <c r="DXJ88" s="9"/>
      <c r="DXK88" s="9"/>
      <c r="DXL88" s="78"/>
      <c r="DXM88" s="9"/>
      <c r="DXN88" s="9"/>
      <c r="DXO88" s="78"/>
      <c r="DXP88" s="9"/>
      <c r="DXQ88" s="9"/>
      <c r="DXR88" s="78"/>
      <c r="DXS88" s="9"/>
      <c r="DXT88" s="9"/>
      <c r="DXU88" s="78"/>
      <c r="DXV88" s="9"/>
      <c r="DXW88" s="9"/>
      <c r="DXX88" s="78"/>
      <c r="DXY88" s="9"/>
      <c r="DXZ88" s="9"/>
      <c r="DYA88" s="78"/>
      <c r="DYB88" s="10"/>
      <c r="DYC88" s="10"/>
      <c r="DYD88" s="10"/>
      <c r="DYE88" s="9"/>
      <c r="DYF88" s="9"/>
      <c r="DYG88" s="78"/>
      <c r="DYH88" s="10"/>
      <c r="DYI88" s="10"/>
      <c r="DYJ88" s="10"/>
      <c r="DYK88" s="9"/>
      <c r="DYL88" s="9"/>
      <c r="DYM88" s="78"/>
      <c r="DYN88" s="9"/>
      <c r="DYO88" s="9"/>
      <c r="DYP88" s="78"/>
      <c r="DYQ88" s="10"/>
      <c r="DYR88" s="10"/>
      <c r="DYS88" s="10"/>
      <c r="DYT88" s="10"/>
      <c r="DYU88" s="10"/>
      <c r="DYV88" s="10"/>
      <c r="DYW88" s="57"/>
      <c r="DYX88" s="58"/>
      <c r="DYY88" s="9"/>
      <c r="DYZ88" s="9"/>
      <c r="DZA88" s="78"/>
      <c r="DZB88" s="9"/>
      <c r="DZC88" s="9"/>
      <c r="DZD88" s="78"/>
      <c r="DZE88" s="9"/>
      <c r="DZF88" s="9"/>
      <c r="DZG88" s="78"/>
      <c r="DZH88" s="9"/>
      <c r="DZI88" s="9"/>
      <c r="DZJ88" s="78"/>
      <c r="DZK88" s="9"/>
      <c r="DZL88" s="9"/>
      <c r="DZM88" s="78"/>
      <c r="DZN88" s="9"/>
      <c r="DZO88" s="9"/>
      <c r="DZP88" s="78"/>
      <c r="DZQ88" s="9"/>
      <c r="DZR88" s="9"/>
      <c r="DZS88" s="78"/>
      <c r="DZT88" s="9"/>
      <c r="DZU88" s="9"/>
      <c r="DZV88" s="78"/>
      <c r="DZW88" s="9"/>
      <c r="DZX88" s="9"/>
      <c r="DZY88" s="78"/>
      <c r="DZZ88" s="9"/>
      <c r="EAA88" s="9"/>
      <c r="EAB88" s="78"/>
      <c r="EAC88" s="9"/>
      <c r="EAD88" s="9"/>
      <c r="EAE88" s="78"/>
      <c r="EAF88" s="9"/>
      <c r="EAG88" s="9"/>
      <c r="EAH88" s="78"/>
      <c r="EAI88" s="9"/>
      <c r="EAJ88" s="9"/>
      <c r="EAK88" s="78"/>
      <c r="EAL88" s="9"/>
      <c r="EAM88" s="9"/>
      <c r="EAN88" s="78"/>
      <c r="EAO88" s="9"/>
      <c r="EAP88" s="9"/>
      <c r="EAQ88" s="78"/>
      <c r="EAR88" s="9"/>
      <c r="EAS88" s="9"/>
      <c r="EAT88" s="78"/>
      <c r="EAU88" s="9"/>
      <c r="EAV88" s="9"/>
      <c r="EAW88" s="78"/>
      <c r="EAX88" s="9"/>
      <c r="EAY88" s="9"/>
      <c r="EAZ88" s="78"/>
      <c r="EBA88" s="9"/>
      <c r="EBB88" s="9"/>
      <c r="EBC88" s="78"/>
      <c r="EBD88" s="9"/>
      <c r="EBE88" s="9"/>
      <c r="EBF88" s="78"/>
      <c r="EBG88" s="9"/>
      <c r="EBH88" s="9"/>
      <c r="EBI88" s="78"/>
      <c r="EBJ88" s="10"/>
      <c r="EBK88" s="10"/>
      <c r="EBL88" s="10"/>
      <c r="EBM88" s="9"/>
      <c r="EBN88" s="9"/>
      <c r="EBO88" s="78"/>
      <c r="EBP88" s="10"/>
      <c r="EBQ88" s="10"/>
      <c r="EBR88" s="10"/>
      <c r="EBS88" s="9"/>
      <c r="EBT88" s="9"/>
      <c r="EBU88" s="78"/>
      <c r="EBV88" s="9"/>
      <c r="EBW88" s="9"/>
      <c r="EBX88" s="78"/>
      <c r="EBY88" s="10"/>
      <c r="EBZ88" s="10"/>
      <c r="ECA88" s="10"/>
      <c r="ECB88" s="10"/>
      <c r="ECC88" s="10"/>
      <c r="ECD88" s="10"/>
      <c r="ECE88" s="57"/>
      <c r="ECF88" s="58"/>
      <c r="ECG88" s="9"/>
      <c r="ECH88" s="9"/>
      <c r="ECI88" s="78"/>
      <c r="ECJ88" s="9"/>
      <c r="ECK88" s="9"/>
      <c r="ECL88" s="78"/>
      <c r="ECM88" s="9"/>
      <c r="ECN88" s="9"/>
      <c r="ECO88" s="78"/>
      <c r="ECP88" s="9"/>
      <c r="ECQ88" s="9"/>
      <c r="ECR88" s="78"/>
      <c r="ECS88" s="9"/>
      <c r="ECT88" s="9"/>
      <c r="ECU88" s="78"/>
      <c r="ECV88" s="9"/>
      <c r="ECW88" s="9"/>
      <c r="ECX88" s="78"/>
      <c r="ECY88" s="9"/>
      <c r="ECZ88" s="9"/>
      <c r="EDA88" s="78"/>
      <c r="EDB88" s="9"/>
      <c r="EDC88" s="9"/>
      <c r="EDD88" s="78"/>
      <c r="EDE88" s="9"/>
      <c r="EDF88" s="9"/>
      <c r="EDG88" s="78"/>
      <c r="EDH88" s="9"/>
      <c r="EDI88" s="9"/>
      <c r="EDJ88" s="78"/>
      <c r="EDK88" s="9"/>
      <c r="EDL88" s="9"/>
      <c r="EDM88" s="78"/>
      <c r="EDN88" s="9"/>
      <c r="EDO88" s="9"/>
      <c r="EDP88" s="78"/>
      <c r="EDQ88" s="9"/>
      <c r="EDR88" s="9"/>
      <c r="EDS88" s="78"/>
      <c r="EDT88" s="9"/>
      <c r="EDU88" s="9"/>
      <c r="EDV88" s="78"/>
      <c r="EDW88" s="9"/>
      <c r="EDX88" s="9"/>
      <c r="EDY88" s="78"/>
      <c r="EDZ88" s="9"/>
      <c r="EEA88" s="9"/>
      <c r="EEB88" s="78"/>
      <c r="EEC88" s="9"/>
      <c r="EED88" s="9"/>
      <c r="EEE88" s="78"/>
      <c r="EEF88" s="9"/>
      <c r="EEG88" s="9"/>
      <c r="EEH88" s="78"/>
      <c r="EEI88" s="9"/>
      <c r="EEJ88" s="9"/>
      <c r="EEK88" s="78"/>
      <c r="EEL88" s="9"/>
      <c r="EEM88" s="9"/>
      <c r="EEN88" s="78"/>
      <c r="EEO88" s="9"/>
      <c r="EEP88" s="9"/>
      <c r="EEQ88" s="78"/>
      <c r="EER88" s="10"/>
      <c r="EES88" s="10"/>
      <c r="EET88" s="10"/>
      <c r="EEU88" s="9"/>
      <c r="EEV88" s="9"/>
      <c r="EEW88" s="78"/>
      <c r="EEX88" s="10"/>
      <c r="EEY88" s="10"/>
      <c r="EEZ88" s="10"/>
      <c r="EFA88" s="9"/>
      <c r="EFB88" s="9"/>
      <c r="EFC88" s="78"/>
      <c r="EFD88" s="9"/>
      <c r="EFE88" s="9"/>
      <c r="EFF88" s="78"/>
      <c r="EFG88" s="10"/>
      <c r="EFH88" s="10"/>
      <c r="EFI88" s="10"/>
      <c r="EFJ88" s="10"/>
      <c r="EFK88" s="10"/>
      <c r="EFL88" s="10"/>
      <c r="EFM88" s="57"/>
      <c r="EFN88" s="58"/>
      <c r="EFO88" s="9"/>
      <c r="EFP88" s="9"/>
      <c r="EFQ88" s="78"/>
      <c r="EFR88" s="9"/>
      <c r="EFS88" s="9"/>
      <c r="EFT88" s="78"/>
      <c r="EFU88" s="9"/>
      <c r="EFV88" s="9"/>
      <c r="EFW88" s="78"/>
      <c r="EFX88" s="9"/>
      <c r="EFY88" s="9"/>
      <c r="EFZ88" s="78"/>
      <c r="EGA88" s="9"/>
      <c r="EGB88" s="9"/>
      <c r="EGC88" s="78"/>
      <c r="EGD88" s="9"/>
      <c r="EGE88" s="9"/>
      <c r="EGF88" s="78"/>
      <c r="EGG88" s="9"/>
      <c r="EGH88" s="9"/>
      <c r="EGI88" s="78"/>
      <c r="EGJ88" s="9"/>
      <c r="EGK88" s="9"/>
      <c r="EGL88" s="78"/>
      <c r="EGM88" s="9"/>
      <c r="EGN88" s="9"/>
      <c r="EGO88" s="78"/>
      <c r="EGP88" s="9"/>
      <c r="EGQ88" s="9"/>
      <c r="EGR88" s="78"/>
      <c r="EGS88" s="9"/>
      <c r="EGT88" s="9"/>
      <c r="EGU88" s="78"/>
      <c r="EGV88" s="9"/>
      <c r="EGW88" s="9"/>
      <c r="EGX88" s="78"/>
      <c r="EGY88" s="9"/>
      <c r="EGZ88" s="9"/>
      <c r="EHA88" s="78"/>
      <c r="EHB88" s="9"/>
      <c r="EHC88" s="9"/>
      <c r="EHD88" s="78"/>
      <c r="EHE88" s="9"/>
      <c r="EHF88" s="9"/>
      <c r="EHG88" s="78"/>
      <c r="EHH88" s="9"/>
      <c r="EHI88" s="9"/>
      <c r="EHJ88" s="78"/>
      <c r="EHK88" s="9"/>
      <c r="EHL88" s="9"/>
      <c r="EHM88" s="78"/>
      <c r="EHN88" s="9"/>
      <c r="EHO88" s="9"/>
      <c r="EHP88" s="78"/>
      <c r="EHQ88" s="9"/>
      <c r="EHR88" s="9"/>
      <c r="EHS88" s="78"/>
      <c r="EHT88" s="9"/>
      <c r="EHU88" s="9"/>
      <c r="EHV88" s="78"/>
      <c r="EHW88" s="9"/>
      <c r="EHX88" s="9"/>
      <c r="EHY88" s="78"/>
      <c r="EHZ88" s="10"/>
      <c r="EIA88" s="10"/>
      <c r="EIB88" s="10"/>
      <c r="EIC88" s="9"/>
      <c r="EID88" s="9"/>
      <c r="EIE88" s="78"/>
      <c r="EIF88" s="10"/>
      <c r="EIG88" s="10"/>
      <c r="EIH88" s="10"/>
      <c r="EII88" s="9"/>
      <c r="EIJ88" s="9"/>
      <c r="EIK88" s="78"/>
      <c r="EIL88" s="9"/>
      <c r="EIM88" s="9"/>
      <c r="EIN88" s="78"/>
      <c r="EIO88" s="10"/>
      <c r="EIP88" s="10"/>
      <c r="EIQ88" s="10"/>
      <c r="EIR88" s="10"/>
      <c r="EIS88" s="10"/>
      <c r="EIT88" s="10"/>
      <c r="EIU88" s="57"/>
      <c r="EIV88" s="58"/>
      <c r="EIW88" s="9"/>
      <c r="EIX88" s="9"/>
      <c r="EIY88" s="78"/>
      <c r="EIZ88" s="9"/>
      <c r="EJA88" s="9"/>
      <c r="EJB88" s="78"/>
      <c r="EJC88" s="9"/>
      <c r="EJD88" s="9"/>
      <c r="EJE88" s="78"/>
      <c r="EJF88" s="9"/>
      <c r="EJG88" s="9"/>
      <c r="EJH88" s="78"/>
      <c r="EJI88" s="9"/>
      <c r="EJJ88" s="9"/>
      <c r="EJK88" s="78"/>
      <c r="EJL88" s="9"/>
      <c r="EJM88" s="9"/>
      <c r="EJN88" s="78"/>
      <c r="EJO88" s="9"/>
      <c r="EJP88" s="9"/>
      <c r="EJQ88" s="78"/>
      <c r="EJR88" s="9"/>
      <c r="EJS88" s="9"/>
      <c r="EJT88" s="78"/>
      <c r="EJU88" s="9"/>
      <c r="EJV88" s="9"/>
      <c r="EJW88" s="78"/>
      <c r="EJX88" s="9"/>
      <c r="EJY88" s="9"/>
      <c r="EJZ88" s="78"/>
      <c r="EKA88" s="9"/>
      <c r="EKB88" s="9"/>
      <c r="EKC88" s="78"/>
      <c r="EKD88" s="9"/>
      <c r="EKE88" s="9"/>
      <c r="EKF88" s="78"/>
      <c r="EKG88" s="9"/>
      <c r="EKH88" s="9"/>
      <c r="EKI88" s="78"/>
      <c r="EKJ88" s="9"/>
      <c r="EKK88" s="9"/>
      <c r="EKL88" s="78"/>
      <c r="EKM88" s="9"/>
      <c r="EKN88" s="9"/>
      <c r="EKO88" s="78"/>
      <c r="EKP88" s="9"/>
      <c r="EKQ88" s="9"/>
      <c r="EKR88" s="78"/>
      <c r="EKS88" s="9"/>
      <c r="EKT88" s="9"/>
      <c r="EKU88" s="78"/>
      <c r="EKV88" s="9"/>
      <c r="EKW88" s="9"/>
      <c r="EKX88" s="78"/>
      <c r="EKY88" s="9"/>
      <c r="EKZ88" s="9"/>
      <c r="ELA88" s="78"/>
      <c r="ELB88" s="9"/>
      <c r="ELC88" s="9"/>
      <c r="ELD88" s="78"/>
      <c r="ELE88" s="9"/>
      <c r="ELF88" s="9"/>
      <c r="ELG88" s="78"/>
      <c r="ELH88" s="10"/>
      <c r="ELI88" s="10"/>
      <c r="ELJ88" s="10"/>
      <c r="ELK88" s="9"/>
      <c r="ELL88" s="9"/>
      <c r="ELM88" s="78"/>
      <c r="ELN88" s="10"/>
      <c r="ELO88" s="10"/>
      <c r="ELP88" s="10"/>
      <c r="ELQ88" s="9"/>
      <c r="ELR88" s="9"/>
      <c r="ELS88" s="78"/>
      <c r="ELT88" s="9"/>
      <c r="ELU88" s="9"/>
      <c r="ELV88" s="78"/>
      <c r="ELW88" s="10"/>
      <c r="ELX88" s="10"/>
      <c r="ELY88" s="10"/>
      <c r="ELZ88" s="10"/>
      <c r="EMA88" s="10"/>
      <c r="EMB88" s="10"/>
      <c r="EMC88" s="57"/>
      <c r="EMD88" s="58"/>
      <c r="EME88" s="9"/>
      <c r="EMF88" s="9"/>
      <c r="EMG88" s="78"/>
      <c r="EMH88" s="9"/>
      <c r="EMI88" s="9"/>
      <c r="EMJ88" s="78"/>
      <c r="EMK88" s="9"/>
      <c r="EML88" s="9"/>
      <c r="EMM88" s="78"/>
      <c r="EMN88" s="9"/>
      <c r="EMO88" s="9"/>
      <c r="EMP88" s="78"/>
      <c r="EMQ88" s="9"/>
      <c r="EMR88" s="9"/>
      <c r="EMS88" s="78"/>
      <c r="EMT88" s="9"/>
      <c r="EMU88" s="9"/>
      <c r="EMV88" s="78"/>
      <c r="EMW88" s="9"/>
      <c r="EMX88" s="9"/>
      <c r="EMY88" s="78"/>
      <c r="EMZ88" s="9"/>
      <c r="ENA88" s="9"/>
      <c r="ENB88" s="78"/>
      <c r="ENC88" s="9"/>
      <c r="END88" s="9"/>
      <c r="ENE88" s="78"/>
      <c r="ENF88" s="9"/>
      <c r="ENG88" s="9"/>
      <c r="ENH88" s="78"/>
      <c r="ENI88" s="9"/>
      <c r="ENJ88" s="9"/>
      <c r="ENK88" s="78"/>
      <c r="ENL88" s="9"/>
      <c r="ENM88" s="9"/>
      <c r="ENN88" s="78"/>
      <c r="ENO88" s="9"/>
      <c r="ENP88" s="9"/>
      <c r="ENQ88" s="78"/>
      <c r="ENR88" s="9"/>
      <c r="ENS88" s="9"/>
      <c r="ENT88" s="78"/>
      <c r="ENU88" s="9"/>
      <c r="ENV88" s="9"/>
      <c r="ENW88" s="78"/>
      <c r="ENX88" s="9"/>
      <c r="ENY88" s="9"/>
      <c r="ENZ88" s="78"/>
      <c r="EOA88" s="9"/>
      <c r="EOB88" s="9"/>
      <c r="EOC88" s="78"/>
      <c r="EOD88" s="9"/>
      <c r="EOE88" s="9"/>
      <c r="EOF88" s="78"/>
      <c r="EOG88" s="9"/>
      <c r="EOH88" s="9"/>
      <c r="EOI88" s="78"/>
      <c r="EOJ88" s="9"/>
      <c r="EOK88" s="9"/>
      <c r="EOL88" s="78"/>
      <c r="EOM88" s="9"/>
      <c r="EON88" s="9"/>
      <c r="EOO88" s="78"/>
      <c r="EOP88" s="10"/>
      <c r="EOQ88" s="10"/>
      <c r="EOR88" s="10"/>
      <c r="EOS88" s="9"/>
      <c r="EOT88" s="9"/>
      <c r="EOU88" s="78"/>
      <c r="EOV88" s="10"/>
      <c r="EOW88" s="10"/>
      <c r="EOX88" s="10"/>
      <c r="EOY88" s="9"/>
      <c r="EOZ88" s="9"/>
      <c r="EPA88" s="78"/>
      <c r="EPB88" s="9"/>
      <c r="EPC88" s="9"/>
      <c r="EPD88" s="78"/>
      <c r="EPE88" s="10"/>
      <c r="EPF88" s="10"/>
      <c r="EPG88" s="10"/>
      <c r="EPH88" s="10"/>
      <c r="EPI88" s="10"/>
      <c r="EPJ88" s="10"/>
      <c r="EPK88" s="57"/>
      <c r="EPL88" s="58"/>
      <c r="EPM88" s="9"/>
      <c r="EPN88" s="9"/>
      <c r="EPO88" s="78"/>
      <c r="EPP88" s="9"/>
      <c r="EPQ88" s="9"/>
      <c r="EPR88" s="78"/>
      <c r="EPS88" s="9"/>
      <c r="EPT88" s="9"/>
      <c r="EPU88" s="78"/>
      <c r="EPV88" s="9"/>
      <c r="EPW88" s="9"/>
      <c r="EPX88" s="78"/>
      <c r="EPY88" s="9"/>
      <c r="EPZ88" s="9"/>
      <c r="EQA88" s="78"/>
      <c r="EQB88" s="9"/>
      <c r="EQC88" s="9"/>
      <c r="EQD88" s="78"/>
      <c r="EQE88" s="9"/>
      <c r="EQF88" s="9"/>
      <c r="EQG88" s="78"/>
      <c r="EQH88" s="9"/>
      <c r="EQI88" s="9"/>
      <c r="EQJ88" s="78"/>
      <c r="EQK88" s="9"/>
      <c r="EQL88" s="9"/>
      <c r="EQM88" s="78"/>
      <c r="EQN88" s="9"/>
      <c r="EQO88" s="9"/>
      <c r="EQP88" s="78"/>
      <c r="EQQ88" s="9"/>
      <c r="EQR88" s="9"/>
      <c r="EQS88" s="78"/>
      <c r="EQT88" s="9"/>
      <c r="EQU88" s="9"/>
      <c r="EQV88" s="78"/>
      <c r="EQW88" s="9"/>
      <c r="EQX88" s="9"/>
      <c r="EQY88" s="78"/>
      <c r="EQZ88" s="9"/>
      <c r="ERA88" s="9"/>
      <c r="ERB88" s="78"/>
      <c r="ERC88" s="9"/>
      <c r="ERD88" s="9"/>
      <c r="ERE88" s="78"/>
      <c r="ERF88" s="9"/>
      <c r="ERG88" s="9"/>
      <c r="ERH88" s="78"/>
      <c r="ERI88" s="9"/>
      <c r="ERJ88" s="9"/>
      <c r="ERK88" s="78"/>
      <c r="ERL88" s="9"/>
      <c r="ERM88" s="9"/>
      <c r="ERN88" s="78"/>
      <c r="ERO88" s="9"/>
      <c r="ERP88" s="9"/>
      <c r="ERQ88" s="78"/>
      <c r="ERR88" s="9"/>
      <c r="ERS88" s="9"/>
      <c r="ERT88" s="78"/>
      <c r="ERU88" s="9"/>
      <c r="ERV88" s="9"/>
      <c r="ERW88" s="78"/>
      <c r="ERX88" s="10"/>
      <c r="ERY88" s="10"/>
      <c r="ERZ88" s="10"/>
      <c r="ESA88" s="9"/>
      <c r="ESB88" s="9"/>
      <c r="ESC88" s="78"/>
      <c r="ESD88" s="10"/>
      <c r="ESE88" s="10"/>
      <c r="ESF88" s="10"/>
      <c r="ESG88" s="9"/>
      <c r="ESH88" s="9"/>
      <c r="ESI88" s="78"/>
      <c r="ESJ88" s="9"/>
      <c r="ESK88" s="9"/>
      <c r="ESL88" s="78"/>
      <c r="ESM88" s="10"/>
      <c r="ESN88" s="10"/>
      <c r="ESO88" s="10"/>
      <c r="ESP88" s="10"/>
      <c r="ESQ88" s="10"/>
      <c r="ESR88" s="10"/>
      <c r="ESS88" s="57"/>
      <c r="EST88" s="58"/>
      <c r="ESU88" s="9"/>
      <c r="ESV88" s="9"/>
      <c r="ESW88" s="78"/>
      <c r="ESX88" s="9"/>
      <c r="ESY88" s="9"/>
      <c r="ESZ88" s="78"/>
      <c r="ETA88" s="9"/>
      <c r="ETB88" s="9"/>
      <c r="ETC88" s="78"/>
      <c r="ETD88" s="9"/>
      <c r="ETE88" s="9"/>
      <c r="ETF88" s="78"/>
      <c r="ETG88" s="9"/>
      <c r="ETH88" s="9"/>
      <c r="ETI88" s="78"/>
      <c r="ETJ88" s="9"/>
      <c r="ETK88" s="9"/>
      <c r="ETL88" s="78"/>
      <c r="ETM88" s="9"/>
      <c r="ETN88" s="9"/>
      <c r="ETO88" s="78"/>
      <c r="ETP88" s="9"/>
      <c r="ETQ88" s="9"/>
      <c r="ETR88" s="78"/>
      <c r="ETS88" s="9"/>
      <c r="ETT88" s="9"/>
      <c r="ETU88" s="78"/>
      <c r="ETV88" s="9"/>
      <c r="ETW88" s="9"/>
      <c r="ETX88" s="78"/>
      <c r="ETY88" s="9"/>
      <c r="ETZ88" s="9"/>
      <c r="EUA88" s="78"/>
      <c r="EUB88" s="9"/>
      <c r="EUC88" s="9"/>
      <c r="EUD88" s="78"/>
      <c r="EUE88" s="9"/>
      <c r="EUF88" s="9"/>
      <c r="EUG88" s="78"/>
      <c r="EUH88" s="9"/>
      <c r="EUI88" s="9"/>
      <c r="EUJ88" s="78"/>
      <c r="EUK88" s="9"/>
      <c r="EUL88" s="9"/>
      <c r="EUM88" s="78"/>
      <c r="EUN88" s="9"/>
      <c r="EUO88" s="9"/>
      <c r="EUP88" s="78"/>
      <c r="EUQ88" s="9"/>
      <c r="EUR88" s="9"/>
      <c r="EUS88" s="78"/>
      <c r="EUT88" s="9"/>
      <c r="EUU88" s="9"/>
      <c r="EUV88" s="78"/>
      <c r="EUW88" s="9"/>
      <c r="EUX88" s="9"/>
      <c r="EUY88" s="78"/>
      <c r="EUZ88" s="9"/>
      <c r="EVA88" s="9"/>
      <c r="EVB88" s="78"/>
      <c r="EVC88" s="9"/>
      <c r="EVD88" s="9"/>
      <c r="EVE88" s="78"/>
      <c r="EVF88" s="10"/>
      <c r="EVG88" s="10"/>
      <c r="EVH88" s="10"/>
      <c r="EVI88" s="9"/>
      <c r="EVJ88" s="9"/>
      <c r="EVK88" s="78"/>
      <c r="EVL88" s="10"/>
      <c r="EVM88" s="10"/>
      <c r="EVN88" s="10"/>
      <c r="EVO88" s="9"/>
      <c r="EVP88" s="9"/>
      <c r="EVQ88" s="78"/>
      <c r="EVR88" s="9"/>
      <c r="EVS88" s="9"/>
      <c r="EVT88" s="78"/>
      <c r="EVU88" s="10"/>
      <c r="EVV88" s="10"/>
      <c r="EVW88" s="10"/>
      <c r="EVX88" s="10"/>
      <c r="EVY88" s="10"/>
      <c r="EVZ88" s="10"/>
      <c r="EWA88" s="57"/>
      <c r="EWB88" s="58"/>
      <c r="EWC88" s="9"/>
      <c r="EWD88" s="9"/>
      <c r="EWE88" s="78"/>
      <c r="EWF88" s="9"/>
      <c r="EWG88" s="9"/>
      <c r="EWH88" s="78"/>
      <c r="EWI88" s="9"/>
      <c r="EWJ88" s="9"/>
      <c r="EWK88" s="78"/>
      <c r="EWL88" s="9"/>
      <c r="EWM88" s="9"/>
      <c r="EWN88" s="78"/>
      <c r="EWO88" s="9"/>
      <c r="EWP88" s="9"/>
      <c r="EWQ88" s="78"/>
      <c r="EWR88" s="9"/>
      <c r="EWS88" s="9"/>
      <c r="EWT88" s="78"/>
      <c r="EWU88" s="9"/>
      <c r="EWV88" s="9"/>
      <c r="EWW88" s="78"/>
      <c r="EWX88" s="9"/>
      <c r="EWY88" s="9"/>
      <c r="EWZ88" s="78"/>
      <c r="EXA88" s="9"/>
      <c r="EXB88" s="9"/>
      <c r="EXC88" s="78"/>
      <c r="EXD88" s="9"/>
      <c r="EXE88" s="9"/>
      <c r="EXF88" s="78"/>
      <c r="EXG88" s="9"/>
      <c r="EXH88" s="9"/>
      <c r="EXI88" s="78"/>
      <c r="EXJ88" s="9"/>
      <c r="EXK88" s="9"/>
      <c r="EXL88" s="78"/>
      <c r="EXM88" s="9"/>
      <c r="EXN88" s="9"/>
      <c r="EXO88" s="78"/>
      <c r="EXP88" s="9"/>
      <c r="EXQ88" s="9"/>
      <c r="EXR88" s="78"/>
      <c r="EXS88" s="9"/>
      <c r="EXT88" s="9"/>
      <c r="EXU88" s="78"/>
      <c r="EXV88" s="9"/>
      <c r="EXW88" s="9"/>
      <c r="EXX88" s="78"/>
      <c r="EXY88" s="9"/>
      <c r="EXZ88" s="9"/>
      <c r="EYA88" s="78"/>
      <c r="EYB88" s="9"/>
      <c r="EYC88" s="9"/>
      <c r="EYD88" s="78"/>
      <c r="EYE88" s="9"/>
      <c r="EYF88" s="9"/>
      <c r="EYG88" s="78"/>
      <c r="EYH88" s="9"/>
      <c r="EYI88" s="9"/>
      <c r="EYJ88" s="78"/>
      <c r="EYK88" s="9"/>
      <c r="EYL88" s="9"/>
      <c r="EYM88" s="78"/>
      <c r="EYN88" s="10"/>
      <c r="EYO88" s="10"/>
      <c r="EYP88" s="10"/>
      <c r="EYQ88" s="9"/>
      <c r="EYR88" s="9"/>
      <c r="EYS88" s="78"/>
      <c r="EYT88" s="10"/>
      <c r="EYU88" s="10"/>
      <c r="EYV88" s="10"/>
      <c r="EYW88" s="9"/>
      <c r="EYX88" s="9"/>
      <c r="EYY88" s="78"/>
      <c r="EYZ88" s="9"/>
      <c r="EZA88" s="9"/>
      <c r="EZB88" s="78"/>
      <c r="EZC88" s="10"/>
      <c r="EZD88" s="10"/>
      <c r="EZE88" s="10"/>
      <c r="EZF88" s="10"/>
      <c r="EZG88" s="10"/>
      <c r="EZH88" s="10"/>
      <c r="EZI88" s="57"/>
      <c r="EZJ88" s="58"/>
      <c r="EZK88" s="9"/>
      <c r="EZL88" s="9"/>
      <c r="EZM88" s="78"/>
      <c r="EZN88" s="9"/>
      <c r="EZO88" s="9"/>
      <c r="EZP88" s="78"/>
      <c r="EZQ88" s="9"/>
      <c r="EZR88" s="9"/>
      <c r="EZS88" s="78"/>
      <c r="EZT88" s="9"/>
      <c r="EZU88" s="9"/>
      <c r="EZV88" s="78"/>
      <c r="EZW88" s="9"/>
      <c r="EZX88" s="9"/>
      <c r="EZY88" s="78"/>
      <c r="EZZ88" s="9"/>
      <c r="FAA88" s="9"/>
      <c r="FAB88" s="78"/>
      <c r="FAC88" s="9"/>
      <c r="FAD88" s="9"/>
      <c r="FAE88" s="78"/>
      <c r="FAF88" s="9"/>
      <c r="FAG88" s="9"/>
      <c r="FAH88" s="78"/>
      <c r="FAI88" s="9"/>
      <c r="FAJ88" s="9"/>
      <c r="FAK88" s="78"/>
      <c r="FAL88" s="9"/>
      <c r="FAM88" s="9"/>
      <c r="FAN88" s="78"/>
      <c r="FAO88" s="9"/>
      <c r="FAP88" s="9"/>
      <c r="FAQ88" s="78"/>
      <c r="FAR88" s="9"/>
      <c r="FAS88" s="9"/>
      <c r="FAT88" s="78"/>
      <c r="FAU88" s="9"/>
      <c r="FAV88" s="9"/>
      <c r="FAW88" s="78"/>
      <c r="FAX88" s="9"/>
      <c r="FAY88" s="9"/>
      <c r="FAZ88" s="78"/>
      <c r="FBA88" s="9"/>
      <c r="FBB88" s="9"/>
      <c r="FBC88" s="78"/>
      <c r="FBD88" s="9"/>
      <c r="FBE88" s="9"/>
      <c r="FBF88" s="78"/>
      <c r="FBG88" s="9"/>
      <c r="FBH88" s="9"/>
      <c r="FBI88" s="78"/>
      <c r="FBJ88" s="9"/>
      <c r="FBK88" s="9"/>
      <c r="FBL88" s="78"/>
      <c r="FBM88" s="9"/>
      <c r="FBN88" s="9"/>
      <c r="FBO88" s="78"/>
      <c r="FBP88" s="9"/>
      <c r="FBQ88" s="9"/>
      <c r="FBR88" s="78"/>
      <c r="FBS88" s="9"/>
      <c r="FBT88" s="9"/>
      <c r="FBU88" s="78"/>
      <c r="FBV88" s="10"/>
      <c r="FBW88" s="10"/>
      <c r="FBX88" s="10"/>
      <c r="FBY88" s="9"/>
      <c r="FBZ88" s="9"/>
      <c r="FCA88" s="78"/>
      <c r="FCB88" s="10"/>
      <c r="FCC88" s="10"/>
      <c r="FCD88" s="10"/>
      <c r="FCE88" s="9"/>
      <c r="FCF88" s="9"/>
      <c r="FCG88" s="78"/>
      <c r="FCH88" s="9"/>
      <c r="FCI88" s="9"/>
      <c r="FCJ88" s="78"/>
      <c r="FCK88" s="10"/>
      <c r="FCL88" s="10"/>
      <c r="FCM88" s="10"/>
      <c r="FCN88" s="10"/>
      <c r="FCO88" s="10"/>
      <c r="FCP88" s="10"/>
      <c r="FCQ88" s="57"/>
      <c r="FCR88" s="58"/>
      <c r="FCS88" s="9"/>
      <c r="FCT88" s="9"/>
      <c r="FCU88" s="78"/>
      <c r="FCV88" s="9"/>
      <c r="FCW88" s="9"/>
      <c r="FCX88" s="78"/>
      <c r="FCY88" s="9"/>
      <c r="FCZ88" s="9"/>
      <c r="FDA88" s="78"/>
      <c r="FDB88" s="9"/>
      <c r="FDC88" s="9"/>
      <c r="FDD88" s="78"/>
      <c r="FDE88" s="9"/>
      <c r="FDF88" s="9"/>
      <c r="FDG88" s="78"/>
      <c r="FDH88" s="9"/>
      <c r="FDI88" s="9"/>
      <c r="FDJ88" s="78"/>
      <c r="FDK88" s="9"/>
      <c r="FDL88" s="9"/>
      <c r="FDM88" s="78"/>
      <c r="FDN88" s="9"/>
      <c r="FDO88" s="9"/>
      <c r="FDP88" s="78"/>
      <c r="FDQ88" s="9"/>
      <c r="FDR88" s="9"/>
      <c r="FDS88" s="78"/>
      <c r="FDT88" s="9"/>
      <c r="FDU88" s="9"/>
      <c r="FDV88" s="78"/>
      <c r="FDW88" s="9"/>
      <c r="FDX88" s="9"/>
      <c r="FDY88" s="78"/>
      <c r="FDZ88" s="9"/>
      <c r="FEA88" s="9"/>
      <c r="FEB88" s="78"/>
      <c r="FEC88" s="9"/>
      <c r="FED88" s="9"/>
      <c r="FEE88" s="78"/>
      <c r="FEF88" s="9"/>
      <c r="FEG88" s="9"/>
      <c r="FEH88" s="78"/>
      <c r="FEI88" s="9"/>
      <c r="FEJ88" s="9"/>
      <c r="FEK88" s="78"/>
      <c r="FEL88" s="9"/>
      <c r="FEM88" s="9"/>
      <c r="FEN88" s="78"/>
      <c r="FEO88" s="9"/>
      <c r="FEP88" s="9"/>
      <c r="FEQ88" s="78"/>
      <c r="FER88" s="9"/>
      <c r="FES88" s="9"/>
      <c r="FET88" s="78"/>
      <c r="FEU88" s="9"/>
      <c r="FEV88" s="9"/>
      <c r="FEW88" s="78"/>
      <c r="FEX88" s="9"/>
      <c r="FEY88" s="9"/>
      <c r="FEZ88" s="78"/>
      <c r="FFA88" s="9"/>
      <c r="FFB88" s="9"/>
      <c r="FFC88" s="78"/>
      <c r="FFD88" s="10"/>
      <c r="FFE88" s="10"/>
      <c r="FFF88" s="10"/>
      <c r="FFG88" s="9"/>
      <c r="FFH88" s="9"/>
      <c r="FFI88" s="78"/>
      <c r="FFJ88" s="10"/>
      <c r="FFK88" s="10"/>
      <c r="FFL88" s="10"/>
      <c r="FFM88" s="9"/>
      <c r="FFN88" s="9"/>
      <c r="FFO88" s="78"/>
      <c r="FFP88" s="9"/>
      <c r="FFQ88" s="9"/>
      <c r="FFR88" s="78"/>
      <c r="FFS88" s="10"/>
      <c r="FFT88" s="10"/>
      <c r="FFU88" s="10"/>
      <c r="FFV88" s="10"/>
      <c r="FFW88" s="10"/>
      <c r="FFX88" s="10"/>
      <c r="FFY88" s="57"/>
      <c r="FFZ88" s="58"/>
      <c r="FGA88" s="9"/>
      <c r="FGB88" s="9"/>
      <c r="FGC88" s="78"/>
      <c r="FGD88" s="9"/>
      <c r="FGE88" s="9"/>
      <c r="FGF88" s="78"/>
      <c r="FGG88" s="9"/>
      <c r="FGH88" s="9"/>
      <c r="FGI88" s="78"/>
      <c r="FGJ88" s="9"/>
      <c r="FGK88" s="9"/>
      <c r="FGL88" s="78"/>
      <c r="FGM88" s="9"/>
      <c r="FGN88" s="9"/>
      <c r="FGO88" s="78"/>
      <c r="FGP88" s="9"/>
      <c r="FGQ88" s="9"/>
      <c r="FGR88" s="78"/>
      <c r="FGS88" s="9"/>
      <c r="FGT88" s="9"/>
      <c r="FGU88" s="78"/>
      <c r="FGV88" s="9"/>
      <c r="FGW88" s="9"/>
      <c r="FGX88" s="78"/>
      <c r="FGY88" s="9"/>
      <c r="FGZ88" s="9"/>
      <c r="FHA88" s="78"/>
      <c r="FHB88" s="9"/>
      <c r="FHC88" s="9"/>
      <c r="FHD88" s="78"/>
      <c r="FHE88" s="9"/>
      <c r="FHF88" s="9"/>
      <c r="FHG88" s="78"/>
      <c r="FHH88" s="9"/>
      <c r="FHI88" s="9"/>
      <c r="FHJ88" s="78"/>
      <c r="FHK88" s="9"/>
      <c r="FHL88" s="9"/>
      <c r="FHM88" s="78"/>
      <c r="FHN88" s="9"/>
      <c r="FHO88" s="9"/>
      <c r="FHP88" s="78"/>
      <c r="FHQ88" s="9"/>
      <c r="FHR88" s="9"/>
      <c r="FHS88" s="78"/>
      <c r="FHT88" s="9"/>
      <c r="FHU88" s="9"/>
      <c r="FHV88" s="78"/>
      <c r="FHW88" s="9"/>
      <c r="FHX88" s="9"/>
      <c r="FHY88" s="78"/>
      <c r="FHZ88" s="9"/>
      <c r="FIA88" s="9"/>
      <c r="FIB88" s="78"/>
      <c r="FIC88" s="9"/>
      <c r="FID88" s="9"/>
      <c r="FIE88" s="78"/>
      <c r="FIF88" s="9"/>
      <c r="FIG88" s="9"/>
      <c r="FIH88" s="78"/>
      <c r="FII88" s="9"/>
      <c r="FIJ88" s="9"/>
      <c r="FIK88" s="78"/>
      <c r="FIL88" s="10"/>
      <c r="FIM88" s="10"/>
      <c r="FIN88" s="10"/>
      <c r="FIO88" s="9"/>
      <c r="FIP88" s="9"/>
      <c r="FIQ88" s="78"/>
      <c r="FIR88" s="10"/>
      <c r="FIS88" s="10"/>
      <c r="FIT88" s="10"/>
      <c r="FIU88" s="9"/>
      <c r="FIV88" s="9"/>
      <c r="FIW88" s="78"/>
      <c r="FIX88" s="9"/>
      <c r="FIY88" s="9"/>
      <c r="FIZ88" s="78"/>
      <c r="FJA88" s="10"/>
      <c r="FJB88" s="10"/>
      <c r="FJC88" s="10"/>
      <c r="FJD88" s="10"/>
      <c r="FJE88" s="10"/>
      <c r="FJF88" s="10"/>
      <c r="FJG88" s="57"/>
      <c r="FJH88" s="58"/>
      <c r="FJI88" s="9"/>
      <c r="FJJ88" s="9"/>
      <c r="FJK88" s="78"/>
      <c r="FJL88" s="9"/>
      <c r="FJM88" s="9"/>
      <c r="FJN88" s="78"/>
      <c r="FJO88" s="9"/>
      <c r="FJP88" s="9"/>
      <c r="FJQ88" s="78"/>
      <c r="FJR88" s="9"/>
      <c r="FJS88" s="9"/>
      <c r="FJT88" s="78"/>
      <c r="FJU88" s="9"/>
      <c r="FJV88" s="9"/>
      <c r="FJW88" s="78"/>
      <c r="FJX88" s="9"/>
      <c r="FJY88" s="9"/>
      <c r="FJZ88" s="78"/>
      <c r="FKA88" s="9"/>
      <c r="FKB88" s="9"/>
      <c r="FKC88" s="78"/>
      <c r="FKD88" s="9"/>
      <c r="FKE88" s="9"/>
      <c r="FKF88" s="78"/>
      <c r="FKG88" s="9"/>
      <c r="FKH88" s="9"/>
      <c r="FKI88" s="78"/>
      <c r="FKJ88" s="9"/>
      <c r="FKK88" s="9"/>
      <c r="FKL88" s="78"/>
      <c r="FKM88" s="9"/>
      <c r="FKN88" s="9"/>
      <c r="FKO88" s="78"/>
      <c r="FKP88" s="9"/>
      <c r="FKQ88" s="9"/>
      <c r="FKR88" s="78"/>
      <c r="FKS88" s="9"/>
      <c r="FKT88" s="9"/>
      <c r="FKU88" s="78"/>
      <c r="FKV88" s="9"/>
      <c r="FKW88" s="9"/>
      <c r="FKX88" s="78"/>
      <c r="FKY88" s="9"/>
      <c r="FKZ88" s="9"/>
      <c r="FLA88" s="78"/>
      <c r="FLB88" s="9"/>
      <c r="FLC88" s="9"/>
      <c r="FLD88" s="78"/>
      <c r="FLE88" s="9"/>
      <c r="FLF88" s="9"/>
      <c r="FLG88" s="78"/>
      <c r="FLH88" s="9"/>
      <c r="FLI88" s="9"/>
      <c r="FLJ88" s="78"/>
      <c r="FLK88" s="9"/>
      <c r="FLL88" s="9"/>
      <c r="FLM88" s="78"/>
      <c r="FLN88" s="9"/>
      <c r="FLO88" s="9"/>
      <c r="FLP88" s="78"/>
      <c r="FLQ88" s="9"/>
      <c r="FLR88" s="9"/>
      <c r="FLS88" s="78"/>
      <c r="FLT88" s="10"/>
      <c r="FLU88" s="10"/>
      <c r="FLV88" s="10"/>
      <c r="FLW88" s="9"/>
      <c r="FLX88" s="9"/>
      <c r="FLY88" s="78"/>
      <c r="FLZ88" s="10"/>
      <c r="FMA88" s="10"/>
      <c r="FMB88" s="10"/>
      <c r="FMC88" s="9"/>
      <c r="FMD88" s="9"/>
      <c r="FME88" s="78"/>
      <c r="FMF88" s="9"/>
      <c r="FMG88" s="9"/>
      <c r="FMH88" s="78"/>
      <c r="FMI88" s="10"/>
      <c r="FMJ88" s="10"/>
      <c r="FMK88" s="10"/>
      <c r="FML88" s="10"/>
      <c r="FMM88" s="10"/>
      <c r="FMN88" s="10"/>
      <c r="FMO88" s="57"/>
      <c r="FMP88" s="58"/>
      <c r="FMQ88" s="9"/>
      <c r="FMR88" s="9"/>
      <c r="FMS88" s="78"/>
      <c r="FMT88" s="9"/>
      <c r="FMU88" s="9"/>
      <c r="FMV88" s="78"/>
      <c r="FMW88" s="9"/>
      <c r="FMX88" s="9"/>
      <c r="FMY88" s="78"/>
      <c r="FMZ88" s="9"/>
      <c r="FNA88" s="9"/>
      <c r="FNB88" s="78"/>
      <c r="FNC88" s="9"/>
      <c r="FND88" s="9"/>
      <c r="FNE88" s="78"/>
      <c r="FNF88" s="9"/>
      <c r="FNG88" s="9"/>
      <c r="FNH88" s="78"/>
      <c r="FNI88" s="9"/>
      <c r="FNJ88" s="9"/>
      <c r="FNK88" s="78"/>
      <c r="FNL88" s="9"/>
      <c r="FNM88" s="9"/>
      <c r="FNN88" s="78"/>
      <c r="FNO88" s="9"/>
      <c r="FNP88" s="9"/>
      <c r="FNQ88" s="78"/>
      <c r="FNR88" s="9"/>
      <c r="FNS88" s="9"/>
      <c r="FNT88" s="78"/>
      <c r="FNU88" s="9"/>
      <c r="FNV88" s="9"/>
      <c r="FNW88" s="78"/>
      <c r="FNX88" s="9"/>
      <c r="FNY88" s="9"/>
      <c r="FNZ88" s="78"/>
      <c r="FOA88" s="9"/>
      <c r="FOB88" s="9"/>
      <c r="FOC88" s="78"/>
      <c r="FOD88" s="9"/>
      <c r="FOE88" s="9"/>
      <c r="FOF88" s="78"/>
      <c r="FOG88" s="9"/>
      <c r="FOH88" s="9"/>
      <c r="FOI88" s="78"/>
      <c r="FOJ88" s="9"/>
      <c r="FOK88" s="9"/>
      <c r="FOL88" s="78"/>
      <c r="FOM88" s="9"/>
      <c r="FON88" s="9"/>
      <c r="FOO88" s="78"/>
      <c r="FOP88" s="9"/>
      <c r="FOQ88" s="9"/>
      <c r="FOR88" s="78"/>
      <c r="FOS88" s="9"/>
      <c r="FOT88" s="9"/>
      <c r="FOU88" s="78"/>
      <c r="FOV88" s="9"/>
      <c r="FOW88" s="9"/>
      <c r="FOX88" s="78"/>
      <c r="FOY88" s="9"/>
      <c r="FOZ88" s="9"/>
      <c r="FPA88" s="78"/>
      <c r="FPB88" s="10"/>
      <c r="FPC88" s="10"/>
      <c r="FPD88" s="10"/>
      <c r="FPE88" s="9"/>
      <c r="FPF88" s="9"/>
      <c r="FPG88" s="78"/>
      <c r="FPH88" s="10"/>
      <c r="FPI88" s="10"/>
      <c r="FPJ88" s="10"/>
      <c r="FPK88" s="9"/>
      <c r="FPL88" s="9"/>
      <c r="FPM88" s="78"/>
      <c r="FPN88" s="9"/>
      <c r="FPO88" s="9"/>
      <c r="FPP88" s="78"/>
      <c r="FPQ88" s="10"/>
      <c r="FPR88" s="10"/>
      <c r="FPS88" s="10"/>
      <c r="FPT88" s="10"/>
      <c r="FPU88" s="10"/>
      <c r="FPV88" s="10"/>
      <c r="FPW88" s="57"/>
      <c r="FPX88" s="58"/>
      <c r="FPY88" s="9"/>
      <c r="FPZ88" s="9"/>
      <c r="FQA88" s="78"/>
      <c r="FQB88" s="9"/>
      <c r="FQC88" s="9"/>
      <c r="FQD88" s="78"/>
      <c r="FQE88" s="9"/>
      <c r="FQF88" s="9"/>
      <c r="FQG88" s="78"/>
      <c r="FQH88" s="9"/>
      <c r="FQI88" s="9"/>
      <c r="FQJ88" s="78"/>
      <c r="FQK88" s="9"/>
      <c r="FQL88" s="9"/>
      <c r="FQM88" s="78"/>
      <c r="FQN88" s="9"/>
      <c r="FQO88" s="9"/>
      <c r="FQP88" s="78"/>
      <c r="FQQ88" s="9"/>
      <c r="FQR88" s="9"/>
      <c r="FQS88" s="78"/>
      <c r="FQT88" s="9"/>
      <c r="FQU88" s="9"/>
      <c r="FQV88" s="78"/>
      <c r="FQW88" s="9"/>
      <c r="FQX88" s="9"/>
      <c r="FQY88" s="78"/>
      <c r="FQZ88" s="9"/>
      <c r="FRA88" s="9"/>
      <c r="FRB88" s="78"/>
      <c r="FRC88" s="9"/>
      <c r="FRD88" s="9"/>
      <c r="FRE88" s="78"/>
      <c r="FRF88" s="9"/>
      <c r="FRG88" s="9"/>
      <c r="FRH88" s="78"/>
      <c r="FRI88" s="9"/>
      <c r="FRJ88" s="9"/>
      <c r="FRK88" s="78"/>
      <c r="FRL88" s="9"/>
      <c r="FRM88" s="9"/>
      <c r="FRN88" s="78"/>
      <c r="FRO88" s="9"/>
      <c r="FRP88" s="9"/>
      <c r="FRQ88" s="78"/>
      <c r="FRR88" s="9"/>
      <c r="FRS88" s="9"/>
      <c r="FRT88" s="78"/>
      <c r="FRU88" s="9"/>
      <c r="FRV88" s="9"/>
      <c r="FRW88" s="78"/>
      <c r="FRX88" s="9"/>
      <c r="FRY88" s="9"/>
      <c r="FRZ88" s="78"/>
      <c r="FSA88" s="9"/>
      <c r="FSB88" s="9"/>
      <c r="FSC88" s="78"/>
      <c r="FSD88" s="9"/>
      <c r="FSE88" s="9"/>
      <c r="FSF88" s="78"/>
      <c r="FSG88" s="9"/>
      <c r="FSH88" s="9"/>
      <c r="FSI88" s="78"/>
      <c r="FSJ88" s="10"/>
      <c r="FSK88" s="10"/>
      <c r="FSL88" s="10"/>
      <c r="FSM88" s="9"/>
      <c r="FSN88" s="9"/>
      <c r="FSO88" s="78"/>
      <c r="FSP88" s="10"/>
      <c r="FSQ88" s="10"/>
      <c r="FSR88" s="10"/>
      <c r="FSS88" s="9"/>
      <c r="FST88" s="9"/>
      <c r="FSU88" s="78"/>
      <c r="FSV88" s="9"/>
      <c r="FSW88" s="9"/>
      <c r="FSX88" s="78"/>
      <c r="FSY88" s="10"/>
      <c r="FSZ88" s="10"/>
      <c r="FTA88" s="10"/>
      <c r="FTB88" s="10"/>
      <c r="FTC88" s="10"/>
      <c r="FTD88" s="10"/>
      <c r="FTE88" s="57"/>
      <c r="FTF88" s="58"/>
      <c r="FTG88" s="9"/>
      <c r="FTH88" s="9"/>
      <c r="FTI88" s="78"/>
      <c r="FTJ88" s="9"/>
      <c r="FTK88" s="9"/>
      <c r="FTL88" s="78"/>
      <c r="FTM88" s="9"/>
      <c r="FTN88" s="9"/>
      <c r="FTO88" s="78"/>
      <c r="FTP88" s="9"/>
      <c r="FTQ88" s="9"/>
      <c r="FTR88" s="78"/>
      <c r="FTS88" s="9"/>
      <c r="FTT88" s="9"/>
      <c r="FTU88" s="78"/>
      <c r="FTV88" s="9"/>
      <c r="FTW88" s="9"/>
      <c r="FTX88" s="78"/>
      <c r="FTY88" s="9"/>
      <c r="FTZ88" s="9"/>
      <c r="FUA88" s="78"/>
      <c r="FUB88" s="9"/>
      <c r="FUC88" s="9"/>
      <c r="FUD88" s="78"/>
      <c r="FUE88" s="9"/>
      <c r="FUF88" s="9"/>
      <c r="FUG88" s="78"/>
      <c r="FUH88" s="9"/>
      <c r="FUI88" s="9"/>
      <c r="FUJ88" s="78"/>
      <c r="FUK88" s="9"/>
      <c r="FUL88" s="9"/>
      <c r="FUM88" s="78"/>
      <c r="FUN88" s="9"/>
      <c r="FUO88" s="9"/>
      <c r="FUP88" s="78"/>
      <c r="FUQ88" s="9"/>
      <c r="FUR88" s="9"/>
      <c r="FUS88" s="78"/>
      <c r="FUT88" s="9"/>
      <c r="FUU88" s="9"/>
      <c r="FUV88" s="78"/>
      <c r="FUW88" s="9"/>
      <c r="FUX88" s="9"/>
      <c r="FUY88" s="78"/>
      <c r="FUZ88" s="9"/>
      <c r="FVA88" s="9"/>
      <c r="FVB88" s="78"/>
      <c r="FVC88" s="9"/>
      <c r="FVD88" s="9"/>
      <c r="FVE88" s="78"/>
      <c r="FVF88" s="9"/>
      <c r="FVG88" s="9"/>
      <c r="FVH88" s="78"/>
      <c r="FVI88" s="9"/>
      <c r="FVJ88" s="9"/>
      <c r="FVK88" s="78"/>
      <c r="FVL88" s="9"/>
      <c r="FVM88" s="9"/>
      <c r="FVN88" s="78"/>
      <c r="FVO88" s="9"/>
      <c r="FVP88" s="9"/>
      <c r="FVQ88" s="78"/>
      <c r="FVR88" s="10"/>
      <c r="FVS88" s="10"/>
      <c r="FVT88" s="10"/>
      <c r="FVU88" s="9"/>
      <c r="FVV88" s="9"/>
      <c r="FVW88" s="78"/>
      <c r="FVX88" s="10"/>
      <c r="FVY88" s="10"/>
      <c r="FVZ88" s="10"/>
      <c r="FWA88" s="9"/>
      <c r="FWB88" s="9"/>
      <c r="FWC88" s="78"/>
      <c r="FWD88" s="9"/>
      <c r="FWE88" s="9"/>
      <c r="FWF88" s="78"/>
      <c r="FWG88" s="10"/>
      <c r="FWH88" s="10"/>
      <c r="FWI88" s="10"/>
      <c r="FWJ88" s="10"/>
      <c r="FWK88" s="10"/>
      <c r="FWL88" s="10"/>
      <c r="FWM88" s="57"/>
      <c r="FWN88" s="58"/>
      <c r="FWO88" s="9"/>
      <c r="FWP88" s="9"/>
      <c r="FWQ88" s="78"/>
      <c r="FWR88" s="9"/>
      <c r="FWS88" s="9"/>
      <c r="FWT88" s="78"/>
      <c r="FWU88" s="9"/>
      <c r="FWV88" s="9"/>
      <c r="FWW88" s="78"/>
      <c r="FWX88" s="9"/>
      <c r="FWY88" s="9"/>
      <c r="FWZ88" s="78"/>
      <c r="FXA88" s="9"/>
      <c r="FXB88" s="9"/>
      <c r="FXC88" s="78"/>
      <c r="FXD88" s="9"/>
      <c r="FXE88" s="9"/>
      <c r="FXF88" s="78"/>
      <c r="FXG88" s="9"/>
      <c r="FXH88" s="9"/>
      <c r="FXI88" s="78"/>
      <c r="FXJ88" s="9"/>
      <c r="FXK88" s="9"/>
      <c r="FXL88" s="78"/>
      <c r="FXM88" s="9"/>
      <c r="FXN88" s="9"/>
      <c r="FXO88" s="78"/>
      <c r="FXP88" s="9"/>
      <c r="FXQ88" s="9"/>
      <c r="FXR88" s="78"/>
      <c r="FXS88" s="9"/>
      <c r="FXT88" s="9"/>
      <c r="FXU88" s="78"/>
      <c r="FXV88" s="9"/>
      <c r="FXW88" s="9"/>
      <c r="FXX88" s="78"/>
      <c r="FXY88" s="9"/>
      <c r="FXZ88" s="9"/>
      <c r="FYA88" s="78"/>
      <c r="FYB88" s="9"/>
      <c r="FYC88" s="9"/>
      <c r="FYD88" s="78"/>
      <c r="FYE88" s="9"/>
      <c r="FYF88" s="9"/>
      <c r="FYG88" s="78"/>
      <c r="FYH88" s="9"/>
      <c r="FYI88" s="9"/>
      <c r="FYJ88" s="78"/>
      <c r="FYK88" s="9"/>
      <c r="FYL88" s="9"/>
      <c r="FYM88" s="78"/>
      <c r="FYN88" s="9"/>
      <c r="FYO88" s="9"/>
      <c r="FYP88" s="78"/>
      <c r="FYQ88" s="9"/>
      <c r="FYR88" s="9"/>
      <c r="FYS88" s="78"/>
      <c r="FYT88" s="9"/>
      <c r="FYU88" s="9"/>
      <c r="FYV88" s="78"/>
      <c r="FYW88" s="9"/>
      <c r="FYX88" s="9"/>
      <c r="FYY88" s="78"/>
      <c r="FYZ88" s="10"/>
      <c r="FZA88" s="10"/>
      <c r="FZB88" s="10"/>
      <c r="FZC88" s="9"/>
      <c r="FZD88" s="9"/>
      <c r="FZE88" s="78"/>
      <c r="FZF88" s="10"/>
      <c r="FZG88" s="10"/>
      <c r="FZH88" s="10"/>
      <c r="FZI88" s="9"/>
      <c r="FZJ88" s="9"/>
      <c r="FZK88" s="78"/>
      <c r="FZL88" s="9"/>
      <c r="FZM88" s="9"/>
      <c r="FZN88" s="78"/>
      <c r="FZO88" s="10"/>
      <c r="FZP88" s="10"/>
      <c r="FZQ88" s="10"/>
      <c r="FZR88" s="10"/>
      <c r="FZS88" s="10"/>
      <c r="FZT88" s="10"/>
      <c r="FZU88" s="57"/>
      <c r="FZV88" s="58"/>
      <c r="FZW88" s="9"/>
      <c r="FZX88" s="9"/>
      <c r="FZY88" s="78"/>
      <c r="FZZ88" s="9"/>
      <c r="GAA88" s="9"/>
      <c r="GAB88" s="78"/>
      <c r="GAC88" s="9"/>
      <c r="GAD88" s="9"/>
      <c r="GAE88" s="78"/>
      <c r="GAF88" s="9"/>
      <c r="GAG88" s="9"/>
      <c r="GAH88" s="78"/>
      <c r="GAI88" s="9"/>
      <c r="GAJ88" s="9"/>
      <c r="GAK88" s="78"/>
      <c r="GAL88" s="9"/>
      <c r="GAM88" s="9"/>
      <c r="GAN88" s="78"/>
      <c r="GAO88" s="9"/>
      <c r="GAP88" s="9"/>
      <c r="GAQ88" s="78"/>
      <c r="GAR88" s="9"/>
      <c r="GAS88" s="9"/>
      <c r="GAT88" s="78"/>
      <c r="GAU88" s="9"/>
      <c r="GAV88" s="9"/>
      <c r="GAW88" s="78"/>
      <c r="GAX88" s="9"/>
      <c r="GAY88" s="9"/>
      <c r="GAZ88" s="78"/>
      <c r="GBA88" s="9"/>
      <c r="GBB88" s="9"/>
      <c r="GBC88" s="78"/>
      <c r="GBD88" s="9"/>
      <c r="GBE88" s="9"/>
      <c r="GBF88" s="78"/>
      <c r="GBG88" s="9"/>
      <c r="GBH88" s="9"/>
      <c r="GBI88" s="78"/>
      <c r="GBJ88" s="9"/>
      <c r="GBK88" s="9"/>
      <c r="GBL88" s="78"/>
      <c r="GBM88" s="9"/>
      <c r="GBN88" s="9"/>
      <c r="GBO88" s="78"/>
      <c r="GBP88" s="9"/>
      <c r="GBQ88" s="9"/>
      <c r="GBR88" s="78"/>
      <c r="GBS88" s="9"/>
      <c r="GBT88" s="9"/>
      <c r="GBU88" s="78"/>
      <c r="GBV88" s="9"/>
      <c r="GBW88" s="9"/>
      <c r="GBX88" s="78"/>
      <c r="GBY88" s="9"/>
      <c r="GBZ88" s="9"/>
      <c r="GCA88" s="78"/>
      <c r="GCB88" s="9"/>
      <c r="GCC88" s="9"/>
      <c r="GCD88" s="78"/>
      <c r="GCE88" s="9"/>
      <c r="GCF88" s="9"/>
      <c r="GCG88" s="78"/>
      <c r="GCH88" s="10"/>
      <c r="GCI88" s="10"/>
      <c r="GCJ88" s="10"/>
      <c r="GCK88" s="9"/>
      <c r="GCL88" s="9"/>
      <c r="GCM88" s="78"/>
      <c r="GCN88" s="10"/>
      <c r="GCO88" s="10"/>
      <c r="GCP88" s="10"/>
      <c r="GCQ88" s="9"/>
      <c r="GCR88" s="9"/>
      <c r="GCS88" s="78"/>
      <c r="GCT88" s="9"/>
      <c r="GCU88" s="9"/>
      <c r="GCV88" s="78"/>
      <c r="GCW88" s="10"/>
      <c r="GCX88" s="10"/>
      <c r="GCY88" s="10"/>
      <c r="GCZ88" s="10"/>
      <c r="GDA88" s="10"/>
      <c r="GDB88" s="10"/>
      <c r="GDC88" s="57"/>
      <c r="GDD88" s="58"/>
      <c r="GDE88" s="9"/>
      <c r="GDF88" s="9"/>
      <c r="GDG88" s="78"/>
      <c r="GDH88" s="9"/>
      <c r="GDI88" s="9"/>
      <c r="GDJ88" s="78"/>
      <c r="GDK88" s="9"/>
      <c r="GDL88" s="9"/>
      <c r="GDM88" s="78"/>
      <c r="GDN88" s="9"/>
      <c r="GDO88" s="9"/>
      <c r="GDP88" s="78"/>
      <c r="GDQ88" s="9"/>
      <c r="GDR88" s="9"/>
      <c r="GDS88" s="78"/>
      <c r="GDT88" s="9"/>
      <c r="GDU88" s="9"/>
      <c r="GDV88" s="78"/>
      <c r="GDW88" s="9"/>
      <c r="GDX88" s="9"/>
      <c r="GDY88" s="78"/>
      <c r="GDZ88" s="9"/>
      <c r="GEA88" s="9"/>
      <c r="GEB88" s="78"/>
      <c r="GEC88" s="9"/>
      <c r="GED88" s="9"/>
      <c r="GEE88" s="78"/>
      <c r="GEF88" s="9"/>
      <c r="GEG88" s="9"/>
      <c r="GEH88" s="78"/>
      <c r="GEI88" s="9"/>
      <c r="GEJ88" s="9"/>
      <c r="GEK88" s="78"/>
      <c r="GEL88" s="9"/>
      <c r="GEM88" s="9"/>
      <c r="GEN88" s="78"/>
      <c r="GEO88" s="9"/>
      <c r="GEP88" s="9"/>
      <c r="GEQ88" s="78"/>
      <c r="GER88" s="9"/>
      <c r="GES88" s="9"/>
      <c r="GET88" s="78"/>
      <c r="GEU88" s="9"/>
      <c r="GEV88" s="9"/>
      <c r="GEW88" s="78"/>
      <c r="GEX88" s="9"/>
      <c r="GEY88" s="9"/>
      <c r="GEZ88" s="78"/>
      <c r="GFA88" s="9"/>
      <c r="GFB88" s="9"/>
      <c r="GFC88" s="78"/>
      <c r="GFD88" s="9"/>
      <c r="GFE88" s="9"/>
      <c r="GFF88" s="78"/>
      <c r="GFG88" s="9"/>
      <c r="GFH88" s="9"/>
      <c r="GFI88" s="78"/>
      <c r="GFJ88" s="9"/>
      <c r="GFK88" s="9"/>
      <c r="GFL88" s="78"/>
      <c r="GFM88" s="9"/>
      <c r="GFN88" s="9"/>
      <c r="GFO88" s="78"/>
      <c r="GFP88" s="10"/>
      <c r="GFQ88" s="10"/>
      <c r="GFR88" s="10"/>
      <c r="GFS88" s="9"/>
      <c r="GFT88" s="9"/>
      <c r="GFU88" s="78"/>
      <c r="GFV88" s="10"/>
      <c r="GFW88" s="10"/>
      <c r="GFX88" s="10"/>
      <c r="GFY88" s="9"/>
      <c r="GFZ88" s="9"/>
      <c r="GGA88" s="78"/>
      <c r="GGB88" s="9"/>
      <c r="GGC88" s="9"/>
      <c r="GGD88" s="78"/>
      <c r="GGE88" s="10"/>
      <c r="GGF88" s="10"/>
      <c r="GGG88" s="10"/>
      <c r="GGH88" s="10"/>
      <c r="GGI88" s="10"/>
      <c r="GGJ88" s="10"/>
      <c r="GGK88" s="57"/>
      <c r="GGL88" s="58"/>
      <c r="GGM88" s="9"/>
      <c r="GGN88" s="9"/>
      <c r="GGO88" s="78"/>
      <c r="GGP88" s="9"/>
      <c r="GGQ88" s="9"/>
      <c r="GGR88" s="78"/>
      <c r="GGS88" s="9"/>
      <c r="GGT88" s="9"/>
      <c r="GGU88" s="78"/>
      <c r="GGV88" s="9"/>
      <c r="GGW88" s="9"/>
      <c r="GGX88" s="78"/>
      <c r="GGY88" s="9"/>
      <c r="GGZ88" s="9"/>
      <c r="GHA88" s="78"/>
      <c r="GHB88" s="9"/>
      <c r="GHC88" s="9"/>
      <c r="GHD88" s="78"/>
      <c r="GHE88" s="9"/>
      <c r="GHF88" s="9"/>
      <c r="GHG88" s="78"/>
      <c r="GHH88" s="9"/>
      <c r="GHI88" s="9"/>
      <c r="GHJ88" s="78"/>
      <c r="GHK88" s="9"/>
      <c r="GHL88" s="9"/>
      <c r="GHM88" s="78"/>
      <c r="GHN88" s="9"/>
      <c r="GHO88" s="9"/>
      <c r="GHP88" s="78"/>
      <c r="GHQ88" s="9"/>
      <c r="GHR88" s="9"/>
      <c r="GHS88" s="78"/>
      <c r="GHT88" s="9"/>
      <c r="GHU88" s="9"/>
      <c r="GHV88" s="78"/>
      <c r="GHW88" s="9"/>
      <c r="GHX88" s="9"/>
      <c r="GHY88" s="78"/>
      <c r="GHZ88" s="9"/>
      <c r="GIA88" s="9"/>
      <c r="GIB88" s="78"/>
      <c r="GIC88" s="9"/>
      <c r="GID88" s="9"/>
      <c r="GIE88" s="78"/>
      <c r="GIF88" s="9"/>
      <c r="GIG88" s="9"/>
      <c r="GIH88" s="78"/>
      <c r="GII88" s="9"/>
      <c r="GIJ88" s="9"/>
      <c r="GIK88" s="78"/>
      <c r="GIL88" s="9"/>
      <c r="GIM88" s="9"/>
      <c r="GIN88" s="78"/>
      <c r="GIO88" s="9"/>
      <c r="GIP88" s="9"/>
      <c r="GIQ88" s="78"/>
      <c r="GIR88" s="9"/>
      <c r="GIS88" s="9"/>
      <c r="GIT88" s="78"/>
      <c r="GIU88" s="9"/>
      <c r="GIV88" s="9"/>
      <c r="GIW88" s="78"/>
      <c r="GIX88" s="10"/>
      <c r="GIY88" s="10"/>
      <c r="GIZ88" s="10"/>
      <c r="GJA88" s="9"/>
      <c r="GJB88" s="9"/>
      <c r="GJC88" s="78"/>
      <c r="GJD88" s="10"/>
      <c r="GJE88" s="10"/>
      <c r="GJF88" s="10"/>
      <c r="GJG88" s="9"/>
      <c r="GJH88" s="9"/>
      <c r="GJI88" s="78"/>
      <c r="GJJ88" s="9"/>
      <c r="GJK88" s="9"/>
      <c r="GJL88" s="78"/>
      <c r="GJM88" s="10"/>
      <c r="GJN88" s="10"/>
      <c r="GJO88" s="10"/>
      <c r="GJP88" s="10"/>
      <c r="GJQ88" s="10"/>
      <c r="GJR88" s="10"/>
      <c r="GJS88" s="57"/>
      <c r="GJT88" s="58"/>
      <c r="GJU88" s="9"/>
      <c r="GJV88" s="9"/>
      <c r="GJW88" s="78"/>
      <c r="GJX88" s="9"/>
      <c r="GJY88" s="9"/>
      <c r="GJZ88" s="78"/>
      <c r="GKA88" s="9"/>
      <c r="GKB88" s="9"/>
      <c r="GKC88" s="78"/>
      <c r="GKD88" s="9"/>
      <c r="GKE88" s="9"/>
      <c r="GKF88" s="78"/>
      <c r="GKG88" s="9"/>
      <c r="GKH88" s="9"/>
      <c r="GKI88" s="78"/>
      <c r="GKJ88" s="9"/>
      <c r="GKK88" s="9"/>
      <c r="GKL88" s="78"/>
      <c r="GKM88" s="9"/>
      <c r="GKN88" s="9"/>
      <c r="GKO88" s="78"/>
      <c r="GKP88" s="9"/>
      <c r="GKQ88" s="9"/>
      <c r="GKR88" s="78"/>
      <c r="GKS88" s="9"/>
      <c r="GKT88" s="9"/>
      <c r="GKU88" s="78"/>
      <c r="GKV88" s="9"/>
      <c r="GKW88" s="9"/>
      <c r="GKX88" s="78"/>
      <c r="GKY88" s="9"/>
      <c r="GKZ88" s="9"/>
      <c r="GLA88" s="78"/>
      <c r="GLB88" s="9"/>
      <c r="GLC88" s="9"/>
      <c r="GLD88" s="78"/>
      <c r="GLE88" s="9"/>
      <c r="GLF88" s="9"/>
      <c r="GLG88" s="78"/>
      <c r="GLH88" s="9"/>
      <c r="GLI88" s="9"/>
      <c r="GLJ88" s="78"/>
      <c r="GLK88" s="9"/>
      <c r="GLL88" s="9"/>
      <c r="GLM88" s="78"/>
      <c r="GLN88" s="9"/>
      <c r="GLO88" s="9"/>
      <c r="GLP88" s="78"/>
      <c r="GLQ88" s="9"/>
      <c r="GLR88" s="9"/>
      <c r="GLS88" s="78"/>
      <c r="GLT88" s="9"/>
      <c r="GLU88" s="9"/>
      <c r="GLV88" s="78"/>
      <c r="GLW88" s="9"/>
      <c r="GLX88" s="9"/>
      <c r="GLY88" s="78"/>
      <c r="GLZ88" s="9"/>
      <c r="GMA88" s="9"/>
      <c r="GMB88" s="78"/>
      <c r="GMC88" s="9"/>
      <c r="GMD88" s="9"/>
      <c r="GME88" s="78"/>
      <c r="GMF88" s="10"/>
      <c r="GMG88" s="10"/>
      <c r="GMH88" s="10"/>
      <c r="GMI88" s="9"/>
      <c r="GMJ88" s="9"/>
      <c r="GMK88" s="78"/>
      <c r="GML88" s="10"/>
      <c r="GMM88" s="10"/>
      <c r="GMN88" s="10"/>
      <c r="GMO88" s="9"/>
      <c r="GMP88" s="9"/>
      <c r="GMQ88" s="78"/>
      <c r="GMR88" s="9"/>
      <c r="GMS88" s="9"/>
      <c r="GMT88" s="78"/>
      <c r="GMU88" s="10"/>
      <c r="GMV88" s="10"/>
      <c r="GMW88" s="10"/>
      <c r="GMX88" s="10"/>
      <c r="GMY88" s="10"/>
      <c r="GMZ88" s="10"/>
      <c r="GNA88" s="57"/>
      <c r="GNB88" s="58"/>
      <c r="GNC88" s="9"/>
      <c r="GND88" s="9"/>
      <c r="GNE88" s="78"/>
      <c r="GNF88" s="9"/>
      <c r="GNG88" s="9"/>
      <c r="GNH88" s="78"/>
      <c r="GNI88" s="9"/>
      <c r="GNJ88" s="9"/>
      <c r="GNK88" s="78"/>
      <c r="GNL88" s="9"/>
      <c r="GNM88" s="9"/>
      <c r="GNN88" s="78"/>
      <c r="GNO88" s="9"/>
      <c r="GNP88" s="9"/>
      <c r="GNQ88" s="78"/>
      <c r="GNR88" s="9"/>
      <c r="GNS88" s="9"/>
      <c r="GNT88" s="78"/>
      <c r="GNU88" s="9"/>
      <c r="GNV88" s="9"/>
      <c r="GNW88" s="78"/>
      <c r="GNX88" s="9"/>
      <c r="GNY88" s="9"/>
      <c r="GNZ88" s="78"/>
      <c r="GOA88" s="9"/>
      <c r="GOB88" s="9"/>
      <c r="GOC88" s="78"/>
      <c r="GOD88" s="9"/>
      <c r="GOE88" s="9"/>
      <c r="GOF88" s="78"/>
      <c r="GOG88" s="9"/>
      <c r="GOH88" s="9"/>
      <c r="GOI88" s="78"/>
      <c r="GOJ88" s="9"/>
      <c r="GOK88" s="9"/>
      <c r="GOL88" s="78"/>
      <c r="GOM88" s="9"/>
      <c r="GON88" s="9"/>
      <c r="GOO88" s="78"/>
      <c r="GOP88" s="9"/>
      <c r="GOQ88" s="9"/>
      <c r="GOR88" s="78"/>
      <c r="GOS88" s="9"/>
      <c r="GOT88" s="9"/>
      <c r="GOU88" s="78"/>
      <c r="GOV88" s="9"/>
      <c r="GOW88" s="9"/>
      <c r="GOX88" s="78"/>
      <c r="GOY88" s="9"/>
      <c r="GOZ88" s="9"/>
      <c r="GPA88" s="78"/>
      <c r="GPB88" s="9"/>
      <c r="GPC88" s="9"/>
      <c r="GPD88" s="78"/>
      <c r="GPE88" s="9"/>
      <c r="GPF88" s="9"/>
      <c r="GPG88" s="78"/>
      <c r="GPH88" s="9"/>
      <c r="GPI88" s="9"/>
      <c r="GPJ88" s="78"/>
      <c r="GPK88" s="9"/>
      <c r="GPL88" s="9"/>
      <c r="GPM88" s="78"/>
      <c r="GPN88" s="10"/>
      <c r="GPO88" s="10"/>
      <c r="GPP88" s="10"/>
      <c r="GPQ88" s="9"/>
      <c r="GPR88" s="9"/>
      <c r="GPS88" s="78"/>
      <c r="GPT88" s="10"/>
      <c r="GPU88" s="10"/>
      <c r="GPV88" s="10"/>
      <c r="GPW88" s="9"/>
      <c r="GPX88" s="9"/>
      <c r="GPY88" s="78"/>
      <c r="GPZ88" s="9"/>
      <c r="GQA88" s="9"/>
      <c r="GQB88" s="78"/>
      <c r="GQC88" s="10"/>
      <c r="GQD88" s="10"/>
      <c r="GQE88" s="10"/>
      <c r="GQF88" s="10"/>
      <c r="GQG88" s="10"/>
      <c r="GQH88" s="10"/>
      <c r="GQI88" s="57"/>
      <c r="GQJ88" s="58"/>
      <c r="GQK88" s="9"/>
      <c r="GQL88" s="9"/>
      <c r="GQM88" s="78"/>
      <c r="GQN88" s="9"/>
      <c r="GQO88" s="9"/>
      <c r="GQP88" s="78"/>
      <c r="GQQ88" s="9"/>
      <c r="GQR88" s="9"/>
      <c r="GQS88" s="78"/>
      <c r="GQT88" s="9"/>
      <c r="GQU88" s="9"/>
      <c r="GQV88" s="78"/>
      <c r="GQW88" s="9"/>
      <c r="GQX88" s="9"/>
      <c r="GQY88" s="78"/>
      <c r="GQZ88" s="9"/>
      <c r="GRA88" s="9"/>
      <c r="GRB88" s="78"/>
      <c r="GRC88" s="9"/>
      <c r="GRD88" s="9"/>
      <c r="GRE88" s="78"/>
      <c r="GRF88" s="9"/>
      <c r="GRG88" s="9"/>
      <c r="GRH88" s="78"/>
      <c r="GRI88" s="9"/>
      <c r="GRJ88" s="9"/>
      <c r="GRK88" s="78"/>
      <c r="GRL88" s="9"/>
      <c r="GRM88" s="9"/>
      <c r="GRN88" s="78"/>
      <c r="GRO88" s="9"/>
      <c r="GRP88" s="9"/>
      <c r="GRQ88" s="78"/>
      <c r="GRR88" s="9"/>
      <c r="GRS88" s="9"/>
      <c r="GRT88" s="78"/>
      <c r="GRU88" s="9"/>
      <c r="GRV88" s="9"/>
      <c r="GRW88" s="78"/>
      <c r="GRX88" s="9"/>
      <c r="GRY88" s="9"/>
      <c r="GRZ88" s="78"/>
      <c r="GSA88" s="9"/>
      <c r="GSB88" s="9"/>
      <c r="GSC88" s="78"/>
      <c r="GSD88" s="9"/>
      <c r="GSE88" s="9"/>
      <c r="GSF88" s="78"/>
      <c r="GSG88" s="9"/>
      <c r="GSH88" s="9"/>
      <c r="GSI88" s="78"/>
      <c r="GSJ88" s="9"/>
      <c r="GSK88" s="9"/>
      <c r="GSL88" s="78"/>
      <c r="GSM88" s="9"/>
      <c r="GSN88" s="9"/>
      <c r="GSO88" s="78"/>
      <c r="GSP88" s="9"/>
      <c r="GSQ88" s="9"/>
      <c r="GSR88" s="78"/>
      <c r="GSS88" s="9"/>
      <c r="GST88" s="9"/>
      <c r="GSU88" s="78"/>
      <c r="GSV88" s="10"/>
      <c r="GSW88" s="10"/>
      <c r="GSX88" s="10"/>
      <c r="GSY88" s="9"/>
      <c r="GSZ88" s="9"/>
      <c r="GTA88" s="78"/>
      <c r="GTB88" s="10"/>
      <c r="GTC88" s="10"/>
      <c r="GTD88" s="10"/>
      <c r="GTE88" s="9"/>
      <c r="GTF88" s="9"/>
      <c r="GTG88" s="78"/>
      <c r="GTH88" s="9"/>
      <c r="GTI88" s="9"/>
      <c r="GTJ88" s="78"/>
      <c r="GTK88" s="10"/>
      <c r="GTL88" s="10"/>
      <c r="GTM88" s="10"/>
      <c r="GTN88" s="10"/>
      <c r="GTO88" s="10"/>
      <c r="GTP88" s="10"/>
      <c r="GTQ88" s="57"/>
      <c r="GTR88" s="58"/>
      <c r="GTS88" s="9"/>
      <c r="GTT88" s="9"/>
      <c r="GTU88" s="78"/>
      <c r="GTV88" s="9"/>
      <c r="GTW88" s="9"/>
      <c r="GTX88" s="78"/>
      <c r="GTY88" s="9"/>
      <c r="GTZ88" s="9"/>
      <c r="GUA88" s="78"/>
      <c r="GUB88" s="9"/>
      <c r="GUC88" s="9"/>
      <c r="GUD88" s="78"/>
      <c r="GUE88" s="9"/>
      <c r="GUF88" s="9"/>
      <c r="GUG88" s="78"/>
      <c r="GUH88" s="9"/>
      <c r="GUI88" s="9"/>
      <c r="GUJ88" s="78"/>
      <c r="GUK88" s="9"/>
      <c r="GUL88" s="9"/>
      <c r="GUM88" s="78"/>
      <c r="GUN88" s="9"/>
      <c r="GUO88" s="9"/>
      <c r="GUP88" s="78"/>
      <c r="GUQ88" s="9"/>
      <c r="GUR88" s="9"/>
      <c r="GUS88" s="78"/>
      <c r="GUT88" s="9"/>
      <c r="GUU88" s="9"/>
      <c r="GUV88" s="78"/>
      <c r="GUW88" s="9"/>
      <c r="GUX88" s="9"/>
      <c r="GUY88" s="78"/>
      <c r="GUZ88" s="9"/>
      <c r="GVA88" s="9"/>
      <c r="GVB88" s="78"/>
      <c r="GVC88" s="9"/>
      <c r="GVD88" s="9"/>
      <c r="GVE88" s="78"/>
      <c r="GVF88" s="9"/>
      <c r="GVG88" s="9"/>
      <c r="GVH88" s="78"/>
      <c r="GVI88" s="9"/>
      <c r="GVJ88" s="9"/>
      <c r="GVK88" s="78"/>
      <c r="GVL88" s="9"/>
      <c r="GVM88" s="9"/>
      <c r="GVN88" s="78"/>
      <c r="GVO88" s="9"/>
      <c r="GVP88" s="9"/>
      <c r="GVQ88" s="78"/>
      <c r="GVR88" s="9"/>
      <c r="GVS88" s="9"/>
      <c r="GVT88" s="78"/>
      <c r="GVU88" s="9"/>
      <c r="GVV88" s="9"/>
      <c r="GVW88" s="78"/>
      <c r="GVX88" s="9"/>
      <c r="GVY88" s="9"/>
      <c r="GVZ88" s="78"/>
      <c r="GWA88" s="9"/>
      <c r="GWB88" s="9"/>
      <c r="GWC88" s="78"/>
      <c r="GWD88" s="10"/>
      <c r="GWE88" s="10"/>
      <c r="GWF88" s="10"/>
      <c r="GWG88" s="9"/>
      <c r="GWH88" s="9"/>
      <c r="GWI88" s="78"/>
      <c r="GWJ88" s="10"/>
      <c r="GWK88" s="10"/>
      <c r="GWL88" s="10"/>
      <c r="GWM88" s="9"/>
      <c r="GWN88" s="9"/>
      <c r="GWO88" s="78"/>
      <c r="GWP88" s="9"/>
      <c r="GWQ88" s="9"/>
      <c r="GWR88" s="78"/>
      <c r="GWS88" s="10"/>
      <c r="GWT88" s="10"/>
      <c r="GWU88" s="10"/>
      <c r="GWV88" s="10"/>
      <c r="GWW88" s="10"/>
      <c r="GWX88" s="10"/>
      <c r="GWY88" s="57"/>
      <c r="GWZ88" s="58"/>
      <c r="GXA88" s="9"/>
      <c r="GXB88" s="9"/>
      <c r="GXC88" s="78"/>
      <c r="GXD88" s="9"/>
      <c r="GXE88" s="9"/>
      <c r="GXF88" s="78"/>
      <c r="GXG88" s="9"/>
      <c r="GXH88" s="9"/>
      <c r="GXI88" s="78"/>
      <c r="GXJ88" s="9"/>
      <c r="GXK88" s="9"/>
      <c r="GXL88" s="78"/>
      <c r="GXM88" s="9"/>
      <c r="GXN88" s="9"/>
      <c r="GXO88" s="78"/>
      <c r="GXP88" s="9"/>
      <c r="GXQ88" s="9"/>
      <c r="GXR88" s="78"/>
      <c r="GXS88" s="9"/>
      <c r="GXT88" s="9"/>
      <c r="GXU88" s="78"/>
      <c r="GXV88" s="9"/>
      <c r="GXW88" s="9"/>
      <c r="GXX88" s="78"/>
      <c r="GXY88" s="9"/>
      <c r="GXZ88" s="9"/>
      <c r="GYA88" s="78"/>
      <c r="GYB88" s="9"/>
      <c r="GYC88" s="9"/>
      <c r="GYD88" s="78"/>
      <c r="GYE88" s="9"/>
      <c r="GYF88" s="9"/>
      <c r="GYG88" s="78"/>
      <c r="GYH88" s="9"/>
      <c r="GYI88" s="9"/>
      <c r="GYJ88" s="78"/>
      <c r="GYK88" s="9"/>
      <c r="GYL88" s="9"/>
      <c r="GYM88" s="78"/>
      <c r="GYN88" s="9"/>
      <c r="GYO88" s="9"/>
      <c r="GYP88" s="78"/>
      <c r="GYQ88" s="9"/>
      <c r="GYR88" s="9"/>
      <c r="GYS88" s="78"/>
      <c r="GYT88" s="9"/>
      <c r="GYU88" s="9"/>
      <c r="GYV88" s="78"/>
      <c r="GYW88" s="9"/>
      <c r="GYX88" s="9"/>
      <c r="GYY88" s="78"/>
      <c r="GYZ88" s="9"/>
      <c r="GZA88" s="9"/>
      <c r="GZB88" s="78"/>
      <c r="GZC88" s="9"/>
      <c r="GZD88" s="9"/>
      <c r="GZE88" s="78"/>
      <c r="GZF88" s="9"/>
      <c r="GZG88" s="9"/>
      <c r="GZH88" s="78"/>
      <c r="GZI88" s="9"/>
      <c r="GZJ88" s="9"/>
      <c r="GZK88" s="78"/>
      <c r="GZL88" s="10"/>
      <c r="GZM88" s="10"/>
      <c r="GZN88" s="10"/>
      <c r="GZO88" s="9"/>
      <c r="GZP88" s="9"/>
      <c r="GZQ88" s="78"/>
      <c r="GZR88" s="10"/>
      <c r="GZS88" s="10"/>
      <c r="GZT88" s="10"/>
      <c r="GZU88" s="9"/>
      <c r="GZV88" s="9"/>
      <c r="GZW88" s="78"/>
      <c r="GZX88" s="9"/>
      <c r="GZY88" s="9"/>
      <c r="GZZ88" s="78"/>
      <c r="HAA88" s="10"/>
      <c r="HAB88" s="10"/>
      <c r="HAC88" s="10"/>
      <c r="HAD88" s="10"/>
      <c r="HAE88" s="10"/>
      <c r="HAF88" s="10"/>
      <c r="HAG88" s="57"/>
      <c r="HAH88" s="58"/>
      <c r="HAI88" s="9"/>
      <c r="HAJ88" s="9"/>
      <c r="HAK88" s="78"/>
      <c r="HAL88" s="9"/>
      <c r="HAM88" s="9"/>
      <c r="HAN88" s="78"/>
      <c r="HAO88" s="9"/>
      <c r="HAP88" s="9"/>
      <c r="HAQ88" s="78"/>
      <c r="HAR88" s="9"/>
      <c r="HAS88" s="9"/>
      <c r="HAT88" s="78"/>
      <c r="HAU88" s="9"/>
      <c r="HAV88" s="9"/>
      <c r="HAW88" s="78"/>
      <c r="HAX88" s="9"/>
      <c r="HAY88" s="9"/>
      <c r="HAZ88" s="78"/>
      <c r="HBA88" s="9"/>
      <c r="HBB88" s="9"/>
      <c r="HBC88" s="78"/>
      <c r="HBD88" s="9"/>
      <c r="HBE88" s="9"/>
      <c r="HBF88" s="78"/>
      <c r="HBG88" s="9"/>
      <c r="HBH88" s="9"/>
      <c r="HBI88" s="78"/>
      <c r="HBJ88" s="9"/>
      <c r="HBK88" s="9"/>
      <c r="HBL88" s="78"/>
      <c r="HBM88" s="9"/>
      <c r="HBN88" s="9"/>
      <c r="HBO88" s="78"/>
      <c r="HBP88" s="9"/>
      <c r="HBQ88" s="9"/>
      <c r="HBR88" s="78"/>
      <c r="HBS88" s="9"/>
      <c r="HBT88" s="9"/>
      <c r="HBU88" s="78"/>
      <c r="HBV88" s="9"/>
      <c r="HBW88" s="9"/>
      <c r="HBX88" s="78"/>
      <c r="HBY88" s="9"/>
      <c r="HBZ88" s="9"/>
      <c r="HCA88" s="78"/>
      <c r="HCB88" s="9"/>
      <c r="HCC88" s="9"/>
      <c r="HCD88" s="78"/>
      <c r="HCE88" s="9"/>
      <c r="HCF88" s="9"/>
      <c r="HCG88" s="78"/>
      <c r="HCH88" s="9"/>
      <c r="HCI88" s="9"/>
      <c r="HCJ88" s="78"/>
      <c r="HCK88" s="9"/>
      <c r="HCL88" s="9"/>
      <c r="HCM88" s="78"/>
      <c r="HCN88" s="9"/>
      <c r="HCO88" s="9"/>
      <c r="HCP88" s="78"/>
      <c r="HCQ88" s="9"/>
      <c r="HCR88" s="9"/>
      <c r="HCS88" s="78"/>
      <c r="HCT88" s="10"/>
      <c r="HCU88" s="10"/>
      <c r="HCV88" s="10"/>
      <c r="HCW88" s="9"/>
      <c r="HCX88" s="9"/>
      <c r="HCY88" s="78"/>
      <c r="HCZ88" s="10"/>
      <c r="HDA88" s="10"/>
      <c r="HDB88" s="10"/>
      <c r="HDC88" s="9"/>
      <c r="HDD88" s="9"/>
      <c r="HDE88" s="78"/>
      <c r="HDF88" s="9"/>
      <c r="HDG88" s="9"/>
      <c r="HDH88" s="78"/>
      <c r="HDI88" s="10"/>
      <c r="HDJ88" s="10"/>
      <c r="HDK88" s="10"/>
      <c r="HDL88" s="10"/>
      <c r="HDM88" s="10"/>
      <c r="HDN88" s="10"/>
      <c r="HDO88" s="57"/>
      <c r="HDP88" s="58"/>
      <c r="HDQ88" s="9"/>
      <c r="HDR88" s="9"/>
      <c r="HDS88" s="78"/>
      <c r="HDT88" s="9"/>
      <c r="HDU88" s="9"/>
      <c r="HDV88" s="78"/>
      <c r="HDW88" s="9"/>
      <c r="HDX88" s="9"/>
      <c r="HDY88" s="78"/>
      <c r="HDZ88" s="9"/>
      <c r="HEA88" s="9"/>
      <c r="HEB88" s="78"/>
      <c r="HEC88" s="9"/>
      <c r="HED88" s="9"/>
      <c r="HEE88" s="78"/>
      <c r="HEF88" s="9"/>
      <c r="HEG88" s="9"/>
      <c r="HEH88" s="78"/>
      <c r="HEI88" s="9"/>
      <c r="HEJ88" s="9"/>
      <c r="HEK88" s="78"/>
      <c r="HEL88" s="9"/>
      <c r="HEM88" s="9"/>
      <c r="HEN88" s="78"/>
      <c r="HEO88" s="9"/>
      <c r="HEP88" s="9"/>
      <c r="HEQ88" s="78"/>
      <c r="HER88" s="9"/>
      <c r="HES88" s="9"/>
      <c r="HET88" s="78"/>
      <c r="HEU88" s="9"/>
      <c r="HEV88" s="9"/>
      <c r="HEW88" s="78"/>
      <c r="HEX88" s="9"/>
      <c r="HEY88" s="9"/>
      <c r="HEZ88" s="78"/>
      <c r="HFA88" s="9"/>
      <c r="HFB88" s="9"/>
      <c r="HFC88" s="78"/>
      <c r="HFD88" s="9"/>
      <c r="HFE88" s="9"/>
      <c r="HFF88" s="78"/>
      <c r="HFG88" s="9"/>
      <c r="HFH88" s="9"/>
      <c r="HFI88" s="78"/>
      <c r="HFJ88" s="9"/>
      <c r="HFK88" s="9"/>
      <c r="HFL88" s="78"/>
      <c r="HFM88" s="9"/>
      <c r="HFN88" s="9"/>
      <c r="HFO88" s="78"/>
      <c r="HFP88" s="9"/>
      <c r="HFQ88" s="9"/>
      <c r="HFR88" s="78"/>
      <c r="HFS88" s="9"/>
      <c r="HFT88" s="9"/>
      <c r="HFU88" s="78"/>
      <c r="HFV88" s="9"/>
      <c r="HFW88" s="9"/>
      <c r="HFX88" s="78"/>
      <c r="HFY88" s="9"/>
      <c r="HFZ88" s="9"/>
      <c r="HGA88" s="78"/>
      <c r="HGB88" s="10"/>
      <c r="HGC88" s="10"/>
      <c r="HGD88" s="10"/>
      <c r="HGE88" s="9"/>
      <c r="HGF88" s="9"/>
      <c r="HGG88" s="78"/>
      <c r="HGH88" s="10"/>
      <c r="HGI88" s="10"/>
      <c r="HGJ88" s="10"/>
      <c r="HGK88" s="9"/>
      <c r="HGL88" s="9"/>
      <c r="HGM88" s="78"/>
      <c r="HGN88" s="9"/>
      <c r="HGO88" s="9"/>
      <c r="HGP88" s="78"/>
      <c r="HGQ88" s="10"/>
      <c r="HGR88" s="10"/>
      <c r="HGS88" s="10"/>
      <c r="HGT88" s="10"/>
      <c r="HGU88" s="10"/>
      <c r="HGV88" s="10"/>
      <c r="HGW88" s="57"/>
      <c r="HGX88" s="58"/>
      <c r="HGY88" s="9"/>
      <c r="HGZ88" s="9"/>
      <c r="HHA88" s="78"/>
      <c r="HHB88" s="9"/>
      <c r="HHC88" s="9"/>
      <c r="HHD88" s="78"/>
      <c r="HHE88" s="9"/>
      <c r="HHF88" s="9"/>
      <c r="HHG88" s="78"/>
      <c r="HHH88" s="9"/>
      <c r="HHI88" s="9"/>
      <c r="HHJ88" s="78"/>
      <c r="HHK88" s="9"/>
      <c r="HHL88" s="9"/>
      <c r="HHM88" s="78"/>
      <c r="HHN88" s="9"/>
      <c r="HHO88" s="9"/>
      <c r="HHP88" s="78"/>
      <c r="HHQ88" s="9"/>
      <c r="HHR88" s="9"/>
      <c r="HHS88" s="78"/>
      <c r="HHT88" s="9"/>
      <c r="HHU88" s="9"/>
      <c r="HHV88" s="78"/>
      <c r="HHW88" s="9"/>
      <c r="HHX88" s="9"/>
      <c r="HHY88" s="78"/>
      <c r="HHZ88" s="9"/>
      <c r="HIA88" s="9"/>
      <c r="HIB88" s="78"/>
      <c r="HIC88" s="9"/>
      <c r="HID88" s="9"/>
      <c r="HIE88" s="78"/>
      <c r="HIF88" s="9"/>
      <c r="HIG88" s="9"/>
      <c r="HIH88" s="78"/>
      <c r="HII88" s="9"/>
      <c r="HIJ88" s="9"/>
      <c r="HIK88" s="78"/>
      <c r="HIL88" s="9"/>
      <c r="HIM88" s="9"/>
      <c r="HIN88" s="78"/>
      <c r="HIO88" s="9"/>
      <c r="HIP88" s="9"/>
      <c r="HIQ88" s="78"/>
      <c r="HIR88" s="9"/>
      <c r="HIS88" s="9"/>
      <c r="HIT88" s="78"/>
      <c r="HIU88" s="9"/>
      <c r="HIV88" s="9"/>
      <c r="HIW88" s="78"/>
      <c r="HIX88" s="9"/>
      <c r="HIY88" s="9"/>
      <c r="HIZ88" s="78"/>
      <c r="HJA88" s="9"/>
      <c r="HJB88" s="9"/>
      <c r="HJC88" s="78"/>
      <c r="HJD88" s="9"/>
      <c r="HJE88" s="9"/>
      <c r="HJF88" s="78"/>
      <c r="HJG88" s="9"/>
      <c r="HJH88" s="9"/>
      <c r="HJI88" s="78"/>
      <c r="HJJ88" s="10"/>
      <c r="HJK88" s="10"/>
      <c r="HJL88" s="10"/>
      <c r="HJM88" s="9"/>
      <c r="HJN88" s="9"/>
      <c r="HJO88" s="78"/>
      <c r="HJP88" s="10"/>
      <c r="HJQ88" s="10"/>
      <c r="HJR88" s="10"/>
      <c r="HJS88" s="9"/>
      <c r="HJT88" s="9"/>
      <c r="HJU88" s="78"/>
      <c r="HJV88" s="9"/>
      <c r="HJW88" s="9"/>
      <c r="HJX88" s="78"/>
      <c r="HJY88" s="10"/>
      <c r="HJZ88" s="10"/>
      <c r="HKA88" s="10"/>
      <c r="HKB88" s="10"/>
      <c r="HKC88" s="10"/>
      <c r="HKD88" s="10"/>
      <c r="HKE88" s="57"/>
      <c r="HKF88" s="58"/>
      <c r="HKG88" s="9"/>
      <c r="HKH88" s="9"/>
      <c r="HKI88" s="78"/>
      <c r="HKJ88" s="9"/>
      <c r="HKK88" s="9"/>
      <c r="HKL88" s="78"/>
      <c r="HKM88" s="9"/>
      <c r="HKN88" s="9"/>
      <c r="HKO88" s="78"/>
      <c r="HKP88" s="9"/>
      <c r="HKQ88" s="9"/>
      <c r="HKR88" s="78"/>
      <c r="HKS88" s="9"/>
      <c r="HKT88" s="9"/>
      <c r="HKU88" s="78"/>
      <c r="HKV88" s="9"/>
      <c r="HKW88" s="9"/>
      <c r="HKX88" s="78"/>
      <c r="HKY88" s="9"/>
      <c r="HKZ88" s="9"/>
      <c r="HLA88" s="78"/>
      <c r="HLB88" s="9"/>
      <c r="HLC88" s="9"/>
      <c r="HLD88" s="78"/>
      <c r="HLE88" s="9"/>
      <c r="HLF88" s="9"/>
      <c r="HLG88" s="78"/>
      <c r="HLH88" s="9"/>
      <c r="HLI88" s="9"/>
      <c r="HLJ88" s="78"/>
      <c r="HLK88" s="9"/>
      <c r="HLL88" s="9"/>
      <c r="HLM88" s="78"/>
      <c r="HLN88" s="9"/>
      <c r="HLO88" s="9"/>
      <c r="HLP88" s="78"/>
      <c r="HLQ88" s="9"/>
      <c r="HLR88" s="9"/>
      <c r="HLS88" s="78"/>
      <c r="HLT88" s="9"/>
      <c r="HLU88" s="9"/>
      <c r="HLV88" s="78"/>
      <c r="HLW88" s="9"/>
      <c r="HLX88" s="9"/>
      <c r="HLY88" s="78"/>
      <c r="HLZ88" s="9"/>
      <c r="HMA88" s="9"/>
      <c r="HMB88" s="78"/>
      <c r="HMC88" s="9"/>
      <c r="HMD88" s="9"/>
      <c r="HME88" s="78"/>
      <c r="HMF88" s="9"/>
      <c r="HMG88" s="9"/>
      <c r="HMH88" s="78"/>
      <c r="HMI88" s="9"/>
      <c r="HMJ88" s="9"/>
      <c r="HMK88" s="78"/>
      <c r="HML88" s="9"/>
      <c r="HMM88" s="9"/>
      <c r="HMN88" s="78"/>
      <c r="HMO88" s="9"/>
      <c r="HMP88" s="9"/>
      <c r="HMQ88" s="78"/>
      <c r="HMR88" s="10"/>
      <c r="HMS88" s="10"/>
      <c r="HMT88" s="10"/>
      <c r="HMU88" s="9"/>
      <c r="HMV88" s="9"/>
      <c r="HMW88" s="78"/>
      <c r="HMX88" s="10"/>
      <c r="HMY88" s="10"/>
      <c r="HMZ88" s="10"/>
      <c r="HNA88" s="9"/>
      <c r="HNB88" s="9"/>
      <c r="HNC88" s="78"/>
      <c r="HND88" s="9"/>
      <c r="HNE88" s="9"/>
      <c r="HNF88" s="78"/>
      <c r="HNG88" s="10"/>
      <c r="HNH88" s="10"/>
      <c r="HNI88" s="10"/>
      <c r="HNJ88" s="10"/>
      <c r="HNK88" s="10"/>
      <c r="HNL88" s="10"/>
      <c r="HNM88" s="57"/>
      <c r="HNN88" s="58"/>
      <c r="HNO88" s="9"/>
      <c r="HNP88" s="9"/>
      <c r="HNQ88" s="78"/>
      <c r="HNR88" s="9"/>
      <c r="HNS88" s="9"/>
      <c r="HNT88" s="78"/>
      <c r="HNU88" s="9"/>
      <c r="HNV88" s="9"/>
      <c r="HNW88" s="78"/>
      <c r="HNX88" s="9"/>
      <c r="HNY88" s="9"/>
      <c r="HNZ88" s="78"/>
      <c r="HOA88" s="9"/>
      <c r="HOB88" s="9"/>
      <c r="HOC88" s="78"/>
      <c r="HOD88" s="9"/>
      <c r="HOE88" s="9"/>
      <c r="HOF88" s="78"/>
      <c r="HOG88" s="9"/>
      <c r="HOH88" s="9"/>
      <c r="HOI88" s="78"/>
      <c r="HOJ88" s="9"/>
      <c r="HOK88" s="9"/>
      <c r="HOL88" s="78"/>
      <c r="HOM88" s="9"/>
      <c r="HON88" s="9"/>
      <c r="HOO88" s="78"/>
      <c r="HOP88" s="9"/>
      <c r="HOQ88" s="9"/>
      <c r="HOR88" s="78"/>
      <c r="HOS88" s="9"/>
      <c r="HOT88" s="9"/>
      <c r="HOU88" s="78"/>
      <c r="HOV88" s="9"/>
      <c r="HOW88" s="9"/>
      <c r="HOX88" s="78"/>
      <c r="HOY88" s="9"/>
      <c r="HOZ88" s="9"/>
      <c r="HPA88" s="78"/>
      <c r="HPB88" s="9"/>
      <c r="HPC88" s="9"/>
      <c r="HPD88" s="78"/>
      <c r="HPE88" s="9"/>
      <c r="HPF88" s="9"/>
      <c r="HPG88" s="78"/>
      <c r="HPH88" s="9"/>
      <c r="HPI88" s="9"/>
      <c r="HPJ88" s="78"/>
      <c r="HPK88" s="9"/>
      <c r="HPL88" s="9"/>
      <c r="HPM88" s="78"/>
      <c r="HPN88" s="9"/>
      <c r="HPO88" s="9"/>
      <c r="HPP88" s="78"/>
      <c r="HPQ88" s="9"/>
      <c r="HPR88" s="9"/>
      <c r="HPS88" s="78"/>
      <c r="HPT88" s="9"/>
      <c r="HPU88" s="9"/>
      <c r="HPV88" s="78"/>
      <c r="HPW88" s="9"/>
      <c r="HPX88" s="9"/>
      <c r="HPY88" s="78"/>
      <c r="HPZ88" s="10"/>
      <c r="HQA88" s="10"/>
      <c r="HQB88" s="10"/>
      <c r="HQC88" s="9"/>
      <c r="HQD88" s="9"/>
      <c r="HQE88" s="78"/>
      <c r="HQF88" s="10"/>
      <c r="HQG88" s="10"/>
      <c r="HQH88" s="10"/>
      <c r="HQI88" s="9"/>
      <c r="HQJ88" s="9"/>
      <c r="HQK88" s="78"/>
      <c r="HQL88" s="9"/>
      <c r="HQM88" s="9"/>
      <c r="HQN88" s="78"/>
      <c r="HQO88" s="10"/>
      <c r="HQP88" s="10"/>
      <c r="HQQ88" s="10"/>
      <c r="HQR88" s="10"/>
      <c r="HQS88" s="10"/>
      <c r="HQT88" s="10"/>
      <c r="HQU88" s="57"/>
      <c r="HQV88" s="58"/>
      <c r="HQW88" s="9"/>
      <c r="HQX88" s="9"/>
      <c r="HQY88" s="78"/>
      <c r="HQZ88" s="9"/>
      <c r="HRA88" s="9"/>
      <c r="HRB88" s="78"/>
      <c r="HRC88" s="9"/>
      <c r="HRD88" s="9"/>
      <c r="HRE88" s="78"/>
      <c r="HRF88" s="9"/>
      <c r="HRG88" s="9"/>
      <c r="HRH88" s="78"/>
      <c r="HRI88" s="9"/>
      <c r="HRJ88" s="9"/>
      <c r="HRK88" s="78"/>
      <c r="HRL88" s="9"/>
      <c r="HRM88" s="9"/>
      <c r="HRN88" s="78"/>
      <c r="HRO88" s="9"/>
      <c r="HRP88" s="9"/>
      <c r="HRQ88" s="78"/>
      <c r="HRR88" s="9"/>
      <c r="HRS88" s="9"/>
      <c r="HRT88" s="78"/>
      <c r="HRU88" s="9"/>
      <c r="HRV88" s="9"/>
      <c r="HRW88" s="78"/>
      <c r="HRX88" s="9"/>
      <c r="HRY88" s="9"/>
      <c r="HRZ88" s="78"/>
      <c r="HSA88" s="9"/>
      <c r="HSB88" s="9"/>
      <c r="HSC88" s="78"/>
      <c r="HSD88" s="9"/>
      <c r="HSE88" s="9"/>
      <c r="HSF88" s="78"/>
      <c r="HSG88" s="9"/>
      <c r="HSH88" s="9"/>
      <c r="HSI88" s="78"/>
      <c r="HSJ88" s="9"/>
      <c r="HSK88" s="9"/>
      <c r="HSL88" s="78"/>
      <c r="HSM88" s="9"/>
      <c r="HSN88" s="9"/>
      <c r="HSO88" s="78"/>
      <c r="HSP88" s="9"/>
      <c r="HSQ88" s="9"/>
      <c r="HSR88" s="78"/>
      <c r="HSS88" s="9"/>
      <c r="HST88" s="9"/>
      <c r="HSU88" s="78"/>
      <c r="HSV88" s="9"/>
      <c r="HSW88" s="9"/>
      <c r="HSX88" s="78"/>
      <c r="HSY88" s="9"/>
      <c r="HSZ88" s="9"/>
      <c r="HTA88" s="78"/>
      <c r="HTB88" s="9"/>
      <c r="HTC88" s="9"/>
      <c r="HTD88" s="78"/>
      <c r="HTE88" s="9"/>
      <c r="HTF88" s="9"/>
      <c r="HTG88" s="78"/>
      <c r="HTH88" s="10"/>
      <c r="HTI88" s="10"/>
      <c r="HTJ88" s="10"/>
      <c r="HTK88" s="9"/>
      <c r="HTL88" s="9"/>
      <c r="HTM88" s="78"/>
      <c r="HTN88" s="10"/>
      <c r="HTO88" s="10"/>
      <c r="HTP88" s="10"/>
      <c r="HTQ88" s="9"/>
      <c r="HTR88" s="9"/>
      <c r="HTS88" s="78"/>
      <c r="HTT88" s="9"/>
      <c r="HTU88" s="9"/>
      <c r="HTV88" s="78"/>
      <c r="HTW88" s="10"/>
      <c r="HTX88" s="10"/>
      <c r="HTY88" s="10"/>
      <c r="HTZ88" s="10"/>
      <c r="HUA88" s="10"/>
      <c r="HUB88" s="10"/>
      <c r="HUC88" s="57"/>
      <c r="HUD88" s="58"/>
      <c r="HUE88" s="9"/>
      <c r="HUF88" s="9"/>
      <c r="HUG88" s="78"/>
      <c r="HUH88" s="9"/>
      <c r="HUI88" s="9"/>
      <c r="HUJ88" s="78"/>
      <c r="HUK88" s="9"/>
      <c r="HUL88" s="9"/>
      <c r="HUM88" s="78"/>
      <c r="HUN88" s="9"/>
      <c r="HUO88" s="9"/>
      <c r="HUP88" s="78"/>
      <c r="HUQ88" s="9"/>
      <c r="HUR88" s="9"/>
      <c r="HUS88" s="78"/>
      <c r="HUT88" s="9"/>
      <c r="HUU88" s="9"/>
      <c r="HUV88" s="78"/>
      <c r="HUW88" s="9"/>
      <c r="HUX88" s="9"/>
      <c r="HUY88" s="78"/>
      <c r="HUZ88" s="9"/>
      <c r="HVA88" s="9"/>
      <c r="HVB88" s="78"/>
      <c r="HVC88" s="9"/>
      <c r="HVD88" s="9"/>
      <c r="HVE88" s="78"/>
      <c r="HVF88" s="9"/>
      <c r="HVG88" s="9"/>
      <c r="HVH88" s="78"/>
      <c r="HVI88" s="9"/>
      <c r="HVJ88" s="9"/>
      <c r="HVK88" s="78"/>
      <c r="HVL88" s="9"/>
      <c r="HVM88" s="9"/>
      <c r="HVN88" s="78"/>
      <c r="HVO88" s="9"/>
      <c r="HVP88" s="9"/>
      <c r="HVQ88" s="78"/>
      <c r="HVR88" s="9"/>
      <c r="HVS88" s="9"/>
      <c r="HVT88" s="78"/>
      <c r="HVU88" s="9"/>
      <c r="HVV88" s="9"/>
      <c r="HVW88" s="78"/>
      <c r="HVX88" s="9"/>
      <c r="HVY88" s="9"/>
      <c r="HVZ88" s="78"/>
      <c r="HWA88" s="9"/>
      <c r="HWB88" s="9"/>
      <c r="HWC88" s="78"/>
      <c r="HWD88" s="9"/>
      <c r="HWE88" s="9"/>
      <c r="HWF88" s="78"/>
      <c r="HWG88" s="9"/>
      <c r="HWH88" s="9"/>
      <c r="HWI88" s="78"/>
      <c r="HWJ88" s="9"/>
      <c r="HWK88" s="9"/>
      <c r="HWL88" s="78"/>
      <c r="HWM88" s="9"/>
      <c r="HWN88" s="9"/>
      <c r="HWO88" s="78"/>
      <c r="HWP88" s="10"/>
      <c r="HWQ88" s="10"/>
      <c r="HWR88" s="10"/>
      <c r="HWS88" s="9"/>
      <c r="HWT88" s="9"/>
      <c r="HWU88" s="78"/>
      <c r="HWV88" s="10"/>
      <c r="HWW88" s="10"/>
      <c r="HWX88" s="10"/>
      <c r="HWY88" s="9"/>
      <c r="HWZ88" s="9"/>
      <c r="HXA88" s="78"/>
      <c r="HXB88" s="9"/>
      <c r="HXC88" s="9"/>
      <c r="HXD88" s="78"/>
      <c r="HXE88" s="10"/>
      <c r="HXF88" s="10"/>
      <c r="HXG88" s="10"/>
      <c r="HXH88" s="10"/>
      <c r="HXI88" s="10"/>
      <c r="HXJ88" s="10"/>
      <c r="HXK88" s="57"/>
      <c r="HXL88" s="58"/>
      <c r="HXM88" s="9"/>
      <c r="HXN88" s="9"/>
      <c r="HXO88" s="78"/>
      <c r="HXP88" s="9"/>
      <c r="HXQ88" s="9"/>
      <c r="HXR88" s="78"/>
      <c r="HXS88" s="9"/>
      <c r="HXT88" s="9"/>
      <c r="HXU88" s="78"/>
      <c r="HXV88" s="9"/>
      <c r="HXW88" s="9"/>
      <c r="HXX88" s="78"/>
      <c r="HXY88" s="9"/>
      <c r="HXZ88" s="9"/>
      <c r="HYA88" s="78"/>
      <c r="HYB88" s="9"/>
      <c r="HYC88" s="9"/>
      <c r="HYD88" s="78"/>
      <c r="HYE88" s="9"/>
      <c r="HYF88" s="9"/>
      <c r="HYG88" s="78"/>
      <c r="HYH88" s="9"/>
      <c r="HYI88" s="9"/>
      <c r="HYJ88" s="78"/>
      <c r="HYK88" s="9"/>
      <c r="HYL88" s="9"/>
      <c r="HYM88" s="78"/>
      <c r="HYN88" s="9"/>
      <c r="HYO88" s="9"/>
      <c r="HYP88" s="78"/>
      <c r="HYQ88" s="9"/>
      <c r="HYR88" s="9"/>
      <c r="HYS88" s="78"/>
      <c r="HYT88" s="9"/>
      <c r="HYU88" s="9"/>
      <c r="HYV88" s="78"/>
      <c r="HYW88" s="9"/>
      <c r="HYX88" s="9"/>
      <c r="HYY88" s="78"/>
      <c r="HYZ88" s="9"/>
      <c r="HZA88" s="9"/>
      <c r="HZB88" s="78"/>
      <c r="HZC88" s="9"/>
      <c r="HZD88" s="9"/>
      <c r="HZE88" s="78"/>
      <c r="HZF88" s="9"/>
      <c r="HZG88" s="9"/>
      <c r="HZH88" s="78"/>
      <c r="HZI88" s="9"/>
      <c r="HZJ88" s="9"/>
      <c r="HZK88" s="78"/>
      <c r="HZL88" s="9"/>
      <c r="HZM88" s="9"/>
      <c r="HZN88" s="78"/>
      <c r="HZO88" s="9"/>
      <c r="HZP88" s="9"/>
      <c r="HZQ88" s="78"/>
      <c r="HZR88" s="9"/>
      <c r="HZS88" s="9"/>
      <c r="HZT88" s="78"/>
      <c r="HZU88" s="9"/>
      <c r="HZV88" s="9"/>
      <c r="HZW88" s="78"/>
      <c r="HZX88" s="10"/>
      <c r="HZY88" s="10"/>
      <c r="HZZ88" s="10"/>
      <c r="IAA88" s="9"/>
      <c r="IAB88" s="9"/>
      <c r="IAC88" s="78"/>
      <c r="IAD88" s="10"/>
      <c r="IAE88" s="10"/>
      <c r="IAF88" s="10"/>
      <c r="IAG88" s="9"/>
      <c r="IAH88" s="9"/>
      <c r="IAI88" s="78"/>
      <c r="IAJ88" s="9"/>
      <c r="IAK88" s="9"/>
      <c r="IAL88" s="78"/>
      <c r="IAM88" s="10"/>
      <c r="IAN88" s="10"/>
      <c r="IAO88" s="10"/>
      <c r="IAP88" s="10"/>
      <c r="IAQ88" s="10"/>
      <c r="IAR88" s="10"/>
      <c r="IAS88" s="57"/>
      <c r="IAT88" s="58"/>
      <c r="IAU88" s="9"/>
      <c r="IAV88" s="9"/>
      <c r="IAW88" s="78"/>
      <c r="IAX88" s="9"/>
      <c r="IAY88" s="9"/>
      <c r="IAZ88" s="78"/>
      <c r="IBA88" s="9"/>
      <c r="IBB88" s="9"/>
      <c r="IBC88" s="78"/>
      <c r="IBD88" s="9"/>
      <c r="IBE88" s="9"/>
      <c r="IBF88" s="78"/>
      <c r="IBG88" s="9"/>
      <c r="IBH88" s="9"/>
      <c r="IBI88" s="78"/>
      <c r="IBJ88" s="9"/>
      <c r="IBK88" s="9"/>
      <c r="IBL88" s="78"/>
      <c r="IBM88" s="9"/>
      <c r="IBN88" s="9"/>
      <c r="IBO88" s="78"/>
      <c r="IBP88" s="9"/>
      <c r="IBQ88" s="9"/>
      <c r="IBR88" s="78"/>
      <c r="IBS88" s="9"/>
      <c r="IBT88" s="9"/>
      <c r="IBU88" s="78"/>
      <c r="IBV88" s="9"/>
      <c r="IBW88" s="9"/>
      <c r="IBX88" s="78"/>
      <c r="IBY88" s="9"/>
      <c r="IBZ88" s="9"/>
      <c r="ICA88" s="78"/>
      <c r="ICB88" s="9"/>
      <c r="ICC88" s="9"/>
      <c r="ICD88" s="78"/>
      <c r="ICE88" s="9"/>
      <c r="ICF88" s="9"/>
      <c r="ICG88" s="78"/>
      <c r="ICH88" s="9"/>
      <c r="ICI88" s="9"/>
      <c r="ICJ88" s="78"/>
      <c r="ICK88" s="9"/>
      <c r="ICL88" s="9"/>
      <c r="ICM88" s="78"/>
      <c r="ICN88" s="9"/>
      <c r="ICO88" s="9"/>
      <c r="ICP88" s="78"/>
      <c r="ICQ88" s="9"/>
      <c r="ICR88" s="9"/>
      <c r="ICS88" s="78"/>
      <c r="ICT88" s="9"/>
      <c r="ICU88" s="9"/>
      <c r="ICV88" s="78"/>
      <c r="ICW88" s="9"/>
      <c r="ICX88" s="9"/>
      <c r="ICY88" s="78"/>
      <c r="ICZ88" s="9"/>
      <c r="IDA88" s="9"/>
      <c r="IDB88" s="78"/>
      <c r="IDC88" s="9"/>
      <c r="IDD88" s="9"/>
      <c r="IDE88" s="78"/>
      <c r="IDF88" s="10"/>
      <c r="IDG88" s="10"/>
      <c r="IDH88" s="10"/>
      <c r="IDI88" s="9"/>
      <c r="IDJ88" s="9"/>
      <c r="IDK88" s="78"/>
      <c r="IDL88" s="10"/>
      <c r="IDM88" s="10"/>
      <c r="IDN88" s="10"/>
      <c r="IDO88" s="9"/>
      <c r="IDP88" s="9"/>
      <c r="IDQ88" s="78"/>
      <c r="IDR88" s="9"/>
      <c r="IDS88" s="9"/>
      <c r="IDT88" s="78"/>
      <c r="IDU88" s="10"/>
      <c r="IDV88" s="10"/>
      <c r="IDW88" s="10"/>
      <c r="IDX88" s="10"/>
      <c r="IDY88" s="10"/>
      <c r="IDZ88" s="10"/>
      <c r="IEA88" s="57"/>
      <c r="IEB88" s="58"/>
      <c r="IEC88" s="9"/>
      <c r="IED88" s="9"/>
      <c r="IEE88" s="78"/>
      <c r="IEF88" s="9"/>
      <c r="IEG88" s="9"/>
      <c r="IEH88" s="78"/>
      <c r="IEI88" s="9"/>
      <c r="IEJ88" s="9"/>
      <c r="IEK88" s="78"/>
      <c r="IEL88" s="9"/>
      <c r="IEM88" s="9"/>
      <c r="IEN88" s="78"/>
      <c r="IEO88" s="9"/>
      <c r="IEP88" s="9"/>
      <c r="IEQ88" s="78"/>
      <c r="IER88" s="9"/>
      <c r="IES88" s="9"/>
      <c r="IET88" s="78"/>
      <c r="IEU88" s="9"/>
      <c r="IEV88" s="9"/>
      <c r="IEW88" s="78"/>
      <c r="IEX88" s="9"/>
      <c r="IEY88" s="9"/>
      <c r="IEZ88" s="78"/>
      <c r="IFA88" s="9"/>
      <c r="IFB88" s="9"/>
      <c r="IFC88" s="78"/>
      <c r="IFD88" s="9"/>
      <c r="IFE88" s="9"/>
      <c r="IFF88" s="78"/>
      <c r="IFG88" s="9"/>
      <c r="IFH88" s="9"/>
      <c r="IFI88" s="78"/>
      <c r="IFJ88" s="9"/>
      <c r="IFK88" s="9"/>
      <c r="IFL88" s="78"/>
      <c r="IFM88" s="9"/>
      <c r="IFN88" s="9"/>
      <c r="IFO88" s="78"/>
      <c r="IFP88" s="9"/>
      <c r="IFQ88" s="9"/>
      <c r="IFR88" s="78"/>
      <c r="IFS88" s="9"/>
      <c r="IFT88" s="9"/>
      <c r="IFU88" s="78"/>
      <c r="IFV88" s="9"/>
      <c r="IFW88" s="9"/>
      <c r="IFX88" s="78"/>
      <c r="IFY88" s="9"/>
      <c r="IFZ88" s="9"/>
      <c r="IGA88" s="78"/>
      <c r="IGB88" s="9"/>
      <c r="IGC88" s="9"/>
      <c r="IGD88" s="78"/>
      <c r="IGE88" s="9"/>
      <c r="IGF88" s="9"/>
      <c r="IGG88" s="78"/>
      <c r="IGH88" s="9"/>
      <c r="IGI88" s="9"/>
      <c r="IGJ88" s="78"/>
      <c r="IGK88" s="9"/>
      <c r="IGL88" s="9"/>
      <c r="IGM88" s="78"/>
      <c r="IGN88" s="10"/>
      <c r="IGO88" s="10"/>
      <c r="IGP88" s="10"/>
      <c r="IGQ88" s="9"/>
      <c r="IGR88" s="9"/>
      <c r="IGS88" s="78"/>
      <c r="IGT88" s="10"/>
      <c r="IGU88" s="10"/>
      <c r="IGV88" s="10"/>
      <c r="IGW88" s="9"/>
      <c r="IGX88" s="9"/>
      <c r="IGY88" s="78"/>
      <c r="IGZ88" s="9"/>
      <c r="IHA88" s="9"/>
      <c r="IHB88" s="78"/>
      <c r="IHC88" s="10"/>
      <c r="IHD88" s="10"/>
      <c r="IHE88" s="10"/>
      <c r="IHF88" s="10"/>
      <c r="IHG88" s="10"/>
      <c r="IHH88" s="10"/>
      <c r="IHI88" s="57"/>
      <c r="IHJ88" s="58"/>
      <c r="IHK88" s="9"/>
      <c r="IHL88" s="9"/>
      <c r="IHM88" s="78"/>
      <c r="IHN88" s="9"/>
      <c r="IHO88" s="9"/>
      <c r="IHP88" s="78"/>
      <c r="IHQ88" s="9"/>
      <c r="IHR88" s="9"/>
      <c r="IHS88" s="78"/>
      <c r="IHT88" s="9"/>
      <c r="IHU88" s="9"/>
      <c r="IHV88" s="78"/>
      <c r="IHW88" s="9"/>
      <c r="IHX88" s="9"/>
      <c r="IHY88" s="78"/>
      <c r="IHZ88" s="9"/>
      <c r="IIA88" s="9"/>
      <c r="IIB88" s="78"/>
      <c r="IIC88" s="9"/>
      <c r="IID88" s="9"/>
      <c r="IIE88" s="78"/>
      <c r="IIF88" s="9"/>
      <c r="IIG88" s="9"/>
      <c r="IIH88" s="78"/>
      <c r="III88" s="9"/>
      <c r="IIJ88" s="9"/>
      <c r="IIK88" s="78"/>
      <c r="IIL88" s="9"/>
      <c r="IIM88" s="9"/>
      <c r="IIN88" s="78"/>
      <c r="IIO88" s="9"/>
      <c r="IIP88" s="9"/>
      <c r="IIQ88" s="78"/>
      <c r="IIR88" s="9"/>
      <c r="IIS88" s="9"/>
      <c r="IIT88" s="78"/>
      <c r="IIU88" s="9"/>
      <c r="IIV88" s="9"/>
      <c r="IIW88" s="78"/>
      <c r="IIX88" s="9"/>
      <c r="IIY88" s="9"/>
      <c r="IIZ88" s="78"/>
      <c r="IJA88" s="9"/>
      <c r="IJB88" s="9"/>
      <c r="IJC88" s="78"/>
      <c r="IJD88" s="9"/>
      <c r="IJE88" s="9"/>
      <c r="IJF88" s="78"/>
      <c r="IJG88" s="9"/>
      <c r="IJH88" s="9"/>
      <c r="IJI88" s="78"/>
      <c r="IJJ88" s="9"/>
      <c r="IJK88" s="9"/>
      <c r="IJL88" s="78"/>
      <c r="IJM88" s="9"/>
      <c r="IJN88" s="9"/>
      <c r="IJO88" s="78"/>
      <c r="IJP88" s="9"/>
      <c r="IJQ88" s="9"/>
      <c r="IJR88" s="78"/>
      <c r="IJS88" s="9"/>
      <c r="IJT88" s="9"/>
      <c r="IJU88" s="78"/>
      <c r="IJV88" s="10"/>
      <c r="IJW88" s="10"/>
      <c r="IJX88" s="10"/>
      <c r="IJY88" s="9"/>
      <c r="IJZ88" s="9"/>
      <c r="IKA88" s="78"/>
      <c r="IKB88" s="10"/>
      <c r="IKC88" s="10"/>
      <c r="IKD88" s="10"/>
      <c r="IKE88" s="9"/>
      <c r="IKF88" s="9"/>
      <c r="IKG88" s="78"/>
      <c r="IKH88" s="9"/>
      <c r="IKI88" s="9"/>
      <c r="IKJ88" s="78"/>
      <c r="IKK88" s="10"/>
      <c r="IKL88" s="10"/>
      <c r="IKM88" s="10"/>
      <c r="IKN88" s="10"/>
      <c r="IKO88" s="10"/>
      <c r="IKP88" s="10"/>
      <c r="IKQ88" s="57"/>
      <c r="IKR88" s="58"/>
      <c r="IKS88" s="9"/>
      <c r="IKT88" s="9"/>
      <c r="IKU88" s="78"/>
      <c r="IKV88" s="9"/>
      <c r="IKW88" s="9"/>
      <c r="IKX88" s="78"/>
      <c r="IKY88" s="9"/>
      <c r="IKZ88" s="9"/>
      <c r="ILA88" s="78"/>
      <c r="ILB88" s="9"/>
      <c r="ILC88" s="9"/>
      <c r="ILD88" s="78"/>
      <c r="ILE88" s="9"/>
      <c r="ILF88" s="9"/>
      <c r="ILG88" s="78"/>
      <c r="ILH88" s="9"/>
      <c r="ILI88" s="9"/>
      <c r="ILJ88" s="78"/>
      <c r="ILK88" s="9"/>
      <c r="ILL88" s="9"/>
      <c r="ILM88" s="78"/>
      <c r="ILN88" s="9"/>
      <c r="ILO88" s="9"/>
      <c r="ILP88" s="78"/>
      <c r="ILQ88" s="9"/>
      <c r="ILR88" s="9"/>
      <c r="ILS88" s="78"/>
      <c r="ILT88" s="9"/>
      <c r="ILU88" s="9"/>
      <c r="ILV88" s="78"/>
      <c r="ILW88" s="9"/>
      <c r="ILX88" s="9"/>
      <c r="ILY88" s="78"/>
      <c r="ILZ88" s="9"/>
      <c r="IMA88" s="9"/>
      <c r="IMB88" s="78"/>
      <c r="IMC88" s="9"/>
      <c r="IMD88" s="9"/>
      <c r="IME88" s="78"/>
      <c r="IMF88" s="9"/>
      <c r="IMG88" s="9"/>
      <c r="IMH88" s="78"/>
      <c r="IMI88" s="9"/>
      <c r="IMJ88" s="9"/>
      <c r="IMK88" s="78"/>
      <c r="IML88" s="9"/>
      <c r="IMM88" s="9"/>
      <c r="IMN88" s="78"/>
      <c r="IMO88" s="9"/>
      <c r="IMP88" s="9"/>
      <c r="IMQ88" s="78"/>
      <c r="IMR88" s="9"/>
      <c r="IMS88" s="9"/>
      <c r="IMT88" s="78"/>
      <c r="IMU88" s="9"/>
      <c r="IMV88" s="9"/>
      <c r="IMW88" s="78"/>
      <c r="IMX88" s="9"/>
      <c r="IMY88" s="9"/>
      <c r="IMZ88" s="78"/>
      <c r="INA88" s="9"/>
      <c r="INB88" s="9"/>
      <c r="INC88" s="78"/>
      <c r="IND88" s="10"/>
      <c r="INE88" s="10"/>
      <c r="INF88" s="10"/>
      <c r="ING88" s="9"/>
      <c r="INH88" s="9"/>
      <c r="INI88" s="78"/>
      <c r="INJ88" s="10"/>
      <c r="INK88" s="10"/>
      <c r="INL88" s="10"/>
      <c r="INM88" s="9"/>
      <c r="INN88" s="9"/>
      <c r="INO88" s="78"/>
      <c r="INP88" s="9"/>
      <c r="INQ88" s="9"/>
      <c r="INR88" s="78"/>
      <c r="INS88" s="10"/>
      <c r="INT88" s="10"/>
      <c r="INU88" s="10"/>
      <c r="INV88" s="10"/>
      <c r="INW88" s="10"/>
      <c r="INX88" s="10"/>
      <c r="INY88" s="57"/>
      <c r="INZ88" s="58"/>
      <c r="IOA88" s="9"/>
      <c r="IOB88" s="9"/>
      <c r="IOC88" s="78"/>
      <c r="IOD88" s="9"/>
      <c r="IOE88" s="9"/>
      <c r="IOF88" s="78"/>
      <c r="IOG88" s="9"/>
      <c r="IOH88" s="9"/>
      <c r="IOI88" s="78"/>
      <c r="IOJ88" s="9"/>
      <c r="IOK88" s="9"/>
      <c r="IOL88" s="78"/>
      <c r="IOM88" s="9"/>
      <c r="ION88" s="9"/>
      <c r="IOO88" s="78"/>
      <c r="IOP88" s="9"/>
      <c r="IOQ88" s="9"/>
      <c r="IOR88" s="78"/>
      <c r="IOS88" s="9"/>
      <c r="IOT88" s="9"/>
      <c r="IOU88" s="78"/>
      <c r="IOV88" s="9"/>
      <c r="IOW88" s="9"/>
      <c r="IOX88" s="78"/>
      <c r="IOY88" s="9"/>
      <c r="IOZ88" s="9"/>
      <c r="IPA88" s="78"/>
      <c r="IPB88" s="9"/>
      <c r="IPC88" s="9"/>
      <c r="IPD88" s="78"/>
      <c r="IPE88" s="9"/>
      <c r="IPF88" s="9"/>
      <c r="IPG88" s="78"/>
      <c r="IPH88" s="9"/>
      <c r="IPI88" s="9"/>
      <c r="IPJ88" s="78"/>
      <c r="IPK88" s="9"/>
      <c r="IPL88" s="9"/>
      <c r="IPM88" s="78"/>
      <c r="IPN88" s="9"/>
      <c r="IPO88" s="9"/>
      <c r="IPP88" s="78"/>
      <c r="IPQ88" s="9"/>
      <c r="IPR88" s="9"/>
      <c r="IPS88" s="78"/>
      <c r="IPT88" s="9"/>
      <c r="IPU88" s="9"/>
      <c r="IPV88" s="78"/>
      <c r="IPW88" s="9"/>
      <c r="IPX88" s="9"/>
      <c r="IPY88" s="78"/>
      <c r="IPZ88" s="9"/>
      <c r="IQA88" s="9"/>
      <c r="IQB88" s="78"/>
      <c r="IQC88" s="9"/>
      <c r="IQD88" s="9"/>
      <c r="IQE88" s="78"/>
      <c r="IQF88" s="9"/>
      <c r="IQG88" s="9"/>
      <c r="IQH88" s="78"/>
      <c r="IQI88" s="9"/>
      <c r="IQJ88" s="9"/>
      <c r="IQK88" s="78"/>
      <c r="IQL88" s="10"/>
      <c r="IQM88" s="10"/>
      <c r="IQN88" s="10"/>
      <c r="IQO88" s="9"/>
      <c r="IQP88" s="9"/>
      <c r="IQQ88" s="78"/>
      <c r="IQR88" s="10"/>
      <c r="IQS88" s="10"/>
      <c r="IQT88" s="10"/>
      <c r="IQU88" s="9"/>
      <c r="IQV88" s="9"/>
      <c r="IQW88" s="78"/>
      <c r="IQX88" s="9"/>
      <c r="IQY88" s="9"/>
      <c r="IQZ88" s="78"/>
      <c r="IRA88" s="10"/>
      <c r="IRB88" s="10"/>
      <c r="IRC88" s="10"/>
      <c r="IRD88" s="10"/>
      <c r="IRE88" s="10"/>
      <c r="IRF88" s="10"/>
      <c r="IRG88" s="57"/>
      <c r="IRH88" s="58"/>
      <c r="IRI88" s="9"/>
      <c r="IRJ88" s="9"/>
      <c r="IRK88" s="78"/>
      <c r="IRL88" s="9"/>
      <c r="IRM88" s="9"/>
      <c r="IRN88" s="78"/>
      <c r="IRO88" s="9"/>
      <c r="IRP88" s="9"/>
      <c r="IRQ88" s="78"/>
      <c r="IRR88" s="9"/>
      <c r="IRS88" s="9"/>
      <c r="IRT88" s="78"/>
      <c r="IRU88" s="9"/>
      <c r="IRV88" s="9"/>
      <c r="IRW88" s="78"/>
      <c r="IRX88" s="9"/>
      <c r="IRY88" s="9"/>
      <c r="IRZ88" s="78"/>
      <c r="ISA88" s="9"/>
      <c r="ISB88" s="9"/>
      <c r="ISC88" s="78"/>
      <c r="ISD88" s="9"/>
      <c r="ISE88" s="9"/>
      <c r="ISF88" s="78"/>
      <c r="ISG88" s="9"/>
      <c r="ISH88" s="9"/>
      <c r="ISI88" s="78"/>
      <c r="ISJ88" s="9"/>
      <c r="ISK88" s="9"/>
      <c r="ISL88" s="78"/>
      <c r="ISM88" s="9"/>
      <c r="ISN88" s="9"/>
      <c r="ISO88" s="78"/>
      <c r="ISP88" s="9"/>
      <c r="ISQ88" s="9"/>
      <c r="ISR88" s="78"/>
      <c r="ISS88" s="9"/>
      <c r="IST88" s="9"/>
      <c r="ISU88" s="78"/>
      <c r="ISV88" s="9"/>
      <c r="ISW88" s="9"/>
      <c r="ISX88" s="78"/>
      <c r="ISY88" s="9"/>
      <c r="ISZ88" s="9"/>
      <c r="ITA88" s="78"/>
      <c r="ITB88" s="9"/>
      <c r="ITC88" s="9"/>
      <c r="ITD88" s="78"/>
      <c r="ITE88" s="9"/>
      <c r="ITF88" s="9"/>
      <c r="ITG88" s="78"/>
      <c r="ITH88" s="9"/>
      <c r="ITI88" s="9"/>
      <c r="ITJ88" s="78"/>
      <c r="ITK88" s="9"/>
      <c r="ITL88" s="9"/>
      <c r="ITM88" s="78"/>
      <c r="ITN88" s="9"/>
      <c r="ITO88" s="9"/>
      <c r="ITP88" s="78"/>
      <c r="ITQ88" s="9"/>
      <c r="ITR88" s="9"/>
      <c r="ITS88" s="78"/>
      <c r="ITT88" s="10"/>
      <c r="ITU88" s="10"/>
      <c r="ITV88" s="10"/>
      <c r="ITW88" s="9"/>
      <c r="ITX88" s="9"/>
      <c r="ITY88" s="78"/>
      <c r="ITZ88" s="10"/>
      <c r="IUA88" s="10"/>
      <c r="IUB88" s="10"/>
      <c r="IUC88" s="9"/>
      <c r="IUD88" s="9"/>
      <c r="IUE88" s="78"/>
      <c r="IUF88" s="9"/>
      <c r="IUG88" s="9"/>
      <c r="IUH88" s="78"/>
      <c r="IUI88" s="10"/>
      <c r="IUJ88" s="10"/>
      <c r="IUK88" s="10"/>
      <c r="IUL88" s="10"/>
      <c r="IUM88" s="10"/>
      <c r="IUN88" s="10"/>
      <c r="IUO88" s="57"/>
      <c r="IUP88" s="58"/>
      <c r="IUQ88" s="9"/>
      <c r="IUR88" s="9"/>
      <c r="IUS88" s="78"/>
      <c r="IUT88" s="9"/>
      <c r="IUU88" s="9"/>
      <c r="IUV88" s="78"/>
      <c r="IUW88" s="9"/>
      <c r="IUX88" s="9"/>
      <c r="IUY88" s="78"/>
      <c r="IUZ88" s="9"/>
      <c r="IVA88" s="9"/>
      <c r="IVB88" s="78"/>
      <c r="IVC88" s="9"/>
      <c r="IVD88" s="9"/>
      <c r="IVE88" s="78"/>
      <c r="IVF88" s="9"/>
      <c r="IVG88" s="9"/>
      <c r="IVH88" s="78"/>
      <c r="IVI88" s="9"/>
      <c r="IVJ88" s="9"/>
      <c r="IVK88" s="78"/>
      <c r="IVL88" s="9"/>
      <c r="IVM88" s="9"/>
      <c r="IVN88" s="78"/>
      <c r="IVO88" s="9"/>
      <c r="IVP88" s="9"/>
      <c r="IVQ88" s="78"/>
      <c r="IVR88" s="9"/>
      <c r="IVS88" s="9"/>
      <c r="IVT88" s="78"/>
      <c r="IVU88" s="9"/>
      <c r="IVV88" s="9"/>
      <c r="IVW88" s="78"/>
      <c r="IVX88" s="9"/>
      <c r="IVY88" s="9"/>
      <c r="IVZ88" s="78"/>
      <c r="IWA88" s="9"/>
      <c r="IWB88" s="9"/>
      <c r="IWC88" s="78"/>
      <c r="IWD88" s="9"/>
      <c r="IWE88" s="9"/>
      <c r="IWF88" s="78"/>
      <c r="IWG88" s="9"/>
      <c r="IWH88" s="9"/>
      <c r="IWI88" s="78"/>
      <c r="IWJ88" s="9"/>
      <c r="IWK88" s="9"/>
      <c r="IWL88" s="78"/>
      <c r="IWM88" s="9"/>
      <c r="IWN88" s="9"/>
      <c r="IWO88" s="78"/>
      <c r="IWP88" s="9"/>
      <c r="IWQ88" s="9"/>
      <c r="IWR88" s="78"/>
      <c r="IWS88" s="9"/>
      <c r="IWT88" s="9"/>
      <c r="IWU88" s="78"/>
      <c r="IWV88" s="9"/>
      <c r="IWW88" s="9"/>
      <c r="IWX88" s="78"/>
      <c r="IWY88" s="9"/>
      <c r="IWZ88" s="9"/>
      <c r="IXA88" s="78"/>
      <c r="IXB88" s="10"/>
      <c r="IXC88" s="10"/>
      <c r="IXD88" s="10"/>
      <c r="IXE88" s="9"/>
      <c r="IXF88" s="9"/>
      <c r="IXG88" s="78"/>
      <c r="IXH88" s="10"/>
      <c r="IXI88" s="10"/>
      <c r="IXJ88" s="10"/>
      <c r="IXK88" s="9"/>
      <c r="IXL88" s="9"/>
      <c r="IXM88" s="78"/>
      <c r="IXN88" s="9"/>
      <c r="IXO88" s="9"/>
      <c r="IXP88" s="78"/>
      <c r="IXQ88" s="10"/>
      <c r="IXR88" s="10"/>
      <c r="IXS88" s="10"/>
      <c r="IXT88" s="10"/>
      <c r="IXU88" s="10"/>
      <c r="IXV88" s="10"/>
      <c r="IXW88" s="57"/>
      <c r="IXX88" s="58"/>
      <c r="IXY88" s="9"/>
      <c r="IXZ88" s="9"/>
      <c r="IYA88" s="78"/>
      <c r="IYB88" s="9"/>
      <c r="IYC88" s="9"/>
      <c r="IYD88" s="78"/>
      <c r="IYE88" s="9"/>
      <c r="IYF88" s="9"/>
      <c r="IYG88" s="78"/>
      <c r="IYH88" s="9"/>
      <c r="IYI88" s="9"/>
      <c r="IYJ88" s="78"/>
      <c r="IYK88" s="9"/>
      <c r="IYL88" s="9"/>
      <c r="IYM88" s="78"/>
      <c r="IYN88" s="9"/>
      <c r="IYO88" s="9"/>
      <c r="IYP88" s="78"/>
      <c r="IYQ88" s="9"/>
      <c r="IYR88" s="9"/>
      <c r="IYS88" s="78"/>
      <c r="IYT88" s="9"/>
      <c r="IYU88" s="9"/>
      <c r="IYV88" s="78"/>
      <c r="IYW88" s="9"/>
      <c r="IYX88" s="9"/>
      <c r="IYY88" s="78"/>
      <c r="IYZ88" s="9"/>
      <c r="IZA88" s="9"/>
      <c r="IZB88" s="78"/>
      <c r="IZC88" s="9"/>
      <c r="IZD88" s="9"/>
      <c r="IZE88" s="78"/>
      <c r="IZF88" s="9"/>
      <c r="IZG88" s="9"/>
      <c r="IZH88" s="78"/>
      <c r="IZI88" s="9"/>
      <c r="IZJ88" s="9"/>
      <c r="IZK88" s="78"/>
      <c r="IZL88" s="9"/>
      <c r="IZM88" s="9"/>
      <c r="IZN88" s="78"/>
      <c r="IZO88" s="9"/>
      <c r="IZP88" s="9"/>
      <c r="IZQ88" s="78"/>
      <c r="IZR88" s="9"/>
      <c r="IZS88" s="9"/>
      <c r="IZT88" s="78"/>
      <c r="IZU88" s="9"/>
      <c r="IZV88" s="9"/>
      <c r="IZW88" s="78"/>
      <c r="IZX88" s="9"/>
      <c r="IZY88" s="9"/>
      <c r="IZZ88" s="78"/>
      <c r="JAA88" s="9"/>
      <c r="JAB88" s="9"/>
      <c r="JAC88" s="78"/>
      <c r="JAD88" s="9"/>
      <c r="JAE88" s="9"/>
      <c r="JAF88" s="78"/>
      <c r="JAG88" s="9"/>
      <c r="JAH88" s="9"/>
      <c r="JAI88" s="78"/>
      <c r="JAJ88" s="10"/>
      <c r="JAK88" s="10"/>
      <c r="JAL88" s="10"/>
      <c r="JAM88" s="9"/>
      <c r="JAN88" s="9"/>
      <c r="JAO88" s="78"/>
      <c r="JAP88" s="10"/>
      <c r="JAQ88" s="10"/>
      <c r="JAR88" s="10"/>
      <c r="JAS88" s="9"/>
      <c r="JAT88" s="9"/>
      <c r="JAU88" s="78"/>
      <c r="JAV88" s="9"/>
      <c r="JAW88" s="9"/>
      <c r="JAX88" s="78"/>
      <c r="JAY88" s="10"/>
      <c r="JAZ88" s="10"/>
      <c r="JBA88" s="10"/>
      <c r="JBB88" s="10"/>
      <c r="JBC88" s="10"/>
      <c r="JBD88" s="10"/>
      <c r="JBE88" s="57"/>
      <c r="JBF88" s="58"/>
      <c r="JBG88" s="9"/>
      <c r="JBH88" s="9"/>
      <c r="JBI88" s="78"/>
      <c r="JBJ88" s="9"/>
      <c r="JBK88" s="9"/>
      <c r="JBL88" s="78"/>
      <c r="JBM88" s="9"/>
      <c r="JBN88" s="9"/>
      <c r="JBO88" s="78"/>
      <c r="JBP88" s="9"/>
      <c r="JBQ88" s="9"/>
      <c r="JBR88" s="78"/>
      <c r="JBS88" s="9"/>
      <c r="JBT88" s="9"/>
      <c r="JBU88" s="78"/>
      <c r="JBV88" s="9"/>
      <c r="JBW88" s="9"/>
      <c r="JBX88" s="78"/>
      <c r="JBY88" s="9"/>
      <c r="JBZ88" s="9"/>
      <c r="JCA88" s="78"/>
      <c r="JCB88" s="9"/>
      <c r="JCC88" s="9"/>
      <c r="JCD88" s="78"/>
      <c r="JCE88" s="9"/>
      <c r="JCF88" s="9"/>
      <c r="JCG88" s="78"/>
      <c r="JCH88" s="9"/>
      <c r="JCI88" s="9"/>
      <c r="JCJ88" s="78"/>
      <c r="JCK88" s="9"/>
      <c r="JCL88" s="9"/>
      <c r="JCM88" s="78"/>
      <c r="JCN88" s="9"/>
      <c r="JCO88" s="9"/>
      <c r="JCP88" s="78"/>
      <c r="JCQ88" s="9"/>
      <c r="JCR88" s="9"/>
      <c r="JCS88" s="78"/>
      <c r="JCT88" s="9"/>
      <c r="JCU88" s="9"/>
      <c r="JCV88" s="78"/>
      <c r="JCW88" s="9"/>
      <c r="JCX88" s="9"/>
      <c r="JCY88" s="78"/>
      <c r="JCZ88" s="9"/>
      <c r="JDA88" s="9"/>
      <c r="JDB88" s="78"/>
      <c r="JDC88" s="9"/>
      <c r="JDD88" s="9"/>
      <c r="JDE88" s="78"/>
      <c r="JDF88" s="9"/>
      <c r="JDG88" s="9"/>
      <c r="JDH88" s="78"/>
      <c r="JDI88" s="9"/>
      <c r="JDJ88" s="9"/>
      <c r="JDK88" s="78"/>
      <c r="JDL88" s="9"/>
      <c r="JDM88" s="9"/>
      <c r="JDN88" s="78"/>
      <c r="JDO88" s="9"/>
      <c r="JDP88" s="9"/>
      <c r="JDQ88" s="78"/>
      <c r="JDR88" s="10"/>
      <c r="JDS88" s="10"/>
      <c r="JDT88" s="10"/>
      <c r="JDU88" s="9"/>
      <c r="JDV88" s="9"/>
      <c r="JDW88" s="78"/>
      <c r="JDX88" s="10"/>
      <c r="JDY88" s="10"/>
      <c r="JDZ88" s="10"/>
      <c r="JEA88" s="9"/>
      <c r="JEB88" s="9"/>
      <c r="JEC88" s="78"/>
      <c r="JED88" s="9"/>
      <c r="JEE88" s="9"/>
      <c r="JEF88" s="78"/>
      <c r="JEG88" s="10"/>
      <c r="JEH88" s="10"/>
      <c r="JEI88" s="10"/>
      <c r="JEJ88" s="10"/>
      <c r="JEK88" s="10"/>
      <c r="JEL88" s="10"/>
      <c r="JEM88" s="57"/>
      <c r="JEN88" s="58"/>
      <c r="JEO88" s="9"/>
      <c r="JEP88" s="9"/>
      <c r="JEQ88" s="78"/>
      <c r="JER88" s="9"/>
      <c r="JES88" s="9"/>
      <c r="JET88" s="78"/>
      <c r="JEU88" s="9"/>
      <c r="JEV88" s="9"/>
      <c r="JEW88" s="78"/>
      <c r="JEX88" s="9"/>
      <c r="JEY88" s="9"/>
      <c r="JEZ88" s="78"/>
      <c r="JFA88" s="9"/>
      <c r="JFB88" s="9"/>
      <c r="JFC88" s="78"/>
      <c r="JFD88" s="9"/>
      <c r="JFE88" s="9"/>
      <c r="JFF88" s="78"/>
      <c r="JFG88" s="9"/>
      <c r="JFH88" s="9"/>
      <c r="JFI88" s="78"/>
      <c r="JFJ88" s="9"/>
      <c r="JFK88" s="9"/>
      <c r="JFL88" s="78"/>
      <c r="JFM88" s="9"/>
      <c r="JFN88" s="9"/>
      <c r="JFO88" s="78"/>
      <c r="JFP88" s="9"/>
      <c r="JFQ88" s="9"/>
      <c r="JFR88" s="78"/>
      <c r="JFS88" s="9"/>
      <c r="JFT88" s="9"/>
      <c r="JFU88" s="78"/>
      <c r="JFV88" s="9"/>
      <c r="JFW88" s="9"/>
      <c r="JFX88" s="78"/>
      <c r="JFY88" s="9"/>
      <c r="JFZ88" s="9"/>
      <c r="JGA88" s="78"/>
      <c r="JGB88" s="9"/>
      <c r="JGC88" s="9"/>
      <c r="JGD88" s="78"/>
      <c r="JGE88" s="9"/>
      <c r="JGF88" s="9"/>
      <c r="JGG88" s="78"/>
      <c r="JGH88" s="9"/>
      <c r="JGI88" s="9"/>
      <c r="JGJ88" s="78"/>
      <c r="JGK88" s="9"/>
      <c r="JGL88" s="9"/>
      <c r="JGM88" s="78"/>
      <c r="JGN88" s="9"/>
      <c r="JGO88" s="9"/>
      <c r="JGP88" s="78"/>
      <c r="JGQ88" s="9"/>
      <c r="JGR88" s="9"/>
      <c r="JGS88" s="78"/>
      <c r="JGT88" s="9"/>
      <c r="JGU88" s="9"/>
      <c r="JGV88" s="78"/>
      <c r="JGW88" s="9"/>
      <c r="JGX88" s="9"/>
      <c r="JGY88" s="78"/>
      <c r="JGZ88" s="10"/>
      <c r="JHA88" s="10"/>
      <c r="JHB88" s="10"/>
      <c r="JHC88" s="9"/>
      <c r="JHD88" s="9"/>
      <c r="JHE88" s="78"/>
      <c r="JHF88" s="10"/>
      <c r="JHG88" s="10"/>
      <c r="JHH88" s="10"/>
      <c r="JHI88" s="9"/>
      <c r="JHJ88" s="9"/>
      <c r="JHK88" s="78"/>
      <c r="JHL88" s="9"/>
      <c r="JHM88" s="9"/>
      <c r="JHN88" s="78"/>
      <c r="JHO88" s="10"/>
      <c r="JHP88" s="10"/>
      <c r="JHQ88" s="10"/>
      <c r="JHR88" s="10"/>
      <c r="JHS88" s="10"/>
      <c r="JHT88" s="10"/>
      <c r="JHU88" s="57"/>
      <c r="JHV88" s="58"/>
      <c r="JHW88" s="9"/>
      <c r="JHX88" s="9"/>
      <c r="JHY88" s="78"/>
      <c r="JHZ88" s="9"/>
      <c r="JIA88" s="9"/>
      <c r="JIB88" s="78"/>
      <c r="JIC88" s="9"/>
      <c r="JID88" s="9"/>
      <c r="JIE88" s="78"/>
      <c r="JIF88" s="9"/>
      <c r="JIG88" s="9"/>
      <c r="JIH88" s="78"/>
      <c r="JII88" s="9"/>
      <c r="JIJ88" s="9"/>
      <c r="JIK88" s="78"/>
      <c r="JIL88" s="9"/>
      <c r="JIM88" s="9"/>
      <c r="JIN88" s="78"/>
      <c r="JIO88" s="9"/>
      <c r="JIP88" s="9"/>
      <c r="JIQ88" s="78"/>
      <c r="JIR88" s="9"/>
      <c r="JIS88" s="9"/>
      <c r="JIT88" s="78"/>
      <c r="JIU88" s="9"/>
      <c r="JIV88" s="9"/>
      <c r="JIW88" s="78"/>
      <c r="JIX88" s="9"/>
      <c r="JIY88" s="9"/>
      <c r="JIZ88" s="78"/>
      <c r="JJA88" s="9"/>
      <c r="JJB88" s="9"/>
      <c r="JJC88" s="78"/>
      <c r="JJD88" s="9"/>
      <c r="JJE88" s="9"/>
      <c r="JJF88" s="78"/>
      <c r="JJG88" s="9"/>
      <c r="JJH88" s="9"/>
      <c r="JJI88" s="78"/>
      <c r="JJJ88" s="9"/>
      <c r="JJK88" s="9"/>
      <c r="JJL88" s="78"/>
      <c r="JJM88" s="9"/>
      <c r="JJN88" s="9"/>
      <c r="JJO88" s="78"/>
      <c r="JJP88" s="9"/>
      <c r="JJQ88" s="9"/>
      <c r="JJR88" s="78"/>
      <c r="JJS88" s="9"/>
      <c r="JJT88" s="9"/>
      <c r="JJU88" s="78"/>
      <c r="JJV88" s="9"/>
      <c r="JJW88" s="9"/>
      <c r="JJX88" s="78"/>
      <c r="JJY88" s="9"/>
      <c r="JJZ88" s="9"/>
      <c r="JKA88" s="78"/>
      <c r="JKB88" s="9"/>
      <c r="JKC88" s="9"/>
      <c r="JKD88" s="78"/>
      <c r="JKE88" s="9"/>
      <c r="JKF88" s="9"/>
      <c r="JKG88" s="78"/>
      <c r="JKH88" s="10"/>
      <c r="JKI88" s="10"/>
      <c r="JKJ88" s="10"/>
      <c r="JKK88" s="9"/>
      <c r="JKL88" s="9"/>
      <c r="JKM88" s="78"/>
      <c r="JKN88" s="10"/>
      <c r="JKO88" s="10"/>
      <c r="JKP88" s="10"/>
      <c r="JKQ88" s="9"/>
      <c r="JKR88" s="9"/>
      <c r="JKS88" s="78"/>
      <c r="JKT88" s="9"/>
      <c r="JKU88" s="9"/>
      <c r="JKV88" s="78"/>
      <c r="JKW88" s="10"/>
      <c r="JKX88" s="10"/>
      <c r="JKY88" s="10"/>
      <c r="JKZ88" s="10"/>
      <c r="JLA88" s="10"/>
      <c r="JLB88" s="10"/>
      <c r="JLC88" s="57"/>
      <c r="JLD88" s="58"/>
      <c r="JLE88" s="9"/>
      <c r="JLF88" s="9"/>
      <c r="JLG88" s="78"/>
      <c r="JLH88" s="9"/>
      <c r="JLI88" s="9"/>
      <c r="JLJ88" s="78"/>
      <c r="JLK88" s="9"/>
      <c r="JLL88" s="9"/>
      <c r="JLM88" s="78"/>
      <c r="JLN88" s="9"/>
      <c r="JLO88" s="9"/>
      <c r="JLP88" s="78"/>
      <c r="JLQ88" s="9"/>
      <c r="JLR88" s="9"/>
      <c r="JLS88" s="78"/>
      <c r="JLT88" s="9"/>
      <c r="JLU88" s="9"/>
      <c r="JLV88" s="78"/>
      <c r="JLW88" s="9"/>
      <c r="JLX88" s="9"/>
      <c r="JLY88" s="78"/>
      <c r="JLZ88" s="9"/>
      <c r="JMA88" s="9"/>
      <c r="JMB88" s="78"/>
      <c r="JMC88" s="9"/>
      <c r="JMD88" s="9"/>
      <c r="JME88" s="78"/>
      <c r="JMF88" s="9"/>
      <c r="JMG88" s="9"/>
      <c r="JMH88" s="78"/>
      <c r="JMI88" s="9"/>
      <c r="JMJ88" s="9"/>
      <c r="JMK88" s="78"/>
      <c r="JML88" s="9"/>
      <c r="JMM88" s="9"/>
      <c r="JMN88" s="78"/>
      <c r="JMO88" s="9"/>
      <c r="JMP88" s="9"/>
      <c r="JMQ88" s="78"/>
      <c r="JMR88" s="9"/>
      <c r="JMS88" s="9"/>
      <c r="JMT88" s="78"/>
      <c r="JMU88" s="9"/>
      <c r="JMV88" s="9"/>
      <c r="JMW88" s="78"/>
      <c r="JMX88" s="9"/>
      <c r="JMY88" s="9"/>
      <c r="JMZ88" s="78"/>
      <c r="JNA88" s="9"/>
      <c r="JNB88" s="9"/>
      <c r="JNC88" s="78"/>
      <c r="JND88" s="9"/>
      <c r="JNE88" s="9"/>
      <c r="JNF88" s="78"/>
      <c r="JNG88" s="9"/>
      <c r="JNH88" s="9"/>
      <c r="JNI88" s="78"/>
      <c r="JNJ88" s="9"/>
      <c r="JNK88" s="9"/>
      <c r="JNL88" s="78"/>
      <c r="JNM88" s="9"/>
      <c r="JNN88" s="9"/>
      <c r="JNO88" s="78"/>
      <c r="JNP88" s="10"/>
      <c r="JNQ88" s="10"/>
      <c r="JNR88" s="10"/>
      <c r="JNS88" s="9"/>
      <c r="JNT88" s="9"/>
      <c r="JNU88" s="78"/>
      <c r="JNV88" s="10"/>
      <c r="JNW88" s="10"/>
      <c r="JNX88" s="10"/>
      <c r="JNY88" s="9"/>
      <c r="JNZ88" s="9"/>
      <c r="JOA88" s="78"/>
      <c r="JOB88" s="9"/>
      <c r="JOC88" s="9"/>
      <c r="JOD88" s="78"/>
      <c r="JOE88" s="10"/>
      <c r="JOF88" s="10"/>
      <c r="JOG88" s="10"/>
      <c r="JOH88" s="10"/>
      <c r="JOI88" s="10"/>
      <c r="JOJ88" s="10"/>
      <c r="JOK88" s="57"/>
      <c r="JOL88" s="58"/>
      <c r="JOM88" s="9"/>
      <c r="JON88" s="9"/>
      <c r="JOO88" s="78"/>
      <c r="JOP88" s="9"/>
      <c r="JOQ88" s="9"/>
      <c r="JOR88" s="78"/>
      <c r="JOS88" s="9"/>
      <c r="JOT88" s="9"/>
      <c r="JOU88" s="78"/>
      <c r="JOV88" s="9"/>
      <c r="JOW88" s="9"/>
      <c r="JOX88" s="78"/>
      <c r="JOY88" s="9"/>
      <c r="JOZ88" s="9"/>
      <c r="JPA88" s="78"/>
      <c r="JPB88" s="9"/>
      <c r="JPC88" s="9"/>
      <c r="JPD88" s="78"/>
      <c r="JPE88" s="9"/>
      <c r="JPF88" s="9"/>
      <c r="JPG88" s="78"/>
      <c r="JPH88" s="9"/>
      <c r="JPI88" s="9"/>
      <c r="JPJ88" s="78"/>
      <c r="JPK88" s="9"/>
      <c r="JPL88" s="9"/>
      <c r="JPM88" s="78"/>
      <c r="JPN88" s="9"/>
      <c r="JPO88" s="9"/>
      <c r="JPP88" s="78"/>
      <c r="JPQ88" s="9"/>
      <c r="JPR88" s="9"/>
      <c r="JPS88" s="78"/>
      <c r="JPT88" s="9"/>
      <c r="JPU88" s="9"/>
      <c r="JPV88" s="78"/>
      <c r="JPW88" s="9"/>
      <c r="JPX88" s="9"/>
      <c r="JPY88" s="78"/>
      <c r="JPZ88" s="9"/>
      <c r="JQA88" s="9"/>
      <c r="JQB88" s="78"/>
      <c r="JQC88" s="9"/>
      <c r="JQD88" s="9"/>
      <c r="JQE88" s="78"/>
      <c r="JQF88" s="9"/>
      <c r="JQG88" s="9"/>
      <c r="JQH88" s="78"/>
      <c r="JQI88" s="9"/>
      <c r="JQJ88" s="9"/>
      <c r="JQK88" s="78"/>
      <c r="JQL88" s="9"/>
      <c r="JQM88" s="9"/>
      <c r="JQN88" s="78"/>
      <c r="JQO88" s="9"/>
      <c r="JQP88" s="9"/>
      <c r="JQQ88" s="78"/>
      <c r="JQR88" s="9"/>
      <c r="JQS88" s="9"/>
      <c r="JQT88" s="78"/>
      <c r="JQU88" s="9"/>
      <c r="JQV88" s="9"/>
      <c r="JQW88" s="78"/>
      <c r="JQX88" s="10"/>
      <c r="JQY88" s="10"/>
      <c r="JQZ88" s="10"/>
      <c r="JRA88" s="9"/>
      <c r="JRB88" s="9"/>
      <c r="JRC88" s="78"/>
      <c r="JRD88" s="10"/>
      <c r="JRE88" s="10"/>
      <c r="JRF88" s="10"/>
      <c r="JRG88" s="9"/>
      <c r="JRH88" s="9"/>
      <c r="JRI88" s="78"/>
      <c r="JRJ88" s="9"/>
      <c r="JRK88" s="9"/>
      <c r="JRL88" s="78"/>
      <c r="JRM88" s="10"/>
      <c r="JRN88" s="10"/>
      <c r="JRO88" s="10"/>
      <c r="JRP88" s="10"/>
      <c r="JRQ88" s="10"/>
      <c r="JRR88" s="10"/>
      <c r="JRS88" s="57"/>
      <c r="JRT88" s="58"/>
      <c r="JRU88" s="9"/>
      <c r="JRV88" s="9"/>
      <c r="JRW88" s="78"/>
      <c r="JRX88" s="9"/>
      <c r="JRY88" s="9"/>
      <c r="JRZ88" s="78"/>
      <c r="JSA88" s="9"/>
      <c r="JSB88" s="9"/>
      <c r="JSC88" s="78"/>
      <c r="JSD88" s="9"/>
      <c r="JSE88" s="9"/>
      <c r="JSF88" s="78"/>
      <c r="JSG88" s="9"/>
      <c r="JSH88" s="9"/>
      <c r="JSI88" s="78"/>
      <c r="JSJ88" s="9"/>
      <c r="JSK88" s="9"/>
      <c r="JSL88" s="78"/>
      <c r="JSM88" s="9"/>
      <c r="JSN88" s="9"/>
      <c r="JSO88" s="78"/>
      <c r="JSP88" s="9"/>
      <c r="JSQ88" s="9"/>
      <c r="JSR88" s="78"/>
      <c r="JSS88" s="9"/>
      <c r="JST88" s="9"/>
      <c r="JSU88" s="78"/>
      <c r="JSV88" s="9"/>
      <c r="JSW88" s="9"/>
      <c r="JSX88" s="78"/>
      <c r="JSY88" s="9"/>
      <c r="JSZ88" s="9"/>
      <c r="JTA88" s="78"/>
      <c r="JTB88" s="9"/>
      <c r="JTC88" s="9"/>
      <c r="JTD88" s="78"/>
      <c r="JTE88" s="9"/>
      <c r="JTF88" s="9"/>
      <c r="JTG88" s="78"/>
      <c r="JTH88" s="9"/>
      <c r="JTI88" s="9"/>
      <c r="JTJ88" s="78"/>
      <c r="JTK88" s="9"/>
      <c r="JTL88" s="9"/>
      <c r="JTM88" s="78"/>
      <c r="JTN88" s="9"/>
      <c r="JTO88" s="9"/>
      <c r="JTP88" s="78"/>
      <c r="JTQ88" s="9"/>
      <c r="JTR88" s="9"/>
      <c r="JTS88" s="78"/>
      <c r="JTT88" s="9"/>
      <c r="JTU88" s="9"/>
      <c r="JTV88" s="78"/>
      <c r="JTW88" s="9"/>
      <c r="JTX88" s="9"/>
      <c r="JTY88" s="78"/>
      <c r="JTZ88" s="9"/>
      <c r="JUA88" s="9"/>
      <c r="JUB88" s="78"/>
      <c r="JUC88" s="9"/>
      <c r="JUD88" s="9"/>
      <c r="JUE88" s="78"/>
      <c r="JUF88" s="10"/>
      <c r="JUG88" s="10"/>
      <c r="JUH88" s="10"/>
      <c r="JUI88" s="9"/>
      <c r="JUJ88" s="9"/>
      <c r="JUK88" s="78"/>
      <c r="JUL88" s="10"/>
      <c r="JUM88" s="10"/>
      <c r="JUN88" s="10"/>
      <c r="JUO88" s="9"/>
      <c r="JUP88" s="9"/>
      <c r="JUQ88" s="78"/>
      <c r="JUR88" s="9"/>
      <c r="JUS88" s="9"/>
      <c r="JUT88" s="78"/>
      <c r="JUU88" s="10"/>
      <c r="JUV88" s="10"/>
      <c r="JUW88" s="10"/>
      <c r="JUX88" s="10"/>
      <c r="JUY88" s="10"/>
      <c r="JUZ88" s="10"/>
      <c r="JVA88" s="57"/>
      <c r="JVB88" s="58"/>
      <c r="JVC88" s="9"/>
      <c r="JVD88" s="9"/>
      <c r="JVE88" s="78"/>
      <c r="JVF88" s="9"/>
      <c r="JVG88" s="9"/>
      <c r="JVH88" s="78"/>
      <c r="JVI88" s="9"/>
      <c r="JVJ88" s="9"/>
      <c r="JVK88" s="78"/>
      <c r="JVL88" s="9"/>
      <c r="JVM88" s="9"/>
      <c r="JVN88" s="78"/>
      <c r="JVO88" s="9"/>
      <c r="JVP88" s="9"/>
      <c r="JVQ88" s="78"/>
      <c r="JVR88" s="9"/>
      <c r="JVS88" s="9"/>
      <c r="JVT88" s="78"/>
      <c r="JVU88" s="9"/>
      <c r="JVV88" s="9"/>
      <c r="JVW88" s="78"/>
      <c r="JVX88" s="9"/>
      <c r="JVY88" s="9"/>
      <c r="JVZ88" s="78"/>
      <c r="JWA88" s="9"/>
      <c r="JWB88" s="9"/>
      <c r="JWC88" s="78"/>
      <c r="JWD88" s="9"/>
      <c r="JWE88" s="9"/>
      <c r="JWF88" s="78"/>
      <c r="JWG88" s="9"/>
      <c r="JWH88" s="9"/>
      <c r="JWI88" s="78"/>
      <c r="JWJ88" s="9"/>
      <c r="JWK88" s="9"/>
      <c r="JWL88" s="78"/>
      <c r="JWM88" s="9"/>
      <c r="JWN88" s="9"/>
      <c r="JWO88" s="78"/>
      <c r="JWP88" s="9"/>
      <c r="JWQ88" s="9"/>
      <c r="JWR88" s="78"/>
      <c r="JWS88" s="9"/>
      <c r="JWT88" s="9"/>
      <c r="JWU88" s="78"/>
      <c r="JWV88" s="9"/>
      <c r="JWW88" s="9"/>
      <c r="JWX88" s="78"/>
      <c r="JWY88" s="9"/>
      <c r="JWZ88" s="9"/>
      <c r="JXA88" s="78"/>
      <c r="JXB88" s="9"/>
      <c r="JXC88" s="9"/>
      <c r="JXD88" s="78"/>
      <c r="JXE88" s="9"/>
      <c r="JXF88" s="9"/>
      <c r="JXG88" s="78"/>
      <c r="JXH88" s="9"/>
      <c r="JXI88" s="9"/>
      <c r="JXJ88" s="78"/>
      <c r="JXK88" s="9"/>
      <c r="JXL88" s="9"/>
      <c r="JXM88" s="78"/>
      <c r="JXN88" s="10"/>
      <c r="JXO88" s="10"/>
      <c r="JXP88" s="10"/>
      <c r="JXQ88" s="9"/>
      <c r="JXR88" s="9"/>
      <c r="JXS88" s="78"/>
      <c r="JXT88" s="10"/>
      <c r="JXU88" s="10"/>
      <c r="JXV88" s="10"/>
      <c r="JXW88" s="9"/>
      <c r="JXX88" s="9"/>
      <c r="JXY88" s="78"/>
      <c r="JXZ88" s="9"/>
      <c r="JYA88" s="9"/>
      <c r="JYB88" s="78"/>
      <c r="JYC88" s="10"/>
      <c r="JYD88" s="10"/>
      <c r="JYE88" s="10"/>
      <c r="JYF88" s="10"/>
      <c r="JYG88" s="10"/>
      <c r="JYH88" s="10"/>
      <c r="JYI88" s="57"/>
      <c r="JYJ88" s="58"/>
      <c r="JYK88" s="9"/>
      <c r="JYL88" s="9"/>
      <c r="JYM88" s="78"/>
      <c r="JYN88" s="9"/>
      <c r="JYO88" s="9"/>
      <c r="JYP88" s="78"/>
      <c r="JYQ88" s="9"/>
      <c r="JYR88" s="9"/>
      <c r="JYS88" s="78"/>
      <c r="JYT88" s="9"/>
      <c r="JYU88" s="9"/>
      <c r="JYV88" s="78"/>
      <c r="JYW88" s="9"/>
      <c r="JYX88" s="9"/>
      <c r="JYY88" s="78"/>
      <c r="JYZ88" s="9"/>
      <c r="JZA88" s="9"/>
      <c r="JZB88" s="78"/>
      <c r="JZC88" s="9"/>
      <c r="JZD88" s="9"/>
      <c r="JZE88" s="78"/>
      <c r="JZF88" s="9"/>
      <c r="JZG88" s="9"/>
      <c r="JZH88" s="78"/>
      <c r="JZI88" s="9"/>
      <c r="JZJ88" s="9"/>
      <c r="JZK88" s="78"/>
      <c r="JZL88" s="9"/>
      <c r="JZM88" s="9"/>
      <c r="JZN88" s="78"/>
      <c r="JZO88" s="9"/>
      <c r="JZP88" s="9"/>
      <c r="JZQ88" s="78"/>
      <c r="JZR88" s="9"/>
      <c r="JZS88" s="9"/>
      <c r="JZT88" s="78"/>
      <c r="JZU88" s="9"/>
      <c r="JZV88" s="9"/>
      <c r="JZW88" s="78"/>
      <c r="JZX88" s="9"/>
      <c r="JZY88" s="9"/>
      <c r="JZZ88" s="78"/>
      <c r="KAA88" s="9"/>
      <c r="KAB88" s="9"/>
      <c r="KAC88" s="78"/>
      <c r="KAD88" s="9"/>
      <c r="KAE88" s="9"/>
      <c r="KAF88" s="78"/>
      <c r="KAG88" s="9"/>
      <c r="KAH88" s="9"/>
      <c r="KAI88" s="78"/>
      <c r="KAJ88" s="9"/>
      <c r="KAK88" s="9"/>
      <c r="KAL88" s="78"/>
      <c r="KAM88" s="9"/>
      <c r="KAN88" s="9"/>
      <c r="KAO88" s="78"/>
      <c r="KAP88" s="9"/>
      <c r="KAQ88" s="9"/>
      <c r="KAR88" s="78"/>
      <c r="KAS88" s="9"/>
      <c r="KAT88" s="9"/>
      <c r="KAU88" s="78"/>
      <c r="KAV88" s="10"/>
      <c r="KAW88" s="10"/>
      <c r="KAX88" s="10"/>
      <c r="KAY88" s="9"/>
      <c r="KAZ88" s="9"/>
      <c r="KBA88" s="78"/>
      <c r="KBB88" s="10"/>
      <c r="KBC88" s="10"/>
      <c r="KBD88" s="10"/>
      <c r="KBE88" s="9"/>
      <c r="KBF88" s="9"/>
      <c r="KBG88" s="78"/>
      <c r="KBH88" s="9"/>
      <c r="KBI88" s="9"/>
      <c r="KBJ88" s="78"/>
      <c r="KBK88" s="10"/>
      <c r="KBL88" s="10"/>
      <c r="KBM88" s="10"/>
      <c r="KBN88" s="10"/>
      <c r="KBO88" s="10"/>
      <c r="KBP88" s="10"/>
      <c r="KBQ88" s="57"/>
      <c r="KBR88" s="58"/>
      <c r="KBS88" s="9"/>
      <c r="KBT88" s="9"/>
      <c r="KBU88" s="78"/>
      <c r="KBV88" s="9"/>
      <c r="KBW88" s="9"/>
      <c r="KBX88" s="78"/>
      <c r="KBY88" s="9"/>
      <c r="KBZ88" s="9"/>
      <c r="KCA88" s="78"/>
      <c r="KCB88" s="9"/>
      <c r="KCC88" s="9"/>
      <c r="KCD88" s="78"/>
      <c r="KCE88" s="9"/>
      <c r="KCF88" s="9"/>
      <c r="KCG88" s="78"/>
      <c r="KCH88" s="9"/>
      <c r="KCI88" s="9"/>
      <c r="KCJ88" s="78"/>
      <c r="KCK88" s="9"/>
      <c r="KCL88" s="9"/>
      <c r="KCM88" s="78"/>
      <c r="KCN88" s="9"/>
      <c r="KCO88" s="9"/>
      <c r="KCP88" s="78"/>
      <c r="KCQ88" s="9"/>
      <c r="KCR88" s="9"/>
      <c r="KCS88" s="78"/>
      <c r="KCT88" s="9"/>
      <c r="KCU88" s="9"/>
      <c r="KCV88" s="78"/>
      <c r="KCW88" s="9"/>
      <c r="KCX88" s="9"/>
      <c r="KCY88" s="78"/>
      <c r="KCZ88" s="9"/>
      <c r="KDA88" s="9"/>
      <c r="KDB88" s="78"/>
      <c r="KDC88" s="9"/>
      <c r="KDD88" s="9"/>
      <c r="KDE88" s="78"/>
      <c r="KDF88" s="9"/>
      <c r="KDG88" s="9"/>
      <c r="KDH88" s="78"/>
      <c r="KDI88" s="9"/>
      <c r="KDJ88" s="9"/>
      <c r="KDK88" s="78"/>
      <c r="KDL88" s="9"/>
      <c r="KDM88" s="9"/>
      <c r="KDN88" s="78"/>
      <c r="KDO88" s="9"/>
      <c r="KDP88" s="9"/>
      <c r="KDQ88" s="78"/>
      <c r="KDR88" s="9"/>
      <c r="KDS88" s="9"/>
      <c r="KDT88" s="78"/>
      <c r="KDU88" s="9"/>
      <c r="KDV88" s="9"/>
      <c r="KDW88" s="78"/>
      <c r="KDX88" s="9"/>
      <c r="KDY88" s="9"/>
      <c r="KDZ88" s="78"/>
      <c r="KEA88" s="9"/>
      <c r="KEB88" s="9"/>
      <c r="KEC88" s="78"/>
      <c r="KED88" s="10"/>
      <c r="KEE88" s="10"/>
      <c r="KEF88" s="10"/>
      <c r="KEG88" s="9"/>
      <c r="KEH88" s="9"/>
      <c r="KEI88" s="78"/>
      <c r="KEJ88" s="10"/>
      <c r="KEK88" s="10"/>
      <c r="KEL88" s="10"/>
      <c r="KEM88" s="9"/>
      <c r="KEN88" s="9"/>
      <c r="KEO88" s="78"/>
      <c r="KEP88" s="9"/>
      <c r="KEQ88" s="9"/>
      <c r="KER88" s="78"/>
      <c r="KES88" s="10"/>
      <c r="KET88" s="10"/>
      <c r="KEU88" s="10"/>
      <c r="KEV88" s="10"/>
      <c r="KEW88" s="10"/>
      <c r="KEX88" s="10"/>
      <c r="KEY88" s="57"/>
      <c r="KEZ88" s="58"/>
      <c r="KFA88" s="9"/>
      <c r="KFB88" s="9"/>
      <c r="KFC88" s="78"/>
      <c r="KFD88" s="9"/>
      <c r="KFE88" s="9"/>
      <c r="KFF88" s="78"/>
      <c r="KFG88" s="9"/>
      <c r="KFH88" s="9"/>
      <c r="KFI88" s="78"/>
      <c r="KFJ88" s="9"/>
      <c r="KFK88" s="9"/>
      <c r="KFL88" s="78"/>
      <c r="KFM88" s="9"/>
      <c r="KFN88" s="9"/>
      <c r="KFO88" s="78"/>
      <c r="KFP88" s="9"/>
      <c r="KFQ88" s="9"/>
      <c r="KFR88" s="78"/>
      <c r="KFS88" s="9"/>
      <c r="KFT88" s="9"/>
      <c r="KFU88" s="78"/>
      <c r="KFV88" s="9"/>
      <c r="KFW88" s="9"/>
      <c r="KFX88" s="78"/>
      <c r="KFY88" s="9"/>
      <c r="KFZ88" s="9"/>
      <c r="KGA88" s="78"/>
      <c r="KGB88" s="9"/>
      <c r="KGC88" s="9"/>
      <c r="KGD88" s="78"/>
      <c r="KGE88" s="9"/>
      <c r="KGF88" s="9"/>
      <c r="KGG88" s="78"/>
      <c r="KGH88" s="9"/>
      <c r="KGI88" s="9"/>
      <c r="KGJ88" s="78"/>
      <c r="KGK88" s="9"/>
      <c r="KGL88" s="9"/>
      <c r="KGM88" s="78"/>
      <c r="KGN88" s="9"/>
      <c r="KGO88" s="9"/>
      <c r="KGP88" s="78"/>
      <c r="KGQ88" s="9"/>
      <c r="KGR88" s="9"/>
      <c r="KGS88" s="78"/>
      <c r="KGT88" s="9"/>
      <c r="KGU88" s="9"/>
      <c r="KGV88" s="78"/>
      <c r="KGW88" s="9"/>
      <c r="KGX88" s="9"/>
      <c r="KGY88" s="78"/>
      <c r="KGZ88" s="9"/>
      <c r="KHA88" s="9"/>
      <c r="KHB88" s="78"/>
      <c r="KHC88" s="9"/>
      <c r="KHD88" s="9"/>
      <c r="KHE88" s="78"/>
      <c r="KHF88" s="9"/>
      <c r="KHG88" s="9"/>
      <c r="KHH88" s="78"/>
      <c r="KHI88" s="9"/>
      <c r="KHJ88" s="9"/>
      <c r="KHK88" s="78"/>
      <c r="KHL88" s="10"/>
      <c r="KHM88" s="10"/>
      <c r="KHN88" s="10"/>
      <c r="KHO88" s="9"/>
      <c r="KHP88" s="9"/>
      <c r="KHQ88" s="78"/>
      <c r="KHR88" s="10"/>
      <c r="KHS88" s="10"/>
      <c r="KHT88" s="10"/>
      <c r="KHU88" s="9"/>
      <c r="KHV88" s="9"/>
      <c r="KHW88" s="78"/>
      <c r="KHX88" s="9"/>
      <c r="KHY88" s="9"/>
      <c r="KHZ88" s="78"/>
      <c r="KIA88" s="10"/>
      <c r="KIB88" s="10"/>
      <c r="KIC88" s="10"/>
      <c r="KID88" s="10"/>
      <c r="KIE88" s="10"/>
      <c r="KIF88" s="10"/>
      <c r="KIG88" s="57"/>
      <c r="KIH88" s="58"/>
      <c r="KII88" s="9"/>
      <c r="KIJ88" s="9"/>
      <c r="KIK88" s="78"/>
      <c r="KIL88" s="9"/>
      <c r="KIM88" s="9"/>
      <c r="KIN88" s="78"/>
      <c r="KIO88" s="9"/>
      <c r="KIP88" s="9"/>
      <c r="KIQ88" s="78"/>
      <c r="KIR88" s="9"/>
      <c r="KIS88" s="9"/>
      <c r="KIT88" s="78"/>
      <c r="KIU88" s="9"/>
      <c r="KIV88" s="9"/>
      <c r="KIW88" s="78"/>
      <c r="KIX88" s="9"/>
      <c r="KIY88" s="9"/>
      <c r="KIZ88" s="78"/>
      <c r="KJA88" s="9"/>
      <c r="KJB88" s="9"/>
      <c r="KJC88" s="78"/>
      <c r="KJD88" s="9"/>
      <c r="KJE88" s="9"/>
      <c r="KJF88" s="78"/>
      <c r="KJG88" s="9"/>
      <c r="KJH88" s="9"/>
      <c r="KJI88" s="78"/>
      <c r="KJJ88" s="9"/>
      <c r="KJK88" s="9"/>
      <c r="KJL88" s="78"/>
      <c r="KJM88" s="9"/>
      <c r="KJN88" s="9"/>
      <c r="KJO88" s="78"/>
      <c r="KJP88" s="9"/>
      <c r="KJQ88" s="9"/>
      <c r="KJR88" s="78"/>
      <c r="KJS88" s="9"/>
      <c r="KJT88" s="9"/>
      <c r="KJU88" s="78"/>
      <c r="KJV88" s="9"/>
      <c r="KJW88" s="9"/>
      <c r="KJX88" s="78"/>
      <c r="KJY88" s="9"/>
      <c r="KJZ88" s="9"/>
      <c r="KKA88" s="78"/>
      <c r="KKB88" s="9"/>
      <c r="KKC88" s="9"/>
      <c r="KKD88" s="78"/>
      <c r="KKE88" s="9"/>
      <c r="KKF88" s="9"/>
      <c r="KKG88" s="78"/>
      <c r="KKH88" s="9"/>
      <c r="KKI88" s="9"/>
      <c r="KKJ88" s="78"/>
      <c r="KKK88" s="9"/>
      <c r="KKL88" s="9"/>
      <c r="KKM88" s="78"/>
      <c r="KKN88" s="9"/>
      <c r="KKO88" s="9"/>
      <c r="KKP88" s="78"/>
      <c r="KKQ88" s="9"/>
      <c r="KKR88" s="9"/>
      <c r="KKS88" s="78"/>
      <c r="KKT88" s="10"/>
      <c r="KKU88" s="10"/>
      <c r="KKV88" s="10"/>
      <c r="KKW88" s="9"/>
      <c r="KKX88" s="9"/>
      <c r="KKY88" s="78"/>
      <c r="KKZ88" s="10"/>
      <c r="KLA88" s="10"/>
      <c r="KLB88" s="10"/>
      <c r="KLC88" s="9"/>
      <c r="KLD88" s="9"/>
      <c r="KLE88" s="78"/>
      <c r="KLF88" s="9"/>
      <c r="KLG88" s="9"/>
      <c r="KLH88" s="78"/>
      <c r="KLI88" s="10"/>
      <c r="KLJ88" s="10"/>
      <c r="KLK88" s="10"/>
      <c r="KLL88" s="10"/>
      <c r="KLM88" s="10"/>
      <c r="KLN88" s="10"/>
      <c r="KLO88" s="57"/>
      <c r="KLP88" s="58"/>
      <c r="KLQ88" s="9"/>
      <c r="KLR88" s="9"/>
      <c r="KLS88" s="78"/>
      <c r="KLT88" s="9"/>
      <c r="KLU88" s="9"/>
      <c r="KLV88" s="78"/>
      <c r="KLW88" s="9"/>
      <c r="KLX88" s="9"/>
      <c r="KLY88" s="78"/>
      <c r="KLZ88" s="9"/>
      <c r="KMA88" s="9"/>
      <c r="KMB88" s="78"/>
      <c r="KMC88" s="9"/>
      <c r="KMD88" s="9"/>
      <c r="KME88" s="78"/>
      <c r="KMF88" s="9"/>
      <c r="KMG88" s="9"/>
      <c r="KMH88" s="78"/>
      <c r="KMI88" s="9"/>
      <c r="KMJ88" s="9"/>
      <c r="KMK88" s="78"/>
      <c r="KML88" s="9"/>
      <c r="KMM88" s="9"/>
      <c r="KMN88" s="78"/>
      <c r="KMO88" s="9"/>
      <c r="KMP88" s="9"/>
      <c r="KMQ88" s="78"/>
      <c r="KMR88" s="9"/>
      <c r="KMS88" s="9"/>
      <c r="KMT88" s="78"/>
      <c r="KMU88" s="9"/>
      <c r="KMV88" s="9"/>
      <c r="KMW88" s="78"/>
      <c r="KMX88" s="9"/>
      <c r="KMY88" s="9"/>
      <c r="KMZ88" s="78"/>
      <c r="KNA88" s="9"/>
      <c r="KNB88" s="9"/>
      <c r="KNC88" s="78"/>
      <c r="KND88" s="9"/>
      <c r="KNE88" s="9"/>
      <c r="KNF88" s="78"/>
      <c r="KNG88" s="9"/>
      <c r="KNH88" s="9"/>
      <c r="KNI88" s="78"/>
      <c r="KNJ88" s="9"/>
      <c r="KNK88" s="9"/>
      <c r="KNL88" s="78"/>
      <c r="KNM88" s="9"/>
      <c r="KNN88" s="9"/>
      <c r="KNO88" s="78"/>
      <c r="KNP88" s="9"/>
      <c r="KNQ88" s="9"/>
      <c r="KNR88" s="78"/>
      <c r="KNS88" s="9"/>
      <c r="KNT88" s="9"/>
      <c r="KNU88" s="78"/>
      <c r="KNV88" s="9"/>
      <c r="KNW88" s="9"/>
      <c r="KNX88" s="78"/>
      <c r="KNY88" s="9"/>
      <c r="KNZ88" s="9"/>
      <c r="KOA88" s="78"/>
      <c r="KOB88" s="10"/>
      <c r="KOC88" s="10"/>
      <c r="KOD88" s="10"/>
      <c r="KOE88" s="9"/>
      <c r="KOF88" s="9"/>
      <c r="KOG88" s="78"/>
      <c r="KOH88" s="10"/>
      <c r="KOI88" s="10"/>
      <c r="KOJ88" s="10"/>
      <c r="KOK88" s="9"/>
      <c r="KOL88" s="9"/>
      <c r="KOM88" s="78"/>
      <c r="KON88" s="9"/>
      <c r="KOO88" s="9"/>
      <c r="KOP88" s="78"/>
      <c r="KOQ88" s="10"/>
      <c r="KOR88" s="10"/>
      <c r="KOS88" s="10"/>
      <c r="KOT88" s="10"/>
      <c r="KOU88" s="10"/>
      <c r="KOV88" s="10"/>
      <c r="KOW88" s="57"/>
      <c r="KOX88" s="58"/>
      <c r="KOY88" s="9"/>
      <c r="KOZ88" s="9"/>
      <c r="KPA88" s="78"/>
      <c r="KPB88" s="9"/>
      <c r="KPC88" s="9"/>
      <c r="KPD88" s="78"/>
      <c r="KPE88" s="9"/>
      <c r="KPF88" s="9"/>
      <c r="KPG88" s="78"/>
      <c r="KPH88" s="9"/>
      <c r="KPI88" s="9"/>
      <c r="KPJ88" s="78"/>
      <c r="KPK88" s="9"/>
      <c r="KPL88" s="9"/>
      <c r="KPM88" s="78"/>
      <c r="KPN88" s="9"/>
      <c r="KPO88" s="9"/>
      <c r="KPP88" s="78"/>
      <c r="KPQ88" s="9"/>
      <c r="KPR88" s="9"/>
      <c r="KPS88" s="78"/>
      <c r="KPT88" s="9"/>
      <c r="KPU88" s="9"/>
      <c r="KPV88" s="78"/>
      <c r="KPW88" s="9"/>
      <c r="KPX88" s="9"/>
      <c r="KPY88" s="78"/>
      <c r="KPZ88" s="9"/>
      <c r="KQA88" s="9"/>
      <c r="KQB88" s="78"/>
      <c r="KQC88" s="9"/>
      <c r="KQD88" s="9"/>
      <c r="KQE88" s="78"/>
      <c r="KQF88" s="9"/>
      <c r="KQG88" s="9"/>
      <c r="KQH88" s="78"/>
      <c r="KQI88" s="9"/>
      <c r="KQJ88" s="9"/>
      <c r="KQK88" s="78"/>
      <c r="KQL88" s="9"/>
      <c r="KQM88" s="9"/>
      <c r="KQN88" s="78"/>
      <c r="KQO88" s="9"/>
      <c r="KQP88" s="9"/>
      <c r="KQQ88" s="78"/>
      <c r="KQR88" s="9"/>
      <c r="KQS88" s="9"/>
      <c r="KQT88" s="78"/>
      <c r="KQU88" s="9"/>
      <c r="KQV88" s="9"/>
      <c r="KQW88" s="78"/>
      <c r="KQX88" s="9"/>
      <c r="KQY88" s="9"/>
      <c r="KQZ88" s="78"/>
      <c r="KRA88" s="9"/>
      <c r="KRB88" s="9"/>
      <c r="KRC88" s="78"/>
      <c r="KRD88" s="9"/>
      <c r="KRE88" s="9"/>
      <c r="KRF88" s="78"/>
      <c r="KRG88" s="9"/>
      <c r="KRH88" s="9"/>
      <c r="KRI88" s="78"/>
      <c r="KRJ88" s="10"/>
      <c r="KRK88" s="10"/>
      <c r="KRL88" s="10"/>
      <c r="KRM88" s="9"/>
      <c r="KRN88" s="9"/>
      <c r="KRO88" s="78"/>
      <c r="KRP88" s="10"/>
      <c r="KRQ88" s="10"/>
      <c r="KRR88" s="10"/>
      <c r="KRS88" s="9"/>
      <c r="KRT88" s="9"/>
      <c r="KRU88" s="78"/>
      <c r="KRV88" s="9"/>
      <c r="KRW88" s="9"/>
      <c r="KRX88" s="78"/>
      <c r="KRY88" s="10"/>
      <c r="KRZ88" s="10"/>
      <c r="KSA88" s="10"/>
      <c r="KSB88" s="10"/>
      <c r="KSC88" s="10"/>
      <c r="KSD88" s="10"/>
      <c r="KSE88" s="57"/>
      <c r="KSF88" s="58"/>
      <c r="KSG88" s="9"/>
      <c r="KSH88" s="9"/>
      <c r="KSI88" s="78"/>
      <c r="KSJ88" s="9"/>
      <c r="KSK88" s="9"/>
      <c r="KSL88" s="78"/>
      <c r="KSM88" s="9"/>
      <c r="KSN88" s="9"/>
      <c r="KSO88" s="78"/>
      <c r="KSP88" s="9"/>
      <c r="KSQ88" s="9"/>
      <c r="KSR88" s="78"/>
      <c r="KSS88" s="9"/>
      <c r="KST88" s="9"/>
      <c r="KSU88" s="78"/>
      <c r="KSV88" s="9"/>
      <c r="KSW88" s="9"/>
      <c r="KSX88" s="78"/>
      <c r="KSY88" s="9"/>
      <c r="KSZ88" s="9"/>
      <c r="KTA88" s="78"/>
      <c r="KTB88" s="9"/>
      <c r="KTC88" s="9"/>
      <c r="KTD88" s="78"/>
      <c r="KTE88" s="9"/>
      <c r="KTF88" s="9"/>
      <c r="KTG88" s="78"/>
      <c r="KTH88" s="9"/>
      <c r="KTI88" s="9"/>
      <c r="KTJ88" s="78"/>
      <c r="KTK88" s="9"/>
      <c r="KTL88" s="9"/>
      <c r="KTM88" s="78"/>
      <c r="KTN88" s="9"/>
      <c r="KTO88" s="9"/>
      <c r="KTP88" s="78"/>
      <c r="KTQ88" s="9"/>
      <c r="KTR88" s="9"/>
      <c r="KTS88" s="78"/>
      <c r="KTT88" s="9"/>
      <c r="KTU88" s="9"/>
      <c r="KTV88" s="78"/>
      <c r="KTW88" s="9"/>
      <c r="KTX88" s="9"/>
      <c r="KTY88" s="78"/>
      <c r="KTZ88" s="9"/>
      <c r="KUA88" s="9"/>
      <c r="KUB88" s="78"/>
      <c r="KUC88" s="9"/>
      <c r="KUD88" s="9"/>
      <c r="KUE88" s="78"/>
      <c r="KUF88" s="9"/>
      <c r="KUG88" s="9"/>
      <c r="KUH88" s="78"/>
      <c r="KUI88" s="9"/>
      <c r="KUJ88" s="9"/>
      <c r="KUK88" s="78"/>
      <c r="KUL88" s="9"/>
      <c r="KUM88" s="9"/>
      <c r="KUN88" s="78"/>
      <c r="KUO88" s="9"/>
      <c r="KUP88" s="9"/>
      <c r="KUQ88" s="78"/>
      <c r="KUR88" s="10"/>
      <c r="KUS88" s="10"/>
      <c r="KUT88" s="10"/>
      <c r="KUU88" s="9"/>
      <c r="KUV88" s="9"/>
      <c r="KUW88" s="78"/>
      <c r="KUX88" s="10"/>
      <c r="KUY88" s="10"/>
      <c r="KUZ88" s="10"/>
      <c r="KVA88" s="9"/>
      <c r="KVB88" s="9"/>
      <c r="KVC88" s="78"/>
      <c r="KVD88" s="9"/>
      <c r="KVE88" s="9"/>
      <c r="KVF88" s="78"/>
      <c r="KVG88" s="10"/>
      <c r="KVH88" s="10"/>
      <c r="KVI88" s="10"/>
      <c r="KVJ88" s="10"/>
      <c r="KVK88" s="10"/>
      <c r="KVL88" s="10"/>
      <c r="KVM88" s="57"/>
      <c r="KVN88" s="58"/>
      <c r="KVO88" s="9"/>
      <c r="KVP88" s="9"/>
      <c r="KVQ88" s="78"/>
      <c r="KVR88" s="9"/>
      <c r="KVS88" s="9"/>
      <c r="KVT88" s="78"/>
      <c r="KVU88" s="9"/>
      <c r="KVV88" s="9"/>
      <c r="KVW88" s="78"/>
      <c r="KVX88" s="9"/>
      <c r="KVY88" s="9"/>
      <c r="KVZ88" s="78"/>
      <c r="KWA88" s="9"/>
      <c r="KWB88" s="9"/>
      <c r="KWC88" s="78"/>
      <c r="KWD88" s="9"/>
      <c r="KWE88" s="9"/>
      <c r="KWF88" s="78"/>
      <c r="KWG88" s="9"/>
      <c r="KWH88" s="9"/>
      <c r="KWI88" s="78"/>
      <c r="KWJ88" s="9"/>
      <c r="KWK88" s="9"/>
      <c r="KWL88" s="78"/>
      <c r="KWM88" s="9"/>
      <c r="KWN88" s="9"/>
      <c r="KWO88" s="78"/>
      <c r="KWP88" s="9"/>
      <c r="KWQ88" s="9"/>
      <c r="KWR88" s="78"/>
      <c r="KWS88" s="9"/>
      <c r="KWT88" s="9"/>
      <c r="KWU88" s="78"/>
      <c r="KWV88" s="9"/>
      <c r="KWW88" s="9"/>
      <c r="KWX88" s="78"/>
      <c r="KWY88" s="9"/>
      <c r="KWZ88" s="9"/>
      <c r="KXA88" s="78"/>
      <c r="KXB88" s="9"/>
      <c r="KXC88" s="9"/>
      <c r="KXD88" s="78"/>
      <c r="KXE88" s="9"/>
      <c r="KXF88" s="9"/>
      <c r="KXG88" s="78"/>
      <c r="KXH88" s="9"/>
      <c r="KXI88" s="9"/>
      <c r="KXJ88" s="78"/>
      <c r="KXK88" s="9"/>
      <c r="KXL88" s="9"/>
      <c r="KXM88" s="78"/>
      <c r="KXN88" s="9"/>
      <c r="KXO88" s="9"/>
      <c r="KXP88" s="78"/>
      <c r="KXQ88" s="9"/>
      <c r="KXR88" s="9"/>
      <c r="KXS88" s="78"/>
      <c r="KXT88" s="9"/>
      <c r="KXU88" s="9"/>
      <c r="KXV88" s="78"/>
      <c r="KXW88" s="9"/>
      <c r="KXX88" s="9"/>
      <c r="KXY88" s="78"/>
      <c r="KXZ88" s="10"/>
      <c r="KYA88" s="10"/>
      <c r="KYB88" s="10"/>
      <c r="KYC88" s="9"/>
      <c r="KYD88" s="9"/>
      <c r="KYE88" s="78"/>
      <c r="KYF88" s="10"/>
      <c r="KYG88" s="10"/>
      <c r="KYH88" s="10"/>
      <c r="KYI88" s="9"/>
      <c r="KYJ88" s="9"/>
      <c r="KYK88" s="78"/>
      <c r="KYL88" s="9"/>
      <c r="KYM88" s="9"/>
      <c r="KYN88" s="78"/>
      <c r="KYO88" s="10"/>
      <c r="KYP88" s="10"/>
      <c r="KYQ88" s="10"/>
      <c r="KYR88" s="10"/>
      <c r="KYS88" s="10"/>
      <c r="KYT88" s="10"/>
      <c r="KYU88" s="57"/>
      <c r="KYV88" s="58"/>
      <c r="KYW88" s="9"/>
      <c r="KYX88" s="9"/>
      <c r="KYY88" s="78"/>
      <c r="KYZ88" s="9"/>
      <c r="KZA88" s="9"/>
      <c r="KZB88" s="78"/>
      <c r="KZC88" s="9"/>
      <c r="KZD88" s="9"/>
      <c r="KZE88" s="78"/>
      <c r="KZF88" s="9"/>
      <c r="KZG88" s="9"/>
      <c r="KZH88" s="78"/>
      <c r="KZI88" s="9"/>
      <c r="KZJ88" s="9"/>
      <c r="KZK88" s="78"/>
      <c r="KZL88" s="9"/>
      <c r="KZM88" s="9"/>
      <c r="KZN88" s="78"/>
      <c r="KZO88" s="9"/>
      <c r="KZP88" s="9"/>
      <c r="KZQ88" s="78"/>
      <c r="KZR88" s="9"/>
      <c r="KZS88" s="9"/>
      <c r="KZT88" s="78"/>
      <c r="KZU88" s="9"/>
      <c r="KZV88" s="9"/>
      <c r="KZW88" s="78"/>
      <c r="KZX88" s="9"/>
      <c r="KZY88" s="9"/>
      <c r="KZZ88" s="78"/>
      <c r="LAA88" s="9"/>
      <c r="LAB88" s="9"/>
      <c r="LAC88" s="78"/>
      <c r="LAD88" s="9"/>
      <c r="LAE88" s="9"/>
      <c r="LAF88" s="78"/>
      <c r="LAG88" s="9"/>
      <c r="LAH88" s="9"/>
      <c r="LAI88" s="78"/>
      <c r="LAJ88" s="9"/>
      <c r="LAK88" s="9"/>
      <c r="LAL88" s="78"/>
      <c r="LAM88" s="9"/>
      <c r="LAN88" s="9"/>
      <c r="LAO88" s="78"/>
      <c r="LAP88" s="9"/>
      <c r="LAQ88" s="9"/>
      <c r="LAR88" s="78"/>
      <c r="LAS88" s="9"/>
      <c r="LAT88" s="9"/>
      <c r="LAU88" s="78"/>
      <c r="LAV88" s="9"/>
      <c r="LAW88" s="9"/>
      <c r="LAX88" s="78"/>
      <c r="LAY88" s="9"/>
      <c r="LAZ88" s="9"/>
      <c r="LBA88" s="78"/>
      <c r="LBB88" s="9"/>
      <c r="LBC88" s="9"/>
      <c r="LBD88" s="78"/>
      <c r="LBE88" s="9"/>
      <c r="LBF88" s="9"/>
      <c r="LBG88" s="78"/>
      <c r="LBH88" s="10"/>
      <c r="LBI88" s="10"/>
      <c r="LBJ88" s="10"/>
      <c r="LBK88" s="9"/>
      <c r="LBL88" s="9"/>
      <c r="LBM88" s="78"/>
      <c r="LBN88" s="10"/>
      <c r="LBO88" s="10"/>
      <c r="LBP88" s="10"/>
      <c r="LBQ88" s="9"/>
      <c r="LBR88" s="9"/>
      <c r="LBS88" s="78"/>
      <c r="LBT88" s="9"/>
      <c r="LBU88" s="9"/>
      <c r="LBV88" s="78"/>
      <c r="LBW88" s="10"/>
      <c r="LBX88" s="10"/>
      <c r="LBY88" s="10"/>
      <c r="LBZ88" s="10"/>
      <c r="LCA88" s="10"/>
      <c r="LCB88" s="10"/>
      <c r="LCC88" s="57"/>
      <c r="LCD88" s="58"/>
      <c r="LCE88" s="9"/>
      <c r="LCF88" s="9"/>
      <c r="LCG88" s="78"/>
      <c r="LCH88" s="9"/>
      <c r="LCI88" s="9"/>
      <c r="LCJ88" s="78"/>
      <c r="LCK88" s="9"/>
      <c r="LCL88" s="9"/>
      <c r="LCM88" s="78"/>
      <c r="LCN88" s="9"/>
      <c r="LCO88" s="9"/>
      <c r="LCP88" s="78"/>
      <c r="LCQ88" s="9"/>
      <c r="LCR88" s="9"/>
      <c r="LCS88" s="78"/>
      <c r="LCT88" s="9"/>
      <c r="LCU88" s="9"/>
      <c r="LCV88" s="78"/>
      <c r="LCW88" s="9"/>
      <c r="LCX88" s="9"/>
      <c r="LCY88" s="78"/>
      <c r="LCZ88" s="9"/>
      <c r="LDA88" s="9"/>
      <c r="LDB88" s="78"/>
      <c r="LDC88" s="9"/>
      <c r="LDD88" s="9"/>
      <c r="LDE88" s="78"/>
      <c r="LDF88" s="9"/>
      <c r="LDG88" s="9"/>
      <c r="LDH88" s="78"/>
      <c r="LDI88" s="9"/>
      <c r="LDJ88" s="9"/>
      <c r="LDK88" s="78"/>
      <c r="LDL88" s="9"/>
      <c r="LDM88" s="9"/>
      <c r="LDN88" s="78"/>
      <c r="LDO88" s="9"/>
      <c r="LDP88" s="9"/>
      <c r="LDQ88" s="78"/>
      <c r="LDR88" s="9"/>
      <c r="LDS88" s="9"/>
      <c r="LDT88" s="78"/>
      <c r="LDU88" s="9"/>
      <c r="LDV88" s="9"/>
      <c r="LDW88" s="78"/>
      <c r="LDX88" s="9"/>
      <c r="LDY88" s="9"/>
      <c r="LDZ88" s="78"/>
      <c r="LEA88" s="9"/>
      <c r="LEB88" s="9"/>
      <c r="LEC88" s="78"/>
      <c r="LED88" s="9"/>
      <c r="LEE88" s="9"/>
      <c r="LEF88" s="78"/>
      <c r="LEG88" s="9"/>
      <c r="LEH88" s="9"/>
      <c r="LEI88" s="78"/>
      <c r="LEJ88" s="9"/>
      <c r="LEK88" s="9"/>
      <c r="LEL88" s="78"/>
      <c r="LEM88" s="9"/>
      <c r="LEN88" s="9"/>
      <c r="LEO88" s="78"/>
      <c r="LEP88" s="10"/>
      <c r="LEQ88" s="10"/>
      <c r="LER88" s="10"/>
      <c r="LES88" s="9"/>
      <c r="LET88" s="9"/>
      <c r="LEU88" s="78"/>
      <c r="LEV88" s="10"/>
      <c r="LEW88" s="10"/>
      <c r="LEX88" s="10"/>
      <c r="LEY88" s="9"/>
      <c r="LEZ88" s="9"/>
      <c r="LFA88" s="78"/>
      <c r="LFB88" s="9"/>
      <c r="LFC88" s="9"/>
      <c r="LFD88" s="78"/>
      <c r="LFE88" s="10"/>
      <c r="LFF88" s="10"/>
      <c r="LFG88" s="10"/>
      <c r="LFH88" s="10"/>
      <c r="LFI88" s="10"/>
      <c r="LFJ88" s="10"/>
      <c r="LFK88" s="57"/>
      <c r="LFL88" s="58"/>
      <c r="LFM88" s="9"/>
      <c r="LFN88" s="9"/>
      <c r="LFO88" s="78"/>
      <c r="LFP88" s="9"/>
      <c r="LFQ88" s="9"/>
      <c r="LFR88" s="78"/>
      <c r="LFS88" s="9"/>
      <c r="LFT88" s="9"/>
      <c r="LFU88" s="78"/>
      <c r="LFV88" s="9"/>
      <c r="LFW88" s="9"/>
      <c r="LFX88" s="78"/>
      <c r="LFY88" s="9"/>
      <c r="LFZ88" s="9"/>
      <c r="LGA88" s="78"/>
      <c r="LGB88" s="9"/>
      <c r="LGC88" s="9"/>
      <c r="LGD88" s="78"/>
      <c r="LGE88" s="9"/>
      <c r="LGF88" s="9"/>
      <c r="LGG88" s="78"/>
      <c r="LGH88" s="9"/>
      <c r="LGI88" s="9"/>
      <c r="LGJ88" s="78"/>
      <c r="LGK88" s="9"/>
      <c r="LGL88" s="9"/>
      <c r="LGM88" s="78"/>
      <c r="LGN88" s="9"/>
      <c r="LGO88" s="9"/>
      <c r="LGP88" s="78"/>
      <c r="LGQ88" s="9"/>
      <c r="LGR88" s="9"/>
      <c r="LGS88" s="78"/>
      <c r="LGT88" s="9"/>
      <c r="LGU88" s="9"/>
      <c r="LGV88" s="78"/>
      <c r="LGW88" s="9"/>
      <c r="LGX88" s="9"/>
      <c r="LGY88" s="78"/>
      <c r="LGZ88" s="9"/>
      <c r="LHA88" s="9"/>
      <c r="LHB88" s="78"/>
      <c r="LHC88" s="9"/>
      <c r="LHD88" s="9"/>
      <c r="LHE88" s="78"/>
      <c r="LHF88" s="9"/>
      <c r="LHG88" s="9"/>
      <c r="LHH88" s="78"/>
      <c r="LHI88" s="9"/>
      <c r="LHJ88" s="9"/>
      <c r="LHK88" s="78"/>
      <c r="LHL88" s="9"/>
      <c r="LHM88" s="9"/>
      <c r="LHN88" s="78"/>
      <c r="LHO88" s="9"/>
      <c r="LHP88" s="9"/>
      <c r="LHQ88" s="78"/>
      <c r="LHR88" s="9"/>
      <c r="LHS88" s="9"/>
      <c r="LHT88" s="78"/>
      <c r="LHU88" s="9"/>
      <c r="LHV88" s="9"/>
      <c r="LHW88" s="78"/>
      <c r="LHX88" s="10"/>
      <c r="LHY88" s="10"/>
      <c r="LHZ88" s="10"/>
      <c r="LIA88" s="9"/>
      <c r="LIB88" s="9"/>
      <c r="LIC88" s="78"/>
      <c r="LID88" s="10"/>
      <c r="LIE88" s="10"/>
      <c r="LIF88" s="10"/>
      <c r="LIG88" s="9"/>
      <c r="LIH88" s="9"/>
      <c r="LII88" s="78"/>
      <c r="LIJ88" s="9"/>
      <c r="LIK88" s="9"/>
      <c r="LIL88" s="78"/>
      <c r="LIM88" s="10"/>
      <c r="LIN88" s="10"/>
      <c r="LIO88" s="10"/>
      <c r="LIP88" s="10"/>
      <c r="LIQ88" s="10"/>
      <c r="LIR88" s="10"/>
      <c r="LIS88" s="57"/>
      <c r="LIT88" s="58"/>
      <c r="LIU88" s="9"/>
      <c r="LIV88" s="9"/>
      <c r="LIW88" s="78"/>
      <c r="LIX88" s="9"/>
      <c r="LIY88" s="9"/>
      <c r="LIZ88" s="78"/>
      <c r="LJA88" s="9"/>
      <c r="LJB88" s="9"/>
      <c r="LJC88" s="78"/>
      <c r="LJD88" s="9"/>
      <c r="LJE88" s="9"/>
      <c r="LJF88" s="78"/>
      <c r="LJG88" s="9"/>
      <c r="LJH88" s="9"/>
      <c r="LJI88" s="78"/>
      <c r="LJJ88" s="9"/>
      <c r="LJK88" s="9"/>
      <c r="LJL88" s="78"/>
      <c r="LJM88" s="9"/>
      <c r="LJN88" s="9"/>
      <c r="LJO88" s="78"/>
      <c r="LJP88" s="9"/>
      <c r="LJQ88" s="9"/>
      <c r="LJR88" s="78"/>
      <c r="LJS88" s="9"/>
      <c r="LJT88" s="9"/>
      <c r="LJU88" s="78"/>
      <c r="LJV88" s="9"/>
      <c r="LJW88" s="9"/>
      <c r="LJX88" s="78"/>
      <c r="LJY88" s="9"/>
      <c r="LJZ88" s="9"/>
      <c r="LKA88" s="78"/>
      <c r="LKB88" s="9"/>
      <c r="LKC88" s="9"/>
      <c r="LKD88" s="78"/>
      <c r="LKE88" s="9"/>
      <c r="LKF88" s="9"/>
      <c r="LKG88" s="78"/>
      <c r="LKH88" s="9"/>
      <c r="LKI88" s="9"/>
      <c r="LKJ88" s="78"/>
      <c r="LKK88" s="9"/>
      <c r="LKL88" s="9"/>
      <c r="LKM88" s="78"/>
      <c r="LKN88" s="9"/>
      <c r="LKO88" s="9"/>
      <c r="LKP88" s="78"/>
      <c r="LKQ88" s="9"/>
      <c r="LKR88" s="9"/>
      <c r="LKS88" s="78"/>
      <c r="LKT88" s="9"/>
      <c r="LKU88" s="9"/>
      <c r="LKV88" s="78"/>
      <c r="LKW88" s="9"/>
      <c r="LKX88" s="9"/>
      <c r="LKY88" s="78"/>
      <c r="LKZ88" s="9"/>
      <c r="LLA88" s="9"/>
      <c r="LLB88" s="78"/>
      <c r="LLC88" s="9"/>
      <c r="LLD88" s="9"/>
      <c r="LLE88" s="78"/>
      <c r="LLF88" s="10"/>
      <c r="LLG88" s="10"/>
      <c r="LLH88" s="10"/>
      <c r="LLI88" s="9"/>
      <c r="LLJ88" s="9"/>
      <c r="LLK88" s="78"/>
      <c r="LLL88" s="10"/>
      <c r="LLM88" s="10"/>
      <c r="LLN88" s="10"/>
      <c r="LLO88" s="9"/>
      <c r="LLP88" s="9"/>
      <c r="LLQ88" s="78"/>
      <c r="LLR88" s="9"/>
      <c r="LLS88" s="9"/>
      <c r="LLT88" s="78"/>
      <c r="LLU88" s="10"/>
      <c r="LLV88" s="10"/>
      <c r="LLW88" s="10"/>
      <c r="LLX88" s="10"/>
      <c r="LLY88" s="10"/>
      <c r="LLZ88" s="10"/>
      <c r="LMA88" s="57"/>
      <c r="LMB88" s="58"/>
      <c r="LMC88" s="9"/>
      <c r="LMD88" s="9"/>
      <c r="LME88" s="78"/>
      <c r="LMF88" s="9"/>
      <c r="LMG88" s="9"/>
      <c r="LMH88" s="78"/>
      <c r="LMI88" s="9"/>
      <c r="LMJ88" s="9"/>
      <c r="LMK88" s="78"/>
      <c r="LML88" s="9"/>
      <c r="LMM88" s="9"/>
      <c r="LMN88" s="78"/>
      <c r="LMO88" s="9"/>
      <c r="LMP88" s="9"/>
      <c r="LMQ88" s="78"/>
      <c r="LMR88" s="9"/>
      <c r="LMS88" s="9"/>
      <c r="LMT88" s="78"/>
      <c r="LMU88" s="9"/>
      <c r="LMV88" s="9"/>
      <c r="LMW88" s="78"/>
      <c r="LMX88" s="9"/>
      <c r="LMY88" s="9"/>
      <c r="LMZ88" s="78"/>
      <c r="LNA88" s="9"/>
      <c r="LNB88" s="9"/>
      <c r="LNC88" s="78"/>
      <c r="LND88" s="9"/>
      <c r="LNE88" s="9"/>
      <c r="LNF88" s="78"/>
      <c r="LNG88" s="9"/>
      <c r="LNH88" s="9"/>
      <c r="LNI88" s="78"/>
      <c r="LNJ88" s="9"/>
      <c r="LNK88" s="9"/>
      <c r="LNL88" s="78"/>
      <c r="LNM88" s="9"/>
      <c r="LNN88" s="9"/>
      <c r="LNO88" s="78"/>
      <c r="LNP88" s="9"/>
      <c r="LNQ88" s="9"/>
      <c r="LNR88" s="78"/>
      <c r="LNS88" s="9"/>
      <c r="LNT88" s="9"/>
      <c r="LNU88" s="78"/>
      <c r="LNV88" s="9"/>
      <c r="LNW88" s="9"/>
      <c r="LNX88" s="78"/>
      <c r="LNY88" s="9"/>
      <c r="LNZ88" s="9"/>
      <c r="LOA88" s="78"/>
      <c r="LOB88" s="9"/>
      <c r="LOC88" s="9"/>
      <c r="LOD88" s="78"/>
      <c r="LOE88" s="9"/>
      <c r="LOF88" s="9"/>
      <c r="LOG88" s="78"/>
      <c r="LOH88" s="9"/>
      <c r="LOI88" s="9"/>
      <c r="LOJ88" s="78"/>
      <c r="LOK88" s="9"/>
      <c r="LOL88" s="9"/>
      <c r="LOM88" s="78"/>
      <c r="LON88" s="10"/>
      <c r="LOO88" s="10"/>
      <c r="LOP88" s="10"/>
      <c r="LOQ88" s="9"/>
      <c r="LOR88" s="9"/>
      <c r="LOS88" s="78"/>
      <c r="LOT88" s="10"/>
      <c r="LOU88" s="10"/>
      <c r="LOV88" s="10"/>
      <c r="LOW88" s="9"/>
      <c r="LOX88" s="9"/>
      <c r="LOY88" s="78"/>
      <c r="LOZ88" s="9"/>
      <c r="LPA88" s="9"/>
      <c r="LPB88" s="78"/>
      <c r="LPC88" s="10"/>
      <c r="LPD88" s="10"/>
      <c r="LPE88" s="10"/>
      <c r="LPF88" s="10"/>
      <c r="LPG88" s="10"/>
      <c r="LPH88" s="10"/>
      <c r="LPI88" s="57"/>
      <c r="LPJ88" s="58"/>
      <c r="LPK88" s="9"/>
      <c r="LPL88" s="9"/>
      <c r="LPM88" s="78"/>
      <c r="LPN88" s="9"/>
      <c r="LPO88" s="9"/>
      <c r="LPP88" s="78"/>
      <c r="LPQ88" s="9"/>
      <c r="LPR88" s="9"/>
      <c r="LPS88" s="78"/>
      <c r="LPT88" s="9"/>
      <c r="LPU88" s="9"/>
      <c r="LPV88" s="78"/>
      <c r="LPW88" s="9"/>
      <c r="LPX88" s="9"/>
      <c r="LPY88" s="78"/>
      <c r="LPZ88" s="9"/>
      <c r="LQA88" s="9"/>
      <c r="LQB88" s="78"/>
      <c r="LQC88" s="9"/>
      <c r="LQD88" s="9"/>
      <c r="LQE88" s="78"/>
      <c r="LQF88" s="9"/>
      <c r="LQG88" s="9"/>
      <c r="LQH88" s="78"/>
      <c r="LQI88" s="9"/>
      <c r="LQJ88" s="9"/>
      <c r="LQK88" s="78"/>
      <c r="LQL88" s="9"/>
      <c r="LQM88" s="9"/>
      <c r="LQN88" s="78"/>
      <c r="LQO88" s="9"/>
      <c r="LQP88" s="9"/>
      <c r="LQQ88" s="78"/>
      <c r="LQR88" s="9"/>
      <c r="LQS88" s="9"/>
      <c r="LQT88" s="78"/>
      <c r="LQU88" s="9"/>
      <c r="LQV88" s="9"/>
      <c r="LQW88" s="78"/>
      <c r="LQX88" s="9"/>
      <c r="LQY88" s="9"/>
      <c r="LQZ88" s="78"/>
      <c r="LRA88" s="9"/>
      <c r="LRB88" s="9"/>
      <c r="LRC88" s="78"/>
      <c r="LRD88" s="9"/>
      <c r="LRE88" s="9"/>
      <c r="LRF88" s="78"/>
      <c r="LRG88" s="9"/>
      <c r="LRH88" s="9"/>
      <c r="LRI88" s="78"/>
      <c r="LRJ88" s="9"/>
      <c r="LRK88" s="9"/>
      <c r="LRL88" s="78"/>
      <c r="LRM88" s="9"/>
      <c r="LRN88" s="9"/>
      <c r="LRO88" s="78"/>
      <c r="LRP88" s="9"/>
      <c r="LRQ88" s="9"/>
      <c r="LRR88" s="78"/>
      <c r="LRS88" s="9"/>
      <c r="LRT88" s="9"/>
      <c r="LRU88" s="78"/>
      <c r="LRV88" s="10"/>
      <c r="LRW88" s="10"/>
      <c r="LRX88" s="10"/>
      <c r="LRY88" s="9"/>
      <c r="LRZ88" s="9"/>
      <c r="LSA88" s="78"/>
      <c r="LSB88" s="10"/>
      <c r="LSC88" s="10"/>
      <c r="LSD88" s="10"/>
      <c r="LSE88" s="9"/>
      <c r="LSF88" s="9"/>
      <c r="LSG88" s="78"/>
      <c r="LSH88" s="9"/>
      <c r="LSI88" s="9"/>
      <c r="LSJ88" s="78"/>
      <c r="LSK88" s="10"/>
      <c r="LSL88" s="10"/>
      <c r="LSM88" s="10"/>
      <c r="LSN88" s="10"/>
      <c r="LSO88" s="10"/>
      <c r="LSP88" s="10"/>
      <c r="LSQ88" s="57"/>
      <c r="LSR88" s="58"/>
      <c r="LSS88" s="9"/>
      <c r="LST88" s="9"/>
      <c r="LSU88" s="78"/>
      <c r="LSV88" s="9"/>
      <c r="LSW88" s="9"/>
      <c r="LSX88" s="78"/>
      <c r="LSY88" s="9"/>
      <c r="LSZ88" s="9"/>
      <c r="LTA88" s="78"/>
      <c r="LTB88" s="9"/>
      <c r="LTC88" s="9"/>
      <c r="LTD88" s="78"/>
      <c r="LTE88" s="9"/>
      <c r="LTF88" s="9"/>
      <c r="LTG88" s="78"/>
      <c r="LTH88" s="9"/>
      <c r="LTI88" s="9"/>
      <c r="LTJ88" s="78"/>
      <c r="LTK88" s="9"/>
      <c r="LTL88" s="9"/>
      <c r="LTM88" s="78"/>
      <c r="LTN88" s="9"/>
      <c r="LTO88" s="9"/>
      <c r="LTP88" s="78"/>
      <c r="LTQ88" s="9"/>
      <c r="LTR88" s="9"/>
      <c r="LTS88" s="78"/>
      <c r="LTT88" s="9"/>
      <c r="LTU88" s="9"/>
      <c r="LTV88" s="78"/>
      <c r="LTW88" s="9"/>
      <c r="LTX88" s="9"/>
      <c r="LTY88" s="78"/>
      <c r="LTZ88" s="9"/>
      <c r="LUA88" s="9"/>
      <c r="LUB88" s="78"/>
      <c r="LUC88" s="9"/>
      <c r="LUD88" s="9"/>
      <c r="LUE88" s="78"/>
      <c r="LUF88" s="9"/>
      <c r="LUG88" s="9"/>
      <c r="LUH88" s="78"/>
      <c r="LUI88" s="9"/>
      <c r="LUJ88" s="9"/>
      <c r="LUK88" s="78"/>
      <c r="LUL88" s="9"/>
      <c r="LUM88" s="9"/>
      <c r="LUN88" s="78"/>
      <c r="LUO88" s="9"/>
      <c r="LUP88" s="9"/>
      <c r="LUQ88" s="78"/>
      <c r="LUR88" s="9"/>
      <c r="LUS88" s="9"/>
      <c r="LUT88" s="78"/>
      <c r="LUU88" s="9"/>
      <c r="LUV88" s="9"/>
      <c r="LUW88" s="78"/>
      <c r="LUX88" s="9"/>
      <c r="LUY88" s="9"/>
      <c r="LUZ88" s="78"/>
      <c r="LVA88" s="9"/>
      <c r="LVB88" s="9"/>
      <c r="LVC88" s="78"/>
      <c r="LVD88" s="10"/>
      <c r="LVE88" s="10"/>
      <c r="LVF88" s="10"/>
      <c r="LVG88" s="9"/>
      <c r="LVH88" s="9"/>
      <c r="LVI88" s="78"/>
      <c r="LVJ88" s="10"/>
      <c r="LVK88" s="10"/>
      <c r="LVL88" s="10"/>
      <c r="LVM88" s="9"/>
      <c r="LVN88" s="9"/>
      <c r="LVO88" s="78"/>
      <c r="LVP88" s="9"/>
      <c r="LVQ88" s="9"/>
      <c r="LVR88" s="78"/>
      <c r="LVS88" s="10"/>
      <c r="LVT88" s="10"/>
      <c r="LVU88" s="10"/>
      <c r="LVV88" s="10"/>
      <c r="LVW88" s="10"/>
      <c r="LVX88" s="10"/>
      <c r="LVY88" s="57"/>
      <c r="LVZ88" s="58"/>
      <c r="LWA88" s="9"/>
      <c r="LWB88" s="9"/>
      <c r="LWC88" s="78"/>
      <c r="LWD88" s="9"/>
      <c r="LWE88" s="9"/>
      <c r="LWF88" s="78"/>
      <c r="LWG88" s="9"/>
      <c r="LWH88" s="9"/>
      <c r="LWI88" s="78"/>
      <c r="LWJ88" s="9"/>
      <c r="LWK88" s="9"/>
      <c r="LWL88" s="78"/>
      <c r="LWM88" s="9"/>
      <c r="LWN88" s="9"/>
      <c r="LWO88" s="78"/>
      <c r="LWP88" s="9"/>
      <c r="LWQ88" s="9"/>
      <c r="LWR88" s="78"/>
      <c r="LWS88" s="9"/>
      <c r="LWT88" s="9"/>
      <c r="LWU88" s="78"/>
      <c r="LWV88" s="9"/>
      <c r="LWW88" s="9"/>
      <c r="LWX88" s="78"/>
      <c r="LWY88" s="9"/>
      <c r="LWZ88" s="9"/>
      <c r="LXA88" s="78"/>
      <c r="LXB88" s="9"/>
      <c r="LXC88" s="9"/>
      <c r="LXD88" s="78"/>
      <c r="LXE88" s="9"/>
      <c r="LXF88" s="9"/>
      <c r="LXG88" s="78"/>
      <c r="LXH88" s="9"/>
      <c r="LXI88" s="9"/>
      <c r="LXJ88" s="78"/>
      <c r="LXK88" s="9"/>
      <c r="LXL88" s="9"/>
      <c r="LXM88" s="78"/>
      <c r="LXN88" s="9"/>
      <c r="LXO88" s="9"/>
      <c r="LXP88" s="78"/>
      <c r="LXQ88" s="9"/>
      <c r="LXR88" s="9"/>
      <c r="LXS88" s="78"/>
      <c r="LXT88" s="9"/>
      <c r="LXU88" s="9"/>
      <c r="LXV88" s="78"/>
      <c r="LXW88" s="9"/>
      <c r="LXX88" s="9"/>
      <c r="LXY88" s="78"/>
      <c r="LXZ88" s="9"/>
      <c r="LYA88" s="9"/>
      <c r="LYB88" s="78"/>
      <c r="LYC88" s="9"/>
      <c r="LYD88" s="9"/>
      <c r="LYE88" s="78"/>
      <c r="LYF88" s="9"/>
      <c r="LYG88" s="9"/>
      <c r="LYH88" s="78"/>
      <c r="LYI88" s="9"/>
      <c r="LYJ88" s="9"/>
      <c r="LYK88" s="78"/>
      <c r="LYL88" s="10"/>
      <c r="LYM88" s="10"/>
      <c r="LYN88" s="10"/>
      <c r="LYO88" s="9"/>
      <c r="LYP88" s="9"/>
      <c r="LYQ88" s="78"/>
      <c r="LYR88" s="10"/>
      <c r="LYS88" s="10"/>
      <c r="LYT88" s="10"/>
      <c r="LYU88" s="9"/>
      <c r="LYV88" s="9"/>
      <c r="LYW88" s="78"/>
      <c r="LYX88" s="9"/>
      <c r="LYY88" s="9"/>
      <c r="LYZ88" s="78"/>
      <c r="LZA88" s="10"/>
      <c r="LZB88" s="10"/>
      <c r="LZC88" s="10"/>
      <c r="LZD88" s="10"/>
      <c r="LZE88" s="10"/>
      <c r="LZF88" s="10"/>
      <c r="LZG88" s="57"/>
      <c r="LZH88" s="58"/>
      <c r="LZI88" s="9"/>
      <c r="LZJ88" s="9"/>
      <c r="LZK88" s="78"/>
      <c r="LZL88" s="9"/>
      <c r="LZM88" s="9"/>
      <c r="LZN88" s="78"/>
      <c r="LZO88" s="9"/>
      <c r="LZP88" s="9"/>
      <c r="LZQ88" s="78"/>
      <c r="LZR88" s="9"/>
      <c r="LZS88" s="9"/>
      <c r="LZT88" s="78"/>
      <c r="LZU88" s="9"/>
      <c r="LZV88" s="9"/>
      <c r="LZW88" s="78"/>
      <c r="LZX88" s="9"/>
      <c r="LZY88" s="9"/>
      <c r="LZZ88" s="78"/>
      <c r="MAA88" s="9"/>
      <c r="MAB88" s="9"/>
      <c r="MAC88" s="78"/>
      <c r="MAD88" s="9"/>
      <c r="MAE88" s="9"/>
      <c r="MAF88" s="78"/>
      <c r="MAG88" s="9"/>
      <c r="MAH88" s="9"/>
      <c r="MAI88" s="78"/>
      <c r="MAJ88" s="9"/>
      <c r="MAK88" s="9"/>
      <c r="MAL88" s="78"/>
      <c r="MAM88" s="9"/>
      <c r="MAN88" s="9"/>
      <c r="MAO88" s="78"/>
      <c r="MAP88" s="9"/>
      <c r="MAQ88" s="9"/>
      <c r="MAR88" s="78"/>
      <c r="MAS88" s="9"/>
      <c r="MAT88" s="9"/>
      <c r="MAU88" s="78"/>
      <c r="MAV88" s="9"/>
      <c r="MAW88" s="9"/>
      <c r="MAX88" s="78"/>
      <c r="MAY88" s="9"/>
      <c r="MAZ88" s="9"/>
      <c r="MBA88" s="78"/>
      <c r="MBB88" s="9"/>
      <c r="MBC88" s="9"/>
      <c r="MBD88" s="78"/>
      <c r="MBE88" s="9"/>
      <c r="MBF88" s="9"/>
      <c r="MBG88" s="78"/>
      <c r="MBH88" s="9"/>
      <c r="MBI88" s="9"/>
      <c r="MBJ88" s="78"/>
      <c r="MBK88" s="9"/>
      <c r="MBL88" s="9"/>
      <c r="MBM88" s="78"/>
      <c r="MBN88" s="9"/>
      <c r="MBO88" s="9"/>
      <c r="MBP88" s="78"/>
      <c r="MBQ88" s="9"/>
      <c r="MBR88" s="9"/>
      <c r="MBS88" s="78"/>
      <c r="MBT88" s="10"/>
      <c r="MBU88" s="10"/>
      <c r="MBV88" s="10"/>
      <c r="MBW88" s="9"/>
      <c r="MBX88" s="9"/>
      <c r="MBY88" s="78"/>
      <c r="MBZ88" s="10"/>
      <c r="MCA88" s="10"/>
      <c r="MCB88" s="10"/>
      <c r="MCC88" s="9"/>
      <c r="MCD88" s="9"/>
      <c r="MCE88" s="78"/>
      <c r="MCF88" s="9"/>
      <c r="MCG88" s="9"/>
      <c r="MCH88" s="78"/>
      <c r="MCI88" s="10"/>
      <c r="MCJ88" s="10"/>
      <c r="MCK88" s="10"/>
      <c r="MCL88" s="10"/>
      <c r="MCM88" s="10"/>
      <c r="MCN88" s="10"/>
      <c r="MCO88" s="57"/>
      <c r="MCP88" s="58"/>
      <c r="MCQ88" s="9"/>
      <c r="MCR88" s="9"/>
      <c r="MCS88" s="78"/>
      <c r="MCT88" s="9"/>
      <c r="MCU88" s="9"/>
      <c r="MCV88" s="78"/>
      <c r="MCW88" s="9"/>
      <c r="MCX88" s="9"/>
      <c r="MCY88" s="78"/>
      <c r="MCZ88" s="9"/>
      <c r="MDA88" s="9"/>
      <c r="MDB88" s="78"/>
      <c r="MDC88" s="9"/>
      <c r="MDD88" s="9"/>
      <c r="MDE88" s="78"/>
      <c r="MDF88" s="9"/>
      <c r="MDG88" s="9"/>
      <c r="MDH88" s="78"/>
      <c r="MDI88" s="9"/>
      <c r="MDJ88" s="9"/>
      <c r="MDK88" s="78"/>
      <c r="MDL88" s="9"/>
      <c r="MDM88" s="9"/>
      <c r="MDN88" s="78"/>
      <c r="MDO88" s="9"/>
      <c r="MDP88" s="9"/>
      <c r="MDQ88" s="78"/>
      <c r="MDR88" s="9"/>
      <c r="MDS88" s="9"/>
      <c r="MDT88" s="78"/>
      <c r="MDU88" s="9"/>
      <c r="MDV88" s="9"/>
      <c r="MDW88" s="78"/>
      <c r="MDX88" s="9"/>
      <c r="MDY88" s="9"/>
      <c r="MDZ88" s="78"/>
      <c r="MEA88" s="9"/>
      <c r="MEB88" s="9"/>
      <c r="MEC88" s="78"/>
      <c r="MED88" s="9"/>
      <c r="MEE88" s="9"/>
      <c r="MEF88" s="78"/>
      <c r="MEG88" s="9"/>
      <c r="MEH88" s="9"/>
      <c r="MEI88" s="78"/>
      <c r="MEJ88" s="9"/>
      <c r="MEK88" s="9"/>
      <c r="MEL88" s="78"/>
      <c r="MEM88" s="9"/>
      <c r="MEN88" s="9"/>
      <c r="MEO88" s="78"/>
      <c r="MEP88" s="9"/>
      <c r="MEQ88" s="9"/>
      <c r="MER88" s="78"/>
      <c r="MES88" s="9"/>
      <c r="MET88" s="9"/>
      <c r="MEU88" s="78"/>
      <c r="MEV88" s="9"/>
      <c r="MEW88" s="9"/>
      <c r="MEX88" s="78"/>
      <c r="MEY88" s="9"/>
      <c r="MEZ88" s="9"/>
      <c r="MFA88" s="78"/>
      <c r="MFB88" s="10"/>
      <c r="MFC88" s="10"/>
      <c r="MFD88" s="10"/>
      <c r="MFE88" s="9"/>
      <c r="MFF88" s="9"/>
      <c r="MFG88" s="78"/>
      <c r="MFH88" s="10"/>
      <c r="MFI88" s="10"/>
      <c r="MFJ88" s="10"/>
      <c r="MFK88" s="9"/>
      <c r="MFL88" s="9"/>
      <c r="MFM88" s="78"/>
      <c r="MFN88" s="9"/>
      <c r="MFO88" s="9"/>
      <c r="MFP88" s="78"/>
      <c r="MFQ88" s="10"/>
      <c r="MFR88" s="10"/>
      <c r="MFS88" s="10"/>
      <c r="MFT88" s="10"/>
      <c r="MFU88" s="10"/>
      <c r="MFV88" s="10"/>
      <c r="MFW88" s="57"/>
      <c r="MFX88" s="58"/>
      <c r="MFY88" s="9"/>
      <c r="MFZ88" s="9"/>
      <c r="MGA88" s="78"/>
      <c r="MGB88" s="9"/>
      <c r="MGC88" s="9"/>
      <c r="MGD88" s="78"/>
      <c r="MGE88" s="9"/>
      <c r="MGF88" s="9"/>
      <c r="MGG88" s="78"/>
      <c r="MGH88" s="9"/>
      <c r="MGI88" s="9"/>
      <c r="MGJ88" s="78"/>
      <c r="MGK88" s="9"/>
      <c r="MGL88" s="9"/>
      <c r="MGM88" s="78"/>
      <c r="MGN88" s="9"/>
      <c r="MGO88" s="9"/>
      <c r="MGP88" s="78"/>
      <c r="MGQ88" s="9"/>
      <c r="MGR88" s="9"/>
      <c r="MGS88" s="78"/>
      <c r="MGT88" s="9"/>
      <c r="MGU88" s="9"/>
      <c r="MGV88" s="78"/>
      <c r="MGW88" s="9"/>
      <c r="MGX88" s="9"/>
      <c r="MGY88" s="78"/>
      <c r="MGZ88" s="9"/>
      <c r="MHA88" s="9"/>
      <c r="MHB88" s="78"/>
      <c r="MHC88" s="9"/>
      <c r="MHD88" s="9"/>
      <c r="MHE88" s="78"/>
      <c r="MHF88" s="9"/>
      <c r="MHG88" s="9"/>
      <c r="MHH88" s="78"/>
      <c r="MHI88" s="9"/>
      <c r="MHJ88" s="9"/>
      <c r="MHK88" s="78"/>
      <c r="MHL88" s="9"/>
      <c r="MHM88" s="9"/>
      <c r="MHN88" s="78"/>
      <c r="MHO88" s="9"/>
      <c r="MHP88" s="9"/>
      <c r="MHQ88" s="78"/>
      <c r="MHR88" s="9"/>
      <c r="MHS88" s="9"/>
      <c r="MHT88" s="78"/>
      <c r="MHU88" s="9"/>
      <c r="MHV88" s="9"/>
      <c r="MHW88" s="78"/>
      <c r="MHX88" s="9"/>
      <c r="MHY88" s="9"/>
      <c r="MHZ88" s="78"/>
      <c r="MIA88" s="9"/>
      <c r="MIB88" s="9"/>
      <c r="MIC88" s="78"/>
      <c r="MID88" s="9"/>
      <c r="MIE88" s="9"/>
      <c r="MIF88" s="78"/>
      <c r="MIG88" s="9"/>
      <c r="MIH88" s="9"/>
      <c r="MII88" s="78"/>
      <c r="MIJ88" s="10"/>
      <c r="MIK88" s="10"/>
      <c r="MIL88" s="10"/>
      <c r="MIM88" s="9"/>
      <c r="MIN88" s="9"/>
      <c r="MIO88" s="78"/>
      <c r="MIP88" s="10"/>
      <c r="MIQ88" s="10"/>
      <c r="MIR88" s="10"/>
      <c r="MIS88" s="9"/>
      <c r="MIT88" s="9"/>
      <c r="MIU88" s="78"/>
      <c r="MIV88" s="9"/>
      <c r="MIW88" s="9"/>
      <c r="MIX88" s="78"/>
      <c r="MIY88" s="10"/>
      <c r="MIZ88" s="10"/>
      <c r="MJA88" s="10"/>
      <c r="MJB88" s="10"/>
      <c r="MJC88" s="10"/>
      <c r="MJD88" s="10"/>
      <c r="MJE88" s="57"/>
      <c r="MJF88" s="58"/>
      <c r="MJG88" s="9"/>
      <c r="MJH88" s="9"/>
      <c r="MJI88" s="78"/>
      <c r="MJJ88" s="9"/>
      <c r="MJK88" s="9"/>
      <c r="MJL88" s="78"/>
      <c r="MJM88" s="9"/>
      <c r="MJN88" s="9"/>
      <c r="MJO88" s="78"/>
      <c r="MJP88" s="9"/>
      <c r="MJQ88" s="9"/>
      <c r="MJR88" s="78"/>
      <c r="MJS88" s="9"/>
      <c r="MJT88" s="9"/>
      <c r="MJU88" s="78"/>
      <c r="MJV88" s="9"/>
      <c r="MJW88" s="9"/>
      <c r="MJX88" s="78"/>
      <c r="MJY88" s="9"/>
      <c r="MJZ88" s="9"/>
      <c r="MKA88" s="78"/>
      <c r="MKB88" s="9"/>
      <c r="MKC88" s="9"/>
      <c r="MKD88" s="78"/>
      <c r="MKE88" s="9"/>
      <c r="MKF88" s="9"/>
      <c r="MKG88" s="78"/>
      <c r="MKH88" s="9"/>
      <c r="MKI88" s="9"/>
      <c r="MKJ88" s="78"/>
      <c r="MKK88" s="9"/>
      <c r="MKL88" s="9"/>
      <c r="MKM88" s="78"/>
      <c r="MKN88" s="9"/>
      <c r="MKO88" s="9"/>
      <c r="MKP88" s="78"/>
      <c r="MKQ88" s="9"/>
      <c r="MKR88" s="9"/>
      <c r="MKS88" s="78"/>
      <c r="MKT88" s="9"/>
      <c r="MKU88" s="9"/>
      <c r="MKV88" s="78"/>
      <c r="MKW88" s="9"/>
      <c r="MKX88" s="9"/>
      <c r="MKY88" s="78"/>
      <c r="MKZ88" s="9"/>
      <c r="MLA88" s="9"/>
      <c r="MLB88" s="78"/>
      <c r="MLC88" s="9"/>
      <c r="MLD88" s="9"/>
      <c r="MLE88" s="78"/>
      <c r="MLF88" s="9"/>
      <c r="MLG88" s="9"/>
      <c r="MLH88" s="78"/>
      <c r="MLI88" s="9"/>
      <c r="MLJ88" s="9"/>
      <c r="MLK88" s="78"/>
      <c r="MLL88" s="9"/>
      <c r="MLM88" s="9"/>
      <c r="MLN88" s="78"/>
      <c r="MLO88" s="9"/>
      <c r="MLP88" s="9"/>
      <c r="MLQ88" s="78"/>
      <c r="MLR88" s="10"/>
      <c r="MLS88" s="10"/>
      <c r="MLT88" s="10"/>
      <c r="MLU88" s="9"/>
      <c r="MLV88" s="9"/>
      <c r="MLW88" s="78"/>
      <c r="MLX88" s="10"/>
      <c r="MLY88" s="10"/>
      <c r="MLZ88" s="10"/>
      <c r="MMA88" s="9"/>
      <c r="MMB88" s="9"/>
      <c r="MMC88" s="78"/>
      <c r="MMD88" s="9"/>
      <c r="MME88" s="9"/>
      <c r="MMF88" s="78"/>
      <c r="MMG88" s="10"/>
      <c r="MMH88" s="10"/>
      <c r="MMI88" s="10"/>
      <c r="MMJ88" s="10"/>
      <c r="MMK88" s="10"/>
      <c r="MML88" s="10"/>
      <c r="MMM88" s="57"/>
      <c r="MMN88" s="58"/>
      <c r="MMO88" s="9"/>
      <c r="MMP88" s="9"/>
      <c r="MMQ88" s="78"/>
      <c r="MMR88" s="9"/>
      <c r="MMS88" s="9"/>
      <c r="MMT88" s="78"/>
      <c r="MMU88" s="9"/>
      <c r="MMV88" s="9"/>
      <c r="MMW88" s="78"/>
      <c r="MMX88" s="9"/>
      <c r="MMY88" s="9"/>
      <c r="MMZ88" s="78"/>
      <c r="MNA88" s="9"/>
      <c r="MNB88" s="9"/>
      <c r="MNC88" s="78"/>
      <c r="MND88" s="9"/>
      <c r="MNE88" s="9"/>
      <c r="MNF88" s="78"/>
      <c r="MNG88" s="9"/>
      <c r="MNH88" s="9"/>
      <c r="MNI88" s="78"/>
      <c r="MNJ88" s="9"/>
      <c r="MNK88" s="9"/>
      <c r="MNL88" s="78"/>
      <c r="MNM88" s="9"/>
      <c r="MNN88" s="9"/>
      <c r="MNO88" s="78"/>
      <c r="MNP88" s="9"/>
      <c r="MNQ88" s="9"/>
      <c r="MNR88" s="78"/>
      <c r="MNS88" s="9"/>
      <c r="MNT88" s="9"/>
      <c r="MNU88" s="78"/>
      <c r="MNV88" s="9"/>
      <c r="MNW88" s="9"/>
      <c r="MNX88" s="78"/>
      <c r="MNY88" s="9"/>
      <c r="MNZ88" s="9"/>
      <c r="MOA88" s="78"/>
      <c r="MOB88" s="9"/>
      <c r="MOC88" s="9"/>
      <c r="MOD88" s="78"/>
      <c r="MOE88" s="9"/>
      <c r="MOF88" s="9"/>
      <c r="MOG88" s="78"/>
      <c r="MOH88" s="9"/>
      <c r="MOI88" s="9"/>
      <c r="MOJ88" s="78"/>
      <c r="MOK88" s="9"/>
      <c r="MOL88" s="9"/>
      <c r="MOM88" s="78"/>
      <c r="MON88" s="9"/>
      <c r="MOO88" s="9"/>
      <c r="MOP88" s="78"/>
      <c r="MOQ88" s="9"/>
      <c r="MOR88" s="9"/>
      <c r="MOS88" s="78"/>
      <c r="MOT88" s="9"/>
      <c r="MOU88" s="9"/>
      <c r="MOV88" s="78"/>
      <c r="MOW88" s="9"/>
      <c r="MOX88" s="9"/>
      <c r="MOY88" s="78"/>
      <c r="MOZ88" s="10"/>
      <c r="MPA88" s="10"/>
      <c r="MPB88" s="10"/>
      <c r="MPC88" s="9"/>
      <c r="MPD88" s="9"/>
      <c r="MPE88" s="78"/>
      <c r="MPF88" s="10"/>
      <c r="MPG88" s="10"/>
      <c r="MPH88" s="10"/>
      <c r="MPI88" s="9"/>
      <c r="MPJ88" s="9"/>
      <c r="MPK88" s="78"/>
      <c r="MPL88" s="9"/>
      <c r="MPM88" s="9"/>
      <c r="MPN88" s="78"/>
      <c r="MPO88" s="10"/>
      <c r="MPP88" s="10"/>
      <c r="MPQ88" s="10"/>
      <c r="MPR88" s="10"/>
      <c r="MPS88" s="10"/>
      <c r="MPT88" s="10"/>
      <c r="MPU88" s="57"/>
      <c r="MPV88" s="58"/>
      <c r="MPW88" s="9"/>
      <c r="MPX88" s="9"/>
      <c r="MPY88" s="78"/>
      <c r="MPZ88" s="9"/>
      <c r="MQA88" s="9"/>
      <c r="MQB88" s="78"/>
      <c r="MQC88" s="9"/>
      <c r="MQD88" s="9"/>
      <c r="MQE88" s="78"/>
      <c r="MQF88" s="9"/>
      <c r="MQG88" s="9"/>
      <c r="MQH88" s="78"/>
      <c r="MQI88" s="9"/>
      <c r="MQJ88" s="9"/>
      <c r="MQK88" s="78"/>
      <c r="MQL88" s="9"/>
      <c r="MQM88" s="9"/>
      <c r="MQN88" s="78"/>
      <c r="MQO88" s="9"/>
      <c r="MQP88" s="9"/>
      <c r="MQQ88" s="78"/>
      <c r="MQR88" s="9"/>
      <c r="MQS88" s="9"/>
      <c r="MQT88" s="78"/>
      <c r="MQU88" s="9"/>
      <c r="MQV88" s="9"/>
      <c r="MQW88" s="78"/>
      <c r="MQX88" s="9"/>
      <c r="MQY88" s="9"/>
      <c r="MQZ88" s="78"/>
      <c r="MRA88" s="9"/>
      <c r="MRB88" s="9"/>
      <c r="MRC88" s="78"/>
      <c r="MRD88" s="9"/>
      <c r="MRE88" s="9"/>
      <c r="MRF88" s="78"/>
      <c r="MRG88" s="9"/>
      <c r="MRH88" s="9"/>
      <c r="MRI88" s="78"/>
      <c r="MRJ88" s="9"/>
      <c r="MRK88" s="9"/>
      <c r="MRL88" s="78"/>
      <c r="MRM88" s="9"/>
      <c r="MRN88" s="9"/>
      <c r="MRO88" s="78"/>
      <c r="MRP88" s="9"/>
      <c r="MRQ88" s="9"/>
      <c r="MRR88" s="78"/>
      <c r="MRS88" s="9"/>
      <c r="MRT88" s="9"/>
      <c r="MRU88" s="78"/>
      <c r="MRV88" s="9"/>
      <c r="MRW88" s="9"/>
      <c r="MRX88" s="78"/>
      <c r="MRY88" s="9"/>
      <c r="MRZ88" s="9"/>
      <c r="MSA88" s="78"/>
      <c r="MSB88" s="9"/>
      <c r="MSC88" s="9"/>
      <c r="MSD88" s="78"/>
      <c r="MSE88" s="9"/>
      <c r="MSF88" s="9"/>
      <c r="MSG88" s="78"/>
      <c r="MSH88" s="10"/>
      <c r="MSI88" s="10"/>
      <c r="MSJ88" s="10"/>
      <c r="MSK88" s="9"/>
      <c r="MSL88" s="9"/>
      <c r="MSM88" s="78"/>
      <c r="MSN88" s="10"/>
      <c r="MSO88" s="10"/>
      <c r="MSP88" s="10"/>
      <c r="MSQ88" s="9"/>
      <c r="MSR88" s="9"/>
      <c r="MSS88" s="78"/>
      <c r="MST88" s="9"/>
      <c r="MSU88" s="9"/>
      <c r="MSV88" s="78"/>
      <c r="MSW88" s="10"/>
      <c r="MSX88" s="10"/>
      <c r="MSY88" s="10"/>
      <c r="MSZ88" s="10"/>
      <c r="MTA88" s="10"/>
      <c r="MTB88" s="10"/>
      <c r="MTC88" s="57"/>
      <c r="MTD88" s="58"/>
      <c r="MTE88" s="9"/>
      <c r="MTF88" s="9"/>
      <c r="MTG88" s="78"/>
      <c r="MTH88" s="9"/>
      <c r="MTI88" s="9"/>
      <c r="MTJ88" s="78"/>
      <c r="MTK88" s="9"/>
      <c r="MTL88" s="9"/>
      <c r="MTM88" s="78"/>
      <c r="MTN88" s="9"/>
      <c r="MTO88" s="9"/>
      <c r="MTP88" s="78"/>
      <c r="MTQ88" s="9"/>
      <c r="MTR88" s="9"/>
      <c r="MTS88" s="78"/>
      <c r="MTT88" s="9"/>
      <c r="MTU88" s="9"/>
      <c r="MTV88" s="78"/>
      <c r="MTW88" s="9"/>
      <c r="MTX88" s="9"/>
      <c r="MTY88" s="78"/>
      <c r="MTZ88" s="9"/>
      <c r="MUA88" s="9"/>
      <c r="MUB88" s="78"/>
      <c r="MUC88" s="9"/>
      <c r="MUD88" s="9"/>
      <c r="MUE88" s="78"/>
      <c r="MUF88" s="9"/>
      <c r="MUG88" s="9"/>
      <c r="MUH88" s="78"/>
      <c r="MUI88" s="9"/>
      <c r="MUJ88" s="9"/>
      <c r="MUK88" s="78"/>
      <c r="MUL88" s="9"/>
      <c r="MUM88" s="9"/>
      <c r="MUN88" s="78"/>
      <c r="MUO88" s="9"/>
      <c r="MUP88" s="9"/>
      <c r="MUQ88" s="78"/>
      <c r="MUR88" s="9"/>
      <c r="MUS88" s="9"/>
      <c r="MUT88" s="78"/>
      <c r="MUU88" s="9"/>
      <c r="MUV88" s="9"/>
      <c r="MUW88" s="78"/>
      <c r="MUX88" s="9"/>
      <c r="MUY88" s="9"/>
      <c r="MUZ88" s="78"/>
      <c r="MVA88" s="9"/>
      <c r="MVB88" s="9"/>
      <c r="MVC88" s="78"/>
      <c r="MVD88" s="9"/>
      <c r="MVE88" s="9"/>
      <c r="MVF88" s="78"/>
      <c r="MVG88" s="9"/>
      <c r="MVH88" s="9"/>
      <c r="MVI88" s="78"/>
      <c r="MVJ88" s="9"/>
      <c r="MVK88" s="9"/>
      <c r="MVL88" s="78"/>
      <c r="MVM88" s="9"/>
      <c r="MVN88" s="9"/>
      <c r="MVO88" s="78"/>
      <c r="MVP88" s="10"/>
      <c r="MVQ88" s="10"/>
      <c r="MVR88" s="10"/>
      <c r="MVS88" s="9"/>
      <c r="MVT88" s="9"/>
      <c r="MVU88" s="78"/>
      <c r="MVV88" s="10"/>
      <c r="MVW88" s="10"/>
      <c r="MVX88" s="10"/>
      <c r="MVY88" s="9"/>
      <c r="MVZ88" s="9"/>
      <c r="MWA88" s="78"/>
      <c r="MWB88" s="9"/>
      <c r="MWC88" s="9"/>
      <c r="MWD88" s="78"/>
      <c r="MWE88" s="10"/>
      <c r="MWF88" s="10"/>
      <c r="MWG88" s="10"/>
      <c r="MWH88" s="10"/>
      <c r="MWI88" s="10"/>
      <c r="MWJ88" s="10"/>
      <c r="MWK88" s="57"/>
      <c r="MWL88" s="58"/>
      <c r="MWM88" s="9"/>
      <c r="MWN88" s="9"/>
      <c r="MWO88" s="78"/>
      <c r="MWP88" s="9"/>
      <c r="MWQ88" s="9"/>
      <c r="MWR88" s="78"/>
      <c r="MWS88" s="9"/>
      <c r="MWT88" s="9"/>
      <c r="MWU88" s="78"/>
      <c r="MWV88" s="9"/>
      <c r="MWW88" s="9"/>
      <c r="MWX88" s="78"/>
      <c r="MWY88" s="9"/>
      <c r="MWZ88" s="9"/>
      <c r="MXA88" s="78"/>
      <c r="MXB88" s="9"/>
      <c r="MXC88" s="9"/>
      <c r="MXD88" s="78"/>
      <c r="MXE88" s="9"/>
      <c r="MXF88" s="9"/>
      <c r="MXG88" s="78"/>
      <c r="MXH88" s="9"/>
      <c r="MXI88" s="9"/>
      <c r="MXJ88" s="78"/>
      <c r="MXK88" s="9"/>
      <c r="MXL88" s="9"/>
      <c r="MXM88" s="78"/>
      <c r="MXN88" s="9"/>
      <c r="MXO88" s="9"/>
      <c r="MXP88" s="78"/>
      <c r="MXQ88" s="9"/>
      <c r="MXR88" s="9"/>
      <c r="MXS88" s="78"/>
      <c r="MXT88" s="9"/>
      <c r="MXU88" s="9"/>
      <c r="MXV88" s="78"/>
      <c r="MXW88" s="9"/>
      <c r="MXX88" s="9"/>
      <c r="MXY88" s="78"/>
      <c r="MXZ88" s="9"/>
      <c r="MYA88" s="9"/>
      <c r="MYB88" s="78"/>
      <c r="MYC88" s="9"/>
      <c r="MYD88" s="9"/>
      <c r="MYE88" s="78"/>
      <c r="MYF88" s="9"/>
      <c r="MYG88" s="9"/>
      <c r="MYH88" s="78"/>
      <c r="MYI88" s="9"/>
      <c r="MYJ88" s="9"/>
      <c r="MYK88" s="78"/>
      <c r="MYL88" s="9"/>
      <c r="MYM88" s="9"/>
      <c r="MYN88" s="78"/>
      <c r="MYO88" s="9"/>
      <c r="MYP88" s="9"/>
      <c r="MYQ88" s="78"/>
      <c r="MYR88" s="9"/>
      <c r="MYS88" s="9"/>
      <c r="MYT88" s="78"/>
      <c r="MYU88" s="9"/>
      <c r="MYV88" s="9"/>
      <c r="MYW88" s="78"/>
      <c r="MYX88" s="10"/>
      <c r="MYY88" s="10"/>
      <c r="MYZ88" s="10"/>
      <c r="MZA88" s="9"/>
      <c r="MZB88" s="9"/>
      <c r="MZC88" s="78"/>
      <c r="MZD88" s="10"/>
      <c r="MZE88" s="10"/>
      <c r="MZF88" s="10"/>
      <c r="MZG88" s="9"/>
      <c r="MZH88" s="9"/>
      <c r="MZI88" s="78"/>
      <c r="MZJ88" s="9"/>
      <c r="MZK88" s="9"/>
      <c r="MZL88" s="78"/>
      <c r="MZM88" s="10"/>
      <c r="MZN88" s="10"/>
      <c r="MZO88" s="10"/>
      <c r="MZP88" s="10"/>
      <c r="MZQ88" s="10"/>
      <c r="MZR88" s="10"/>
      <c r="MZS88" s="57"/>
      <c r="MZT88" s="58"/>
      <c r="MZU88" s="9"/>
      <c r="MZV88" s="9"/>
      <c r="MZW88" s="78"/>
      <c r="MZX88" s="9"/>
      <c r="MZY88" s="9"/>
      <c r="MZZ88" s="78"/>
      <c r="NAA88" s="9"/>
      <c r="NAB88" s="9"/>
      <c r="NAC88" s="78"/>
      <c r="NAD88" s="9"/>
      <c r="NAE88" s="9"/>
      <c r="NAF88" s="78"/>
      <c r="NAG88" s="9"/>
      <c r="NAH88" s="9"/>
      <c r="NAI88" s="78"/>
      <c r="NAJ88" s="9"/>
      <c r="NAK88" s="9"/>
      <c r="NAL88" s="78"/>
      <c r="NAM88" s="9"/>
      <c r="NAN88" s="9"/>
      <c r="NAO88" s="78"/>
      <c r="NAP88" s="9"/>
      <c r="NAQ88" s="9"/>
      <c r="NAR88" s="78"/>
      <c r="NAS88" s="9"/>
      <c r="NAT88" s="9"/>
      <c r="NAU88" s="78"/>
      <c r="NAV88" s="9"/>
      <c r="NAW88" s="9"/>
      <c r="NAX88" s="78"/>
      <c r="NAY88" s="9"/>
      <c r="NAZ88" s="9"/>
      <c r="NBA88" s="78"/>
      <c r="NBB88" s="9"/>
      <c r="NBC88" s="9"/>
      <c r="NBD88" s="78"/>
      <c r="NBE88" s="9"/>
      <c r="NBF88" s="9"/>
      <c r="NBG88" s="78"/>
      <c r="NBH88" s="9"/>
      <c r="NBI88" s="9"/>
      <c r="NBJ88" s="78"/>
      <c r="NBK88" s="9"/>
      <c r="NBL88" s="9"/>
      <c r="NBM88" s="78"/>
      <c r="NBN88" s="9"/>
      <c r="NBO88" s="9"/>
      <c r="NBP88" s="78"/>
      <c r="NBQ88" s="9"/>
      <c r="NBR88" s="9"/>
      <c r="NBS88" s="78"/>
      <c r="NBT88" s="9"/>
      <c r="NBU88" s="9"/>
      <c r="NBV88" s="78"/>
      <c r="NBW88" s="9"/>
      <c r="NBX88" s="9"/>
      <c r="NBY88" s="78"/>
      <c r="NBZ88" s="9"/>
      <c r="NCA88" s="9"/>
      <c r="NCB88" s="78"/>
      <c r="NCC88" s="9"/>
      <c r="NCD88" s="9"/>
      <c r="NCE88" s="78"/>
      <c r="NCF88" s="10"/>
      <c r="NCG88" s="10"/>
      <c r="NCH88" s="10"/>
      <c r="NCI88" s="9"/>
      <c r="NCJ88" s="9"/>
      <c r="NCK88" s="78"/>
      <c r="NCL88" s="10"/>
      <c r="NCM88" s="10"/>
      <c r="NCN88" s="10"/>
      <c r="NCO88" s="9"/>
      <c r="NCP88" s="9"/>
      <c r="NCQ88" s="78"/>
      <c r="NCR88" s="9"/>
      <c r="NCS88" s="9"/>
      <c r="NCT88" s="78"/>
      <c r="NCU88" s="10"/>
      <c r="NCV88" s="10"/>
      <c r="NCW88" s="10"/>
      <c r="NCX88" s="10"/>
      <c r="NCY88" s="10"/>
      <c r="NCZ88" s="10"/>
      <c r="NDA88" s="57"/>
      <c r="NDB88" s="58"/>
      <c r="NDC88" s="9"/>
      <c r="NDD88" s="9"/>
      <c r="NDE88" s="78"/>
      <c r="NDF88" s="9"/>
      <c r="NDG88" s="9"/>
      <c r="NDH88" s="78"/>
      <c r="NDI88" s="9"/>
      <c r="NDJ88" s="9"/>
      <c r="NDK88" s="78"/>
      <c r="NDL88" s="9"/>
      <c r="NDM88" s="9"/>
      <c r="NDN88" s="78"/>
      <c r="NDO88" s="9"/>
      <c r="NDP88" s="9"/>
      <c r="NDQ88" s="78"/>
      <c r="NDR88" s="9"/>
      <c r="NDS88" s="9"/>
      <c r="NDT88" s="78"/>
      <c r="NDU88" s="9"/>
      <c r="NDV88" s="9"/>
      <c r="NDW88" s="78"/>
      <c r="NDX88" s="9"/>
      <c r="NDY88" s="9"/>
      <c r="NDZ88" s="78"/>
      <c r="NEA88" s="9"/>
      <c r="NEB88" s="9"/>
      <c r="NEC88" s="78"/>
      <c r="NED88" s="9"/>
      <c r="NEE88" s="9"/>
      <c r="NEF88" s="78"/>
      <c r="NEG88" s="9"/>
      <c r="NEH88" s="9"/>
      <c r="NEI88" s="78"/>
      <c r="NEJ88" s="9"/>
      <c r="NEK88" s="9"/>
      <c r="NEL88" s="78"/>
      <c r="NEM88" s="9"/>
      <c r="NEN88" s="9"/>
      <c r="NEO88" s="78"/>
      <c r="NEP88" s="9"/>
      <c r="NEQ88" s="9"/>
      <c r="NER88" s="78"/>
      <c r="NES88" s="9"/>
      <c r="NET88" s="9"/>
      <c r="NEU88" s="78"/>
      <c r="NEV88" s="9"/>
      <c r="NEW88" s="9"/>
      <c r="NEX88" s="78"/>
      <c r="NEY88" s="9"/>
      <c r="NEZ88" s="9"/>
      <c r="NFA88" s="78"/>
      <c r="NFB88" s="9"/>
      <c r="NFC88" s="9"/>
      <c r="NFD88" s="78"/>
      <c r="NFE88" s="9"/>
      <c r="NFF88" s="9"/>
      <c r="NFG88" s="78"/>
      <c r="NFH88" s="9"/>
      <c r="NFI88" s="9"/>
      <c r="NFJ88" s="78"/>
      <c r="NFK88" s="9"/>
      <c r="NFL88" s="9"/>
      <c r="NFM88" s="78"/>
      <c r="NFN88" s="10"/>
      <c r="NFO88" s="10"/>
      <c r="NFP88" s="10"/>
      <c r="NFQ88" s="9"/>
      <c r="NFR88" s="9"/>
      <c r="NFS88" s="78"/>
      <c r="NFT88" s="10"/>
      <c r="NFU88" s="10"/>
      <c r="NFV88" s="10"/>
      <c r="NFW88" s="9"/>
      <c r="NFX88" s="9"/>
      <c r="NFY88" s="78"/>
      <c r="NFZ88" s="9"/>
      <c r="NGA88" s="9"/>
      <c r="NGB88" s="78"/>
      <c r="NGC88" s="10"/>
      <c r="NGD88" s="10"/>
      <c r="NGE88" s="10"/>
      <c r="NGF88" s="10"/>
      <c r="NGG88" s="10"/>
      <c r="NGH88" s="10"/>
      <c r="NGI88" s="57"/>
      <c r="NGJ88" s="58"/>
      <c r="NGK88" s="9"/>
      <c r="NGL88" s="9"/>
      <c r="NGM88" s="78"/>
      <c r="NGN88" s="9"/>
      <c r="NGO88" s="9"/>
      <c r="NGP88" s="78"/>
      <c r="NGQ88" s="9"/>
      <c r="NGR88" s="9"/>
      <c r="NGS88" s="78"/>
      <c r="NGT88" s="9"/>
      <c r="NGU88" s="9"/>
      <c r="NGV88" s="78"/>
      <c r="NGW88" s="9"/>
      <c r="NGX88" s="9"/>
      <c r="NGY88" s="78"/>
      <c r="NGZ88" s="9"/>
      <c r="NHA88" s="9"/>
      <c r="NHB88" s="78"/>
      <c r="NHC88" s="9"/>
      <c r="NHD88" s="9"/>
      <c r="NHE88" s="78"/>
      <c r="NHF88" s="9"/>
      <c r="NHG88" s="9"/>
      <c r="NHH88" s="78"/>
      <c r="NHI88" s="9"/>
      <c r="NHJ88" s="9"/>
      <c r="NHK88" s="78"/>
      <c r="NHL88" s="9"/>
      <c r="NHM88" s="9"/>
      <c r="NHN88" s="78"/>
      <c r="NHO88" s="9"/>
      <c r="NHP88" s="9"/>
      <c r="NHQ88" s="78"/>
      <c r="NHR88" s="9"/>
      <c r="NHS88" s="9"/>
      <c r="NHT88" s="78"/>
      <c r="NHU88" s="9"/>
      <c r="NHV88" s="9"/>
      <c r="NHW88" s="78"/>
      <c r="NHX88" s="9"/>
      <c r="NHY88" s="9"/>
      <c r="NHZ88" s="78"/>
      <c r="NIA88" s="9"/>
      <c r="NIB88" s="9"/>
      <c r="NIC88" s="78"/>
      <c r="NID88" s="9"/>
      <c r="NIE88" s="9"/>
      <c r="NIF88" s="78"/>
      <c r="NIG88" s="9"/>
      <c r="NIH88" s="9"/>
      <c r="NII88" s="78"/>
      <c r="NIJ88" s="9"/>
      <c r="NIK88" s="9"/>
      <c r="NIL88" s="78"/>
      <c r="NIM88" s="9"/>
      <c r="NIN88" s="9"/>
      <c r="NIO88" s="78"/>
      <c r="NIP88" s="9"/>
      <c r="NIQ88" s="9"/>
      <c r="NIR88" s="78"/>
      <c r="NIS88" s="9"/>
      <c r="NIT88" s="9"/>
      <c r="NIU88" s="78"/>
      <c r="NIV88" s="10"/>
      <c r="NIW88" s="10"/>
      <c r="NIX88" s="10"/>
      <c r="NIY88" s="9"/>
      <c r="NIZ88" s="9"/>
      <c r="NJA88" s="78"/>
      <c r="NJB88" s="10"/>
      <c r="NJC88" s="10"/>
      <c r="NJD88" s="10"/>
      <c r="NJE88" s="9"/>
      <c r="NJF88" s="9"/>
      <c r="NJG88" s="78"/>
      <c r="NJH88" s="9"/>
      <c r="NJI88" s="9"/>
      <c r="NJJ88" s="78"/>
      <c r="NJK88" s="10"/>
      <c r="NJL88" s="10"/>
      <c r="NJM88" s="10"/>
      <c r="NJN88" s="10"/>
      <c r="NJO88" s="10"/>
      <c r="NJP88" s="10"/>
      <c r="NJQ88" s="57"/>
      <c r="NJR88" s="58"/>
      <c r="NJS88" s="9"/>
      <c r="NJT88" s="9"/>
      <c r="NJU88" s="78"/>
      <c r="NJV88" s="9"/>
      <c r="NJW88" s="9"/>
      <c r="NJX88" s="78"/>
      <c r="NJY88" s="9"/>
      <c r="NJZ88" s="9"/>
      <c r="NKA88" s="78"/>
      <c r="NKB88" s="9"/>
      <c r="NKC88" s="9"/>
      <c r="NKD88" s="78"/>
      <c r="NKE88" s="9"/>
      <c r="NKF88" s="9"/>
      <c r="NKG88" s="78"/>
      <c r="NKH88" s="9"/>
      <c r="NKI88" s="9"/>
      <c r="NKJ88" s="78"/>
      <c r="NKK88" s="9"/>
      <c r="NKL88" s="9"/>
      <c r="NKM88" s="78"/>
      <c r="NKN88" s="9"/>
      <c r="NKO88" s="9"/>
      <c r="NKP88" s="78"/>
      <c r="NKQ88" s="9"/>
      <c r="NKR88" s="9"/>
      <c r="NKS88" s="78"/>
      <c r="NKT88" s="9"/>
      <c r="NKU88" s="9"/>
      <c r="NKV88" s="78"/>
      <c r="NKW88" s="9"/>
      <c r="NKX88" s="9"/>
      <c r="NKY88" s="78"/>
      <c r="NKZ88" s="9"/>
      <c r="NLA88" s="9"/>
      <c r="NLB88" s="78"/>
      <c r="NLC88" s="9"/>
      <c r="NLD88" s="9"/>
      <c r="NLE88" s="78"/>
      <c r="NLF88" s="9"/>
      <c r="NLG88" s="9"/>
      <c r="NLH88" s="78"/>
      <c r="NLI88" s="9"/>
      <c r="NLJ88" s="9"/>
      <c r="NLK88" s="78"/>
      <c r="NLL88" s="9"/>
      <c r="NLM88" s="9"/>
      <c r="NLN88" s="78"/>
      <c r="NLO88" s="9"/>
      <c r="NLP88" s="9"/>
      <c r="NLQ88" s="78"/>
      <c r="NLR88" s="9"/>
      <c r="NLS88" s="9"/>
      <c r="NLT88" s="78"/>
      <c r="NLU88" s="9"/>
      <c r="NLV88" s="9"/>
      <c r="NLW88" s="78"/>
      <c r="NLX88" s="9"/>
      <c r="NLY88" s="9"/>
      <c r="NLZ88" s="78"/>
      <c r="NMA88" s="9"/>
      <c r="NMB88" s="9"/>
      <c r="NMC88" s="78"/>
      <c r="NMD88" s="10"/>
      <c r="NME88" s="10"/>
      <c r="NMF88" s="10"/>
      <c r="NMG88" s="9"/>
      <c r="NMH88" s="9"/>
      <c r="NMI88" s="78"/>
      <c r="NMJ88" s="10"/>
      <c r="NMK88" s="10"/>
      <c r="NML88" s="10"/>
      <c r="NMM88" s="9"/>
      <c r="NMN88" s="9"/>
      <c r="NMO88" s="78"/>
      <c r="NMP88" s="9"/>
      <c r="NMQ88" s="9"/>
      <c r="NMR88" s="78"/>
      <c r="NMS88" s="10"/>
      <c r="NMT88" s="10"/>
      <c r="NMU88" s="10"/>
      <c r="NMV88" s="10"/>
      <c r="NMW88" s="10"/>
      <c r="NMX88" s="10"/>
      <c r="NMY88" s="57"/>
      <c r="NMZ88" s="58"/>
      <c r="NNA88" s="9"/>
      <c r="NNB88" s="9"/>
      <c r="NNC88" s="78"/>
      <c r="NND88" s="9"/>
      <c r="NNE88" s="9"/>
      <c r="NNF88" s="78"/>
      <c r="NNG88" s="9"/>
      <c r="NNH88" s="9"/>
      <c r="NNI88" s="78"/>
      <c r="NNJ88" s="9"/>
      <c r="NNK88" s="9"/>
      <c r="NNL88" s="78"/>
      <c r="NNM88" s="9"/>
      <c r="NNN88" s="9"/>
      <c r="NNO88" s="78"/>
      <c r="NNP88" s="9"/>
      <c r="NNQ88" s="9"/>
      <c r="NNR88" s="78"/>
      <c r="NNS88" s="9"/>
      <c r="NNT88" s="9"/>
      <c r="NNU88" s="78"/>
      <c r="NNV88" s="9"/>
      <c r="NNW88" s="9"/>
      <c r="NNX88" s="78"/>
      <c r="NNY88" s="9"/>
      <c r="NNZ88" s="9"/>
      <c r="NOA88" s="78"/>
      <c r="NOB88" s="9"/>
      <c r="NOC88" s="9"/>
      <c r="NOD88" s="78"/>
      <c r="NOE88" s="9"/>
      <c r="NOF88" s="9"/>
      <c r="NOG88" s="78"/>
      <c r="NOH88" s="9"/>
      <c r="NOI88" s="9"/>
      <c r="NOJ88" s="78"/>
      <c r="NOK88" s="9"/>
      <c r="NOL88" s="9"/>
      <c r="NOM88" s="78"/>
      <c r="NON88" s="9"/>
      <c r="NOO88" s="9"/>
      <c r="NOP88" s="78"/>
      <c r="NOQ88" s="9"/>
      <c r="NOR88" s="9"/>
      <c r="NOS88" s="78"/>
      <c r="NOT88" s="9"/>
      <c r="NOU88" s="9"/>
      <c r="NOV88" s="78"/>
      <c r="NOW88" s="9"/>
      <c r="NOX88" s="9"/>
      <c r="NOY88" s="78"/>
      <c r="NOZ88" s="9"/>
      <c r="NPA88" s="9"/>
      <c r="NPB88" s="78"/>
      <c r="NPC88" s="9"/>
      <c r="NPD88" s="9"/>
      <c r="NPE88" s="78"/>
      <c r="NPF88" s="9"/>
      <c r="NPG88" s="9"/>
      <c r="NPH88" s="78"/>
      <c r="NPI88" s="9"/>
      <c r="NPJ88" s="9"/>
      <c r="NPK88" s="78"/>
      <c r="NPL88" s="10"/>
      <c r="NPM88" s="10"/>
      <c r="NPN88" s="10"/>
      <c r="NPO88" s="9"/>
      <c r="NPP88" s="9"/>
      <c r="NPQ88" s="78"/>
      <c r="NPR88" s="10"/>
      <c r="NPS88" s="10"/>
      <c r="NPT88" s="10"/>
      <c r="NPU88" s="9"/>
      <c r="NPV88" s="9"/>
      <c r="NPW88" s="78"/>
      <c r="NPX88" s="9"/>
      <c r="NPY88" s="9"/>
      <c r="NPZ88" s="78"/>
      <c r="NQA88" s="10"/>
      <c r="NQB88" s="10"/>
      <c r="NQC88" s="10"/>
      <c r="NQD88" s="10"/>
      <c r="NQE88" s="10"/>
      <c r="NQF88" s="10"/>
      <c r="NQG88" s="57"/>
      <c r="NQH88" s="58"/>
      <c r="NQI88" s="9"/>
      <c r="NQJ88" s="9"/>
      <c r="NQK88" s="78"/>
      <c r="NQL88" s="9"/>
      <c r="NQM88" s="9"/>
      <c r="NQN88" s="78"/>
      <c r="NQO88" s="9"/>
      <c r="NQP88" s="9"/>
      <c r="NQQ88" s="78"/>
      <c r="NQR88" s="9"/>
      <c r="NQS88" s="9"/>
      <c r="NQT88" s="78"/>
      <c r="NQU88" s="9"/>
      <c r="NQV88" s="9"/>
      <c r="NQW88" s="78"/>
      <c r="NQX88" s="9"/>
      <c r="NQY88" s="9"/>
      <c r="NQZ88" s="78"/>
      <c r="NRA88" s="9"/>
      <c r="NRB88" s="9"/>
      <c r="NRC88" s="78"/>
      <c r="NRD88" s="9"/>
      <c r="NRE88" s="9"/>
      <c r="NRF88" s="78"/>
      <c r="NRG88" s="9"/>
      <c r="NRH88" s="9"/>
      <c r="NRI88" s="78"/>
      <c r="NRJ88" s="9"/>
      <c r="NRK88" s="9"/>
      <c r="NRL88" s="78"/>
      <c r="NRM88" s="9"/>
      <c r="NRN88" s="9"/>
      <c r="NRO88" s="78"/>
      <c r="NRP88" s="9"/>
      <c r="NRQ88" s="9"/>
      <c r="NRR88" s="78"/>
      <c r="NRS88" s="9"/>
      <c r="NRT88" s="9"/>
      <c r="NRU88" s="78"/>
      <c r="NRV88" s="9"/>
      <c r="NRW88" s="9"/>
      <c r="NRX88" s="78"/>
      <c r="NRY88" s="9"/>
      <c r="NRZ88" s="9"/>
      <c r="NSA88" s="78"/>
      <c r="NSB88" s="9"/>
      <c r="NSC88" s="9"/>
      <c r="NSD88" s="78"/>
      <c r="NSE88" s="9"/>
      <c r="NSF88" s="9"/>
      <c r="NSG88" s="78"/>
      <c r="NSH88" s="9"/>
      <c r="NSI88" s="9"/>
      <c r="NSJ88" s="78"/>
      <c r="NSK88" s="9"/>
      <c r="NSL88" s="9"/>
      <c r="NSM88" s="78"/>
      <c r="NSN88" s="9"/>
      <c r="NSO88" s="9"/>
      <c r="NSP88" s="78"/>
      <c r="NSQ88" s="9"/>
      <c r="NSR88" s="9"/>
      <c r="NSS88" s="78"/>
      <c r="NST88" s="10"/>
      <c r="NSU88" s="10"/>
      <c r="NSV88" s="10"/>
      <c r="NSW88" s="9"/>
      <c r="NSX88" s="9"/>
      <c r="NSY88" s="78"/>
      <c r="NSZ88" s="10"/>
      <c r="NTA88" s="10"/>
      <c r="NTB88" s="10"/>
      <c r="NTC88" s="9"/>
      <c r="NTD88" s="9"/>
      <c r="NTE88" s="78"/>
      <c r="NTF88" s="9"/>
      <c r="NTG88" s="9"/>
      <c r="NTH88" s="78"/>
      <c r="NTI88" s="10"/>
      <c r="NTJ88" s="10"/>
      <c r="NTK88" s="10"/>
      <c r="NTL88" s="10"/>
      <c r="NTM88" s="10"/>
      <c r="NTN88" s="10"/>
      <c r="NTO88" s="57"/>
      <c r="NTP88" s="58"/>
      <c r="NTQ88" s="9"/>
      <c r="NTR88" s="9"/>
      <c r="NTS88" s="78"/>
      <c r="NTT88" s="9"/>
      <c r="NTU88" s="9"/>
      <c r="NTV88" s="78"/>
      <c r="NTW88" s="9"/>
      <c r="NTX88" s="9"/>
      <c r="NTY88" s="78"/>
      <c r="NTZ88" s="9"/>
      <c r="NUA88" s="9"/>
      <c r="NUB88" s="78"/>
      <c r="NUC88" s="9"/>
      <c r="NUD88" s="9"/>
      <c r="NUE88" s="78"/>
      <c r="NUF88" s="9"/>
      <c r="NUG88" s="9"/>
      <c r="NUH88" s="78"/>
      <c r="NUI88" s="9"/>
      <c r="NUJ88" s="9"/>
      <c r="NUK88" s="78"/>
      <c r="NUL88" s="9"/>
      <c r="NUM88" s="9"/>
      <c r="NUN88" s="78"/>
      <c r="NUO88" s="9"/>
      <c r="NUP88" s="9"/>
      <c r="NUQ88" s="78"/>
      <c r="NUR88" s="9"/>
      <c r="NUS88" s="9"/>
      <c r="NUT88" s="78"/>
      <c r="NUU88" s="9"/>
      <c r="NUV88" s="9"/>
      <c r="NUW88" s="78"/>
      <c r="NUX88" s="9"/>
      <c r="NUY88" s="9"/>
      <c r="NUZ88" s="78"/>
      <c r="NVA88" s="9"/>
      <c r="NVB88" s="9"/>
      <c r="NVC88" s="78"/>
      <c r="NVD88" s="9"/>
      <c r="NVE88" s="9"/>
      <c r="NVF88" s="78"/>
      <c r="NVG88" s="9"/>
      <c r="NVH88" s="9"/>
      <c r="NVI88" s="78"/>
      <c r="NVJ88" s="9"/>
      <c r="NVK88" s="9"/>
      <c r="NVL88" s="78"/>
      <c r="NVM88" s="9"/>
      <c r="NVN88" s="9"/>
      <c r="NVO88" s="78"/>
      <c r="NVP88" s="9"/>
      <c r="NVQ88" s="9"/>
      <c r="NVR88" s="78"/>
      <c r="NVS88" s="9"/>
      <c r="NVT88" s="9"/>
      <c r="NVU88" s="78"/>
      <c r="NVV88" s="9"/>
      <c r="NVW88" s="9"/>
      <c r="NVX88" s="78"/>
      <c r="NVY88" s="9"/>
      <c r="NVZ88" s="9"/>
      <c r="NWA88" s="78"/>
      <c r="NWB88" s="10"/>
      <c r="NWC88" s="10"/>
      <c r="NWD88" s="10"/>
      <c r="NWE88" s="9"/>
      <c r="NWF88" s="9"/>
      <c r="NWG88" s="78"/>
      <c r="NWH88" s="10"/>
      <c r="NWI88" s="10"/>
      <c r="NWJ88" s="10"/>
      <c r="NWK88" s="9"/>
      <c r="NWL88" s="9"/>
      <c r="NWM88" s="78"/>
      <c r="NWN88" s="9"/>
      <c r="NWO88" s="9"/>
      <c r="NWP88" s="78"/>
      <c r="NWQ88" s="10"/>
      <c r="NWR88" s="10"/>
      <c r="NWS88" s="10"/>
      <c r="NWT88" s="10"/>
      <c r="NWU88" s="10"/>
      <c r="NWV88" s="10"/>
      <c r="NWW88" s="57"/>
      <c r="NWX88" s="58"/>
      <c r="NWY88" s="9"/>
      <c r="NWZ88" s="9"/>
      <c r="NXA88" s="78"/>
      <c r="NXB88" s="9"/>
      <c r="NXC88" s="9"/>
      <c r="NXD88" s="78"/>
      <c r="NXE88" s="9"/>
      <c r="NXF88" s="9"/>
      <c r="NXG88" s="78"/>
      <c r="NXH88" s="9"/>
      <c r="NXI88" s="9"/>
      <c r="NXJ88" s="78"/>
      <c r="NXK88" s="9"/>
      <c r="NXL88" s="9"/>
      <c r="NXM88" s="78"/>
      <c r="NXN88" s="9"/>
      <c r="NXO88" s="9"/>
      <c r="NXP88" s="78"/>
      <c r="NXQ88" s="9"/>
      <c r="NXR88" s="9"/>
      <c r="NXS88" s="78"/>
      <c r="NXT88" s="9"/>
      <c r="NXU88" s="9"/>
      <c r="NXV88" s="78"/>
      <c r="NXW88" s="9"/>
      <c r="NXX88" s="9"/>
      <c r="NXY88" s="78"/>
      <c r="NXZ88" s="9"/>
      <c r="NYA88" s="9"/>
      <c r="NYB88" s="78"/>
      <c r="NYC88" s="9"/>
      <c r="NYD88" s="9"/>
      <c r="NYE88" s="78"/>
      <c r="NYF88" s="9"/>
      <c r="NYG88" s="9"/>
      <c r="NYH88" s="78"/>
      <c r="NYI88" s="9"/>
      <c r="NYJ88" s="9"/>
      <c r="NYK88" s="78"/>
      <c r="NYL88" s="9"/>
      <c r="NYM88" s="9"/>
      <c r="NYN88" s="78"/>
      <c r="NYO88" s="9"/>
      <c r="NYP88" s="9"/>
      <c r="NYQ88" s="78"/>
      <c r="NYR88" s="9"/>
      <c r="NYS88" s="9"/>
      <c r="NYT88" s="78"/>
      <c r="NYU88" s="9"/>
      <c r="NYV88" s="9"/>
      <c r="NYW88" s="78"/>
      <c r="NYX88" s="9"/>
      <c r="NYY88" s="9"/>
      <c r="NYZ88" s="78"/>
      <c r="NZA88" s="9"/>
      <c r="NZB88" s="9"/>
      <c r="NZC88" s="78"/>
      <c r="NZD88" s="9"/>
      <c r="NZE88" s="9"/>
      <c r="NZF88" s="78"/>
      <c r="NZG88" s="9"/>
      <c r="NZH88" s="9"/>
      <c r="NZI88" s="78"/>
      <c r="NZJ88" s="10"/>
      <c r="NZK88" s="10"/>
      <c r="NZL88" s="10"/>
      <c r="NZM88" s="9"/>
      <c r="NZN88" s="9"/>
      <c r="NZO88" s="78"/>
      <c r="NZP88" s="10"/>
      <c r="NZQ88" s="10"/>
      <c r="NZR88" s="10"/>
      <c r="NZS88" s="9"/>
      <c r="NZT88" s="9"/>
      <c r="NZU88" s="78"/>
      <c r="NZV88" s="9"/>
      <c r="NZW88" s="9"/>
      <c r="NZX88" s="78"/>
      <c r="NZY88" s="10"/>
      <c r="NZZ88" s="10"/>
      <c r="OAA88" s="10"/>
      <c r="OAB88" s="10"/>
      <c r="OAC88" s="10"/>
      <c r="OAD88" s="10"/>
      <c r="OAE88" s="57"/>
      <c r="OAF88" s="58"/>
      <c r="OAG88" s="9"/>
      <c r="OAH88" s="9"/>
      <c r="OAI88" s="78"/>
      <c r="OAJ88" s="9"/>
      <c r="OAK88" s="9"/>
      <c r="OAL88" s="78"/>
      <c r="OAM88" s="9"/>
      <c r="OAN88" s="9"/>
      <c r="OAO88" s="78"/>
      <c r="OAP88" s="9"/>
      <c r="OAQ88" s="9"/>
      <c r="OAR88" s="78"/>
      <c r="OAS88" s="9"/>
      <c r="OAT88" s="9"/>
      <c r="OAU88" s="78"/>
      <c r="OAV88" s="9"/>
      <c r="OAW88" s="9"/>
      <c r="OAX88" s="78"/>
      <c r="OAY88" s="9"/>
      <c r="OAZ88" s="9"/>
      <c r="OBA88" s="78"/>
      <c r="OBB88" s="9"/>
      <c r="OBC88" s="9"/>
      <c r="OBD88" s="78"/>
      <c r="OBE88" s="9"/>
      <c r="OBF88" s="9"/>
      <c r="OBG88" s="78"/>
      <c r="OBH88" s="9"/>
      <c r="OBI88" s="9"/>
      <c r="OBJ88" s="78"/>
      <c r="OBK88" s="9"/>
      <c r="OBL88" s="9"/>
      <c r="OBM88" s="78"/>
      <c r="OBN88" s="9"/>
      <c r="OBO88" s="9"/>
      <c r="OBP88" s="78"/>
      <c r="OBQ88" s="9"/>
      <c r="OBR88" s="9"/>
      <c r="OBS88" s="78"/>
      <c r="OBT88" s="9"/>
      <c r="OBU88" s="9"/>
      <c r="OBV88" s="78"/>
      <c r="OBW88" s="9"/>
      <c r="OBX88" s="9"/>
      <c r="OBY88" s="78"/>
      <c r="OBZ88" s="9"/>
      <c r="OCA88" s="9"/>
      <c r="OCB88" s="78"/>
      <c r="OCC88" s="9"/>
      <c r="OCD88" s="9"/>
      <c r="OCE88" s="78"/>
      <c r="OCF88" s="9"/>
      <c r="OCG88" s="9"/>
      <c r="OCH88" s="78"/>
      <c r="OCI88" s="9"/>
      <c r="OCJ88" s="9"/>
      <c r="OCK88" s="78"/>
      <c r="OCL88" s="9"/>
      <c r="OCM88" s="9"/>
      <c r="OCN88" s="78"/>
      <c r="OCO88" s="9"/>
      <c r="OCP88" s="9"/>
      <c r="OCQ88" s="78"/>
      <c r="OCR88" s="10"/>
      <c r="OCS88" s="10"/>
      <c r="OCT88" s="10"/>
      <c r="OCU88" s="9"/>
      <c r="OCV88" s="9"/>
      <c r="OCW88" s="78"/>
      <c r="OCX88" s="10"/>
      <c r="OCY88" s="10"/>
      <c r="OCZ88" s="10"/>
      <c r="ODA88" s="9"/>
      <c r="ODB88" s="9"/>
      <c r="ODC88" s="78"/>
      <c r="ODD88" s="9"/>
      <c r="ODE88" s="9"/>
      <c r="ODF88" s="78"/>
      <c r="ODG88" s="10"/>
      <c r="ODH88" s="10"/>
      <c r="ODI88" s="10"/>
      <c r="ODJ88" s="10"/>
      <c r="ODK88" s="10"/>
      <c r="ODL88" s="10"/>
      <c r="ODM88" s="57"/>
      <c r="ODN88" s="58"/>
      <c r="ODO88" s="9"/>
      <c r="ODP88" s="9"/>
      <c r="ODQ88" s="78"/>
      <c r="ODR88" s="9"/>
      <c r="ODS88" s="9"/>
      <c r="ODT88" s="78"/>
      <c r="ODU88" s="9"/>
      <c r="ODV88" s="9"/>
      <c r="ODW88" s="78"/>
      <c r="ODX88" s="9"/>
      <c r="ODY88" s="9"/>
      <c r="ODZ88" s="78"/>
      <c r="OEA88" s="9"/>
      <c r="OEB88" s="9"/>
      <c r="OEC88" s="78"/>
      <c r="OED88" s="9"/>
      <c r="OEE88" s="9"/>
      <c r="OEF88" s="78"/>
      <c r="OEG88" s="9"/>
      <c r="OEH88" s="9"/>
      <c r="OEI88" s="78"/>
      <c r="OEJ88" s="9"/>
      <c r="OEK88" s="9"/>
      <c r="OEL88" s="78"/>
      <c r="OEM88" s="9"/>
      <c r="OEN88" s="9"/>
      <c r="OEO88" s="78"/>
      <c r="OEP88" s="9"/>
      <c r="OEQ88" s="9"/>
      <c r="OER88" s="78"/>
      <c r="OES88" s="9"/>
      <c r="OET88" s="9"/>
      <c r="OEU88" s="78"/>
      <c r="OEV88" s="9"/>
      <c r="OEW88" s="9"/>
      <c r="OEX88" s="78"/>
      <c r="OEY88" s="9"/>
      <c r="OEZ88" s="9"/>
      <c r="OFA88" s="78"/>
      <c r="OFB88" s="9"/>
      <c r="OFC88" s="9"/>
      <c r="OFD88" s="78"/>
      <c r="OFE88" s="9"/>
      <c r="OFF88" s="9"/>
      <c r="OFG88" s="78"/>
      <c r="OFH88" s="9"/>
      <c r="OFI88" s="9"/>
      <c r="OFJ88" s="78"/>
      <c r="OFK88" s="9"/>
      <c r="OFL88" s="9"/>
      <c r="OFM88" s="78"/>
      <c r="OFN88" s="9"/>
      <c r="OFO88" s="9"/>
      <c r="OFP88" s="78"/>
      <c r="OFQ88" s="9"/>
      <c r="OFR88" s="9"/>
      <c r="OFS88" s="78"/>
      <c r="OFT88" s="9"/>
      <c r="OFU88" s="9"/>
      <c r="OFV88" s="78"/>
      <c r="OFW88" s="9"/>
      <c r="OFX88" s="9"/>
      <c r="OFY88" s="78"/>
      <c r="OFZ88" s="10"/>
      <c r="OGA88" s="10"/>
      <c r="OGB88" s="10"/>
      <c r="OGC88" s="9"/>
      <c r="OGD88" s="9"/>
      <c r="OGE88" s="78"/>
      <c r="OGF88" s="10"/>
      <c r="OGG88" s="10"/>
      <c r="OGH88" s="10"/>
      <c r="OGI88" s="9"/>
      <c r="OGJ88" s="9"/>
      <c r="OGK88" s="78"/>
      <c r="OGL88" s="9"/>
      <c r="OGM88" s="9"/>
      <c r="OGN88" s="78"/>
      <c r="OGO88" s="10"/>
      <c r="OGP88" s="10"/>
      <c r="OGQ88" s="10"/>
      <c r="OGR88" s="10"/>
      <c r="OGS88" s="10"/>
      <c r="OGT88" s="10"/>
      <c r="OGU88" s="57"/>
      <c r="OGV88" s="58"/>
      <c r="OGW88" s="9"/>
      <c r="OGX88" s="9"/>
      <c r="OGY88" s="78"/>
      <c r="OGZ88" s="9"/>
      <c r="OHA88" s="9"/>
      <c r="OHB88" s="78"/>
      <c r="OHC88" s="9"/>
      <c r="OHD88" s="9"/>
      <c r="OHE88" s="78"/>
      <c r="OHF88" s="9"/>
      <c r="OHG88" s="9"/>
      <c r="OHH88" s="78"/>
      <c r="OHI88" s="9"/>
      <c r="OHJ88" s="9"/>
      <c r="OHK88" s="78"/>
      <c r="OHL88" s="9"/>
      <c r="OHM88" s="9"/>
      <c r="OHN88" s="78"/>
      <c r="OHO88" s="9"/>
      <c r="OHP88" s="9"/>
      <c r="OHQ88" s="78"/>
      <c r="OHR88" s="9"/>
      <c r="OHS88" s="9"/>
      <c r="OHT88" s="78"/>
      <c r="OHU88" s="9"/>
      <c r="OHV88" s="9"/>
      <c r="OHW88" s="78"/>
      <c r="OHX88" s="9"/>
      <c r="OHY88" s="9"/>
      <c r="OHZ88" s="78"/>
      <c r="OIA88" s="9"/>
      <c r="OIB88" s="9"/>
      <c r="OIC88" s="78"/>
      <c r="OID88" s="9"/>
      <c r="OIE88" s="9"/>
      <c r="OIF88" s="78"/>
      <c r="OIG88" s="9"/>
      <c r="OIH88" s="9"/>
      <c r="OII88" s="78"/>
      <c r="OIJ88" s="9"/>
      <c r="OIK88" s="9"/>
      <c r="OIL88" s="78"/>
      <c r="OIM88" s="9"/>
      <c r="OIN88" s="9"/>
      <c r="OIO88" s="78"/>
      <c r="OIP88" s="9"/>
      <c r="OIQ88" s="9"/>
      <c r="OIR88" s="78"/>
      <c r="OIS88" s="9"/>
      <c r="OIT88" s="9"/>
      <c r="OIU88" s="78"/>
      <c r="OIV88" s="9"/>
      <c r="OIW88" s="9"/>
      <c r="OIX88" s="78"/>
      <c r="OIY88" s="9"/>
      <c r="OIZ88" s="9"/>
      <c r="OJA88" s="78"/>
      <c r="OJB88" s="9"/>
      <c r="OJC88" s="9"/>
      <c r="OJD88" s="78"/>
      <c r="OJE88" s="9"/>
      <c r="OJF88" s="9"/>
      <c r="OJG88" s="78"/>
      <c r="OJH88" s="10"/>
      <c r="OJI88" s="10"/>
      <c r="OJJ88" s="10"/>
      <c r="OJK88" s="9"/>
      <c r="OJL88" s="9"/>
      <c r="OJM88" s="78"/>
      <c r="OJN88" s="10"/>
      <c r="OJO88" s="10"/>
      <c r="OJP88" s="10"/>
      <c r="OJQ88" s="9"/>
      <c r="OJR88" s="9"/>
      <c r="OJS88" s="78"/>
      <c r="OJT88" s="9"/>
      <c r="OJU88" s="9"/>
      <c r="OJV88" s="78"/>
      <c r="OJW88" s="10"/>
      <c r="OJX88" s="10"/>
      <c r="OJY88" s="10"/>
      <c r="OJZ88" s="10"/>
      <c r="OKA88" s="10"/>
      <c r="OKB88" s="10"/>
      <c r="OKC88" s="57"/>
      <c r="OKD88" s="58"/>
      <c r="OKE88" s="9"/>
      <c r="OKF88" s="9"/>
      <c r="OKG88" s="78"/>
      <c r="OKH88" s="9"/>
      <c r="OKI88" s="9"/>
      <c r="OKJ88" s="78"/>
      <c r="OKK88" s="9"/>
      <c r="OKL88" s="9"/>
      <c r="OKM88" s="78"/>
      <c r="OKN88" s="9"/>
      <c r="OKO88" s="9"/>
      <c r="OKP88" s="78"/>
      <c r="OKQ88" s="9"/>
      <c r="OKR88" s="9"/>
      <c r="OKS88" s="78"/>
      <c r="OKT88" s="9"/>
      <c r="OKU88" s="9"/>
      <c r="OKV88" s="78"/>
      <c r="OKW88" s="9"/>
      <c r="OKX88" s="9"/>
      <c r="OKY88" s="78"/>
      <c r="OKZ88" s="9"/>
      <c r="OLA88" s="9"/>
      <c r="OLB88" s="78"/>
      <c r="OLC88" s="9"/>
      <c r="OLD88" s="9"/>
      <c r="OLE88" s="78"/>
      <c r="OLF88" s="9"/>
      <c r="OLG88" s="9"/>
      <c r="OLH88" s="78"/>
      <c r="OLI88" s="9"/>
      <c r="OLJ88" s="9"/>
      <c r="OLK88" s="78"/>
      <c r="OLL88" s="9"/>
      <c r="OLM88" s="9"/>
      <c r="OLN88" s="78"/>
      <c r="OLO88" s="9"/>
      <c r="OLP88" s="9"/>
      <c r="OLQ88" s="78"/>
      <c r="OLR88" s="9"/>
      <c r="OLS88" s="9"/>
      <c r="OLT88" s="78"/>
      <c r="OLU88" s="9"/>
      <c r="OLV88" s="9"/>
      <c r="OLW88" s="78"/>
      <c r="OLX88" s="9"/>
      <c r="OLY88" s="9"/>
      <c r="OLZ88" s="78"/>
      <c r="OMA88" s="9"/>
      <c r="OMB88" s="9"/>
      <c r="OMC88" s="78"/>
      <c r="OMD88" s="9"/>
      <c r="OME88" s="9"/>
      <c r="OMF88" s="78"/>
      <c r="OMG88" s="9"/>
      <c r="OMH88" s="9"/>
      <c r="OMI88" s="78"/>
      <c r="OMJ88" s="9"/>
      <c r="OMK88" s="9"/>
      <c r="OML88" s="78"/>
      <c r="OMM88" s="9"/>
      <c r="OMN88" s="9"/>
      <c r="OMO88" s="78"/>
      <c r="OMP88" s="10"/>
      <c r="OMQ88" s="10"/>
      <c r="OMR88" s="10"/>
      <c r="OMS88" s="9"/>
      <c r="OMT88" s="9"/>
      <c r="OMU88" s="78"/>
      <c r="OMV88" s="10"/>
      <c r="OMW88" s="10"/>
      <c r="OMX88" s="10"/>
      <c r="OMY88" s="9"/>
      <c r="OMZ88" s="9"/>
      <c r="ONA88" s="78"/>
      <c r="ONB88" s="9"/>
      <c r="ONC88" s="9"/>
      <c r="OND88" s="78"/>
      <c r="ONE88" s="10"/>
      <c r="ONF88" s="10"/>
      <c r="ONG88" s="10"/>
      <c r="ONH88" s="10"/>
      <c r="ONI88" s="10"/>
      <c r="ONJ88" s="10"/>
      <c r="ONK88" s="57"/>
      <c r="ONL88" s="58"/>
      <c r="ONM88" s="9"/>
      <c r="ONN88" s="9"/>
      <c r="ONO88" s="78"/>
      <c r="ONP88" s="9"/>
      <c r="ONQ88" s="9"/>
      <c r="ONR88" s="78"/>
      <c r="ONS88" s="9"/>
      <c r="ONT88" s="9"/>
      <c r="ONU88" s="78"/>
      <c r="ONV88" s="9"/>
      <c r="ONW88" s="9"/>
      <c r="ONX88" s="78"/>
      <c r="ONY88" s="9"/>
      <c r="ONZ88" s="9"/>
      <c r="OOA88" s="78"/>
      <c r="OOB88" s="9"/>
      <c r="OOC88" s="9"/>
      <c r="OOD88" s="78"/>
      <c r="OOE88" s="9"/>
      <c r="OOF88" s="9"/>
      <c r="OOG88" s="78"/>
      <c r="OOH88" s="9"/>
      <c r="OOI88" s="9"/>
      <c r="OOJ88" s="78"/>
      <c r="OOK88" s="9"/>
      <c r="OOL88" s="9"/>
      <c r="OOM88" s="78"/>
      <c r="OON88" s="9"/>
      <c r="OOO88" s="9"/>
      <c r="OOP88" s="78"/>
      <c r="OOQ88" s="9"/>
      <c r="OOR88" s="9"/>
      <c r="OOS88" s="78"/>
      <c r="OOT88" s="9"/>
      <c r="OOU88" s="9"/>
      <c r="OOV88" s="78"/>
      <c r="OOW88" s="9"/>
      <c r="OOX88" s="9"/>
      <c r="OOY88" s="78"/>
      <c r="OOZ88" s="9"/>
      <c r="OPA88" s="9"/>
      <c r="OPB88" s="78"/>
      <c r="OPC88" s="9"/>
      <c r="OPD88" s="9"/>
      <c r="OPE88" s="78"/>
      <c r="OPF88" s="9"/>
      <c r="OPG88" s="9"/>
      <c r="OPH88" s="78"/>
      <c r="OPI88" s="9"/>
      <c r="OPJ88" s="9"/>
      <c r="OPK88" s="78"/>
      <c r="OPL88" s="9"/>
      <c r="OPM88" s="9"/>
      <c r="OPN88" s="78"/>
      <c r="OPO88" s="9"/>
      <c r="OPP88" s="9"/>
      <c r="OPQ88" s="78"/>
      <c r="OPR88" s="9"/>
      <c r="OPS88" s="9"/>
      <c r="OPT88" s="78"/>
      <c r="OPU88" s="9"/>
      <c r="OPV88" s="9"/>
      <c r="OPW88" s="78"/>
      <c r="OPX88" s="10"/>
      <c r="OPY88" s="10"/>
      <c r="OPZ88" s="10"/>
      <c r="OQA88" s="9"/>
      <c r="OQB88" s="9"/>
      <c r="OQC88" s="78"/>
      <c r="OQD88" s="10"/>
      <c r="OQE88" s="10"/>
      <c r="OQF88" s="10"/>
      <c r="OQG88" s="9"/>
      <c r="OQH88" s="9"/>
      <c r="OQI88" s="78"/>
      <c r="OQJ88" s="9"/>
      <c r="OQK88" s="9"/>
      <c r="OQL88" s="78"/>
      <c r="OQM88" s="10"/>
      <c r="OQN88" s="10"/>
      <c r="OQO88" s="10"/>
      <c r="OQP88" s="10"/>
      <c r="OQQ88" s="10"/>
      <c r="OQR88" s="10"/>
      <c r="OQS88" s="57"/>
      <c r="OQT88" s="58"/>
      <c r="OQU88" s="9"/>
      <c r="OQV88" s="9"/>
      <c r="OQW88" s="78"/>
      <c r="OQX88" s="9"/>
      <c r="OQY88" s="9"/>
      <c r="OQZ88" s="78"/>
      <c r="ORA88" s="9"/>
      <c r="ORB88" s="9"/>
      <c r="ORC88" s="78"/>
      <c r="ORD88" s="9"/>
      <c r="ORE88" s="9"/>
      <c r="ORF88" s="78"/>
      <c r="ORG88" s="9"/>
      <c r="ORH88" s="9"/>
      <c r="ORI88" s="78"/>
      <c r="ORJ88" s="9"/>
      <c r="ORK88" s="9"/>
      <c r="ORL88" s="78"/>
      <c r="ORM88" s="9"/>
      <c r="ORN88" s="9"/>
      <c r="ORO88" s="78"/>
      <c r="ORP88" s="9"/>
      <c r="ORQ88" s="9"/>
      <c r="ORR88" s="78"/>
      <c r="ORS88" s="9"/>
      <c r="ORT88" s="9"/>
      <c r="ORU88" s="78"/>
      <c r="ORV88" s="9"/>
      <c r="ORW88" s="9"/>
      <c r="ORX88" s="78"/>
      <c r="ORY88" s="9"/>
      <c r="ORZ88" s="9"/>
      <c r="OSA88" s="78"/>
      <c r="OSB88" s="9"/>
      <c r="OSC88" s="9"/>
      <c r="OSD88" s="78"/>
      <c r="OSE88" s="9"/>
      <c r="OSF88" s="9"/>
      <c r="OSG88" s="78"/>
      <c r="OSH88" s="9"/>
      <c r="OSI88" s="9"/>
      <c r="OSJ88" s="78"/>
      <c r="OSK88" s="9"/>
      <c r="OSL88" s="9"/>
      <c r="OSM88" s="78"/>
      <c r="OSN88" s="9"/>
      <c r="OSO88" s="9"/>
      <c r="OSP88" s="78"/>
      <c r="OSQ88" s="9"/>
      <c r="OSR88" s="9"/>
      <c r="OSS88" s="78"/>
      <c r="OST88" s="9"/>
      <c r="OSU88" s="9"/>
      <c r="OSV88" s="78"/>
      <c r="OSW88" s="9"/>
      <c r="OSX88" s="9"/>
      <c r="OSY88" s="78"/>
      <c r="OSZ88" s="9"/>
      <c r="OTA88" s="9"/>
      <c r="OTB88" s="78"/>
      <c r="OTC88" s="9"/>
      <c r="OTD88" s="9"/>
      <c r="OTE88" s="78"/>
      <c r="OTF88" s="10"/>
      <c r="OTG88" s="10"/>
      <c r="OTH88" s="10"/>
      <c r="OTI88" s="9"/>
      <c r="OTJ88" s="9"/>
      <c r="OTK88" s="78"/>
      <c r="OTL88" s="10"/>
      <c r="OTM88" s="10"/>
      <c r="OTN88" s="10"/>
      <c r="OTO88" s="9"/>
      <c r="OTP88" s="9"/>
      <c r="OTQ88" s="78"/>
      <c r="OTR88" s="9"/>
      <c r="OTS88" s="9"/>
      <c r="OTT88" s="78"/>
      <c r="OTU88" s="10"/>
      <c r="OTV88" s="10"/>
      <c r="OTW88" s="10"/>
      <c r="OTX88" s="10"/>
      <c r="OTY88" s="10"/>
      <c r="OTZ88" s="10"/>
      <c r="OUA88" s="57"/>
      <c r="OUB88" s="58"/>
      <c r="OUC88" s="9"/>
      <c r="OUD88" s="9"/>
      <c r="OUE88" s="78"/>
      <c r="OUF88" s="9"/>
      <c r="OUG88" s="9"/>
      <c r="OUH88" s="78"/>
      <c r="OUI88" s="9"/>
      <c r="OUJ88" s="9"/>
      <c r="OUK88" s="78"/>
      <c r="OUL88" s="9"/>
      <c r="OUM88" s="9"/>
      <c r="OUN88" s="78"/>
      <c r="OUO88" s="9"/>
      <c r="OUP88" s="9"/>
      <c r="OUQ88" s="78"/>
      <c r="OUR88" s="9"/>
      <c r="OUS88" s="9"/>
      <c r="OUT88" s="78"/>
      <c r="OUU88" s="9"/>
      <c r="OUV88" s="9"/>
      <c r="OUW88" s="78"/>
      <c r="OUX88" s="9"/>
      <c r="OUY88" s="9"/>
      <c r="OUZ88" s="78"/>
      <c r="OVA88" s="9"/>
      <c r="OVB88" s="9"/>
      <c r="OVC88" s="78"/>
      <c r="OVD88" s="9"/>
      <c r="OVE88" s="9"/>
      <c r="OVF88" s="78"/>
      <c r="OVG88" s="9"/>
      <c r="OVH88" s="9"/>
      <c r="OVI88" s="78"/>
      <c r="OVJ88" s="9"/>
      <c r="OVK88" s="9"/>
      <c r="OVL88" s="78"/>
      <c r="OVM88" s="9"/>
      <c r="OVN88" s="9"/>
      <c r="OVO88" s="78"/>
      <c r="OVP88" s="9"/>
      <c r="OVQ88" s="9"/>
      <c r="OVR88" s="78"/>
      <c r="OVS88" s="9"/>
      <c r="OVT88" s="9"/>
      <c r="OVU88" s="78"/>
      <c r="OVV88" s="9"/>
      <c r="OVW88" s="9"/>
      <c r="OVX88" s="78"/>
      <c r="OVY88" s="9"/>
      <c r="OVZ88" s="9"/>
      <c r="OWA88" s="78"/>
      <c r="OWB88" s="9"/>
      <c r="OWC88" s="9"/>
      <c r="OWD88" s="78"/>
      <c r="OWE88" s="9"/>
      <c r="OWF88" s="9"/>
      <c r="OWG88" s="78"/>
      <c r="OWH88" s="9"/>
      <c r="OWI88" s="9"/>
      <c r="OWJ88" s="78"/>
      <c r="OWK88" s="9"/>
      <c r="OWL88" s="9"/>
      <c r="OWM88" s="78"/>
      <c r="OWN88" s="10"/>
      <c r="OWO88" s="10"/>
      <c r="OWP88" s="10"/>
      <c r="OWQ88" s="9"/>
      <c r="OWR88" s="9"/>
      <c r="OWS88" s="78"/>
      <c r="OWT88" s="10"/>
      <c r="OWU88" s="10"/>
      <c r="OWV88" s="10"/>
      <c r="OWW88" s="9"/>
      <c r="OWX88" s="9"/>
      <c r="OWY88" s="78"/>
      <c r="OWZ88" s="9"/>
      <c r="OXA88" s="9"/>
      <c r="OXB88" s="78"/>
      <c r="OXC88" s="10"/>
      <c r="OXD88" s="10"/>
      <c r="OXE88" s="10"/>
      <c r="OXF88" s="10"/>
      <c r="OXG88" s="10"/>
      <c r="OXH88" s="10"/>
      <c r="OXI88" s="57"/>
      <c r="OXJ88" s="58"/>
      <c r="OXK88" s="9"/>
      <c r="OXL88" s="9"/>
      <c r="OXM88" s="78"/>
      <c r="OXN88" s="9"/>
      <c r="OXO88" s="9"/>
      <c r="OXP88" s="78"/>
      <c r="OXQ88" s="9"/>
      <c r="OXR88" s="9"/>
      <c r="OXS88" s="78"/>
      <c r="OXT88" s="9"/>
      <c r="OXU88" s="9"/>
      <c r="OXV88" s="78"/>
      <c r="OXW88" s="9"/>
      <c r="OXX88" s="9"/>
      <c r="OXY88" s="78"/>
      <c r="OXZ88" s="9"/>
      <c r="OYA88" s="9"/>
      <c r="OYB88" s="78"/>
      <c r="OYC88" s="9"/>
      <c r="OYD88" s="9"/>
      <c r="OYE88" s="78"/>
      <c r="OYF88" s="9"/>
      <c r="OYG88" s="9"/>
      <c r="OYH88" s="78"/>
      <c r="OYI88" s="9"/>
      <c r="OYJ88" s="9"/>
      <c r="OYK88" s="78"/>
      <c r="OYL88" s="9"/>
      <c r="OYM88" s="9"/>
      <c r="OYN88" s="78"/>
      <c r="OYO88" s="9"/>
      <c r="OYP88" s="9"/>
      <c r="OYQ88" s="78"/>
      <c r="OYR88" s="9"/>
      <c r="OYS88" s="9"/>
      <c r="OYT88" s="78"/>
      <c r="OYU88" s="9"/>
      <c r="OYV88" s="9"/>
      <c r="OYW88" s="78"/>
      <c r="OYX88" s="9"/>
      <c r="OYY88" s="9"/>
      <c r="OYZ88" s="78"/>
      <c r="OZA88" s="9"/>
      <c r="OZB88" s="9"/>
      <c r="OZC88" s="78"/>
      <c r="OZD88" s="9"/>
      <c r="OZE88" s="9"/>
      <c r="OZF88" s="78"/>
      <c r="OZG88" s="9"/>
      <c r="OZH88" s="9"/>
      <c r="OZI88" s="78"/>
      <c r="OZJ88" s="9"/>
      <c r="OZK88" s="9"/>
      <c r="OZL88" s="78"/>
      <c r="OZM88" s="9"/>
      <c r="OZN88" s="9"/>
      <c r="OZO88" s="78"/>
      <c r="OZP88" s="9"/>
      <c r="OZQ88" s="9"/>
      <c r="OZR88" s="78"/>
      <c r="OZS88" s="9"/>
      <c r="OZT88" s="9"/>
      <c r="OZU88" s="78"/>
      <c r="OZV88" s="10"/>
      <c r="OZW88" s="10"/>
      <c r="OZX88" s="10"/>
      <c r="OZY88" s="9"/>
      <c r="OZZ88" s="9"/>
      <c r="PAA88" s="78"/>
      <c r="PAB88" s="10"/>
      <c r="PAC88" s="10"/>
      <c r="PAD88" s="10"/>
      <c r="PAE88" s="9"/>
      <c r="PAF88" s="9"/>
      <c r="PAG88" s="78"/>
      <c r="PAH88" s="9"/>
      <c r="PAI88" s="9"/>
      <c r="PAJ88" s="78"/>
      <c r="PAK88" s="10"/>
      <c r="PAL88" s="10"/>
      <c r="PAM88" s="10"/>
      <c r="PAN88" s="10"/>
      <c r="PAO88" s="10"/>
      <c r="PAP88" s="10"/>
      <c r="PAQ88" s="57"/>
      <c r="PAR88" s="58"/>
      <c r="PAS88" s="9"/>
      <c r="PAT88" s="9"/>
      <c r="PAU88" s="78"/>
      <c r="PAV88" s="9"/>
      <c r="PAW88" s="9"/>
      <c r="PAX88" s="78"/>
      <c r="PAY88" s="9"/>
      <c r="PAZ88" s="9"/>
      <c r="PBA88" s="78"/>
      <c r="PBB88" s="9"/>
      <c r="PBC88" s="9"/>
      <c r="PBD88" s="78"/>
      <c r="PBE88" s="9"/>
      <c r="PBF88" s="9"/>
      <c r="PBG88" s="78"/>
      <c r="PBH88" s="9"/>
      <c r="PBI88" s="9"/>
      <c r="PBJ88" s="78"/>
      <c r="PBK88" s="9"/>
      <c r="PBL88" s="9"/>
      <c r="PBM88" s="78"/>
      <c r="PBN88" s="9"/>
      <c r="PBO88" s="9"/>
      <c r="PBP88" s="78"/>
      <c r="PBQ88" s="9"/>
      <c r="PBR88" s="9"/>
      <c r="PBS88" s="78"/>
      <c r="PBT88" s="9"/>
      <c r="PBU88" s="9"/>
      <c r="PBV88" s="78"/>
      <c r="PBW88" s="9"/>
      <c r="PBX88" s="9"/>
      <c r="PBY88" s="78"/>
      <c r="PBZ88" s="9"/>
      <c r="PCA88" s="9"/>
      <c r="PCB88" s="78"/>
      <c r="PCC88" s="9"/>
      <c r="PCD88" s="9"/>
      <c r="PCE88" s="78"/>
      <c r="PCF88" s="9"/>
      <c r="PCG88" s="9"/>
      <c r="PCH88" s="78"/>
      <c r="PCI88" s="9"/>
      <c r="PCJ88" s="9"/>
      <c r="PCK88" s="78"/>
      <c r="PCL88" s="9"/>
      <c r="PCM88" s="9"/>
      <c r="PCN88" s="78"/>
      <c r="PCO88" s="9"/>
      <c r="PCP88" s="9"/>
      <c r="PCQ88" s="78"/>
      <c r="PCR88" s="9"/>
      <c r="PCS88" s="9"/>
      <c r="PCT88" s="78"/>
      <c r="PCU88" s="9"/>
      <c r="PCV88" s="9"/>
      <c r="PCW88" s="78"/>
      <c r="PCX88" s="9"/>
      <c r="PCY88" s="9"/>
      <c r="PCZ88" s="78"/>
      <c r="PDA88" s="9"/>
      <c r="PDB88" s="9"/>
      <c r="PDC88" s="78"/>
      <c r="PDD88" s="10"/>
      <c r="PDE88" s="10"/>
      <c r="PDF88" s="10"/>
      <c r="PDG88" s="9"/>
      <c r="PDH88" s="9"/>
      <c r="PDI88" s="78"/>
      <c r="PDJ88" s="10"/>
      <c r="PDK88" s="10"/>
      <c r="PDL88" s="10"/>
      <c r="PDM88" s="9"/>
      <c r="PDN88" s="9"/>
      <c r="PDO88" s="78"/>
      <c r="PDP88" s="9"/>
      <c r="PDQ88" s="9"/>
      <c r="PDR88" s="78"/>
      <c r="PDS88" s="10"/>
      <c r="PDT88" s="10"/>
      <c r="PDU88" s="10"/>
      <c r="PDV88" s="10"/>
      <c r="PDW88" s="10"/>
      <c r="PDX88" s="10"/>
      <c r="PDY88" s="57"/>
      <c r="PDZ88" s="58"/>
      <c r="PEA88" s="9"/>
      <c r="PEB88" s="9"/>
      <c r="PEC88" s="78"/>
      <c r="PED88" s="9"/>
      <c r="PEE88" s="9"/>
      <c r="PEF88" s="78"/>
      <c r="PEG88" s="9"/>
      <c r="PEH88" s="9"/>
      <c r="PEI88" s="78"/>
      <c r="PEJ88" s="9"/>
      <c r="PEK88" s="9"/>
      <c r="PEL88" s="78"/>
      <c r="PEM88" s="9"/>
      <c r="PEN88" s="9"/>
      <c r="PEO88" s="78"/>
      <c r="PEP88" s="9"/>
      <c r="PEQ88" s="9"/>
      <c r="PER88" s="78"/>
      <c r="PES88" s="9"/>
      <c r="PET88" s="9"/>
      <c r="PEU88" s="78"/>
      <c r="PEV88" s="9"/>
      <c r="PEW88" s="9"/>
      <c r="PEX88" s="78"/>
      <c r="PEY88" s="9"/>
      <c r="PEZ88" s="9"/>
      <c r="PFA88" s="78"/>
      <c r="PFB88" s="9"/>
      <c r="PFC88" s="9"/>
      <c r="PFD88" s="78"/>
      <c r="PFE88" s="9"/>
      <c r="PFF88" s="9"/>
      <c r="PFG88" s="78"/>
      <c r="PFH88" s="9"/>
      <c r="PFI88" s="9"/>
      <c r="PFJ88" s="78"/>
      <c r="PFK88" s="9"/>
      <c r="PFL88" s="9"/>
      <c r="PFM88" s="78"/>
      <c r="PFN88" s="9"/>
      <c r="PFO88" s="9"/>
      <c r="PFP88" s="78"/>
      <c r="PFQ88" s="9"/>
      <c r="PFR88" s="9"/>
      <c r="PFS88" s="78"/>
      <c r="PFT88" s="9"/>
      <c r="PFU88" s="9"/>
      <c r="PFV88" s="78"/>
      <c r="PFW88" s="9"/>
      <c r="PFX88" s="9"/>
      <c r="PFY88" s="78"/>
      <c r="PFZ88" s="9"/>
      <c r="PGA88" s="9"/>
      <c r="PGB88" s="78"/>
      <c r="PGC88" s="9"/>
      <c r="PGD88" s="9"/>
      <c r="PGE88" s="78"/>
      <c r="PGF88" s="9"/>
      <c r="PGG88" s="9"/>
      <c r="PGH88" s="78"/>
      <c r="PGI88" s="9"/>
      <c r="PGJ88" s="9"/>
      <c r="PGK88" s="78"/>
      <c r="PGL88" s="10"/>
      <c r="PGM88" s="10"/>
      <c r="PGN88" s="10"/>
      <c r="PGO88" s="9"/>
      <c r="PGP88" s="9"/>
      <c r="PGQ88" s="78"/>
      <c r="PGR88" s="10"/>
      <c r="PGS88" s="10"/>
      <c r="PGT88" s="10"/>
      <c r="PGU88" s="9"/>
      <c r="PGV88" s="9"/>
      <c r="PGW88" s="78"/>
      <c r="PGX88" s="9"/>
      <c r="PGY88" s="9"/>
      <c r="PGZ88" s="78"/>
      <c r="PHA88" s="10"/>
      <c r="PHB88" s="10"/>
      <c r="PHC88" s="10"/>
      <c r="PHD88" s="10"/>
      <c r="PHE88" s="10"/>
      <c r="PHF88" s="10"/>
      <c r="PHG88" s="57"/>
      <c r="PHH88" s="58"/>
      <c r="PHI88" s="9"/>
      <c r="PHJ88" s="9"/>
      <c r="PHK88" s="78"/>
      <c r="PHL88" s="9"/>
      <c r="PHM88" s="9"/>
      <c r="PHN88" s="78"/>
      <c r="PHO88" s="9"/>
      <c r="PHP88" s="9"/>
      <c r="PHQ88" s="78"/>
      <c r="PHR88" s="9"/>
      <c r="PHS88" s="9"/>
      <c r="PHT88" s="78"/>
      <c r="PHU88" s="9"/>
      <c r="PHV88" s="9"/>
      <c r="PHW88" s="78"/>
      <c r="PHX88" s="9"/>
      <c r="PHY88" s="9"/>
      <c r="PHZ88" s="78"/>
      <c r="PIA88" s="9"/>
      <c r="PIB88" s="9"/>
      <c r="PIC88" s="78"/>
      <c r="PID88" s="9"/>
      <c r="PIE88" s="9"/>
      <c r="PIF88" s="78"/>
      <c r="PIG88" s="9"/>
      <c r="PIH88" s="9"/>
      <c r="PII88" s="78"/>
      <c r="PIJ88" s="9"/>
      <c r="PIK88" s="9"/>
      <c r="PIL88" s="78"/>
      <c r="PIM88" s="9"/>
      <c r="PIN88" s="9"/>
      <c r="PIO88" s="78"/>
      <c r="PIP88" s="9"/>
      <c r="PIQ88" s="9"/>
      <c r="PIR88" s="78"/>
      <c r="PIS88" s="9"/>
      <c r="PIT88" s="9"/>
      <c r="PIU88" s="78"/>
      <c r="PIV88" s="9"/>
      <c r="PIW88" s="9"/>
      <c r="PIX88" s="78"/>
      <c r="PIY88" s="9"/>
      <c r="PIZ88" s="9"/>
      <c r="PJA88" s="78"/>
      <c r="PJB88" s="9"/>
      <c r="PJC88" s="9"/>
      <c r="PJD88" s="78"/>
      <c r="PJE88" s="9"/>
      <c r="PJF88" s="9"/>
      <c r="PJG88" s="78"/>
      <c r="PJH88" s="9"/>
      <c r="PJI88" s="9"/>
      <c r="PJJ88" s="78"/>
      <c r="PJK88" s="9"/>
      <c r="PJL88" s="9"/>
      <c r="PJM88" s="78"/>
      <c r="PJN88" s="9"/>
      <c r="PJO88" s="9"/>
      <c r="PJP88" s="78"/>
      <c r="PJQ88" s="9"/>
      <c r="PJR88" s="9"/>
      <c r="PJS88" s="78"/>
      <c r="PJT88" s="10"/>
      <c r="PJU88" s="10"/>
      <c r="PJV88" s="10"/>
      <c r="PJW88" s="9"/>
      <c r="PJX88" s="9"/>
      <c r="PJY88" s="78"/>
      <c r="PJZ88" s="10"/>
      <c r="PKA88" s="10"/>
      <c r="PKB88" s="10"/>
      <c r="PKC88" s="9"/>
      <c r="PKD88" s="9"/>
      <c r="PKE88" s="78"/>
      <c r="PKF88" s="9"/>
      <c r="PKG88" s="9"/>
      <c r="PKH88" s="78"/>
      <c r="PKI88" s="10"/>
      <c r="PKJ88" s="10"/>
      <c r="PKK88" s="10"/>
      <c r="PKL88" s="10"/>
      <c r="PKM88" s="10"/>
      <c r="PKN88" s="10"/>
      <c r="PKO88" s="57"/>
      <c r="PKP88" s="58"/>
      <c r="PKQ88" s="9"/>
      <c r="PKR88" s="9"/>
      <c r="PKS88" s="78"/>
      <c r="PKT88" s="9"/>
      <c r="PKU88" s="9"/>
      <c r="PKV88" s="78"/>
      <c r="PKW88" s="9"/>
      <c r="PKX88" s="9"/>
      <c r="PKY88" s="78"/>
      <c r="PKZ88" s="9"/>
      <c r="PLA88" s="9"/>
      <c r="PLB88" s="78"/>
      <c r="PLC88" s="9"/>
      <c r="PLD88" s="9"/>
      <c r="PLE88" s="78"/>
      <c r="PLF88" s="9"/>
      <c r="PLG88" s="9"/>
      <c r="PLH88" s="78"/>
      <c r="PLI88" s="9"/>
      <c r="PLJ88" s="9"/>
      <c r="PLK88" s="78"/>
      <c r="PLL88" s="9"/>
      <c r="PLM88" s="9"/>
      <c r="PLN88" s="78"/>
      <c r="PLO88" s="9"/>
      <c r="PLP88" s="9"/>
      <c r="PLQ88" s="78"/>
      <c r="PLR88" s="9"/>
      <c r="PLS88" s="9"/>
      <c r="PLT88" s="78"/>
      <c r="PLU88" s="9"/>
      <c r="PLV88" s="9"/>
      <c r="PLW88" s="78"/>
      <c r="PLX88" s="9"/>
      <c r="PLY88" s="9"/>
      <c r="PLZ88" s="78"/>
      <c r="PMA88" s="9"/>
      <c r="PMB88" s="9"/>
      <c r="PMC88" s="78"/>
      <c r="PMD88" s="9"/>
      <c r="PME88" s="9"/>
      <c r="PMF88" s="78"/>
      <c r="PMG88" s="9"/>
      <c r="PMH88" s="9"/>
      <c r="PMI88" s="78"/>
      <c r="PMJ88" s="9"/>
      <c r="PMK88" s="9"/>
      <c r="PML88" s="78"/>
      <c r="PMM88" s="9"/>
      <c r="PMN88" s="9"/>
      <c r="PMO88" s="78"/>
      <c r="PMP88" s="9"/>
      <c r="PMQ88" s="9"/>
      <c r="PMR88" s="78"/>
      <c r="PMS88" s="9"/>
      <c r="PMT88" s="9"/>
      <c r="PMU88" s="78"/>
      <c r="PMV88" s="9"/>
      <c r="PMW88" s="9"/>
      <c r="PMX88" s="78"/>
      <c r="PMY88" s="9"/>
      <c r="PMZ88" s="9"/>
      <c r="PNA88" s="78"/>
      <c r="PNB88" s="10"/>
      <c r="PNC88" s="10"/>
      <c r="PND88" s="10"/>
      <c r="PNE88" s="9"/>
      <c r="PNF88" s="9"/>
      <c r="PNG88" s="78"/>
      <c r="PNH88" s="10"/>
      <c r="PNI88" s="10"/>
      <c r="PNJ88" s="10"/>
      <c r="PNK88" s="9"/>
      <c r="PNL88" s="9"/>
      <c r="PNM88" s="78"/>
      <c r="PNN88" s="9"/>
      <c r="PNO88" s="9"/>
      <c r="PNP88" s="78"/>
      <c r="PNQ88" s="10"/>
      <c r="PNR88" s="10"/>
      <c r="PNS88" s="10"/>
      <c r="PNT88" s="10"/>
      <c r="PNU88" s="10"/>
      <c r="PNV88" s="10"/>
      <c r="PNW88" s="57"/>
      <c r="PNX88" s="58"/>
      <c r="PNY88" s="9"/>
      <c r="PNZ88" s="9"/>
      <c r="POA88" s="78"/>
      <c r="POB88" s="9"/>
      <c r="POC88" s="9"/>
      <c r="POD88" s="78"/>
      <c r="POE88" s="9"/>
      <c r="POF88" s="9"/>
      <c r="POG88" s="78"/>
      <c r="POH88" s="9"/>
      <c r="POI88" s="9"/>
      <c r="POJ88" s="78"/>
      <c r="POK88" s="9"/>
      <c r="POL88" s="9"/>
      <c r="POM88" s="78"/>
      <c r="PON88" s="9"/>
      <c r="POO88" s="9"/>
      <c r="POP88" s="78"/>
      <c r="POQ88" s="9"/>
      <c r="POR88" s="9"/>
      <c r="POS88" s="78"/>
      <c r="POT88" s="9"/>
      <c r="POU88" s="9"/>
      <c r="POV88" s="78"/>
      <c r="POW88" s="9"/>
      <c r="POX88" s="9"/>
      <c r="POY88" s="78"/>
      <c r="POZ88" s="9"/>
      <c r="PPA88" s="9"/>
      <c r="PPB88" s="78"/>
      <c r="PPC88" s="9"/>
      <c r="PPD88" s="9"/>
      <c r="PPE88" s="78"/>
      <c r="PPF88" s="9"/>
      <c r="PPG88" s="9"/>
      <c r="PPH88" s="78"/>
      <c r="PPI88" s="9"/>
      <c r="PPJ88" s="9"/>
      <c r="PPK88" s="78"/>
      <c r="PPL88" s="9"/>
      <c r="PPM88" s="9"/>
      <c r="PPN88" s="78"/>
      <c r="PPO88" s="9"/>
      <c r="PPP88" s="9"/>
      <c r="PPQ88" s="78"/>
      <c r="PPR88" s="9"/>
      <c r="PPS88" s="9"/>
      <c r="PPT88" s="78"/>
      <c r="PPU88" s="9"/>
      <c r="PPV88" s="9"/>
      <c r="PPW88" s="78"/>
      <c r="PPX88" s="9"/>
      <c r="PPY88" s="9"/>
      <c r="PPZ88" s="78"/>
      <c r="PQA88" s="9"/>
      <c r="PQB88" s="9"/>
      <c r="PQC88" s="78"/>
      <c r="PQD88" s="9"/>
      <c r="PQE88" s="9"/>
      <c r="PQF88" s="78"/>
      <c r="PQG88" s="9"/>
      <c r="PQH88" s="9"/>
      <c r="PQI88" s="78"/>
      <c r="PQJ88" s="10"/>
      <c r="PQK88" s="10"/>
      <c r="PQL88" s="10"/>
      <c r="PQM88" s="9"/>
      <c r="PQN88" s="9"/>
      <c r="PQO88" s="78"/>
      <c r="PQP88" s="10"/>
      <c r="PQQ88" s="10"/>
      <c r="PQR88" s="10"/>
      <c r="PQS88" s="9"/>
      <c r="PQT88" s="9"/>
      <c r="PQU88" s="78"/>
      <c r="PQV88" s="9"/>
      <c r="PQW88" s="9"/>
      <c r="PQX88" s="78"/>
      <c r="PQY88" s="10"/>
      <c r="PQZ88" s="10"/>
      <c r="PRA88" s="10"/>
      <c r="PRB88" s="10"/>
      <c r="PRC88" s="10"/>
      <c r="PRD88" s="10"/>
      <c r="PRE88" s="57"/>
      <c r="PRF88" s="58"/>
      <c r="PRG88" s="9"/>
      <c r="PRH88" s="9"/>
      <c r="PRI88" s="78"/>
      <c r="PRJ88" s="9"/>
      <c r="PRK88" s="9"/>
      <c r="PRL88" s="78"/>
      <c r="PRM88" s="9"/>
      <c r="PRN88" s="9"/>
      <c r="PRO88" s="78"/>
      <c r="PRP88" s="9"/>
      <c r="PRQ88" s="9"/>
      <c r="PRR88" s="78"/>
      <c r="PRS88" s="9"/>
      <c r="PRT88" s="9"/>
      <c r="PRU88" s="78"/>
      <c r="PRV88" s="9"/>
      <c r="PRW88" s="9"/>
      <c r="PRX88" s="78"/>
      <c r="PRY88" s="9"/>
      <c r="PRZ88" s="9"/>
      <c r="PSA88" s="78"/>
      <c r="PSB88" s="9"/>
      <c r="PSC88" s="9"/>
      <c r="PSD88" s="78"/>
      <c r="PSE88" s="9"/>
      <c r="PSF88" s="9"/>
      <c r="PSG88" s="78"/>
      <c r="PSH88" s="9"/>
      <c r="PSI88" s="9"/>
      <c r="PSJ88" s="78"/>
      <c r="PSK88" s="9"/>
      <c r="PSL88" s="9"/>
      <c r="PSM88" s="78"/>
      <c r="PSN88" s="9"/>
      <c r="PSO88" s="9"/>
      <c r="PSP88" s="78"/>
      <c r="PSQ88" s="9"/>
      <c r="PSR88" s="9"/>
      <c r="PSS88" s="78"/>
      <c r="PST88" s="9"/>
      <c r="PSU88" s="9"/>
      <c r="PSV88" s="78"/>
      <c r="PSW88" s="9"/>
      <c r="PSX88" s="9"/>
      <c r="PSY88" s="78"/>
      <c r="PSZ88" s="9"/>
      <c r="PTA88" s="9"/>
      <c r="PTB88" s="78"/>
      <c r="PTC88" s="9"/>
      <c r="PTD88" s="9"/>
      <c r="PTE88" s="78"/>
      <c r="PTF88" s="9"/>
      <c r="PTG88" s="9"/>
      <c r="PTH88" s="78"/>
      <c r="PTI88" s="9"/>
      <c r="PTJ88" s="9"/>
      <c r="PTK88" s="78"/>
      <c r="PTL88" s="9"/>
      <c r="PTM88" s="9"/>
      <c r="PTN88" s="78"/>
      <c r="PTO88" s="9"/>
      <c r="PTP88" s="9"/>
      <c r="PTQ88" s="78"/>
      <c r="PTR88" s="10"/>
      <c r="PTS88" s="10"/>
      <c r="PTT88" s="10"/>
      <c r="PTU88" s="9"/>
      <c r="PTV88" s="9"/>
      <c r="PTW88" s="78"/>
      <c r="PTX88" s="10"/>
      <c r="PTY88" s="10"/>
      <c r="PTZ88" s="10"/>
      <c r="PUA88" s="9"/>
      <c r="PUB88" s="9"/>
      <c r="PUC88" s="78"/>
      <c r="PUD88" s="9"/>
      <c r="PUE88" s="9"/>
      <c r="PUF88" s="78"/>
      <c r="PUG88" s="10"/>
      <c r="PUH88" s="10"/>
      <c r="PUI88" s="10"/>
      <c r="PUJ88" s="10"/>
      <c r="PUK88" s="10"/>
      <c r="PUL88" s="10"/>
      <c r="PUM88" s="57"/>
      <c r="PUN88" s="58"/>
      <c r="PUO88" s="9"/>
      <c r="PUP88" s="9"/>
      <c r="PUQ88" s="78"/>
      <c r="PUR88" s="9"/>
      <c r="PUS88" s="9"/>
      <c r="PUT88" s="78"/>
      <c r="PUU88" s="9"/>
      <c r="PUV88" s="9"/>
      <c r="PUW88" s="78"/>
      <c r="PUX88" s="9"/>
      <c r="PUY88" s="9"/>
      <c r="PUZ88" s="78"/>
      <c r="PVA88" s="9"/>
      <c r="PVB88" s="9"/>
      <c r="PVC88" s="78"/>
      <c r="PVD88" s="9"/>
      <c r="PVE88" s="9"/>
      <c r="PVF88" s="78"/>
      <c r="PVG88" s="9"/>
      <c r="PVH88" s="9"/>
      <c r="PVI88" s="78"/>
      <c r="PVJ88" s="9"/>
      <c r="PVK88" s="9"/>
      <c r="PVL88" s="78"/>
      <c r="PVM88" s="9"/>
      <c r="PVN88" s="9"/>
      <c r="PVO88" s="78"/>
      <c r="PVP88" s="9"/>
      <c r="PVQ88" s="9"/>
      <c r="PVR88" s="78"/>
      <c r="PVS88" s="9"/>
      <c r="PVT88" s="9"/>
      <c r="PVU88" s="78"/>
      <c r="PVV88" s="9"/>
      <c r="PVW88" s="9"/>
      <c r="PVX88" s="78"/>
      <c r="PVY88" s="9"/>
      <c r="PVZ88" s="9"/>
      <c r="PWA88" s="78"/>
      <c r="PWB88" s="9"/>
      <c r="PWC88" s="9"/>
      <c r="PWD88" s="78"/>
      <c r="PWE88" s="9"/>
      <c r="PWF88" s="9"/>
      <c r="PWG88" s="78"/>
      <c r="PWH88" s="9"/>
      <c r="PWI88" s="9"/>
      <c r="PWJ88" s="78"/>
      <c r="PWK88" s="9"/>
      <c r="PWL88" s="9"/>
      <c r="PWM88" s="78"/>
      <c r="PWN88" s="9"/>
      <c r="PWO88" s="9"/>
      <c r="PWP88" s="78"/>
      <c r="PWQ88" s="9"/>
      <c r="PWR88" s="9"/>
      <c r="PWS88" s="78"/>
      <c r="PWT88" s="9"/>
      <c r="PWU88" s="9"/>
      <c r="PWV88" s="78"/>
      <c r="PWW88" s="9"/>
      <c r="PWX88" s="9"/>
      <c r="PWY88" s="78"/>
      <c r="PWZ88" s="10"/>
      <c r="PXA88" s="10"/>
      <c r="PXB88" s="10"/>
      <c r="PXC88" s="9"/>
      <c r="PXD88" s="9"/>
      <c r="PXE88" s="78"/>
      <c r="PXF88" s="10"/>
      <c r="PXG88" s="10"/>
      <c r="PXH88" s="10"/>
      <c r="PXI88" s="9"/>
      <c r="PXJ88" s="9"/>
      <c r="PXK88" s="78"/>
      <c r="PXL88" s="9"/>
      <c r="PXM88" s="9"/>
      <c r="PXN88" s="78"/>
      <c r="PXO88" s="10"/>
      <c r="PXP88" s="10"/>
      <c r="PXQ88" s="10"/>
      <c r="PXR88" s="10"/>
      <c r="PXS88" s="10"/>
      <c r="PXT88" s="10"/>
      <c r="PXU88" s="57"/>
      <c r="PXV88" s="58"/>
      <c r="PXW88" s="9"/>
      <c r="PXX88" s="9"/>
      <c r="PXY88" s="78"/>
      <c r="PXZ88" s="9"/>
      <c r="PYA88" s="9"/>
      <c r="PYB88" s="78"/>
      <c r="PYC88" s="9"/>
      <c r="PYD88" s="9"/>
      <c r="PYE88" s="78"/>
      <c r="PYF88" s="9"/>
      <c r="PYG88" s="9"/>
      <c r="PYH88" s="78"/>
      <c r="PYI88" s="9"/>
      <c r="PYJ88" s="9"/>
      <c r="PYK88" s="78"/>
      <c r="PYL88" s="9"/>
      <c r="PYM88" s="9"/>
      <c r="PYN88" s="78"/>
      <c r="PYO88" s="9"/>
      <c r="PYP88" s="9"/>
      <c r="PYQ88" s="78"/>
      <c r="PYR88" s="9"/>
      <c r="PYS88" s="9"/>
      <c r="PYT88" s="78"/>
      <c r="PYU88" s="9"/>
      <c r="PYV88" s="9"/>
      <c r="PYW88" s="78"/>
      <c r="PYX88" s="9"/>
      <c r="PYY88" s="9"/>
      <c r="PYZ88" s="78"/>
      <c r="PZA88" s="9"/>
      <c r="PZB88" s="9"/>
      <c r="PZC88" s="78"/>
      <c r="PZD88" s="9"/>
      <c r="PZE88" s="9"/>
      <c r="PZF88" s="78"/>
      <c r="PZG88" s="9"/>
      <c r="PZH88" s="9"/>
      <c r="PZI88" s="78"/>
      <c r="PZJ88" s="9"/>
      <c r="PZK88" s="9"/>
      <c r="PZL88" s="78"/>
      <c r="PZM88" s="9"/>
      <c r="PZN88" s="9"/>
      <c r="PZO88" s="78"/>
      <c r="PZP88" s="9"/>
      <c r="PZQ88" s="9"/>
      <c r="PZR88" s="78"/>
      <c r="PZS88" s="9"/>
      <c r="PZT88" s="9"/>
      <c r="PZU88" s="78"/>
      <c r="PZV88" s="9"/>
      <c r="PZW88" s="9"/>
      <c r="PZX88" s="78"/>
      <c r="PZY88" s="9"/>
      <c r="PZZ88" s="9"/>
      <c r="QAA88" s="78"/>
      <c r="QAB88" s="9"/>
      <c r="QAC88" s="9"/>
      <c r="QAD88" s="78"/>
      <c r="QAE88" s="9"/>
      <c r="QAF88" s="9"/>
      <c r="QAG88" s="78"/>
      <c r="QAH88" s="10"/>
      <c r="QAI88" s="10"/>
      <c r="QAJ88" s="10"/>
      <c r="QAK88" s="9"/>
      <c r="QAL88" s="9"/>
      <c r="QAM88" s="78"/>
      <c r="QAN88" s="10"/>
      <c r="QAO88" s="10"/>
      <c r="QAP88" s="10"/>
      <c r="QAQ88" s="9"/>
      <c r="QAR88" s="9"/>
      <c r="QAS88" s="78"/>
      <c r="QAT88" s="9"/>
      <c r="QAU88" s="9"/>
      <c r="QAV88" s="78"/>
      <c r="QAW88" s="10"/>
      <c r="QAX88" s="10"/>
      <c r="QAY88" s="10"/>
      <c r="QAZ88" s="10"/>
      <c r="QBA88" s="10"/>
      <c r="QBB88" s="10"/>
      <c r="QBC88" s="57"/>
      <c r="QBD88" s="58"/>
      <c r="QBE88" s="9"/>
      <c r="QBF88" s="9"/>
      <c r="QBG88" s="78"/>
      <c r="QBH88" s="9"/>
      <c r="QBI88" s="9"/>
      <c r="QBJ88" s="78"/>
      <c r="QBK88" s="9"/>
      <c r="QBL88" s="9"/>
      <c r="QBM88" s="78"/>
      <c r="QBN88" s="9"/>
      <c r="QBO88" s="9"/>
      <c r="QBP88" s="78"/>
      <c r="QBQ88" s="9"/>
      <c r="QBR88" s="9"/>
      <c r="QBS88" s="78"/>
      <c r="QBT88" s="9"/>
      <c r="QBU88" s="9"/>
      <c r="QBV88" s="78"/>
      <c r="QBW88" s="9"/>
      <c r="QBX88" s="9"/>
      <c r="QBY88" s="78"/>
      <c r="QBZ88" s="9"/>
      <c r="QCA88" s="9"/>
      <c r="QCB88" s="78"/>
      <c r="QCC88" s="9"/>
      <c r="QCD88" s="9"/>
      <c r="QCE88" s="78"/>
      <c r="QCF88" s="9"/>
      <c r="QCG88" s="9"/>
      <c r="QCH88" s="78"/>
      <c r="QCI88" s="9"/>
      <c r="QCJ88" s="9"/>
      <c r="QCK88" s="78"/>
      <c r="QCL88" s="9"/>
      <c r="QCM88" s="9"/>
      <c r="QCN88" s="78"/>
      <c r="QCO88" s="9"/>
      <c r="QCP88" s="9"/>
      <c r="QCQ88" s="78"/>
      <c r="QCR88" s="9"/>
      <c r="QCS88" s="9"/>
      <c r="QCT88" s="78"/>
      <c r="QCU88" s="9"/>
      <c r="QCV88" s="9"/>
      <c r="QCW88" s="78"/>
      <c r="QCX88" s="9"/>
      <c r="QCY88" s="9"/>
      <c r="QCZ88" s="78"/>
      <c r="QDA88" s="9"/>
      <c r="QDB88" s="9"/>
      <c r="QDC88" s="78"/>
      <c r="QDD88" s="9"/>
      <c r="QDE88" s="9"/>
      <c r="QDF88" s="78"/>
      <c r="QDG88" s="9"/>
      <c r="QDH88" s="9"/>
      <c r="QDI88" s="78"/>
      <c r="QDJ88" s="9"/>
      <c r="QDK88" s="9"/>
      <c r="QDL88" s="78"/>
      <c r="QDM88" s="9"/>
      <c r="QDN88" s="9"/>
      <c r="QDO88" s="78"/>
      <c r="QDP88" s="10"/>
      <c r="QDQ88" s="10"/>
      <c r="QDR88" s="10"/>
      <c r="QDS88" s="9"/>
      <c r="QDT88" s="9"/>
      <c r="QDU88" s="78"/>
      <c r="QDV88" s="10"/>
      <c r="QDW88" s="10"/>
      <c r="QDX88" s="10"/>
      <c r="QDY88" s="9"/>
      <c r="QDZ88" s="9"/>
      <c r="QEA88" s="78"/>
      <c r="QEB88" s="9"/>
      <c r="QEC88" s="9"/>
      <c r="QED88" s="78"/>
      <c r="QEE88" s="10"/>
      <c r="QEF88" s="10"/>
      <c r="QEG88" s="10"/>
      <c r="QEH88" s="10"/>
      <c r="QEI88" s="10"/>
      <c r="QEJ88" s="10"/>
      <c r="QEK88" s="57"/>
      <c r="QEL88" s="58"/>
      <c r="QEM88" s="9"/>
      <c r="QEN88" s="9"/>
      <c r="QEO88" s="78"/>
      <c r="QEP88" s="9"/>
      <c r="QEQ88" s="9"/>
      <c r="QER88" s="78"/>
      <c r="QES88" s="9"/>
      <c r="QET88" s="9"/>
      <c r="QEU88" s="78"/>
      <c r="QEV88" s="9"/>
      <c r="QEW88" s="9"/>
      <c r="QEX88" s="78"/>
      <c r="QEY88" s="9"/>
      <c r="QEZ88" s="9"/>
      <c r="QFA88" s="78"/>
      <c r="QFB88" s="9"/>
      <c r="QFC88" s="9"/>
      <c r="QFD88" s="78"/>
      <c r="QFE88" s="9"/>
      <c r="QFF88" s="9"/>
      <c r="QFG88" s="78"/>
      <c r="QFH88" s="9"/>
      <c r="QFI88" s="9"/>
      <c r="QFJ88" s="78"/>
      <c r="QFK88" s="9"/>
      <c r="QFL88" s="9"/>
      <c r="QFM88" s="78"/>
      <c r="QFN88" s="9"/>
      <c r="QFO88" s="9"/>
      <c r="QFP88" s="78"/>
      <c r="QFQ88" s="9"/>
      <c r="QFR88" s="9"/>
      <c r="QFS88" s="78"/>
      <c r="QFT88" s="9"/>
      <c r="QFU88" s="9"/>
      <c r="QFV88" s="78"/>
      <c r="QFW88" s="9"/>
      <c r="QFX88" s="9"/>
      <c r="QFY88" s="78"/>
      <c r="QFZ88" s="9"/>
      <c r="QGA88" s="9"/>
      <c r="QGB88" s="78"/>
      <c r="QGC88" s="9"/>
      <c r="QGD88" s="9"/>
      <c r="QGE88" s="78"/>
      <c r="QGF88" s="9"/>
      <c r="QGG88" s="9"/>
      <c r="QGH88" s="78"/>
      <c r="QGI88" s="9"/>
      <c r="QGJ88" s="9"/>
      <c r="QGK88" s="78"/>
      <c r="QGL88" s="9"/>
      <c r="QGM88" s="9"/>
      <c r="QGN88" s="78"/>
      <c r="QGO88" s="9"/>
      <c r="QGP88" s="9"/>
      <c r="QGQ88" s="78"/>
      <c r="QGR88" s="9"/>
      <c r="QGS88" s="9"/>
      <c r="QGT88" s="78"/>
      <c r="QGU88" s="9"/>
      <c r="QGV88" s="9"/>
      <c r="QGW88" s="78"/>
      <c r="QGX88" s="10"/>
      <c r="QGY88" s="10"/>
      <c r="QGZ88" s="10"/>
      <c r="QHA88" s="9"/>
      <c r="QHB88" s="9"/>
      <c r="QHC88" s="78"/>
      <c r="QHD88" s="10"/>
      <c r="QHE88" s="10"/>
      <c r="QHF88" s="10"/>
      <c r="QHG88" s="9"/>
      <c r="QHH88" s="9"/>
      <c r="QHI88" s="78"/>
      <c r="QHJ88" s="9"/>
      <c r="QHK88" s="9"/>
      <c r="QHL88" s="78"/>
      <c r="QHM88" s="10"/>
      <c r="QHN88" s="10"/>
      <c r="QHO88" s="10"/>
      <c r="QHP88" s="10"/>
      <c r="QHQ88" s="10"/>
      <c r="QHR88" s="10"/>
      <c r="QHS88" s="57"/>
      <c r="QHT88" s="58"/>
      <c r="QHU88" s="9"/>
      <c r="QHV88" s="9"/>
      <c r="QHW88" s="78"/>
      <c r="QHX88" s="9"/>
      <c r="QHY88" s="9"/>
      <c r="QHZ88" s="78"/>
      <c r="QIA88" s="9"/>
      <c r="QIB88" s="9"/>
      <c r="QIC88" s="78"/>
      <c r="QID88" s="9"/>
      <c r="QIE88" s="9"/>
      <c r="QIF88" s="78"/>
      <c r="QIG88" s="9"/>
      <c r="QIH88" s="9"/>
      <c r="QII88" s="78"/>
      <c r="QIJ88" s="9"/>
      <c r="QIK88" s="9"/>
      <c r="QIL88" s="78"/>
      <c r="QIM88" s="9"/>
      <c r="QIN88" s="9"/>
      <c r="QIO88" s="78"/>
      <c r="QIP88" s="9"/>
      <c r="QIQ88" s="9"/>
      <c r="QIR88" s="78"/>
      <c r="QIS88" s="9"/>
      <c r="QIT88" s="9"/>
      <c r="QIU88" s="78"/>
      <c r="QIV88" s="9"/>
      <c r="QIW88" s="9"/>
      <c r="QIX88" s="78"/>
      <c r="QIY88" s="9"/>
      <c r="QIZ88" s="9"/>
      <c r="QJA88" s="78"/>
      <c r="QJB88" s="9"/>
      <c r="QJC88" s="9"/>
      <c r="QJD88" s="78"/>
      <c r="QJE88" s="9"/>
      <c r="QJF88" s="9"/>
      <c r="QJG88" s="78"/>
      <c r="QJH88" s="9"/>
      <c r="QJI88" s="9"/>
      <c r="QJJ88" s="78"/>
      <c r="QJK88" s="9"/>
      <c r="QJL88" s="9"/>
      <c r="QJM88" s="78"/>
      <c r="QJN88" s="9"/>
      <c r="QJO88" s="9"/>
      <c r="QJP88" s="78"/>
      <c r="QJQ88" s="9"/>
      <c r="QJR88" s="9"/>
      <c r="QJS88" s="78"/>
      <c r="QJT88" s="9"/>
      <c r="QJU88" s="9"/>
      <c r="QJV88" s="78"/>
      <c r="QJW88" s="9"/>
      <c r="QJX88" s="9"/>
      <c r="QJY88" s="78"/>
      <c r="QJZ88" s="9"/>
      <c r="QKA88" s="9"/>
      <c r="QKB88" s="78"/>
      <c r="QKC88" s="9"/>
      <c r="QKD88" s="9"/>
      <c r="QKE88" s="78"/>
      <c r="QKF88" s="10"/>
      <c r="QKG88" s="10"/>
      <c r="QKH88" s="10"/>
      <c r="QKI88" s="9"/>
      <c r="QKJ88" s="9"/>
      <c r="QKK88" s="78"/>
      <c r="QKL88" s="10"/>
      <c r="QKM88" s="10"/>
      <c r="QKN88" s="10"/>
      <c r="QKO88" s="9"/>
      <c r="QKP88" s="9"/>
      <c r="QKQ88" s="78"/>
      <c r="QKR88" s="9"/>
      <c r="QKS88" s="9"/>
      <c r="QKT88" s="78"/>
      <c r="QKU88" s="10"/>
      <c r="QKV88" s="10"/>
      <c r="QKW88" s="10"/>
      <c r="QKX88" s="10"/>
      <c r="QKY88" s="10"/>
      <c r="QKZ88" s="10"/>
      <c r="QLA88" s="57"/>
      <c r="QLB88" s="58"/>
      <c r="QLC88" s="9"/>
      <c r="QLD88" s="9"/>
      <c r="QLE88" s="78"/>
      <c r="QLF88" s="9"/>
      <c r="QLG88" s="9"/>
      <c r="QLH88" s="78"/>
      <c r="QLI88" s="9"/>
      <c r="QLJ88" s="9"/>
      <c r="QLK88" s="78"/>
      <c r="QLL88" s="9"/>
      <c r="QLM88" s="9"/>
      <c r="QLN88" s="78"/>
      <c r="QLO88" s="9"/>
      <c r="QLP88" s="9"/>
      <c r="QLQ88" s="78"/>
      <c r="QLR88" s="9"/>
      <c r="QLS88" s="9"/>
      <c r="QLT88" s="78"/>
      <c r="QLU88" s="9"/>
      <c r="QLV88" s="9"/>
      <c r="QLW88" s="78"/>
      <c r="QLX88" s="9"/>
      <c r="QLY88" s="9"/>
      <c r="QLZ88" s="78"/>
      <c r="QMA88" s="9"/>
      <c r="QMB88" s="9"/>
      <c r="QMC88" s="78"/>
      <c r="QMD88" s="9"/>
      <c r="QME88" s="9"/>
      <c r="QMF88" s="78"/>
      <c r="QMG88" s="9"/>
      <c r="QMH88" s="9"/>
      <c r="QMI88" s="78"/>
      <c r="QMJ88" s="9"/>
      <c r="QMK88" s="9"/>
      <c r="QML88" s="78"/>
      <c r="QMM88" s="9"/>
      <c r="QMN88" s="9"/>
      <c r="QMO88" s="78"/>
      <c r="QMP88" s="9"/>
      <c r="QMQ88" s="9"/>
      <c r="QMR88" s="78"/>
      <c r="QMS88" s="9"/>
      <c r="QMT88" s="9"/>
      <c r="QMU88" s="78"/>
      <c r="QMV88" s="9"/>
      <c r="QMW88" s="9"/>
      <c r="QMX88" s="78"/>
      <c r="QMY88" s="9"/>
      <c r="QMZ88" s="9"/>
      <c r="QNA88" s="78"/>
      <c r="QNB88" s="9"/>
      <c r="QNC88" s="9"/>
      <c r="QND88" s="78"/>
      <c r="QNE88" s="9"/>
      <c r="QNF88" s="9"/>
      <c r="QNG88" s="78"/>
      <c r="QNH88" s="9"/>
      <c r="QNI88" s="9"/>
      <c r="QNJ88" s="78"/>
      <c r="QNK88" s="9"/>
      <c r="QNL88" s="9"/>
      <c r="QNM88" s="78"/>
      <c r="QNN88" s="10"/>
      <c r="QNO88" s="10"/>
      <c r="QNP88" s="10"/>
      <c r="QNQ88" s="9"/>
      <c r="QNR88" s="9"/>
      <c r="QNS88" s="78"/>
      <c r="QNT88" s="10"/>
      <c r="QNU88" s="10"/>
      <c r="QNV88" s="10"/>
      <c r="QNW88" s="9"/>
      <c r="QNX88" s="9"/>
      <c r="QNY88" s="78"/>
      <c r="QNZ88" s="9"/>
      <c r="QOA88" s="9"/>
      <c r="QOB88" s="78"/>
      <c r="QOC88" s="10"/>
      <c r="QOD88" s="10"/>
      <c r="QOE88" s="10"/>
      <c r="QOF88" s="10"/>
      <c r="QOG88" s="10"/>
      <c r="QOH88" s="10"/>
      <c r="QOI88" s="57"/>
      <c r="QOJ88" s="58"/>
      <c r="QOK88" s="9"/>
      <c r="QOL88" s="9"/>
      <c r="QOM88" s="78"/>
      <c r="QON88" s="9"/>
      <c r="QOO88" s="9"/>
      <c r="QOP88" s="78"/>
      <c r="QOQ88" s="9"/>
      <c r="QOR88" s="9"/>
      <c r="QOS88" s="78"/>
      <c r="QOT88" s="9"/>
      <c r="QOU88" s="9"/>
      <c r="QOV88" s="78"/>
      <c r="QOW88" s="9"/>
      <c r="QOX88" s="9"/>
      <c r="QOY88" s="78"/>
      <c r="QOZ88" s="9"/>
      <c r="QPA88" s="9"/>
      <c r="QPB88" s="78"/>
      <c r="QPC88" s="9"/>
      <c r="QPD88" s="9"/>
      <c r="QPE88" s="78"/>
      <c r="QPF88" s="9"/>
      <c r="QPG88" s="9"/>
      <c r="QPH88" s="78"/>
      <c r="QPI88" s="9"/>
      <c r="QPJ88" s="9"/>
      <c r="QPK88" s="78"/>
      <c r="QPL88" s="9"/>
      <c r="QPM88" s="9"/>
      <c r="QPN88" s="78"/>
      <c r="QPO88" s="9"/>
      <c r="QPP88" s="9"/>
      <c r="QPQ88" s="78"/>
      <c r="QPR88" s="9"/>
      <c r="QPS88" s="9"/>
      <c r="QPT88" s="78"/>
      <c r="QPU88" s="9"/>
      <c r="QPV88" s="9"/>
      <c r="QPW88" s="78"/>
      <c r="QPX88" s="9"/>
      <c r="QPY88" s="9"/>
      <c r="QPZ88" s="78"/>
      <c r="QQA88" s="9"/>
      <c r="QQB88" s="9"/>
      <c r="QQC88" s="78"/>
      <c r="QQD88" s="9"/>
      <c r="QQE88" s="9"/>
      <c r="QQF88" s="78"/>
      <c r="QQG88" s="9"/>
      <c r="QQH88" s="9"/>
      <c r="QQI88" s="78"/>
      <c r="QQJ88" s="9"/>
      <c r="QQK88" s="9"/>
      <c r="QQL88" s="78"/>
      <c r="QQM88" s="9"/>
      <c r="QQN88" s="9"/>
      <c r="QQO88" s="78"/>
      <c r="QQP88" s="9"/>
      <c r="QQQ88" s="9"/>
      <c r="QQR88" s="78"/>
      <c r="QQS88" s="9"/>
      <c r="QQT88" s="9"/>
      <c r="QQU88" s="78"/>
      <c r="QQV88" s="10"/>
      <c r="QQW88" s="10"/>
      <c r="QQX88" s="10"/>
      <c r="QQY88" s="9"/>
      <c r="QQZ88" s="9"/>
      <c r="QRA88" s="78"/>
      <c r="QRB88" s="10"/>
      <c r="QRC88" s="10"/>
      <c r="QRD88" s="10"/>
      <c r="QRE88" s="9"/>
      <c r="QRF88" s="9"/>
      <c r="QRG88" s="78"/>
      <c r="QRH88" s="9"/>
      <c r="QRI88" s="9"/>
      <c r="QRJ88" s="78"/>
      <c r="QRK88" s="10"/>
      <c r="QRL88" s="10"/>
      <c r="QRM88" s="10"/>
      <c r="QRN88" s="10"/>
      <c r="QRO88" s="10"/>
      <c r="QRP88" s="10"/>
      <c r="QRQ88" s="57"/>
      <c r="QRR88" s="58"/>
      <c r="QRS88" s="9"/>
      <c r="QRT88" s="9"/>
      <c r="QRU88" s="78"/>
      <c r="QRV88" s="9"/>
      <c r="QRW88" s="9"/>
      <c r="QRX88" s="78"/>
      <c r="QRY88" s="9"/>
      <c r="QRZ88" s="9"/>
      <c r="QSA88" s="78"/>
      <c r="QSB88" s="9"/>
      <c r="QSC88" s="9"/>
      <c r="QSD88" s="78"/>
      <c r="QSE88" s="9"/>
      <c r="QSF88" s="9"/>
      <c r="QSG88" s="78"/>
      <c r="QSH88" s="9"/>
      <c r="QSI88" s="9"/>
      <c r="QSJ88" s="78"/>
      <c r="QSK88" s="9"/>
      <c r="QSL88" s="9"/>
      <c r="QSM88" s="78"/>
      <c r="QSN88" s="9"/>
      <c r="QSO88" s="9"/>
      <c r="QSP88" s="78"/>
      <c r="QSQ88" s="9"/>
      <c r="QSR88" s="9"/>
      <c r="QSS88" s="78"/>
      <c r="QST88" s="9"/>
      <c r="QSU88" s="9"/>
      <c r="QSV88" s="78"/>
      <c r="QSW88" s="9"/>
      <c r="QSX88" s="9"/>
      <c r="QSY88" s="78"/>
      <c r="QSZ88" s="9"/>
      <c r="QTA88" s="9"/>
      <c r="QTB88" s="78"/>
      <c r="QTC88" s="9"/>
      <c r="QTD88" s="9"/>
      <c r="QTE88" s="78"/>
      <c r="QTF88" s="9"/>
      <c r="QTG88" s="9"/>
      <c r="QTH88" s="78"/>
      <c r="QTI88" s="9"/>
      <c r="QTJ88" s="9"/>
      <c r="QTK88" s="78"/>
      <c r="QTL88" s="9"/>
      <c r="QTM88" s="9"/>
      <c r="QTN88" s="78"/>
      <c r="QTO88" s="9"/>
      <c r="QTP88" s="9"/>
      <c r="QTQ88" s="78"/>
      <c r="QTR88" s="9"/>
      <c r="QTS88" s="9"/>
      <c r="QTT88" s="78"/>
      <c r="QTU88" s="9"/>
      <c r="QTV88" s="9"/>
      <c r="QTW88" s="78"/>
      <c r="QTX88" s="9"/>
      <c r="QTY88" s="9"/>
      <c r="QTZ88" s="78"/>
      <c r="QUA88" s="9"/>
      <c r="QUB88" s="9"/>
      <c r="QUC88" s="78"/>
      <c r="QUD88" s="10"/>
      <c r="QUE88" s="10"/>
      <c r="QUF88" s="10"/>
      <c r="QUG88" s="9"/>
      <c r="QUH88" s="9"/>
      <c r="QUI88" s="78"/>
      <c r="QUJ88" s="10"/>
      <c r="QUK88" s="10"/>
      <c r="QUL88" s="10"/>
      <c r="QUM88" s="9"/>
      <c r="QUN88" s="9"/>
      <c r="QUO88" s="78"/>
      <c r="QUP88" s="9"/>
      <c r="QUQ88" s="9"/>
      <c r="QUR88" s="78"/>
      <c r="QUS88" s="10"/>
      <c r="QUT88" s="10"/>
      <c r="QUU88" s="10"/>
      <c r="QUV88" s="10"/>
      <c r="QUW88" s="10"/>
      <c r="QUX88" s="10"/>
      <c r="QUY88" s="57"/>
      <c r="QUZ88" s="58"/>
      <c r="QVA88" s="9"/>
      <c r="QVB88" s="9"/>
      <c r="QVC88" s="78"/>
      <c r="QVD88" s="9"/>
      <c r="QVE88" s="9"/>
      <c r="QVF88" s="78"/>
      <c r="QVG88" s="9"/>
      <c r="QVH88" s="9"/>
      <c r="QVI88" s="78"/>
      <c r="QVJ88" s="9"/>
      <c r="QVK88" s="9"/>
      <c r="QVL88" s="78"/>
      <c r="QVM88" s="9"/>
      <c r="QVN88" s="9"/>
      <c r="QVO88" s="78"/>
      <c r="QVP88" s="9"/>
      <c r="QVQ88" s="9"/>
      <c r="QVR88" s="78"/>
      <c r="QVS88" s="9"/>
      <c r="QVT88" s="9"/>
      <c r="QVU88" s="78"/>
      <c r="QVV88" s="9"/>
      <c r="QVW88" s="9"/>
      <c r="QVX88" s="78"/>
      <c r="QVY88" s="9"/>
      <c r="QVZ88" s="9"/>
      <c r="QWA88" s="78"/>
      <c r="QWB88" s="9"/>
      <c r="QWC88" s="9"/>
      <c r="QWD88" s="78"/>
      <c r="QWE88" s="9"/>
      <c r="QWF88" s="9"/>
      <c r="QWG88" s="78"/>
      <c r="QWH88" s="9"/>
      <c r="QWI88" s="9"/>
      <c r="QWJ88" s="78"/>
      <c r="QWK88" s="9"/>
      <c r="QWL88" s="9"/>
      <c r="QWM88" s="78"/>
      <c r="QWN88" s="9"/>
      <c r="QWO88" s="9"/>
      <c r="QWP88" s="78"/>
      <c r="QWQ88" s="9"/>
      <c r="QWR88" s="9"/>
      <c r="QWS88" s="78"/>
      <c r="QWT88" s="9"/>
      <c r="QWU88" s="9"/>
      <c r="QWV88" s="78"/>
      <c r="QWW88" s="9"/>
      <c r="QWX88" s="9"/>
      <c r="QWY88" s="78"/>
      <c r="QWZ88" s="9"/>
      <c r="QXA88" s="9"/>
      <c r="QXB88" s="78"/>
      <c r="QXC88" s="9"/>
      <c r="QXD88" s="9"/>
      <c r="QXE88" s="78"/>
      <c r="QXF88" s="9"/>
      <c r="QXG88" s="9"/>
      <c r="QXH88" s="78"/>
      <c r="QXI88" s="9"/>
      <c r="QXJ88" s="9"/>
      <c r="QXK88" s="78"/>
      <c r="QXL88" s="10"/>
      <c r="QXM88" s="10"/>
      <c r="QXN88" s="10"/>
      <c r="QXO88" s="9"/>
      <c r="QXP88" s="9"/>
      <c r="QXQ88" s="78"/>
      <c r="QXR88" s="10"/>
      <c r="QXS88" s="10"/>
      <c r="QXT88" s="10"/>
      <c r="QXU88" s="9"/>
      <c r="QXV88" s="9"/>
      <c r="QXW88" s="78"/>
      <c r="QXX88" s="9"/>
      <c r="QXY88" s="9"/>
      <c r="QXZ88" s="78"/>
      <c r="QYA88" s="10"/>
      <c r="QYB88" s="10"/>
      <c r="QYC88" s="10"/>
      <c r="QYD88" s="10"/>
      <c r="QYE88" s="10"/>
      <c r="QYF88" s="10"/>
      <c r="QYG88" s="57"/>
      <c r="QYH88" s="58"/>
      <c r="QYI88" s="9"/>
      <c r="QYJ88" s="9"/>
      <c r="QYK88" s="78"/>
      <c r="QYL88" s="9"/>
      <c r="QYM88" s="9"/>
      <c r="QYN88" s="78"/>
      <c r="QYO88" s="9"/>
      <c r="QYP88" s="9"/>
      <c r="QYQ88" s="78"/>
      <c r="QYR88" s="9"/>
      <c r="QYS88" s="9"/>
      <c r="QYT88" s="78"/>
      <c r="QYU88" s="9"/>
      <c r="QYV88" s="9"/>
      <c r="QYW88" s="78"/>
      <c r="QYX88" s="9"/>
      <c r="QYY88" s="9"/>
      <c r="QYZ88" s="78"/>
      <c r="QZA88" s="9"/>
      <c r="QZB88" s="9"/>
      <c r="QZC88" s="78"/>
      <c r="QZD88" s="9"/>
      <c r="QZE88" s="9"/>
      <c r="QZF88" s="78"/>
      <c r="QZG88" s="9"/>
      <c r="QZH88" s="9"/>
      <c r="QZI88" s="78"/>
      <c r="QZJ88" s="9"/>
      <c r="QZK88" s="9"/>
      <c r="QZL88" s="78"/>
      <c r="QZM88" s="9"/>
      <c r="QZN88" s="9"/>
      <c r="QZO88" s="78"/>
      <c r="QZP88" s="9"/>
      <c r="QZQ88" s="9"/>
      <c r="QZR88" s="78"/>
      <c r="QZS88" s="9"/>
      <c r="QZT88" s="9"/>
      <c r="QZU88" s="78"/>
      <c r="QZV88" s="9"/>
      <c r="QZW88" s="9"/>
      <c r="QZX88" s="78"/>
      <c r="QZY88" s="9"/>
      <c r="QZZ88" s="9"/>
      <c r="RAA88" s="78"/>
      <c r="RAB88" s="9"/>
      <c r="RAC88" s="9"/>
      <c r="RAD88" s="78"/>
      <c r="RAE88" s="9"/>
      <c r="RAF88" s="9"/>
      <c r="RAG88" s="78"/>
      <c r="RAH88" s="9"/>
      <c r="RAI88" s="9"/>
      <c r="RAJ88" s="78"/>
      <c r="RAK88" s="9"/>
      <c r="RAL88" s="9"/>
      <c r="RAM88" s="78"/>
      <c r="RAN88" s="9"/>
      <c r="RAO88" s="9"/>
      <c r="RAP88" s="78"/>
      <c r="RAQ88" s="9"/>
      <c r="RAR88" s="9"/>
      <c r="RAS88" s="78"/>
      <c r="RAT88" s="10"/>
      <c r="RAU88" s="10"/>
      <c r="RAV88" s="10"/>
      <c r="RAW88" s="9"/>
      <c r="RAX88" s="9"/>
      <c r="RAY88" s="78"/>
      <c r="RAZ88" s="10"/>
      <c r="RBA88" s="10"/>
      <c r="RBB88" s="10"/>
      <c r="RBC88" s="9"/>
      <c r="RBD88" s="9"/>
      <c r="RBE88" s="78"/>
      <c r="RBF88" s="9"/>
      <c r="RBG88" s="9"/>
      <c r="RBH88" s="78"/>
      <c r="RBI88" s="10"/>
      <c r="RBJ88" s="10"/>
      <c r="RBK88" s="10"/>
      <c r="RBL88" s="10"/>
      <c r="RBM88" s="10"/>
      <c r="RBN88" s="10"/>
      <c r="RBO88" s="57"/>
      <c r="RBP88" s="58"/>
      <c r="RBQ88" s="9"/>
      <c r="RBR88" s="9"/>
      <c r="RBS88" s="78"/>
      <c r="RBT88" s="9"/>
      <c r="RBU88" s="9"/>
      <c r="RBV88" s="78"/>
      <c r="RBW88" s="9"/>
      <c r="RBX88" s="9"/>
      <c r="RBY88" s="78"/>
      <c r="RBZ88" s="9"/>
      <c r="RCA88" s="9"/>
      <c r="RCB88" s="78"/>
      <c r="RCC88" s="9"/>
      <c r="RCD88" s="9"/>
      <c r="RCE88" s="78"/>
      <c r="RCF88" s="9"/>
      <c r="RCG88" s="9"/>
      <c r="RCH88" s="78"/>
      <c r="RCI88" s="9"/>
      <c r="RCJ88" s="9"/>
      <c r="RCK88" s="78"/>
      <c r="RCL88" s="9"/>
      <c r="RCM88" s="9"/>
      <c r="RCN88" s="78"/>
      <c r="RCO88" s="9"/>
      <c r="RCP88" s="9"/>
      <c r="RCQ88" s="78"/>
      <c r="RCR88" s="9"/>
      <c r="RCS88" s="9"/>
      <c r="RCT88" s="78"/>
      <c r="RCU88" s="9"/>
      <c r="RCV88" s="9"/>
      <c r="RCW88" s="78"/>
      <c r="RCX88" s="9"/>
      <c r="RCY88" s="9"/>
      <c r="RCZ88" s="78"/>
      <c r="RDA88" s="9"/>
      <c r="RDB88" s="9"/>
      <c r="RDC88" s="78"/>
      <c r="RDD88" s="9"/>
      <c r="RDE88" s="9"/>
      <c r="RDF88" s="78"/>
      <c r="RDG88" s="9"/>
      <c r="RDH88" s="9"/>
      <c r="RDI88" s="78"/>
      <c r="RDJ88" s="9"/>
      <c r="RDK88" s="9"/>
      <c r="RDL88" s="78"/>
      <c r="RDM88" s="9"/>
      <c r="RDN88" s="9"/>
      <c r="RDO88" s="78"/>
      <c r="RDP88" s="9"/>
      <c r="RDQ88" s="9"/>
      <c r="RDR88" s="78"/>
      <c r="RDS88" s="9"/>
      <c r="RDT88" s="9"/>
      <c r="RDU88" s="78"/>
      <c r="RDV88" s="9"/>
      <c r="RDW88" s="9"/>
      <c r="RDX88" s="78"/>
      <c r="RDY88" s="9"/>
      <c r="RDZ88" s="9"/>
      <c r="REA88" s="78"/>
      <c r="REB88" s="10"/>
      <c r="REC88" s="10"/>
      <c r="RED88" s="10"/>
      <c r="REE88" s="9"/>
      <c r="REF88" s="9"/>
      <c r="REG88" s="78"/>
      <c r="REH88" s="10"/>
      <c r="REI88" s="10"/>
      <c r="REJ88" s="10"/>
      <c r="REK88" s="9"/>
      <c r="REL88" s="9"/>
      <c r="REM88" s="78"/>
      <c r="REN88" s="9"/>
      <c r="REO88" s="9"/>
      <c r="REP88" s="78"/>
      <c r="REQ88" s="10"/>
      <c r="RER88" s="10"/>
      <c r="RES88" s="10"/>
      <c r="RET88" s="10"/>
      <c r="REU88" s="10"/>
      <c r="REV88" s="10"/>
      <c r="REW88" s="57"/>
      <c r="REX88" s="58"/>
      <c r="REY88" s="9"/>
      <c r="REZ88" s="9"/>
      <c r="RFA88" s="78"/>
      <c r="RFB88" s="9"/>
      <c r="RFC88" s="9"/>
      <c r="RFD88" s="78"/>
      <c r="RFE88" s="9"/>
      <c r="RFF88" s="9"/>
      <c r="RFG88" s="78"/>
      <c r="RFH88" s="9"/>
      <c r="RFI88" s="9"/>
      <c r="RFJ88" s="78"/>
      <c r="RFK88" s="9"/>
      <c r="RFL88" s="9"/>
      <c r="RFM88" s="78"/>
      <c r="RFN88" s="9"/>
      <c r="RFO88" s="9"/>
      <c r="RFP88" s="78"/>
      <c r="RFQ88" s="9"/>
      <c r="RFR88" s="9"/>
      <c r="RFS88" s="78"/>
      <c r="RFT88" s="9"/>
      <c r="RFU88" s="9"/>
      <c r="RFV88" s="78"/>
      <c r="RFW88" s="9"/>
      <c r="RFX88" s="9"/>
      <c r="RFY88" s="78"/>
      <c r="RFZ88" s="9"/>
      <c r="RGA88" s="9"/>
      <c r="RGB88" s="78"/>
      <c r="RGC88" s="9"/>
      <c r="RGD88" s="9"/>
      <c r="RGE88" s="78"/>
      <c r="RGF88" s="9"/>
      <c r="RGG88" s="9"/>
      <c r="RGH88" s="78"/>
      <c r="RGI88" s="9"/>
      <c r="RGJ88" s="9"/>
      <c r="RGK88" s="78"/>
      <c r="RGL88" s="9"/>
      <c r="RGM88" s="9"/>
      <c r="RGN88" s="78"/>
      <c r="RGO88" s="9"/>
      <c r="RGP88" s="9"/>
      <c r="RGQ88" s="78"/>
      <c r="RGR88" s="9"/>
      <c r="RGS88" s="9"/>
      <c r="RGT88" s="78"/>
      <c r="RGU88" s="9"/>
      <c r="RGV88" s="9"/>
      <c r="RGW88" s="78"/>
      <c r="RGX88" s="9"/>
      <c r="RGY88" s="9"/>
      <c r="RGZ88" s="78"/>
      <c r="RHA88" s="9"/>
      <c r="RHB88" s="9"/>
      <c r="RHC88" s="78"/>
      <c r="RHD88" s="9"/>
      <c r="RHE88" s="9"/>
      <c r="RHF88" s="78"/>
      <c r="RHG88" s="9"/>
      <c r="RHH88" s="9"/>
      <c r="RHI88" s="78"/>
      <c r="RHJ88" s="10"/>
      <c r="RHK88" s="10"/>
      <c r="RHL88" s="10"/>
      <c r="RHM88" s="9"/>
      <c r="RHN88" s="9"/>
      <c r="RHO88" s="78"/>
      <c r="RHP88" s="10"/>
      <c r="RHQ88" s="10"/>
      <c r="RHR88" s="10"/>
      <c r="RHS88" s="9"/>
      <c r="RHT88" s="9"/>
      <c r="RHU88" s="78"/>
      <c r="RHV88" s="9"/>
      <c r="RHW88" s="9"/>
      <c r="RHX88" s="78"/>
      <c r="RHY88" s="10"/>
      <c r="RHZ88" s="10"/>
      <c r="RIA88" s="10"/>
      <c r="RIB88" s="10"/>
      <c r="RIC88" s="10"/>
      <c r="RID88" s="10"/>
      <c r="RIE88" s="57"/>
      <c r="RIF88" s="58"/>
      <c r="RIG88" s="9"/>
      <c r="RIH88" s="9"/>
      <c r="RII88" s="78"/>
      <c r="RIJ88" s="9"/>
      <c r="RIK88" s="9"/>
      <c r="RIL88" s="78"/>
      <c r="RIM88" s="9"/>
      <c r="RIN88" s="9"/>
      <c r="RIO88" s="78"/>
      <c r="RIP88" s="9"/>
      <c r="RIQ88" s="9"/>
      <c r="RIR88" s="78"/>
      <c r="RIS88" s="9"/>
      <c r="RIT88" s="9"/>
      <c r="RIU88" s="78"/>
      <c r="RIV88" s="9"/>
      <c r="RIW88" s="9"/>
      <c r="RIX88" s="78"/>
      <c r="RIY88" s="9"/>
      <c r="RIZ88" s="9"/>
      <c r="RJA88" s="78"/>
      <c r="RJB88" s="9"/>
      <c r="RJC88" s="9"/>
      <c r="RJD88" s="78"/>
      <c r="RJE88" s="9"/>
      <c r="RJF88" s="9"/>
      <c r="RJG88" s="78"/>
      <c r="RJH88" s="9"/>
      <c r="RJI88" s="9"/>
      <c r="RJJ88" s="78"/>
      <c r="RJK88" s="9"/>
      <c r="RJL88" s="9"/>
      <c r="RJM88" s="78"/>
      <c r="RJN88" s="9"/>
      <c r="RJO88" s="9"/>
      <c r="RJP88" s="78"/>
      <c r="RJQ88" s="9"/>
      <c r="RJR88" s="9"/>
      <c r="RJS88" s="78"/>
      <c r="RJT88" s="9"/>
      <c r="RJU88" s="9"/>
      <c r="RJV88" s="78"/>
      <c r="RJW88" s="9"/>
      <c r="RJX88" s="9"/>
      <c r="RJY88" s="78"/>
      <c r="RJZ88" s="9"/>
      <c r="RKA88" s="9"/>
      <c r="RKB88" s="78"/>
      <c r="RKC88" s="9"/>
      <c r="RKD88" s="9"/>
      <c r="RKE88" s="78"/>
      <c r="RKF88" s="9"/>
      <c r="RKG88" s="9"/>
      <c r="RKH88" s="78"/>
      <c r="RKI88" s="9"/>
      <c r="RKJ88" s="9"/>
      <c r="RKK88" s="78"/>
      <c r="RKL88" s="9"/>
      <c r="RKM88" s="9"/>
      <c r="RKN88" s="78"/>
      <c r="RKO88" s="9"/>
      <c r="RKP88" s="9"/>
      <c r="RKQ88" s="78"/>
      <c r="RKR88" s="10"/>
      <c r="RKS88" s="10"/>
      <c r="RKT88" s="10"/>
      <c r="RKU88" s="9"/>
      <c r="RKV88" s="9"/>
      <c r="RKW88" s="78"/>
      <c r="RKX88" s="10"/>
      <c r="RKY88" s="10"/>
      <c r="RKZ88" s="10"/>
      <c r="RLA88" s="9"/>
      <c r="RLB88" s="9"/>
      <c r="RLC88" s="78"/>
      <c r="RLD88" s="9"/>
      <c r="RLE88" s="9"/>
      <c r="RLF88" s="78"/>
      <c r="RLG88" s="10"/>
      <c r="RLH88" s="10"/>
      <c r="RLI88" s="10"/>
      <c r="RLJ88" s="10"/>
      <c r="RLK88" s="10"/>
      <c r="RLL88" s="10"/>
      <c r="RLM88" s="57"/>
      <c r="RLN88" s="58"/>
      <c r="RLO88" s="9"/>
      <c r="RLP88" s="9"/>
      <c r="RLQ88" s="78"/>
      <c r="RLR88" s="9"/>
      <c r="RLS88" s="9"/>
      <c r="RLT88" s="78"/>
      <c r="RLU88" s="9"/>
      <c r="RLV88" s="9"/>
      <c r="RLW88" s="78"/>
      <c r="RLX88" s="9"/>
      <c r="RLY88" s="9"/>
      <c r="RLZ88" s="78"/>
      <c r="RMA88" s="9"/>
      <c r="RMB88" s="9"/>
      <c r="RMC88" s="78"/>
      <c r="RMD88" s="9"/>
      <c r="RME88" s="9"/>
      <c r="RMF88" s="78"/>
      <c r="RMG88" s="9"/>
      <c r="RMH88" s="9"/>
      <c r="RMI88" s="78"/>
      <c r="RMJ88" s="9"/>
      <c r="RMK88" s="9"/>
      <c r="RML88" s="78"/>
      <c r="RMM88" s="9"/>
      <c r="RMN88" s="9"/>
      <c r="RMO88" s="78"/>
      <c r="RMP88" s="9"/>
      <c r="RMQ88" s="9"/>
      <c r="RMR88" s="78"/>
      <c r="RMS88" s="9"/>
      <c r="RMT88" s="9"/>
      <c r="RMU88" s="78"/>
      <c r="RMV88" s="9"/>
      <c r="RMW88" s="9"/>
      <c r="RMX88" s="78"/>
      <c r="RMY88" s="9"/>
      <c r="RMZ88" s="9"/>
      <c r="RNA88" s="78"/>
      <c r="RNB88" s="9"/>
      <c r="RNC88" s="9"/>
      <c r="RND88" s="78"/>
      <c r="RNE88" s="9"/>
      <c r="RNF88" s="9"/>
      <c r="RNG88" s="78"/>
      <c r="RNH88" s="9"/>
      <c r="RNI88" s="9"/>
      <c r="RNJ88" s="78"/>
      <c r="RNK88" s="9"/>
      <c r="RNL88" s="9"/>
      <c r="RNM88" s="78"/>
      <c r="RNN88" s="9"/>
      <c r="RNO88" s="9"/>
      <c r="RNP88" s="78"/>
      <c r="RNQ88" s="9"/>
      <c r="RNR88" s="9"/>
      <c r="RNS88" s="78"/>
      <c r="RNT88" s="9"/>
      <c r="RNU88" s="9"/>
      <c r="RNV88" s="78"/>
      <c r="RNW88" s="9"/>
      <c r="RNX88" s="9"/>
      <c r="RNY88" s="78"/>
      <c r="RNZ88" s="10"/>
      <c r="ROA88" s="10"/>
      <c r="ROB88" s="10"/>
      <c r="ROC88" s="9"/>
      <c r="ROD88" s="9"/>
      <c r="ROE88" s="78"/>
      <c r="ROF88" s="10"/>
      <c r="ROG88" s="10"/>
      <c r="ROH88" s="10"/>
      <c r="ROI88" s="9"/>
      <c r="ROJ88" s="9"/>
      <c r="ROK88" s="78"/>
      <c r="ROL88" s="9"/>
      <c r="ROM88" s="9"/>
      <c r="RON88" s="78"/>
      <c r="ROO88" s="10"/>
      <c r="ROP88" s="10"/>
      <c r="ROQ88" s="10"/>
      <c r="ROR88" s="10"/>
      <c r="ROS88" s="10"/>
      <c r="ROT88" s="10"/>
      <c r="ROU88" s="57"/>
      <c r="ROV88" s="58"/>
      <c r="ROW88" s="9"/>
      <c r="ROX88" s="9"/>
      <c r="ROY88" s="78"/>
      <c r="ROZ88" s="9"/>
      <c r="RPA88" s="9"/>
      <c r="RPB88" s="78"/>
      <c r="RPC88" s="9"/>
      <c r="RPD88" s="9"/>
      <c r="RPE88" s="78"/>
      <c r="RPF88" s="9"/>
      <c r="RPG88" s="9"/>
      <c r="RPH88" s="78"/>
      <c r="RPI88" s="9"/>
      <c r="RPJ88" s="9"/>
      <c r="RPK88" s="78"/>
      <c r="RPL88" s="9"/>
      <c r="RPM88" s="9"/>
      <c r="RPN88" s="78"/>
      <c r="RPO88" s="9"/>
      <c r="RPP88" s="9"/>
      <c r="RPQ88" s="78"/>
      <c r="RPR88" s="9"/>
      <c r="RPS88" s="9"/>
      <c r="RPT88" s="78"/>
      <c r="RPU88" s="9"/>
      <c r="RPV88" s="9"/>
      <c r="RPW88" s="78"/>
      <c r="RPX88" s="9"/>
      <c r="RPY88" s="9"/>
      <c r="RPZ88" s="78"/>
      <c r="RQA88" s="9"/>
      <c r="RQB88" s="9"/>
      <c r="RQC88" s="78"/>
      <c r="RQD88" s="9"/>
      <c r="RQE88" s="9"/>
      <c r="RQF88" s="78"/>
      <c r="RQG88" s="9"/>
      <c r="RQH88" s="9"/>
      <c r="RQI88" s="78"/>
      <c r="RQJ88" s="9"/>
      <c r="RQK88" s="9"/>
      <c r="RQL88" s="78"/>
      <c r="RQM88" s="9"/>
      <c r="RQN88" s="9"/>
      <c r="RQO88" s="78"/>
      <c r="RQP88" s="9"/>
      <c r="RQQ88" s="9"/>
      <c r="RQR88" s="78"/>
      <c r="RQS88" s="9"/>
      <c r="RQT88" s="9"/>
      <c r="RQU88" s="78"/>
      <c r="RQV88" s="9"/>
      <c r="RQW88" s="9"/>
      <c r="RQX88" s="78"/>
      <c r="RQY88" s="9"/>
      <c r="RQZ88" s="9"/>
      <c r="RRA88" s="78"/>
      <c r="RRB88" s="9"/>
      <c r="RRC88" s="9"/>
      <c r="RRD88" s="78"/>
      <c r="RRE88" s="9"/>
      <c r="RRF88" s="9"/>
      <c r="RRG88" s="78"/>
      <c r="RRH88" s="10"/>
      <c r="RRI88" s="10"/>
      <c r="RRJ88" s="10"/>
      <c r="RRK88" s="9"/>
      <c r="RRL88" s="9"/>
      <c r="RRM88" s="78"/>
      <c r="RRN88" s="10"/>
      <c r="RRO88" s="10"/>
      <c r="RRP88" s="10"/>
      <c r="RRQ88" s="9"/>
      <c r="RRR88" s="9"/>
      <c r="RRS88" s="78"/>
      <c r="RRT88" s="9"/>
      <c r="RRU88" s="9"/>
      <c r="RRV88" s="78"/>
      <c r="RRW88" s="10"/>
      <c r="RRX88" s="10"/>
      <c r="RRY88" s="10"/>
      <c r="RRZ88" s="10"/>
      <c r="RSA88" s="10"/>
      <c r="RSB88" s="10"/>
      <c r="RSC88" s="57"/>
      <c r="RSD88" s="58"/>
      <c r="RSE88" s="9"/>
      <c r="RSF88" s="9"/>
      <c r="RSG88" s="78"/>
      <c r="RSH88" s="9"/>
      <c r="RSI88" s="9"/>
      <c r="RSJ88" s="78"/>
      <c r="RSK88" s="9"/>
      <c r="RSL88" s="9"/>
      <c r="RSM88" s="78"/>
      <c r="RSN88" s="9"/>
      <c r="RSO88" s="9"/>
      <c r="RSP88" s="78"/>
      <c r="RSQ88" s="9"/>
      <c r="RSR88" s="9"/>
      <c r="RSS88" s="78"/>
      <c r="RST88" s="9"/>
      <c r="RSU88" s="9"/>
      <c r="RSV88" s="78"/>
      <c r="RSW88" s="9"/>
      <c r="RSX88" s="9"/>
      <c r="RSY88" s="78"/>
      <c r="RSZ88" s="9"/>
      <c r="RTA88" s="9"/>
      <c r="RTB88" s="78"/>
      <c r="RTC88" s="9"/>
      <c r="RTD88" s="9"/>
      <c r="RTE88" s="78"/>
      <c r="RTF88" s="9"/>
      <c r="RTG88" s="9"/>
      <c r="RTH88" s="78"/>
      <c r="RTI88" s="9"/>
      <c r="RTJ88" s="9"/>
      <c r="RTK88" s="78"/>
      <c r="RTL88" s="9"/>
      <c r="RTM88" s="9"/>
      <c r="RTN88" s="78"/>
      <c r="RTO88" s="9"/>
      <c r="RTP88" s="9"/>
      <c r="RTQ88" s="78"/>
      <c r="RTR88" s="9"/>
      <c r="RTS88" s="9"/>
      <c r="RTT88" s="78"/>
      <c r="RTU88" s="9"/>
      <c r="RTV88" s="9"/>
      <c r="RTW88" s="78"/>
      <c r="RTX88" s="9"/>
      <c r="RTY88" s="9"/>
      <c r="RTZ88" s="78"/>
      <c r="RUA88" s="9"/>
      <c r="RUB88" s="9"/>
      <c r="RUC88" s="78"/>
      <c r="RUD88" s="9"/>
      <c r="RUE88" s="9"/>
      <c r="RUF88" s="78"/>
      <c r="RUG88" s="9"/>
      <c r="RUH88" s="9"/>
      <c r="RUI88" s="78"/>
      <c r="RUJ88" s="9"/>
      <c r="RUK88" s="9"/>
      <c r="RUL88" s="78"/>
      <c r="RUM88" s="9"/>
      <c r="RUN88" s="9"/>
      <c r="RUO88" s="78"/>
      <c r="RUP88" s="10"/>
      <c r="RUQ88" s="10"/>
      <c r="RUR88" s="10"/>
      <c r="RUS88" s="9"/>
      <c r="RUT88" s="9"/>
      <c r="RUU88" s="78"/>
      <c r="RUV88" s="10"/>
      <c r="RUW88" s="10"/>
      <c r="RUX88" s="10"/>
      <c r="RUY88" s="9"/>
      <c r="RUZ88" s="9"/>
      <c r="RVA88" s="78"/>
      <c r="RVB88" s="9"/>
      <c r="RVC88" s="9"/>
      <c r="RVD88" s="78"/>
      <c r="RVE88" s="10"/>
      <c r="RVF88" s="10"/>
      <c r="RVG88" s="10"/>
      <c r="RVH88" s="10"/>
      <c r="RVI88" s="10"/>
      <c r="RVJ88" s="10"/>
      <c r="RVK88" s="57"/>
      <c r="RVL88" s="58"/>
      <c r="RVM88" s="9"/>
      <c r="RVN88" s="9"/>
      <c r="RVO88" s="78"/>
      <c r="RVP88" s="9"/>
      <c r="RVQ88" s="9"/>
      <c r="RVR88" s="78"/>
      <c r="RVS88" s="9"/>
      <c r="RVT88" s="9"/>
      <c r="RVU88" s="78"/>
      <c r="RVV88" s="9"/>
      <c r="RVW88" s="9"/>
      <c r="RVX88" s="78"/>
      <c r="RVY88" s="9"/>
      <c r="RVZ88" s="9"/>
      <c r="RWA88" s="78"/>
      <c r="RWB88" s="9"/>
      <c r="RWC88" s="9"/>
      <c r="RWD88" s="78"/>
      <c r="RWE88" s="9"/>
      <c r="RWF88" s="9"/>
      <c r="RWG88" s="78"/>
      <c r="RWH88" s="9"/>
      <c r="RWI88" s="9"/>
      <c r="RWJ88" s="78"/>
      <c r="RWK88" s="9"/>
      <c r="RWL88" s="9"/>
      <c r="RWM88" s="78"/>
      <c r="RWN88" s="9"/>
      <c r="RWO88" s="9"/>
      <c r="RWP88" s="78"/>
      <c r="RWQ88" s="9"/>
      <c r="RWR88" s="9"/>
      <c r="RWS88" s="78"/>
      <c r="RWT88" s="9"/>
      <c r="RWU88" s="9"/>
      <c r="RWV88" s="78"/>
      <c r="RWW88" s="9"/>
      <c r="RWX88" s="9"/>
      <c r="RWY88" s="78"/>
      <c r="RWZ88" s="9"/>
      <c r="RXA88" s="9"/>
      <c r="RXB88" s="78"/>
      <c r="RXC88" s="9"/>
      <c r="RXD88" s="9"/>
      <c r="RXE88" s="78"/>
      <c r="RXF88" s="9"/>
      <c r="RXG88" s="9"/>
      <c r="RXH88" s="78"/>
      <c r="RXI88" s="9"/>
      <c r="RXJ88" s="9"/>
      <c r="RXK88" s="78"/>
      <c r="RXL88" s="9"/>
      <c r="RXM88" s="9"/>
      <c r="RXN88" s="78"/>
      <c r="RXO88" s="9"/>
      <c r="RXP88" s="9"/>
      <c r="RXQ88" s="78"/>
      <c r="RXR88" s="9"/>
      <c r="RXS88" s="9"/>
      <c r="RXT88" s="78"/>
      <c r="RXU88" s="9"/>
      <c r="RXV88" s="9"/>
      <c r="RXW88" s="78"/>
      <c r="RXX88" s="10"/>
      <c r="RXY88" s="10"/>
      <c r="RXZ88" s="10"/>
      <c r="RYA88" s="9"/>
      <c r="RYB88" s="9"/>
      <c r="RYC88" s="78"/>
      <c r="RYD88" s="10"/>
      <c r="RYE88" s="10"/>
      <c r="RYF88" s="10"/>
      <c r="RYG88" s="9"/>
      <c r="RYH88" s="9"/>
      <c r="RYI88" s="78"/>
      <c r="RYJ88" s="9"/>
      <c r="RYK88" s="9"/>
      <c r="RYL88" s="78"/>
      <c r="RYM88" s="10"/>
      <c r="RYN88" s="10"/>
      <c r="RYO88" s="10"/>
      <c r="RYP88" s="10"/>
      <c r="RYQ88" s="10"/>
      <c r="RYR88" s="10"/>
      <c r="RYS88" s="57"/>
      <c r="RYT88" s="58"/>
      <c r="RYU88" s="9"/>
      <c r="RYV88" s="9"/>
      <c r="RYW88" s="78"/>
      <c r="RYX88" s="9"/>
      <c r="RYY88" s="9"/>
      <c r="RYZ88" s="78"/>
      <c r="RZA88" s="9"/>
      <c r="RZB88" s="9"/>
      <c r="RZC88" s="78"/>
      <c r="RZD88" s="9"/>
      <c r="RZE88" s="9"/>
      <c r="RZF88" s="78"/>
      <c r="RZG88" s="9"/>
      <c r="RZH88" s="9"/>
      <c r="RZI88" s="78"/>
      <c r="RZJ88" s="9"/>
      <c r="RZK88" s="9"/>
      <c r="RZL88" s="78"/>
      <c r="RZM88" s="9"/>
      <c r="RZN88" s="9"/>
      <c r="RZO88" s="78"/>
      <c r="RZP88" s="9"/>
      <c r="RZQ88" s="9"/>
      <c r="RZR88" s="78"/>
      <c r="RZS88" s="9"/>
      <c r="RZT88" s="9"/>
      <c r="RZU88" s="78"/>
      <c r="RZV88" s="9"/>
      <c r="RZW88" s="9"/>
      <c r="RZX88" s="78"/>
      <c r="RZY88" s="9"/>
      <c r="RZZ88" s="9"/>
      <c r="SAA88" s="78"/>
      <c r="SAB88" s="9"/>
      <c r="SAC88" s="9"/>
      <c r="SAD88" s="78"/>
      <c r="SAE88" s="9"/>
      <c r="SAF88" s="9"/>
      <c r="SAG88" s="78"/>
      <c r="SAH88" s="9"/>
      <c r="SAI88" s="9"/>
      <c r="SAJ88" s="78"/>
      <c r="SAK88" s="9"/>
      <c r="SAL88" s="9"/>
      <c r="SAM88" s="78"/>
      <c r="SAN88" s="9"/>
      <c r="SAO88" s="9"/>
      <c r="SAP88" s="78"/>
      <c r="SAQ88" s="9"/>
      <c r="SAR88" s="9"/>
      <c r="SAS88" s="78"/>
      <c r="SAT88" s="9"/>
      <c r="SAU88" s="9"/>
      <c r="SAV88" s="78"/>
      <c r="SAW88" s="9"/>
      <c r="SAX88" s="9"/>
      <c r="SAY88" s="78"/>
      <c r="SAZ88" s="9"/>
      <c r="SBA88" s="9"/>
      <c r="SBB88" s="78"/>
      <c r="SBC88" s="9"/>
      <c r="SBD88" s="9"/>
      <c r="SBE88" s="78"/>
      <c r="SBF88" s="10"/>
      <c r="SBG88" s="10"/>
      <c r="SBH88" s="10"/>
      <c r="SBI88" s="9"/>
      <c r="SBJ88" s="9"/>
      <c r="SBK88" s="78"/>
      <c r="SBL88" s="10"/>
      <c r="SBM88" s="10"/>
      <c r="SBN88" s="10"/>
      <c r="SBO88" s="9"/>
      <c r="SBP88" s="9"/>
      <c r="SBQ88" s="78"/>
      <c r="SBR88" s="9"/>
      <c r="SBS88" s="9"/>
      <c r="SBT88" s="78"/>
      <c r="SBU88" s="10"/>
      <c r="SBV88" s="10"/>
      <c r="SBW88" s="10"/>
      <c r="SBX88" s="10"/>
      <c r="SBY88" s="10"/>
      <c r="SBZ88" s="10"/>
      <c r="SCA88" s="57"/>
      <c r="SCB88" s="58"/>
      <c r="SCC88" s="9"/>
      <c r="SCD88" s="9"/>
      <c r="SCE88" s="78"/>
      <c r="SCF88" s="9"/>
      <c r="SCG88" s="9"/>
      <c r="SCH88" s="78"/>
      <c r="SCI88" s="9"/>
      <c r="SCJ88" s="9"/>
      <c r="SCK88" s="78"/>
      <c r="SCL88" s="9"/>
      <c r="SCM88" s="9"/>
      <c r="SCN88" s="78"/>
      <c r="SCO88" s="9"/>
      <c r="SCP88" s="9"/>
      <c r="SCQ88" s="78"/>
      <c r="SCR88" s="9"/>
      <c r="SCS88" s="9"/>
      <c r="SCT88" s="78"/>
      <c r="SCU88" s="9"/>
      <c r="SCV88" s="9"/>
      <c r="SCW88" s="78"/>
      <c r="SCX88" s="9"/>
      <c r="SCY88" s="9"/>
      <c r="SCZ88" s="78"/>
      <c r="SDA88" s="9"/>
      <c r="SDB88" s="9"/>
      <c r="SDC88" s="78"/>
      <c r="SDD88" s="9"/>
      <c r="SDE88" s="9"/>
      <c r="SDF88" s="78"/>
      <c r="SDG88" s="9"/>
      <c r="SDH88" s="9"/>
      <c r="SDI88" s="78"/>
      <c r="SDJ88" s="9"/>
      <c r="SDK88" s="9"/>
      <c r="SDL88" s="78"/>
      <c r="SDM88" s="9"/>
      <c r="SDN88" s="9"/>
      <c r="SDO88" s="78"/>
      <c r="SDP88" s="9"/>
      <c r="SDQ88" s="9"/>
      <c r="SDR88" s="78"/>
      <c r="SDS88" s="9"/>
      <c r="SDT88" s="9"/>
      <c r="SDU88" s="78"/>
      <c r="SDV88" s="9"/>
      <c r="SDW88" s="9"/>
      <c r="SDX88" s="78"/>
      <c r="SDY88" s="9"/>
      <c r="SDZ88" s="9"/>
      <c r="SEA88" s="78"/>
      <c r="SEB88" s="9"/>
      <c r="SEC88" s="9"/>
      <c r="SED88" s="78"/>
      <c r="SEE88" s="9"/>
      <c r="SEF88" s="9"/>
      <c r="SEG88" s="78"/>
      <c r="SEH88" s="9"/>
      <c r="SEI88" s="9"/>
      <c r="SEJ88" s="78"/>
      <c r="SEK88" s="9"/>
      <c r="SEL88" s="9"/>
      <c r="SEM88" s="78"/>
      <c r="SEN88" s="10"/>
      <c r="SEO88" s="10"/>
      <c r="SEP88" s="10"/>
      <c r="SEQ88" s="9"/>
      <c r="SER88" s="9"/>
      <c r="SES88" s="78"/>
      <c r="SET88" s="10"/>
      <c r="SEU88" s="10"/>
      <c r="SEV88" s="10"/>
      <c r="SEW88" s="9"/>
      <c r="SEX88" s="9"/>
      <c r="SEY88" s="78"/>
      <c r="SEZ88" s="9"/>
      <c r="SFA88" s="9"/>
      <c r="SFB88" s="78"/>
      <c r="SFC88" s="10"/>
      <c r="SFD88" s="10"/>
      <c r="SFE88" s="10"/>
      <c r="SFF88" s="10"/>
      <c r="SFG88" s="10"/>
      <c r="SFH88" s="10"/>
      <c r="SFI88" s="57"/>
      <c r="SFJ88" s="58"/>
      <c r="SFK88" s="9"/>
      <c r="SFL88" s="9"/>
      <c r="SFM88" s="78"/>
      <c r="SFN88" s="9"/>
      <c r="SFO88" s="9"/>
      <c r="SFP88" s="78"/>
      <c r="SFQ88" s="9"/>
      <c r="SFR88" s="9"/>
      <c r="SFS88" s="78"/>
      <c r="SFT88" s="9"/>
      <c r="SFU88" s="9"/>
      <c r="SFV88" s="78"/>
      <c r="SFW88" s="9"/>
      <c r="SFX88" s="9"/>
      <c r="SFY88" s="78"/>
      <c r="SFZ88" s="9"/>
      <c r="SGA88" s="9"/>
      <c r="SGB88" s="78"/>
      <c r="SGC88" s="9"/>
      <c r="SGD88" s="9"/>
      <c r="SGE88" s="78"/>
      <c r="SGF88" s="9"/>
      <c r="SGG88" s="9"/>
      <c r="SGH88" s="78"/>
      <c r="SGI88" s="9"/>
      <c r="SGJ88" s="9"/>
      <c r="SGK88" s="78"/>
      <c r="SGL88" s="9"/>
      <c r="SGM88" s="9"/>
      <c r="SGN88" s="78"/>
      <c r="SGO88" s="9"/>
      <c r="SGP88" s="9"/>
      <c r="SGQ88" s="78"/>
      <c r="SGR88" s="9"/>
      <c r="SGS88" s="9"/>
      <c r="SGT88" s="78"/>
      <c r="SGU88" s="9"/>
      <c r="SGV88" s="9"/>
      <c r="SGW88" s="78"/>
      <c r="SGX88" s="9"/>
      <c r="SGY88" s="9"/>
      <c r="SGZ88" s="78"/>
      <c r="SHA88" s="9"/>
      <c r="SHB88" s="9"/>
      <c r="SHC88" s="78"/>
      <c r="SHD88" s="9"/>
      <c r="SHE88" s="9"/>
      <c r="SHF88" s="78"/>
      <c r="SHG88" s="9"/>
      <c r="SHH88" s="9"/>
      <c r="SHI88" s="78"/>
      <c r="SHJ88" s="9"/>
      <c r="SHK88" s="9"/>
      <c r="SHL88" s="78"/>
      <c r="SHM88" s="9"/>
      <c r="SHN88" s="9"/>
      <c r="SHO88" s="78"/>
      <c r="SHP88" s="9"/>
      <c r="SHQ88" s="9"/>
      <c r="SHR88" s="78"/>
      <c r="SHS88" s="9"/>
      <c r="SHT88" s="9"/>
      <c r="SHU88" s="78"/>
      <c r="SHV88" s="10"/>
      <c r="SHW88" s="10"/>
      <c r="SHX88" s="10"/>
      <c r="SHY88" s="9"/>
      <c r="SHZ88" s="9"/>
      <c r="SIA88" s="78"/>
      <c r="SIB88" s="10"/>
      <c r="SIC88" s="10"/>
      <c r="SID88" s="10"/>
      <c r="SIE88" s="9"/>
      <c r="SIF88" s="9"/>
      <c r="SIG88" s="78"/>
      <c r="SIH88" s="9"/>
      <c r="SII88" s="9"/>
      <c r="SIJ88" s="78"/>
      <c r="SIK88" s="10"/>
      <c r="SIL88" s="10"/>
      <c r="SIM88" s="10"/>
      <c r="SIN88" s="10"/>
      <c r="SIO88" s="10"/>
      <c r="SIP88" s="10"/>
      <c r="SIQ88" s="57"/>
      <c r="SIR88" s="58"/>
      <c r="SIS88" s="9"/>
      <c r="SIT88" s="9"/>
      <c r="SIU88" s="78"/>
      <c r="SIV88" s="9"/>
      <c r="SIW88" s="9"/>
      <c r="SIX88" s="78"/>
      <c r="SIY88" s="9"/>
      <c r="SIZ88" s="9"/>
      <c r="SJA88" s="78"/>
      <c r="SJB88" s="9"/>
      <c r="SJC88" s="9"/>
      <c r="SJD88" s="78"/>
      <c r="SJE88" s="9"/>
      <c r="SJF88" s="9"/>
      <c r="SJG88" s="78"/>
      <c r="SJH88" s="9"/>
      <c r="SJI88" s="9"/>
      <c r="SJJ88" s="78"/>
      <c r="SJK88" s="9"/>
      <c r="SJL88" s="9"/>
      <c r="SJM88" s="78"/>
      <c r="SJN88" s="9"/>
      <c r="SJO88" s="9"/>
      <c r="SJP88" s="78"/>
      <c r="SJQ88" s="9"/>
      <c r="SJR88" s="9"/>
      <c r="SJS88" s="78"/>
      <c r="SJT88" s="9"/>
      <c r="SJU88" s="9"/>
      <c r="SJV88" s="78"/>
      <c r="SJW88" s="9"/>
      <c r="SJX88" s="9"/>
      <c r="SJY88" s="78"/>
      <c r="SJZ88" s="9"/>
      <c r="SKA88" s="9"/>
      <c r="SKB88" s="78"/>
      <c r="SKC88" s="9"/>
      <c r="SKD88" s="9"/>
      <c r="SKE88" s="78"/>
      <c r="SKF88" s="9"/>
      <c r="SKG88" s="9"/>
      <c r="SKH88" s="78"/>
      <c r="SKI88" s="9"/>
      <c r="SKJ88" s="9"/>
      <c r="SKK88" s="78"/>
      <c r="SKL88" s="9"/>
      <c r="SKM88" s="9"/>
      <c r="SKN88" s="78"/>
      <c r="SKO88" s="9"/>
      <c r="SKP88" s="9"/>
      <c r="SKQ88" s="78"/>
      <c r="SKR88" s="9"/>
      <c r="SKS88" s="9"/>
      <c r="SKT88" s="78"/>
      <c r="SKU88" s="9"/>
      <c r="SKV88" s="9"/>
      <c r="SKW88" s="78"/>
      <c r="SKX88" s="9"/>
      <c r="SKY88" s="9"/>
      <c r="SKZ88" s="78"/>
      <c r="SLA88" s="9"/>
      <c r="SLB88" s="9"/>
      <c r="SLC88" s="78"/>
      <c r="SLD88" s="10"/>
      <c r="SLE88" s="10"/>
      <c r="SLF88" s="10"/>
      <c r="SLG88" s="9"/>
      <c r="SLH88" s="9"/>
      <c r="SLI88" s="78"/>
      <c r="SLJ88" s="10"/>
      <c r="SLK88" s="10"/>
      <c r="SLL88" s="10"/>
      <c r="SLM88" s="9"/>
      <c r="SLN88" s="9"/>
      <c r="SLO88" s="78"/>
      <c r="SLP88" s="9"/>
      <c r="SLQ88" s="9"/>
      <c r="SLR88" s="78"/>
      <c r="SLS88" s="10"/>
      <c r="SLT88" s="10"/>
      <c r="SLU88" s="10"/>
      <c r="SLV88" s="10"/>
      <c r="SLW88" s="10"/>
      <c r="SLX88" s="10"/>
      <c r="SLY88" s="57"/>
      <c r="SLZ88" s="58"/>
      <c r="SMA88" s="9"/>
      <c r="SMB88" s="9"/>
      <c r="SMC88" s="78"/>
      <c r="SMD88" s="9"/>
      <c r="SME88" s="9"/>
      <c r="SMF88" s="78"/>
      <c r="SMG88" s="9"/>
      <c r="SMH88" s="9"/>
      <c r="SMI88" s="78"/>
      <c r="SMJ88" s="9"/>
      <c r="SMK88" s="9"/>
      <c r="SML88" s="78"/>
      <c r="SMM88" s="9"/>
      <c r="SMN88" s="9"/>
      <c r="SMO88" s="78"/>
      <c r="SMP88" s="9"/>
      <c r="SMQ88" s="9"/>
      <c r="SMR88" s="78"/>
      <c r="SMS88" s="9"/>
      <c r="SMT88" s="9"/>
      <c r="SMU88" s="78"/>
      <c r="SMV88" s="9"/>
      <c r="SMW88" s="9"/>
      <c r="SMX88" s="78"/>
      <c r="SMY88" s="9"/>
      <c r="SMZ88" s="9"/>
      <c r="SNA88" s="78"/>
      <c r="SNB88" s="9"/>
      <c r="SNC88" s="9"/>
      <c r="SND88" s="78"/>
      <c r="SNE88" s="9"/>
      <c r="SNF88" s="9"/>
      <c r="SNG88" s="78"/>
      <c r="SNH88" s="9"/>
      <c r="SNI88" s="9"/>
      <c r="SNJ88" s="78"/>
      <c r="SNK88" s="9"/>
      <c r="SNL88" s="9"/>
      <c r="SNM88" s="78"/>
      <c r="SNN88" s="9"/>
      <c r="SNO88" s="9"/>
      <c r="SNP88" s="78"/>
      <c r="SNQ88" s="9"/>
      <c r="SNR88" s="9"/>
      <c r="SNS88" s="78"/>
      <c r="SNT88" s="9"/>
      <c r="SNU88" s="9"/>
      <c r="SNV88" s="78"/>
      <c r="SNW88" s="9"/>
      <c r="SNX88" s="9"/>
      <c r="SNY88" s="78"/>
      <c r="SNZ88" s="9"/>
      <c r="SOA88" s="9"/>
      <c r="SOB88" s="78"/>
      <c r="SOC88" s="9"/>
      <c r="SOD88" s="9"/>
      <c r="SOE88" s="78"/>
      <c r="SOF88" s="9"/>
      <c r="SOG88" s="9"/>
      <c r="SOH88" s="78"/>
      <c r="SOI88" s="9"/>
      <c r="SOJ88" s="9"/>
      <c r="SOK88" s="78"/>
      <c r="SOL88" s="10"/>
      <c r="SOM88" s="10"/>
      <c r="SON88" s="10"/>
      <c r="SOO88" s="9"/>
      <c r="SOP88" s="9"/>
      <c r="SOQ88" s="78"/>
      <c r="SOR88" s="10"/>
      <c r="SOS88" s="10"/>
      <c r="SOT88" s="10"/>
      <c r="SOU88" s="9"/>
      <c r="SOV88" s="9"/>
      <c r="SOW88" s="78"/>
      <c r="SOX88" s="9"/>
      <c r="SOY88" s="9"/>
      <c r="SOZ88" s="78"/>
      <c r="SPA88" s="10"/>
      <c r="SPB88" s="10"/>
      <c r="SPC88" s="10"/>
      <c r="SPD88" s="10"/>
      <c r="SPE88" s="10"/>
      <c r="SPF88" s="10"/>
      <c r="SPG88" s="57"/>
      <c r="SPH88" s="58"/>
      <c r="SPI88" s="9"/>
      <c r="SPJ88" s="9"/>
      <c r="SPK88" s="78"/>
      <c r="SPL88" s="9"/>
      <c r="SPM88" s="9"/>
      <c r="SPN88" s="78"/>
      <c r="SPO88" s="9"/>
      <c r="SPP88" s="9"/>
      <c r="SPQ88" s="78"/>
      <c r="SPR88" s="9"/>
      <c r="SPS88" s="9"/>
      <c r="SPT88" s="78"/>
      <c r="SPU88" s="9"/>
      <c r="SPV88" s="9"/>
      <c r="SPW88" s="78"/>
      <c r="SPX88" s="9"/>
      <c r="SPY88" s="9"/>
      <c r="SPZ88" s="78"/>
      <c r="SQA88" s="9"/>
      <c r="SQB88" s="9"/>
      <c r="SQC88" s="78"/>
      <c r="SQD88" s="9"/>
      <c r="SQE88" s="9"/>
      <c r="SQF88" s="78"/>
      <c r="SQG88" s="9"/>
      <c r="SQH88" s="9"/>
      <c r="SQI88" s="78"/>
      <c r="SQJ88" s="9"/>
      <c r="SQK88" s="9"/>
      <c r="SQL88" s="78"/>
      <c r="SQM88" s="9"/>
      <c r="SQN88" s="9"/>
      <c r="SQO88" s="78"/>
      <c r="SQP88" s="9"/>
      <c r="SQQ88" s="9"/>
      <c r="SQR88" s="78"/>
      <c r="SQS88" s="9"/>
      <c r="SQT88" s="9"/>
      <c r="SQU88" s="78"/>
      <c r="SQV88" s="9"/>
      <c r="SQW88" s="9"/>
      <c r="SQX88" s="78"/>
      <c r="SQY88" s="9"/>
      <c r="SQZ88" s="9"/>
      <c r="SRA88" s="78"/>
      <c r="SRB88" s="9"/>
      <c r="SRC88" s="9"/>
      <c r="SRD88" s="78"/>
      <c r="SRE88" s="9"/>
      <c r="SRF88" s="9"/>
      <c r="SRG88" s="78"/>
      <c r="SRH88" s="9"/>
      <c r="SRI88" s="9"/>
      <c r="SRJ88" s="78"/>
      <c r="SRK88" s="9"/>
      <c r="SRL88" s="9"/>
      <c r="SRM88" s="78"/>
      <c r="SRN88" s="9"/>
      <c r="SRO88" s="9"/>
      <c r="SRP88" s="78"/>
      <c r="SRQ88" s="9"/>
      <c r="SRR88" s="9"/>
      <c r="SRS88" s="78"/>
      <c r="SRT88" s="10"/>
      <c r="SRU88" s="10"/>
      <c r="SRV88" s="10"/>
      <c r="SRW88" s="9"/>
      <c r="SRX88" s="9"/>
      <c r="SRY88" s="78"/>
      <c r="SRZ88" s="10"/>
      <c r="SSA88" s="10"/>
      <c r="SSB88" s="10"/>
      <c r="SSC88" s="9"/>
      <c r="SSD88" s="9"/>
      <c r="SSE88" s="78"/>
      <c r="SSF88" s="9"/>
      <c r="SSG88" s="9"/>
      <c r="SSH88" s="78"/>
      <c r="SSI88" s="10"/>
      <c r="SSJ88" s="10"/>
      <c r="SSK88" s="10"/>
      <c r="SSL88" s="10"/>
      <c r="SSM88" s="10"/>
      <c r="SSN88" s="10"/>
      <c r="SSO88" s="57"/>
      <c r="SSP88" s="58"/>
      <c r="SSQ88" s="9"/>
      <c r="SSR88" s="9"/>
      <c r="SSS88" s="78"/>
      <c r="SST88" s="9"/>
      <c r="SSU88" s="9"/>
      <c r="SSV88" s="78"/>
      <c r="SSW88" s="9"/>
      <c r="SSX88" s="9"/>
      <c r="SSY88" s="78"/>
      <c r="SSZ88" s="9"/>
      <c r="STA88" s="9"/>
      <c r="STB88" s="78"/>
      <c r="STC88" s="9"/>
      <c r="STD88" s="9"/>
      <c r="STE88" s="78"/>
      <c r="STF88" s="9"/>
      <c r="STG88" s="9"/>
      <c r="STH88" s="78"/>
      <c r="STI88" s="9"/>
      <c r="STJ88" s="9"/>
      <c r="STK88" s="78"/>
      <c r="STL88" s="9"/>
      <c r="STM88" s="9"/>
      <c r="STN88" s="78"/>
      <c r="STO88" s="9"/>
      <c r="STP88" s="9"/>
      <c r="STQ88" s="78"/>
      <c r="STR88" s="9"/>
      <c r="STS88" s="9"/>
      <c r="STT88" s="78"/>
      <c r="STU88" s="9"/>
      <c r="STV88" s="9"/>
      <c r="STW88" s="78"/>
      <c r="STX88" s="9"/>
      <c r="STY88" s="9"/>
      <c r="STZ88" s="78"/>
      <c r="SUA88" s="9"/>
      <c r="SUB88" s="9"/>
      <c r="SUC88" s="78"/>
      <c r="SUD88" s="9"/>
      <c r="SUE88" s="9"/>
      <c r="SUF88" s="78"/>
      <c r="SUG88" s="9"/>
      <c r="SUH88" s="9"/>
      <c r="SUI88" s="78"/>
      <c r="SUJ88" s="9"/>
      <c r="SUK88" s="9"/>
      <c r="SUL88" s="78"/>
      <c r="SUM88" s="9"/>
      <c r="SUN88" s="9"/>
      <c r="SUO88" s="78"/>
      <c r="SUP88" s="9"/>
      <c r="SUQ88" s="9"/>
      <c r="SUR88" s="78"/>
      <c r="SUS88" s="9"/>
      <c r="SUT88" s="9"/>
      <c r="SUU88" s="78"/>
      <c r="SUV88" s="9"/>
      <c r="SUW88" s="9"/>
      <c r="SUX88" s="78"/>
      <c r="SUY88" s="9"/>
      <c r="SUZ88" s="9"/>
      <c r="SVA88" s="78"/>
      <c r="SVB88" s="10"/>
      <c r="SVC88" s="10"/>
      <c r="SVD88" s="10"/>
      <c r="SVE88" s="9"/>
      <c r="SVF88" s="9"/>
      <c r="SVG88" s="78"/>
      <c r="SVH88" s="10"/>
      <c r="SVI88" s="10"/>
      <c r="SVJ88" s="10"/>
      <c r="SVK88" s="9"/>
      <c r="SVL88" s="9"/>
      <c r="SVM88" s="78"/>
      <c r="SVN88" s="9"/>
      <c r="SVO88" s="9"/>
      <c r="SVP88" s="78"/>
      <c r="SVQ88" s="10"/>
      <c r="SVR88" s="10"/>
      <c r="SVS88" s="10"/>
      <c r="SVT88" s="10"/>
      <c r="SVU88" s="10"/>
      <c r="SVV88" s="10"/>
      <c r="SVW88" s="57"/>
      <c r="SVX88" s="58"/>
      <c r="SVY88" s="9"/>
      <c r="SVZ88" s="9"/>
      <c r="SWA88" s="78"/>
      <c r="SWB88" s="9"/>
      <c r="SWC88" s="9"/>
      <c r="SWD88" s="78"/>
      <c r="SWE88" s="9"/>
      <c r="SWF88" s="9"/>
      <c r="SWG88" s="78"/>
      <c r="SWH88" s="9"/>
      <c r="SWI88" s="9"/>
      <c r="SWJ88" s="78"/>
      <c r="SWK88" s="9"/>
      <c r="SWL88" s="9"/>
      <c r="SWM88" s="78"/>
      <c r="SWN88" s="9"/>
      <c r="SWO88" s="9"/>
      <c r="SWP88" s="78"/>
      <c r="SWQ88" s="9"/>
      <c r="SWR88" s="9"/>
      <c r="SWS88" s="78"/>
      <c r="SWT88" s="9"/>
      <c r="SWU88" s="9"/>
      <c r="SWV88" s="78"/>
      <c r="SWW88" s="9"/>
      <c r="SWX88" s="9"/>
      <c r="SWY88" s="78"/>
      <c r="SWZ88" s="9"/>
      <c r="SXA88" s="9"/>
      <c r="SXB88" s="78"/>
      <c r="SXC88" s="9"/>
      <c r="SXD88" s="9"/>
      <c r="SXE88" s="78"/>
      <c r="SXF88" s="9"/>
      <c r="SXG88" s="9"/>
      <c r="SXH88" s="78"/>
      <c r="SXI88" s="9"/>
      <c r="SXJ88" s="9"/>
      <c r="SXK88" s="78"/>
      <c r="SXL88" s="9"/>
      <c r="SXM88" s="9"/>
      <c r="SXN88" s="78"/>
      <c r="SXO88" s="9"/>
      <c r="SXP88" s="9"/>
      <c r="SXQ88" s="78"/>
      <c r="SXR88" s="9"/>
      <c r="SXS88" s="9"/>
      <c r="SXT88" s="78"/>
      <c r="SXU88" s="9"/>
      <c r="SXV88" s="9"/>
      <c r="SXW88" s="78"/>
      <c r="SXX88" s="9"/>
      <c r="SXY88" s="9"/>
      <c r="SXZ88" s="78"/>
      <c r="SYA88" s="9"/>
      <c r="SYB88" s="9"/>
      <c r="SYC88" s="78"/>
      <c r="SYD88" s="9"/>
      <c r="SYE88" s="9"/>
      <c r="SYF88" s="78"/>
      <c r="SYG88" s="9"/>
      <c r="SYH88" s="9"/>
      <c r="SYI88" s="78"/>
      <c r="SYJ88" s="10"/>
      <c r="SYK88" s="10"/>
      <c r="SYL88" s="10"/>
      <c r="SYM88" s="9"/>
      <c r="SYN88" s="9"/>
      <c r="SYO88" s="78"/>
      <c r="SYP88" s="10"/>
      <c r="SYQ88" s="10"/>
      <c r="SYR88" s="10"/>
      <c r="SYS88" s="9"/>
      <c r="SYT88" s="9"/>
      <c r="SYU88" s="78"/>
      <c r="SYV88" s="9"/>
      <c r="SYW88" s="9"/>
      <c r="SYX88" s="78"/>
      <c r="SYY88" s="10"/>
      <c r="SYZ88" s="10"/>
      <c r="SZA88" s="10"/>
      <c r="SZB88" s="10"/>
      <c r="SZC88" s="10"/>
      <c r="SZD88" s="10"/>
      <c r="SZE88" s="57"/>
      <c r="SZF88" s="58"/>
      <c r="SZG88" s="9"/>
      <c r="SZH88" s="9"/>
      <c r="SZI88" s="78"/>
      <c r="SZJ88" s="9"/>
      <c r="SZK88" s="9"/>
      <c r="SZL88" s="78"/>
      <c r="SZM88" s="9"/>
      <c r="SZN88" s="9"/>
      <c r="SZO88" s="78"/>
      <c r="SZP88" s="9"/>
      <c r="SZQ88" s="9"/>
      <c r="SZR88" s="78"/>
      <c r="SZS88" s="9"/>
      <c r="SZT88" s="9"/>
      <c r="SZU88" s="78"/>
      <c r="SZV88" s="9"/>
      <c r="SZW88" s="9"/>
      <c r="SZX88" s="78"/>
      <c r="SZY88" s="9"/>
      <c r="SZZ88" s="9"/>
      <c r="TAA88" s="78"/>
      <c r="TAB88" s="9"/>
      <c r="TAC88" s="9"/>
      <c r="TAD88" s="78"/>
      <c r="TAE88" s="9"/>
      <c r="TAF88" s="9"/>
      <c r="TAG88" s="78"/>
      <c r="TAH88" s="9"/>
      <c r="TAI88" s="9"/>
      <c r="TAJ88" s="78"/>
      <c r="TAK88" s="9"/>
      <c r="TAL88" s="9"/>
      <c r="TAM88" s="78"/>
      <c r="TAN88" s="9"/>
      <c r="TAO88" s="9"/>
      <c r="TAP88" s="78"/>
      <c r="TAQ88" s="9"/>
      <c r="TAR88" s="9"/>
      <c r="TAS88" s="78"/>
      <c r="TAT88" s="9"/>
      <c r="TAU88" s="9"/>
      <c r="TAV88" s="78"/>
      <c r="TAW88" s="9"/>
      <c r="TAX88" s="9"/>
      <c r="TAY88" s="78"/>
      <c r="TAZ88" s="9"/>
      <c r="TBA88" s="9"/>
      <c r="TBB88" s="78"/>
      <c r="TBC88" s="9"/>
      <c r="TBD88" s="9"/>
      <c r="TBE88" s="78"/>
      <c r="TBF88" s="9"/>
      <c r="TBG88" s="9"/>
      <c r="TBH88" s="78"/>
      <c r="TBI88" s="9"/>
      <c r="TBJ88" s="9"/>
      <c r="TBK88" s="78"/>
      <c r="TBL88" s="9"/>
      <c r="TBM88" s="9"/>
      <c r="TBN88" s="78"/>
      <c r="TBO88" s="9"/>
      <c r="TBP88" s="9"/>
      <c r="TBQ88" s="78"/>
      <c r="TBR88" s="10"/>
      <c r="TBS88" s="10"/>
      <c r="TBT88" s="10"/>
      <c r="TBU88" s="9"/>
      <c r="TBV88" s="9"/>
      <c r="TBW88" s="78"/>
      <c r="TBX88" s="10"/>
      <c r="TBY88" s="10"/>
      <c r="TBZ88" s="10"/>
      <c r="TCA88" s="9"/>
      <c r="TCB88" s="9"/>
      <c r="TCC88" s="78"/>
      <c r="TCD88" s="9"/>
      <c r="TCE88" s="9"/>
      <c r="TCF88" s="78"/>
      <c r="TCG88" s="10"/>
      <c r="TCH88" s="10"/>
      <c r="TCI88" s="10"/>
      <c r="TCJ88" s="10"/>
      <c r="TCK88" s="10"/>
      <c r="TCL88" s="10"/>
      <c r="TCM88" s="57"/>
      <c r="TCN88" s="58"/>
      <c r="TCO88" s="9"/>
      <c r="TCP88" s="9"/>
      <c r="TCQ88" s="78"/>
      <c r="TCR88" s="9"/>
      <c r="TCS88" s="9"/>
      <c r="TCT88" s="78"/>
      <c r="TCU88" s="9"/>
      <c r="TCV88" s="9"/>
      <c r="TCW88" s="78"/>
      <c r="TCX88" s="9"/>
      <c r="TCY88" s="9"/>
      <c r="TCZ88" s="78"/>
      <c r="TDA88" s="9"/>
      <c r="TDB88" s="9"/>
      <c r="TDC88" s="78"/>
      <c r="TDD88" s="9"/>
      <c r="TDE88" s="9"/>
      <c r="TDF88" s="78"/>
      <c r="TDG88" s="9"/>
      <c r="TDH88" s="9"/>
      <c r="TDI88" s="78"/>
      <c r="TDJ88" s="9"/>
      <c r="TDK88" s="9"/>
      <c r="TDL88" s="78"/>
      <c r="TDM88" s="9"/>
      <c r="TDN88" s="9"/>
      <c r="TDO88" s="78"/>
      <c r="TDP88" s="9"/>
      <c r="TDQ88" s="9"/>
      <c r="TDR88" s="78"/>
      <c r="TDS88" s="9"/>
      <c r="TDT88" s="9"/>
      <c r="TDU88" s="78"/>
      <c r="TDV88" s="9"/>
      <c r="TDW88" s="9"/>
      <c r="TDX88" s="78"/>
      <c r="TDY88" s="9"/>
      <c r="TDZ88" s="9"/>
      <c r="TEA88" s="78"/>
      <c r="TEB88" s="9"/>
      <c r="TEC88" s="9"/>
      <c r="TED88" s="78"/>
      <c r="TEE88" s="9"/>
      <c r="TEF88" s="9"/>
      <c r="TEG88" s="78"/>
      <c r="TEH88" s="9"/>
      <c r="TEI88" s="9"/>
      <c r="TEJ88" s="78"/>
      <c r="TEK88" s="9"/>
      <c r="TEL88" s="9"/>
      <c r="TEM88" s="78"/>
      <c r="TEN88" s="9"/>
      <c r="TEO88" s="9"/>
      <c r="TEP88" s="78"/>
      <c r="TEQ88" s="9"/>
      <c r="TER88" s="9"/>
      <c r="TES88" s="78"/>
      <c r="TET88" s="9"/>
      <c r="TEU88" s="9"/>
      <c r="TEV88" s="78"/>
      <c r="TEW88" s="9"/>
      <c r="TEX88" s="9"/>
      <c r="TEY88" s="78"/>
      <c r="TEZ88" s="10"/>
      <c r="TFA88" s="10"/>
      <c r="TFB88" s="10"/>
      <c r="TFC88" s="9"/>
      <c r="TFD88" s="9"/>
      <c r="TFE88" s="78"/>
      <c r="TFF88" s="10"/>
      <c r="TFG88" s="10"/>
      <c r="TFH88" s="10"/>
      <c r="TFI88" s="9"/>
      <c r="TFJ88" s="9"/>
      <c r="TFK88" s="78"/>
      <c r="TFL88" s="9"/>
      <c r="TFM88" s="9"/>
      <c r="TFN88" s="78"/>
      <c r="TFO88" s="10"/>
      <c r="TFP88" s="10"/>
      <c r="TFQ88" s="10"/>
      <c r="TFR88" s="10"/>
      <c r="TFS88" s="10"/>
      <c r="TFT88" s="10"/>
      <c r="TFU88" s="57"/>
      <c r="TFV88" s="58"/>
      <c r="TFW88" s="9"/>
      <c r="TFX88" s="9"/>
      <c r="TFY88" s="78"/>
      <c r="TFZ88" s="9"/>
      <c r="TGA88" s="9"/>
      <c r="TGB88" s="78"/>
      <c r="TGC88" s="9"/>
      <c r="TGD88" s="9"/>
      <c r="TGE88" s="78"/>
      <c r="TGF88" s="9"/>
      <c r="TGG88" s="9"/>
      <c r="TGH88" s="78"/>
      <c r="TGI88" s="9"/>
      <c r="TGJ88" s="9"/>
      <c r="TGK88" s="78"/>
      <c r="TGL88" s="9"/>
      <c r="TGM88" s="9"/>
      <c r="TGN88" s="78"/>
      <c r="TGO88" s="9"/>
      <c r="TGP88" s="9"/>
      <c r="TGQ88" s="78"/>
      <c r="TGR88" s="9"/>
      <c r="TGS88" s="9"/>
      <c r="TGT88" s="78"/>
      <c r="TGU88" s="9"/>
      <c r="TGV88" s="9"/>
      <c r="TGW88" s="78"/>
      <c r="TGX88" s="9"/>
      <c r="TGY88" s="9"/>
      <c r="TGZ88" s="78"/>
      <c r="THA88" s="9"/>
      <c r="THB88" s="9"/>
      <c r="THC88" s="78"/>
      <c r="THD88" s="9"/>
      <c r="THE88" s="9"/>
      <c r="THF88" s="78"/>
      <c r="THG88" s="9"/>
      <c r="THH88" s="9"/>
      <c r="THI88" s="78"/>
      <c r="THJ88" s="9"/>
      <c r="THK88" s="9"/>
      <c r="THL88" s="78"/>
      <c r="THM88" s="9"/>
      <c r="THN88" s="9"/>
      <c r="THO88" s="78"/>
      <c r="THP88" s="9"/>
      <c r="THQ88" s="9"/>
      <c r="THR88" s="78"/>
      <c r="THS88" s="9"/>
      <c r="THT88" s="9"/>
      <c r="THU88" s="78"/>
      <c r="THV88" s="9"/>
      <c r="THW88" s="9"/>
      <c r="THX88" s="78"/>
      <c r="THY88" s="9"/>
      <c r="THZ88" s="9"/>
      <c r="TIA88" s="78"/>
      <c r="TIB88" s="9"/>
      <c r="TIC88" s="9"/>
      <c r="TID88" s="78"/>
      <c r="TIE88" s="9"/>
      <c r="TIF88" s="9"/>
      <c r="TIG88" s="78"/>
      <c r="TIH88" s="10"/>
      <c r="TII88" s="10"/>
      <c r="TIJ88" s="10"/>
      <c r="TIK88" s="9"/>
      <c r="TIL88" s="9"/>
      <c r="TIM88" s="78"/>
      <c r="TIN88" s="10"/>
      <c r="TIO88" s="10"/>
      <c r="TIP88" s="10"/>
      <c r="TIQ88" s="9"/>
      <c r="TIR88" s="9"/>
      <c r="TIS88" s="78"/>
      <c r="TIT88" s="9"/>
      <c r="TIU88" s="9"/>
      <c r="TIV88" s="78"/>
      <c r="TIW88" s="10"/>
      <c r="TIX88" s="10"/>
      <c r="TIY88" s="10"/>
      <c r="TIZ88" s="10"/>
      <c r="TJA88" s="10"/>
      <c r="TJB88" s="10"/>
      <c r="TJC88" s="57"/>
      <c r="TJD88" s="58"/>
      <c r="TJE88" s="9"/>
      <c r="TJF88" s="9"/>
      <c r="TJG88" s="78"/>
      <c r="TJH88" s="9"/>
      <c r="TJI88" s="9"/>
      <c r="TJJ88" s="78"/>
      <c r="TJK88" s="9"/>
      <c r="TJL88" s="9"/>
      <c r="TJM88" s="78"/>
      <c r="TJN88" s="9"/>
      <c r="TJO88" s="9"/>
      <c r="TJP88" s="78"/>
      <c r="TJQ88" s="9"/>
      <c r="TJR88" s="9"/>
      <c r="TJS88" s="78"/>
      <c r="TJT88" s="9"/>
      <c r="TJU88" s="9"/>
      <c r="TJV88" s="78"/>
      <c r="TJW88" s="9"/>
      <c r="TJX88" s="9"/>
      <c r="TJY88" s="78"/>
      <c r="TJZ88" s="9"/>
      <c r="TKA88" s="9"/>
      <c r="TKB88" s="78"/>
      <c r="TKC88" s="9"/>
      <c r="TKD88" s="9"/>
      <c r="TKE88" s="78"/>
      <c r="TKF88" s="9"/>
      <c r="TKG88" s="9"/>
      <c r="TKH88" s="78"/>
      <c r="TKI88" s="9"/>
      <c r="TKJ88" s="9"/>
      <c r="TKK88" s="78"/>
      <c r="TKL88" s="9"/>
      <c r="TKM88" s="9"/>
      <c r="TKN88" s="78"/>
      <c r="TKO88" s="9"/>
      <c r="TKP88" s="9"/>
      <c r="TKQ88" s="78"/>
      <c r="TKR88" s="9"/>
      <c r="TKS88" s="9"/>
      <c r="TKT88" s="78"/>
      <c r="TKU88" s="9"/>
      <c r="TKV88" s="9"/>
      <c r="TKW88" s="78"/>
      <c r="TKX88" s="9"/>
      <c r="TKY88" s="9"/>
      <c r="TKZ88" s="78"/>
      <c r="TLA88" s="9"/>
      <c r="TLB88" s="9"/>
      <c r="TLC88" s="78"/>
      <c r="TLD88" s="9"/>
      <c r="TLE88" s="9"/>
      <c r="TLF88" s="78"/>
      <c r="TLG88" s="9"/>
      <c r="TLH88" s="9"/>
      <c r="TLI88" s="78"/>
      <c r="TLJ88" s="9"/>
      <c r="TLK88" s="9"/>
      <c r="TLL88" s="78"/>
      <c r="TLM88" s="9"/>
      <c r="TLN88" s="9"/>
      <c r="TLO88" s="78"/>
      <c r="TLP88" s="10"/>
      <c r="TLQ88" s="10"/>
      <c r="TLR88" s="10"/>
      <c r="TLS88" s="9"/>
      <c r="TLT88" s="9"/>
      <c r="TLU88" s="78"/>
      <c r="TLV88" s="10"/>
      <c r="TLW88" s="10"/>
      <c r="TLX88" s="10"/>
      <c r="TLY88" s="9"/>
      <c r="TLZ88" s="9"/>
      <c r="TMA88" s="78"/>
      <c r="TMB88" s="9"/>
      <c r="TMC88" s="9"/>
      <c r="TMD88" s="78"/>
      <c r="TME88" s="10"/>
      <c r="TMF88" s="10"/>
      <c r="TMG88" s="10"/>
      <c r="TMH88" s="10"/>
      <c r="TMI88" s="10"/>
      <c r="TMJ88" s="10"/>
      <c r="TMK88" s="57"/>
      <c r="TML88" s="58"/>
      <c r="TMM88" s="9"/>
      <c r="TMN88" s="9"/>
      <c r="TMO88" s="78"/>
      <c r="TMP88" s="9"/>
      <c r="TMQ88" s="9"/>
      <c r="TMR88" s="78"/>
      <c r="TMS88" s="9"/>
      <c r="TMT88" s="9"/>
      <c r="TMU88" s="78"/>
      <c r="TMV88" s="9"/>
      <c r="TMW88" s="9"/>
      <c r="TMX88" s="78"/>
      <c r="TMY88" s="9"/>
      <c r="TMZ88" s="9"/>
      <c r="TNA88" s="78"/>
      <c r="TNB88" s="9"/>
      <c r="TNC88" s="9"/>
      <c r="TND88" s="78"/>
      <c r="TNE88" s="9"/>
      <c r="TNF88" s="9"/>
      <c r="TNG88" s="78"/>
      <c r="TNH88" s="9"/>
      <c r="TNI88" s="9"/>
      <c r="TNJ88" s="78"/>
      <c r="TNK88" s="9"/>
      <c r="TNL88" s="9"/>
      <c r="TNM88" s="78"/>
      <c r="TNN88" s="9"/>
      <c r="TNO88" s="9"/>
      <c r="TNP88" s="78"/>
      <c r="TNQ88" s="9"/>
      <c r="TNR88" s="9"/>
      <c r="TNS88" s="78"/>
      <c r="TNT88" s="9"/>
      <c r="TNU88" s="9"/>
      <c r="TNV88" s="78"/>
      <c r="TNW88" s="9"/>
      <c r="TNX88" s="9"/>
      <c r="TNY88" s="78"/>
      <c r="TNZ88" s="9"/>
      <c r="TOA88" s="9"/>
      <c r="TOB88" s="78"/>
      <c r="TOC88" s="9"/>
      <c r="TOD88" s="9"/>
      <c r="TOE88" s="78"/>
      <c r="TOF88" s="9"/>
      <c r="TOG88" s="9"/>
      <c r="TOH88" s="78"/>
      <c r="TOI88" s="9"/>
      <c r="TOJ88" s="9"/>
      <c r="TOK88" s="78"/>
      <c r="TOL88" s="9"/>
      <c r="TOM88" s="9"/>
      <c r="TON88" s="78"/>
      <c r="TOO88" s="9"/>
      <c r="TOP88" s="9"/>
      <c r="TOQ88" s="78"/>
      <c r="TOR88" s="9"/>
      <c r="TOS88" s="9"/>
      <c r="TOT88" s="78"/>
      <c r="TOU88" s="9"/>
      <c r="TOV88" s="9"/>
      <c r="TOW88" s="78"/>
      <c r="TOX88" s="10"/>
      <c r="TOY88" s="10"/>
      <c r="TOZ88" s="10"/>
      <c r="TPA88" s="9"/>
      <c r="TPB88" s="9"/>
      <c r="TPC88" s="78"/>
      <c r="TPD88" s="10"/>
      <c r="TPE88" s="10"/>
      <c r="TPF88" s="10"/>
      <c r="TPG88" s="9"/>
      <c r="TPH88" s="9"/>
      <c r="TPI88" s="78"/>
      <c r="TPJ88" s="9"/>
      <c r="TPK88" s="9"/>
      <c r="TPL88" s="78"/>
      <c r="TPM88" s="10"/>
      <c r="TPN88" s="10"/>
      <c r="TPO88" s="10"/>
      <c r="TPP88" s="10"/>
      <c r="TPQ88" s="10"/>
      <c r="TPR88" s="10"/>
      <c r="TPS88" s="57"/>
      <c r="TPT88" s="58"/>
      <c r="TPU88" s="9"/>
      <c r="TPV88" s="9"/>
      <c r="TPW88" s="78"/>
      <c r="TPX88" s="9"/>
      <c r="TPY88" s="9"/>
      <c r="TPZ88" s="78"/>
      <c r="TQA88" s="9"/>
      <c r="TQB88" s="9"/>
      <c r="TQC88" s="78"/>
      <c r="TQD88" s="9"/>
      <c r="TQE88" s="9"/>
      <c r="TQF88" s="78"/>
      <c r="TQG88" s="9"/>
      <c r="TQH88" s="9"/>
      <c r="TQI88" s="78"/>
      <c r="TQJ88" s="9"/>
      <c r="TQK88" s="9"/>
      <c r="TQL88" s="78"/>
      <c r="TQM88" s="9"/>
      <c r="TQN88" s="9"/>
      <c r="TQO88" s="78"/>
      <c r="TQP88" s="9"/>
      <c r="TQQ88" s="9"/>
      <c r="TQR88" s="78"/>
      <c r="TQS88" s="9"/>
      <c r="TQT88" s="9"/>
      <c r="TQU88" s="78"/>
      <c r="TQV88" s="9"/>
      <c r="TQW88" s="9"/>
      <c r="TQX88" s="78"/>
      <c r="TQY88" s="9"/>
      <c r="TQZ88" s="9"/>
      <c r="TRA88" s="78"/>
      <c r="TRB88" s="9"/>
      <c r="TRC88" s="9"/>
      <c r="TRD88" s="78"/>
      <c r="TRE88" s="9"/>
      <c r="TRF88" s="9"/>
      <c r="TRG88" s="78"/>
      <c r="TRH88" s="9"/>
      <c r="TRI88" s="9"/>
      <c r="TRJ88" s="78"/>
      <c r="TRK88" s="9"/>
      <c r="TRL88" s="9"/>
      <c r="TRM88" s="78"/>
      <c r="TRN88" s="9"/>
      <c r="TRO88" s="9"/>
      <c r="TRP88" s="78"/>
      <c r="TRQ88" s="9"/>
      <c r="TRR88" s="9"/>
      <c r="TRS88" s="78"/>
      <c r="TRT88" s="9"/>
      <c r="TRU88" s="9"/>
      <c r="TRV88" s="78"/>
      <c r="TRW88" s="9"/>
      <c r="TRX88" s="9"/>
      <c r="TRY88" s="78"/>
      <c r="TRZ88" s="9"/>
      <c r="TSA88" s="9"/>
      <c r="TSB88" s="78"/>
      <c r="TSC88" s="9"/>
      <c r="TSD88" s="9"/>
      <c r="TSE88" s="78"/>
      <c r="TSF88" s="10"/>
      <c r="TSG88" s="10"/>
      <c r="TSH88" s="10"/>
      <c r="TSI88" s="9"/>
      <c r="TSJ88" s="9"/>
      <c r="TSK88" s="78"/>
      <c r="TSL88" s="10"/>
      <c r="TSM88" s="10"/>
      <c r="TSN88" s="10"/>
      <c r="TSO88" s="9"/>
      <c r="TSP88" s="9"/>
      <c r="TSQ88" s="78"/>
      <c r="TSR88" s="9"/>
      <c r="TSS88" s="9"/>
      <c r="TST88" s="78"/>
      <c r="TSU88" s="10"/>
      <c r="TSV88" s="10"/>
      <c r="TSW88" s="10"/>
      <c r="TSX88" s="10"/>
      <c r="TSY88" s="10"/>
      <c r="TSZ88" s="10"/>
      <c r="TTA88" s="57"/>
      <c r="TTB88" s="58"/>
      <c r="TTC88" s="9"/>
      <c r="TTD88" s="9"/>
      <c r="TTE88" s="78"/>
      <c r="TTF88" s="9"/>
      <c r="TTG88" s="9"/>
      <c r="TTH88" s="78"/>
      <c r="TTI88" s="9"/>
      <c r="TTJ88" s="9"/>
      <c r="TTK88" s="78"/>
      <c r="TTL88" s="9"/>
      <c r="TTM88" s="9"/>
      <c r="TTN88" s="78"/>
      <c r="TTO88" s="9"/>
      <c r="TTP88" s="9"/>
      <c r="TTQ88" s="78"/>
      <c r="TTR88" s="9"/>
      <c r="TTS88" s="9"/>
      <c r="TTT88" s="78"/>
      <c r="TTU88" s="9"/>
      <c r="TTV88" s="9"/>
      <c r="TTW88" s="78"/>
      <c r="TTX88" s="9"/>
      <c r="TTY88" s="9"/>
      <c r="TTZ88" s="78"/>
      <c r="TUA88" s="9"/>
      <c r="TUB88" s="9"/>
      <c r="TUC88" s="78"/>
      <c r="TUD88" s="9"/>
      <c r="TUE88" s="9"/>
      <c r="TUF88" s="78"/>
      <c r="TUG88" s="9"/>
      <c r="TUH88" s="9"/>
      <c r="TUI88" s="78"/>
      <c r="TUJ88" s="9"/>
      <c r="TUK88" s="9"/>
      <c r="TUL88" s="78"/>
      <c r="TUM88" s="9"/>
      <c r="TUN88" s="9"/>
      <c r="TUO88" s="78"/>
      <c r="TUP88" s="9"/>
      <c r="TUQ88" s="9"/>
      <c r="TUR88" s="78"/>
      <c r="TUS88" s="9"/>
      <c r="TUT88" s="9"/>
      <c r="TUU88" s="78"/>
      <c r="TUV88" s="9"/>
      <c r="TUW88" s="9"/>
      <c r="TUX88" s="78"/>
      <c r="TUY88" s="9"/>
      <c r="TUZ88" s="9"/>
      <c r="TVA88" s="78"/>
      <c r="TVB88" s="9"/>
      <c r="TVC88" s="9"/>
      <c r="TVD88" s="78"/>
      <c r="TVE88" s="9"/>
      <c r="TVF88" s="9"/>
      <c r="TVG88" s="78"/>
      <c r="TVH88" s="9"/>
      <c r="TVI88" s="9"/>
      <c r="TVJ88" s="78"/>
      <c r="TVK88" s="9"/>
      <c r="TVL88" s="9"/>
      <c r="TVM88" s="78"/>
      <c r="TVN88" s="10"/>
      <c r="TVO88" s="10"/>
      <c r="TVP88" s="10"/>
      <c r="TVQ88" s="9"/>
      <c r="TVR88" s="9"/>
      <c r="TVS88" s="78"/>
      <c r="TVT88" s="10"/>
      <c r="TVU88" s="10"/>
      <c r="TVV88" s="10"/>
      <c r="TVW88" s="9"/>
      <c r="TVX88" s="9"/>
      <c r="TVY88" s="78"/>
      <c r="TVZ88" s="9"/>
      <c r="TWA88" s="9"/>
      <c r="TWB88" s="78"/>
      <c r="TWC88" s="10"/>
      <c r="TWD88" s="10"/>
      <c r="TWE88" s="10"/>
      <c r="TWF88" s="10"/>
      <c r="TWG88" s="10"/>
      <c r="TWH88" s="10"/>
      <c r="TWI88" s="57"/>
      <c r="TWJ88" s="58"/>
      <c r="TWK88" s="9"/>
      <c r="TWL88" s="9"/>
      <c r="TWM88" s="78"/>
      <c r="TWN88" s="9"/>
      <c r="TWO88" s="9"/>
      <c r="TWP88" s="78"/>
      <c r="TWQ88" s="9"/>
      <c r="TWR88" s="9"/>
      <c r="TWS88" s="78"/>
      <c r="TWT88" s="9"/>
      <c r="TWU88" s="9"/>
      <c r="TWV88" s="78"/>
      <c r="TWW88" s="9"/>
      <c r="TWX88" s="9"/>
      <c r="TWY88" s="78"/>
      <c r="TWZ88" s="9"/>
      <c r="TXA88" s="9"/>
      <c r="TXB88" s="78"/>
      <c r="TXC88" s="9"/>
      <c r="TXD88" s="9"/>
      <c r="TXE88" s="78"/>
      <c r="TXF88" s="9"/>
      <c r="TXG88" s="9"/>
      <c r="TXH88" s="78"/>
      <c r="TXI88" s="9"/>
      <c r="TXJ88" s="9"/>
      <c r="TXK88" s="78"/>
      <c r="TXL88" s="9"/>
      <c r="TXM88" s="9"/>
      <c r="TXN88" s="78"/>
      <c r="TXO88" s="9"/>
      <c r="TXP88" s="9"/>
      <c r="TXQ88" s="78"/>
      <c r="TXR88" s="9"/>
      <c r="TXS88" s="9"/>
      <c r="TXT88" s="78"/>
      <c r="TXU88" s="9"/>
      <c r="TXV88" s="9"/>
      <c r="TXW88" s="78"/>
      <c r="TXX88" s="9"/>
      <c r="TXY88" s="9"/>
      <c r="TXZ88" s="78"/>
      <c r="TYA88" s="9"/>
      <c r="TYB88" s="9"/>
      <c r="TYC88" s="78"/>
      <c r="TYD88" s="9"/>
      <c r="TYE88" s="9"/>
      <c r="TYF88" s="78"/>
      <c r="TYG88" s="9"/>
      <c r="TYH88" s="9"/>
      <c r="TYI88" s="78"/>
      <c r="TYJ88" s="9"/>
      <c r="TYK88" s="9"/>
      <c r="TYL88" s="78"/>
      <c r="TYM88" s="9"/>
      <c r="TYN88" s="9"/>
      <c r="TYO88" s="78"/>
      <c r="TYP88" s="9"/>
      <c r="TYQ88" s="9"/>
      <c r="TYR88" s="78"/>
      <c r="TYS88" s="9"/>
      <c r="TYT88" s="9"/>
      <c r="TYU88" s="78"/>
      <c r="TYV88" s="10"/>
      <c r="TYW88" s="10"/>
      <c r="TYX88" s="10"/>
      <c r="TYY88" s="9"/>
      <c r="TYZ88" s="9"/>
      <c r="TZA88" s="78"/>
      <c r="TZB88" s="10"/>
      <c r="TZC88" s="10"/>
      <c r="TZD88" s="10"/>
      <c r="TZE88" s="9"/>
      <c r="TZF88" s="9"/>
      <c r="TZG88" s="78"/>
      <c r="TZH88" s="9"/>
      <c r="TZI88" s="9"/>
      <c r="TZJ88" s="78"/>
      <c r="TZK88" s="10"/>
      <c r="TZL88" s="10"/>
      <c r="TZM88" s="10"/>
      <c r="TZN88" s="10"/>
      <c r="TZO88" s="10"/>
      <c r="TZP88" s="10"/>
      <c r="TZQ88" s="57"/>
      <c r="TZR88" s="58"/>
      <c r="TZS88" s="9"/>
      <c r="TZT88" s="9"/>
      <c r="TZU88" s="78"/>
      <c r="TZV88" s="9"/>
      <c r="TZW88" s="9"/>
      <c r="TZX88" s="78"/>
      <c r="TZY88" s="9"/>
      <c r="TZZ88" s="9"/>
      <c r="UAA88" s="78"/>
      <c r="UAB88" s="9"/>
      <c r="UAC88" s="9"/>
      <c r="UAD88" s="78"/>
      <c r="UAE88" s="9"/>
      <c r="UAF88" s="9"/>
      <c r="UAG88" s="78"/>
      <c r="UAH88" s="9"/>
      <c r="UAI88" s="9"/>
      <c r="UAJ88" s="78"/>
      <c r="UAK88" s="9"/>
      <c r="UAL88" s="9"/>
      <c r="UAM88" s="78"/>
      <c r="UAN88" s="9"/>
      <c r="UAO88" s="9"/>
      <c r="UAP88" s="78"/>
      <c r="UAQ88" s="9"/>
      <c r="UAR88" s="9"/>
      <c r="UAS88" s="78"/>
      <c r="UAT88" s="9"/>
      <c r="UAU88" s="9"/>
      <c r="UAV88" s="78"/>
      <c r="UAW88" s="9"/>
      <c r="UAX88" s="9"/>
      <c r="UAY88" s="78"/>
      <c r="UAZ88" s="9"/>
      <c r="UBA88" s="9"/>
      <c r="UBB88" s="78"/>
      <c r="UBC88" s="9"/>
      <c r="UBD88" s="9"/>
      <c r="UBE88" s="78"/>
      <c r="UBF88" s="9"/>
      <c r="UBG88" s="9"/>
      <c r="UBH88" s="78"/>
      <c r="UBI88" s="9"/>
      <c r="UBJ88" s="9"/>
      <c r="UBK88" s="78"/>
      <c r="UBL88" s="9"/>
      <c r="UBM88" s="9"/>
      <c r="UBN88" s="78"/>
      <c r="UBO88" s="9"/>
      <c r="UBP88" s="9"/>
      <c r="UBQ88" s="78"/>
      <c r="UBR88" s="9"/>
      <c r="UBS88" s="9"/>
      <c r="UBT88" s="78"/>
      <c r="UBU88" s="9"/>
      <c r="UBV88" s="9"/>
      <c r="UBW88" s="78"/>
      <c r="UBX88" s="9"/>
      <c r="UBY88" s="9"/>
      <c r="UBZ88" s="78"/>
      <c r="UCA88" s="9"/>
      <c r="UCB88" s="9"/>
      <c r="UCC88" s="78"/>
      <c r="UCD88" s="10"/>
      <c r="UCE88" s="10"/>
      <c r="UCF88" s="10"/>
      <c r="UCG88" s="9"/>
      <c r="UCH88" s="9"/>
      <c r="UCI88" s="78"/>
      <c r="UCJ88" s="10"/>
      <c r="UCK88" s="10"/>
      <c r="UCL88" s="10"/>
      <c r="UCM88" s="9"/>
      <c r="UCN88" s="9"/>
      <c r="UCO88" s="78"/>
      <c r="UCP88" s="9"/>
      <c r="UCQ88" s="9"/>
      <c r="UCR88" s="78"/>
      <c r="UCS88" s="10"/>
      <c r="UCT88" s="10"/>
      <c r="UCU88" s="10"/>
      <c r="UCV88" s="10"/>
      <c r="UCW88" s="10"/>
      <c r="UCX88" s="10"/>
      <c r="UCY88" s="57"/>
      <c r="UCZ88" s="58"/>
      <c r="UDA88" s="9"/>
      <c r="UDB88" s="9"/>
      <c r="UDC88" s="78"/>
      <c r="UDD88" s="9"/>
      <c r="UDE88" s="9"/>
      <c r="UDF88" s="78"/>
      <c r="UDG88" s="9"/>
      <c r="UDH88" s="9"/>
      <c r="UDI88" s="78"/>
      <c r="UDJ88" s="9"/>
      <c r="UDK88" s="9"/>
      <c r="UDL88" s="78"/>
      <c r="UDM88" s="9"/>
      <c r="UDN88" s="9"/>
      <c r="UDO88" s="78"/>
      <c r="UDP88" s="9"/>
      <c r="UDQ88" s="9"/>
      <c r="UDR88" s="78"/>
      <c r="UDS88" s="9"/>
      <c r="UDT88" s="9"/>
      <c r="UDU88" s="78"/>
      <c r="UDV88" s="9"/>
      <c r="UDW88" s="9"/>
      <c r="UDX88" s="78"/>
      <c r="UDY88" s="9"/>
      <c r="UDZ88" s="9"/>
      <c r="UEA88" s="78"/>
      <c r="UEB88" s="9"/>
      <c r="UEC88" s="9"/>
      <c r="UED88" s="78"/>
      <c r="UEE88" s="9"/>
      <c r="UEF88" s="9"/>
      <c r="UEG88" s="78"/>
      <c r="UEH88" s="9"/>
      <c r="UEI88" s="9"/>
      <c r="UEJ88" s="78"/>
      <c r="UEK88" s="9"/>
      <c r="UEL88" s="9"/>
      <c r="UEM88" s="78"/>
      <c r="UEN88" s="9"/>
      <c r="UEO88" s="9"/>
      <c r="UEP88" s="78"/>
      <c r="UEQ88" s="9"/>
      <c r="UER88" s="9"/>
      <c r="UES88" s="78"/>
      <c r="UET88" s="9"/>
      <c r="UEU88" s="9"/>
      <c r="UEV88" s="78"/>
      <c r="UEW88" s="9"/>
      <c r="UEX88" s="9"/>
      <c r="UEY88" s="78"/>
      <c r="UEZ88" s="9"/>
      <c r="UFA88" s="9"/>
      <c r="UFB88" s="78"/>
      <c r="UFC88" s="9"/>
      <c r="UFD88" s="9"/>
      <c r="UFE88" s="78"/>
      <c r="UFF88" s="9"/>
      <c r="UFG88" s="9"/>
      <c r="UFH88" s="78"/>
      <c r="UFI88" s="9"/>
      <c r="UFJ88" s="9"/>
      <c r="UFK88" s="78"/>
      <c r="UFL88" s="10"/>
      <c r="UFM88" s="10"/>
      <c r="UFN88" s="10"/>
      <c r="UFO88" s="9"/>
      <c r="UFP88" s="9"/>
      <c r="UFQ88" s="78"/>
      <c r="UFR88" s="10"/>
      <c r="UFS88" s="10"/>
      <c r="UFT88" s="10"/>
      <c r="UFU88" s="9"/>
      <c r="UFV88" s="9"/>
      <c r="UFW88" s="78"/>
      <c r="UFX88" s="9"/>
      <c r="UFY88" s="9"/>
      <c r="UFZ88" s="78"/>
      <c r="UGA88" s="10"/>
      <c r="UGB88" s="10"/>
      <c r="UGC88" s="10"/>
      <c r="UGD88" s="10"/>
      <c r="UGE88" s="10"/>
      <c r="UGF88" s="10"/>
      <c r="UGG88" s="57"/>
      <c r="UGH88" s="58"/>
      <c r="UGI88" s="9"/>
      <c r="UGJ88" s="9"/>
      <c r="UGK88" s="78"/>
      <c r="UGL88" s="9"/>
      <c r="UGM88" s="9"/>
      <c r="UGN88" s="78"/>
      <c r="UGO88" s="9"/>
      <c r="UGP88" s="9"/>
      <c r="UGQ88" s="78"/>
      <c r="UGR88" s="9"/>
      <c r="UGS88" s="9"/>
      <c r="UGT88" s="78"/>
      <c r="UGU88" s="9"/>
      <c r="UGV88" s="9"/>
      <c r="UGW88" s="78"/>
      <c r="UGX88" s="9"/>
      <c r="UGY88" s="9"/>
      <c r="UGZ88" s="78"/>
      <c r="UHA88" s="9"/>
      <c r="UHB88" s="9"/>
      <c r="UHC88" s="78"/>
      <c r="UHD88" s="9"/>
      <c r="UHE88" s="9"/>
      <c r="UHF88" s="78"/>
      <c r="UHG88" s="9"/>
      <c r="UHH88" s="9"/>
      <c r="UHI88" s="78"/>
      <c r="UHJ88" s="9"/>
      <c r="UHK88" s="9"/>
      <c r="UHL88" s="78"/>
      <c r="UHM88" s="9"/>
      <c r="UHN88" s="9"/>
      <c r="UHO88" s="78"/>
      <c r="UHP88" s="9"/>
      <c r="UHQ88" s="9"/>
      <c r="UHR88" s="78"/>
      <c r="UHS88" s="9"/>
      <c r="UHT88" s="9"/>
      <c r="UHU88" s="78"/>
      <c r="UHV88" s="9"/>
      <c r="UHW88" s="9"/>
      <c r="UHX88" s="78"/>
      <c r="UHY88" s="9"/>
      <c r="UHZ88" s="9"/>
      <c r="UIA88" s="78"/>
      <c r="UIB88" s="9"/>
      <c r="UIC88" s="9"/>
      <c r="UID88" s="78"/>
      <c r="UIE88" s="9"/>
      <c r="UIF88" s="9"/>
      <c r="UIG88" s="78"/>
      <c r="UIH88" s="9"/>
      <c r="UII88" s="9"/>
      <c r="UIJ88" s="78"/>
      <c r="UIK88" s="9"/>
      <c r="UIL88" s="9"/>
      <c r="UIM88" s="78"/>
      <c r="UIN88" s="9"/>
      <c r="UIO88" s="9"/>
      <c r="UIP88" s="78"/>
      <c r="UIQ88" s="9"/>
      <c r="UIR88" s="9"/>
      <c r="UIS88" s="78"/>
      <c r="UIT88" s="10"/>
      <c r="UIU88" s="10"/>
      <c r="UIV88" s="10"/>
      <c r="UIW88" s="9"/>
      <c r="UIX88" s="9"/>
      <c r="UIY88" s="78"/>
      <c r="UIZ88" s="10"/>
      <c r="UJA88" s="10"/>
      <c r="UJB88" s="10"/>
      <c r="UJC88" s="9"/>
      <c r="UJD88" s="9"/>
      <c r="UJE88" s="78"/>
      <c r="UJF88" s="9"/>
      <c r="UJG88" s="9"/>
      <c r="UJH88" s="78"/>
      <c r="UJI88" s="10"/>
      <c r="UJJ88" s="10"/>
      <c r="UJK88" s="10"/>
      <c r="UJL88" s="10"/>
      <c r="UJM88" s="10"/>
      <c r="UJN88" s="10"/>
      <c r="UJO88" s="57"/>
      <c r="UJP88" s="58"/>
      <c r="UJQ88" s="9"/>
      <c r="UJR88" s="9"/>
      <c r="UJS88" s="78"/>
      <c r="UJT88" s="9"/>
      <c r="UJU88" s="9"/>
      <c r="UJV88" s="78"/>
      <c r="UJW88" s="9"/>
      <c r="UJX88" s="9"/>
      <c r="UJY88" s="78"/>
      <c r="UJZ88" s="9"/>
      <c r="UKA88" s="9"/>
      <c r="UKB88" s="78"/>
      <c r="UKC88" s="9"/>
      <c r="UKD88" s="9"/>
      <c r="UKE88" s="78"/>
      <c r="UKF88" s="9"/>
      <c r="UKG88" s="9"/>
      <c r="UKH88" s="78"/>
      <c r="UKI88" s="9"/>
      <c r="UKJ88" s="9"/>
      <c r="UKK88" s="78"/>
      <c r="UKL88" s="9"/>
      <c r="UKM88" s="9"/>
      <c r="UKN88" s="78"/>
      <c r="UKO88" s="9"/>
      <c r="UKP88" s="9"/>
      <c r="UKQ88" s="78"/>
      <c r="UKR88" s="9"/>
      <c r="UKS88" s="9"/>
      <c r="UKT88" s="78"/>
      <c r="UKU88" s="9"/>
      <c r="UKV88" s="9"/>
      <c r="UKW88" s="78"/>
      <c r="UKX88" s="9"/>
      <c r="UKY88" s="9"/>
      <c r="UKZ88" s="78"/>
      <c r="ULA88" s="9"/>
      <c r="ULB88" s="9"/>
      <c r="ULC88" s="78"/>
      <c r="ULD88" s="9"/>
      <c r="ULE88" s="9"/>
      <c r="ULF88" s="78"/>
      <c r="ULG88" s="9"/>
      <c r="ULH88" s="9"/>
      <c r="ULI88" s="78"/>
      <c r="ULJ88" s="9"/>
      <c r="ULK88" s="9"/>
      <c r="ULL88" s="78"/>
      <c r="ULM88" s="9"/>
      <c r="ULN88" s="9"/>
      <c r="ULO88" s="78"/>
      <c r="ULP88" s="9"/>
      <c r="ULQ88" s="9"/>
      <c r="ULR88" s="78"/>
      <c r="ULS88" s="9"/>
      <c r="ULT88" s="9"/>
      <c r="ULU88" s="78"/>
      <c r="ULV88" s="9"/>
      <c r="ULW88" s="9"/>
      <c r="ULX88" s="78"/>
      <c r="ULY88" s="9"/>
      <c r="ULZ88" s="9"/>
      <c r="UMA88" s="78"/>
      <c r="UMB88" s="10"/>
      <c r="UMC88" s="10"/>
      <c r="UMD88" s="10"/>
      <c r="UME88" s="9"/>
      <c r="UMF88" s="9"/>
      <c r="UMG88" s="78"/>
      <c r="UMH88" s="10"/>
      <c r="UMI88" s="10"/>
      <c r="UMJ88" s="10"/>
      <c r="UMK88" s="9"/>
      <c r="UML88" s="9"/>
      <c r="UMM88" s="78"/>
      <c r="UMN88" s="9"/>
      <c r="UMO88" s="9"/>
      <c r="UMP88" s="78"/>
      <c r="UMQ88" s="10"/>
      <c r="UMR88" s="10"/>
      <c r="UMS88" s="10"/>
      <c r="UMT88" s="10"/>
      <c r="UMU88" s="10"/>
      <c r="UMV88" s="10"/>
      <c r="UMW88" s="57"/>
      <c r="UMX88" s="58"/>
      <c r="UMY88" s="9"/>
      <c r="UMZ88" s="9"/>
      <c r="UNA88" s="78"/>
      <c r="UNB88" s="9"/>
      <c r="UNC88" s="9"/>
      <c r="UND88" s="78"/>
      <c r="UNE88" s="9"/>
      <c r="UNF88" s="9"/>
      <c r="UNG88" s="78"/>
      <c r="UNH88" s="9"/>
      <c r="UNI88" s="9"/>
      <c r="UNJ88" s="78"/>
      <c r="UNK88" s="9"/>
      <c r="UNL88" s="9"/>
      <c r="UNM88" s="78"/>
      <c r="UNN88" s="9"/>
      <c r="UNO88" s="9"/>
      <c r="UNP88" s="78"/>
      <c r="UNQ88" s="9"/>
      <c r="UNR88" s="9"/>
      <c r="UNS88" s="78"/>
      <c r="UNT88" s="9"/>
      <c r="UNU88" s="9"/>
      <c r="UNV88" s="78"/>
      <c r="UNW88" s="9"/>
      <c r="UNX88" s="9"/>
      <c r="UNY88" s="78"/>
      <c r="UNZ88" s="9"/>
      <c r="UOA88" s="9"/>
      <c r="UOB88" s="78"/>
      <c r="UOC88" s="9"/>
      <c r="UOD88" s="9"/>
      <c r="UOE88" s="78"/>
      <c r="UOF88" s="9"/>
      <c r="UOG88" s="9"/>
      <c r="UOH88" s="78"/>
      <c r="UOI88" s="9"/>
      <c r="UOJ88" s="9"/>
      <c r="UOK88" s="78"/>
      <c r="UOL88" s="9"/>
      <c r="UOM88" s="9"/>
      <c r="UON88" s="78"/>
      <c r="UOO88" s="9"/>
      <c r="UOP88" s="9"/>
      <c r="UOQ88" s="78"/>
      <c r="UOR88" s="9"/>
      <c r="UOS88" s="9"/>
      <c r="UOT88" s="78"/>
      <c r="UOU88" s="9"/>
      <c r="UOV88" s="9"/>
      <c r="UOW88" s="78"/>
      <c r="UOX88" s="9"/>
      <c r="UOY88" s="9"/>
      <c r="UOZ88" s="78"/>
      <c r="UPA88" s="9"/>
      <c r="UPB88" s="9"/>
      <c r="UPC88" s="78"/>
      <c r="UPD88" s="9"/>
      <c r="UPE88" s="9"/>
      <c r="UPF88" s="78"/>
      <c r="UPG88" s="9"/>
      <c r="UPH88" s="9"/>
      <c r="UPI88" s="78"/>
      <c r="UPJ88" s="10"/>
      <c r="UPK88" s="10"/>
      <c r="UPL88" s="10"/>
      <c r="UPM88" s="9"/>
      <c r="UPN88" s="9"/>
      <c r="UPO88" s="78"/>
      <c r="UPP88" s="10"/>
      <c r="UPQ88" s="10"/>
      <c r="UPR88" s="10"/>
      <c r="UPS88" s="9"/>
      <c r="UPT88" s="9"/>
      <c r="UPU88" s="78"/>
      <c r="UPV88" s="9"/>
      <c r="UPW88" s="9"/>
      <c r="UPX88" s="78"/>
      <c r="UPY88" s="10"/>
      <c r="UPZ88" s="10"/>
      <c r="UQA88" s="10"/>
      <c r="UQB88" s="10"/>
      <c r="UQC88" s="10"/>
      <c r="UQD88" s="10"/>
      <c r="UQE88" s="57"/>
      <c r="UQF88" s="58"/>
      <c r="UQG88" s="9"/>
      <c r="UQH88" s="9"/>
      <c r="UQI88" s="78"/>
      <c r="UQJ88" s="9"/>
      <c r="UQK88" s="9"/>
      <c r="UQL88" s="78"/>
      <c r="UQM88" s="9"/>
      <c r="UQN88" s="9"/>
      <c r="UQO88" s="78"/>
      <c r="UQP88" s="9"/>
      <c r="UQQ88" s="9"/>
      <c r="UQR88" s="78"/>
      <c r="UQS88" s="9"/>
      <c r="UQT88" s="9"/>
      <c r="UQU88" s="78"/>
      <c r="UQV88" s="9"/>
      <c r="UQW88" s="9"/>
      <c r="UQX88" s="78"/>
      <c r="UQY88" s="9"/>
      <c r="UQZ88" s="9"/>
      <c r="URA88" s="78"/>
      <c r="URB88" s="9"/>
      <c r="URC88" s="9"/>
      <c r="URD88" s="78"/>
      <c r="URE88" s="9"/>
      <c r="URF88" s="9"/>
      <c r="URG88" s="78"/>
      <c r="URH88" s="9"/>
      <c r="URI88" s="9"/>
      <c r="URJ88" s="78"/>
      <c r="URK88" s="9"/>
      <c r="URL88" s="9"/>
      <c r="URM88" s="78"/>
      <c r="URN88" s="9"/>
      <c r="URO88" s="9"/>
      <c r="URP88" s="78"/>
      <c r="URQ88" s="9"/>
      <c r="URR88" s="9"/>
      <c r="URS88" s="78"/>
      <c r="URT88" s="9"/>
      <c r="URU88" s="9"/>
      <c r="URV88" s="78"/>
      <c r="URW88" s="9"/>
      <c r="URX88" s="9"/>
      <c r="URY88" s="78"/>
      <c r="URZ88" s="9"/>
      <c r="USA88" s="9"/>
      <c r="USB88" s="78"/>
      <c r="USC88" s="9"/>
      <c r="USD88" s="9"/>
      <c r="USE88" s="78"/>
      <c r="USF88" s="9"/>
      <c r="USG88" s="9"/>
      <c r="USH88" s="78"/>
      <c r="USI88" s="9"/>
      <c r="USJ88" s="9"/>
      <c r="USK88" s="78"/>
      <c r="USL88" s="9"/>
      <c r="USM88" s="9"/>
      <c r="USN88" s="78"/>
      <c r="USO88" s="9"/>
      <c r="USP88" s="9"/>
      <c r="USQ88" s="78"/>
      <c r="USR88" s="10"/>
      <c r="USS88" s="10"/>
      <c r="UST88" s="10"/>
      <c r="USU88" s="9"/>
      <c r="USV88" s="9"/>
      <c r="USW88" s="78"/>
      <c r="USX88" s="10"/>
      <c r="USY88" s="10"/>
      <c r="USZ88" s="10"/>
      <c r="UTA88" s="9"/>
      <c r="UTB88" s="9"/>
      <c r="UTC88" s="78"/>
      <c r="UTD88" s="9"/>
      <c r="UTE88" s="9"/>
      <c r="UTF88" s="78"/>
      <c r="UTG88" s="10"/>
      <c r="UTH88" s="10"/>
      <c r="UTI88" s="10"/>
      <c r="UTJ88" s="10"/>
      <c r="UTK88" s="10"/>
      <c r="UTL88" s="10"/>
      <c r="UTM88" s="57"/>
      <c r="UTN88" s="58"/>
      <c r="UTO88" s="9"/>
      <c r="UTP88" s="9"/>
      <c r="UTQ88" s="78"/>
      <c r="UTR88" s="9"/>
      <c r="UTS88" s="9"/>
      <c r="UTT88" s="78"/>
      <c r="UTU88" s="9"/>
      <c r="UTV88" s="9"/>
      <c r="UTW88" s="78"/>
      <c r="UTX88" s="9"/>
      <c r="UTY88" s="9"/>
      <c r="UTZ88" s="78"/>
      <c r="UUA88" s="9"/>
      <c r="UUB88" s="9"/>
      <c r="UUC88" s="78"/>
      <c r="UUD88" s="9"/>
      <c r="UUE88" s="9"/>
      <c r="UUF88" s="78"/>
      <c r="UUG88" s="9"/>
      <c r="UUH88" s="9"/>
      <c r="UUI88" s="78"/>
      <c r="UUJ88" s="9"/>
      <c r="UUK88" s="9"/>
      <c r="UUL88" s="78"/>
      <c r="UUM88" s="9"/>
      <c r="UUN88" s="9"/>
      <c r="UUO88" s="78"/>
      <c r="UUP88" s="9"/>
      <c r="UUQ88" s="9"/>
      <c r="UUR88" s="78"/>
      <c r="UUS88" s="9"/>
      <c r="UUT88" s="9"/>
      <c r="UUU88" s="78"/>
      <c r="UUV88" s="9"/>
      <c r="UUW88" s="9"/>
      <c r="UUX88" s="78"/>
      <c r="UUY88" s="9"/>
      <c r="UUZ88" s="9"/>
      <c r="UVA88" s="78"/>
      <c r="UVB88" s="9"/>
      <c r="UVC88" s="9"/>
      <c r="UVD88" s="78"/>
      <c r="UVE88" s="9"/>
      <c r="UVF88" s="9"/>
      <c r="UVG88" s="78"/>
      <c r="UVH88" s="9"/>
      <c r="UVI88" s="9"/>
      <c r="UVJ88" s="78"/>
      <c r="UVK88" s="9"/>
      <c r="UVL88" s="9"/>
      <c r="UVM88" s="78"/>
      <c r="UVN88" s="9"/>
      <c r="UVO88" s="9"/>
      <c r="UVP88" s="78"/>
      <c r="UVQ88" s="9"/>
      <c r="UVR88" s="9"/>
      <c r="UVS88" s="78"/>
      <c r="UVT88" s="9"/>
      <c r="UVU88" s="9"/>
      <c r="UVV88" s="78"/>
      <c r="UVW88" s="9"/>
      <c r="UVX88" s="9"/>
      <c r="UVY88" s="78"/>
      <c r="UVZ88" s="10"/>
      <c r="UWA88" s="10"/>
      <c r="UWB88" s="10"/>
      <c r="UWC88" s="9"/>
      <c r="UWD88" s="9"/>
      <c r="UWE88" s="78"/>
      <c r="UWF88" s="10"/>
      <c r="UWG88" s="10"/>
      <c r="UWH88" s="10"/>
      <c r="UWI88" s="9"/>
      <c r="UWJ88" s="9"/>
      <c r="UWK88" s="78"/>
      <c r="UWL88" s="9"/>
      <c r="UWM88" s="9"/>
      <c r="UWN88" s="78"/>
      <c r="UWO88" s="10"/>
      <c r="UWP88" s="10"/>
      <c r="UWQ88" s="10"/>
      <c r="UWR88" s="10"/>
      <c r="UWS88" s="10"/>
      <c r="UWT88" s="10"/>
      <c r="UWU88" s="57"/>
      <c r="UWV88" s="58"/>
      <c r="UWW88" s="9"/>
      <c r="UWX88" s="9"/>
      <c r="UWY88" s="78"/>
      <c r="UWZ88" s="9"/>
      <c r="UXA88" s="9"/>
      <c r="UXB88" s="78"/>
      <c r="UXC88" s="9"/>
      <c r="UXD88" s="9"/>
      <c r="UXE88" s="78"/>
      <c r="UXF88" s="9"/>
      <c r="UXG88" s="9"/>
      <c r="UXH88" s="78"/>
      <c r="UXI88" s="9"/>
      <c r="UXJ88" s="9"/>
      <c r="UXK88" s="78"/>
      <c r="UXL88" s="9"/>
      <c r="UXM88" s="9"/>
      <c r="UXN88" s="78"/>
      <c r="UXO88" s="9"/>
      <c r="UXP88" s="9"/>
      <c r="UXQ88" s="78"/>
      <c r="UXR88" s="9"/>
      <c r="UXS88" s="9"/>
      <c r="UXT88" s="78"/>
      <c r="UXU88" s="9"/>
      <c r="UXV88" s="9"/>
      <c r="UXW88" s="78"/>
      <c r="UXX88" s="9"/>
      <c r="UXY88" s="9"/>
      <c r="UXZ88" s="78"/>
      <c r="UYA88" s="9"/>
      <c r="UYB88" s="9"/>
      <c r="UYC88" s="78"/>
      <c r="UYD88" s="9"/>
      <c r="UYE88" s="9"/>
      <c r="UYF88" s="78"/>
      <c r="UYG88" s="9"/>
      <c r="UYH88" s="9"/>
      <c r="UYI88" s="78"/>
      <c r="UYJ88" s="9"/>
      <c r="UYK88" s="9"/>
      <c r="UYL88" s="78"/>
      <c r="UYM88" s="9"/>
      <c r="UYN88" s="9"/>
      <c r="UYO88" s="78"/>
      <c r="UYP88" s="9"/>
      <c r="UYQ88" s="9"/>
      <c r="UYR88" s="78"/>
      <c r="UYS88" s="9"/>
      <c r="UYT88" s="9"/>
      <c r="UYU88" s="78"/>
      <c r="UYV88" s="9"/>
      <c r="UYW88" s="9"/>
      <c r="UYX88" s="78"/>
      <c r="UYY88" s="9"/>
      <c r="UYZ88" s="9"/>
      <c r="UZA88" s="78"/>
      <c r="UZB88" s="9"/>
      <c r="UZC88" s="9"/>
      <c r="UZD88" s="78"/>
      <c r="UZE88" s="9"/>
      <c r="UZF88" s="9"/>
      <c r="UZG88" s="78"/>
      <c r="UZH88" s="10"/>
      <c r="UZI88" s="10"/>
      <c r="UZJ88" s="10"/>
      <c r="UZK88" s="9"/>
      <c r="UZL88" s="9"/>
      <c r="UZM88" s="78"/>
      <c r="UZN88" s="10"/>
      <c r="UZO88" s="10"/>
      <c r="UZP88" s="10"/>
      <c r="UZQ88" s="9"/>
      <c r="UZR88" s="9"/>
      <c r="UZS88" s="78"/>
      <c r="UZT88" s="9"/>
      <c r="UZU88" s="9"/>
      <c r="UZV88" s="78"/>
      <c r="UZW88" s="10"/>
      <c r="UZX88" s="10"/>
      <c r="UZY88" s="10"/>
      <c r="UZZ88" s="10"/>
      <c r="VAA88" s="10"/>
      <c r="VAB88" s="10"/>
      <c r="VAC88" s="57"/>
      <c r="VAD88" s="58"/>
      <c r="VAE88" s="9"/>
      <c r="VAF88" s="9"/>
      <c r="VAG88" s="78"/>
      <c r="VAH88" s="9"/>
      <c r="VAI88" s="9"/>
      <c r="VAJ88" s="78"/>
      <c r="VAK88" s="9"/>
      <c r="VAL88" s="9"/>
      <c r="VAM88" s="78"/>
      <c r="VAN88" s="9"/>
      <c r="VAO88" s="9"/>
      <c r="VAP88" s="78"/>
      <c r="VAQ88" s="9"/>
      <c r="VAR88" s="9"/>
      <c r="VAS88" s="78"/>
      <c r="VAT88" s="9"/>
      <c r="VAU88" s="9"/>
      <c r="VAV88" s="78"/>
      <c r="VAW88" s="9"/>
      <c r="VAX88" s="9"/>
      <c r="VAY88" s="78"/>
      <c r="VAZ88" s="9"/>
      <c r="VBA88" s="9"/>
      <c r="VBB88" s="78"/>
      <c r="VBC88" s="9"/>
      <c r="VBD88" s="9"/>
      <c r="VBE88" s="78"/>
      <c r="VBF88" s="9"/>
      <c r="VBG88" s="9"/>
      <c r="VBH88" s="78"/>
      <c r="VBI88" s="9"/>
      <c r="VBJ88" s="9"/>
      <c r="VBK88" s="78"/>
      <c r="VBL88" s="9"/>
      <c r="VBM88" s="9"/>
      <c r="VBN88" s="78"/>
      <c r="VBO88" s="9"/>
      <c r="VBP88" s="9"/>
      <c r="VBQ88" s="78"/>
      <c r="VBR88" s="9"/>
      <c r="VBS88" s="9"/>
      <c r="VBT88" s="78"/>
      <c r="VBU88" s="9"/>
      <c r="VBV88" s="9"/>
      <c r="VBW88" s="78"/>
      <c r="VBX88" s="9"/>
      <c r="VBY88" s="9"/>
      <c r="VBZ88" s="78"/>
      <c r="VCA88" s="9"/>
      <c r="VCB88" s="9"/>
      <c r="VCC88" s="78"/>
      <c r="VCD88" s="9"/>
      <c r="VCE88" s="9"/>
      <c r="VCF88" s="78"/>
      <c r="VCG88" s="9"/>
      <c r="VCH88" s="9"/>
      <c r="VCI88" s="78"/>
      <c r="VCJ88" s="9"/>
      <c r="VCK88" s="9"/>
      <c r="VCL88" s="78"/>
      <c r="VCM88" s="9"/>
      <c r="VCN88" s="9"/>
      <c r="VCO88" s="78"/>
      <c r="VCP88" s="10"/>
      <c r="VCQ88" s="10"/>
      <c r="VCR88" s="10"/>
      <c r="VCS88" s="9"/>
      <c r="VCT88" s="9"/>
      <c r="VCU88" s="78"/>
      <c r="VCV88" s="10"/>
      <c r="VCW88" s="10"/>
      <c r="VCX88" s="10"/>
      <c r="VCY88" s="9"/>
      <c r="VCZ88" s="9"/>
      <c r="VDA88" s="78"/>
      <c r="VDB88" s="9"/>
      <c r="VDC88" s="9"/>
      <c r="VDD88" s="78"/>
      <c r="VDE88" s="10"/>
      <c r="VDF88" s="10"/>
      <c r="VDG88" s="10"/>
      <c r="VDH88" s="10"/>
      <c r="VDI88" s="10"/>
      <c r="VDJ88" s="10"/>
      <c r="VDK88" s="57"/>
      <c r="VDL88" s="58"/>
      <c r="VDM88" s="9"/>
      <c r="VDN88" s="9"/>
      <c r="VDO88" s="78"/>
      <c r="VDP88" s="9"/>
      <c r="VDQ88" s="9"/>
      <c r="VDR88" s="78"/>
      <c r="VDS88" s="9"/>
      <c r="VDT88" s="9"/>
      <c r="VDU88" s="78"/>
      <c r="VDV88" s="9"/>
      <c r="VDW88" s="9"/>
      <c r="VDX88" s="78"/>
      <c r="VDY88" s="9"/>
      <c r="VDZ88" s="9"/>
      <c r="VEA88" s="78"/>
      <c r="VEB88" s="9"/>
      <c r="VEC88" s="9"/>
      <c r="VED88" s="78"/>
      <c r="VEE88" s="9"/>
      <c r="VEF88" s="9"/>
      <c r="VEG88" s="78"/>
      <c r="VEH88" s="9"/>
      <c r="VEI88" s="9"/>
      <c r="VEJ88" s="78"/>
      <c r="VEK88" s="9"/>
      <c r="VEL88" s="9"/>
      <c r="VEM88" s="78"/>
      <c r="VEN88" s="9"/>
      <c r="VEO88" s="9"/>
      <c r="VEP88" s="78"/>
      <c r="VEQ88" s="9"/>
      <c r="VER88" s="9"/>
      <c r="VES88" s="78"/>
      <c r="VET88" s="9"/>
      <c r="VEU88" s="9"/>
      <c r="VEV88" s="78"/>
      <c r="VEW88" s="9"/>
      <c r="VEX88" s="9"/>
      <c r="VEY88" s="78"/>
      <c r="VEZ88" s="9"/>
      <c r="VFA88" s="9"/>
      <c r="VFB88" s="78"/>
      <c r="VFC88" s="9"/>
      <c r="VFD88" s="9"/>
      <c r="VFE88" s="78"/>
      <c r="VFF88" s="9"/>
      <c r="VFG88" s="9"/>
      <c r="VFH88" s="78"/>
      <c r="VFI88" s="9"/>
      <c r="VFJ88" s="9"/>
      <c r="VFK88" s="78"/>
      <c r="VFL88" s="9"/>
      <c r="VFM88" s="9"/>
      <c r="VFN88" s="78"/>
      <c r="VFO88" s="9"/>
      <c r="VFP88" s="9"/>
      <c r="VFQ88" s="78"/>
      <c r="VFR88" s="9"/>
      <c r="VFS88" s="9"/>
      <c r="VFT88" s="78"/>
      <c r="VFU88" s="9"/>
      <c r="VFV88" s="9"/>
      <c r="VFW88" s="78"/>
      <c r="VFX88" s="10"/>
      <c r="VFY88" s="10"/>
      <c r="VFZ88" s="10"/>
      <c r="VGA88" s="9"/>
      <c r="VGB88" s="9"/>
      <c r="VGC88" s="78"/>
      <c r="VGD88" s="10"/>
      <c r="VGE88" s="10"/>
      <c r="VGF88" s="10"/>
      <c r="VGG88" s="9"/>
      <c r="VGH88" s="9"/>
      <c r="VGI88" s="78"/>
      <c r="VGJ88" s="9"/>
      <c r="VGK88" s="9"/>
      <c r="VGL88" s="78"/>
      <c r="VGM88" s="10"/>
      <c r="VGN88" s="10"/>
      <c r="VGO88" s="10"/>
      <c r="VGP88" s="10"/>
      <c r="VGQ88" s="10"/>
      <c r="VGR88" s="10"/>
      <c r="VGS88" s="57"/>
      <c r="VGT88" s="58"/>
      <c r="VGU88" s="9"/>
      <c r="VGV88" s="9"/>
      <c r="VGW88" s="78"/>
      <c r="VGX88" s="9"/>
      <c r="VGY88" s="9"/>
      <c r="VGZ88" s="78"/>
      <c r="VHA88" s="9"/>
      <c r="VHB88" s="9"/>
      <c r="VHC88" s="78"/>
      <c r="VHD88" s="9"/>
      <c r="VHE88" s="9"/>
      <c r="VHF88" s="78"/>
      <c r="VHG88" s="9"/>
      <c r="VHH88" s="9"/>
      <c r="VHI88" s="78"/>
      <c r="VHJ88" s="9"/>
      <c r="VHK88" s="9"/>
      <c r="VHL88" s="78"/>
      <c r="VHM88" s="9"/>
      <c r="VHN88" s="9"/>
      <c r="VHO88" s="78"/>
      <c r="VHP88" s="9"/>
      <c r="VHQ88" s="9"/>
      <c r="VHR88" s="78"/>
      <c r="VHS88" s="9"/>
      <c r="VHT88" s="9"/>
      <c r="VHU88" s="78"/>
      <c r="VHV88" s="9"/>
      <c r="VHW88" s="9"/>
      <c r="VHX88" s="78"/>
      <c r="VHY88" s="9"/>
      <c r="VHZ88" s="9"/>
      <c r="VIA88" s="78"/>
      <c r="VIB88" s="9"/>
      <c r="VIC88" s="9"/>
      <c r="VID88" s="78"/>
      <c r="VIE88" s="9"/>
      <c r="VIF88" s="9"/>
      <c r="VIG88" s="78"/>
      <c r="VIH88" s="9"/>
      <c r="VII88" s="9"/>
      <c r="VIJ88" s="78"/>
      <c r="VIK88" s="9"/>
      <c r="VIL88" s="9"/>
      <c r="VIM88" s="78"/>
      <c r="VIN88" s="9"/>
      <c r="VIO88" s="9"/>
      <c r="VIP88" s="78"/>
      <c r="VIQ88" s="9"/>
      <c r="VIR88" s="9"/>
      <c r="VIS88" s="78"/>
      <c r="VIT88" s="9"/>
      <c r="VIU88" s="9"/>
      <c r="VIV88" s="78"/>
      <c r="VIW88" s="9"/>
      <c r="VIX88" s="9"/>
      <c r="VIY88" s="78"/>
      <c r="VIZ88" s="9"/>
      <c r="VJA88" s="9"/>
      <c r="VJB88" s="78"/>
      <c r="VJC88" s="9"/>
      <c r="VJD88" s="9"/>
      <c r="VJE88" s="78"/>
      <c r="VJF88" s="10"/>
      <c r="VJG88" s="10"/>
      <c r="VJH88" s="10"/>
      <c r="VJI88" s="9"/>
      <c r="VJJ88" s="9"/>
      <c r="VJK88" s="78"/>
      <c r="VJL88" s="10"/>
      <c r="VJM88" s="10"/>
      <c r="VJN88" s="10"/>
      <c r="VJO88" s="9"/>
      <c r="VJP88" s="9"/>
      <c r="VJQ88" s="78"/>
      <c r="VJR88" s="9"/>
      <c r="VJS88" s="9"/>
      <c r="VJT88" s="78"/>
      <c r="VJU88" s="10"/>
      <c r="VJV88" s="10"/>
      <c r="VJW88" s="10"/>
      <c r="VJX88" s="10"/>
      <c r="VJY88" s="10"/>
      <c r="VJZ88" s="10"/>
      <c r="VKA88" s="57"/>
      <c r="VKB88" s="58"/>
      <c r="VKC88" s="9"/>
      <c r="VKD88" s="9"/>
      <c r="VKE88" s="78"/>
      <c r="VKF88" s="9"/>
      <c r="VKG88" s="9"/>
      <c r="VKH88" s="78"/>
      <c r="VKI88" s="9"/>
      <c r="VKJ88" s="9"/>
      <c r="VKK88" s="78"/>
      <c r="VKL88" s="9"/>
      <c r="VKM88" s="9"/>
      <c r="VKN88" s="78"/>
      <c r="VKO88" s="9"/>
      <c r="VKP88" s="9"/>
      <c r="VKQ88" s="78"/>
      <c r="VKR88" s="9"/>
      <c r="VKS88" s="9"/>
      <c r="VKT88" s="78"/>
      <c r="VKU88" s="9"/>
      <c r="VKV88" s="9"/>
      <c r="VKW88" s="78"/>
      <c r="VKX88" s="9"/>
      <c r="VKY88" s="9"/>
      <c r="VKZ88" s="78"/>
      <c r="VLA88" s="9"/>
      <c r="VLB88" s="9"/>
      <c r="VLC88" s="78"/>
      <c r="VLD88" s="9"/>
      <c r="VLE88" s="9"/>
      <c r="VLF88" s="78"/>
      <c r="VLG88" s="9"/>
      <c r="VLH88" s="9"/>
      <c r="VLI88" s="78"/>
      <c r="VLJ88" s="9"/>
      <c r="VLK88" s="9"/>
      <c r="VLL88" s="78"/>
      <c r="VLM88" s="9"/>
      <c r="VLN88" s="9"/>
      <c r="VLO88" s="78"/>
      <c r="VLP88" s="9"/>
      <c r="VLQ88" s="9"/>
      <c r="VLR88" s="78"/>
      <c r="VLS88" s="9"/>
      <c r="VLT88" s="9"/>
      <c r="VLU88" s="78"/>
      <c r="VLV88" s="9"/>
      <c r="VLW88" s="9"/>
      <c r="VLX88" s="78"/>
      <c r="VLY88" s="9"/>
      <c r="VLZ88" s="9"/>
      <c r="VMA88" s="78"/>
      <c r="VMB88" s="9"/>
      <c r="VMC88" s="9"/>
      <c r="VMD88" s="78"/>
      <c r="VME88" s="9"/>
      <c r="VMF88" s="9"/>
      <c r="VMG88" s="78"/>
      <c r="VMH88" s="9"/>
      <c r="VMI88" s="9"/>
      <c r="VMJ88" s="78"/>
      <c r="VMK88" s="9"/>
      <c r="VML88" s="9"/>
      <c r="VMM88" s="78"/>
      <c r="VMN88" s="10"/>
      <c r="VMO88" s="10"/>
      <c r="VMP88" s="10"/>
      <c r="VMQ88" s="9"/>
      <c r="VMR88" s="9"/>
      <c r="VMS88" s="78"/>
      <c r="VMT88" s="10"/>
      <c r="VMU88" s="10"/>
      <c r="VMV88" s="10"/>
      <c r="VMW88" s="9"/>
      <c r="VMX88" s="9"/>
      <c r="VMY88" s="78"/>
      <c r="VMZ88" s="9"/>
      <c r="VNA88" s="9"/>
      <c r="VNB88" s="78"/>
      <c r="VNC88" s="10"/>
      <c r="VND88" s="10"/>
      <c r="VNE88" s="10"/>
      <c r="VNF88" s="10"/>
      <c r="VNG88" s="10"/>
      <c r="VNH88" s="10"/>
      <c r="VNI88" s="57"/>
      <c r="VNJ88" s="58"/>
      <c r="VNK88" s="9"/>
      <c r="VNL88" s="9"/>
      <c r="VNM88" s="78"/>
      <c r="VNN88" s="9"/>
      <c r="VNO88" s="9"/>
      <c r="VNP88" s="78"/>
      <c r="VNQ88" s="9"/>
      <c r="VNR88" s="9"/>
      <c r="VNS88" s="78"/>
      <c r="VNT88" s="9"/>
      <c r="VNU88" s="9"/>
      <c r="VNV88" s="78"/>
      <c r="VNW88" s="9"/>
      <c r="VNX88" s="9"/>
      <c r="VNY88" s="78"/>
      <c r="VNZ88" s="9"/>
      <c r="VOA88" s="9"/>
      <c r="VOB88" s="78"/>
      <c r="VOC88" s="9"/>
      <c r="VOD88" s="9"/>
      <c r="VOE88" s="78"/>
      <c r="VOF88" s="9"/>
      <c r="VOG88" s="9"/>
      <c r="VOH88" s="78"/>
      <c r="VOI88" s="9"/>
      <c r="VOJ88" s="9"/>
      <c r="VOK88" s="78"/>
      <c r="VOL88" s="9"/>
      <c r="VOM88" s="9"/>
      <c r="VON88" s="78"/>
      <c r="VOO88" s="9"/>
      <c r="VOP88" s="9"/>
      <c r="VOQ88" s="78"/>
      <c r="VOR88" s="9"/>
      <c r="VOS88" s="9"/>
      <c r="VOT88" s="78"/>
      <c r="VOU88" s="9"/>
      <c r="VOV88" s="9"/>
      <c r="VOW88" s="78"/>
      <c r="VOX88" s="9"/>
      <c r="VOY88" s="9"/>
      <c r="VOZ88" s="78"/>
      <c r="VPA88" s="9"/>
      <c r="VPB88" s="9"/>
      <c r="VPC88" s="78"/>
      <c r="VPD88" s="9"/>
      <c r="VPE88" s="9"/>
      <c r="VPF88" s="78"/>
      <c r="VPG88" s="9"/>
      <c r="VPH88" s="9"/>
      <c r="VPI88" s="78"/>
      <c r="VPJ88" s="9"/>
      <c r="VPK88" s="9"/>
      <c r="VPL88" s="78"/>
      <c r="VPM88" s="9"/>
      <c r="VPN88" s="9"/>
      <c r="VPO88" s="78"/>
      <c r="VPP88" s="9"/>
      <c r="VPQ88" s="9"/>
      <c r="VPR88" s="78"/>
      <c r="VPS88" s="9"/>
      <c r="VPT88" s="9"/>
      <c r="VPU88" s="78"/>
      <c r="VPV88" s="10"/>
      <c r="VPW88" s="10"/>
      <c r="VPX88" s="10"/>
      <c r="VPY88" s="9"/>
      <c r="VPZ88" s="9"/>
      <c r="VQA88" s="78"/>
      <c r="VQB88" s="10"/>
      <c r="VQC88" s="10"/>
      <c r="VQD88" s="10"/>
      <c r="VQE88" s="9"/>
      <c r="VQF88" s="9"/>
      <c r="VQG88" s="78"/>
      <c r="VQH88" s="9"/>
      <c r="VQI88" s="9"/>
      <c r="VQJ88" s="78"/>
      <c r="VQK88" s="10"/>
      <c r="VQL88" s="10"/>
      <c r="VQM88" s="10"/>
      <c r="VQN88" s="10"/>
      <c r="VQO88" s="10"/>
      <c r="VQP88" s="10"/>
      <c r="VQQ88" s="57"/>
      <c r="VQR88" s="58"/>
      <c r="VQS88" s="9"/>
      <c r="VQT88" s="9"/>
      <c r="VQU88" s="78"/>
      <c r="VQV88" s="9"/>
      <c r="VQW88" s="9"/>
      <c r="VQX88" s="78"/>
      <c r="VQY88" s="9"/>
      <c r="VQZ88" s="9"/>
      <c r="VRA88" s="78"/>
      <c r="VRB88" s="9"/>
      <c r="VRC88" s="9"/>
      <c r="VRD88" s="78"/>
      <c r="VRE88" s="9"/>
      <c r="VRF88" s="9"/>
      <c r="VRG88" s="78"/>
      <c r="VRH88" s="9"/>
      <c r="VRI88" s="9"/>
      <c r="VRJ88" s="78"/>
      <c r="VRK88" s="9"/>
      <c r="VRL88" s="9"/>
      <c r="VRM88" s="78"/>
      <c r="VRN88" s="9"/>
      <c r="VRO88" s="9"/>
      <c r="VRP88" s="78"/>
      <c r="VRQ88" s="9"/>
      <c r="VRR88" s="9"/>
      <c r="VRS88" s="78"/>
      <c r="VRT88" s="9"/>
      <c r="VRU88" s="9"/>
      <c r="VRV88" s="78"/>
      <c r="VRW88" s="9"/>
      <c r="VRX88" s="9"/>
      <c r="VRY88" s="78"/>
      <c r="VRZ88" s="9"/>
      <c r="VSA88" s="9"/>
      <c r="VSB88" s="78"/>
      <c r="VSC88" s="9"/>
      <c r="VSD88" s="9"/>
      <c r="VSE88" s="78"/>
      <c r="VSF88" s="9"/>
      <c r="VSG88" s="9"/>
      <c r="VSH88" s="78"/>
      <c r="VSI88" s="9"/>
      <c r="VSJ88" s="9"/>
      <c r="VSK88" s="78"/>
      <c r="VSL88" s="9"/>
      <c r="VSM88" s="9"/>
      <c r="VSN88" s="78"/>
      <c r="VSO88" s="9"/>
      <c r="VSP88" s="9"/>
      <c r="VSQ88" s="78"/>
      <c r="VSR88" s="9"/>
      <c r="VSS88" s="9"/>
      <c r="VST88" s="78"/>
      <c r="VSU88" s="9"/>
      <c r="VSV88" s="9"/>
      <c r="VSW88" s="78"/>
      <c r="VSX88" s="9"/>
      <c r="VSY88" s="9"/>
      <c r="VSZ88" s="78"/>
      <c r="VTA88" s="9"/>
      <c r="VTB88" s="9"/>
      <c r="VTC88" s="78"/>
      <c r="VTD88" s="10"/>
      <c r="VTE88" s="10"/>
      <c r="VTF88" s="10"/>
      <c r="VTG88" s="9"/>
      <c r="VTH88" s="9"/>
      <c r="VTI88" s="78"/>
      <c r="VTJ88" s="10"/>
      <c r="VTK88" s="10"/>
      <c r="VTL88" s="10"/>
      <c r="VTM88" s="9"/>
      <c r="VTN88" s="9"/>
      <c r="VTO88" s="78"/>
      <c r="VTP88" s="9"/>
      <c r="VTQ88" s="9"/>
      <c r="VTR88" s="78"/>
      <c r="VTS88" s="10"/>
      <c r="VTT88" s="10"/>
      <c r="VTU88" s="10"/>
      <c r="VTV88" s="10"/>
      <c r="VTW88" s="10"/>
      <c r="VTX88" s="10"/>
      <c r="VTY88" s="57"/>
      <c r="VTZ88" s="58"/>
      <c r="VUA88" s="9"/>
      <c r="VUB88" s="9"/>
      <c r="VUC88" s="78"/>
      <c r="VUD88" s="9"/>
      <c r="VUE88" s="9"/>
      <c r="VUF88" s="78"/>
      <c r="VUG88" s="9"/>
      <c r="VUH88" s="9"/>
      <c r="VUI88" s="78"/>
      <c r="VUJ88" s="9"/>
      <c r="VUK88" s="9"/>
      <c r="VUL88" s="78"/>
      <c r="VUM88" s="9"/>
      <c r="VUN88" s="9"/>
      <c r="VUO88" s="78"/>
      <c r="VUP88" s="9"/>
      <c r="VUQ88" s="9"/>
      <c r="VUR88" s="78"/>
      <c r="VUS88" s="9"/>
      <c r="VUT88" s="9"/>
      <c r="VUU88" s="78"/>
      <c r="VUV88" s="9"/>
      <c r="VUW88" s="9"/>
      <c r="VUX88" s="78"/>
      <c r="VUY88" s="9"/>
      <c r="VUZ88" s="9"/>
      <c r="VVA88" s="78"/>
      <c r="VVB88" s="9"/>
      <c r="VVC88" s="9"/>
      <c r="VVD88" s="78"/>
      <c r="VVE88" s="9"/>
      <c r="VVF88" s="9"/>
      <c r="VVG88" s="78"/>
      <c r="VVH88" s="9"/>
      <c r="VVI88" s="9"/>
      <c r="VVJ88" s="78"/>
      <c r="VVK88" s="9"/>
      <c r="VVL88" s="9"/>
      <c r="VVM88" s="78"/>
      <c r="VVN88" s="9"/>
      <c r="VVO88" s="9"/>
      <c r="VVP88" s="78"/>
      <c r="VVQ88" s="9"/>
      <c r="VVR88" s="9"/>
      <c r="VVS88" s="78"/>
      <c r="VVT88" s="9"/>
      <c r="VVU88" s="9"/>
      <c r="VVV88" s="78"/>
      <c r="VVW88" s="9"/>
      <c r="VVX88" s="9"/>
      <c r="VVY88" s="78"/>
      <c r="VVZ88" s="9"/>
      <c r="VWA88" s="9"/>
      <c r="VWB88" s="78"/>
      <c r="VWC88" s="9"/>
      <c r="VWD88" s="9"/>
      <c r="VWE88" s="78"/>
      <c r="VWF88" s="9"/>
      <c r="VWG88" s="9"/>
      <c r="VWH88" s="78"/>
      <c r="VWI88" s="9"/>
      <c r="VWJ88" s="9"/>
      <c r="VWK88" s="78"/>
      <c r="VWL88" s="10"/>
      <c r="VWM88" s="10"/>
      <c r="VWN88" s="10"/>
      <c r="VWO88" s="9"/>
      <c r="VWP88" s="9"/>
      <c r="VWQ88" s="78"/>
      <c r="VWR88" s="10"/>
      <c r="VWS88" s="10"/>
      <c r="VWT88" s="10"/>
      <c r="VWU88" s="9"/>
      <c r="VWV88" s="9"/>
      <c r="VWW88" s="78"/>
      <c r="VWX88" s="9"/>
      <c r="VWY88" s="9"/>
      <c r="VWZ88" s="78"/>
      <c r="VXA88" s="10"/>
      <c r="VXB88" s="10"/>
      <c r="VXC88" s="10"/>
      <c r="VXD88" s="10"/>
      <c r="VXE88" s="10"/>
      <c r="VXF88" s="10"/>
      <c r="VXG88" s="57"/>
      <c r="VXH88" s="58"/>
      <c r="VXI88" s="9"/>
      <c r="VXJ88" s="9"/>
      <c r="VXK88" s="78"/>
      <c r="VXL88" s="9"/>
      <c r="VXM88" s="9"/>
      <c r="VXN88" s="78"/>
      <c r="VXO88" s="9"/>
      <c r="VXP88" s="9"/>
      <c r="VXQ88" s="78"/>
      <c r="VXR88" s="9"/>
      <c r="VXS88" s="9"/>
      <c r="VXT88" s="78"/>
      <c r="VXU88" s="9"/>
      <c r="VXV88" s="9"/>
      <c r="VXW88" s="78"/>
      <c r="VXX88" s="9"/>
      <c r="VXY88" s="9"/>
      <c r="VXZ88" s="78"/>
      <c r="VYA88" s="9"/>
      <c r="VYB88" s="9"/>
      <c r="VYC88" s="78"/>
      <c r="VYD88" s="9"/>
      <c r="VYE88" s="9"/>
      <c r="VYF88" s="78"/>
      <c r="VYG88" s="9"/>
      <c r="VYH88" s="9"/>
      <c r="VYI88" s="78"/>
      <c r="VYJ88" s="9"/>
      <c r="VYK88" s="9"/>
      <c r="VYL88" s="78"/>
      <c r="VYM88" s="9"/>
      <c r="VYN88" s="9"/>
      <c r="VYO88" s="78"/>
      <c r="VYP88" s="9"/>
      <c r="VYQ88" s="9"/>
      <c r="VYR88" s="78"/>
      <c r="VYS88" s="9"/>
      <c r="VYT88" s="9"/>
      <c r="VYU88" s="78"/>
      <c r="VYV88" s="9"/>
      <c r="VYW88" s="9"/>
      <c r="VYX88" s="78"/>
      <c r="VYY88" s="9"/>
      <c r="VYZ88" s="9"/>
      <c r="VZA88" s="78"/>
      <c r="VZB88" s="9"/>
      <c r="VZC88" s="9"/>
      <c r="VZD88" s="78"/>
      <c r="VZE88" s="9"/>
      <c r="VZF88" s="9"/>
      <c r="VZG88" s="78"/>
      <c r="VZH88" s="9"/>
      <c r="VZI88" s="9"/>
      <c r="VZJ88" s="78"/>
      <c r="VZK88" s="9"/>
      <c r="VZL88" s="9"/>
      <c r="VZM88" s="78"/>
      <c r="VZN88" s="9"/>
      <c r="VZO88" s="9"/>
      <c r="VZP88" s="78"/>
      <c r="VZQ88" s="9"/>
      <c r="VZR88" s="9"/>
      <c r="VZS88" s="78"/>
      <c r="VZT88" s="10"/>
      <c r="VZU88" s="10"/>
      <c r="VZV88" s="10"/>
      <c r="VZW88" s="9"/>
      <c r="VZX88" s="9"/>
      <c r="VZY88" s="78"/>
      <c r="VZZ88" s="10"/>
      <c r="WAA88" s="10"/>
      <c r="WAB88" s="10"/>
      <c r="WAC88" s="9"/>
      <c r="WAD88" s="9"/>
      <c r="WAE88" s="78"/>
      <c r="WAF88" s="9"/>
      <c r="WAG88" s="9"/>
      <c r="WAH88" s="78"/>
      <c r="WAI88" s="10"/>
      <c r="WAJ88" s="10"/>
      <c r="WAK88" s="10"/>
      <c r="WAL88" s="10"/>
      <c r="WAM88" s="10"/>
      <c r="WAN88" s="10"/>
      <c r="WAO88" s="57"/>
      <c r="WAP88" s="58"/>
      <c r="WAQ88" s="9"/>
      <c r="WAR88" s="9"/>
      <c r="WAS88" s="78"/>
      <c r="WAT88" s="9"/>
      <c r="WAU88" s="9"/>
      <c r="WAV88" s="78"/>
      <c r="WAW88" s="9"/>
      <c r="WAX88" s="9"/>
      <c r="WAY88" s="78"/>
      <c r="WAZ88" s="9"/>
      <c r="WBA88" s="9"/>
      <c r="WBB88" s="78"/>
      <c r="WBC88" s="9"/>
      <c r="WBD88" s="9"/>
      <c r="WBE88" s="78"/>
      <c r="WBF88" s="9"/>
      <c r="WBG88" s="9"/>
      <c r="WBH88" s="78"/>
      <c r="WBI88" s="9"/>
      <c r="WBJ88" s="9"/>
      <c r="WBK88" s="78"/>
      <c r="WBL88" s="9"/>
      <c r="WBM88" s="9"/>
      <c r="WBN88" s="78"/>
      <c r="WBO88" s="9"/>
      <c r="WBP88" s="9"/>
      <c r="WBQ88" s="78"/>
      <c r="WBR88" s="9"/>
      <c r="WBS88" s="9"/>
      <c r="WBT88" s="78"/>
      <c r="WBU88" s="9"/>
      <c r="WBV88" s="9"/>
      <c r="WBW88" s="78"/>
      <c r="WBX88" s="9"/>
      <c r="WBY88" s="9"/>
      <c r="WBZ88" s="78"/>
      <c r="WCA88" s="9"/>
      <c r="WCB88" s="9"/>
      <c r="WCC88" s="78"/>
      <c r="WCD88" s="9"/>
      <c r="WCE88" s="9"/>
      <c r="WCF88" s="78"/>
      <c r="WCG88" s="9"/>
      <c r="WCH88" s="9"/>
      <c r="WCI88" s="78"/>
      <c r="WCJ88" s="9"/>
      <c r="WCK88" s="9"/>
      <c r="WCL88" s="78"/>
      <c r="WCM88" s="9"/>
      <c r="WCN88" s="9"/>
      <c r="WCO88" s="78"/>
      <c r="WCP88" s="9"/>
      <c r="WCQ88" s="9"/>
      <c r="WCR88" s="78"/>
      <c r="WCS88" s="9"/>
      <c r="WCT88" s="9"/>
      <c r="WCU88" s="78"/>
      <c r="WCV88" s="9"/>
      <c r="WCW88" s="9"/>
      <c r="WCX88" s="78"/>
      <c r="WCY88" s="9"/>
      <c r="WCZ88" s="9"/>
      <c r="WDA88" s="78"/>
      <c r="WDB88" s="10"/>
      <c r="WDC88" s="10"/>
      <c r="WDD88" s="10"/>
      <c r="WDE88" s="9"/>
      <c r="WDF88" s="9"/>
      <c r="WDG88" s="78"/>
      <c r="WDH88" s="10"/>
      <c r="WDI88" s="10"/>
      <c r="WDJ88" s="10"/>
      <c r="WDK88" s="9"/>
      <c r="WDL88" s="9"/>
      <c r="WDM88" s="78"/>
      <c r="WDN88" s="9"/>
      <c r="WDO88" s="9"/>
      <c r="WDP88" s="78"/>
      <c r="WDQ88" s="10"/>
      <c r="WDR88" s="10"/>
      <c r="WDS88" s="10"/>
      <c r="WDT88" s="10"/>
      <c r="WDU88" s="10"/>
      <c r="WDV88" s="10"/>
      <c r="WDW88" s="57"/>
      <c r="WDX88" s="58"/>
      <c r="WDY88" s="9"/>
      <c r="WDZ88" s="9"/>
      <c r="WEA88" s="78"/>
      <c r="WEB88" s="9"/>
      <c r="WEC88" s="9"/>
      <c r="WED88" s="78"/>
      <c r="WEE88" s="9"/>
      <c r="WEF88" s="9"/>
      <c r="WEG88" s="78"/>
      <c r="WEH88" s="9"/>
      <c r="WEI88" s="9"/>
      <c r="WEJ88" s="78"/>
      <c r="WEK88" s="9"/>
      <c r="WEL88" s="9"/>
      <c r="WEM88" s="78"/>
      <c r="WEN88" s="9"/>
      <c r="WEO88" s="9"/>
      <c r="WEP88" s="78"/>
      <c r="WEQ88" s="9"/>
      <c r="WER88" s="9"/>
      <c r="WES88" s="78"/>
      <c r="WET88" s="9"/>
      <c r="WEU88" s="9"/>
      <c r="WEV88" s="78"/>
      <c r="WEW88" s="9"/>
      <c r="WEX88" s="9"/>
      <c r="WEY88" s="78"/>
      <c r="WEZ88" s="9"/>
      <c r="WFA88" s="9"/>
      <c r="WFB88" s="78"/>
      <c r="WFC88" s="9"/>
      <c r="WFD88" s="9"/>
      <c r="WFE88" s="78"/>
      <c r="WFF88" s="9"/>
      <c r="WFG88" s="9"/>
      <c r="WFH88" s="78"/>
      <c r="WFI88" s="9"/>
      <c r="WFJ88" s="9"/>
      <c r="WFK88" s="78"/>
      <c r="WFL88" s="9"/>
      <c r="WFM88" s="9"/>
      <c r="WFN88" s="78"/>
      <c r="WFO88" s="9"/>
      <c r="WFP88" s="9"/>
      <c r="WFQ88" s="78"/>
      <c r="WFR88" s="9"/>
      <c r="WFS88" s="9"/>
      <c r="WFT88" s="78"/>
      <c r="WFU88" s="9"/>
      <c r="WFV88" s="9"/>
      <c r="WFW88" s="78"/>
      <c r="WFX88" s="9"/>
      <c r="WFY88" s="9"/>
      <c r="WFZ88" s="78"/>
      <c r="WGA88" s="9"/>
      <c r="WGB88" s="9"/>
      <c r="WGC88" s="78"/>
      <c r="WGD88" s="9"/>
      <c r="WGE88" s="9"/>
      <c r="WGF88" s="78"/>
      <c r="WGG88" s="9"/>
      <c r="WGH88" s="9"/>
      <c r="WGI88" s="78"/>
      <c r="WGJ88" s="10"/>
      <c r="WGK88" s="10"/>
      <c r="WGL88" s="10"/>
      <c r="WGM88" s="9"/>
      <c r="WGN88" s="9"/>
      <c r="WGO88" s="78"/>
      <c r="WGP88" s="10"/>
      <c r="WGQ88" s="10"/>
      <c r="WGR88" s="10"/>
      <c r="WGS88" s="9"/>
      <c r="WGT88" s="9"/>
      <c r="WGU88" s="78"/>
      <c r="WGV88" s="9"/>
      <c r="WGW88" s="9"/>
      <c r="WGX88" s="78"/>
      <c r="WGY88" s="10"/>
      <c r="WGZ88" s="10"/>
      <c r="WHA88" s="10"/>
      <c r="WHB88" s="10"/>
      <c r="WHC88" s="10"/>
      <c r="WHD88" s="10"/>
      <c r="WHE88" s="57"/>
      <c r="WHF88" s="58"/>
      <c r="WHG88" s="9"/>
      <c r="WHH88" s="9"/>
      <c r="WHI88" s="78"/>
      <c r="WHJ88" s="9"/>
      <c r="WHK88" s="9"/>
      <c r="WHL88" s="78"/>
      <c r="WHM88" s="9"/>
      <c r="WHN88" s="9"/>
      <c r="WHO88" s="78"/>
      <c r="WHP88" s="9"/>
      <c r="WHQ88" s="9"/>
      <c r="WHR88" s="78"/>
      <c r="WHS88" s="9"/>
      <c r="WHT88" s="9"/>
      <c r="WHU88" s="78"/>
      <c r="WHV88" s="9"/>
      <c r="WHW88" s="9"/>
      <c r="WHX88" s="78"/>
      <c r="WHY88" s="9"/>
      <c r="WHZ88" s="9"/>
      <c r="WIA88" s="78"/>
      <c r="WIB88" s="9"/>
      <c r="WIC88" s="9"/>
      <c r="WID88" s="78"/>
      <c r="WIE88" s="9"/>
      <c r="WIF88" s="9"/>
      <c r="WIG88" s="78"/>
      <c r="WIH88" s="9"/>
      <c r="WII88" s="9"/>
      <c r="WIJ88" s="78"/>
      <c r="WIK88" s="9"/>
      <c r="WIL88" s="9"/>
      <c r="WIM88" s="78"/>
      <c r="WIN88" s="9"/>
      <c r="WIO88" s="9"/>
      <c r="WIP88" s="78"/>
      <c r="WIQ88" s="9"/>
      <c r="WIR88" s="9"/>
      <c r="WIS88" s="78"/>
      <c r="WIT88" s="9"/>
      <c r="WIU88" s="9"/>
      <c r="WIV88" s="78"/>
      <c r="WIW88" s="9"/>
      <c r="WIX88" s="9"/>
      <c r="WIY88" s="78"/>
      <c r="WIZ88" s="9"/>
      <c r="WJA88" s="9"/>
      <c r="WJB88" s="78"/>
      <c r="WJC88" s="9"/>
      <c r="WJD88" s="9"/>
      <c r="WJE88" s="78"/>
      <c r="WJF88" s="9"/>
      <c r="WJG88" s="9"/>
      <c r="WJH88" s="78"/>
      <c r="WJI88" s="9"/>
      <c r="WJJ88" s="9"/>
      <c r="WJK88" s="78"/>
      <c r="WJL88" s="9"/>
      <c r="WJM88" s="9"/>
      <c r="WJN88" s="78"/>
      <c r="WJO88" s="9"/>
      <c r="WJP88" s="9"/>
      <c r="WJQ88" s="78"/>
      <c r="WJR88" s="10"/>
      <c r="WJS88" s="10"/>
      <c r="WJT88" s="10"/>
      <c r="WJU88" s="9"/>
      <c r="WJV88" s="9"/>
      <c r="WJW88" s="78"/>
      <c r="WJX88" s="10"/>
      <c r="WJY88" s="10"/>
      <c r="WJZ88" s="10"/>
      <c r="WKA88" s="9"/>
      <c r="WKB88" s="9"/>
      <c r="WKC88" s="78"/>
      <c r="WKD88" s="9"/>
      <c r="WKE88" s="9"/>
      <c r="WKF88" s="78"/>
      <c r="WKG88" s="10"/>
      <c r="WKH88" s="10"/>
      <c r="WKI88" s="10"/>
      <c r="WKJ88" s="10"/>
      <c r="WKK88" s="10"/>
      <c r="WKL88" s="10"/>
      <c r="WKM88" s="57"/>
      <c r="WKN88" s="58"/>
      <c r="WKO88" s="9"/>
      <c r="WKP88" s="9"/>
      <c r="WKQ88" s="78"/>
      <c r="WKR88" s="9"/>
      <c r="WKS88" s="9"/>
      <c r="WKT88" s="78"/>
      <c r="WKU88" s="9"/>
      <c r="WKV88" s="9"/>
      <c r="WKW88" s="78"/>
      <c r="WKX88" s="9"/>
      <c r="WKY88" s="9"/>
      <c r="WKZ88" s="78"/>
      <c r="WLA88" s="9"/>
      <c r="WLB88" s="9"/>
      <c r="WLC88" s="78"/>
      <c r="WLD88" s="9"/>
      <c r="WLE88" s="9"/>
      <c r="WLF88" s="78"/>
      <c r="WLG88" s="9"/>
      <c r="WLH88" s="9"/>
      <c r="WLI88" s="78"/>
      <c r="WLJ88" s="9"/>
      <c r="WLK88" s="9"/>
      <c r="WLL88" s="78"/>
      <c r="WLM88" s="9"/>
      <c r="WLN88" s="9"/>
      <c r="WLO88" s="78"/>
      <c r="WLP88" s="9"/>
      <c r="WLQ88" s="9"/>
      <c r="WLR88" s="78"/>
      <c r="WLS88" s="9"/>
      <c r="WLT88" s="9"/>
      <c r="WLU88" s="78"/>
      <c r="WLV88" s="9"/>
      <c r="WLW88" s="9"/>
      <c r="WLX88" s="78"/>
      <c r="WLY88" s="9"/>
      <c r="WLZ88" s="9"/>
      <c r="WMA88" s="78"/>
      <c r="WMB88" s="9"/>
      <c r="WMC88" s="9"/>
      <c r="WMD88" s="78"/>
      <c r="WME88" s="9"/>
      <c r="WMF88" s="9"/>
      <c r="WMG88" s="78"/>
      <c r="WMH88" s="9"/>
      <c r="WMI88" s="9"/>
      <c r="WMJ88" s="78"/>
      <c r="WMK88" s="9"/>
      <c r="WML88" s="9"/>
      <c r="WMM88" s="78"/>
      <c r="WMN88" s="9"/>
      <c r="WMO88" s="9"/>
      <c r="WMP88" s="78"/>
      <c r="WMQ88" s="9"/>
      <c r="WMR88" s="9"/>
      <c r="WMS88" s="78"/>
      <c r="WMT88" s="9"/>
      <c r="WMU88" s="9"/>
      <c r="WMV88" s="78"/>
      <c r="WMW88" s="9"/>
      <c r="WMX88" s="9"/>
      <c r="WMY88" s="78"/>
      <c r="WMZ88" s="10"/>
      <c r="WNA88" s="10"/>
      <c r="WNB88" s="10"/>
      <c r="WNC88" s="9"/>
      <c r="WND88" s="9"/>
      <c r="WNE88" s="78"/>
      <c r="WNF88" s="10"/>
      <c r="WNG88" s="10"/>
      <c r="WNH88" s="10"/>
      <c r="WNI88" s="9"/>
      <c r="WNJ88" s="9"/>
      <c r="WNK88" s="78"/>
      <c r="WNL88" s="9"/>
      <c r="WNM88" s="9"/>
      <c r="WNN88" s="78"/>
      <c r="WNO88" s="10"/>
      <c r="WNP88" s="10"/>
      <c r="WNQ88" s="10"/>
      <c r="WNR88" s="10"/>
      <c r="WNS88" s="10"/>
      <c r="WNT88" s="10"/>
      <c r="WNU88" s="57"/>
      <c r="WNV88" s="58"/>
      <c r="WNW88" s="9"/>
      <c r="WNX88" s="9"/>
      <c r="WNY88" s="78"/>
      <c r="WNZ88" s="9"/>
      <c r="WOA88" s="9"/>
      <c r="WOB88" s="78"/>
      <c r="WOC88" s="9"/>
      <c r="WOD88" s="9"/>
      <c r="WOE88" s="78"/>
      <c r="WOF88" s="9"/>
      <c r="WOG88" s="9"/>
      <c r="WOH88" s="78"/>
      <c r="WOI88" s="9"/>
      <c r="WOJ88" s="9"/>
      <c r="WOK88" s="78"/>
      <c r="WOL88" s="9"/>
      <c r="WOM88" s="9"/>
      <c r="WON88" s="78"/>
      <c r="WOO88" s="9"/>
      <c r="WOP88" s="9"/>
      <c r="WOQ88" s="78"/>
      <c r="WOR88" s="9"/>
      <c r="WOS88" s="9"/>
      <c r="WOT88" s="78"/>
      <c r="WOU88" s="9"/>
      <c r="WOV88" s="9"/>
      <c r="WOW88" s="78"/>
      <c r="WOX88" s="9"/>
      <c r="WOY88" s="9"/>
      <c r="WOZ88" s="78"/>
      <c r="WPA88" s="9"/>
      <c r="WPB88" s="9"/>
      <c r="WPC88" s="78"/>
      <c r="WPD88" s="9"/>
      <c r="WPE88" s="9"/>
      <c r="WPF88" s="78"/>
      <c r="WPG88" s="9"/>
      <c r="WPH88" s="9"/>
      <c r="WPI88" s="78"/>
      <c r="WPJ88" s="9"/>
      <c r="WPK88" s="9"/>
      <c r="WPL88" s="78"/>
      <c r="WPM88" s="9"/>
      <c r="WPN88" s="9"/>
      <c r="WPO88" s="78"/>
      <c r="WPP88" s="9"/>
      <c r="WPQ88" s="9"/>
      <c r="WPR88" s="78"/>
      <c r="WPS88" s="9"/>
      <c r="WPT88" s="9"/>
      <c r="WPU88" s="78"/>
      <c r="WPV88" s="9"/>
      <c r="WPW88" s="9"/>
      <c r="WPX88" s="78"/>
      <c r="WPY88" s="9"/>
      <c r="WPZ88" s="9"/>
      <c r="WQA88" s="78"/>
      <c r="WQB88" s="9"/>
      <c r="WQC88" s="9"/>
      <c r="WQD88" s="78"/>
      <c r="WQE88" s="9"/>
      <c r="WQF88" s="9"/>
      <c r="WQG88" s="78"/>
      <c r="WQH88" s="10"/>
      <c r="WQI88" s="10"/>
      <c r="WQJ88" s="10"/>
      <c r="WQK88" s="9"/>
      <c r="WQL88" s="9"/>
      <c r="WQM88" s="78"/>
      <c r="WQN88" s="10"/>
      <c r="WQO88" s="10"/>
      <c r="WQP88" s="10"/>
      <c r="WQQ88" s="9"/>
      <c r="WQR88" s="9"/>
      <c r="WQS88" s="78"/>
      <c r="WQT88" s="9"/>
      <c r="WQU88" s="9"/>
      <c r="WQV88" s="78"/>
      <c r="WQW88" s="10"/>
      <c r="WQX88" s="10"/>
      <c r="WQY88" s="10"/>
      <c r="WQZ88" s="10"/>
      <c r="WRA88" s="10"/>
      <c r="WRB88" s="10"/>
      <c r="WRC88" s="57"/>
      <c r="WRD88" s="58"/>
      <c r="WRE88" s="9"/>
      <c r="WRF88" s="9"/>
      <c r="WRG88" s="78"/>
      <c r="WRH88" s="9"/>
      <c r="WRI88" s="9"/>
      <c r="WRJ88" s="78"/>
      <c r="WRK88" s="9"/>
      <c r="WRL88" s="9"/>
      <c r="WRM88" s="78"/>
      <c r="WRN88" s="9"/>
      <c r="WRO88" s="9"/>
      <c r="WRP88" s="78"/>
      <c r="WRQ88" s="9"/>
      <c r="WRR88" s="9"/>
      <c r="WRS88" s="78"/>
      <c r="WRT88" s="9"/>
      <c r="WRU88" s="9"/>
      <c r="WRV88" s="78"/>
      <c r="WRW88" s="9"/>
      <c r="WRX88" s="9"/>
      <c r="WRY88" s="78"/>
      <c r="WRZ88" s="9"/>
      <c r="WSA88" s="9"/>
      <c r="WSB88" s="78"/>
      <c r="WSC88" s="9"/>
      <c r="WSD88" s="9"/>
      <c r="WSE88" s="78"/>
      <c r="WSF88" s="9"/>
      <c r="WSG88" s="9"/>
      <c r="WSH88" s="78"/>
      <c r="WSI88" s="9"/>
      <c r="WSJ88" s="9"/>
      <c r="WSK88" s="78"/>
      <c r="WSL88" s="9"/>
      <c r="WSM88" s="9"/>
      <c r="WSN88" s="78"/>
      <c r="WSO88" s="9"/>
      <c r="WSP88" s="9"/>
      <c r="WSQ88" s="78"/>
      <c r="WSR88" s="9"/>
      <c r="WSS88" s="9"/>
      <c r="WST88" s="78"/>
      <c r="WSU88" s="9"/>
      <c r="WSV88" s="9"/>
      <c r="WSW88" s="78"/>
      <c r="WSX88" s="9"/>
      <c r="WSY88" s="9"/>
      <c r="WSZ88" s="78"/>
      <c r="WTA88" s="9"/>
      <c r="WTB88" s="9"/>
      <c r="WTC88" s="78"/>
      <c r="WTD88" s="9"/>
      <c r="WTE88" s="9"/>
      <c r="WTF88" s="78"/>
      <c r="WTG88" s="9"/>
      <c r="WTH88" s="9"/>
      <c r="WTI88" s="78"/>
      <c r="WTJ88" s="9"/>
      <c r="WTK88" s="9"/>
      <c r="WTL88" s="78"/>
      <c r="WTM88" s="9"/>
      <c r="WTN88" s="9"/>
      <c r="WTO88" s="78"/>
      <c r="WTP88" s="10"/>
      <c r="WTQ88" s="10"/>
      <c r="WTR88" s="10"/>
      <c r="WTS88" s="9"/>
      <c r="WTT88" s="9"/>
      <c r="WTU88" s="78"/>
      <c r="WTV88" s="10"/>
      <c r="WTW88" s="10"/>
      <c r="WTX88" s="10"/>
      <c r="WTY88" s="9"/>
      <c r="WTZ88" s="9"/>
      <c r="WUA88" s="78"/>
      <c r="WUB88" s="9"/>
      <c r="WUC88" s="9"/>
      <c r="WUD88" s="78"/>
      <c r="WUE88" s="10"/>
      <c r="WUF88" s="10"/>
      <c r="WUG88" s="10"/>
      <c r="WUH88" s="10"/>
      <c r="WUI88" s="10"/>
      <c r="WUJ88" s="10"/>
      <c r="WUK88" s="57"/>
      <c r="WUL88" s="58"/>
      <c r="WUM88" s="9"/>
      <c r="WUN88" s="9"/>
      <c r="WUO88" s="78"/>
      <c r="WUP88" s="9"/>
      <c r="WUQ88" s="9"/>
      <c r="WUR88" s="78"/>
      <c r="WUS88" s="9"/>
      <c r="WUT88" s="9"/>
      <c r="WUU88" s="78"/>
      <c r="WUV88" s="9"/>
      <c r="WUW88" s="9"/>
      <c r="WUX88" s="78"/>
      <c r="WUY88" s="9"/>
      <c r="WUZ88" s="9"/>
      <c r="WVA88" s="78"/>
      <c r="WVB88" s="9"/>
      <c r="WVC88" s="9"/>
      <c r="WVD88" s="78"/>
      <c r="WVE88" s="9"/>
      <c r="WVF88" s="9"/>
      <c r="WVG88" s="78"/>
      <c r="WVH88" s="9"/>
      <c r="WVI88" s="9"/>
      <c r="WVJ88" s="78"/>
      <c r="WVK88" s="9"/>
      <c r="WVL88" s="9"/>
      <c r="WVM88" s="78"/>
      <c r="WVN88" s="9"/>
      <c r="WVO88" s="9"/>
      <c r="WVP88" s="78"/>
      <c r="WVQ88" s="9"/>
      <c r="WVR88" s="9"/>
      <c r="WVS88" s="78"/>
      <c r="WVT88" s="9"/>
      <c r="WVU88" s="9"/>
      <c r="WVV88" s="78"/>
      <c r="WVW88" s="9"/>
      <c r="WVX88" s="9"/>
      <c r="WVY88" s="78"/>
      <c r="WVZ88" s="9"/>
      <c r="WWA88" s="9"/>
      <c r="WWB88" s="78"/>
      <c r="WWC88" s="9"/>
      <c r="WWD88" s="9"/>
      <c r="WWE88" s="78"/>
      <c r="WWF88" s="9"/>
      <c r="WWG88" s="9"/>
      <c r="WWH88" s="78"/>
      <c r="WWI88" s="9"/>
      <c r="WWJ88" s="9"/>
      <c r="WWK88" s="78"/>
      <c r="WWL88" s="9"/>
      <c r="WWM88" s="9"/>
      <c r="WWN88" s="78"/>
      <c r="WWO88" s="9"/>
      <c r="WWP88" s="9"/>
      <c r="WWQ88" s="78"/>
      <c r="WWR88" s="9"/>
      <c r="WWS88" s="9"/>
      <c r="WWT88" s="78"/>
      <c r="WWU88" s="9"/>
      <c r="WWV88" s="9"/>
      <c r="WWW88" s="78"/>
      <c r="WWX88" s="10"/>
      <c r="WWY88" s="10"/>
      <c r="WWZ88" s="10"/>
      <c r="WXA88" s="9"/>
      <c r="WXB88" s="9"/>
      <c r="WXC88" s="78"/>
      <c r="WXD88" s="10"/>
      <c r="WXE88" s="10"/>
      <c r="WXF88" s="10"/>
      <c r="WXG88" s="9"/>
      <c r="WXH88" s="9"/>
      <c r="WXI88" s="78"/>
      <c r="WXJ88" s="9"/>
      <c r="WXK88" s="9"/>
      <c r="WXL88" s="78"/>
      <c r="WXM88" s="10"/>
      <c r="WXN88" s="10"/>
      <c r="WXO88" s="10"/>
      <c r="WXP88" s="10"/>
      <c r="WXQ88" s="10"/>
      <c r="WXR88" s="10"/>
      <c r="WXS88" s="57"/>
      <c r="WXT88" s="58"/>
      <c r="WXU88" s="9"/>
      <c r="WXV88" s="9"/>
      <c r="WXW88" s="78"/>
      <c r="WXX88" s="9"/>
      <c r="WXY88" s="9"/>
      <c r="WXZ88" s="78"/>
      <c r="WYA88" s="9"/>
      <c r="WYB88" s="9"/>
      <c r="WYC88" s="78"/>
      <c r="WYD88" s="9"/>
      <c r="WYE88" s="9"/>
      <c r="WYF88" s="78"/>
      <c r="WYG88" s="9"/>
      <c r="WYH88" s="9"/>
      <c r="WYI88" s="78"/>
      <c r="WYJ88" s="9"/>
      <c r="WYK88" s="9"/>
      <c r="WYL88" s="78"/>
      <c r="WYM88" s="9"/>
      <c r="WYN88" s="9"/>
      <c r="WYO88" s="78"/>
      <c r="WYP88" s="9"/>
      <c r="WYQ88" s="9"/>
      <c r="WYR88" s="78"/>
      <c r="WYS88" s="9"/>
      <c r="WYT88" s="9"/>
      <c r="WYU88" s="78"/>
      <c r="WYV88" s="9"/>
      <c r="WYW88" s="9"/>
      <c r="WYX88" s="78"/>
      <c r="WYY88" s="9"/>
      <c r="WYZ88" s="9"/>
      <c r="WZA88" s="78"/>
      <c r="WZB88" s="9"/>
      <c r="WZC88" s="9"/>
      <c r="WZD88" s="78"/>
      <c r="WZE88" s="9"/>
      <c r="WZF88" s="9"/>
      <c r="WZG88" s="78"/>
      <c r="WZH88" s="9"/>
      <c r="WZI88" s="9"/>
      <c r="WZJ88" s="78"/>
      <c r="WZK88" s="9"/>
      <c r="WZL88" s="9"/>
      <c r="WZM88" s="78"/>
      <c r="WZN88" s="9"/>
      <c r="WZO88" s="9"/>
      <c r="WZP88" s="78"/>
      <c r="WZQ88" s="9"/>
      <c r="WZR88" s="9"/>
      <c r="WZS88" s="78"/>
      <c r="WZT88" s="9"/>
      <c r="WZU88" s="9"/>
      <c r="WZV88" s="78"/>
      <c r="WZW88" s="9"/>
      <c r="WZX88" s="9"/>
      <c r="WZY88" s="78"/>
      <c r="WZZ88" s="9"/>
      <c r="XAA88" s="9"/>
      <c r="XAB88" s="78"/>
      <c r="XAC88" s="9"/>
      <c r="XAD88" s="9"/>
      <c r="XAE88" s="78"/>
      <c r="XAF88" s="10"/>
      <c r="XAG88" s="10"/>
      <c r="XAH88" s="10"/>
      <c r="XAI88" s="9"/>
      <c r="XAJ88" s="9"/>
      <c r="XAK88" s="78"/>
      <c r="XAL88" s="10"/>
      <c r="XAM88" s="10"/>
      <c r="XAN88" s="10"/>
      <c r="XAO88" s="9"/>
      <c r="XAP88" s="9"/>
      <c r="XAQ88" s="78"/>
      <c r="XAR88" s="9"/>
      <c r="XAS88" s="9"/>
      <c r="XAT88" s="78"/>
      <c r="XAU88" s="10"/>
      <c r="XAV88" s="10"/>
      <c r="XAW88" s="10"/>
      <c r="XAX88" s="10"/>
      <c r="XAY88" s="10"/>
      <c r="XAZ88" s="10"/>
      <c r="XBA88" s="57"/>
      <c r="XBB88" s="58"/>
      <c r="XBC88" s="9"/>
      <c r="XBD88" s="9"/>
      <c r="XBE88" s="78"/>
      <c r="XBF88" s="9"/>
      <c r="XBG88" s="9"/>
      <c r="XBH88" s="78"/>
      <c r="XBI88" s="9"/>
      <c r="XBJ88" s="9"/>
      <c r="XBK88" s="78"/>
      <c r="XBL88" s="9"/>
      <c r="XBM88" s="9"/>
      <c r="XBN88" s="78"/>
      <c r="XBO88" s="9"/>
      <c r="XBP88" s="9"/>
      <c r="XBQ88" s="78"/>
      <c r="XBR88" s="9"/>
      <c r="XBS88" s="9"/>
      <c r="XBT88" s="78"/>
      <c r="XBU88" s="9"/>
      <c r="XBV88" s="9"/>
      <c r="XBW88" s="78"/>
      <c r="XBX88" s="9"/>
      <c r="XBY88" s="9"/>
      <c r="XBZ88" s="78"/>
      <c r="XCA88" s="9"/>
      <c r="XCB88" s="9"/>
      <c r="XCC88" s="78"/>
      <c r="XCD88" s="9"/>
      <c r="XCE88" s="9"/>
      <c r="XCF88" s="78"/>
      <c r="XCG88" s="9"/>
      <c r="XCH88" s="9"/>
      <c r="XCI88" s="78"/>
      <c r="XCJ88" s="9"/>
      <c r="XCK88" s="9"/>
      <c r="XCL88" s="78"/>
      <c r="XCM88" s="9"/>
      <c r="XCN88" s="9"/>
      <c r="XCO88" s="78"/>
      <c r="XCP88" s="9"/>
      <c r="XCQ88" s="9"/>
      <c r="XCR88" s="78"/>
    </row>
    <row r="89" spans="1:16320">
      <c r="A89" s="13">
        <v>78</v>
      </c>
      <c r="B89" s="14" t="s">
        <v>69</v>
      </c>
      <c r="C89" s="84"/>
      <c r="D89" s="84"/>
      <c r="E89" s="87">
        <v>0</v>
      </c>
      <c r="F89" s="84"/>
      <c r="G89" s="84"/>
      <c r="H89" s="87">
        <v>0</v>
      </c>
      <c r="I89" s="84">
        <v>1</v>
      </c>
      <c r="J89" s="84">
        <v>1</v>
      </c>
      <c r="K89" s="87">
        <v>0</v>
      </c>
      <c r="L89" s="86"/>
      <c r="M89" s="86"/>
      <c r="N89" s="87">
        <v>0</v>
      </c>
      <c r="O89" s="84">
        <v>1</v>
      </c>
      <c r="P89" s="84">
        <v>1</v>
      </c>
      <c r="Q89" s="87">
        <v>0</v>
      </c>
      <c r="R89" s="84"/>
      <c r="S89" s="84"/>
      <c r="T89" s="87">
        <v>0</v>
      </c>
      <c r="U89" s="84">
        <v>1</v>
      </c>
      <c r="V89" s="84">
        <v>1</v>
      </c>
      <c r="W89" s="87">
        <v>0</v>
      </c>
      <c r="X89" s="84">
        <v>1</v>
      </c>
      <c r="Y89" s="84">
        <v>1</v>
      </c>
      <c r="Z89" s="84">
        <f t="shared" si="122"/>
        <v>0</v>
      </c>
      <c r="AA89" s="84">
        <v>1</v>
      </c>
      <c r="AB89" s="84">
        <v>1</v>
      </c>
      <c r="AC89" s="84">
        <f t="shared" si="114"/>
        <v>0</v>
      </c>
      <c r="AD89" s="84">
        <v>1</v>
      </c>
      <c r="AE89" s="84">
        <v>1</v>
      </c>
      <c r="AF89" s="84">
        <f t="shared" si="115"/>
        <v>0</v>
      </c>
      <c r="AG89" s="84">
        <v>1</v>
      </c>
      <c r="AH89" s="84">
        <v>1</v>
      </c>
      <c r="AI89" s="84">
        <f t="shared" si="116"/>
        <v>0</v>
      </c>
      <c r="AJ89" s="84">
        <v>1</v>
      </c>
      <c r="AK89" s="84">
        <v>1</v>
      </c>
      <c r="AL89" s="84">
        <f t="shared" si="117"/>
        <v>0</v>
      </c>
      <c r="AM89" s="84">
        <v>1</v>
      </c>
      <c r="AN89" s="84">
        <v>1</v>
      </c>
      <c r="AO89" s="84">
        <f t="shared" si="118"/>
        <v>0</v>
      </c>
      <c r="AP89" s="84">
        <v>1</v>
      </c>
      <c r="AQ89" s="84">
        <v>1</v>
      </c>
      <c r="AR89" s="87">
        <v>0</v>
      </c>
      <c r="AS89" s="86"/>
      <c r="AT89" s="86"/>
      <c r="AU89" s="87">
        <v>0</v>
      </c>
      <c r="AV89" s="84">
        <v>1</v>
      </c>
      <c r="AW89" s="84">
        <v>1</v>
      </c>
      <c r="AX89" s="84">
        <f t="shared" si="119"/>
        <v>0</v>
      </c>
      <c r="AY89" s="84">
        <v>1</v>
      </c>
      <c r="AZ89" s="84">
        <v>1</v>
      </c>
      <c r="BA89" s="84">
        <f t="shared" si="120"/>
        <v>0</v>
      </c>
      <c r="BB89" s="84">
        <v>1</v>
      </c>
      <c r="BC89" s="84">
        <v>1</v>
      </c>
      <c r="BD89" s="87">
        <f t="shared" si="179"/>
        <v>0</v>
      </c>
      <c r="BE89" s="86"/>
      <c r="BF89" s="86"/>
      <c r="BG89" s="87">
        <f t="shared" si="181"/>
        <v>0</v>
      </c>
      <c r="BH89" s="86"/>
      <c r="BI89" s="86"/>
      <c r="BJ89" s="87">
        <f t="shared" si="182"/>
        <v>0</v>
      </c>
      <c r="BK89" s="86"/>
      <c r="BL89" s="86"/>
      <c r="BM89" s="87">
        <f t="shared" si="188"/>
        <v>0</v>
      </c>
      <c r="BN89" s="91">
        <f t="shared" si="183"/>
        <v>13</v>
      </c>
      <c r="BO89" s="91">
        <f t="shared" si="183"/>
        <v>13</v>
      </c>
      <c r="BP89" s="91">
        <f t="shared" si="183"/>
        <v>0</v>
      </c>
      <c r="BQ89" s="86"/>
      <c r="BR89" s="86"/>
      <c r="BS89" s="87">
        <f t="shared" si="184"/>
        <v>0</v>
      </c>
      <c r="BT89" s="91">
        <f t="shared" si="193"/>
        <v>0</v>
      </c>
      <c r="BU89" s="91">
        <f t="shared" si="193"/>
        <v>0</v>
      </c>
      <c r="BV89" s="91">
        <f t="shared" si="193"/>
        <v>0</v>
      </c>
      <c r="BW89" s="86"/>
      <c r="BX89" s="86"/>
      <c r="BY89" s="87">
        <f t="shared" si="201"/>
        <v>0</v>
      </c>
      <c r="BZ89" s="86"/>
      <c r="CA89" s="86"/>
      <c r="CB89" s="87">
        <f t="shared" si="185"/>
        <v>0</v>
      </c>
      <c r="CC89" s="91">
        <f t="shared" si="186"/>
        <v>0</v>
      </c>
      <c r="CD89" s="91">
        <f t="shared" si="186"/>
        <v>0</v>
      </c>
      <c r="CE89" s="91">
        <f t="shared" si="186"/>
        <v>0</v>
      </c>
      <c r="CF89" s="91">
        <f t="shared" si="187"/>
        <v>13</v>
      </c>
      <c r="CG89" s="91">
        <f t="shared" si="187"/>
        <v>13</v>
      </c>
      <c r="CH89" s="91">
        <f t="shared" si="187"/>
        <v>0</v>
      </c>
    </row>
    <row r="90" spans="1:16320">
      <c r="A90" s="13">
        <v>79</v>
      </c>
      <c r="B90" s="14" t="s">
        <v>70</v>
      </c>
      <c r="C90" s="84"/>
      <c r="D90" s="84"/>
      <c r="E90" s="87">
        <v>0</v>
      </c>
      <c r="F90" s="84"/>
      <c r="G90" s="84"/>
      <c r="H90" s="87">
        <v>0</v>
      </c>
      <c r="I90" s="84">
        <v>3</v>
      </c>
      <c r="J90" s="84">
        <v>3</v>
      </c>
      <c r="K90" s="87">
        <v>1</v>
      </c>
      <c r="L90" s="86"/>
      <c r="M90" s="86"/>
      <c r="N90" s="87">
        <v>0</v>
      </c>
      <c r="O90" s="84">
        <v>4</v>
      </c>
      <c r="P90" s="84">
        <v>4</v>
      </c>
      <c r="Q90" s="87">
        <v>0</v>
      </c>
      <c r="R90" s="84"/>
      <c r="S90" s="84"/>
      <c r="T90" s="87">
        <v>0</v>
      </c>
      <c r="U90" s="84">
        <v>10</v>
      </c>
      <c r="V90" s="84">
        <v>10</v>
      </c>
      <c r="W90" s="87">
        <v>0</v>
      </c>
      <c r="X90" s="84"/>
      <c r="Y90" s="84"/>
      <c r="Z90" s="84">
        <f t="shared" si="122"/>
        <v>0</v>
      </c>
      <c r="AA90" s="84">
        <v>14</v>
      </c>
      <c r="AB90" s="84">
        <v>14</v>
      </c>
      <c r="AC90" s="84">
        <f t="shared" ref="AC90:AC107" si="202">AA90-AB90</f>
        <v>0</v>
      </c>
      <c r="AD90" s="84">
        <v>20</v>
      </c>
      <c r="AE90" s="84">
        <v>20</v>
      </c>
      <c r="AF90" s="84">
        <f t="shared" ref="AF90:AF107" si="203">AD90-AE90</f>
        <v>0</v>
      </c>
      <c r="AG90" s="84">
        <v>19</v>
      </c>
      <c r="AH90" s="84">
        <v>17</v>
      </c>
      <c r="AI90" s="84">
        <f t="shared" ref="AI90:AI107" si="204">AG90-AH90</f>
        <v>2</v>
      </c>
      <c r="AJ90" s="84">
        <v>20</v>
      </c>
      <c r="AK90" s="84">
        <v>20</v>
      </c>
      <c r="AL90" s="84">
        <f t="shared" ref="AL90:AL107" si="205">AJ90-AK90</f>
        <v>0</v>
      </c>
      <c r="AM90" s="84">
        <v>12</v>
      </c>
      <c r="AN90" s="84">
        <v>12</v>
      </c>
      <c r="AO90" s="84">
        <f t="shared" ref="AO90:AO107" si="206">AM90-AN90</f>
        <v>0</v>
      </c>
      <c r="AP90" s="84"/>
      <c r="AQ90" s="84"/>
      <c r="AR90" s="87">
        <v>0</v>
      </c>
      <c r="AS90" s="86"/>
      <c r="AT90" s="86"/>
      <c r="AU90" s="87">
        <v>0</v>
      </c>
      <c r="AV90" s="84">
        <v>84</v>
      </c>
      <c r="AW90" s="84">
        <v>84</v>
      </c>
      <c r="AX90" s="84">
        <f t="shared" ref="AX90:AX107" si="207">AV90-AW90</f>
        <v>0</v>
      </c>
      <c r="AY90" s="84">
        <v>77</v>
      </c>
      <c r="AZ90" s="84">
        <v>77</v>
      </c>
      <c r="BA90" s="84">
        <f t="shared" ref="BA90:BA107" si="208">AY90-AZ90</f>
        <v>0</v>
      </c>
      <c r="BB90" s="84">
        <v>88</v>
      </c>
      <c r="BC90" s="84">
        <v>88</v>
      </c>
      <c r="BD90" s="87">
        <f t="shared" si="179"/>
        <v>0</v>
      </c>
      <c r="BE90" s="86"/>
      <c r="BF90" s="86"/>
      <c r="BG90" s="87">
        <f t="shared" si="181"/>
        <v>0</v>
      </c>
      <c r="BH90" s="86"/>
      <c r="BI90" s="86"/>
      <c r="BJ90" s="87">
        <f t="shared" si="182"/>
        <v>0</v>
      </c>
      <c r="BK90" s="86"/>
      <c r="BL90" s="86"/>
      <c r="BM90" s="87">
        <f t="shared" si="188"/>
        <v>0</v>
      </c>
      <c r="BN90" s="91">
        <f t="shared" si="183"/>
        <v>351</v>
      </c>
      <c r="BO90" s="91">
        <f t="shared" si="183"/>
        <v>349</v>
      </c>
      <c r="BP90" s="91">
        <f t="shared" si="183"/>
        <v>3</v>
      </c>
      <c r="BQ90" s="86"/>
      <c r="BR90" s="86"/>
      <c r="BS90" s="87">
        <f t="shared" si="184"/>
        <v>0</v>
      </c>
      <c r="BT90" s="91">
        <f t="shared" si="193"/>
        <v>0</v>
      </c>
      <c r="BU90" s="91">
        <f t="shared" si="193"/>
        <v>0</v>
      </c>
      <c r="BV90" s="91">
        <f t="shared" si="193"/>
        <v>0</v>
      </c>
      <c r="BW90" s="86"/>
      <c r="BX90" s="86"/>
      <c r="BY90" s="87">
        <f t="shared" si="201"/>
        <v>0</v>
      </c>
      <c r="BZ90" s="86"/>
      <c r="CA90" s="86"/>
      <c r="CB90" s="87">
        <f t="shared" si="185"/>
        <v>0</v>
      </c>
      <c r="CC90" s="91">
        <f t="shared" si="186"/>
        <v>0</v>
      </c>
      <c r="CD90" s="91">
        <f t="shared" si="186"/>
        <v>0</v>
      </c>
      <c r="CE90" s="91">
        <f t="shared" si="186"/>
        <v>0</v>
      </c>
      <c r="CF90" s="91">
        <f t="shared" si="187"/>
        <v>351</v>
      </c>
      <c r="CG90" s="91">
        <f t="shared" si="187"/>
        <v>349</v>
      </c>
      <c r="CH90" s="91">
        <f t="shared" si="187"/>
        <v>3</v>
      </c>
    </row>
    <row r="91" spans="1:16320">
      <c r="A91" s="13">
        <v>80</v>
      </c>
      <c r="B91" s="14" t="s">
        <v>71</v>
      </c>
      <c r="C91" s="84"/>
      <c r="D91" s="84"/>
      <c r="E91" s="87">
        <v>0</v>
      </c>
      <c r="F91" s="84"/>
      <c r="G91" s="84"/>
      <c r="H91" s="87">
        <v>0</v>
      </c>
      <c r="I91" s="84"/>
      <c r="J91" s="84"/>
      <c r="K91" s="87">
        <v>-1</v>
      </c>
      <c r="L91" s="86"/>
      <c r="M91" s="86"/>
      <c r="N91" s="87">
        <v>0</v>
      </c>
      <c r="O91" s="84">
        <v>48</v>
      </c>
      <c r="P91" s="84">
        <v>48</v>
      </c>
      <c r="Q91" s="87">
        <v>0</v>
      </c>
      <c r="R91" s="84"/>
      <c r="S91" s="84"/>
      <c r="T91" s="87">
        <v>0</v>
      </c>
      <c r="U91" s="84">
        <v>6</v>
      </c>
      <c r="V91" s="84">
        <v>6</v>
      </c>
      <c r="W91" s="87">
        <v>0</v>
      </c>
      <c r="X91" s="84">
        <v>7</v>
      </c>
      <c r="Y91" s="84">
        <v>7</v>
      </c>
      <c r="Z91" s="84">
        <f t="shared" ref="Z91:Z107" si="209">X91-Y91</f>
        <v>0</v>
      </c>
      <c r="AA91" s="84">
        <v>9</v>
      </c>
      <c r="AB91" s="84">
        <v>9</v>
      </c>
      <c r="AC91" s="84">
        <f t="shared" si="202"/>
        <v>0</v>
      </c>
      <c r="AD91" s="84">
        <v>12</v>
      </c>
      <c r="AE91" s="84">
        <v>12</v>
      </c>
      <c r="AF91" s="84">
        <f t="shared" si="203"/>
        <v>0</v>
      </c>
      <c r="AG91" s="84">
        <v>10</v>
      </c>
      <c r="AH91" s="84">
        <v>10</v>
      </c>
      <c r="AI91" s="84">
        <f t="shared" si="204"/>
        <v>0</v>
      </c>
      <c r="AJ91" s="84">
        <v>16</v>
      </c>
      <c r="AK91" s="84">
        <v>16</v>
      </c>
      <c r="AL91" s="84">
        <f t="shared" si="205"/>
        <v>0</v>
      </c>
      <c r="AM91" s="84">
        <v>7</v>
      </c>
      <c r="AN91" s="84">
        <v>7</v>
      </c>
      <c r="AO91" s="84">
        <f t="shared" si="206"/>
        <v>0</v>
      </c>
      <c r="AP91" s="84"/>
      <c r="AQ91" s="84"/>
      <c r="AR91" s="87">
        <v>0</v>
      </c>
      <c r="AS91" s="86"/>
      <c r="AT91" s="86"/>
      <c r="AU91" s="87">
        <v>0</v>
      </c>
      <c r="AV91" s="84">
        <v>23</v>
      </c>
      <c r="AW91" s="84">
        <v>23</v>
      </c>
      <c r="AX91" s="84">
        <f t="shared" si="207"/>
        <v>0</v>
      </c>
      <c r="AY91" s="84">
        <v>15</v>
      </c>
      <c r="AZ91" s="84">
        <v>15</v>
      </c>
      <c r="BA91" s="84">
        <f t="shared" si="208"/>
        <v>0</v>
      </c>
      <c r="BB91" s="84">
        <v>12</v>
      </c>
      <c r="BC91" s="84">
        <v>12</v>
      </c>
      <c r="BD91" s="87">
        <f t="shared" si="179"/>
        <v>0</v>
      </c>
      <c r="BE91" s="86"/>
      <c r="BF91" s="86"/>
      <c r="BG91" s="87">
        <f t="shared" si="181"/>
        <v>0</v>
      </c>
      <c r="BH91" s="86"/>
      <c r="BI91" s="86"/>
      <c r="BJ91" s="87">
        <f t="shared" si="182"/>
        <v>0</v>
      </c>
      <c r="BK91" s="86"/>
      <c r="BL91" s="86"/>
      <c r="BM91" s="87">
        <f t="shared" si="188"/>
        <v>0</v>
      </c>
      <c r="BN91" s="91">
        <f t="shared" si="183"/>
        <v>165</v>
      </c>
      <c r="BO91" s="91">
        <f t="shared" si="183"/>
        <v>165</v>
      </c>
      <c r="BP91" s="91">
        <f t="shared" si="183"/>
        <v>-1</v>
      </c>
      <c r="BQ91" s="86"/>
      <c r="BR91" s="86"/>
      <c r="BS91" s="87">
        <f t="shared" si="184"/>
        <v>0</v>
      </c>
      <c r="BT91" s="91">
        <f t="shared" si="193"/>
        <v>0</v>
      </c>
      <c r="BU91" s="91">
        <f t="shared" si="193"/>
        <v>0</v>
      </c>
      <c r="BV91" s="91">
        <f t="shared" si="193"/>
        <v>0</v>
      </c>
      <c r="BW91" s="86"/>
      <c r="BX91" s="86"/>
      <c r="BY91" s="87">
        <f t="shared" si="201"/>
        <v>0</v>
      </c>
      <c r="BZ91" s="86"/>
      <c r="CA91" s="86"/>
      <c r="CB91" s="87">
        <f t="shared" si="185"/>
        <v>0</v>
      </c>
      <c r="CC91" s="91">
        <f t="shared" si="186"/>
        <v>0</v>
      </c>
      <c r="CD91" s="91">
        <f t="shared" si="186"/>
        <v>0</v>
      </c>
      <c r="CE91" s="91">
        <f t="shared" si="186"/>
        <v>0</v>
      </c>
      <c r="CF91" s="91">
        <f t="shared" si="187"/>
        <v>165</v>
      </c>
      <c r="CG91" s="91">
        <f t="shared" si="187"/>
        <v>165</v>
      </c>
      <c r="CH91" s="91">
        <f t="shared" si="187"/>
        <v>-1</v>
      </c>
    </row>
    <row r="92" spans="1:16320">
      <c r="A92" s="13">
        <v>81</v>
      </c>
      <c r="B92" s="14" t="s">
        <v>72</v>
      </c>
      <c r="C92" s="84"/>
      <c r="D92" s="84"/>
      <c r="E92" s="87">
        <v>0</v>
      </c>
      <c r="F92" s="84"/>
      <c r="G92" s="84"/>
      <c r="H92" s="87">
        <v>0</v>
      </c>
      <c r="I92" s="84"/>
      <c r="J92" s="84"/>
      <c r="K92" s="87">
        <v>-1</v>
      </c>
      <c r="L92" s="86"/>
      <c r="M92" s="86"/>
      <c r="N92" s="87">
        <v>0</v>
      </c>
      <c r="O92" s="84">
        <v>3</v>
      </c>
      <c r="P92" s="84">
        <v>3</v>
      </c>
      <c r="Q92" s="87">
        <v>0</v>
      </c>
      <c r="R92" s="84"/>
      <c r="S92" s="84"/>
      <c r="T92" s="87">
        <v>0</v>
      </c>
      <c r="U92" s="84"/>
      <c r="V92" s="84"/>
      <c r="W92" s="87">
        <v>0</v>
      </c>
      <c r="X92" s="84"/>
      <c r="Y92" s="84"/>
      <c r="Z92" s="84">
        <f t="shared" si="209"/>
        <v>0</v>
      </c>
      <c r="AA92" s="84">
        <v>1</v>
      </c>
      <c r="AB92" s="84">
        <v>1</v>
      </c>
      <c r="AC92" s="84">
        <f t="shared" si="202"/>
        <v>0</v>
      </c>
      <c r="AD92" s="84"/>
      <c r="AE92" s="84"/>
      <c r="AF92" s="84">
        <f t="shared" si="203"/>
        <v>0</v>
      </c>
      <c r="AG92" s="84"/>
      <c r="AH92" s="84"/>
      <c r="AI92" s="84">
        <f t="shared" si="204"/>
        <v>0</v>
      </c>
      <c r="AJ92" s="84"/>
      <c r="AK92" s="84"/>
      <c r="AL92" s="84">
        <f t="shared" si="205"/>
        <v>0</v>
      </c>
      <c r="AM92" s="84"/>
      <c r="AN92" s="84"/>
      <c r="AO92" s="84">
        <f t="shared" si="206"/>
        <v>0</v>
      </c>
      <c r="AP92" s="84"/>
      <c r="AQ92" s="84"/>
      <c r="AR92" s="87">
        <v>0</v>
      </c>
      <c r="AS92" s="86"/>
      <c r="AT92" s="86"/>
      <c r="AU92" s="87">
        <v>0</v>
      </c>
      <c r="AV92" s="84"/>
      <c r="AW92" s="84"/>
      <c r="AX92" s="84">
        <f t="shared" si="207"/>
        <v>0</v>
      </c>
      <c r="AY92" s="84"/>
      <c r="AZ92" s="84"/>
      <c r="BA92" s="84">
        <f t="shared" si="208"/>
        <v>0</v>
      </c>
      <c r="BB92" s="84"/>
      <c r="BC92" s="84"/>
      <c r="BD92" s="87">
        <f t="shared" si="179"/>
        <v>0</v>
      </c>
      <c r="BE92" s="86"/>
      <c r="BF92" s="86"/>
      <c r="BG92" s="87">
        <f t="shared" si="181"/>
        <v>0</v>
      </c>
      <c r="BH92" s="86"/>
      <c r="BI92" s="86"/>
      <c r="BJ92" s="87">
        <f t="shared" si="182"/>
        <v>0</v>
      </c>
      <c r="BK92" s="86"/>
      <c r="BL92" s="86"/>
      <c r="BM92" s="87">
        <f t="shared" si="188"/>
        <v>0</v>
      </c>
      <c r="BN92" s="91">
        <f t="shared" si="183"/>
        <v>4</v>
      </c>
      <c r="BO92" s="91">
        <f t="shared" si="183"/>
        <v>4</v>
      </c>
      <c r="BP92" s="91">
        <f t="shared" si="183"/>
        <v>-1</v>
      </c>
      <c r="BQ92" s="86"/>
      <c r="BR92" s="86"/>
      <c r="BS92" s="87">
        <f t="shared" si="184"/>
        <v>0</v>
      </c>
      <c r="BT92" s="91">
        <f t="shared" si="193"/>
        <v>0</v>
      </c>
      <c r="BU92" s="91">
        <f t="shared" si="193"/>
        <v>0</v>
      </c>
      <c r="BV92" s="91">
        <f t="shared" si="193"/>
        <v>0</v>
      </c>
      <c r="BW92" s="86"/>
      <c r="BX92" s="86"/>
      <c r="BY92" s="87">
        <f t="shared" si="201"/>
        <v>0</v>
      </c>
      <c r="BZ92" s="86"/>
      <c r="CA92" s="86"/>
      <c r="CB92" s="87">
        <f t="shared" si="185"/>
        <v>0</v>
      </c>
      <c r="CC92" s="91">
        <f t="shared" si="186"/>
        <v>0</v>
      </c>
      <c r="CD92" s="91">
        <f t="shared" si="186"/>
        <v>0</v>
      </c>
      <c r="CE92" s="91">
        <f t="shared" si="186"/>
        <v>0</v>
      </c>
      <c r="CF92" s="91">
        <f t="shared" si="187"/>
        <v>4</v>
      </c>
      <c r="CG92" s="91">
        <f t="shared" si="187"/>
        <v>4</v>
      </c>
      <c r="CH92" s="91">
        <f t="shared" si="187"/>
        <v>-1</v>
      </c>
    </row>
    <row r="93" spans="1:16320">
      <c r="A93" s="13">
        <v>82</v>
      </c>
      <c r="B93" s="14" t="s">
        <v>123</v>
      </c>
      <c r="C93" s="84"/>
      <c r="D93" s="84"/>
      <c r="E93" s="87">
        <v>0</v>
      </c>
      <c r="F93" s="84"/>
      <c r="G93" s="84"/>
      <c r="H93" s="87">
        <v>0</v>
      </c>
      <c r="I93" s="84"/>
      <c r="J93" s="84"/>
      <c r="K93" s="87">
        <v>0</v>
      </c>
      <c r="L93" s="86"/>
      <c r="M93" s="86"/>
      <c r="N93" s="87">
        <v>0</v>
      </c>
      <c r="O93" s="84"/>
      <c r="P93" s="84"/>
      <c r="Q93" s="87">
        <v>0</v>
      </c>
      <c r="R93" s="84"/>
      <c r="S93" s="84"/>
      <c r="T93" s="87">
        <v>0</v>
      </c>
      <c r="U93" s="84"/>
      <c r="V93" s="84"/>
      <c r="W93" s="87">
        <v>0</v>
      </c>
      <c r="X93" s="84"/>
      <c r="Y93" s="84"/>
      <c r="Z93" s="84">
        <f t="shared" si="209"/>
        <v>0</v>
      </c>
      <c r="AA93" s="84"/>
      <c r="AB93" s="84"/>
      <c r="AC93" s="84">
        <f t="shared" si="202"/>
        <v>0</v>
      </c>
      <c r="AD93" s="84"/>
      <c r="AE93" s="84"/>
      <c r="AF93" s="84">
        <f t="shared" si="203"/>
        <v>0</v>
      </c>
      <c r="AG93" s="84"/>
      <c r="AH93" s="84"/>
      <c r="AI93" s="84">
        <f t="shared" si="204"/>
        <v>0</v>
      </c>
      <c r="AJ93" s="84"/>
      <c r="AK93" s="84"/>
      <c r="AL93" s="84">
        <f t="shared" si="205"/>
        <v>0</v>
      </c>
      <c r="AM93" s="84"/>
      <c r="AN93" s="84"/>
      <c r="AO93" s="84">
        <f t="shared" si="206"/>
        <v>0</v>
      </c>
      <c r="AP93" s="84"/>
      <c r="AQ93" s="84"/>
      <c r="AR93" s="87">
        <v>0</v>
      </c>
      <c r="AS93" s="86"/>
      <c r="AT93" s="86"/>
      <c r="AU93" s="87">
        <v>0</v>
      </c>
      <c r="AV93" s="84"/>
      <c r="AW93" s="84"/>
      <c r="AX93" s="84">
        <f t="shared" si="207"/>
        <v>0</v>
      </c>
      <c r="AY93" s="84"/>
      <c r="AZ93" s="84"/>
      <c r="BA93" s="84">
        <f t="shared" si="208"/>
        <v>0</v>
      </c>
      <c r="BB93" s="84"/>
      <c r="BC93" s="84"/>
      <c r="BD93" s="87">
        <f t="shared" si="179"/>
        <v>0</v>
      </c>
      <c r="BE93" s="86"/>
      <c r="BF93" s="86"/>
      <c r="BG93" s="87">
        <f t="shared" si="181"/>
        <v>0</v>
      </c>
      <c r="BH93" s="86"/>
      <c r="BI93" s="86"/>
      <c r="BJ93" s="87">
        <f t="shared" si="182"/>
        <v>0</v>
      </c>
      <c r="BK93" s="86"/>
      <c r="BL93" s="86"/>
      <c r="BM93" s="87">
        <f t="shared" si="188"/>
        <v>0</v>
      </c>
      <c r="BN93" s="91">
        <f t="shared" si="183"/>
        <v>0</v>
      </c>
      <c r="BO93" s="91">
        <f t="shared" si="183"/>
        <v>0</v>
      </c>
      <c r="BP93" s="91">
        <f t="shared" si="183"/>
        <v>0</v>
      </c>
      <c r="BQ93" s="86"/>
      <c r="BR93" s="86"/>
      <c r="BS93" s="87">
        <f t="shared" si="184"/>
        <v>0</v>
      </c>
      <c r="BT93" s="91">
        <f t="shared" si="193"/>
        <v>0</v>
      </c>
      <c r="BU93" s="91">
        <f t="shared" si="193"/>
        <v>0</v>
      </c>
      <c r="BV93" s="91">
        <f t="shared" si="193"/>
        <v>0</v>
      </c>
      <c r="BW93" s="86"/>
      <c r="BX93" s="86"/>
      <c r="BY93" s="87">
        <f t="shared" si="201"/>
        <v>0</v>
      </c>
      <c r="BZ93" s="86"/>
      <c r="CA93" s="86"/>
      <c r="CB93" s="87">
        <f t="shared" si="185"/>
        <v>0</v>
      </c>
      <c r="CC93" s="91">
        <f t="shared" si="186"/>
        <v>0</v>
      </c>
      <c r="CD93" s="91">
        <f t="shared" si="186"/>
        <v>0</v>
      </c>
      <c r="CE93" s="91">
        <f t="shared" si="186"/>
        <v>0</v>
      </c>
      <c r="CF93" s="91">
        <f t="shared" si="187"/>
        <v>0</v>
      </c>
      <c r="CG93" s="91">
        <f t="shared" si="187"/>
        <v>0</v>
      </c>
      <c r="CH93" s="91">
        <f t="shared" si="187"/>
        <v>0</v>
      </c>
    </row>
    <row r="94" spans="1:16320">
      <c r="A94" s="57">
        <v>83</v>
      </c>
      <c r="B94" s="58" t="s">
        <v>124</v>
      </c>
      <c r="C94" s="106">
        <f>SUM(C95:C98)</f>
        <v>0</v>
      </c>
      <c r="D94" s="106">
        <f>SUM(D95:D98)</f>
        <v>0</v>
      </c>
      <c r="E94" s="176">
        <v>0</v>
      </c>
      <c r="F94" s="106">
        <f>SUM(F95:F98)</f>
        <v>0</v>
      </c>
      <c r="G94" s="106">
        <f>SUM(G95:G98)</f>
        <v>0</v>
      </c>
      <c r="H94" s="176">
        <v>0</v>
      </c>
      <c r="I94" s="106">
        <f>SUM(I95:I98)</f>
        <v>0</v>
      </c>
      <c r="J94" s="106">
        <f>SUM(J95:J98)</f>
        <v>0</v>
      </c>
      <c r="K94" s="176">
        <v>0</v>
      </c>
      <c r="L94" s="88">
        <v>0</v>
      </c>
      <c r="M94" s="88">
        <v>0</v>
      </c>
      <c r="N94" s="176">
        <v>0</v>
      </c>
      <c r="O94" s="106">
        <f>SUM(O95:O98)</f>
        <v>0</v>
      </c>
      <c r="P94" s="106">
        <f>SUM(P95:P98)</f>
        <v>0</v>
      </c>
      <c r="Q94" s="176">
        <v>0</v>
      </c>
      <c r="R94" s="106">
        <f>SUM(R95:R98)</f>
        <v>0</v>
      </c>
      <c r="S94" s="106">
        <f>SUM(S95:S98)</f>
        <v>0</v>
      </c>
      <c r="T94" s="176">
        <v>0</v>
      </c>
      <c r="U94" s="106">
        <f>SUM(U95:U98)</f>
        <v>0</v>
      </c>
      <c r="V94" s="106">
        <f>SUM(V95:V98)</f>
        <v>0</v>
      </c>
      <c r="W94" s="176">
        <v>0</v>
      </c>
      <c r="X94" s="381">
        <f>SUM(X95:X98)</f>
        <v>0</v>
      </c>
      <c r="Y94" s="381">
        <f t="shared" ref="Y94:AQ94" si="210">SUM(Y95:Y98)</f>
        <v>0</v>
      </c>
      <c r="Z94" s="106">
        <f t="shared" si="209"/>
        <v>0</v>
      </c>
      <c r="AA94" s="381">
        <f t="shared" si="210"/>
        <v>0</v>
      </c>
      <c r="AB94" s="381">
        <f t="shared" si="210"/>
        <v>0</v>
      </c>
      <c r="AC94" s="106">
        <f t="shared" si="202"/>
        <v>0</v>
      </c>
      <c r="AD94" s="381">
        <f t="shared" si="210"/>
        <v>0</v>
      </c>
      <c r="AE94" s="381">
        <f t="shared" si="210"/>
        <v>0</v>
      </c>
      <c r="AF94" s="106">
        <f t="shared" si="203"/>
        <v>0</v>
      </c>
      <c r="AG94" s="381">
        <f t="shared" si="210"/>
        <v>0</v>
      </c>
      <c r="AH94" s="381">
        <f t="shared" si="210"/>
        <v>0</v>
      </c>
      <c r="AI94" s="106">
        <f t="shared" si="204"/>
        <v>0</v>
      </c>
      <c r="AJ94" s="381">
        <f t="shared" si="210"/>
        <v>0</v>
      </c>
      <c r="AK94" s="381">
        <f t="shared" si="210"/>
        <v>0</v>
      </c>
      <c r="AL94" s="106">
        <f t="shared" si="205"/>
        <v>0</v>
      </c>
      <c r="AM94" s="381">
        <f t="shared" si="210"/>
        <v>0</v>
      </c>
      <c r="AN94" s="381">
        <f t="shared" si="210"/>
        <v>0</v>
      </c>
      <c r="AO94" s="106">
        <f t="shared" si="206"/>
        <v>0</v>
      </c>
      <c r="AP94" s="381">
        <f t="shared" si="210"/>
        <v>0</v>
      </c>
      <c r="AQ94" s="381">
        <f t="shared" si="210"/>
        <v>0</v>
      </c>
      <c r="AR94" s="176">
        <v>0</v>
      </c>
      <c r="AS94" s="88">
        <v>0</v>
      </c>
      <c r="AT94" s="88">
        <v>0</v>
      </c>
      <c r="AU94" s="176">
        <v>0</v>
      </c>
      <c r="AV94" s="106">
        <f t="shared" ref="AV94:BC94" si="211">SUM(AV95:AV98)</f>
        <v>0</v>
      </c>
      <c r="AW94" s="106">
        <f t="shared" si="211"/>
        <v>0</v>
      </c>
      <c r="AX94" s="106">
        <f t="shared" si="207"/>
        <v>0</v>
      </c>
      <c r="AY94" s="106">
        <f t="shared" si="211"/>
        <v>0</v>
      </c>
      <c r="AZ94" s="106">
        <f t="shared" si="211"/>
        <v>0</v>
      </c>
      <c r="BA94" s="106">
        <f t="shared" si="208"/>
        <v>0</v>
      </c>
      <c r="BB94" s="106">
        <f t="shared" si="211"/>
        <v>0</v>
      </c>
      <c r="BC94" s="106">
        <f t="shared" si="211"/>
        <v>0</v>
      </c>
      <c r="BD94" s="176">
        <f t="shared" ref="BD94" si="212">SUM(BD95:BD98)</f>
        <v>0</v>
      </c>
      <c r="BE94" s="88">
        <f t="shared" ref="BE94:BL94" si="213">SUM(BE95:BE98)</f>
        <v>0</v>
      </c>
      <c r="BF94" s="88">
        <f t="shared" si="213"/>
        <v>0</v>
      </c>
      <c r="BG94" s="176">
        <f t="shared" si="213"/>
        <v>0</v>
      </c>
      <c r="BH94" s="88">
        <f t="shared" si="213"/>
        <v>0</v>
      </c>
      <c r="BI94" s="88">
        <f t="shared" si="213"/>
        <v>0</v>
      </c>
      <c r="BJ94" s="176">
        <f t="shared" si="213"/>
        <v>0</v>
      </c>
      <c r="BK94" s="88">
        <f t="shared" si="213"/>
        <v>0</v>
      </c>
      <c r="BL94" s="88">
        <f t="shared" si="213"/>
        <v>0</v>
      </c>
      <c r="BM94" s="176">
        <f t="shared" si="188"/>
        <v>0</v>
      </c>
      <c r="BN94" s="90">
        <f t="shared" si="183"/>
        <v>0</v>
      </c>
      <c r="BO94" s="90">
        <f t="shared" si="183"/>
        <v>0</v>
      </c>
      <c r="BP94" s="90">
        <f t="shared" si="183"/>
        <v>0</v>
      </c>
      <c r="BQ94" s="88">
        <f>SUM(BQ95:BQ99)</f>
        <v>0</v>
      </c>
      <c r="BR94" s="88">
        <f>SUM(BR95:BR99)</f>
        <v>0</v>
      </c>
      <c r="BS94" s="176">
        <f t="shared" si="184"/>
        <v>0</v>
      </c>
      <c r="BT94" s="90">
        <f t="shared" ref="BT94:BV99" si="214">SUM(BQ94)</f>
        <v>0</v>
      </c>
      <c r="BU94" s="90">
        <f t="shared" si="214"/>
        <v>0</v>
      </c>
      <c r="BV94" s="90">
        <f t="shared" si="214"/>
        <v>0</v>
      </c>
      <c r="BW94" s="88">
        <f>SUM(BW95:BW99)</f>
        <v>0</v>
      </c>
      <c r="BX94" s="88">
        <f>SUM(BX95:BX99)</f>
        <v>0</v>
      </c>
      <c r="BY94" s="176">
        <f t="shared" si="201"/>
        <v>0</v>
      </c>
      <c r="BZ94" s="88">
        <f>SUM(BZ95:BZ99)</f>
        <v>0</v>
      </c>
      <c r="CA94" s="88">
        <f>SUM(CA95:CA99)</f>
        <v>0</v>
      </c>
      <c r="CB94" s="176">
        <f t="shared" si="185"/>
        <v>0</v>
      </c>
      <c r="CC94" s="90">
        <f t="shared" si="186"/>
        <v>0</v>
      </c>
      <c r="CD94" s="90">
        <f t="shared" si="186"/>
        <v>0</v>
      </c>
      <c r="CE94" s="90">
        <f t="shared" si="186"/>
        <v>0</v>
      </c>
      <c r="CF94" s="90">
        <f t="shared" si="187"/>
        <v>0</v>
      </c>
      <c r="CG94" s="90">
        <f t="shared" si="187"/>
        <v>0</v>
      </c>
      <c r="CH94" s="90">
        <f t="shared" si="187"/>
        <v>0</v>
      </c>
      <c r="CI94" s="78"/>
      <c r="CJ94" s="10"/>
      <c r="CK94" s="10"/>
      <c r="CL94" s="10"/>
      <c r="CM94" s="9"/>
      <c r="CN94" s="9"/>
      <c r="CO94" s="78"/>
      <c r="CP94" s="10"/>
      <c r="CQ94" s="10"/>
      <c r="CR94" s="10"/>
      <c r="CS94" s="9"/>
      <c r="CT94" s="9"/>
      <c r="CU94" s="78"/>
      <c r="CV94" s="9"/>
      <c r="CW94" s="9"/>
      <c r="CX94" s="78"/>
      <c r="CY94" s="10"/>
      <c r="CZ94" s="10"/>
      <c r="DA94" s="10"/>
      <c r="DB94" s="10"/>
      <c r="DC94" s="10"/>
      <c r="DD94" s="10"/>
      <c r="DE94" s="57"/>
      <c r="DF94" s="58"/>
      <c r="DG94" s="9"/>
      <c r="DH94" s="9"/>
      <c r="DI94" s="78"/>
      <c r="DJ94" s="9"/>
      <c r="DK94" s="9"/>
      <c r="DL94" s="78"/>
      <c r="DM94" s="9"/>
      <c r="DN94" s="9"/>
      <c r="DO94" s="78"/>
      <c r="DP94" s="9"/>
      <c r="DQ94" s="9"/>
      <c r="DR94" s="78"/>
      <c r="DS94" s="9"/>
      <c r="DT94" s="9"/>
      <c r="DU94" s="78"/>
      <c r="DV94" s="9"/>
      <c r="DW94" s="9"/>
      <c r="DX94" s="78"/>
      <c r="DY94" s="9"/>
      <c r="DZ94" s="9"/>
      <c r="EA94" s="78"/>
      <c r="EB94" s="9"/>
      <c r="EC94" s="9"/>
      <c r="ED94" s="78"/>
      <c r="EE94" s="9"/>
      <c r="EF94" s="9"/>
      <c r="EG94" s="78"/>
      <c r="EH94" s="9"/>
      <c r="EI94" s="9"/>
      <c r="EJ94" s="78"/>
      <c r="EK94" s="9"/>
      <c r="EL94" s="9"/>
      <c r="EM94" s="78"/>
      <c r="EN94" s="9"/>
      <c r="EO94" s="9"/>
      <c r="EP94" s="78"/>
      <c r="EQ94" s="9"/>
      <c r="ER94" s="9"/>
      <c r="ES94" s="78"/>
      <c r="ET94" s="9"/>
      <c r="EU94" s="9"/>
      <c r="EV94" s="78"/>
      <c r="EW94" s="9"/>
      <c r="EX94" s="9"/>
      <c r="EY94" s="78"/>
      <c r="EZ94" s="9"/>
      <c r="FA94" s="9"/>
      <c r="FB94" s="78"/>
      <c r="FC94" s="9"/>
      <c r="FD94" s="9"/>
      <c r="FE94" s="78"/>
      <c r="FF94" s="9"/>
      <c r="FG94" s="9"/>
      <c r="FH94" s="78"/>
      <c r="FI94" s="9"/>
      <c r="FJ94" s="9"/>
      <c r="FK94" s="78"/>
      <c r="FL94" s="9"/>
      <c r="FM94" s="9"/>
      <c r="FN94" s="78"/>
      <c r="FO94" s="9"/>
      <c r="FP94" s="9"/>
      <c r="FQ94" s="78"/>
      <c r="FR94" s="10"/>
      <c r="FS94" s="10"/>
      <c r="FT94" s="10"/>
      <c r="FU94" s="9"/>
      <c r="FV94" s="9"/>
      <c r="FW94" s="78"/>
      <c r="FX94" s="10"/>
      <c r="FY94" s="10"/>
      <c r="FZ94" s="10"/>
      <c r="GA94" s="9"/>
      <c r="GB94" s="9"/>
      <c r="GC94" s="78"/>
      <c r="GD94" s="9"/>
      <c r="GE94" s="9"/>
      <c r="GF94" s="78"/>
      <c r="GG94" s="10"/>
      <c r="GH94" s="10"/>
      <c r="GI94" s="10"/>
      <c r="GJ94" s="10"/>
      <c r="GK94" s="10"/>
      <c r="GL94" s="10"/>
      <c r="GM94" s="57"/>
      <c r="GN94" s="58"/>
      <c r="GO94" s="9"/>
      <c r="GP94" s="9"/>
      <c r="GQ94" s="78"/>
      <c r="GR94" s="9"/>
      <c r="GS94" s="9"/>
      <c r="GT94" s="78"/>
      <c r="GU94" s="9"/>
      <c r="GV94" s="9"/>
      <c r="GW94" s="78"/>
      <c r="GX94" s="9"/>
      <c r="GY94" s="9"/>
      <c r="GZ94" s="78"/>
      <c r="HA94" s="9"/>
      <c r="HB94" s="9"/>
      <c r="HC94" s="78"/>
      <c r="HD94" s="9"/>
      <c r="HE94" s="9"/>
      <c r="HF94" s="78"/>
      <c r="HG94" s="9"/>
      <c r="HH94" s="9"/>
      <c r="HI94" s="78"/>
      <c r="HJ94" s="9"/>
      <c r="HK94" s="9"/>
      <c r="HL94" s="78"/>
      <c r="HM94" s="9"/>
      <c r="HN94" s="9"/>
      <c r="HO94" s="78"/>
      <c r="HP94" s="9"/>
      <c r="HQ94" s="9"/>
      <c r="HR94" s="78"/>
      <c r="HS94" s="9"/>
      <c r="HT94" s="9"/>
      <c r="HU94" s="78"/>
      <c r="HV94" s="9"/>
      <c r="HW94" s="9"/>
      <c r="HX94" s="78"/>
      <c r="HY94" s="9"/>
      <c r="HZ94" s="9"/>
      <c r="IA94" s="78"/>
      <c r="IB94" s="9"/>
      <c r="IC94" s="9"/>
      <c r="ID94" s="78"/>
      <c r="IE94" s="9"/>
      <c r="IF94" s="9"/>
      <c r="IG94" s="78"/>
      <c r="IH94" s="9"/>
      <c r="II94" s="9"/>
      <c r="IJ94" s="78"/>
      <c r="IK94" s="9"/>
      <c r="IL94" s="9"/>
      <c r="IM94" s="78"/>
      <c r="IN94" s="9"/>
      <c r="IO94" s="9"/>
      <c r="IP94" s="78"/>
      <c r="IQ94" s="9"/>
      <c r="IR94" s="9"/>
      <c r="IS94" s="78"/>
      <c r="IT94" s="9"/>
      <c r="IU94" s="9"/>
      <c r="IV94" s="78"/>
      <c r="IW94" s="9"/>
      <c r="IX94" s="9"/>
      <c r="IY94" s="78"/>
      <c r="IZ94" s="10"/>
      <c r="JA94" s="10"/>
      <c r="JB94" s="10"/>
      <c r="JC94" s="9"/>
      <c r="JD94" s="9"/>
      <c r="JE94" s="78"/>
      <c r="JF94" s="10"/>
      <c r="JG94" s="10"/>
      <c r="JH94" s="10"/>
      <c r="JI94" s="9"/>
      <c r="JJ94" s="9"/>
      <c r="JK94" s="78"/>
      <c r="JL94" s="9"/>
      <c r="JM94" s="9"/>
      <c r="JN94" s="78"/>
      <c r="JO94" s="10"/>
      <c r="JP94" s="10"/>
      <c r="JQ94" s="10"/>
      <c r="JR94" s="10"/>
      <c r="JS94" s="10"/>
      <c r="JT94" s="10"/>
      <c r="JU94" s="57"/>
      <c r="JV94" s="58"/>
      <c r="JW94" s="9"/>
      <c r="JX94" s="9"/>
      <c r="JY94" s="78"/>
      <c r="JZ94" s="9"/>
      <c r="KA94" s="9"/>
      <c r="KB94" s="78"/>
      <c r="KC94" s="9"/>
      <c r="KD94" s="9"/>
      <c r="KE94" s="78"/>
      <c r="KF94" s="9"/>
      <c r="KG94" s="9"/>
      <c r="KH94" s="78"/>
      <c r="KI94" s="9"/>
      <c r="KJ94" s="9"/>
      <c r="KK94" s="78"/>
      <c r="KL94" s="9"/>
      <c r="KM94" s="9"/>
      <c r="KN94" s="78"/>
      <c r="KO94" s="9"/>
      <c r="KP94" s="9"/>
      <c r="KQ94" s="78"/>
      <c r="KR94" s="9"/>
      <c r="KS94" s="9"/>
      <c r="KT94" s="78"/>
      <c r="KU94" s="9"/>
      <c r="KV94" s="9"/>
      <c r="KW94" s="78"/>
      <c r="KX94" s="9"/>
      <c r="KY94" s="9"/>
      <c r="KZ94" s="78"/>
      <c r="LA94" s="9"/>
      <c r="LB94" s="9"/>
      <c r="LC94" s="78"/>
      <c r="LD94" s="9"/>
      <c r="LE94" s="9"/>
      <c r="LF94" s="78"/>
      <c r="LG94" s="9"/>
      <c r="LH94" s="9"/>
      <c r="LI94" s="78"/>
      <c r="LJ94" s="9"/>
      <c r="LK94" s="9"/>
      <c r="LL94" s="78"/>
      <c r="LM94" s="9"/>
      <c r="LN94" s="9"/>
      <c r="LO94" s="78"/>
      <c r="LP94" s="9"/>
      <c r="LQ94" s="9"/>
      <c r="LR94" s="78"/>
      <c r="LS94" s="9"/>
      <c r="LT94" s="9"/>
      <c r="LU94" s="78"/>
      <c r="LV94" s="9"/>
      <c r="LW94" s="9"/>
      <c r="LX94" s="78"/>
      <c r="LY94" s="9"/>
      <c r="LZ94" s="9"/>
      <c r="MA94" s="78"/>
      <c r="MB94" s="9"/>
      <c r="MC94" s="9"/>
      <c r="MD94" s="78"/>
      <c r="ME94" s="9"/>
      <c r="MF94" s="9"/>
      <c r="MG94" s="78"/>
      <c r="MH94" s="10"/>
      <c r="MI94" s="10"/>
      <c r="MJ94" s="10"/>
      <c r="MK94" s="9"/>
      <c r="ML94" s="9"/>
      <c r="MM94" s="78"/>
      <c r="MN94" s="10"/>
      <c r="MO94" s="10"/>
      <c r="MP94" s="10"/>
      <c r="MQ94" s="9"/>
      <c r="MR94" s="9"/>
      <c r="MS94" s="78"/>
      <c r="MT94" s="9"/>
      <c r="MU94" s="9"/>
      <c r="MV94" s="78"/>
      <c r="MW94" s="10"/>
      <c r="MX94" s="10"/>
      <c r="MY94" s="10"/>
      <c r="MZ94" s="10"/>
      <c r="NA94" s="10"/>
      <c r="NB94" s="10"/>
      <c r="NC94" s="57"/>
      <c r="ND94" s="58"/>
      <c r="NE94" s="9"/>
      <c r="NF94" s="9"/>
      <c r="NG94" s="78"/>
      <c r="NH94" s="9"/>
      <c r="NI94" s="9"/>
      <c r="NJ94" s="78"/>
      <c r="NK94" s="9"/>
      <c r="NL94" s="9"/>
      <c r="NM94" s="78"/>
      <c r="NN94" s="9"/>
      <c r="NO94" s="9"/>
      <c r="NP94" s="78"/>
      <c r="NQ94" s="9"/>
      <c r="NR94" s="9"/>
      <c r="NS94" s="78"/>
      <c r="NT94" s="9"/>
      <c r="NU94" s="9"/>
      <c r="NV94" s="78"/>
      <c r="NW94" s="9"/>
      <c r="NX94" s="9"/>
      <c r="NY94" s="78"/>
      <c r="NZ94" s="9"/>
      <c r="OA94" s="9"/>
      <c r="OB94" s="78"/>
      <c r="OC94" s="9"/>
      <c r="OD94" s="9"/>
      <c r="OE94" s="78"/>
      <c r="OF94" s="9"/>
      <c r="OG94" s="9"/>
      <c r="OH94" s="78"/>
      <c r="OI94" s="9"/>
      <c r="OJ94" s="9"/>
      <c r="OK94" s="78"/>
      <c r="OL94" s="9"/>
      <c r="OM94" s="9"/>
      <c r="ON94" s="78"/>
      <c r="OO94" s="9"/>
      <c r="OP94" s="9"/>
      <c r="OQ94" s="78"/>
      <c r="OR94" s="9"/>
      <c r="OS94" s="9"/>
      <c r="OT94" s="78"/>
      <c r="OU94" s="9"/>
      <c r="OV94" s="9"/>
      <c r="OW94" s="78"/>
      <c r="OX94" s="9"/>
      <c r="OY94" s="9"/>
      <c r="OZ94" s="78"/>
      <c r="PA94" s="9"/>
      <c r="PB94" s="9"/>
      <c r="PC94" s="78"/>
      <c r="PD94" s="9"/>
      <c r="PE94" s="9"/>
      <c r="PF94" s="78"/>
      <c r="PG94" s="9"/>
      <c r="PH94" s="9"/>
      <c r="PI94" s="78"/>
      <c r="PJ94" s="9"/>
      <c r="PK94" s="9"/>
      <c r="PL94" s="78"/>
      <c r="PM94" s="9"/>
      <c r="PN94" s="9"/>
      <c r="PO94" s="78"/>
      <c r="PP94" s="10"/>
      <c r="PQ94" s="10"/>
      <c r="PR94" s="10"/>
      <c r="PS94" s="9"/>
      <c r="PT94" s="9"/>
      <c r="PU94" s="78"/>
      <c r="PV94" s="10"/>
      <c r="PW94" s="10"/>
      <c r="PX94" s="10"/>
      <c r="PY94" s="9"/>
      <c r="PZ94" s="9"/>
      <c r="QA94" s="78"/>
      <c r="QB94" s="9"/>
      <c r="QC94" s="9"/>
      <c r="QD94" s="78"/>
      <c r="QE94" s="10"/>
      <c r="QF94" s="10"/>
      <c r="QG94" s="10"/>
      <c r="QH94" s="10"/>
      <c r="QI94" s="10"/>
      <c r="QJ94" s="10"/>
      <c r="QK94" s="57"/>
      <c r="QL94" s="58"/>
      <c r="QM94" s="9"/>
      <c r="QN94" s="9"/>
      <c r="QO94" s="78"/>
      <c r="QP94" s="9"/>
      <c r="QQ94" s="9"/>
      <c r="QR94" s="78"/>
      <c r="QS94" s="9"/>
      <c r="QT94" s="9"/>
      <c r="QU94" s="78"/>
      <c r="QV94" s="9"/>
      <c r="QW94" s="9"/>
      <c r="QX94" s="78"/>
      <c r="QY94" s="9"/>
      <c r="QZ94" s="9"/>
      <c r="RA94" s="78"/>
      <c r="RB94" s="9"/>
      <c r="RC94" s="9"/>
      <c r="RD94" s="78"/>
      <c r="RE94" s="9"/>
      <c r="RF94" s="9"/>
      <c r="RG94" s="78"/>
      <c r="RH94" s="9"/>
      <c r="RI94" s="9"/>
      <c r="RJ94" s="78"/>
      <c r="RK94" s="9"/>
      <c r="RL94" s="9"/>
      <c r="RM94" s="78"/>
      <c r="RN94" s="9"/>
      <c r="RO94" s="9"/>
      <c r="RP94" s="78"/>
      <c r="RQ94" s="9"/>
      <c r="RR94" s="9"/>
      <c r="RS94" s="78"/>
      <c r="RT94" s="9"/>
      <c r="RU94" s="9"/>
      <c r="RV94" s="78"/>
      <c r="RW94" s="9"/>
      <c r="RX94" s="9"/>
      <c r="RY94" s="78"/>
      <c r="RZ94" s="9"/>
      <c r="SA94" s="9"/>
      <c r="SB94" s="78"/>
      <c r="SC94" s="9"/>
      <c r="SD94" s="9"/>
      <c r="SE94" s="78"/>
      <c r="SF94" s="9"/>
      <c r="SG94" s="9"/>
      <c r="SH94" s="78"/>
      <c r="SI94" s="9"/>
      <c r="SJ94" s="9"/>
      <c r="SK94" s="78"/>
      <c r="SL94" s="9"/>
      <c r="SM94" s="9"/>
      <c r="SN94" s="78"/>
      <c r="SO94" s="9"/>
      <c r="SP94" s="9"/>
      <c r="SQ94" s="78"/>
      <c r="SR94" s="9"/>
      <c r="SS94" s="9"/>
      <c r="ST94" s="78"/>
      <c r="SU94" s="9"/>
      <c r="SV94" s="9"/>
      <c r="SW94" s="78"/>
      <c r="SX94" s="10"/>
      <c r="SY94" s="10"/>
      <c r="SZ94" s="10"/>
      <c r="TA94" s="9"/>
      <c r="TB94" s="9"/>
      <c r="TC94" s="78"/>
      <c r="TD94" s="10"/>
      <c r="TE94" s="10"/>
      <c r="TF94" s="10"/>
      <c r="TG94" s="9"/>
      <c r="TH94" s="9"/>
      <c r="TI94" s="78"/>
      <c r="TJ94" s="9"/>
      <c r="TK94" s="9"/>
      <c r="TL94" s="78"/>
      <c r="TM94" s="10"/>
      <c r="TN94" s="10"/>
      <c r="TO94" s="10"/>
      <c r="TP94" s="10"/>
      <c r="TQ94" s="10"/>
      <c r="TR94" s="10"/>
      <c r="TS94" s="57"/>
      <c r="TT94" s="58"/>
      <c r="TU94" s="9"/>
      <c r="TV94" s="9"/>
      <c r="TW94" s="78"/>
      <c r="TX94" s="9"/>
      <c r="TY94" s="9"/>
      <c r="TZ94" s="78"/>
      <c r="UA94" s="9"/>
      <c r="UB94" s="9"/>
      <c r="UC94" s="78"/>
      <c r="UD94" s="9"/>
      <c r="UE94" s="9"/>
      <c r="UF94" s="78"/>
      <c r="UG94" s="9"/>
      <c r="UH94" s="9"/>
      <c r="UI94" s="78"/>
      <c r="UJ94" s="9"/>
      <c r="UK94" s="9"/>
      <c r="UL94" s="78"/>
      <c r="UM94" s="9"/>
      <c r="UN94" s="9"/>
      <c r="UO94" s="78"/>
      <c r="UP94" s="9"/>
      <c r="UQ94" s="9"/>
      <c r="UR94" s="78"/>
      <c r="US94" s="9"/>
      <c r="UT94" s="9"/>
      <c r="UU94" s="78"/>
      <c r="UV94" s="9"/>
      <c r="UW94" s="9"/>
      <c r="UX94" s="78"/>
      <c r="UY94" s="9"/>
      <c r="UZ94" s="9"/>
      <c r="VA94" s="78"/>
      <c r="VB94" s="9"/>
      <c r="VC94" s="9"/>
      <c r="VD94" s="78"/>
      <c r="VE94" s="9"/>
      <c r="VF94" s="9"/>
      <c r="VG94" s="78"/>
      <c r="VH94" s="9"/>
      <c r="VI94" s="9"/>
      <c r="VJ94" s="78"/>
      <c r="VK94" s="9"/>
      <c r="VL94" s="9"/>
      <c r="VM94" s="78"/>
      <c r="VN94" s="9"/>
      <c r="VO94" s="9"/>
      <c r="VP94" s="78"/>
      <c r="VQ94" s="9"/>
      <c r="VR94" s="9"/>
      <c r="VS94" s="78"/>
      <c r="VT94" s="9"/>
      <c r="VU94" s="9"/>
      <c r="VV94" s="78"/>
      <c r="VW94" s="9"/>
      <c r="VX94" s="9"/>
      <c r="VY94" s="78"/>
      <c r="VZ94" s="9"/>
      <c r="WA94" s="9"/>
      <c r="WB94" s="78"/>
      <c r="WC94" s="9"/>
      <c r="WD94" s="9"/>
      <c r="WE94" s="78"/>
      <c r="WF94" s="10"/>
      <c r="WG94" s="10"/>
      <c r="WH94" s="10"/>
      <c r="WI94" s="9"/>
      <c r="WJ94" s="9"/>
      <c r="WK94" s="78"/>
      <c r="WL94" s="10"/>
      <c r="WM94" s="10"/>
      <c r="WN94" s="10"/>
      <c r="WO94" s="9"/>
      <c r="WP94" s="9"/>
      <c r="WQ94" s="78"/>
      <c r="WR94" s="9"/>
      <c r="WS94" s="9"/>
      <c r="WT94" s="78"/>
      <c r="WU94" s="10"/>
      <c r="WV94" s="10"/>
      <c r="WW94" s="10"/>
      <c r="WX94" s="10"/>
      <c r="WY94" s="10"/>
      <c r="WZ94" s="10"/>
      <c r="XA94" s="57"/>
      <c r="XB94" s="58"/>
      <c r="XC94" s="9"/>
      <c r="XD94" s="9"/>
      <c r="XE94" s="78"/>
      <c r="XF94" s="9"/>
      <c r="XG94" s="9"/>
      <c r="XH94" s="78"/>
      <c r="XI94" s="9"/>
      <c r="XJ94" s="9"/>
      <c r="XK94" s="78"/>
      <c r="XL94" s="9"/>
      <c r="XM94" s="9"/>
      <c r="XN94" s="78"/>
      <c r="XO94" s="9"/>
      <c r="XP94" s="9"/>
      <c r="XQ94" s="78"/>
      <c r="XR94" s="9"/>
      <c r="XS94" s="9"/>
      <c r="XT94" s="78"/>
      <c r="XU94" s="9"/>
      <c r="XV94" s="9"/>
      <c r="XW94" s="78"/>
      <c r="XX94" s="9"/>
      <c r="XY94" s="9"/>
      <c r="XZ94" s="78"/>
      <c r="YA94" s="9"/>
      <c r="YB94" s="9"/>
      <c r="YC94" s="78"/>
      <c r="YD94" s="9"/>
      <c r="YE94" s="9"/>
      <c r="YF94" s="78"/>
      <c r="YG94" s="9"/>
      <c r="YH94" s="9"/>
      <c r="YI94" s="78"/>
      <c r="YJ94" s="9"/>
      <c r="YK94" s="9"/>
      <c r="YL94" s="78"/>
      <c r="YM94" s="9"/>
      <c r="YN94" s="9"/>
      <c r="YO94" s="78"/>
      <c r="YP94" s="9"/>
      <c r="YQ94" s="9"/>
      <c r="YR94" s="78"/>
      <c r="YS94" s="9"/>
      <c r="YT94" s="9"/>
      <c r="YU94" s="78"/>
      <c r="YV94" s="9"/>
      <c r="YW94" s="9"/>
      <c r="YX94" s="78"/>
      <c r="YY94" s="9"/>
      <c r="YZ94" s="9"/>
      <c r="ZA94" s="78"/>
      <c r="ZB94" s="9"/>
      <c r="ZC94" s="9"/>
      <c r="ZD94" s="78"/>
      <c r="ZE94" s="9"/>
      <c r="ZF94" s="9"/>
      <c r="ZG94" s="78"/>
      <c r="ZH94" s="9"/>
      <c r="ZI94" s="9"/>
      <c r="ZJ94" s="78"/>
      <c r="ZK94" s="9"/>
      <c r="ZL94" s="9"/>
      <c r="ZM94" s="78"/>
      <c r="ZN94" s="10"/>
      <c r="ZO94" s="10"/>
      <c r="ZP94" s="10"/>
      <c r="ZQ94" s="9"/>
      <c r="ZR94" s="9"/>
      <c r="ZS94" s="78"/>
      <c r="ZT94" s="10"/>
      <c r="ZU94" s="10"/>
      <c r="ZV94" s="10"/>
      <c r="ZW94" s="9"/>
      <c r="ZX94" s="9"/>
      <c r="ZY94" s="78"/>
      <c r="ZZ94" s="9"/>
      <c r="AAA94" s="9"/>
      <c r="AAB94" s="78"/>
      <c r="AAC94" s="10"/>
      <c r="AAD94" s="10"/>
      <c r="AAE94" s="10"/>
      <c r="AAF94" s="10"/>
      <c r="AAG94" s="10"/>
      <c r="AAH94" s="10"/>
      <c r="AAI94" s="57"/>
      <c r="AAJ94" s="58"/>
      <c r="AAK94" s="9"/>
      <c r="AAL94" s="9"/>
      <c r="AAM94" s="78"/>
      <c r="AAN94" s="9"/>
      <c r="AAO94" s="9"/>
      <c r="AAP94" s="78"/>
      <c r="AAQ94" s="9"/>
      <c r="AAR94" s="9"/>
      <c r="AAS94" s="78"/>
      <c r="AAT94" s="9"/>
      <c r="AAU94" s="9"/>
      <c r="AAV94" s="78"/>
      <c r="AAW94" s="9"/>
      <c r="AAX94" s="9"/>
      <c r="AAY94" s="78"/>
      <c r="AAZ94" s="9"/>
      <c r="ABA94" s="9"/>
      <c r="ABB94" s="78"/>
      <c r="ABC94" s="9"/>
      <c r="ABD94" s="9"/>
      <c r="ABE94" s="78"/>
      <c r="ABF94" s="9"/>
      <c r="ABG94" s="9"/>
      <c r="ABH94" s="78"/>
      <c r="ABI94" s="9"/>
      <c r="ABJ94" s="9"/>
      <c r="ABK94" s="78"/>
      <c r="ABL94" s="9"/>
      <c r="ABM94" s="9"/>
      <c r="ABN94" s="78"/>
      <c r="ABO94" s="9"/>
      <c r="ABP94" s="9"/>
      <c r="ABQ94" s="78"/>
      <c r="ABR94" s="9"/>
      <c r="ABS94" s="9"/>
      <c r="ABT94" s="78"/>
      <c r="ABU94" s="9"/>
      <c r="ABV94" s="9"/>
      <c r="ABW94" s="78"/>
      <c r="ABX94" s="9"/>
      <c r="ABY94" s="9"/>
      <c r="ABZ94" s="78"/>
      <c r="ACA94" s="9"/>
      <c r="ACB94" s="9"/>
      <c r="ACC94" s="78"/>
      <c r="ACD94" s="9"/>
      <c r="ACE94" s="9"/>
      <c r="ACF94" s="78"/>
      <c r="ACG94" s="9"/>
      <c r="ACH94" s="9"/>
      <c r="ACI94" s="78"/>
      <c r="ACJ94" s="9"/>
      <c r="ACK94" s="9"/>
      <c r="ACL94" s="78"/>
      <c r="ACM94" s="9"/>
      <c r="ACN94" s="9"/>
      <c r="ACO94" s="78"/>
      <c r="ACP94" s="9"/>
      <c r="ACQ94" s="9"/>
      <c r="ACR94" s="78"/>
      <c r="ACS94" s="9"/>
      <c r="ACT94" s="9"/>
      <c r="ACU94" s="78"/>
      <c r="ACV94" s="10"/>
      <c r="ACW94" s="10"/>
      <c r="ACX94" s="10"/>
      <c r="ACY94" s="9"/>
      <c r="ACZ94" s="9"/>
      <c r="ADA94" s="78"/>
      <c r="ADB94" s="10"/>
      <c r="ADC94" s="10"/>
      <c r="ADD94" s="10"/>
      <c r="ADE94" s="9"/>
      <c r="ADF94" s="9"/>
      <c r="ADG94" s="78"/>
      <c r="ADH94" s="9"/>
      <c r="ADI94" s="9"/>
      <c r="ADJ94" s="78"/>
      <c r="ADK94" s="10"/>
      <c r="ADL94" s="10"/>
      <c r="ADM94" s="10"/>
      <c r="ADN94" s="10"/>
      <c r="ADO94" s="10"/>
      <c r="ADP94" s="10"/>
      <c r="ADQ94" s="57"/>
      <c r="ADR94" s="58"/>
      <c r="ADS94" s="9"/>
      <c r="ADT94" s="9"/>
      <c r="ADU94" s="78"/>
      <c r="ADV94" s="9"/>
      <c r="ADW94" s="9"/>
      <c r="ADX94" s="78"/>
      <c r="ADY94" s="9"/>
      <c r="ADZ94" s="9"/>
      <c r="AEA94" s="78"/>
      <c r="AEB94" s="9"/>
      <c r="AEC94" s="9"/>
      <c r="AED94" s="78"/>
      <c r="AEE94" s="9"/>
      <c r="AEF94" s="9"/>
      <c r="AEG94" s="78"/>
      <c r="AEH94" s="9"/>
      <c r="AEI94" s="9"/>
      <c r="AEJ94" s="78"/>
      <c r="AEK94" s="9"/>
      <c r="AEL94" s="9"/>
      <c r="AEM94" s="78"/>
      <c r="AEN94" s="9"/>
      <c r="AEO94" s="9"/>
      <c r="AEP94" s="78"/>
      <c r="AEQ94" s="9"/>
      <c r="AER94" s="9"/>
      <c r="AES94" s="78"/>
      <c r="AET94" s="9"/>
      <c r="AEU94" s="9"/>
      <c r="AEV94" s="78"/>
      <c r="AEW94" s="9"/>
      <c r="AEX94" s="9"/>
      <c r="AEY94" s="78"/>
      <c r="AEZ94" s="9"/>
      <c r="AFA94" s="9"/>
      <c r="AFB94" s="78"/>
      <c r="AFC94" s="9"/>
      <c r="AFD94" s="9"/>
      <c r="AFE94" s="78"/>
      <c r="AFF94" s="9"/>
      <c r="AFG94" s="9"/>
      <c r="AFH94" s="78"/>
      <c r="AFI94" s="9"/>
      <c r="AFJ94" s="9"/>
      <c r="AFK94" s="78"/>
      <c r="AFL94" s="9"/>
      <c r="AFM94" s="9"/>
      <c r="AFN94" s="78"/>
      <c r="AFO94" s="9"/>
      <c r="AFP94" s="9"/>
      <c r="AFQ94" s="78"/>
      <c r="AFR94" s="9"/>
      <c r="AFS94" s="9"/>
      <c r="AFT94" s="78"/>
      <c r="AFU94" s="9"/>
      <c r="AFV94" s="9"/>
      <c r="AFW94" s="78"/>
      <c r="AFX94" s="9"/>
      <c r="AFY94" s="9"/>
      <c r="AFZ94" s="78"/>
      <c r="AGA94" s="9"/>
      <c r="AGB94" s="9"/>
      <c r="AGC94" s="78"/>
      <c r="AGD94" s="10"/>
      <c r="AGE94" s="10"/>
      <c r="AGF94" s="10"/>
      <c r="AGG94" s="9"/>
      <c r="AGH94" s="9"/>
      <c r="AGI94" s="78"/>
      <c r="AGJ94" s="10"/>
      <c r="AGK94" s="10"/>
      <c r="AGL94" s="10"/>
      <c r="AGM94" s="9"/>
      <c r="AGN94" s="9"/>
      <c r="AGO94" s="78"/>
      <c r="AGP94" s="9"/>
      <c r="AGQ94" s="9"/>
      <c r="AGR94" s="78"/>
      <c r="AGS94" s="10"/>
      <c r="AGT94" s="10"/>
      <c r="AGU94" s="10"/>
      <c r="AGV94" s="10"/>
      <c r="AGW94" s="10"/>
      <c r="AGX94" s="10"/>
      <c r="AGY94" s="57"/>
      <c r="AGZ94" s="58"/>
      <c r="AHA94" s="9"/>
      <c r="AHB94" s="9"/>
      <c r="AHC94" s="78"/>
      <c r="AHD94" s="9"/>
      <c r="AHE94" s="9"/>
      <c r="AHF94" s="78"/>
      <c r="AHG94" s="9"/>
      <c r="AHH94" s="9"/>
      <c r="AHI94" s="78"/>
      <c r="AHJ94" s="9"/>
      <c r="AHK94" s="9"/>
      <c r="AHL94" s="78"/>
      <c r="AHM94" s="9"/>
      <c r="AHN94" s="9"/>
      <c r="AHO94" s="78"/>
      <c r="AHP94" s="9"/>
      <c r="AHQ94" s="9"/>
      <c r="AHR94" s="78"/>
      <c r="AHS94" s="9"/>
      <c r="AHT94" s="9"/>
      <c r="AHU94" s="78"/>
      <c r="AHV94" s="9"/>
      <c r="AHW94" s="9"/>
      <c r="AHX94" s="78"/>
      <c r="AHY94" s="9"/>
      <c r="AHZ94" s="9"/>
      <c r="AIA94" s="78"/>
      <c r="AIB94" s="9"/>
      <c r="AIC94" s="9"/>
      <c r="AID94" s="78"/>
      <c r="AIE94" s="9"/>
      <c r="AIF94" s="9"/>
      <c r="AIG94" s="78"/>
      <c r="AIH94" s="9"/>
      <c r="AII94" s="9"/>
      <c r="AIJ94" s="78"/>
      <c r="AIK94" s="9"/>
      <c r="AIL94" s="9"/>
      <c r="AIM94" s="78"/>
      <c r="AIN94" s="9"/>
      <c r="AIO94" s="9"/>
      <c r="AIP94" s="78"/>
      <c r="AIQ94" s="9"/>
      <c r="AIR94" s="9"/>
      <c r="AIS94" s="78"/>
      <c r="AIT94" s="9"/>
      <c r="AIU94" s="9"/>
      <c r="AIV94" s="78"/>
      <c r="AIW94" s="9"/>
      <c r="AIX94" s="9"/>
      <c r="AIY94" s="78"/>
      <c r="AIZ94" s="9"/>
      <c r="AJA94" s="9"/>
      <c r="AJB94" s="78"/>
      <c r="AJC94" s="9"/>
      <c r="AJD94" s="9"/>
      <c r="AJE94" s="78"/>
      <c r="AJF94" s="9"/>
      <c r="AJG94" s="9"/>
      <c r="AJH94" s="78"/>
      <c r="AJI94" s="9"/>
      <c r="AJJ94" s="9"/>
      <c r="AJK94" s="78"/>
      <c r="AJL94" s="10"/>
      <c r="AJM94" s="10"/>
      <c r="AJN94" s="10"/>
      <c r="AJO94" s="9"/>
      <c r="AJP94" s="9"/>
      <c r="AJQ94" s="78"/>
      <c r="AJR94" s="10"/>
      <c r="AJS94" s="10"/>
      <c r="AJT94" s="10"/>
      <c r="AJU94" s="9"/>
      <c r="AJV94" s="9"/>
      <c r="AJW94" s="78"/>
      <c r="AJX94" s="9"/>
      <c r="AJY94" s="9"/>
      <c r="AJZ94" s="78"/>
      <c r="AKA94" s="10"/>
      <c r="AKB94" s="10"/>
      <c r="AKC94" s="10"/>
      <c r="AKD94" s="10"/>
      <c r="AKE94" s="10"/>
      <c r="AKF94" s="10"/>
      <c r="AKG94" s="57"/>
      <c r="AKH94" s="58"/>
      <c r="AKI94" s="9"/>
      <c r="AKJ94" s="9"/>
      <c r="AKK94" s="78"/>
      <c r="AKL94" s="9"/>
      <c r="AKM94" s="9"/>
      <c r="AKN94" s="78"/>
      <c r="AKO94" s="9"/>
      <c r="AKP94" s="9"/>
      <c r="AKQ94" s="78"/>
      <c r="AKR94" s="9"/>
      <c r="AKS94" s="9"/>
      <c r="AKT94" s="78"/>
      <c r="AKU94" s="9"/>
      <c r="AKV94" s="9"/>
      <c r="AKW94" s="78"/>
      <c r="AKX94" s="9"/>
      <c r="AKY94" s="9"/>
      <c r="AKZ94" s="78"/>
      <c r="ALA94" s="9"/>
      <c r="ALB94" s="9"/>
      <c r="ALC94" s="78"/>
      <c r="ALD94" s="9"/>
      <c r="ALE94" s="9"/>
      <c r="ALF94" s="78"/>
      <c r="ALG94" s="9"/>
      <c r="ALH94" s="9"/>
      <c r="ALI94" s="78"/>
      <c r="ALJ94" s="9"/>
      <c r="ALK94" s="9"/>
      <c r="ALL94" s="78"/>
      <c r="ALM94" s="9"/>
      <c r="ALN94" s="9"/>
      <c r="ALO94" s="78"/>
      <c r="ALP94" s="9"/>
      <c r="ALQ94" s="9"/>
      <c r="ALR94" s="78"/>
      <c r="ALS94" s="9"/>
      <c r="ALT94" s="9"/>
      <c r="ALU94" s="78"/>
      <c r="ALV94" s="9"/>
      <c r="ALW94" s="9"/>
      <c r="ALX94" s="78"/>
      <c r="ALY94" s="9"/>
      <c r="ALZ94" s="9"/>
      <c r="AMA94" s="78"/>
      <c r="AMB94" s="9"/>
      <c r="AMC94" s="9"/>
      <c r="AMD94" s="78"/>
      <c r="AME94" s="9"/>
      <c r="AMF94" s="9"/>
      <c r="AMG94" s="78"/>
      <c r="AMH94" s="9"/>
      <c r="AMI94" s="9"/>
      <c r="AMJ94" s="78"/>
      <c r="AMK94" s="9"/>
      <c r="AML94" s="9"/>
      <c r="AMM94" s="78"/>
      <c r="AMN94" s="9"/>
      <c r="AMO94" s="9"/>
      <c r="AMP94" s="78"/>
      <c r="AMQ94" s="9"/>
      <c r="AMR94" s="9"/>
      <c r="AMS94" s="78"/>
      <c r="AMT94" s="10"/>
      <c r="AMU94" s="10"/>
      <c r="AMV94" s="10"/>
      <c r="AMW94" s="9"/>
      <c r="AMX94" s="9"/>
      <c r="AMY94" s="78"/>
      <c r="AMZ94" s="10"/>
      <c r="ANA94" s="10"/>
      <c r="ANB94" s="10"/>
      <c r="ANC94" s="9"/>
      <c r="AND94" s="9"/>
      <c r="ANE94" s="78"/>
      <c r="ANF94" s="9"/>
      <c r="ANG94" s="9"/>
      <c r="ANH94" s="78"/>
      <c r="ANI94" s="10"/>
      <c r="ANJ94" s="10"/>
      <c r="ANK94" s="10"/>
      <c r="ANL94" s="10"/>
      <c r="ANM94" s="10"/>
      <c r="ANN94" s="10"/>
      <c r="ANO94" s="57"/>
      <c r="ANP94" s="58"/>
      <c r="ANQ94" s="9"/>
      <c r="ANR94" s="9"/>
      <c r="ANS94" s="78"/>
      <c r="ANT94" s="9"/>
      <c r="ANU94" s="9"/>
      <c r="ANV94" s="78"/>
      <c r="ANW94" s="9"/>
      <c r="ANX94" s="9"/>
      <c r="ANY94" s="78"/>
      <c r="ANZ94" s="9"/>
      <c r="AOA94" s="9"/>
      <c r="AOB94" s="78"/>
      <c r="AOC94" s="9"/>
      <c r="AOD94" s="9"/>
      <c r="AOE94" s="78"/>
      <c r="AOF94" s="9"/>
      <c r="AOG94" s="9"/>
      <c r="AOH94" s="78"/>
      <c r="AOI94" s="9"/>
      <c r="AOJ94" s="9"/>
      <c r="AOK94" s="78"/>
      <c r="AOL94" s="9"/>
      <c r="AOM94" s="9"/>
      <c r="AON94" s="78"/>
      <c r="AOO94" s="9"/>
      <c r="AOP94" s="9"/>
      <c r="AOQ94" s="78"/>
      <c r="AOR94" s="9"/>
      <c r="AOS94" s="9"/>
      <c r="AOT94" s="78"/>
      <c r="AOU94" s="9"/>
      <c r="AOV94" s="9"/>
      <c r="AOW94" s="78"/>
      <c r="AOX94" s="9"/>
      <c r="AOY94" s="9"/>
      <c r="AOZ94" s="78"/>
      <c r="APA94" s="9"/>
      <c r="APB94" s="9"/>
      <c r="APC94" s="78"/>
      <c r="APD94" s="9"/>
      <c r="APE94" s="9"/>
      <c r="APF94" s="78"/>
      <c r="APG94" s="9"/>
      <c r="APH94" s="9"/>
      <c r="API94" s="78"/>
      <c r="APJ94" s="9"/>
      <c r="APK94" s="9"/>
      <c r="APL94" s="78"/>
      <c r="APM94" s="9"/>
      <c r="APN94" s="9"/>
      <c r="APO94" s="78"/>
      <c r="APP94" s="9"/>
      <c r="APQ94" s="9"/>
      <c r="APR94" s="78"/>
      <c r="APS94" s="9"/>
      <c r="APT94" s="9"/>
      <c r="APU94" s="78"/>
      <c r="APV94" s="9"/>
      <c r="APW94" s="9"/>
      <c r="APX94" s="78"/>
      <c r="APY94" s="9"/>
      <c r="APZ94" s="9"/>
      <c r="AQA94" s="78"/>
      <c r="AQB94" s="10"/>
      <c r="AQC94" s="10"/>
      <c r="AQD94" s="10"/>
      <c r="AQE94" s="9"/>
      <c r="AQF94" s="9"/>
      <c r="AQG94" s="78"/>
      <c r="AQH94" s="10"/>
      <c r="AQI94" s="10"/>
      <c r="AQJ94" s="10"/>
      <c r="AQK94" s="9"/>
      <c r="AQL94" s="9"/>
      <c r="AQM94" s="78"/>
      <c r="AQN94" s="9"/>
      <c r="AQO94" s="9"/>
      <c r="AQP94" s="78"/>
      <c r="AQQ94" s="10"/>
      <c r="AQR94" s="10"/>
      <c r="AQS94" s="10"/>
      <c r="AQT94" s="10"/>
      <c r="AQU94" s="10"/>
      <c r="AQV94" s="10"/>
      <c r="AQW94" s="57"/>
      <c r="AQX94" s="58"/>
      <c r="AQY94" s="9"/>
      <c r="AQZ94" s="9"/>
      <c r="ARA94" s="78"/>
      <c r="ARB94" s="9"/>
      <c r="ARC94" s="9"/>
      <c r="ARD94" s="78"/>
      <c r="ARE94" s="9"/>
      <c r="ARF94" s="9"/>
      <c r="ARG94" s="78"/>
      <c r="ARH94" s="9"/>
      <c r="ARI94" s="9"/>
      <c r="ARJ94" s="78"/>
      <c r="ARK94" s="9"/>
      <c r="ARL94" s="9"/>
      <c r="ARM94" s="78"/>
      <c r="ARN94" s="9"/>
      <c r="ARO94" s="9"/>
      <c r="ARP94" s="78"/>
      <c r="ARQ94" s="9"/>
      <c r="ARR94" s="9"/>
      <c r="ARS94" s="78"/>
      <c r="ART94" s="9"/>
      <c r="ARU94" s="9"/>
      <c r="ARV94" s="78"/>
      <c r="ARW94" s="9"/>
      <c r="ARX94" s="9"/>
      <c r="ARY94" s="78"/>
      <c r="ARZ94" s="9"/>
      <c r="ASA94" s="9"/>
      <c r="ASB94" s="78"/>
      <c r="ASC94" s="9"/>
      <c r="ASD94" s="9"/>
      <c r="ASE94" s="78"/>
      <c r="ASF94" s="9"/>
      <c r="ASG94" s="9"/>
      <c r="ASH94" s="78"/>
      <c r="ASI94" s="9"/>
      <c r="ASJ94" s="9"/>
      <c r="ASK94" s="78"/>
      <c r="ASL94" s="9"/>
      <c r="ASM94" s="9"/>
      <c r="ASN94" s="78"/>
      <c r="ASO94" s="9"/>
      <c r="ASP94" s="9"/>
      <c r="ASQ94" s="78"/>
      <c r="ASR94" s="9"/>
      <c r="ASS94" s="9"/>
      <c r="AST94" s="78"/>
      <c r="ASU94" s="9"/>
      <c r="ASV94" s="9"/>
      <c r="ASW94" s="78"/>
      <c r="ASX94" s="9"/>
      <c r="ASY94" s="9"/>
      <c r="ASZ94" s="78"/>
      <c r="ATA94" s="9"/>
      <c r="ATB94" s="9"/>
      <c r="ATC94" s="78"/>
      <c r="ATD94" s="9"/>
      <c r="ATE94" s="9"/>
      <c r="ATF94" s="78"/>
      <c r="ATG94" s="9"/>
      <c r="ATH94" s="9"/>
      <c r="ATI94" s="78"/>
      <c r="ATJ94" s="10"/>
      <c r="ATK94" s="10"/>
      <c r="ATL94" s="10"/>
      <c r="ATM94" s="9"/>
      <c r="ATN94" s="9"/>
      <c r="ATO94" s="78"/>
      <c r="ATP94" s="10"/>
      <c r="ATQ94" s="10"/>
      <c r="ATR94" s="10"/>
      <c r="ATS94" s="9"/>
      <c r="ATT94" s="9"/>
      <c r="ATU94" s="78"/>
      <c r="ATV94" s="9"/>
      <c r="ATW94" s="9"/>
      <c r="ATX94" s="78"/>
      <c r="ATY94" s="10"/>
      <c r="ATZ94" s="10"/>
      <c r="AUA94" s="10"/>
      <c r="AUB94" s="10"/>
      <c r="AUC94" s="10"/>
      <c r="AUD94" s="10"/>
      <c r="AUE94" s="57"/>
      <c r="AUF94" s="58"/>
      <c r="AUG94" s="9"/>
      <c r="AUH94" s="9"/>
      <c r="AUI94" s="78"/>
      <c r="AUJ94" s="9"/>
      <c r="AUK94" s="9"/>
      <c r="AUL94" s="78"/>
      <c r="AUM94" s="9"/>
      <c r="AUN94" s="9"/>
      <c r="AUO94" s="78"/>
      <c r="AUP94" s="9"/>
      <c r="AUQ94" s="9"/>
      <c r="AUR94" s="78"/>
      <c r="AUS94" s="9"/>
      <c r="AUT94" s="9"/>
      <c r="AUU94" s="78"/>
      <c r="AUV94" s="9"/>
      <c r="AUW94" s="9"/>
      <c r="AUX94" s="78"/>
      <c r="AUY94" s="9"/>
      <c r="AUZ94" s="9"/>
      <c r="AVA94" s="78"/>
      <c r="AVB94" s="9"/>
      <c r="AVC94" s="9"/>
      <c r="AVD94" s="78"/>
      <c r="AVE94" s="9"/>
      <c r="AVF94" s="9"/>
      <c r="AVG94" s="78"/>
      <c r="AVH94" s="9"/>
      <c r="AVI94" s="9"/>
      <c r="AVJ94" s="78"/>
      <c r="AVK94" s="9"/>
      <c r="AVL94" s="9"/>
      <c r="AVM94" s="78"/>
      <c r="AVN94" s="9"/>
      <c r="AVO94" s="9"/>
      <c r="AVP94" s="78"/>
      <c r="AVQ94" s="9"/>
      <c r="AVR94" s="9"/>
      <c r="AVS94" s="78"/>
      <c r="AVT94" s="9"/>
      <c r="AVU94" s="9"/>
      <c r="AVV94" s="78"/>
      <c r="AVW94" s="9"/>
      <c r="AVX94" s="9"/>
      <c r="AVY94" s="78"/>
      <c r="AVZ94" s="9"/>
      <c r="AWA94" s="9"/>
      <c r="AWB94" s="78"/>
      <c r="AWC94" s="9"/>
      <c r="AWD94" s="9"/>
      <c r="AWE94" s="78"/>
      <c r="AWF94" s="9"/>
      <c r="AWG94" s="9"/>
      <c r="AWH94" s="78"/>
      <c r="AWI94" s="9"/>
      <c r="AWJ94" s="9"/>
      <c r="AWK94" s="78"/>
      <c r="AWL94" s="9"/>
      <c r="AWM94" s="9"/>
      <c r="AWN94" s="78"/>
      <c r="AWO94" s="9"/>
      <c r="AWP94" s="9"/>
      <c r="AWQ94" s="78"/>
      <c r="AWR94" s="10"/>
      <c r="AWS94" s="10"/>
      <c r="AWT94" s="10"/>
      <c r="AWU94" s="9"/>
      <c r="AWV94" s="9"/>
      <c r="AWW94" s="78"/>
      <c r="AWX94" s="10"/>
      <c r="AWY94" s="10"/>
      <c r="AWZ94" s="10"/>
      <c r="AXA94" s="9"/>
      <c r="AXB94" s="9"/>
      <c r="AXC94" s="78"/>
      <c r="AXD94" s="9"/>
      <c r="AXE94" s="9"/>
      <c r="AXF94" s="78"/>
      <c r="AXG94" s="10"/>
      <c r="AXH94" s="10"/>
      <c r="AXI94" s="10"/>
      <c r="AXJ94" s="10"/>
      <c r="AXK94" s="10"/>
      <c r="AXL94" s="10"/>
      <c r="AXM94" s="57"/>
      <c r="AXN94" s="58"/>
      <c r="AXO94" s="9"/>
      <c r="AXP94" s="9"/>
      <c r="AXQ94" s="78"/>
      <c r="AXR94" s="9"/>
      <c r="AXS94" s="9"/>
      <c r="AXT94" s="78"/>
      <c r="AXU94" s="9"/>
      <c r="AXV94" s="9"/>
      <c r="AXW94" s="78"/>
      <c r="AXX94" s="9"/>
      <c r="AXY94" s="9"/>
      <c r="AXZ94" s="78"/>
      <c r="AYA94" s="9"/>
      <c r="AYB94" s="9"/>
      <c r="AYC94" s="78"/>
      <c r="AYD94" s="9"/>
      <c r="AYE94" s="9"/>
      <c r="AYF94" s="78"/>
      <c r="AYG94" s="9"/>
      <c r="AYH94" s="9"/>
      <c r="AYI94" s="78"/>
      <c r="AYJ94" s="9"/>
      <c r="AYK94" s="9"/>
      <c r="AYL94" s="78"/>
      <c r="AYM94" s="9"/>
      <c r="AYN94" s="9"/>
      <c r="AYO94" s="78"/>
      <c r="AYP94" s="9"/>
      <c r="AYQ94" s="9"/>
      <c r="AYR94" s="78"/>
      <c r="AYS94" s="9"/>
      <c r="AYT94" s="9"/>
      <c r="AYU94" s="78"/>
      <c r="AYV94" s="9"/>
      <c r="AYW94" s="9"/>
      <c r="AYX94" s="78"/>
      <c r="AYY94" s="9"/>
      <c r="AYZ94" s="9"/>
      <c r="AZA94" s="78"/>
      <c r="AZB94" s="9"/>
      <c r="AZC94" s="9"/>
      <c r="AZD94" s="78"/>
      <c r="AZE94" s="9"/>
      <c r="AZF94" s="9"/>
      <c r="AZG94" s="78"/>
      <c r="AZH94" s="9"/>
      <c r="AZI94" s="9"/>
      <c r="AZJ94" s="78"/>
      <c r="AZK94" s="9"/>
      <c r="AZL94" s="9"/>
      <c r="AZM94" s="78"/>
      <c r="AZN94" s="9"/>
      <c r="AZO94" s="9"/>
      <c r="AZP94" s="78"/>
      <c r="AZQ94" s="9"/>
      <c r="AZR94" s="9"/>
      <c r="AZS94" s="78"/>
      <c r="AZT94" s="9"/>
      <c r="AZU94" s="9"/>
      <c r="AZV94" s="78"/>
      <c r="AZW94" s="9"/>
      <c r="AZX94" s="9"/>
      <c r="AZY94" s="78"/>
      <c r="AZZ94" s="10"/>
      <c r="BAA94" s="10"/>
      <c r="BAB94" s="10"/>
      <c r="BAC94" s="9"/>
      <c r="BAD94" s="9"/>
      <c r="BAE94" s="78"/>
      <c r="BAF94" s="10"/>
      <c r="BAG94" s="10"/>
      <c r="BAH94" s="10"/>
      <c r="BAI94" s="9"/>
      <c r="BAJ94" s="9"/>
      <c r="BAK94" s="78"/>
      <c r="BAL94" s="9"/>
      <c r="BAM94" s="9"/>
      <c r="BAN94" s="78"/>
      <c r="BAO94" s="10"/>
      <c r="BAP94" s="10"/>
      <c r="BAQ94" s="10"/>
      <c r="BAR94" s="10"/>
      <c r="BAS94" s="10"/>
      <c r="BAT94" s="10"/>
      <c r="BAU94" s="57"/>
      <c r="BAV94" s="58"/>
      <c r="BAW94" s="9"/>
      <c r="BAX94" s="9"/>
      <c r="BAY94" s="78"/>
      <c r="BAZ94" s="9"/>
      <c r="BBA94" s="9"/>
      <c r="BBB94" s="78"/>
      <c r="BBC94" s="9"/>
      <c r="BBD94" s="9"/>
      <c r="BBE94" s="78"/>
      <c r="BBF94" s="9"/>
      <c r="BBG94" s="9"/>
      <c r="BBH94" s="78"/>
      <c r="BBI94" s="9"/>
      <c r="BBJ94" s="9"/>
      <c r="BBK94" s="78"/>
      <c r="BBL94" s="9"/>
      <c r="BBM94" s="9"/>
      <c r="BBN94" s="78"/>
      <c r="BBO94" s="9"/>
      <c r="BBP94" s="9"/>
      <c r="BBQ94" s="78"/>
      <c r="BBR94" s="9"/>
      <c r="BBS94" s="9"/>
      <c r="BBT94" s="78"/>
      <c r="BBU94" s="9"/>
      <c r="BBV94" s="9"/>
      <c r="BBW94" s="78"/>
      <c r="BBX94" s="9"/>
      <c r="BBY94" s="9"/>
      <c r="BBZ94" s="78"/>
      <c r="BCA94" s="9"/>
      <c r="BCB94" s="9"/>
      <c r="BCC94" s="78"/>
      <c r="BCD94" s="9"/>
      <c r="BCE94" s="9"/>
      <c r="BCF94" s="78"/>
      <c r="BCG94" s="9"/>
      <c r="BCH94" s="9"/>
      <c r="BCI94" s="78"/>
      <c r="BCJ94" s="9"/>
      <c r="BCK94" s="9"/>
      <c r="BCL94" s="78"/>
      <c r="BCM94" s="9"/>
      <c r="BCN94" s="9"/>
      <c r="BCO94" s="78"/>
      <c r="BCP94" s="9"/>
      <c r="BCQ94" s="9"/>
      <c r="BCR94" s="78"/>
      <c r="BCS94" s="9"/>
      <c r="BCT94" s="9"/>
      <c r="BCU94" s="78"/>
      <c r="BCV94" s="9"/>
      <c r="BCW94" s="9"/>
      <c r="BCX94" s="78"/>
      <c r="BCY94" s="9"/>
      <c r="BCZ94" s="9"/>
      <c r="BDA94" s="78"/>
      <c r="BDB94" s="9"/>
      <c r="BDC94" s="9"/>
      <c r="BDD94" s="78"/>
      <c r="BDE94" s="9"/>
      <c r="BDF94" s="9"/>
      <c r="BDG94" s="78"/>
      <c r="BDH94" s="10"/>
      <c r="BDI94" s="10"/>
      <c r="BDJ94" s="10"/>
      <c r="BDK94" s="9"/>
      <c r="BDL94" s="9"/>
      <c r="BDM94" s="78"/>
      <c r="BDN94" s="10"/>
      <c r="BDO94" s="10"/>
      <c r="BDP94" s="10"/>
      <c r="BDQ94" s="9"/>
      <c r="BDR94" s="9"/>
      <c r="BDS94" s="78"/>
      <c r="BDT94" s="9"/>
      <c r="BDU94" s="9"/>
      <c r="BDV94" s="78"/>
      <c r="BDW94" s="10"/>
      <c r="BDX94" s="10"/>
      <c r="BDY94" s="10"/>
      <c r="BDZ94" s="10"/>
      <c r="BEA94" s="10"/>
      <c r="BEB94" s="10"/>
      <c r="BEC94" s="57"/>
      <c r="BED94" s="58"/>
      <c r="BEE94" s="9"/>
      <c r="BEF94" s="9"/>
      <c r="BEG94" s="78"/>
      <c r="BEH94" s="9"/>
      <c r="BEI94" s="9"/>
      <c r="BEJ94" s="78"/>
      <c r="BEK94" s="9"/>
      <c r="BEL94" s="9"/>
      <c r="BEM94" s="78"/>
      <c r="BEN94" s="9"/>
      <c r="BEO94" s="9"/>
      <c r="BEP94" s="78"/>
      <c r="BEQ94" s="9"/>
      <c r="BER94" s="9"/>
      <c r="BES94" s="78"/>
      <c r="BET94" s="9"/>
      <c r="BEU94" s="9"/>
      <c r="BEV94" s="78"/>
      <c r="BEW94" s="9"/>
      <c r="BEX94" s="9"/>
      <c r="BEY94" s="78"/>
      <c r="BEZ94" s="9"/>
      <c r="BFA94" s="9"/>
      <c r="BFB94" s="78"/>
      <c r="BFC94" s="9"/>
      <c r="BFD94" s="9"/>
      <c r="BFE94" s="78"/>
      <c r="BFF94" s="9"/>
      <c r="BFG94" s="9"/>
      <c r="BFH94" s="78"/>
      <c r="BFI94" s="9"/>
      <c r="BFJ94" s="9"/>
      <c r="BFK94" s="78"/>
      <c r="BFL94" s="9"/>
      <c r="BFM94" s="9"/>
      <c r="BFN94" s="78"/>
      <c r="BFO94" s="9"/>
      <c r="BFP94" s="9"/>
      <c r="BFQ94" s="78"/>
      <c r="BFR94" s="9"/>
      <c r="BFS94" s="9"/>
      <c r="BFT94" s="78"/>
      <c r="BFU94" s="9"/>
      <c r="BFV94" s="9"/>
      <c r="BFW94" s="78"/>
      <c r="BFX94" s="9"/>
      <c r="BFY94" s="9"/>
      <c r="BFZ94" s="78"/>
      <c r="BGA94" s="9"/>
      <c r="BGB94" s="9"/>
      <c r="BGC94" s="78"/>
      <c r="BGD94" s="9"/>
      <c r="BGE94" s="9"/>
      <c r="BGF94" s="78"/>
      <c r="BGG94" s="9"/>
      <c r="BGH94" s="9"/>
      <c r="BGI94" s="78"/>
      <c r="BGJ94" s="9"/>
      <c r="BGK94" s="9"/>
      <c r="BGL94" s="78"/>
      <c r="BGM94" s="9"/>
      <c r="BGN94" s="9"/>
      <c r="BGO94" s="78"/>
      <c r="BGP94" s="10"/>
      <c r="BGQ94" s="10"/>
      <c r="BGR94" s="10"/>
      <c r="BGS94" s="9"/>
      <c r="BGT94" s="9"/>
      <c r="BGU94" s="78"/>
      <c r="BGV94" s="10"/>
      <c r="BGW94" s="10"/>
      <c r="BGX94" s="10"/>
      <c r="BGY94" s="9"/>
      <c r="BGZ94" s="9"/>
      <c r="BHA94" s="78"/>
      <c r="BHB94" s="9"/>
      <c r="BHC94" s="9"/>
      <c r="BHD94" s="78"/>
      <c r="BHE94" s="10"/>
      <c r="BHF94" s="10"/>
      <c r="BHG94" s="10"/>
      <c r="BHH94" s="10"/>
      <c r="BHI94" s="10"/>
      <c r="BHJ94" s="10"/>
      <c r="BHK94" s="57"/>
      <c r="BHL94" s="58"/>
      <c r="BHM94" s="9"/>
      <c r="BHN94" s="9"/>
      <c r="BHO94" s="78"/>
      <c r="BHP94" s="9"/>
      <c r="BHQ94" s="9"/>
      <c r="BHR94" s="78"/>
      <c r="BHS94" s="9"/>
      <c r="BHT94" s="9"/>
      <c r="BHU94" s="78"/>
      <c r="BHV94" s="9"/>
      <c r="BHW94" s="9"/>
      <c r="BHX94" s="78"/>
      <c r="BHY94" s="9"/>
      <c r="BHZ94" s="9"/>
      <c r="BIA94" s="78"/>
      <c r="BIB94" s="9"/>
      <c r="BIC94" s="9"/>
      <c r="BID94" s="78"/>
      <c r="BIE94" s="9"/>
      <c r="BIF94" s="9"/>
      <c r="BIG94" s="78"/>
      <c r="BIH94" s="9"/>
      <c r="BII94" s="9"/>
      <c r="BIJ94" s="78"/>
      <c r="BIK94" s="9"/>
      <c r="BIL94" s="9"/>
      <c r="BIM94" s="78"/>
      <c r="BIN94" s="9"/>
      <c r="BIO94" s="9"/>
      <c r="BIP94" s="78"/>
      <c r="BIQ94" s="9"/>
      <c r="BIR94" s="9"/>
      <c r="BIS94" s="78"/>
      <c r="BIT94" s="9"/>
      <c r="BIU94" s="9"/>
      <c r="BIV94" s="78"/>
      <c r="BIW94" s="9"/>
      <c r="BIX94" s="9"/>
      <c r="BIY94" s="78"/>
      <c r="BIZ94" s="9"/>
      <c r="BJA94" s="9"/>
      <c r="BJB94" s="78"/>
      <c r="BJC94" s="9"/>
      <c r="BJD94" s="9"/>
      <c r="BJE94" s="78"/>
      <c r="BJF94" s="9"/>
      <c r="BJG94" s="9"/>
      <c r="BJH94" s="78"/>
      <c r="BJI94" s="9"/>
      <c r="BJJ94" s="9"/>
      <c r="BJK94" s="78"/>
      <c r="BJL94" s="9"/>
      <c r="BJM94" s="9"/>
      <c r="BJN94" s="78"/>
      <c r="BJO94" s="9"/>
      <c r="BJP94" s="9"/>
      <c r="BJQ94" s="78"/>
      <c r="BJR94" s="9"/>
      <c r="BJS94" s="9"/>
      <c r="BJT94" s="78"/>
      <c r="BJU94" s="9"/>
      <c r="BJV94" s="9"/>
      <c r="BJW94" s="78"/>
      <c r="BJX94" s="10"/>
      <c r="BJY94" s="10"/>
      <c r="BJZ94" s="10"/>
      <c r="BKA94" s="9"/>
      <c r="BKB94" s="9"/>
      <c r="BKC94" s="78"/>
      <c r="BKD94" s="10"/>
      <c r="BKE94" s="10"/>
      <c r="BKF94" s="10"/>
      <c r="BKG94" s="9"/>
      <c r="BKH94" s="9"/>
      <c r="BKI94" s="78"/>
      <c r="BKJ94" s="9"/>
      <c r="BKK94" s="9"/>
      <c r="BKL94" s="78"/>
      <c r="BKM94" s="10"/>
      <c r="BKN94" s="10"/>
      <c r="BKO94" s="10"/>
      <c r="BKP94" s="10"/>
      <c r="BKQ94" s="10"/>
      <c r="BKR94" s="10"/>
      <c r="BKS94" s="57"/>
      <c r="BKT94" s="58"/>
      <c r="BKU94" s="9"/>
      <c r="BKV94" s="9"/>
      <c r="BKW94" s="78"/>
      <c r="BKX94" s="9"/>
      <c r="BKY94" s="9"/>
      <c r="BKZ94" s="78"/>
      <c r="BLA94" s="9"/>
      <c r="BLB94" s="9"/>
      <c r="BLC94" s="78"/>
      <c r="BLD94" s="9"/>
      <c r="BLE94" s="9"/>
      <c r="BLF94" s="78"/>
      <c r="BLG94" s="9"/>
      <c r="BLH94" s="9"/>
      <c r="BLI94" s="78"/>
      <c r="BLJ94" s="9"/>
      <c r="BLK94" s="9"/>
      <c r="BLL94" s="78"/>
      <c r="BLM94" s="9"/>
      <c r="BLN94" s="9"/>
      <c r="BLO94" s="78"/>
      <c r="BLP94" s="9"/>
      <c r="BLQ94" s="9"/>
      <c r="BLR94" s="78"/>
      <c r="BLS94" s="9"/>
      <c r="BLT94" s="9"/>
      <c r="BLU94" s="78"/>
      <c r="BLV94" s="9"/>
      <c r="BLW94" s="9"/>
      <c r="BLX94" s="78"/>
      <c r="BLY94" s="9"/>
      <c r="BLZ94" s="9"/>
      <c r="BMA94" s="78"/>
      <c r="BMB94" s="9"/>
      <c r="BMC94" s="9"/>
      <c r="BMD94" s="78"/>
      <c r="BME94" s="9"/>
      <c r="BMF94" s="9"/>
      <c r="BMG94" s="78"/>
      <c r="BMH94" s="9"/>
      <c r="BMI94" s="9"/>
      <c r="BMJ94" s="78"/>
      <c r="BMK94" s="9"/>
      <c r="BML94" s="9"/>
      <c r="BMM94" s="78"/>
      <c r="BMN94" s="9"/>
      <c r="BMO94" s="9"/>
      <c r="BMP94" s="78"/>
      <c r="BMQ94" s="9"/>
      <c r="BMR94" s="9"/>
      <c r="BMS94" s="78"/>
      <c r="BMT94" s="9"/>
      <c r="BMU94" s="9"/>
      <c r="BMV94" s="78"/>
      <c r="BMW94" s="9"/>
      <c r="BMX94" s="9"/>
      <c r="BMY94" s="78"/>
      <c r="BMZ94" s="9"/>
      <c r="BNA94" s="9"/>
      <c r="BNB94" s="78"/>
      <c r="BNC94" s="9"/>
      <c r="BND94" s="9"/>
      <c r="BNE94" s="78"/>
      <c r="BNF94" s="10"/>
      <c r="BNG94" s="10"/>
      <c r="BNH94" s="10"/>
      <c r="BNI94" s="9"/>
      <c r="BNJ94" s="9"/>
      <c r="BNK94" s="78"/>
      <c r="BNL94" s="10"/>
      <c r="BNM94" s="10"/>
      <c r="BNN94" s="10"/>
      <c r="BNO94" s="9"/>
      <c r="BNP94" s="9"/>
      <c r="BNQ94" s="78"/>
      <c r="BNR94" s="9"/>
      <c r="BNS94" s="9"/>
      <c r="BNT94" s="78"/>
      <c r="BNU94" s="10"/>
      <c r="BNV94" s="10"/>
      <c r="BNW94" s="10"/>
      <c r="BNX94" s="10"/>
      <c r="BNY94" s="10"/>
      <c r="BNZ94" s="10"/>
      <c r="BOA94" s="57"/>
      <c r="BOB94" s="58"/>
      <c r="BOC94" s="9"/>
      <c r="BOD94" s="9"/>
      <c r="BOE94" s="78"/>
      <c r="BOF94" s="9"/>
      <c r="BOG94" s="9"/>
      <c r="BOH94" s="78"/>
      <c r="BOI94" s="9"/>
      <c r="BOJ94" s="9"/>
      <c r="BOK94" s="78"/>
      <c r="BOL94" s="9"/>
      <c r="BOM94" s="9"/>
      <c r="BON94" s="78"/>
      <c r="BOO94" s="9"/>
      <c r="BOP94" s="9"/>
      <c r="BOQ94" s="78"/>
      <c r="BOR94" s="9"/>
      <c r="BOS94" s="9"/>
      <c r="BOT94" s="78"/>
      <c r="BOU94" s="9"/>
      <c r="BOV94" s="9"/>
      <c r="BOW94" s="78"/>
      <c r="BOX94" s="9"/>
      <c r="BOY94" s="9"/>
      <c r="BOZ94" s="78"/>
      <c r="BPA94" s="9"/>
      <c r="BPB94" s="9"/>
      <c r="BPC94" s="78"/>
      <c r="BPD94" s="9"/>
      <c r="BPE94" s="9"/>
      <c r="BPF94" s="78"/>
      <c r="BPG94" s="9"/>
      <c r="BPH94" s="9"/>
      <c r="BPI94" s="78"/>
      <c r="BPJ94" s="9"/>
      <c r="BPK94" s="9"/>
      <c r="BPL94" s="78"/>
      <c r="BPM94" s="9"/>
      <c r="BPN94" s="9"/>
      <c r="BPO94" s="78"/>
      <c r="BPP94" s="9"/>
      <c r="BPQ94" s="9"/>
      <c r="BPR94" s="78"/>
      <c r="BPS94" s="9"/>
      <c r="BPT94" s="9"/>
      <c r="BPU94" s="78"/>
      <c r="BPV94" s="9"/>
      <c r="BPW94" s="9"/>
      <c r="BPX94" s="78"/>
      <c r="BPY94" s="9"/>
      <c r="BPZ94" s="9"/>
      <c r="BQA94" s="78"/>
      <c r="BQB94" s="9"/>
      <c r="BQC94" s="9"/>
      <c r="BQD94" s="78"/>
      <c r="BQE94" s="9"/>
      <c r="BQF94" s="9"/>
      <c r="BQG94" s="78"/>
      <c r="BQH94" s="9"/>
      <c r="BQI94" s="9"/>
      <c r="BQJ94" s="78"/>
      <c r="BQK94" s="9"/>
      <c r="BQL94" s="9"/>
      <c r="BQM94" s="78"/>
      <c r="BQN94" s="10"/>
      <c r="BQO94" s="10"/>
      <c r="BQP94" s="10"/>
      <c r="BQQ94" s="9"/>
      <c r="BQR94" s="9"/>
      <c r="BQS94" s="78"/>
      <c r="BQT94" s="10"/>
      <c r="BQU94" s="10"/>
      <c r="BQV94" s="10"/>
      <c r="BQW94" s="9"/>
      <c r="BQX94" s="9"/>
      <c r="BQY94" s="78"/>
      <c r="BQZ94" s="9"/>
      <c r="BRA94" s="9"/>
      <c r="BRB94" s="78"/>
      <c r="BRC94" s="10"/>
      <c r="BRD94" s="10"/>
      <c r="BRE94" s="10"/>
      <c r="BRF94" s="10"/>
      <c r="BRG94" s="10"/>
      <c r="BRH94" s="10"/>
      <c r="BRI94" s="57"/>
      <c r="BRJ94" s="58"/>
      <c r="BRK94" s="9"/>
      <c r="BRL94" s="9"/>
      <c r="BRM94" s="78"/>
      <c r="BRN94" s="9"/>
      <c r="BRO94" s="9"/>
      <c r="BRP94" s="78"/>
      <c r="BRQ94" s="9"/>
      <c r="BRR94" s="9"/>
      <c r="BRS94" s="78"/>
      <c r="BRT94" s="9"/>
      <c r="BRU94" s="9"/>
      <c r="BRV94" s="78"/>
      <c r="BRW94" s="9"/>
      <c r="BRX94" s="9"/>
      <c r="BRY94" s="78"/>
      <c r="BRZ94" s="9"/>
      <c r="BSA94" s="9"/>
      <c r="BSB94" s="78"/>
      <c r="BSC94" s="9"/>
      <c r="BSD94" s="9"/>
      <c r="BSE94" s="78"/>
      <c r="BSF94" s="9"/>
      <c r="BSG94" s="9"/>
      <c r="BSH94" s="78"/>
      <c r="BSI94" s="9"/>
      <c r="BSJ94" s="9"/>
      <c r="BSK94" s="78"/>
      <c r="BSL94" s="9"/>
      <c r="BSM94" s="9"/>
      <c r="BSN94" s="78"/>
      <c r="BSO94" s="9"/>
      <c r="BSP94" s="9"/>
      <c r="BSQ94" s="78"/>
      <c r="BSR94" s="9"/>
      <c r="BSS94" s="9"/>
      <c r="BST94" s="78"/>
      <c r="BSU94" s="9"/>
      <c r="BSV94" s="9"/>
      <c r="BSW94" s="78"/>
      <c r="BSX94" s="9"/>
      <c r="BSY94" s="9"/>
      <c r="BSZ94" s="78"/>
      <c r="BTA94" s="9"/>
      <c r="BTB94" s="9"/>
      <c r="BTC94" s="78"/>
      <c r="BTD94" s="9"/>
      <c r="BTE94" s="9"/>
      <c r="BTF94" s="78"/>
      <c r="BTG94" s="9"/>
      <c r="BTH94" s="9"/>
      <c r="BTI94" s="78"/>
      <c r="BTJ94" s="9"/>
      <c r="BTK94" s="9"/>
      <c r="BTL94" s="78"/>
      <c r="BTM94" s="9"/>
      <c r="BTN94" s="9"/>
      <c r="BTO94" s="78"/>
      <c r="BTP94" s="9"/>
      <c r="BTQ94" s="9"/>
      <c r="BTR94" s="78"/>
      <c r="BTS94" s="9"/>
      <c r="BTT94" s="9"/>
      <c r="BTU94" s="78"/>
      <c r="BTV94" s="10"/>
      <c r="BTW94" s="10"/>
      <c r="BTX94" s="10"/>
      <c r="BTY94" s="9"/>
      <c r="BTZ94" s="9"/>
      <c r="BUA94" s="78"/>
      <c r="BUB94" s="10"/>
      <c r="BUC94" s="10"/>
      <c r="BUD94" s="10"/>
      <c r="BUE94" s="9"/>
      <c r="BUF94" s="9"/>
      <c r="BUG94" s="78"/>
      <c r="BUH94" s="9"/>
      <c r="BUI94" s="9"/>
      <c r="BUJ94" s="78"/>
      <c r="BUK94" s="10"/>
      <c r="BUL94" s="10"/>
      <c r="BUM94" s="10"/>
      <c r="BUN94" s="10"/>
      <c r="BUO94" s="10"/>
      <c r="BUP94" s="10"/>
      <c r="BUQ94" s="57"/>
      <c r="BUR94" s="58"/>
      <c r="BUS94" s="9"/>
      <c r="BUT94" s="9"/>
      <c r="BUU94" s="78"/>
      <c r="BUV94" s="9"/>
      <c r="BUW94" s="9"/>
      <c r="BUX94" s="78"/>
      <c r="BUY94" s="9"/>
      <c r="BUZ94" s="9"/>
      <c r="BVA94" s="78"/>
      <c r="BVB94" s="9"/>
      <c r="BVC94" s="9"/>
      <c r="BVD94" s="78"/>
      <c r="BVE94" s="9"/>
      <c r="BVF94" s="9"/>
      <c r="BVG94" s="78"/>
      <c r="BVH94" s="9"/>
      <c r="BVI94" s="9"/>
      <c r="BVJ94" s="78"/>
      <c r="BVK94" s="9"/>
      <c r="BVL94" s="9"/>
      <c r="BVM94" s="78"/>
      <c r="BVN94" s="9"/>
      <c r="BVO94" s="9"/>
      <c r="BVP94" s="78"/>
      <c r="BVQ94" s="9"/>
      <c r="BVR94" s="9"/>
      <c r="BVS94" s="78"/>
      <c r="BVT94" s="9"/>
      <c r="BVU94" s="9"/>
      <c r="BVV94" s="78"/>
      <c r="BVW94" s="9"/>
      <c r="BVX94" s="9"/>
      <c r="BVY94" s="78"/>
      <c r="BVZ94" s="9"/>
      <c r="BWA94" s="9"/>
      <c r="BWB94" s="78"/>
      <c r="BWC94" s="9"/>
      <c r="BWD94" s="9"/>
      <c r="BWE94" s="78"/>
      <c r="BWF94" s="9"/>
      <c r="BWG94" s="9"/>
      <c r="BWH94" s="78"/>
      <c r="BWI94" s="9"/>
      <c r="BWJ94" s="9"/>
      <c r="BWK94" s="78"/>
      <c r="BWL94" s="9"/>
      <c r="BWM94" s="9"/>
      <c r="BWN94" s="78"/>
      <c r="BWO94" s="9"/>
      <c r="BWP94" s="9"/>
      <c r="BWQ94" s="78"/>
      <c r="BWR94" s="9"/>
      <c r="BWS94" s="9"/>
      <c r="BWT94" s="78"/>
      <c r="BWU94" s="9"/>
      <c r="BWV94" s="9"/>
      <c r="BWW94" s="78"/>
      <c r="BWX94" s="9"/>
      <c r="BWY94" s="9"/>
      <c r="BWZ94" s="78"/>
      <c r="BXA94" s="9"/>
      <c r="BXB94" s="9"/>
      <c r="BXC94" s="78"/>
      <c r="BXD94" s="10"/>
      <c r="BXE94" s="10"/>
      <c r="BXF94" s="10"/>
      <c r="BXG94" s="9"/>
      <c r="BXH94" s="9"/>
      <c r="BXI94" s="78"/>
      <c r="BXJ94" s="10"/>
      <c r="BXK94" s="10"/>
      <c r="BXL94" s="10"/>
      <c r="BXM94" s="9"/>
      <c r="BXN94" s="9"/>
      <c r="BXO94" s="78"/>
      <c r="BXP94" s="9"/>
      <c r="BXQ94" s="9"/>
      <c r="BXR94" s="78"/>
      <c r="BXS94" s="10"/>
      <c r="BXT94" s="10"/>
      <c r="BXU94" s="10"/>
      <c r="BXV94" s="10"/>
      <c r="BXW94" s="10"/>
      <c r="BXX94" s="10"/>
      <c r="BXY94" s="57"/>
      <c r="BXZ94" s="58"/>
      <c r="BYA94" s="9"/>
      <c r="BYB94" s="9"/>
      <c r="BYC94" s="78"/>
      <c r="BYD94" s="9"/>
      <c r="BYE94" s="9"/>
      <c r="BYF94" s="78"/>
      <c r="BYG94" s="9"/>
      <c r="BYH94" s="9"/>
      <c r="BYI94" s="78"/>
      <c r="BYJ94" s="9"/>
      <c r="BYK94" s="9"/>
      <c r="BYL94" s="78"/>
      <c r="BYM94" s="9"/>
      <c r="BYN94" s="9"/>
      <c r="BYO94" s="78"/>
      <c r="BYP94" s="9"/>
      <c r="BYQ94" s="9"/>
      <c r="BYR94" s="78"/>
      <c r="BYS94" s="9"/>
      <c r="BYT94" s="9"/>
      <c r="BYU94" s="78"/>
      <c r="BYV94" s="9"/>
      <c r="BYW94" s="9"/>
      <c r="BYX94" s="78"/>
      <c r="BYY94" s="9"/>
      <c r="BYZ94" s="9"/>
      <c r="BZA94" s="78"/>
      <c r="BZB94" s="9"/>
      <c r="BZC94" s="9"/>
      <c r="BZD94" s="78"/>
      <c r="BZE94" s="9"/>
      <c r="BZF94" s="9"/>
      <c r="BZG94" s="78"/>
      <c r="BZH94" s="9"/>
      <c r="BZI94" s="9"/>
      <c r="BZJ94" s="78"/>
      <c r="BZK94" s="9"/>
      <c r="BZL94" s="9"/>
      <c r="BZM94" s="78"/>
      <c r="BZN94" s="9"/>
      <c r="BZO94" s="9"/>
      <c r="BZP94" s="78"/>
      <c r="BZQ94" s="9"/>
      <c r="BZR94" s="9"/>
      <c r="BZS94" s="78"/>
      <c r="BZT94" s="9"/>
      <c r="BZU94" s="9"/>
      <c r="BZV94" s="78"/>
      <c r="BZW94" s="9"/>
      <c r="BZX94" s="9"/>
      <c r="BZY94" s="78"/>
      <c r="BZZ94" s="9"/>
      <c r="CAA94" s="9"/>
      <c r="CAB94" s="78"/>
      <c r="CAC94" s="9"/>
      <c r="CAD94" s="9"/>
      <c r="CAE94" s="78"/>
      <c r="CAF94" s="9"/>
      <c r="CAG94" s="9"/>
      <c r="CAH94" s="78"/>
      <c r="CAI94" s="9"/>
      <c r="CAJ94" s="9"/>
      <c r="CAK94" s="78"/>
      <c r="CAL94" s="10"/>
      <c r="CAM94" s="10"/>
      <c r="CAN94" s="10"/>
      <c r="CAO94" s="9"/>
      <c r="CAP94" s="9"/>
      <c r="CAQ94" s="78"/>
      <c r="CAR94" s="10"/>
      <c r="CAS94" s="10"/>
      <c r="CAT94" s="10"/>
      <c r="CAU94" s="9"/>
      <c r="CAV94" s="9"/>
      <c r="CAW94" s="78"/>
      <c r="CAX94" s="9"/>
      <c r="CAY94" s="9"/>
      <c r="CAZ94" s="78"/>
      <c r="CBA94" s="10"/>
      <c r="CBB94" s="10"/>
      <c r="CBC94" s="10"/>
      <c r="CBD94" s="10"/>
      <c r="CBE94" s="10"/>
      <c r="CBF94" s="10"/>
      <c r="CBG94" s="57"/>
      <c r="CBH94" s="58"/>
      <c r="CBI94" s="9"/>
      <c r="CBJ94" s="9"/>
      <c r="CBK94" s="78"/>
      <c r="CBL94" s="9"/>
      <c r="CBM94" s="9"/>
      <c r="CBN94" s="78"/>
      <c r="CBO94" s="9"/>
      <c r="CBP94" s="9"/>
      <c r="CBQ94" s="78"/>
      <c r="CBR94" s="9"/>
      <c r="CBS94" s="9"/>
      <c r="CBT94" s="78"/>
      <c r="CBU94" s="9"/>
      <c r="CBV94" s="9"/>
      <c r="CBW94" s="78"/>
      <c r="CBX94" s="9"/>
      <c r="CBY94" s="9"/>
      <c r="CBZ94" s="78"/>
      <c r="CCA94" s="9"/>
      <c r="CCB94" s="9"/>
      <c r="CCC94" s="78"/>
      <c r="CCD94" s="9"/>
      <c r="CCE94" s="9"/>
      <c r="CCF94" s="78"/>
      <c r="CCG94" s="9"/>
      <c r="CCH94" s="9"/>
      <c r="CCI94" s="78"/>
      <c r="CCJ94" s="9"/>
      <c r="CCK94" s="9"/>
      <c r="CCL94" s="78"/>
      <c r="CCM94" s="9"/>
      <c r="CCN94" s="9"/>
      <c r="CCO94" s="78"/>
      <c r="CCP94" s="9"/>
      <c r="CCQ94" s="9"/>
      <c r="CCR94" s="78"/>
      <c r="CCS94" s="9"/>
      <c r="CCT94" s="9"/>
      <c r="CCU94" s="78"/>
      <c r="CCV94" s="9"/>
      <c r="CCW94" s="9"/>
      <c r="CCX94" s="78"/>
      <c r="CCY94" s="9"/>
      <c r="CCZ94" s="9"/>
      <c r="CDA94" s="78"/>
      <c r="CDB94" s="9"/>
      <c r="CDC94" s="9"/>
      <c r="CDD94" s="78"/>
      <c r="CDE94" s="9"/>
      <c r="CDF94" s="9"/>
      <c r="CDG94" s="78"/>
      <c r="CDH94" s="9"/>
      <c r="CDI94" s="9"/>
      <c r="CDJ94" s="78"/>
      <c r="CDK94" s="9"/>
      <c r="CDL94" s="9"/>
      <c r="CDM94" s="78"/>
      <c r="CDN94" s="9"/>
      <c r="CDO94" s="9"/>
      <c r="CDP94" s="78"/>
      <c r="CDQ94" s="9"/>
      <c r="CDR94" s="9"/>
      <c r="CDS94" s="78"/>
      <c r="CDT94" s="10"/>
      <c r="CDU94" s="10"/>
      <c r="CDV94" s="10"/>
      <c r="CDW94" s="9"/>
      <c r="CDX94" s="9"/>
      <c r="CDY94" s="78"/>
      <c r="CDZ94" s="10"/>
      <c r="CEA94" s="10"/>
      <c r="CEB94" s="10"/>
      <c r="CEC94" s="9"/>
      <c r="CED94" s="9"/>
      <c r="CEE94" s="78"/>
      <c r="CEF94" s="9"/>
      <c r="CEG94" s="9"/>
      <c r="CEH94" s="78"/>
      <c r="CEI94" s="10"/>
      <c r="CEJ94" s="10"/>
      <c r="CEK94" s="10"/>
      <c r="CEL94" s="10"/>
      <c r="CEM94" s="10"/>
      <c r="CEN94" s="10"/>
      <c r="CEO94" s="57"/>
      <c r="CEP94" s="58"/>
      <c r="CEQ94" s="9"/>
      <c r="CER94" s="9"/>
      <c r="CES94" s="78"/>
      <c r="CET94" s="9"/>
      <c r="CEU94" s="9"/>
      <c r="CEV94" s="78"/>
      <c r="CEW94" s="9"/>
      <c r="CEX94" s="9"/>
      <c r="CEY94" s="78"/>
      <c r="CEZ94" s="9"/>
      <c r="CFA94" s="9"/>
      <c r="CFB94" s="78"/>
      <c r="CFC94" s="9"/>
      <c r="CFD94" s="9"/>
      <c r="CFE94" s="78"/>
      <c r="CFF94" s="9"/>
      <c r="CFG94" s="9"/>
      <c r="CFH94" s="78"/>
      <c r="CFI94" s="9"/>
      <c r="CFJ94" s="9"/>
      <c r="CFK94" s="78"/>
      <c r="CFL94" s="9"/>
      <c r="CFM94" s="9"/>
      <c r="CFN94" s="78"/>
      <c r="CFO94" s="9"/>
      <c r="CFP94" s="9"/>
      <c r="CFQ94" s="78"/>
      <c r="CFR94" s="9"/>
      <c r="CFS94" s="9"/>
      <c r="CFT94" s="78"/>
      <c r="CFU94" s="9"/>
      <c r="CFV94" s="9"/>
      <c r="CFW94" s="78"/>
      <c r="CFX94" s="9"/>
      <c r="CFY94" s="9"/>
      <c r="CFZ94" s="78"/>
      <c r="CGA94" s="9"/>
      <c r="CGB94" s="9"/>
      <c r="CGC94" s="78"/>
      <c r="CGD94" s="9"/>
      <c r="CGE94" s="9"/>
      <c r="CGF94" s="78"/>
      <c r="CGG94" s="9"/>
      <c r="CGH94" s="9"/>
      <c r="CGI94" s="78"/>
      <c r="CGJ94" s="9"/>
      <c r="CGK94" s="9"/>
      <c r="CGL94" s="78"/>
      <c r="CGM94" s="9"/>
      <c r="CGN94" s="9"/>
      <c r="CGO94" s="78"/>
      <c r="CGP94" s="9"/>
      <c r="CGQ94" s="9"/>
      <c r="CGR94" s="78"/>
      <c r="CGS94" s="9"/>
      <c r="CGT94" s="9"/>
      <c r="CGU94" s="78"/>
      <c r="CGV94" s="9"/>
      <c r="CGW94" s="9"/>
      <c r="CGX94" s="78"/>
      <c r="CGY94" s="9"/>
      <c r="CGZ94" s="9"/>
      <c r="CHA94" s="78"/>
      <c r="CHB94" s="10"/>
      <c r="CHC94" s="10"/>
      <c r="CHD94" s="10"/>
      <c r="CHE94" s="9"/>
      <c r="CHF94" s="9"/>
      <c r="CHG94" s="78"/>
      <c r="CHH94" s="10"/>
      <c r="CHI94" s="10"/>
      <c r="CHJ94" s="10"/>
      <c r="CHK94" s="9"/>
      <c r="CHL94" s="9"/>
      <c r="CHM94" s="78"/>
      <c r="CHN94" s="9"/>
      <c r="CHO94" s="9"/>
      <c r="CHP94" s="78"/>
      <c r="CHQ94" s="10"/>
      <c r="CHR94" s="10"/>
      <c r="CHS94" s="10"/>
      <c r="CHT94" s="10"/>
      <c r="CHU94" s="10"/>
      <c r="CHV94" s="10"/>
      <c r="CHW94" s="57"/>
      <c r="CHX94" s="58"/>
      <c r="CHY94" s="9"/>
      <c r="CHZ94" s="9"/>
      <c r="CIA94" s="78"/>
      <c r="CIB94" s="9"/>
      <c r="CIC94" s="9"/>
      <c r="CID94" s="78"/>
      <c r="CIE94" s="9"/>
      <c r="CIF94" s="9"/>
      <c r="CIG94" s="78"/>
      <c r="CIH94" s="9"/>
      <c r="CII94" s="9"/>
      <c r="CIJ94" s="78"/>
      <c r="CIK94" s="9"/>
      <c r="CIL94" s="9"/>
      <c r="CIM94" s="78"/>
      <c r="CIN94" s="9"/>
      <c r="CIO94" s="9"/>
      <c r="CIP94" s="78"/>
      <c r="CIQ94" s="9"/>
      <c r="CIR94" s="9"/>
      <c r="CIS94" s="78"/>
      <c r="CIT94" s="9"/>
      <c r="CIU94" s="9"/>
      <c r="CIV94" s="78"/>
      <c r="CIW94" s="9"/>
      <c r="CIX94" s="9"/>
      <c r="CIY94" s="78"/>
      <c r="CIZ94" s="9"/>
      <c r="CJA94" s="9"/>
      <c r="CJB94" s="78"/>
      <c r="CJC94" s="9"/>
      <c r="CJD94" s="9"/>
      <c r="CJE94" s="78"/>
      <c r="CJF94" s="9"/>
      <c r="CJG94" s="9"/>
      <c r="CJH94" s="78"/>
      <c r="CJI94" s="9"/>
      <c r="CJJ94" s="9"/>
      <c r="CJK94" s="78"/>
      <c r="CJL94" s="9"/>
      <c r="CJM94" s="9"/>
      <c r="CJN94" s="78"/>
      <c r="CJO94" s="9"/>
      <c r="CJP94" s="9"/>
      <c r="CJQ94" s="78"/>
      <c r="CJR94" s="9"/>
      <c r="CJS94" s="9"/>
      <c r="CJT94" s="78"/>
      <c r="CJU94" s="9"/>
      <c r="CJV94" s="9"/>
      <c r="CJW94" s="78"/>
      <c r="CJX94" s="9"/>
      <c r="CJY94" s="9"/>
      <c r="CJZ94" s="78"/>
      <c r="CKA94" s="9"/>
      <c r="CKB94" s="9"/>
      <c r="CKC94" s="78"/>
      <c r="CKD94" s="9"/>
      <c r="CKE94" s="9"/>
      <c r="CKF94" s="78"/>
      <c r="CKG94" s="9"/>
      <c r="CKH94" s="9"/>
      <c r="CKI94" s="78"/>
      <c r="CKJ94" s="10"/>
      <c r="CKK94" s="10"/>
      <c r="CKL94" s="10"/>
      <c r="CKM94" s="9"/>
      <c r="CKN94" s="9"/>
      <c r="CKO94" s="78"/>
      <c r="CKP94" s="10"/>
      <c r="CKQ94" s="10"/>
      <c r="CKR94" s="10"/>
      <c r="CKS94" s="9"/>
      <c r="CKT94" s="9"/>
      <c r="CKU94" s="78"/>
      <c r="CKV94" s="9"/>
      <c r="CKW94" s="9"/>
      <c r="CKX94" s="78"/>
      <c r="CKY94" s="10"/>
      <c r="CKZ94" s="10"/>
      <c r="CLA94" s="10"/>
      <c r="CLB94" s="10"/>
      <c r="CLC94" s="10"/>
      <c r="CLD94" s="10"/>
      <c r="CLE94" s="57"/>
      <c r="CLF94" s="58"/>
      <c r="CLG94" s="9"/>
      <c r="CLH94" s="9"/>
      <c r="CLI94" s="78"/>
      <c r="CLJ94" s="9"/>
      <c r="CLK94" s="9"/>
      <c r="CLL94" s="78"/>
      <c r="CLM94" s="9"/>
      <c r="CLN94" s="9"/>
      <c r="CLO94" s="78"/>
      <c r="CLP94" s="9"/>
      <c r="CLQ94" s="9"/>
      <c r="CLR94" s="78"/>
      <c r="CLS94" s="9"/>
      <c r="CLT94" s="9"/>
      <c r="CLU94" s="78"/>
      <c r="CLV94" s="9"/>
      <c r="CLW94" s="9"/>
      <c r="CLX94" s="78"/>
      <c r="CLY94" s="9"/>
      <c r="CLZ94" s="9"/>
      <c r="CMA94" s="78"/>
      <c r="CMB94" s="9"/>
      <c r="CMC94" s="9"/>
      <c r="CMD94" s="78"/>
      <c r="CME94" s="9"/>
      <c r="CMF94" s="9"/>
      <c r="CMG94" s="78"/>
      <c r="CMH94" s="9"/>
      <c r="CMI94" s="9"/>
      <c r="CMJ94" s="78"/>
      <c r="CMK94" s="9"/>
      <c r="CML94" s="9"/>
      <c r="CMM94" s="78"/>
      <c r="CMN94" s="9"/>
      <c r="CMO94" s="9"/>
      <c r="CMP94" s="78"/>
      <c r="CMQ94" s="9"/>
      <c r="CMR94" s="9"/>
      <c r="CMS94" s="78"/>
      <c r="CMT94" s="9"/>
      <c r="CMU94" s="9"/>
      <c r="CMV94" s="78"/>
      <c r="CMW94" s="9"/>
      <c r="CMX94" s="9"/>
      <c r="CMY94" s="78"/>
      <c r="CMZ94" s="9"/>
      <c r="CNA94" s="9"/>
      <c r="CNB94" s="78"/>
      <c r="CNC94" s="9"/>
      <c r="CND94" s="9"/>
      <c r="CNE94" s="78"/>
      <c r="CNF94" s="9"/>
      <c r="CNG94" s="9"/>
      <c r="CNH94" s="78"/>
      <c r="CNI94" s="9"/>
      <c r="CNJ94" s="9"/>
      <c r="CNK94" s="78"/>
      <c r="CNL94" s="9"/>
      <c r="CNM94" s="9"/>
      <c r="CNN94" s="78"/>
      <c r="CNO94" s="9"/>
      <c r="CNP94" s="9"/>
      <c r="CNQ94" s="78"/>
      <c r="CNR94" s="10"/>
      <c r="CNS94" s="10"/>
      <c r="CNT94" s="10"/>
      <c r="CNU94" s="9"/>
      <c r="CNV94" s="9"/>
      <c r="CNW94" s="78"/>
      <c r="CNX94" s="10"/>
      <c r="CNY94" s="10"/>
      <c r="CNZ94" s="10"/>
      <c r="COA94" s="9"/>
      <c r="COB94" s="9"/>
      <c r="COC94" s="78"/>
      <c r="COD94" s="9"/>
      <c r="COE94" s="9"/>
      <c r="COF94" s="78"/>
      <c r="COG94" s="10"/>
      <c r="COH94" s="10"/>
      <c r="COI94" s="10"/>
      <c r="COJ94" s="10"/>
      <c r="COK94" s="10"/>
      <c r="COL94" s="10"/>
      <c r="COM94" s="57"/>
      <c r="CON94" s="58"/>
      <c r="COO94" s="9"/>
      <c r="COP94" s="9"/>
      <c r="COQ94" s="78"/>
      <c r="COR94" s="9"/>
      <c r="COS94" s="9"/>
      <c r="COT94" s="78"/>
      <c r="COU94" s="9"/>
      <c r="COV94" s="9"/>
      <c r="COW94" s="78"/>
      <c r="COX94" s="9"/>
      <c r="COY94" s="9"/>
      <c r="COZ94" s="78"/>
      <c r="CPA94" s="9"/>
      <c r="CPB94" s="9"/>
      <c r="CPC94" s="78"/>
      <c r="CPD94" s="9"/>
      <c r="CPE94" s="9"/>
      <c r="CPF94" s="78"/>
      <c r="CPG94" s="9"/>
      <c r="CPH94" s="9"/>
      <c r="CPI94" s="78"/>
      <c r="CPJ94" s="9"/>
      <c r="CPK94" s="9"/>
      <c r="CPL94" s="78"/>
      <c r="CPM94" s="9"/>
      <c r="CPN94" s="9"/>
      <c r="CPO94" s="78"/>
      <c r="CPP94" s="9"/>
      <c r="CPQ94" s="9"/>
      <c r="CPR94" s="78"/>
      <c r="CPS94" s="9"/>
      <c r="CPT94" s="9"/>
      <c r="CPU94" s="78"/>
      <c r="CPV94" s="9"/>
      <c r="CPW94" s="9"/>
      <c r="CPX94" s="78"/>
      <c r="CPY94" s="9"/>
      <c r="CPZ94" s="9"/>
      <c r="CQA94" s="78"/>
      <c r="CQB94" s="9"/>
      <c r="CQC94" s="9"/>
      <c r="CQD94" s="78"/>
      <c r="CQE94" s="9"/>
      <c r="CQF94" s="9"/>
      <c r="CQG94" s="78"/>
      <c r="CQH94" s="9"/>
      <c r="CQI94" s="9"/>
      <c r="CQJ94" s="78"/>
      <c r="CQK94" s="9"/>
      <c r="CQL94" s="9"/>
      <c r="CQM94" s="78"/>
      <c r="CQN94" s="9"/>
      <c r="CQO94" s="9"/>
      <c r="CQP94" s="78"/>
      <c r="CQQ94" s="9"/>
      <c r="CQR94" s="9"/>
      <c r="CQS94" s="78"/>
      <c r="CQT94" s="9"/>
      <c r="CQU94" s="9"/>
      <c r="CQV94" s="78"/>
      <c r="CQW94" s="9"/>
      <c r="CQX94" s="9"/>
      <c r="CQY94" s="78"/>
      <c r="CQZ94" s="10"/>
      <c r="CRA94" s="10"/>
      <c r="CRB94" s="10"/>
      <c r="CRC94" s="9"/>
      <c r="CRD94" s="9"/>
      <c r="CRE94" s="78"/>
      <c r="CRF94" s="10"/>
      <c r="CRG94" s="10"/>
      <c r="CRH94" s="10"/>
      <c r="CRI94" s="9"/>
      <c r="CRJ94" s="9"/>
      <c r="CRK94" s="78"/>
      <c r="CRL94" s="9"/>
      <c r="CRM94" s="9"/>
      <c r="CRN94" s="78"/>
      <c r="CRO94" s="10"/>
      <c r="CRP94" s="10"/>
      <c r="CRQ94" s="10"/>
      <c r="CRR94" s="10"/>
      <c r="CRS94" s="10"/>
      <c r="CRT94" s="10"/>
      <c r="CRU94" s="57"/>
      <c r="CRV94" s="58"/>
      <c r="CRW94" s="9"/>
      <c r="CRX94" s="9"/>
      <c r="CRY94" s="78"/>
      <c r="CRZ94" s="9"/>
      <c r="CSA94" s="9"/>
      <c r="CSB94" s="78"/>
      <c r="CSC94" s="9"/>
      <c r="CSD94" s="9"/>
      <c r="CSE94" s="78"/>
      <c r="CSF94" s="9"/>
      <c r="CSG94" s="9"/>
      <c r="CSH94" s="78"/>
      <c r="CSI94" s="9"/>
      <c r="CSJ94" s="9"/>
      <c r="CSK94" s="78"/>
      <c r="CSL94" s="9"/>
      <c r="CSM94" s="9"/>
      <c r="CSN94" s="78"/>
      <c r="CSO94" s="9"/>
      <c r="CSP94" s="9"/>
      <c r="CSQ94" s="78"/>
      <c r="CSR94" s="9"/>
      <c r="CSS94" s="9"/>
      <c r="CST94" s="78"/>
      <c r="CSU94" s="9"/>
      <c r="CSV94" s="9"/>
      <c r="CSW94" s="78"/>
      <c r="CSX94" s="9"/>
      <c r="CSY94" s="9"/>
      <c r="CSZ94" s="78"/>
      <c r="CTA94" s="9"/>
      <c r="CTB94" s="9"/>
      <c r="CTC94" s="78"/>
      <c r="CTD94" s="9"/>
      <c r="CTE94" s="9"/>
      <c r="CTF94" s="78"/>
      <c r="CTG94" s="9"/>
      <c r="CTH94" s="9"/>
      <c r="CTI94" s="78"/>
      <c r="CTJ94" s="9"/>
      <c r="CTK94" s="9"/>
      <c r="CTL94" s="78"/>
      <c r="CTM94" s="9"/>
      <c r="CTN94" s="9"/>
      <c r="CTO94" s="78"/>
      <c r="CTP94" s="9"/>
      <c r="CTQ94" s="9"/>
      <c r="CTR94" s="78"/>
      <c r="CTS94" s="9"/>
      <c r="CTT94" s="9"/>
      <c r="CTU94" s="78"/>
      <c r="CTV94" s="9"/>
      <c r="CTW94" s="9"/>
      <c r="CTX94" s="78"/>
      <c r="CTY94" s="9"/>
      <c r="CTZ94" s="9"/>
      <c r="CUA94" s="78"/>
      <c r="CUB94" s="9"/>
      <c r="CUC94" s="9"/>
      <c r="CUD94" s="78"/>
      <c r="CUE94" s="9"/>
      <c r="CUF94" s="9"/>
      <c r="CUG94" s="78"/>
      <c r="CUH94" s="10"/>
      <c r="CUI94" s="10"/>
      <c r="CUJ94" s="10"/>
      <c r="CUK94" s="9"/>
      <c r="CUL94" s="9"/>
      <c r="CUM94" s="78"/>
      <c r="CUN94" s="10"/>
      <c r="CUO94" s="10"/>
      <c r="CUP94" s="10"/>
      <c r="CUQ94" s="9"/>
      <c r="CUR94" s="9"/>
      <c r="CUS94" s="78"/>
      <c r="CUT94" s="9"/>
      <c r="CUU94" s="9"/>
      <c r="CUV94" s="78"/>
      <c r="CUW94" s="10"/>
      <c r="CUX94" s="10"/>
      <c r="CUY94" s="10"/>
      <c r="CUZ94" s="10"/>
      <c r="CVA94" s="10"/>
      <c r="CVB94" s="10"/>
      <c r="CVC94" s="57"/>
      <c r="CVD94" s="58"/>
      <c r="CVE94" s="9"/>
      <c r="CVF94" s="9"/>
      <c r="CVG94" s="78"/>
      <c r="CVH94" s="9"/>
      <c r="CVI94" s="9"/>
      <c r="CVJ94" s="78"/>
      <c r="CVK94" s="9"/>
      <c r="CVL94" s="9"/>
      <c r="CVM94" s="78"/>
      <c r="CVN94" s="9"/>
      <c r="CVO94" s="9"/>
      <c r="CVP94" s="78"/>
      <c r="CVQ94" s="9"/>
      <c r="CVR94" s="9"/>
      <c r="CVS94" s="78"/>
      <c r="CVT94" s="9"/>
      <c r="CVU94" s="9"/>
      <c r="CVV94" s="78"/>
      <c r="CVW94" s="9"/>
      <c r="CVX94" s="9"/>
      <c r="CVY94" s="78"/>
      <c r="CVZ94" s="9"/>
      <c r="CWA94" s="9"/>
      <c r="CWB94" s="78"/>
      <c r="CWC94" s="9"/>
      <c r="CWD94" s="9"/>
      <c r="CWE94" s="78"/>
      <c r="CWF94" s="9"/>
      <c r="CWG94" s="9"/>
      <c r="CWH94" s="78"/>
      <c r="CWI94" s="9"/>
      <c r="CWJ94" s="9"/>
      <c r="CWK94" s="78"/>
      <c r="CWL94" s="9"/>
      <c r="CWM94" s="9"/>
      <c r="CWN94" s="78"/>
      <c r="CWO94" s="9"/>
      <c r="CWP94" s="9"/>
      <c r="CWQ94" s="78"/>
      <c r="CWR94" s="9"/>
      <c r="CWS94" s="9"/>
      <c r="CWT94" s="78"/>
      <c r="CWU94" s="9"/>
      <c r="CWV94" s="9"/>
      <c r="CWW94" s="78"/>
      <c r="CWX94" s="9"/>
      <c r="CWY94" s="9"/>
      <c r="CWZ94" s="78"/>
      <c r="CXA94" s="9"/>
      <c r="CXB94" s="9"/>
      <c r="CXC94" s="78"/>
      <c r="CXD94" s="9"/>
      <c r="CXE94" s="9"/>
      <c r="CXF94" s="78"/>
      <c r="CXG94" s="9"/>
      <c r="CXH94" s="9"/>
      <c r="CXI94" s="78"/>
      <c r="CXJ94" s="9"/>
      <c r="CXK94" s="9"/>
      <c r="CXL94" s="78"/>
      <c r="CXM94" s="9"/>
      <c r="CXN94" s="9"/>
      <c r="CXO94" s="78"/>
      <c r="CXP94" s="10"/>
      <c r="CXQ94" s="10"/>
      <c r="CXR94" s="10"/>
      <c r="CXS94" s="9"/>
      <c r="CXT94" s="9"/>
      <c r="CXU94" s="78"/>
      <c r="CXV94" s="10"/>
      <c r="CXW94" s="10"/>
      <c r="CXX94" s="10"/>
      <c r="CXY94" s="9"/>
      <c r="CXZ94" s="9"/>
      <c r="CYA94" s="78"/>
      <c r="CYB94" s="9"/>
      <c r="CYC94" s="9"/>
      <c r="CYD94" s="78"/>
      <c r="CYE94" s="10"/>
      <c r="CYF94" s="10"/>
      <c r="CYG94" s="10"/>
      <c r="CYH94" s="10"/>
      <c r="CYI94" s="10"/>
      <c r="CYJ94" s="10"/>
      <c r="CYK94" s="57"/>
      <c r="CYL94" s="58"/>
      <c r="CYM94" s="9"/>
      <c r="CYN94" s="9"/>
      <c r="CYO94" s="78"/>
      <c r="CYP94" s="9"/>
      <c r="CYQ94" s="9"/>
      <c r="CYR94" s="78"/>
      <c r="CYS94" s="9"/>
      <c r="CYT94" s="9"/>
      <c r="CYU94" s="78"/>
      <c r="CYV94" s="9"/>
      <c r="CYW94" s="9"/>
      <c r="CYX94" s="78"/>
      <c r="CYY94" s="9"/>
      <c r="CYZ94" s="9"/>
      <c r="CZA94" s="78"/>
      <c r="CZB94" s="9"/>
      <c r="CZC94" s="9"/>
      <c r="CZD94" s="78"/>
      <c r="CZE94" s="9"/>
      <c r="CZF94" s="9"/>
      <c r="CZG94" s="78"/>
      <c r="CZH94" s="9"/>
      <c r="CZI94" s="9"/>
      <c r="CZJ94" s="78"/>
      <c r="CZK94" s="9"/>
      <c r="CZL94" s="9"/>
      <c r="CZM94" s="78"/>
      <c r="CZN94" s="9"/>
      <c r="CZO94" s="9"/>
      <c r="CZP94" s="78"/>
      <c r="CZQ94" s="9"/>
      <c r="CZR94" s="9"/>
      <c r="CZS94" s="78"/>
      <c r="CZT94" s="9"/>
      <c r="CZU94" s="9"/>
      <c r="CZV94" s="78"/>
      <c r="CZW94" s="9"/>
      <c r="CZX94" s="9"/>
      <c r="CZY94" s="78"/>
      <c r="CZZ94" s="9"/>
      <c r="DAA94" s="9"/>
      <c r="DAB94" s="78"/>
      <c r="DAC94" s="9"/>
      <c r="DAD94" s="9"/>
      <c r="DAE94" s="78"/>
      <c r="DAF94" s="9"/>
      <c r="DAG94" s="9"/>
      <c r="DAH94" s="78"/>
      <c r="DAI94" s="9"/>
      <c r="DAJ94" s="9"/>
      <c r="DAK94" s="78"/>
      <c r="DAL94" s="9"/>
      <c r="DAM94" s="9"/>
      <c r="DAN94" s="78"/>
      <c r="DAO94" s="9"/>
      <c r="DAP94" s="9"/>
      <c r="DAQ94" s="78"/>
      <c r="DAR94" s="9"/>
      <c r="DAS94" s="9"/>
      <c r="DAT94" s="78"/>
      <c r="DAU94" s="9"/>
      <c r="DAV94" s="9"/>
      <c r="DAW94" s="78"/>
      <c r="DAX94" s="10"/>
      <c r="DAY94" s="10"/>
      <c r="DAZ94" s="10"/>
      <c r="DBA94" s="9"/>
      <c r="DBB94" s="9"/>
      <c r="DBC94" s="78"/>
      <c r="DBD94" s="10"/>
      <c r="DBE94" s="10"/>
      <c r="DBF94" s="10"/>
      <c r="DBG94" s="9"/>
      <c r="DBH94" s="9"/>
      <c r="DBI94" s="78"/>
      <c r="DBJ94" s="9"/>
      <c r="DBK94" s="9"/>
      <c r="DBL94" s="78"/>
      <c r="DBM94" s="10"/>
      <c r="DBN94" s="10"/>
      <c r="DBO94" s="10"/>
      <c r="DBP94" s="10"/>
      <c r="DBQ94" s="10"/>
      <c r="DBR94" s="10"/>
      <c r="DBS94" s="57"/>
      <c r="DBT94" s="58"/>
      <c r="DBU94" s="9"/>
      <c r="DBV94" s="9"/>
      <c r="DBW94" s="78"/>
      <c r="DBX94" s="9"/>
      <c r="DBY94" s="9"/>
      <c r="DBZ94" s="78"/>
      <c r="DCA94" s="9"/>
      <c r="DCB94" s="9"/>
      <c r="DCC94" s="78"/>
      <c r="DCD94" s="9"/>
      <c r="DCE94" s="9"/>
      <c r="DCF94" s="78"/>
      <c r="DCG94" s="9"/>
      <c r="DCH94" s="9"/>
      <c r="DCI94" s="78"/>
      <c r="DCJ94" s="9"/>
      <c r="DCK94" s="9"/>
      <c r="DCL94" s="78"/>
      <c r="DCM94" s="9"/>
      <c r="DCN94" s="9"/>
      <c r="DCO94" s="78"/>
      <c r="DCP94" s="9"/>
      <c r="DCQ94" s="9"/>
      <c r="DCR94" s="78"/>
      <c r="DCS94" s="9"/>
      <c r="DCT94" s="9"/>
      <c r="DCU94" s="78"/>
      <c r="DCV94" s="9"/>
      <c r="DCW94" s="9"/>
      <c r="DCX94" s="78"/>
      <c r="DCY94" s="9"/>
      <c r="DCZ94" s="9"/>
      <c r="DDA94" s="78"/>
      <c r="DDB94" s="9"/>
      <c r="DDC94" s="9"/>
      <c r="DDD94" s="78"/>
      <c r="DDE94" s="9"/>
      <c r="DDF94" s="9"/>
      <c r="DDG94" s="78"/>
      <c r="DDH94" s="9"/>
      <c r="DDI94" s="9"/>
      <c r="DDJ94" s="78"/>
      <c r="DDK94" s="9"/>
      <c r="DDL94" s="9"/>
      <c r="DDM94" s="78"/>
      <c r="DDN94" s="9"/>
      <c r="DDO94" s="9"/>
      <c r="DDP94" s="78"/>
      <c r="DDQ94" s="9"/>
      <c r="DDR94" s="9"/>
      <c r="DDS94" s="78"/>
      <c r="DDT94" s="9"/>
      <c r="DDU94" s="9"/>
      <c r="DDV94" s="78"/>
      <c r="DDW94" s="9"/>
      <c r="DDX94" s="9"/>
      <c r="DDY94" s="78"/>
      <c r="DDZ94" s="9"/>
      <c r="DEA94" s="9"/>
      <c r="DEB94" s="78"/>
      <c r="DEC94" s="9"/>
      <c r="DED94" s="9"/>
      <c r="DEE94" s="78"/>
      <c r="DEF94" s="10"/>
      <c r="DEG94" s="10"/>
      <c r="DEH94" s="10"/>
      <c r="DEI94" s="9"/>
      <c r="DEJ94" s="9"/>
      <c r="DEK94" s="78"/>
      <c r="DEL94" s="10"/>
      <c r="DEM94" s="10"/>
      <c r="DEN94" s="10"/>
      <c r="DEO94" s="9"/>
      <c r="DEP94" s="9"/>
      <c r="DEQ94" s="78"/>
      <c r="DER94" s="9"/>
      <c r="DES94" s="9"/>
      <c r="DET94" s="78"/>
      <c r="DEU94" s="10"/>
      <c r="DEV94" s="10"/>
      <c r="DEW94" s="10"/>
      <c r="DEX94" s="10"/>
      <c r="DEY94" s="10"/>
      <c r="DEZ94" s="10"/>
      <c r="DFA94" s="57"/>
      <c r="DFB94" s="58"/>
      <c r="DFC94" s="9"/>
      <c r="DFD94" s="9"/>
      <c r="DFE94" s="78"/>
      <c r="DFF94" s="9"/>
      <c r="DFG94" s="9"/>
      <c r="DFH94" s="78"/>
      <c r="DFI94" s="9"/>
      <c r="DFJ94" s="9"/>
      <c r="DFK94" s="78"/>
      <c r="DFL94" s="9"/>
      <c r="DFM94" s="9"/>
      <c r="DFN94" s="78"/>
      <c r="DFO94" s="9"/>
      <c r="DFP94" s="9"/>
      <c r="DFQ94" s="78"/>
      <c r="DFR94" s="9"/>
      <c r="DFS94" s="9"/>
      <c r="DFT94" s="78"/>
      <c r="DFU94" s="9"/>
      <c r="DFV94" s="9"/>
      <c r="DFW94" s="78"/>
      <c r="DFX94" s="9"/>
      <c r="DFY94" s="9"/>
      <c r="DFZ94" s="78"/>
      <c r="DGA94" s="9"/>
      <c r="DGB94" s="9"/>
      <c r="DGC94" s="78"/>
      <c r="DGD94" s="9"/>
      <c r="DGE94" s="9"/>
      <c r="DGF94" s="78"/>
      <c r="DGG94" s="9"/>
      <c r="DGH94" s="9"/>
      <c r="DGI94" s="78"/>
      <c r="DGJ94" s="9"/>
      <c r="DGK94" s="9"/>
      <c r="DGL94" s="78"/>
      <c r="DGM94" s="9"/>
      <c r="DGN94" s="9"/>
      <c r="DGO94" s="78"/>
      <c r="DGP94" s="9"/>
      <c r="DGQ94" s="9"/>
      <c r="DGR94" s="78"/>
      <c r="DGS94" s="9"/>
      <c r="DGT94" s="9"/>
      <c r="DGU94" s="78"/>
      <c r="DGV94" s="9"/>
      <c r="DGW94" s="9"/>
      <c r="DGX94" s="78"/>
      <c r="DGY94" s="9"/>
      <c r="DGZ94" s="9"/>
      <c r="DHA94" s="78"/>
      <c r="DHB94" s="9"/>
      <c r="DHC94" s="9"/>
      <c r="DHD94" s="78"/>
      <c r="DHE94" s="9"/>
      <c r="DHF94" s="9"/>
      <c r="DHG94" s="78"/>
      <c r="DHH94" s="9"/>
      <c r="DHI94" s="9"/>
      <c r="DHJ94" s="78"/>
      <c r="DHK94" s="9"/>
      <c r="DHL94" s="9"/>
      <c r="DHM94" s="78"/>
      <c r="DHN94" s="10"/>
      <c r="DHO94" s="10"/>
      <c r="DHP94" s="10"/>
      <c r="DHQ94" s="9"/>
      <c r="DHR94" s="9"/>
      <c r="DHS94" s="78"/>
      <c r="DHT94" s="10"/>
      <c r="DHU94" s="10"/>
      <c r="DHV94" s="10"/>
      <c r="DHW94" s="9"/>
      <c r="DHX94" s="9"/>
      <c r="DHY94" s="78"/>
      <c r="DHZ94" s="9"/>
      <c r="DIA94" s="9"/>
      <c r="DIB94" s="78"/>
      <c r="DIC94" s="10"/>
      <c r="DID94" s="10"/>
      <c r="DIE94" s="10"/>
      <c r="DIF94" s="10"/>
      <c r="DIG94" s="10"/>
      <c r="DIH94" s="10"/>
      <c r="DII94" s="57"/>
      <c r="DIJ94" s="58"/>
      <c r="DIK94" s="9"/>
      <c r="DIL94" s="9"/>
      <c r="DIM94" s="78"/>
      <c r="DIN94" s="9"/>
      <c r="DIO94" s="9"/>
      <c r="DIP94" s="78"/>
      <c r="DIQ94" s="9"/>
      <c r="DIR94" s="9"/>
      <c r="DIS94" s="78"/>
      <c r="DIT94" s="9"/>
      <c r="DIU94" s="9"/>
      <c r="DIV94" s="78"/>
      <c r="DIW94" s="9"/>
      <c r="DIX94" s="9"/>
      <c r="DIY94" s="78"/>
      <c r="DIZ94" s="9"/>
      <c r="DJA94" s="9"/>
      <c r="DJB94" s="78"/>
      <c r="DJC94" s="9"/>
      <c r="DJD94" s="9"/>
      <c r="DJE94" s="78"/>
      <c r="DJF94" s="9"/>
      <c r="DJG94" s="9"/>
      <c r="DJH94" s="78"/>
      <c r="DJI94" s="9"/>
      <c r="DJJ94" s="9"/>
      <c r="DJK94" s="78"/>
      <c r="DJL94" s="9"/>
      <c r="DJM94" s="9"/>
      <c r="DJN94" s="78"/>
      <c r="DJO94" s="9"/>
      <c r="DJP94" s="9"/>
      <c r="DJQ94" s="78"/>
      <c r="DJR94" s="9"/>
      <c r="DJS94" s="9"/>
      <c r="DJT94" s="78"/>
      <c r="DJU94" s="9"/>
      <c r="DJV94" s="9"/>
      <c r="DJW94" s="78"/>
      <c r="DJX94" s="9"/>
      <c r="DJY94" s="9"/>
      <c r="DJZ94" s="78"/>
      <c r="DKA94" s="9"/>
      <c r="DKB94" s="9"/>
      <c r="DKC94" s="78"/>
      <c r="DKD94" s="9"/>
      <c r="DKE94" s="9"/>
      <c r="DKF94" s="78"/>
      <c r="DKG94" s="9"/>
      <c r="DKH94" s="9"/>
      <c r="DKI94" s="78"/>
      <c r="DKJ94" s="9"/>
      <c r="DKK94" s="9"/>
      <c r="DKL94" s="78"/>
      <c r="DKM94" s="9"/>
      <c r="DKN94" s="9"/>
      <c r="DKO94" s="78"/>
      <c r="DKP94" s="9"/>
      <c r="DKQ94" s="9"/>
      <c r="DKR94" s="78"/>
      <c r="DKS94" s="9"/>
      <c r="DKT94" s="9"/>
      <c r="DKU94" s="78"/>
      <c r="DKV94" s="10"/>
      <c r="DKW94" s="10"/>
      <c r="DKX94" s="10"/>
      <c r="DKY94" s="9"/>
      <c r="DKZ94" s="9"/>
      <c r="DLA94" s="78"/>
      <c r="DLB94" s="10"/>
      <c r="DLC94" s="10"/>
      <c r="DLD94" s="10"/>
      <c r="DLE94" s="9"/>
      <c r="DLF94" s="9"/>
      <c r="DLG94" s="78"/>
      <c r="DLH94" s="9"/>
      <c r="DLI94" s="9"/>
      <c r="DLJ94" s="78"/>
      <c r="DLK94" s="10"/>
      <c r="DLL94" s="10"/>
      <c r="DLM94" s="10"/>
      <c r="DLN94" s="10"/>
      <c r="DLO94" s="10"/>
      <c r="DLP94" s="10"/>
      <c r="DLQ94" s="57"/>
      <c r="DLR94" s="58"/>
      <c r="DLS94" s="9"/>
      <c r="DLT94" s="9"/>
      <c r="DLU94" s="78"/>
      <c r="DLV94" s="9"/>
      <c r="DLW94" s="9"/>
      <c r="DLX94" s="78"/>
      <c r="DLY94" s="9"/>
      <c r="DLZ94" s="9"/>
      <c r="DMA94" s="78"/>
      <c r="DMB94" s="9"/>
      <c r="DMC94" s="9"/>
      <c r="DMD94" s="78"/>
      <c r="DME94" s="9"/>
      <c r="DMF94" s="9"/>
      <c r="DMG94" s="78"/>
      <c r="DMH94" s="9"/>
      <c r="DMI94" s="9"/>
      <c r="DMJ94" s="78"/>
      <c r="DMK94" s="9"/>
      <c r="DML94" s="9"/>
      <c r="DMM94" s="78"/>
      <c r="DMN94" s="9"/>
      <c r="DMO94" s="9"/>
      <c r="DMP94" s="78"/>
      <c r="DMQ94" s="9"/>
      <c r="DMR94" s="9"/>
      <c r="DMS94" s="78"/>
      <c r="DMT94" s="9"/>
      <c r="DMU94" s="9"/>
      <c r="DMV94" s="78"/>
      <c r="DMW94" s="9"/>
      <c r="DMX94" s="9"/>
      <c r="DMY94" s="78"/>
      <c r="DMZ94" s="9"/>
      <c r="DNA94" s="9"/>
      <c r="DNB94" s="78"/>
      <c r="DNC94" s="9"/>
      <c r="DND94" s="9"/>
      <c r="DNE94" s="78"/>
      <c r="DNF94" s="9"/>
      <c r="DNG94" s="9"/>
      <c r="DNH94" s="78"/>
      <c r="DNI94" s="9"/>
      <c r="DNJ94" s="9"/>
      <c r="DNK94" s="78"/>
      <c r="DNL94" s="9"/>
      <c r="DNM94" s="9"/>
      <c r="DNN94" s="78"/>
      <c r="DNO94" s="9"/>
      <c r="DNP94" s="9"/>
      <c r="DNQ94" s="78"/>
      <c r="DNR94" s="9"/>
      <c r="DNS94" s="9"/>
      <c r="DNT94" s="78"/>
      <c r="DNU94" s="9"/>
      <c r="DNV94" s="9"/>
      <c r="DNW94" s="78"/>
      <c r="DNX94" s="9"/>
      <c r="DNY94" s="9"/>
      <c r="DNZ94" s="78"/>
      <c r="DOA94" s="9"/>
      <c r="DOB94" s="9"/>
      <c r="DOC94" s="78"/>
      <c r="DOD94" s="10"/>
      <c r="DOE94" s="10"/>
      <c r="DOF94" s="10"/>
      <c r="DOG94" s="9"/>
      <c r="DOH94" s="9"/>
      <c r="DOI94" s="78"/>
      <c r="DOJ94" s="10"/>
      <c r="DOK94" s="10"/>
      <c r="DOL94" s="10"/>
      <c r="DOM94" s="9"/>
      <c r="DON94" s="9"/>
      <c r="DOO94" s="78"/>
      <c r="DOP94" s="9"/>
      <c r="DOQ94" s="9"/>
      <c r="DOR94" s="78"/>
      <c r="DOS94" s="10"/>
      <c r="DOT94" s="10"/>
      <c r="DOU94" s="10"/>
      <c r="DOV94" s="10"/>
      <c r="DOW94" s="10"/>
      <c r="DOX94" s="10"/>
      <c r="DOY94" s="57"/>
      <c r="DOZ94" s="58"/>
      <c r="DPA94" s="9"/>
      <c r="DPB94" s="9"/>
      <c r="DPC94" s="78"/>
      <c r="DPD94" s="9"/>
      <c r="DPE94" s="9"/>
      <c r="DPF94" s="78"/>
      <c r="DPG94" s="9"/>
      <c r="DPH94" s="9"/>
      <c r="DPI94" s="78"/>
      <c r="DPJ94" s="9"/>
      <c r="DPK94" s="9"/>
      <c r="DPL94" s="78"/>
      <c r="DPM94" s="9"/>
      <c r="DPN94" s="9"/>
      <c r="DPO94" s="78"/>
      <c r="DPP94" s="9"/>
      <c r="DPQ94" s="9"/>
      <c r="DPR94" s="78"/>
      <c r="DPS94" s="9"/>
      <c r="DPT94" s="9"/>
      <c r="DPU94" s="78"/>
      <c r="DPV94" s="9"/>
      <c r="DPW94" s="9"/>
      <c r="DPX94" s="78"/>
      <c r="DPY94" s="9"/>
      <c r="DPZ94" s="9"/>
      <c r="DQA94" s="78"/>
      <c r="DQB94" s="9"/>
      <c r="DQC94" s="9"/>
      <c r="DQD94" s="78"/>
      <c r="DQE94" s="9"/>
      <c r="DQF94" s="9"/>
      <c r="DQG94" s="78"/>
      <c r="DQH94" s="9"/>
      <c r="DQI94" s="9"/>
      <c r="DQJ94" s="78"/>
      <c r="DQK94" s="9"/>
      <c r="DQL94" s="9"/>
      <c r="DQM94" s="78"/>
      <c r="DQN94" s="9"/>
      <c r="DQO94" s="9"/>
      <c r="DQP94" s="78"/>
      <c r="DQQ94" s="9"/>
      <c r="DQR94" s="9"/>
      <c r="DQS94" s="78"/>
      <c r="DQT94" s="9"/>
      <c r="DQU94" s="9"/>
      <c r="DQV94" s="78"/>
      <c r="DQW94" s="9"/>
      <c r="DQX94" s="9"/>
      <c r="DQY94" s="78"/>
      <c r="DQZ94" s="9"/>
      <c r="DRA94" s="9"/>
      <c r="DRB94" s="78"/>
      <c r="DRC94" s="9"/>
      <c r="DRD94" s="9"/>
      <c r="DRE94" s="78"/>
      <c r="DRF94" s="9"/>
      <c r="DRG94" s="9"/>
      <c r="DRH94" s="78"/>
      <c r="DRI94" s="9"/>
      <c r="DRJ94" s="9"/>
      <c r="DRK94" s="78"/>
      <c r="DRL94" s="10"/>
      <c r="DRM94" s="10"/>
      <c r="DRN94" s="10"/>
      <c r="DRO94" s="9"/>
      <c r="DRP94" s="9"/>
      <c r="DRQ94" s="78"/>
      <c r="DRR94" s="10"/>
      <c r="DRS94" s="10"/>
      <c r="DRT94" s="10"/>
      <c r="DRU94" s="9"/>
      <c r="DRV94" s="9"/>
      <c r="DRW94" s="78"/>
      <c r="DRX94" s="9"/>
      <c r="DRY94" s="9"/>
      <c r="DRZ94" s="78"/>
      <c r="DSA94" s="10"/>
      <c r="DSB94" s="10"/>
      <c r="DSC94" s="10"/>
      <c r="DSD94" s="10"/>
      <c r="DSE94" s="10"/>
      <c r="DSF94" s="10"/>
      <c r="DSG94" s="57"/>
      <c r="DSH94" s="58"/>
      <c r="DSI94" s="9"/>
      <c r="DSJ94" s="9"/>
      <c r="DSK94" s="78"/>
      <c r="DSL94" s="9"/>
      <c r="DSM94" s="9"/>
      <c r="DSN94" s="78"/>
      <c r="DSO94" s="9"/>
      <c r="DSP94" s="9"/>
      <c r="DSQ94" s="78"/>
      <c r="DSR94" s="9"/>
      <c r="DSS94" s="9"/>
      <c r="DST94" s="78"/>
      <c r="DSU94" s="9"/>
      <c r="DSV94" s="9"/>
      <c r="DSW94" s="78"/>
      <c r="DSX94" s="9"/>
      <c r="DSY94" s="9"/>
      <c r="DSZ94" s="78"/>
      <c r="DTA94" s="9"/>
      <c r="DTB94" s="9"/>
      <c r="DTC94" s="78"/>
      <c r="DTD94" s="9"/>
      <c r="DTE94" s="9"/>
      <c r="DTF94" s="78"/>
      <c r="DTG94" s="9"/>
      <c r="DTH94" s="9"/>
      <c r="DTI94" s="78"/>
      <c r="DTJ94" s="9"/>
      <c r="DTK94" s="9"/>
      <c r="DTL94" s="78"/>
      <c r="DTM94" s="9"/>
      <c r="DTN94" s="9"/>
      <c r="DTO94" s="78"/>
      <c r="DTP94" s="9"/>
      <c r="DTQ94" s="9"/>
      <c r="DTR94" s="78"/>
      <c r="DTS94" s="9"/>
      <c r="DTT94" s="9"/>
      <c r="DTU94" s="78"/>
      <c r="DTV94" s="9"/>
      <c r="DTW94" s="9"/>
      <c r="DTX94" s="78"/>
      <c r="DTY94" s="9"/>
      <c r="DTZ94" s="9"/>
      <c r="DUA94" s="78"/>
      <c r="DUB94" s="9"/>
      <c r="DUC94" s="9"/>
      <c r="DUD94" s="78"/>
      <c r="DUE94" s="9"/>
      <c r="DUF94" s="9"/>
      <c r="DUG94" s="78"/>
      <c r="DUH94" s="9"/>
      <c r="DUI94" s="9"/>
      <c r="DUJ94" s="78"/>
      <c r="DUK94" s="9"/>
      <c r="DUL94" s="9"/>
      <c r="DUM94" s="78"/>
      <c r="DUN94" s="9"/>
      <c r="DUO94" s="9"/>
      <c r="DUP94" s="78"/>
      <c r="DUQ94" s="9"/>
      <c r="DUR94" s="9"/>
      <c r="DUS94" s="78"/>
      <c r="DUT94" s="10"/>
      <c r="DUU94" s="10"/>
      <c r="DUV94" s="10"/>
      <c r="DUW94" s="9"/>
      <c r="DUX94" s="9"/>
      <c r="DUY94" s="78"/>
      <c r="DUZ94" s="10"/>
      <c r="DVA94" s="10"/>
      <c r="DVB94" s="10"/>
      <c r="DVC94" s="9"/>
      <c r="DVD94" s="9"/>
      <c r="DVE94" s="78"/>
      <c r="DVF94" s="9"/>
      <c r="DVG94" s="9"/>
      <c r="DVH94" s="78"/>
      <c r="DVI94" s="10"/>
      <c r="DVJ94" s="10"/>
      <c r="DVK94" s="10"/>
      <c r="DVL94" s="10"/>
      <c r="DVM94" s="10"/>
      <c r="DVN94" s="10"/>
      <c r="DVO94" s="57"/>
      <c r="DVP94" s="58"/>
      <c r="DVQ94" s="9"/>
      <c r="DVR94" s="9"/>
      <c r="DVS94" s="78"/>
      <c r="DVT94" s="9"/>
      <c r="DVU94" s="9"/>
      <c r="DVV94" s="78"/>
      <c r="DVW94" s="9"/>
      <c r="DVX94" s="9"/>
      <c r="DVY94" s="78"/>
      <c r="DVZ94" s="9"/>
      <c r="DWA94" s="9"/>
      <c r="DWB94" s="78"/>
      <c r="DWC94" s="9"/>
      <c r="DWD94" s="9"/>
      <c r="DWE94" s="78"/>
      <c r="DWF94" s="9"/>
      <c r="DWG94" s="9"/>
      <c r="DWH94" s="78"/>
      <c r="DWI94" s="9"/>
      <c r="DWJ94" s="9"/>
      <c r="DWK94" s="78"/>
      <c r="DWL94" s="9"/>
      <c r="DWM94" s="9"/>
      <c r="DWN94" s="78"/>
      <c r="DWO94" s="9"/>
      <c r="DWP94" s="9"/>
      <c r="DWQ94" s="78"/>
      <c r="DWR94" s="9"/>
      <c r="DWS94" s="9"/>
      <c r="DWT94" s="78"/>
      <c r="DWU94" s="9"/>
      <c r="DWV94" s="9"/>
      <c r="DWW94" s="78"/>
      <c r="DWX94" s="9"/>
      <c r="DWY94" s="9"/>
      <c r="DWZ94" s="78"/>
      <c r="DXA94" s="9"/>
      <c r="DXB94" s="9"/>
      <c r="DXC94" s="78"/>
      <c r="DXD94" s="9"/>
      <c r="DXE94" s="9"/>
      <c r="DXF94" s="78"/>
      <c r="DXG94" s="9"/>
      <c r="DXH94" s="9"/>
      <c r="DXI94" s="78"/>
      <c r="DXJ94" s="9"/>
      <c r="DXK94" s="9"/>
      <c r="DXL94" s="78"/>
      <c r="DXM94" s="9"/>
      <c r="DXN94" s="9"/>
      <c r="DXO94" s="78"/>
      <c r="DXP94" s="9"/>
      <c r="DXQ94" s="9"/>
      <c r="DXR94" s="78"/>
      <c r="DXS94" s="9"/>
      <c r="DXT94" s="9"/>
      <c r="DXU94" s="78"/>
      <c r="DXV94" s="9"/>
      <c r="DXW94" s="9"/>
      <c r="DXX94" s="78"/>
      <c r="DXY94" s="9"/>
      <c r="DXZ94" s="9"/>
      <c r="DYA94" s="78"/>
      <c r="DYB94" s="10"/>
      <c r="DYC94" s="10"/>
      <c r="DYD94" s="10"/>
      <c r="DYE94" s="9"/>
      <c r="DYF94" s="9"/>
      <c r="DYG94" s="78"/>
      <c r="DYH94" s="10"/>
      <c r="DYI94" s="10"/>
      <c r="DYJ94" s="10"/>
      <c r="DYK94" s="9"/>
      <c r="DYL94" s="9"/>
      <c r="DYM94" s="78"/>
      <c r="DYN94" s="9"/>
      <c r="DYO94" s="9"/>
      <c r="DYP94" s="78"/>
      <c r="DYQ94" s="10"/>
      <c r="DYR94" s="10"/>
      <c r="DYS94" s="10"/>
      <c r="DYT94" s="10"/>
      <c r="DYU94" s="10"/>
      <c r="DYV94" s="10"/>
      <c r="DYW94" s="57"/>
      <c r="DYX94" s="58"/>
      <c r="DYY94" s="9"/>
      <c r="DYZ94" s="9"/>
      <c r="DZA94" s="78"/>
      <c r="DZB94" s="9"/>
      <c r="DZC94" s="9"/>
      <c r="DZD94" s="78"/>
      <c r="DZE94" s="9"/>
      <c r="DZF94" s="9"/>
      <c r="DZG94" s="78"/>
      <c r="DZH94" s="9"/>
      <c r="DZI94" s="9"/>
      <c r="DZJ94" s="78"/>
      <c r="DZK94" s="9"/>
      <c r="DZL94" s="9"/>
      <c r="DZM94" s="78"/>
      <c r="DZN94" s="9"/>
      <c r="DZO94" s="9"/>
      <c r="DZP94" s="78"/>
      <c r="DZQ94" s="9"/>
      <c r="DZR94" s="9"/>
      <c r="DZS94" s="78"/>
      <c r="DZT94" s="9"/>
      <c r="DZU94" s="9"/>
      <c r="DZV94" s="78"/>
      <c r="DZW94" s="9"/>
      <c r="DZX94" s="9"/>
      <c r="DZY94" s="78"/>
      <c r="DZZ94" s="9"/>
      <c r="EAA94" s="9"/>
      <c r="EAB94" s="78"/>
      <c r="EAC94" s="9"/>
      <c r="EAD94" s="9"/>
      <c r="EAE94" s="78"/>
      <c r="EAF94" s="9"/>
      <c r="EAG94" s="9"/>
      <c r="EAH94" s="78"/>
      <c r="EAI94" s="9"/>
      <c r="EAJ94" s="9"/>
      <c r="EAK94" s="78"/>
      <c r="EAL94" s="9"/>
      <c r="EAM94" s="9"/>
      <c r="EAN94" s="78"/>
      <c r="EAO94" s="9"/>
      <c r="EAP94" s="9"/>
      <c r="EAQ94" s="78"/>
      <c r="EAR94" s="9"/>
      <c r="EAS94" s="9"/>
      <c r="EAT94" s="78"/>
      <c r="EAU94" s="9"/>
      <c r="EAV94" s="9"/>
      <c r="EAW94" s="78"/>
      <c r="EAX94" s="9"/>
      <c r="EAY94" s="9"/>
      <c r="EAZ94" s="78"/>
      <c r="EBA94" s="9"/>
      <c r="EBB94" s="9"/>
      <c r="EBC94" s="78"/>
      <c r="EBD94" s="9"/>
      <c r="EBE94" s="9"/>
      <c r="EBF94" s="78"/>
      <c r="EBG94" s="9"/>
      <c r="EBH94" s="9"/>
      <c r="EBI94" s="78"/>
      <c r="EBJ94" s="10"/>
      <c r="EBK94" s="10"/>
      <c r="EBL94" s="10"/>
      <c r="EBM94" s="9"/>
      <c r="EBN94" s="9"/>
      <c r="EBO94" s="78"/>
      <c r="EBP94" s="10"/>
      <c r="EBQ94" s="10"/>
      <c r="EBR94" s="10"/>
      <c r="EBS94" s="9"/>
      <c r="EBT94" s="9"/>
      <c r="EBU94" s="78"/>
      <c r="EBV94" s="9"/>
      <c r="EBW94" s="9"/>
      <c r="EBX94" s="78"/>
      <c r="EBY94" s="10"/>
      <c r="EBZ94" s="10"/>
      <c r="ECA94" s="10"/>
      <c r="ECB94" s="10"/>
      <c r="ECC94" s="10"/>
      <c r="ECD94" s="10"/>
      <c r="ECE94" s="57"/>
      <c r="ECF94" s="58"/>
      <c r="ECG94" s="9"/>
      <c r="ECH94" s="9"/>
      <c r="ECI94" s="78"/>
      <c r="ECJ94" s="9"/>
      <c r="ECK94" s="9"/>
      <c r="ECL94" s="78"/>
      <c r="ECM94" s="9"/>
      <c r="ECN94" s="9"/>
      <c r="ECO94" s="78"/>
      <c r="ECP94" s="9"/>
      <c r="ECQ94" s="9"/>
      <c r="ECR94" s="78"/>
      <c r="ECS94" s="9"/>
      <c r="ECT94" s="9"/>
      <c r="ECU94" s="78"/>
      <c r="ECV94" s="9"/>
      <c r="ECW94" s="9"/>
      <c r="ECX94" s="78"/>
      <c r="ECY94" s="9"/>
      <c r="ECZ94" s="9"/>
      <c r="EDA94" s="78"/>
      <c r="EDB94" s="9"/>
      <c r="EDC94" s="9"/>
      <c r="EDD94" s="78"/>
      <c r="EDE94" s="9"/>
      <c r="EDF94" s="9"/>
      <c r="EDG94" s="78"/>
      <c r="EDH94" s="9"/>
      <c r="EDI94" s="9"/>
      <c r="EDJ94" s="78"/>
      <c r="EDK94" s="9"/>
      <c r="EDL94" s="9"/>
      <c r="EDM94" s="78"/>
      <c r="EDN94" s="9"/>
      <c r="EDO94" s="9"/>
      <c r="EDP94" s="78"/>
      <c r="EDQ94" s="9"/>
      <c r="EDR94" s="9"/>
      <c r="EDS94" s="78"/>
      <c r="EDT94" s="9"/>
      <c r="EDU94" s="9"/>
      <c r="EDV94" s="78"/>
      <c r="EDW94" s="9"/>
      <c r="EDX94" s="9"/>
      <c r="EDY94" s="78"/>
      <c r="EDZ94" s="9"/>
      <c r="EEA94" s="9"/>
      <c r="EEB94" s="78"/>
      <c r="EEC94" s="9"/>
      <c r="EED94" s="9"/>
      <c r="EEE94" s="78"/>
      <c r="EEF94" s="9"/>
      <c r="EEG94" s="9"/>
      <c r="EEH94" s="78"/>
      <c r="EEI94" s="9"/>
      <c r="EEJ94" s="9"/>
      <c r="EEK94" s="78"/>
      <c r="EEL94" s="9"/>
      <c r="EEM94" s="9"/>
      <c r="EEN94" s="78"/>
      <c r="EEO94" s="9"/>
      <c r="EEP94" s="9"/>
      <c r="EEQ94" s="78"/>
      <c r="EER94" s="10"/>
      <c r="EES94" s="10"/>
      <c r="EET94" s="10"/>
      <c r="EEU94" s="9"/>
      <c r="EEV94" s="9"/>
      <c r="EEW94" s="78"/>
      <c r="EEX94" s="10"/>
      <c r="EEY94" s="10"/>
      <c r="EEZ94" s="10"/>
      <c r="EFA94" s="9"/>
      <c r="EFB94" s="9"/>
      <c r="EFC94" s="78"/>
      <c r="EFD94" s="9"/>
      <c r="EFE94" s="9"/>
      <c r="EFF94" s="78"/>
      <c r="EFG94" s="10"/>
      <c r="EFH94" s="10"/>
      <c r="EFI94" s="10"/>
      <c r="EFJ94" s="10"/>
      <c r="EFK94" s="10"/>
      <c r="EFL94" s="10"/>
      <c r="EFM94" s="57"/>
      <c r="EFN94" s="58"/>
      <c r="EFO94" s="9"/>
      <c r="EFP94" s="9"/>
      <c r="EFQ94" s="78"/>
      <c r="EFR94" s="9"/>
      <c r="EFS94" s="9"/>
      <c r="EFT94" s="78"/>
      <c r="EFU94" s="9"/>
      <c r="EFV94" s="9"/>
      <c r="EFW94" s="78"/>
      <c r="EFX94" s="9"/>
      <c r="EFY94" s="9"/>
      <c r="EFZ94" s="78"/>
      <c r="EGA94" s="9"/>
      <c r="EGB94" s="9"/>
      <c r="EGC94" s="78"/>
      <c r="EGD94" s="9"/>
      <c r="EGE94" s="9"/>
      <c r="EGF94" s="78"/>
      <c r="EGG94" s="9"/>
      <c r="EGH94" s="9"/>
      <c r="EGI94" s="78"/>
      <c r="EGJ94" s="9"/>
      <c r="EGK94" s="9"/>
      <c r="EGL94" s="78"/>
      <c r="EGM94" s="9"/>
      <c r="EGN94" s="9"/>
      <c r="EGO94" s="78"/>
      <c r="EGP94" s="9"/>
      <c r="EGQ94" s="9"/>
      <c r="EGR94" s="78"/>
      <c r="EGS94" s="9"/>
      <c r="EGT94" s="9"/>
      <c r="EGU94" s="78"/>
      <c r="EGV94" s="9"/>
      <c r="EGW94" s="9"/>
      <c r="EGX94" s="78"/>
      <c r="EGY94" s="9"/>
      <c r="EGZ94" s="9"/>
      <c r="EHA94" s="78"/>
      <c r="EHB94" s="9"/>
      <c r="EHC94" s="9"/>
      <c r="EHD94" s="78"/>
      <c r="EHE94" s="9"/>
      <c r="EHF94" s="9"/>
      <c r="EHG94" s="78"/>
      <c r="EHH94" s="9"/>
      <c r="EHI94" s="9"/>
      <c r="EHJ94" s="78"/>
      <c r="EHK94" s="9"/>
      <c r="EHL94" s="9"/>
      <c r="EHM94" s="78"/>
      <c r="EHN94" s="9"/>
      <c r="EHO94" s="9"/>
      <c r="EHP94" s="78"/>
      <c r="EHQ94" s="9"/>
      <c r="EHR94" s="9"/>
      <c r="EHS94" s="78"/>
      <c r="EHT94" s="9"/>
      <c r="EHU94" s="9"/>
      <c r="EHV94" s="78"/>
      <c r="EHW94" s="9"/>
      <c r="EHX94" s="9"/>
      <c r="EHY94" s="78"/>
      <c r="EHZ94" s="10"/>
      <c r="EIA94" s="10"/>
      <c r="EIB94" s="10"/>
      <c r="EIC94" s="9"/>
      <c r="EID94" s="9"/>
      <c r="EIE94" s="78"/>
      <c r="EIF94" s="10"/>
      <c r="EIG94" s="10"/>
      <c r="EIH94" s="10"/>
      <c r="EII94" s="9"/>
      <c r="EIJ94" s="9"/>
      <c r="EIK94" s="78"/>
      <c r="EIL94" s="9"/>
      <c r="EIM94" s="9"/>
      <c r="EIN94" s="78"/>
      <c r="EIO94" s="10"/>
      <c r="EIP94" s="10"/>
      <c r="EIQ94" s="10"/>
      <c r="EIR94" s="10"/>
      <c r="EIS94" s="10"/>
      <c r="EIT94" s="10"/>
      <c r="EIU94" s="57"/>
      <c r="EIV94" s="58"/>
      <c r="EIW94" s="9"/>
      <c r="EIX94" s="9"/>
      <c r="EIY94" s="78"/>
      <c r="EIZ94" s="9"/>
      <c r="EJA94" s="9"/>
      <c r="EJB94" s="78"/>
      <c r="EJC94" s="9"/>
      <c r="EJD94" s="9"/>
      <c r="EJE94" s="78"/>
      <c r="EJF94" s="9"/>
      <c r="EJG94" s="9"/>
      <c r="EJH94" s="78"/>
      <c r="EJI94" s="9"/>
      <c r="EJJ94" s="9"/>
      <c r="EJK94" s="78"/>
      <c r="EJL94" s="9"/>
      <c r="EJM94" s="9"/>
      <c r="EJN94" s="78"/>
      <c r="EJO94" s="9"/>
      <c r="EJP94" s="9"/>
      <c r="EJQ94" s="78"/>
      <c r="EJR94" s="9"/>
      <c r="EJS94" s="9"/>
      <c r="EJT94" s="78"/>
      <c r="EJU94" s="9"/>
      <c r="EJV94" s="9"/>
      <c r="EJW94" s="78"/>
      <c r="EJX94" s="9"/>
      <c r="EJY94" s="9"/>
      <c r="EJZ94" s="78"/>
      <c r="EKA94" s="9"/>
      <c r="EKB94" s="9"/>
      <c r="EKC94" s="78"/>
      <c r="EKD94" s="9"/>
      <c r="EKE94" s="9"/>
      <c r="EKF94" s="78"/>
      <c r="EKG94" s="9"/>
      <c r="EKH94" s="9"/>
      <c r="EKI94" s="78"/>
      <c r="EKJ94" s="9"/>
      <c r="EKK94" s="9"/>
      <c r="EKL94" s="78"/>
      <c r="EKM94" s="9"/>
      <c r="EKN94" s="9"/>
      <c r="EKO94" s="78"/>
      <c r="EKP94" s="9"/>
      <c r="EKQ94" s="9"/>
      <c r="EKR94" s="78"/>
      <c r="EKS94" s="9"/>
      <c r="EKT94" s="9"/>
      <c r="EKU94" s="78"/>
      <c r="EKV94" s="9"/>
      <c r="EKW94" s="9"/>
      <c r="EKX94" s="78"/>
      <c r="EKY94" s="9"/>
      <c r="EKZ94" s="9"/>
      <c r="ELA94" s="78"/>
      <c r="ELB94" s="9"/>
      <c r="ELC94" s="9"/>
      <c r="ELD94" s="78"/>
      <c r="ELE94" s="9"/>
      <c r="ELF94" s="9"/>
      <c r="ELG94" s="78"/>
      <c r="ELH94" s="10"/>
      <c r="ELI94" s="10"/>
      <c r="ELJ94" s="10"/>
      <c r="ELK94" s="9"/>
      <c r="ELL94" s="9"/>
      <c r="ELM94" s="78"/>
      <c r="ELN94" s="10"/>
      <c r="ELO94" s="10"/>
      <c r="ELP94" s="10"/>
      <c r="ELQ94" s="9"/>
      <c r="ELR94" s="9"/>
      <c r="ELS94" s="78"/>
      <c r="ELT94" s="9"/>
      <c r="ELU94" s="9"/>
      <c r="ELV94" s="78"/>
      <c r="ELW94" s="10"/>
      <c r="ELX94" s="10"/>
      <c r="ELY94" s="10"/>
      <c r="ELZ94" s="10"/>
      <c r="EMA94" s="10"/>
      <c r="EMB94" s="10"/>
      <c r="EMC94" s="57"/>
      <c r="EMD94" s="58"/>
      <c r="EME94" s="9"/>
      <c r="EMF94" s="9"/>
      <c r="EMG94" s="78"/>
      <c r="EMH94" s="9"/>
      <c r="EMI94" s="9"/>
      <c r="EMJ94" s="78"/>
      <c r="EMK94" s="9"/>
      <c r="EML94" s="9"/>
      <c r="EMM94" s="78"/>
      <c r="EMN94" s="9"/>
      <c r="EMO94" s="9"/>
      <c r="EMP94" s="78"/>
      <c r="EMQ94" s="9"/>
      <c r="EMR94" s="9"/>
      <c r="EMS94" s="78"/>
      <c r="EMT94" s="9"/>
      <c r="EMU94" s="9"/>
      <c r="EMV94" s="78"/>
      <c r="EMW94" s="9"/>
      <c r="EMX94" s="9"/>
      <c r="EMY94" s="78"/>
      <c r="EMZ94" s="9"/>
      <c r="ENA94" s="9"/>
      <c r="ENB94" s="78"/>
      <c r="ENC94" s="9"/>
      <c r="END94" s="9"/>
      <c r="ENE94" s="78"/>
      <c r="ENF94" s="9"/>
      <c r="ENG94" s="9"/>
      <c r="ENH94" s="78"/>
      <c r="ENI94" s="9"/>
      <c r="ENJ94" s="9"/>
      <c r="ENK94" s="78"/>
      <c r="ENL94" s="9"/>
      <c r="ENM94" s="9"/>
      <c r="ENN94" s="78"/>
      <c r="ENO94" s="9"/>
      <c r="ENP94" s="9"/>
      <c r="ENQ94" s="78"/>
      <c r="ENR94" s="9"/>
      <c r="ENS94" s="9"/>
      <c r="ENT94" s="78"/>
      <c r="ENU94" s="9"/>
      <c r="ENV94" s="9"/>
      <c r="ENW94" s="78"/>
      <c r="ENX94" s="9"/>
      <c r="ENY94" s="9"/>
      <c r="ENZ94" s="78"/>
      <c r="EOA94" s="9"/>
      <c r="EOB94" s="9"/>
      <c r="EOC94" s="78"/>
      <c r="EOD94" s="9"/>
      <c r="EOE94" s="9"/>
      <c r="EOF94" s="78"/>
      <c r="EOG94" s="9"/>
      <c r="EOH94" s="9"/>
      <c r="EOI94" s="78"/>
      <c r="EOJ94" s="9"/>
      <c r="EOK94" s="9"/>
      <c r="EOL94" s="78"/>
      <c r="EOM94" s="9"/>
      <c r="EON94" s="9"/>
      <c r="EOO94" s="78"/>
      <c r="EOP94" s="10"/>
      <c r="EOQ94" s="10"/>
      <c r="EOR94" s="10"/>
      <c r="EOS94" s="9"/>
      <c r="EOT94" s="9"/>
      <c r="EOU94" s="78"/>
      <c r="EOV94" s="10"/>
      <c r="EOW94" s="10"/>
      <c r="EOX94" s="10"/>
      <c r="EOY94" s="9"/>
      <c r="EOZ94" s="9"/>
      <c r="EPA94" s="78"/>
      <c r="EPB94" s="9"/>
      <c r="EPC94" s="9"/>
      <c r="EPD94" s="78"/>
      <c r="EPE94" s="10"/>
      <c r="EPF94" s="10"/>
      <c r="EPG94" s="10"/>
      <c r="EPH94" s="10"/>
      <c r="EPI94" s="10"/>
      <c r="EPJ94" s="10"/>
      <c r="EPK94" s="57"/>
      <c r="EPL94" s="58"/>
      <c r="EPM94" s="9"/>
      <c r="EPN94" s="9"/>
      <c r="EPO94" s="78"/>
      <c r="EPP94" s="9"/>
      <c r="EPQ94" s="9"/>
      <c r="EPR94" s="78"/>
      <c r="EPS94" s="9"/>
      <c r="EPT94" s="9"/>
      <c r="EPU94" s="78"/>
      <c r="EPV94" s="9"/>
      <c r="EPW94" s="9"/>
      <c r="EPX94" s="78"/>
      <c r="EPY94" s="9"/>
      <c r="EPZ94" s="9"/>
      <c r="EQA94" s="78"/>
      <c r="EQB94" s="9"/>
      <c r="EQC94" s="9"/>
      <c r="EQD94" s="78"/>
      <c r="EQE94" s="9"/>
      <c r="EQF94" s="9"/>
      <c r="EQG94" s="78"/>
      <c r="EQH94" s="9"/>
      <c r="EQI94" s="9"/>
      <c r="EQJ94" s="78"/>
      <c r="EQK94" s="9"/>
      <c r="EQL94" s="9"/>
      <c r="EQM94" s="78"/>
      <c r="EQN94" s="9"/>
      <c r="EQO94" s="9"/>
      <c r="EQP94" s="78"/>
      <c r="EQQ94" s="9"/>
      <c r="EQR94" s="9"/>
      <c r="EQS94" s="78"/>
      <c r="EQT94" s="9"/>
      <c r="EQU94" s="9"/>
      <c r="EQV94" s="78"/>
      <c r="EQW94" s="9"/>
      <c r="EQX94" s="9"/>
      <c r="EQY94" s="78"/>
      <c r="EQZ94" s="9"/>
      <c r="ERA94" s="9"/>
      <c r="ERB94" s="78"/>
      <c r="ERC94" s="9"/>
      <c r="ERD94" s="9"/>
      <c r="ERE94" s="78"/>
      <c r="ERF94" s="9"/>
      <c r="ERG94" s="9"/>
      <c r="ERH94" s="78"/>
      <c r="ERI94" s="9"/>
      <c r="ERJ94" s="9"/>
      <c r="ERK94" s="78"/>
      <c r="ERL94" s="9"/>
      <c r="ERM94" s="9"/>
      <c r="ERN94" s="78"/>
      <c r="ERO94" s="9"/>
      <c r="ERP94" s="9"/>
      <c r="ERQ94" s="78"/>
      <c r="ERR94" s="9"/>
      <c r="ERS94" s="9"/>
      <c r="ERT94" s="78"/>
      <c r="ERU94" s="9"/>
      <c r="ERV94" s="9"/>
      <c r="ERW94" s="78"/>
      <c r="ERX94" s="10"/>
      <c r="ERY94" s="10"/>
      <c r="ERZ94" s="10"/>
      <c r="ESA94" s="9"/>
      <c r="ESB94" s="9"/>
      <c r="ESC94" s="78"/>
      <c r="ESD94" s="10"/>
      <c r="ESE94" s="10"/>
      <c r="ESF94" s="10"/>
      <c r="ESG94" s="9"/>
      <c r="ESH94" s="9"/>
      <c r="ESI94" s="78"/>
      <c r="ESJ94" s="9"/>
      <c r="ESK94" s="9"/>
      <c r="ESL94" s="78"/>
      <c r="ESM94" s="10"/>
      <c r="ESN94" s="10"/>
      <c r="ESO94" s="10"/>
      <c r="ESP94" s="10"/>
      <c r="ESQ94" s="10"/>
      <c r="ESR94" s="10"/>
      <c r="ESS94" s="57"/>
      <c r="EST94" s="58"/>
      <c r="ESU94" s="9"/>
      <c r="ESV94" s="9"/>
      <c r="ESW94" s="78"/>
      <c r="ESX94" s="9"/>
      <c r="ESY94" s="9"/>
      <c r="ESZ94" s="78"/>
      <c r="ETA94" s="9"/>
      <c r="ETB94" s="9"/>
      <c r="ETC94" s="78"/>
      <c r="ETD94" s="9"/>
      <c r="ETE94" s="9"/>
      <c r="ETF94" s="78"/>
      <c r="ETG94" s="9"/>
      <c r="ETH94" s="9"/>
      <c r="ETI94" s="78"/>
      <c r="ETJ94" s="9"/>
      <c r="ETK94" s="9"/>
      <c r="ETL94" s="78"/>
      <c r="ETM94" s="9"/>
      <c r="ETN94" s="9"/>
      <c r="ETO94" s="78"/>
      <c r="ETP94" s="9"/>
      <c r="ETQ94" s="9"/>
      <c r="ETR94" s="78"/>
      <c r="ETS94" s="9"/>
      <c r="ETT94" s="9"/>
      <c r="ETU94" s="78"/>
      <c r="ETV94" s="9"/>
      <c r="ETW94" s="9"/>
      <c r="ETX94" s="78"/>
      <c r="ETY94" s="9"/>
      <c r="ETZ94" s="9"/>
      <c r="EUA94" s="78"/>
      <c r="EUB94" s="9"/>
      <c r="EUC94" s="9"/>
      <c r="EUD94" s="78"/>
      <c r="EUE94" s="9"/>
      <c r="EUF94" s="9"/>
      <c r="EUG94" s="78"/>
      <c r="EUH94" s="9"/>
      <c r="EUI94" s="9"/>
      <c r="EUJ94" s="78"/>
      <c r="EUK94" s="9"/>
      <c r="EUL94" s="9"/>
      <c r="EUM94" s="78"/>
      <c r="EUN94" s="9"/>
      <c r="EUO94" s="9"/>
      <c r="EUP94" s="78"/>
      <c r="EUQ94" s="9"/>
      <c r="EUR94" s="9"/>
      <c r="EUS94" s="78"/>
      <c r="EUT94" s="9"/>
      <c r="EUU94" s="9"/>
      <c r="EUV94" s="78"/>
      <c r="EUW94" s="9"/>
      <c r="EUX94" s="9"/>
      <c r="EUY94" s="78"/>
      <c r="EUZ94" s="9"/>
      <c r="EVA94" s="9"/>
      <c r="EVB94" s="78"/>
      <c r="EVC94" s="9"/>
      <c r="EVD94" s="9"/>
      <c r="EVE94" s="78"/>
      <c r="EVF94" s="10"/>
      <c r="EVG94" s="10"/>
      <c r="EVH94" s="10"/>
      <c r="EVI94" s="9"/>
      <c r="EVJ94" s="9"/>
      <c r="EVK94" s="78"/>
      <c r="EVL94" s="10"/>
      <c r="EVM94" s="10"/>
      <c r="EVN94" s="10"/>
      <c r="EVO94" s="9"/>
      <c r="EVP94" s="9"/>
      <c r="EVQ94" s="78"/>
      <c r="EVR94" s="9"/>
      <c r="EVS94" s="9"/>
      <c r="EVT94" s="78"/>
      <c r="EVU94" s="10"/>
      <c r="EVV94" s="10"/>
      <c r="EVW94" s="10"/>
      <c r="EVX94" s="10"/>
      <c r="EVY94" s="10"/>
      <c r="EVZ94" s="10"/>
      <c r="EWA94" s="57"/>
      <c r="EWB94" s="58"/>
      <c r="EWC94" s="9"/>
      <c r="EWD94" s="9"/>
      <c r="EWE94" s="78"/>
      <c r="EWF94" s="9"/>
      <c r="EWG94" s="9"/>
      <c r="EWH94" s="78"/>
      <c r="EWI94" s="9"/>
      <c r="EWJ94" s="9"/>
      <c r="EWK94" s="78"/>
      <c r="EWL94" s="9"/>
      <c r="EWM94" s="9"/>
      <c r="EWN94" s="78"/>
      <c r="EWO94" s="9"/>
      <c r="EWP94" s="9"/>
      <c r="EWQ94" s="78"/>
      <c r="EWR94" s="9"/>
      <c r="EWS94" s="9"/>
      <c r="EWT94" s="78"/>
      <c r="EWU94" s="9"/>
      <c r="EWV94" s="9"/>
      <c r="EWW94" s="78"/>
      <c r="EWX94" s="9"/>
      <c r="EWY94" s="9"/>
      <c r="EWZ94" s="78"/>
      <c r="EXA94" s="9"/>
      <c r="EXB94" s="9"/>
      <c r="EXC94" s="78"/>
      <c r="EXD94" s="9"/>
      <c r="EXE94" s="9"/>
      <c r="EXF94" s="78"/>
      <c r="EXG94" s="9"/>
      <c r="EXH94" s="9"/>
      <c r="EXI94" s="78"/>
      <c r="EXJ94" s="9"/>
      <c r="EXK94" s="9"/>
      <c r="EXL94" s="78"/>
      <c r="EXM94" s="9"/>
      <c r="EXN94" s="9"/>
      <c r="EXO94" s="78"/>
      <c r="EXP94" s="9"/>
      <c r="EXQ94" s="9"/>
      <c r="EXR94" s="78"/>
      <c r="EXS94" s="9"/>
      <c r="EXT94" s="9"/>
      <c r="EXU94" s="78"/>
      <c r="EXV94" s="9"/>
      <c r="EXW94" s="9"/>
      <c r="EXX94" s="78"/>
      <c r="EXY94" s="9"/>
      <c r="EXZ94" s="9"/>
      <c r="EYA94" s="78"/>
      <c r="EYB94" s="9"/>
      <c r="EYC94" s="9"/>
      <c r="EYD94" s="78"/>
      <c r="EYE94" s="9"/>
      <c r="EYF94" s="9"/>
      <c r="EYG94" s="78"/>
      <c r="EYH94" s="9"/>
      <c r="EYI94" s="9"/>
      <c r="EYJ94" s="78"/>
      <c r="EYK94" s="9"/>
      <c r="EYL94" s="9"/>
      <c r="EYM94" s="78"/>
      <c r="EYN94" s="10"/>
      <c r="EYO94" s="10"/>
      <c r="EYP94" s="10"/>
      <c r="EYQ94" s="9"/>
      <c r="EYR94" s="9"/>
      <c r="EYS94" s="78"/>
      <c r="EYT94" s="10"/>
      <c r="EYU94" s="10"/>
      <c r="EYV94" s="10"/>
      <c r="EYW94" s="9"/>
      <c r="EYX94" s="9"/>
      <c r="EYY94" s="78"/>
      <c r="EYZ94" s="9"/>
      <c r="EZA94" s="9"/>
      <c r="EZB94" s="78"/>
      <c r="EZC94" s="10"/>
      <c r="EZD94" s="10"/>
      <c r="EZE94" s="10"/>
      <c r="EZF94" s="10"/>
      <c r="EZG94" s="10"/>
      <c r="EZH94" s="10"/>
      <c r="EZI94" s="57"/>
      <c r="EZJ94" s="58"/>
      <c r="EZK94" s="9"/>
      <c r="EZL94" s="9"/>
      <c r="EZM94" s="78"/>
      <c r="EZN94" s="9"/>
      <c r="EZO94" s="9"/>
      <c r="EZP94" s="78"/>
      <c r="EZQ94" s="9"/>
      <c r="EZR94" s="9"/>
      <c r="EZS94" s="78"/>
      <c r="EZT94" s="9"/>
      <c r="EZU94" s="9"/>
      <c r="EZV94" s="78"/>
      <c r="EZW94" s="9"/>
      <c r="EZX94" s="9"/>
      <c r="EZY94" s="78"/>
      <c r="EZZ94" s="9"/>
      <c r="FAA94" s="9"/>
      <c r="FAB94" s="78"/>
      <c r="FAC94" s="9"/>
      <c r="FAD94" s="9"/>
      <c r="FAE94" s="78"/>
      <c r="FAF94" s="9"/>
      <c r="FAG94" s="9"/>
      <c r="FAH94" s="78"/>
      <c r="FAI94" s="9"/>
      <c r="FAJ94" s="9"/>
      <c r="FAK94" s="78"/>
      <c r="FAL94" s="9"/>
      <c r="FAM94" s="9"/>
      <c r="FAN94" s="78"/>
      <c r="FAO94" s="9"/>
      <c r="FAP94" s="9"/>
      <c r="FAQ94" s="78"/>
      <c r="FAR94" s="9"/>
      <c r="FAS94" s="9"/>
      <c r="FAT94" s="78"/>
      <c r="FAU94" s="9"/>
      <c r="FAV94" s="9"/>
      <c r="FAW94" s="78"/>
      <c r="FAX94" s="9"/>
      <c r="FAY94" s="9"/>
      <c r="FAZ94" s="78"/>
      <c r="FBA94" s="9"/>
      <c r="FBB94" s="9"/>
      <c r="FBC94" s="78"/>
      <c r="FBD94" s="9"/>
      <c r="FBE94" s="9"/>
      <c r="FBF94" s="78"/>
      <c r="FBG94" s="9"/>
      <c r="FBH94" s="9"/>
      <c r="FBI94" s="78"/>
      <c r="FBJ94" s="9"/>
      <c r="FBK94" s="9"/>
      <c r="FBL94" s="78"/>
      <c r="FBM94" s="9"/>
      <c r="FBN94" s="9"/>
      <c r="FBO94" s="78"/>
      <c r="FBP94" s="9"/>
      <c r="FBQ94" s="9"/>
      <c r="FBR94" s="78"/>
      <c r="FBS94" s="9"/>
      <c r="FBT94" s="9"/>
      <c r="FBU94" s="78"/>
      <c r="FBV94" s="10"/>
      <c r="FBW94" s="10"/>
      <c r="FBX94" s="10"/>
      <c r="FBY94" s="9"/>
      <c r="FBZ94" s="9"/>
      <c r="FCA94" s="78"/>
      <c r="FCB94" s="10"/>
      <c r="FCC94" s="10"/>
      <c r="FCD94" s="10"/>
      <c r="FCE94" s="9"/>
      <c r="FCF94" s="9"/>
      <c r="FCG94" s="78"/>
      <c r="FCH94" s="9"/>
      <c r="FCI94" s="9"/>
      <c r="FCJ94" s="78"/>
      <c r="FCK94" s="10"/>
      <c r="FCL94" s="10"/>
      <c r="FCM94" s="10"/>
      <c r="FCN94" s="10"/>
      <c r="FCO94" s="10"/>
      <c r="FCP94" s="10"/>
      <c r="FCQ94" s="57"/>
      <c r="FCR94" s="58"/>
      <c r="FCS94" s="9"/>
      <c r="FCT94" s="9"/>
      <c r="FCU94" s="78"/>
      <c r="FCV94" s="9"/>
      <c r="FCW94" s="9"/>
      <c r="FCX94" s="78"/>
      <c r="FCY94" s="9"/>
      <c r="FCZ94" s="9"/>
      <c r="FDA94" s="78"/>
      <c r="FDB94" s="9"/>
      <c r="FDC94" s="9"/>
      <c r="FDD94" s="78"/>
      <c r="FDE94" s="9"/>
      <c r="FDF94" s="9"/>
      <c r="FDG94" s="78"/>
      <c r="FDH94" s="9"/>
      <c r="FDI94" s="9"/>
      <c r="FDJ94" s="78"/>
      <c r="FDK94" s="9"/>
      <c r="FDL94" s="9"/>
      <c r="FDM94" s="78"/>
      <c r="FDN94" s="9"/>
      <c r="FDO94" s="9"/>
      <c r="FDP94" s="78"/>
      <c r="FDQ94" s="9"/>
      <c r="FDR94" s="9"/>
      <c r="FDS94" s="78"/>
      <c r="FDT94" s="9"/>
      <c r="FDU94" s="9"/>
      <c r="FDV94" s="78"/>
      <c r="FDW94" s="9"/>
      <c r="FDX94" s="9"/>
      <c r="FDY94" s="78"/>
      <c r="FDZ94" s="9"/>
      <c r="FEA94" s="9"/>
      <c r="FEB94" s="78"/>
      <c r="FEC94" s="9"/>
      <c r="FED94" s="9"/>
      <c r="FEE94" s="78"/>
      <c r="FEF94" s="9"/>
      <c r="FEG94" s="9"/>
      <c r="FEH94" s="78"/>
      <c r="FEI94" s="9"/>
      <c r="FEJ94" s="9"/>
      <c r="FEK94" s="78"/>
      <c r="FEL94" s="9"/>
      <c r="FEM94" s="9"/>
      <c r="FEN94" s="78"/>
      <c r="FEO94" s="9"/>
      <c r="FEP94" s="9"/>
      <c r="FEQ94" s="78"/>
      <c r="FER94" s="9"/>
      <c r="FES94" s="9"/>
      <c r="FET94" s="78"/>
      <c r="FEU94" s="9"/>
      <c r="FEV94" s="9"/>
      <c r="FEW94" s="78"/>
      <c r="FEX94" s="9"/>
      <c r="FEY94" s="9"/>
      <c r="FEZ94" s="78"/>
      <c r="FFA94" s="9"/>
      <c r="FFB94" s="9"/>
      <c r="FFC94" s="78"/>
      <c r="FFD94" s="10"/>
      <c r="FFE94" s="10"/>
      <c r="FFF94" s="10"/>
      <c r="FFG94" s="9"/>
      <c r="FFH94" s="9"/>
      <c r="FFI94" s="78"/>
      <c r="FFJ94" s="10"/>
      <c r="FFK94" s="10"/>
      <c r="FFL94" s="10"/>
      <c r="FFM94" s="9"/>
      <c r="FFN94" s="9"/>
      <c r="FFO94" s="78"/>
      <c r="FFP94" s="9"/>
      <c r="FFQ94" s="9"/>
      <c r="FFR94" s="78"/>
      <c r="FFS94" s="10"/>
      <c r="FFT94" s="10"/>
      <c r="FFU94" s="10"/>
      <c r="FFV94" s="10"/>
      <c r="FFW94" s="10"/>
      <c r="FFX94" s="10"/>
      <c r="FFY94" s="57"/>
      <c r="FFZ94" s="58"/>
      <c r="FGA94" s="9"/>
      <c r="FGB94" s="9"/>
      <c r="FGC94" s="78"/>
      <c r="FGD94" s="9"/>
      <c r="FGE94" s="9"/>
      <c r="FGF94" s="78"/>
      <c r="FGG94" s="9"/>
      <c r="FGH94" s="9"/>
      <c r="FGI94" s="78"/>
      <c r="FGJ94" s="9"/>
      <c r="FGK94" s="9"/>
      <c r="FGL94" s="78"/>
      <c r="FGM94" s="9"/>
      <c r="FGN94" s="9"/>
      <c r="FGO94" s="78"/>
      <c r="FGP94" s="9"/>
      <c r="FGQ94" s="9"/>
      <c r="FGR94" s="78"/>
      <c r="FGS94" s="9"/>
      <c r="FGT94" s="9"/>
      <c r="FGU94" s="78"/>
      <c r="FGV94" s="9"/>
      <c r="FGW94" s="9"/>
      <c r="FGX94" s="78"/>
      <c r="FGY94" s="9"/>
      <c r="FGZ94" s="9"/>
      <c r="FHA94" s="78"/>
      <c r="FHB94" s="9"/>
      <c r="FHC94" s="9"/>
      <c r="FHD94" s="78"/>
      <c r="FHE94" s="9"/>
      <c r="FHF94" s="9"/>
      <c r="FHG94" s="78"/>
      <c r="FHH94" s="9"/>
      <c r="FHI94" s="9"/>
      <c r="FHJ94" s="78"/>
      <c r="FHK94" s="9"/>
      <c r="FHL94" s="9"/>
      <c r="FHM94" s="78"/>
      <c r="FHN94" s="9"/>
      <c r="FHO94" s="9"/>
      <c r="FHP94" s="78"/>
      <c r="FHQ94" s="9"/>
      <c r="FHR94" s="9"/>
      <c r="FHS94" s="78"/>
      <c r="FHT94" s="9"/>
      <c r="FHU94" s="9"/>
      <c r="FHV94" s="78"/>
      <c r="FHW94" s="9"/>
      <c r="FHX94" s="9"/>
      <c r="FHY94" s="78"/>
      <c r="FHZ94" s="9"/>
      <c r="FIA94" s="9"/>
      <c r="FIB94" s="78"/>
      <c r="FIC94" s="9"/>
      <c r="FID94" s="9"/>
      <c r="FIE94" s="78"/>
      <c r="FIF94" s="9"/>
      <c r="FIG94" s="9"/>
      <c r="FIH94" s="78"/>
      <c r="FII94" s="9"/>
      <c r="FIJ94" s="9"/>
      <c r="FIK94" s="78"/>
      <c r="FIL94" s="10"/>
      <c r="FIM94" s="10"/>
      <c r="FIN94" s="10"/>
      <c r="FIO94" s="9"/>
      <c r="FIP94" s="9"/>
      <c r="FIQ94" s="78"/>
      <c r="FIR94" s="10"/>
      <c r="FIS94" s="10"/>
      <c r="FIT94" s="10"/>
      <c r="FIU94" s="9"/>
      <c r="FIV94" s="9"/>
      <c r="FIW94" s="78"/>
      <c r="FIX94" s="9"/>
      <c r="FIY94" s="9"/>
      <c r="FIZ94" s="78"/>
      <c r="FJA94" s="10"/>
      <c r="FJB94" s="10"/>
      <c r="FJC94" s="10"/>
      <c r="FJD94" s="10"/>
      <c r="FJE94" s="10"/>
      <c r="FJF94" s="10"/>
      <c r="FJG94" s="57"/>
      <c r="FJH94" s="58"/>
      <c r="FJI94" s="9"/>
      <c r="FJJ94" s="9"/>
      <c r="FJK94" s="78"/>
      <c r="FJL94" s="9"/>
      <c r="FJM94" s="9"/>
      <c r="FJN94" s="78"/>
      <c r="FJO94" s="9"/>
      <c r="FJP94" s="9"/>
      <c r="FJQ94" s="78"/>
      <c r="FJR94" s="9"/>
      <c r="FJS94" s="9"/>
      <c r="FJT94" s="78"/>
      <c r="FJU94" s="9"/>
      <c r="FJV94" s="9"/>
      <c r="FJW94" s="78"/>
      <c r="FJX94" s="9"/>
      <c r="FJY94" s="9"/>
      <c r="FJZ94" s="78"/>
      <c r="FKA94" s="9"/>
      <c r="FKB94" s="9"/>
      <c r="FKC94" s="78"/>
      <c r="FKD94" s="9"/>
      <c r="FKE94" s="9"/>
      <c r="FKF94" s="78"/>
      <c r="FKG94" s="9"/>
      <c r="FKH94" s="9"/>
      <c r="FKI94" s="78"/>
      <c r="FKJ94" s="9"/>
      <c r="FKK94" s="9"/>
      <c r="FKL94" s="78"/>
      <c r="FKM94" s="9"/>
      <c r="FKN94" s="9"/>
      <c r="FKO94" s="78"/>
      <c r="FKP94" s="9"/>
      <c r="FKQ94" s="9"/>
      <c r="FKR94" s="78"/>
      <c r="FKS94" s="9"/>
      <c r="FKT94" s="9"/>
      <c r="FKU94" s="78"/>
      <c r="FKV94" s="9"/>
      <c r="FKW94" s="9"/>
      <c r="FKX94" s="78"/>
      <c r="FKY94" s="9"/>
      <c r="FKZ94" s="9"/>
      <c r="FLA94" s="78"/>
      <c r="FLB94" s="9"/>
      <c r="FLC94" s="9"/>
      <c r="FLD94" s="78"/>
      <c r="FLE94" s="9"/>
      <c r="FLF94" s="9"/>
      <c r="FLG94" s="78"/>
      <c r="FLH94" s="9"/>
      <c r="FLI94" s="9"/>
      <c r="FLJ94" s="78"/>
      <c r="FLK94" s="9"/>
      <c r="FLL94" s="9"/>
      <c r="FLM94" s="78"/>
      <c r="FLN94" s="9"/>
      <c r="FLO94" s="9"/>
      <c r="FLP94" s="78"/>
      <c r="FLQ94" s="9"/>
      <c r="FLR94" s="9"/>
      <c r="FLS94" s="78"/>
      <c r="FLT94" s="10"/>
      <c r="FLU94" s="10"/>
      <c r="FLV94" s="10"/>
      <c r="FLW94" s="9"/>
      <c r="FLX94" s="9"/>
      <c r="FLY94" s="78"/>
      <c r="FLZ94" s="10"/>
      <c r="FMA94" s="10"/>
      <c r="FMB94" s="10"/>
      <c r="FMC94" s="9"/>
      <c r="FMD94" s="9"/>
      <c r="FME94" s="78"/>
      <c r="FMF94" s="9"/>
      <c r="FMG94" s="9"/>
      <c r="FMH94" s="78"/>
      <c r="FMI94" s="10"/>
      <c r="FMJ94" s="10"/>
      <c r="FMK94" s="10"/>
      <c r="FML94" s="10"/>
      <c r="FMM94" s="10"/>
      <c r="FMN94" s="10"/>
      <c r="FMO94" s="57"/>
      <c r="FMP94" s="58"/>
      <c r="FMQ94" s="9"/>
      <c r="FMR94" s="9"/>
      <c r="FMS94" s="78"/>
      <c r="FMT94" s="9"/>
      <c r="FMU94" s="9"/>
      <c r="FMV94" s="78"/>
      <c r="FMW94" s="9"/>
      <c r="FMX94" s="9"/>
      <c r="FMY94" s="78"/>
      <c r="FMZ94" s="9"/>
      <c r="FNA94" s="9"/>
      <c r="FNB94" s="78"/>
      <c r="FNC94" s="9"/>
      <c r="FND94" s="9"/>
      <c r="FNE94" s="78"/>
      <c r="FNF94" s="9"/>
      <c r="FNG94" s="9"/>
      <c r="FNH94" s="78"/>
      <c r="FNI94" s="9"/>
      <c r="FNJ94" s="9"/>
      <c r="FNK94" s="78"/>
      <c r="FNL94" s="9"/>
      <c r="FNM94" s="9"/>
      <c r="FNN94" s="78"/>
      <c r="FNO94" s="9"/>
      <c r="FNP94" s="9"/>
      <c r="FNQ94" s="78"/>
      <c r="FNR94" s="9"/>
      <c r="FNS94" s="9"/>
      <c r="FNT94" s="78"/>
      <c r="FNU94" s="9"/>
      <c r="FNV94" s="9"/>
      <c r="FNW94" s="78"/>
      <c r="FNX94" s="9"/>
      <c r="FNY94" s="9"/>
      <c r="FNZ94" s="78"/>
      <c r="FOA94" s="9"/>
      <c r="FOB94" s="9"/>
      <c r="FOC94" s="78"/>
      <c r="FOD94" s="9"/>
      <c r="FOE94" s="9"/>
      <c r="FOF94" s="78"/>
      <c r="FOG94" s="9"/>
      <c r="FOH94" s="9"/>
      <c r="FOI94" s="78"/>
      <c r="FOJ94" s="9"/>
      <c r="FOK94" s="9"/>
      <c r="FOL94" s="78"/>
      <c r="FOM94" s="9"/>
      <c r="FON94" s="9"/>
      <c r="FOO94" s="78"/>
      <c r="FOP94" s="9"/>
      <c r="FOQ94" s="9"/>
      <c r="FOR94" s="78"/>
      <c r="FOS94" s="9"/>
      <c r="FOT94" s="9"/>
      <c r="FOU94" s="78"/>
      <c r="FOV94" s="9"/>
      <c r="FOW94" s="9"/>
      <c r="FOX94" s="78"/>
      <c r="FOY94" s="9"/>
      <c r="FOZ94" s="9"/>
      <c r="FPA94" s="78"/>
      <c r="FPB94" s="10"/>
      <c r="FPC94" s="10"/>
      <c r="FPD94" s="10"/>
      <c r="FPE94" s="9"/>
      <c r="FPF94" s="9"/>
      <c r="FPG94" s="78"/>
      <c r="FPH94" s="10"/>
      <c r="FPI94" s="10"/>
      <c r="FPJ94" s="10"/>
      <c r="FPK94" s="9"/>
      <c r="FPL94" s="9"/>
      <c r="FPM94" s="78"/>
      <c r="FPN94" s="9"/>
      <c r="FPO94" s="9"/>
      <c r="FPP94" s="78"/>
      <c r="FPQ94" s="10"/>
      <c r="FPR94" s="10"/>
      <c r="FPS94" s="10"/>
      <c r="FPT94" s="10"/>
      <c r="FPU94" s="10"/>
      <c r="FPV94" s="10"/>
      <c r="FPW94" s="57"/>
      <c r="FPX94" s="58"/>
      <c r="FPY94" s="9"/>
      <c r="FPZ94" s="9"/>
      <c r="FQA94" s="78"/>
      <c r="FQB94" s="9"/>
      <c r="FQC94" s="9"/>
      <c r="FQD94" s="78"/>
      <c r="FQE94" s="9"/>
      <c r="FQF94" s="9"/>
      <c r="FQG94" s="78"/>
      <c r="FQH94" s="9"/>
      <c r="FQI94" s="9"/>
      <c r="FQJ94" s="78"/>
      <c r="FQK94" s="9"/>
      <c r="FQL94" s="9"/>
      <c r="FQM94" s="78"/>
      <c r="FQN94" s="9"/>
      <c r="FQO94" s="9"/>
      <c r="FQP94" s="78"/>
      <c r="FQQ94" s="9"/>
      <c r="FQR94" s="9"/>
      <c r="FQS94" s="78"/>
      <c r="FQT94" s="9"/>
      <c r="FQU94" s="9"/>
      <c r="FQV94" s="78"/>
      <c r="FQW94" s="9"/>
      <c r="FQX94" s="9"/>
      <c r="FQY94" s="78"/>
      <c r="FQZ94" s="9"/>
      <c r="FRA94" s="9"/>
      <c r="FRB94" s="78"/>
      <c r="FRC94" s="9"/>
      <c r="FRD94" s="9"/>
      <c r="FRE94" s="78"/>
      <c r="FRF94" s="9"/>
      <c r="FRG94" s="9"/>
      <c r="FRH94" s="78"/>
      <c r="FRI94" s="9"/>
      <c r="FRJ94" s="9"/>
      <c r="FRK94" s="78"/>
      <c r="FRL94" s="9"/>
      <c r="FRM94" s="9"/>
      <c r="FRN94" s="78"/>
      <c r="FRO94" s="9"/>
      <c r="FRP94" s="9"/>
      <c r="FRQ94" s="78"/>
      <c r="FRR94" s="9"/>
      <c r="FRS94" s="9"/>
      <c r="FRT94" s="78"/>
      <c r="FRU94" s="9"/>
      <c r="FRV94" s="9"/>
      <c r="FRW94" s="78"/>
      <c r="FRX94" s="9"/>
      <c r="FRY94" s="9"/>
      <c r="FRZ94" s="78"/>
      <c r="FSA94" s="9"/>
      <c r="FSB94" s="9"/>
      <c r="FSC94" s="78"/>
      <c r="FSD94" s="9"/>
      <c r="FSE94" s="9"/>
      <c r="FSF94" s="78"/>
      <c r="FSG94" s="9"/>
      <c r="FSH94" s="9"/>
      <c r="FSI94" s="78"/>
      <c r="FSJ94" s="10"/>
      <c r="FSK94" s="10"/>
      <c r="FSL94" s="10"/>
      <c r="FSM94" s="9"/>
      <c r="FSN94" s="9"/>
      <c r="FSO94" s="78"/>
      <c r="FSP94" s="10"/>
      <c r="FSQ94" s="10"/>
      <c r="FSR94" s="10"/>
      <c r="FSS94" s="9"/>
      <c r="FST94" s="9"/>
      <c r="FSU94" s="78"/>
      <c r="FSV94" s="9"/>
      <c r="FSW94" s="9"/>
      <c r="FSX94" s="78"/>
      <c r="FSY94" s="10"/>
      <c r="FSZ94" s="10"/>
      <c r="FTA94" s="10"/>
      <c r="FTB94" s="10"/>
      <c r="FTC94" s="10"/>
      <c r="FTD94" s="10"/>
      <c r="FTE94" s="57"/>
      <c r="FTF94" s="58"/>
      <c r="FTG94" s="9"/>
      <c r="FTH94" s="9"/>
      <c r="FTI94" s="78"/>
      <c r="FTJ94" s="9"/>
      <c r="FTK94" s="9"/>
      <c r="FTL94" s="78"/>
      <c r="FTM94" s="9"/>
      <c r="FTN94" s="9"/>
      <c r="FTO94" s="78"/>
      <c r="FTP94" s="9"/>
      <c r="FTQ94" s="9"/>
      <c r="FTR94" s="78"/>
      <c r="FTS94" s="9"/>
      <c r="FTT94" s="9"/>
      <c r="FTU94" s="78"/>
      <c r="FTV94" s="9"/>
      <c r="FTW94" s="9"/>
      <c r="FTX94" s="78"/>
      <c r="FTY94" s="9"/>
      <c r="FTZ94" s="9"/>
      <c r="FUA94" s="78"/>
      <c r="FUB94" s="9"/>
      <c r="FUC94" s="9"/>
      <c r="FUD94" s="78"/>
      <c r="FUE94" s="9"/>
      <c r="FUF94" s="9"/>
      <c r="FUG94" s="78"/>
      <c r="FUH94" s="9"/>
      <c r="FUI94" s="9"/>
      <c r="FUJ94" s="78"/>
      <c r="FUK94" s="9"/>
      <c r="FUL94" s="9"/>
      <c r="FUM94" s="78"/>
      <c r="FUN94" s="9"/>
      <c r="FUO94" s="9"/>
      <c r="FUP94" s="78"/>
      <c r="FUQ94" s="9"/>
      <c r="FUR94" s="9"/>
      <c r="FUS94" s="78"/>
      <c r="FUT94" s="9"/>
      <c r="FUU94" s="9"/>
      <c r="FUV94" s="78"/>
      <c r="FUW94" s="9"/>
      <c r="FUX94" s="9"/>
      <c r="FUY94" s="78"/>
      <c r="FUZ94" s="9"/>
      <c r="FVA94" s="9"/>
      <c r="FVB94" s="78"/>
      <c r="FVC94" s="9"/>
      <c r="FVD94" s="9"/>
      <c r="FVE94" s="78"/>
      <c r="FVF94" s="9"/>
      <c r="FVG94" s="9"/>
      <c r="FVH94" s="78"/>
      <c r="FVI94" s="9"/>
      <c r="FVJ94" s="9"/>
      <c r="FVK94" s="78"/>
      <c r="FVL94" s="9"/>
      <c r="FVM94" s="9"/>
      <c r="FVN94" s="78"/>
      <c r="FVO94" s="9"/>
      <c r="FVP94" s="9"/>
      <c r="FVQ94" s="78"/>
      <c r="FVR94" s="10"/>
      <c r="FVS94" s="10"/>
      <c r="FVT94" s="10"/>
      <c r="FVU94" s="9"/>
      <c r="FVV94" s="9"/>
      <c r="FVW94" s="78"/>
      <c r="FVX94" s="10"/>
      <c r="FVY94" s="10"/>
      <c r="FVZ94" s="10"/>
      <c r="FWA94" s="9"/>
      <c r="FWB94" s="9"/>
      <c r="FWC94" s="78"/>
      <c r="FWD94" s="9"/>
      <c r="FWE94" s="9"/>
      <c r="FWF94" s="78"/>
      <c r="FWG94" s="10"/>
      <c r="FWH94" s="10"/>
      <c r="FWI94" s="10"/>
      <c r="FWJ94" s="10"/>
      <c r="FWK94" s="10"/>
      <c r="FWL94" s="10"/>
      <c r="FWM94" s="57"/>
      <c r="FWN94" s="58"/>
      <c r="FWO94" s="9"/>
      <c r="FWP94" s="9"/>
      <c r="FWQ94" s="78"/>
      <c r="FWR94" s="9"/>
      <c r="FWS94" s="9"/>
      <c r="FWT94" s="78"/>
      <c r="FWU94" s="9"/>
      <c r="FWV94" s="9"/>
      <c r="FWW94" s="78"/>
      <c r="FWX94" s="9"/>
      <c r="FWY94" s="9"/>
      <c r="FWZ94" s="78"/>
      <c r="FXA94" s="9"/>
      <c r="FXB94" s="9"/>
      <c r="FXC94" s="78"/>
      <c r="FXD94" s="9"/>
      <c r="FXE94" s="9"/>
      <c r="FXF94" s="78"/>
      <c r="FXG94" s="9"/>
      <c r="FXH94" s="9"/>
      <c r="FXI94" s="78"/>
      <c r="FXJ94" s="9"/>
      <c r="FXK94" s="9"/>
      <c r="FXL94" s="78"/>
      <c r="FXM94" s="9"/>
      <c r="FXN94" s="9"/>
      <c r="FXO94" s="78"/>
      <c r="FXP94" s="9"/>
      <c r="FXQ94" s="9"/>
      <c r="FXR94" s="78"/>
      <c r="FXS94" s="9"/>
      <c r="FXT94" s="9"/>
      <c r="FXU94" s="78"/>
      <c r="FXV94" s="9"/>
      <c r="FXW94" s="9"/>
      <c r="FXX94" s="78"/>
      <c r="FXY94" s="9"/>
      <c r="FXZ94" s="9"/>
      <c r="FYA94" s="78"/>
      <c r="FYB94" s="9"/>
      <c r="FYC94" s="9"/>
      <c r="FYD94" s="78"/>
      <c r="FYE94" s="9"/>
      <c r="FYF94" s="9"/>
      <c r="FYG94" s="78"/>
      <c r="FYH94" s="9"/>
      <c r="FYI94" s="9"/>
      <c r="FYJ94" s="78"/>
      <c r="FYK94" s="9"/>
      <c r="FYL94" s="9"/>
      <c r="FYM94" s="78"/>
      <c r="FYN94" s="9"/>
      <c r="FYO94" s="9"/>
      <c r="FYP94" s="78"/>
      <c r="FYQ94" s="9"/>
      <c r="FYR94" s="9"/>
      <c r="FYS94" s="78"/>
      <c r="FYT94" s="9"/>
      <c r="FYU94" s="9"/>
      <c r="FYV94" s="78"/>
      <c r="FYW94" s="9"/>
      <c r="FYX94" s="9"/>
      <c r="FYY94" s="78"/>
      <c r="FYZ94" s="10"/>
      <c r="FZA94" s="10"/>
      <c r="FZB94" s="10"/>
      <c r="FZC94" s="9"/>
      <c r="FZD94" s="9"/>
      <c r="FZE94" s="78"/>
      <c r="FZF94" s="10"/>
      <c r="FZG94" s="10"/>
      <c r="FZH94" s="10"/>
      <c r="FZI94" s="9"/>
      <c r="FZJ94" s="9"/>
      <c r="FZK94" s="78"/>
      <c r="FZL94" s="9"/>
      <c r="FZM94" s="9"/>
      <c r="FZN94" s="78"/>
      <c r="FZO94" s="10"/>
      <c r="FZP94" s="10"/>
      <c r="FZQ94" s="10"/>
      <c r="FZR94" s="10"/>
      <c r="FZS94" s="10"/>
      <c r="FZT94" s="10"/>
      <c r="FZU94" s="57"/>
      <c r="FZV94" s="58"/>
      <c r="FZW94" s="9"/>
      <c r="FZX94" s="9"/>
      <c r="FZY94" s="78"/>
      <c r="FZZ94" s="9"/>
      <c r="GAA94" s="9"/>
      <c r="GAB94" s="78"/>
      <c r="GAC94" s="9"/>
      <c r="GAD94" s="9"/>
      <c r="GAE94" s="78"/>
      <c r="GAF94" s="9"/>
      <c r="GAG94" s="9"/>
      <c r="GAH94" s="78"/>
      <c r="GAI94" s="9"/>
      <c r="GAJ94" s="9"/>
      <c r="GAK94" s="78"/>
      <c r="GAL94" s="9"/>
      <c r="GAM94" s="9"/>
      <c r="GAN94" s="78"/>
      <c r="GAO94" s="9"/>
      <c r="GAP94" s="9"/>
      <c r="GAQ94" s="78"/>
      <c r="GAR94" s="9"/>
      <c r="GAS94" s="9"/>
      <c r="GAT94" s="78"/>
      <c r="GAU94" s="9"/>
      <c r="GAV94" s="9"/>
      <c r="GAW94" s="78"/>
      <c r="GAX94" s="9"/>
      <c r="GAY94" s="9"/>
      <c r="GAZ94" s="78"/>
      <c r="GBA94" s="9"/>
      <c r="GBB94" s="9"/>
      <c r="GBC94" s="78"/>
      <c r="GBD94" s="9"/>
      <c r="GBE94" s="9"/>
      <c r="GBF94" s="78"/>
      <c r="GBG94" s="9"/>
      <c r="GBH94" s="9"/>
      <c r="GBI94" s="78"/>
      <c r="GBJ94" s="9"/>
      <c r="GBK94" s="9"/>
      <c r="GBL94" s="78"/>
      <c r="GBM94" s="9"/>
      <c r="GBN94" s="9"/>
      <c r="GBO94" s="78"/>
      <c r="GBP94" s="9"/>
      <c r="GBQ94" s="9"/>
      <c r="GBR94" s="78"/>
      <c r="GBS94" s="9"/>
      <c r="GBT94" s="9"/>
      <c r="GBU94" s="78"/>
      <c r="GBV94" s="9"/>
      <c r="GBW94" s="9"/>
      <c r="GBX94" s="78"/>
      <c r="GBY94" s="9"/>
      <c r="GBZ94" s="9"/>
      <c r="GCA94" s="78"/>
      <c r="GCB94" s="9"/>
      <c r="GCC94" s="9"/>
      <c r="GCD94" s="78"/>
      <c r="GCE94" s="9"/>
      <c r="GCF94" s="9"/>
      <c r="GCG94" s="78"/>
      <c r="GCH94" s="10"/>
      <c r="GCI94" s="10"/>
      <c r="GCJ94" s="10"/>
      <c r="GCK94" s="9"/>
      <c r="GCL94" s="9"/>
      <c r="GCM94" s="78"/>
      <c r="GCN94" s="10"/>
      <c r="GCO94" s="10"/>
      <c r="GCP94" s="10"/>
      <c r="GCQ94" s="9"/>
      <c r="GCR94" s="9"/>
      <c r="GCS94" s="78"/>
      <c r="GCT94" s="9"/>
      <c r="GCU94" s="9"/>
      <c r="GCV94" s="78"/>
      <c r="GCW94" s="10"/>
      <c r="GCX94" s="10"/>
      <c r="GCY94" s="10"/>
      <c r="GCZ94" s="10"/>
      <c r="GDA94" s="10"/>
      <c r="GDB94" s="10"/>
      <c r="GDC94" s="57"/>
      <c r="GDD94" s="58"/>
      <c r="GDE94" s="9"/>
      <c r="GDF94" s="9"/>
      <c r="GDG94" s="78"/>
      <c r="GDH94" s="9"/>
      <c r="GDI94" s="9"/>
      <c r="GDJ94" s="78"/>
      <c r="GDK94" s="9"/>
      <c r="GDL94" s="9"/>
      <c r="GDM94" s="78"/>
      <c r="GDN94" s="9"/>
      <c r="GDO94" s="9"/>
      <c r="GDP94" s="78"/>
      <c r="GDQ94" s="9"/>
      <c r="GDR94" s="9"/>
      <c r="GDS94" s="78"/>
      <c r="GDT94" s="9"/>
      <c r="GDU94" s="9"/>
      <c r="GDV94" s="78"/>
      <c r="GDW94" s="9"/>
      <c r="GDX94" s="9"/>
      <c r="GDY94" s="78"/>
      <c r="GDZ94" s="9"/>
      <c r="GEA94" s="9"/>
      <c r="GEB94" s="78"/>
      <c r="GEC94" s="9"/>
      <c r="GED94" s="9"/>
      <c r="GEE94" s="78"/>
      <c r="GEF94" s="9"/>
      <c r="GEG94" s="9"/>
      <c r="GEH94" s="78"/>
      <c r="GEI94" s="9"/>
      <c r="GEJ94" s="9"/>
      <c r="GEK94" s="78"/>
      <c r="GEL94" s="9"/>
      <c r="GEM94" s="9"/>
      <c r="GEN94" s="78"/>
      <c r="GEO94" s="9"/>
      <c r="GEP94" s="9"/>
      <c r="GEQ94" s="78"/>
      <c r="GER94" s="9"/>
      <c r="GES94" s="9"/>
      <c r="GET94" s="78"/>
      <c r="GEU94" s="9"/>
      <c r="GEV94" s="9"/>
      <c r="GEW94" s="78"/>
      <c r="GEX94" s="9"/>
      <c r="GEY94" s="9"/>
      <c r="GEZ94" s="78"/>
      <c r="GFA94" s="9"/>
      <c r="GFB94" s="9"/>
      <c r="GFC94" s="78"/>
      <c r="GFD94" s="9"/>
      <c r="GFE94" s="9"/>
      <c r="GFF94" s="78"/>
      <c r="GFG94" s="9"/>
      <c r="GFH94" s="9"/>
      <c r="GFI94" s="78"/>
      <c r="GFJ94" s="9"/>
      <c r="GFK94" s="9"/>
      <c r="GFL94" s="78"/>
      <c r="GFM94" s="9"/>
      <c r="GFN94" s="9"/>
      <c r="GFO94" s="78"/>
      <c r="GFP94" s="10"/>
      <c r="GFQ94" s="10"/>
      <c r="GFR94" s="10"/>
      <c r="GFS94" s="9"/>
      <c r="GFT94" s="9"/>
      <c r="GFU94" s="78"/>
      <c r="GFV94" s="10"/>
      <c r="GFW94" s="10"/>
      <c r="GFX94" s="10"/>
      <c r="GFY94" s="9"/>
      <c r="GFZ94" s="9"/>
      <c r="GGA94" s="78"/>
      <c r="GGB94" s="9"/>
      <c r="GGC94" s="9"/>
      <c r="GGD94" s="78"/>
      <c r="GGE94" s="10"/>
      <c r="GGF94" s="10"/>
      <c r="GGG94" s="10"/>
      <c r="GGH94" s="10"/>
      <c r="GGI94" s="10"/>
      <c r="GGJ94" s="10"/>
      <c r="GGK94" s="57"/>
      <c r="GGL94" s="58"/>
      <c r="GGM94" s="9"/>
      <c r="GGN94" s="9"/>
      <c r="GGO94" s="78"/>
      <c r="GGP94" s="9"/>
      <c r="GGQ94" s="9"/>
      <c r="GGR94" s="78"/>
      <c r="GGS94" s="9"/>
      <c r="GGT94" s="9"/>
      <c r="GGU94" s="78"/>
      <c r="GGV94" s="9"/>
      <c r="GGW94" s="9"/>
      <c r="GGX94" s="78"/>
      <c r="GGY94" s="9"/>
      <c r="GGZ94" s="9"/>
      <c r="GHA94" s="78"/>
      <c r="GHB94" s="9"/>
      <c r="GHC94" s="9"/>
      <c r="GHD94" s="78"/>
      <c r="GHE94" s="9"/>
      <c r="GHF94" s="9"/>
      <c r="GHG94" s="78"/>
      <c r="GHH94" s="9"/>
      <c r="GHI94" s="9"/>
      <c r="GHJ94" s="78"/>
      <c r="GHK94" s="9"/>
      <c r="GHL94" s="9"/>
      <c r="GHM94" s="78"/>
      <c r="GHN94" s="9"/>
      <c r="GHO94" s="9"/>
      <c r="GHP94" s="78"/>
      <c r="GHQ94" s="9"/>
      <c r="GHR94" s="9"/>
      <c r="GHS94" s="78"/>
      <c r="GHT94" s="9"/>
      <c r="GHU94" s="9"/>
      <c r="GHV94" s="78"/>
      <c r="GHW94" s="9"/>
      <c r="GHX94" s="9"/>
      <c r="GHY94" s="78"/>
      <c r="GHZ94" s="9"/>
      <c r="GIA94" s="9"/>
      <c r="GIB94" s="78"/>
      <c r="GIC94" s="9"/>
      <c r="GID94" s="9"/>
      <c r="GIE94" s="78"/>
      <c r="GIF94" s="9"/>
      <c r="GIG94" s="9"/>
      <c r="GIH94" s="78"/>
      <c r="GII94" s="9"/>
      <c r="GIJ94" s="9"/>
      <c r="GIK94" s="78"/>
      <c r="GIL94" s="9"/>
      <c r="GIM94" s="9"/>
      <c r="GIN94" s="78"/>
      <c r="GIO94" s="9"/>
      <c r="GIP94" s="9"/>
      <c r="GIQ94" s="78"/>
      <c r="GIR94" s="9"/>
      <c r="GIS94" s="9"/>
      <c r="GIT94" s="78"/>
      <c r="GIU94" s="9"/>
      <c r="GIV94" s="9"/>
      <c r="GIW94" s="78"/>
      <c r="GIX94" s="10"/>
      <c r="GIY94" s="10"/>
      <c r="GIZ94" s="10"/>
      <c r="GJA94" s="9"/>
      <c r="GJB94" s="9"/>
      <c r="GJC94" s="78"/>
      <c r="GJD94" s="10"/>
      <c r="GJE94" s="10"/>
      <c r="GJF94" s="10"/>
      <c r="GJG94" s="9"/>
      <c r="GJH94" s="9"/>
      <c r="GJI94" s="78"/>
      <c r="GJJ94" s="9"/>
      <c r="GJK94" s="9"/>
      <c r="GJL94" s="78"/>
      <c r="GJM94" s="10"/>
      <c r="GJN94" s="10"/>
      <c r="GJO94" s="10"/>
      <c r="GJP94" s="10"/>
      <c r="GJQ94" s="10"/>
      <c r="GJR94" s="10"/>
      <c r="GJS94" s="57"/>
      <c r="GJT94" s="58"/>
      <c r="GJU94" s="9"/>
      <c r="GJV94" s="9"/>
      <c r="GJW94" s="78"/>
      <c r="GJX94" s="9"/>
      <c r="GJY94" s="9"/>
      <c r="GJZ94" s="78"/>
      <c r="GKA94" s="9"/>
      <c r="GKB94" s="9"/>
      <c r="GKC94" s="78"/>
      <c r="GKD94" s="9"/>
      <c r="GKE94" s="9"/>
      <c r="GKF94" s="78"/>
      <c r="GKG94" s="9"/>
      <c r="GKH94" s="9"/>
      <c r="GKI94" s="78"/>
      <c r="GKJ94" s="9"/>
      <c r="GKK94" s="9"/>
      <c r="GKL94" s="78"/>
      <c r="GKM94" s="9"/>
      <c r="GKN94" s="9"/>
      <c r="GKO94" s="78"/>
      <c r="GKP94" s="9"/>
      <c r="GKQ94" s="9"/>
      <c r="GKR94" s="78"/>
      <c r="GKS94" s="9"/>
      <c r="GKT94" s="9"/>
      <c r="GKU94" s="78"/>
      <c r="GKV94" s="9"/>
      <c r="GKW94" s="9"/>
      <c r="GKX94" s="78"/>
      <c r="GKY94" s="9"/>
      <c r="GKZ94" s="9"/>
      <c r="GLA94" s="78"/>
      <c r="GLB94" s="9"/>
      <c r="GLC94" s="9"/>
      <c r="GLD94" s="78"/>
      <c r="GLE94" s="9"/>
      <c r="GLF94" s="9"/>
      <c r="GLG94" s="78"/>
      <c r="GLH94" s="9"/>
      <c r="GLI94" s="9"/>
      <c r="GLJ94" s="78"/>
      <c r="GLK94" s="9"/>
      <c r="GLL94" s="9"/>
      <c r="GLM94" s="78"/>
      <c r="GLN94" s="9"/>
      <c r="GLO94" s="9"/>
      <c r="GLP94" s="78"/>
      <c r="GLQ94" s="9"/>
      <c r="GLR94" s="9"/>
      <c r="GLS94" s="78"/>
      <c r="GLT94" s="9"/>
      <c r="GLU94" s="9"/>
      <c r="GLV94" s="78"/>
      <c r="GLW94" s="9"/>
      <c r="GLX94" s="9"/>
      <c r="GLY94" s="78"/>
      <c r="GLZ94" s="9"/>
      <c r="GMA94" s="9"/>
      <c r="GMB94" s="78"/>
      <c r="GMC94" s="9"/>
      <c r="GMD94" s="9"/>
      <c r="GME94" s="78"/>
      <c r="GMF94" s="10"/>
      <c r="GMG94" s="10"/>
      <c r="GMH94" s="10"/>
      <c r="GMI94" s="9"/>
      <c r="GMJ94" s="9"/>
      <c r="GMK94" s="78"/>
      <c r="GML94" s="10"/>
      <c r="GMM94" s="10"/>
      <c r="GMN94" s="10"/>
      <c r="GMO94" s="9"/>
      <c r="GMP94" s="9"/>
      <c r="GMQ94" s="78"/>
      <c r="GMR94" s="9"/>
      <c r="GMS94" s="9"/>
      <c r="GMT94" s="78"/>
      <c r="GMU94" s="10"/>
      <c r="GMV94" s="10"/>
      <c r="GMW94" s="10"/>
      <c r="GMX94" s="10"/>
      <c r="GMY94" s="10"/>
      <c r="GMZ94" s="10"/>
      <c r="GNA94" s="57"/>
      <c r="GNB94" s="58"/>
      <c r="GNC94" s="9"/>
      <c r="GND94" s="9"/>
      <c r="GNE94" s="78"/>
      <c r="GNF94" s="9"/>
      <c r="GNG94" s="9"/>
      <c r="GNH94" s="78"/>
      <c r="GNI94" s="9"/>
      <c r="GNJ94" s="9"/>
      <c r="GNK94" s="78"/>
      <c r="GNL94" s="9"/>
      <c r="GNM94" s="9"/>
      <c r="GNN94" s="78"/>
      <c r="GNO94" s="9"/>
      <c r="GNP94" s="9"/>
      <c r="GNQ94" s="78"/>
      <c r="GNR94" s="9"/>
      <c r="GNS94" s="9"/>
      <c r="GNT94" s="78"/>
      <c r="GNU94" s="9"/>
      <c r="GNV94" s="9"/>
      <c r="GNW94" s="78"/>
      <c r="GNX94" s="9"/>
      <c r="GNY94" s="9"/>
      <c r="GNZ94" s="78"/>
      <c r="GOA94" s="9"/>
      <c r="GOB94" s="9"/>
      <c r="GOC94" s="78"/>
      <c r="GOD94" s="9"/>
      <c r="GOE94" s="9"/>
      <c r="GOF94" s="78"/>
      <c r="GOG94" s="9"/>
      <c r="GOH94" s="9"/>
      <c r="GOI94" s="78"/>
      <c r="GOJ94" s="9"/>
      <c r="GOK94" s="9"/>
      <c r="GOL94" s="78"/>
      <c r="GOM94" s="9"/>
      <c r="GON94" s="9"/>
      <c r="GOO94" s="78"/>
      <c r="GOP94" s="9"/>
      <c r="GOQ94" s="9"/>
      <c r="GOR94" s="78"/>
      <c r="GOS94" s="9"/>
      <c r="GOT94" s="9"/>
      <c r="GOU94" s="78"/>
      <c r="GOV94" s="9"/>
      <c r="GOW94" s="9"/>
      <c r="GOX94" s="78"/>
      <c r="GOY94" s="9"/>
      <c r="GOZ94" s="9"/>
      <c r="GPA94" s="78"/>
      <c r="GPB94" s="9"/>
      <c r="GPC94" s="9"/>
      <c r="GPD94" s="78"/>
      <c r="GPE94" s="9"/>
      <c r="GPF94" s="9"/>
      <c r="GPG94" s="78"/>
      <c r="GPH94" s="9"/>
      <c r="GPI94" s="9"/>
      <c r="GPJ94" s="78"/>
      <c r="GPK94" s="9"/>
      <c r="GPL94" s="9"/>
      <c r="GPM94" s="78"/>
      <c r="GPN94" s="10"/>
      <c r="GPO94" s="10"/>
      <c r="GPP94" s="10"/>
      <c r="GPQ94" s="9"/>
      <c r="GPR94" s="9"/>
      <c r="GPS94" s="78"/>
      <c r="GPT94" s="10"/>
      <c r="GPU94" s="10"/>
      <c r="GPV94" s="10"/>
      <c r="GPW94" s="9"/>
      <c r="GPX94" s="9"/>
      <c r="GPY94" s="78"/>
      <c r="GPZ94" s="9"/>
      <c r="GQA94" s="9"/>
      <c r="GQB94" s="78"/>
      <c r="GQC94" s="10"/>
      <c r="GQD94" s="10"/>
      <c r="GQE94" s="10"/>
      <c r="GQF94" s="10"/>
      <c r="GQG94" s="10"/>
      <c r="GQH94" s="10"/>
      <c r="GQI94" s="57"/>
      <c r="GQJ94" s="58"/>
      <c r="GQK94" s="9"/>
      <c r="GQL94" s="9"/>
      <c r="GQM94" s="78"/>
      <c r="GQN94" s="9"/>
      <c r="GQO94" s="9"/>
      <c r="GQP94" s="78"/>
      <c r="GQQ94" s="9"/>
      <c r="GQR94" s="9"/>
      <c r="GQS94" s="78"/>
      <c r="GQT94" s="9"/>
      <c r="GQU94" s="9"/>
      <c r="GQV94" s="78"/>
      <c r="GQW94" s="9"/>
      <c r="GQX94" s="9"/>
      <c r="GQY94" s="78"/>
      <c r="GQZ94" s="9"/>
      <c r="GRA94" s="9"/>
      <c r="GRB94" s="78"/>
      <c r="GRC94" s="9"/>
      <c r="GRD94" s="9"/>
      <c r="GRE94" s="78"/>
      <c r="GRF94" s="9"/>
      <c r="GRG94" s="9"/>
      <c r="GRH94" s="78"/>
      <c r="GRI94" s="9"/>
      <c r="GRJ94" s="9"/>
      <c r="GRK94" s="78"/>
      <c r="GRL94" s="9"/>
      <c r="GRM94" s="9"/>
      <c r="GRN94" s="78"/>
      <c r="GRO94" s="9"/>
      <c r="GRP94" s="9"/>
      <c r="GRQ94" s="78"/>
      <c r="GRR94" s="9"/>
      <c r="GRS94" s="9"/>
      <c r="GRT94" s="78"/>
      <c r="GRU94" s="9"/>
      <c r="GRV94" s="9"/>
      <c r="GRW94" s="78"/>
      <c r="GRX94" s="9"/>
      <c r="GRY94" s="9"/>
      <c r="GRZ94" s="78"/>
      <c r="GSA94" s="9"/>
      <c r="GSB94" s="9"/>
      <c r="GSC94" s="78"/>
      <c r="GSD94" s="9"/>
      <c r="GSE94" s="9"/>
      <c r="GSF94" s="78"/>
      <c r="GSG94" s="9"/>
      <c r="GSH94" s="9"/>
      <c r="GSI94" s="78"/>
      <c r="GSJ94" s="9"/>
      <c r="GSK94" s="9"/>
      <c r="GSL94" s="78"/>
      <c r="GSM94" s="9"/>
      <c r="GSN94" s="9"/>
      <c r="GSO94" s="78"/>
      <c r="GSP94" s="9"/>
      <c r="GSQ94" s="9"/>
      <c r="GSR94" s="78"/>
      <c r="GSS94" s="9"/>
      <c r="GST94" s="9"/>
      <c r="GSU94" s="78"/>
      <c r="GSV94" s="10"/>
      <c r="GSW94" s="10"/>
      <c r="GSX94" s="10"/>
      <c r="GSY94" s="9"/>
      <c r="GSZ94" s="9"/>
      <c r="GTA94" s="78"/>
      <c r="GTB94" s="10"/>
      <c r="GTC94" s="10"/>
      <c r="GTD94" s="10"/>
      <c r="GTE94" s="9"/>
      <c r="GTF94" s="9"/>
      <c r="GTG94" s="78"/>
      <c r="GTH94" s="9"/>
      <c r="GTI94" s="9"/>
      <c r="GTJ94" s="78"/>
      <c r="GTK94" s="10"/>
      <c r="GTL94" s="10"/>
      <c r="GTM94" s="10"/>
      <c r="GTN94" s="10"/>
      <c r="GTO94" s="10"/>
      <c r="GTP94" s="10"/>
      <c r="GTQ94" s="57"/>
      <c r="GTR94" s="58"/>
      <c r="GTS94" s="9"/>
      <c r="GTT94" s="9"/>
      <c r="GTU94" s="78"/>
      <c r="GTV94" s="9"/>
      <c r="GTW94" s="9"/>
      <c r="GTX94" s="78"/>
      <c r="GTY94" s="9"/>
      <c r="GTZ94" s="9"/>
      <c r="GUA94" s="78"/>
      <c r="GUB94" s="9"/>
      <c r="GUC94" s="9"/>
      <c r="GUD94" s="78"/>
      <c r="GUE94" s="9"/>
      <c r="GUF94" s="9"/>
      <c r="GUG94" s="78"/>
      <c r="GUH94" s="9"/>
      <c r="GUI94" s="9"/>
      <c r="GUJ94" s="78"/>
      <c r="GUK94" s="9"/>
      <c r="GUL94" s="9"/>
      <c r="GUM94" s="78"/>
      <c r="GUN94" s="9"/>
      <c r="GUO94" s="9"/>
      <c r="GUP94" s="78"/>
      <c r="GUQ94" s="9"/>
      <c r="GUR94" s="9"/>
      <c r="GUS94" s="78"/>
      <c r="GUT94" s="9"/>
      <c r="GUU94" s="9"/>
      <c r="GUV94" s="78"/>
      <c r="GUW94" s="9"/>
      <c r="GUX94" s="9"/>
      <c r="GUY94" s="78"/>
      <c r="GUZ94" s="9"/>
      <c r="GVA94" s="9"/>
      <c r="GVB94" s="78"/>
      <c r="GVC94" s="9"/>
      <c r="GVD94" s="9"/>
      <c r="GVE94" s="78"/>
      <c r="GVF94" s="9"/>
      <c r="GVG94" s="9"/>
      <c r="GVH94" s="78"/>
      <c r="GVI94" s="9"/>
      <c r="GVJ94" s="9"/>
      <c r="GVK94" s="78"/>
      <c r="GVL94" s="9"/>
      <c r="GVM94" s="9"/>
      <c r="GVN94" s="78"/>
      <c r="GVO94" s="9"/>
      <c r="GVP94" s="9"/>
      <c r="GVQ94" s="78"/>
      <c r="GVR94" s="9"/>
      <c r="GVS94" s="9"/>
      <c r="GVT94" s="78"/>
      <c r="GVU94" s="9"/>
      <c r="GVV94" s="9"/>
      <c r="GVW94" s="78"/>
      <c r="GVX94" s="9"/>
      <c r="GVY94" s="9"/>
      <c r="GVZ94" s="78"/>
      <c r="GWA94" s="9"/>
      <c r="GWB94" s="9"/>
      <c r="GWC94" s="78"/>
      <c r="GWD94" s="10"/>
      <c r="GWE94" s="10"/>
      <c r="GWF94" s="10"/>
      <c r="GWG94" s="9"/>
      <c r="GWH94" s="9"/>
      <c r="GWI94" s="78"/>
      <c r="GWJ94" s="10"/>
      <c r="GWK94" s="10"/>
      <c r="GWL94" s="10"/>
      <c r="GWM94" s="9"/>
      <c r="GWN94" s="9"/>
      <c r="GWO94" s="78"/>
      <c r="GWP94" s="9"/>
      <c r="GWQ94" s="9"/>
      <c r="GWR94" s="78"/>
      <c r="GWS94" s="10"/>
      <c r="GWT94" s="10"/>
      <c r="GWU94" s="10"/>
      <c r="GWV94" s="10"/>
      <c r="GWW94" s="10"/>
      <c r="GWX94" s="10"/>
      <c r="GWY94" s="57"/>
      <c r="GWZ94" s="58"/>
      <c r="GXA94" s="9"/>
      <c r="GXB94" s="9"/>
      <c r="GXC94" s="78"/>
      <c r="GXD94" s="9"/>
      <c r="GXE94" s="9"/>
      <c r="GXF94" s="78"/>
      <c r="GXG94" s="9"/>
      <c r="GXH94" s="9"/>
      <c r="GXI94" s="78"/>
      <c r="GXJ94" s="9"/>
      <c r="GXK94" s="9"/>
      <c r="GXL94" s="78"/>
      <c r="GXM94" s="9"/>
      <c r="GXN94" s="9"/>
      <c r="GXO94" s="78"/>
      <c r="GXP94" s="9"/>
      <c r="GXQ94" s="9"/>
      <c r="GXR94" s="78"/>
      <c r="GXS94" s="9"/>
      <c r="GXT94" s="9"/>
      <c r="GXU94" s="78"/>
      <c r="GXV94" s="9"/>
      <c r="GXW94" s="9"/>
      <c r="GXX94" s="78"/>
      <c r="GXY94" s="9"/>
      <c r="GXZ94" s="9"/>
      <c r="GYA94" s="78"/>
      <c r="GYB94" s="9"/>
      <c r="GYC94" s="9"/>
      <c r="GYD94" s="78"/>
      <c r="GYE94" s="9"/>
      <c r="GYF94" s="9"/>
      <c r="GYG94" s="78"/>
      <c r="GYH94" s="9"/>
      <c r="GYI94" s="9"/>
      <c r="GYJ94" s="78"/>
      <c r="GYK94" s="9"/>
      <c r="GYL94" s="9"/>
      <c r="GYM94" s="78"/>
      <c r="GYN94" s="9"/>
      <c r="GYO94" s="9"/>
      <c r="GYP94" s="78"/>
      <c r="GYQ94" s="9"/>
      <c r="GYR94" s="9"/>
      <c r="GYS94" s="78"/>
      <c r="GYT94" s="9"/>
      <c r="GYU94" s="9"/>
      <c r="GYV94" s="78"/>
      <c r="GYW94" s="9"/>
      <c r="GYX94" s="9"/>
      <c r="GYY94" s="78"/>
      <c r="GYZ94" s="9"/>
      <c r="GZA94" s="9"/>
      <c r="GZB94" s="78"/>
      <c r="GZC94" s="9"/>
      <c r="GZD94" s="9"/>
      <c r="GZE94" s="78"/>
      <c r="GZF94" s="9"/>
      <c r="GZG94" s="9"/>
      <c r="GZH94" s="78"/>
      <c r="GZI94" s="9"/>
      <c r="GZJ94" s="9"/>
      <c r="GZK94" s="78"/>
      <c r="GZL94" s="10"/>
      <c r="GZM94" s="10"/>
      <c r="GZN94" s="10"/>
      <c r="GZO94" s="9"/>
      <c r="GZP94" s="9"/>
      <c r="GZQ94" s="78"/>
      <c r="GZR94" s="10"/>
      <c r="GZS94" s="10"/>
      <c r="GZT94" s="10"/>
      <c r="GZU94" s="9"/>
      <c r="GZV94" s="9"/>
      <c r="GZW94" s="78"/>
      <c r="GZX94" s="9"/>
      <c r="GZY94" s="9"/>
      <c r="GZZ94" s="78"/>
      <c r="HAA94" s="10"/>
      <c r="HAB94" s="10"/>
      <c r="HAC94" s="10"/>
      <c r="HAD94" s="10"/>
      <c r="HAE94" s="10"/>
      <c r="HAF94" s="10"/>
      <c r="HAG94" s="57"/>
      <c r="HAH94" s="58"/>
      <c r="HAI94" s="9"/>
      <c r="HAJ94" s="9"/>
      <c r="HAK94" s="78"/>
      <c r="HAL94" s="9"/>
      <c r="HAM94" s="9"/>
      <c r="HAN94" s="78"/>
      <c r="HAO94" s="9"/>
      <c r="HAP94" s="9"/>
      <c r="HAQ94" s="78"/>
      <c r="HAR94" s="9"/>
      <c r="HAS94" s="9"/>
      <c r="HAT94" s="78"/>
      <c r="HAU94" s="9"/>
      <c r="HAV94" s="9"/>
      <c r="HAW94" s="78"/>
      <c r="HAX94" s="9"/>
      <c r="HAY94" s="9"/>
      <c r="HAZ94" s="78"/>
      <c r="HBA94" s="9"/>
      <c r="HBB94" s="9"/>
      <c r="HBC94" s="78"/>
      <c r="HBD94" s="9"/>
      <c r="HBE94" s="9"/>
      <c r="HBF94" s="78"/>
      <c r="HBG94" s="9"/>
      <c r="HBH94" s="9"/>
      <c r="HBI94" s="78"/>
      <c r="HBJ94" s="9"/>
      <c r="HBK94" s="9"/>
      <c r="HBL94" s="78"/>
      <c r="HBM94" s="9"/>
      <c r="HBN94" s="9"/>
      <c r="HBO94" s="78"/>
      <c r="HBP94" s="9"/>
      <c r="HBQ94" s="9"/>
      <c r="HBR94" s="78"/>
      <c r="HBS94" s="9"/>
      <c r="HBT94" s="9"/>
      <c r="HBU94" s="78"/>
      <c r="HBV94" s="9"/>
      <c r="HBW94" s="9"/>
      <c r="HBX94" s="78"/>
      <c r="HBY94" s="9"/>
      <c r="HBZ94" s="9"/>
      <c r="HCA94" s="78"/>
      <c r="HCB94" s="9"/>
      <c r="HCC94" s="9"/>
      <c r="HCD94" s="78"/>
      <c r="HCE94" s="9"/>
      <c r="HCF94" s="9"/>
      <c r="HCG94" s="78"/>
      <c r="HCH94" s="9"/>
      <c r="HCI94" s="9"/>
      <c r="HCJ94" s="78"/>
      <c r="HCK94" s="9"/>
      <c r="HCL94" s="9"/>
      <c r="HCM94" s="78"/>
      <c r="HCN94" s="9"/>
      <c r="HCO94" s="9"/>
      <c r="HCP94" s="78"/>
      <c r="HCQ94" s="9"/>
      <c r="HCR94" s="9"/>
      <c r="HCS94" s="78"/>
      <c r="HCT94" s="10"/>
      <c r="HCU94" s="10"/>
      <c r="HCV94" s="10"/>
      <c r="HCW94" s="9"/>
      <c r="HCX94" s="9"/>
      <c r="HCY94" s="78"/>
      <c r="HCZ94" s="10"/>
      <c r="HDA94" s="10"/>
      <c r="HDB94" s="10"/>
      <c r="HDC94" s="9"/>
      <c r="HDD94" s="9"/>
      <c r="HDE94" s="78"/>
      <c r="HDF94" s="9"/>
      <c r="HDG94" s="9"/>
      <c r="HDH94" s="78"/>
      <c r="HDI94" s="10"/>
      <c r="HDJ94" s="10"/>
      <c r="HDK94" s="10"/>
      <c r="HDL94" s="10"/>
      <c r="HDM94" s="10"/>
      <c r="HDN94" s="10"/>
      <c r="HDO94" s="57"/>
      <c r="HDP94" s="58"/>
      <c r="HDQ94" s="9"/>
      <c r="HDR94" s="9"/>
      <c r="HDS94" s="78"/>
      <c r="HDT94" s="9"/>
      <c r="HDU94" s="9"/>
      <c r="HDV94" s="78"/>
      <c r="HDW94" s="9"/>
      <c r="HDX94" s="9"/>
      <c r="HDY94" s="78"/>
      <c r="HDZ94" s="9"/>
      <c r="HEA94" s="9"/>
      <c r="HEB94" s="78"/>
      <c r="HEC94" s="9"/>
      <c r="HED94" s="9"/>
      <c r="HEE94" s="78"/>
      <c r="HEF94" s="9"/>
      <c r="HEG94" s="9"/>
      <c r="HEH94" s="78"/>
      <c r="HEI94" s="9"/>
      <c r="HEJ94" s="9"/>
      <c r="HEK94" s="78"/>
      <c r="HEL94" s="9"/>
      <c r="HEM94" s="9"/>
      <c r="HEN94" s="78"/>
      <c r="HEO94" s="9"/>
      <c r="HEP94" s="9"/>
      <c r="HEQ94" s="78"/>
      <c r="HER94" s="9"/>
      <c r="HES94" s="9"/>
      <c r="HET94" s="78"/>
      <c r="HEU94" s="9"/>
      <c r="HEV94" s="9"/>
      <c r="HEW94" s="78"/>
      <c r="HEX94" s="9"/>
      <c r="HEY94" s="9"/>
      <c r="HEZ94" s="78"/>
      <c r="HFA94" s="9"/>
      <c r="HFB94" s="9"/>
      <c r="HFC94" s="78"/>
      <c r="HFD94" s="9"/>
      <c r="HFE94" s="9"/>
      <c r="HFF94" s="78"/>
      <c r="HFG94" s="9"/>
      <c r="HFH94" s="9"/>
      <c r="HFI94" s="78"/>
      <c r="HFJ94" s="9"/>
      <c r="HFK94" s="9"/>
      <c r="HFL94" s="78"/>
      <c r="HFM94" s="9"/>
      <c r="HFN94" s="9"/>
      <c r="HFO94" s="78"/>
      <c r="HFP94" s="9"/>
      <c r="HFQ94" s="9"/>
      <c r="HFR94" s="78"/>
      <c r="HFS94" s="9"/>
      <c r="HFT94" s="9"/>
      <c r="HFU94" s="78"/>
      <c r="HFV94" s="9"/>
      <c r="HFW94" s="9"/>
      <c r="HFX94" s="78"/>
      <c r="HFY94" s="9"/>
      <c r="HFZ94" s="9"/>
      <c r="HGA94" s="78"/>
      <c r="HGB94" s="10"/>
      <c r="HGC94" s="10"/>
      <c r="HGD94" s="10"/>
      <c r="HGE94" s="9"/>
      <c r="HGF94" s="9"/>
      <c r="HGG94" s="78"/>
      <c r="HGH94" s="10"/>
      <c r="HGI94" s="10"/>
      <c r="HGJ94" s="10"/>
      <c r="HGK94" s="9"/>
      <c r="HGL94" s="9"/>
      <c r="HGM94" s="78"/>
      <c r="HGN94" s="9"/>
      <c r="HGO94" s="9"/>
      <c r="HGP94" s="78"/>
      <c r="HGQ94" s="10"/>
      <c r="HGR94" s="10"/>
      <c r="HGS94" s="10"/>
      <c r="HGT94" s="10"/>
      <c r="HGU94" s="10"/>
      <c r="HGV94" s="10"/>
      <c r="HGW94" s="57"/>
      <c r="HGX94" s="58"/>
      <c r="HGY94" s="9"/>
      <c r="HGZ94" s="9"/>
      <c r="HHA94" s="78"/>
      <c r="HHB94" s="9"/>
      <c r="HHC94" s="9"/>
      <c r="HHD94" s="78"/>
      <c r="HHE94" s="9"/>
      <c r="HHF94" s="9"/>
      <c r="HHG94" s="78"/>
      <c r="HHH94" s="9"/>
      <c r="HHI94" s="9"/>
      <c r="HHJ94" s="78"/>
      <c r="HHK94" s="9"/>
      <c r="HHL94" s="9"/>
      <c r="HHM94" s="78"/>
      <c r="HHN94" s="9"/>
      <c r="HHO94" s="9"/>
      <c r="HHP94" s="78"/>
      <c r="HHQ94" s="9"/>
      <c r="HHR94" s="9"/>
      <c r="HHS94" s="78"/>
      <c r="HHT94" s="9"/>
      <c r="HHU94" s="9"/>
      <c r="HHV94" s="78"/>
      <c r="HHW94" s="9"/>
      <c r="HHX94" s="9"/>
      <c r="HHY94" s="78"/>
      <c r="HHZ94" s="9"/>
      <c r="HIA94" s="9"/>
      <c r="HIB94" s="78"/>
      <c r="HIC94" s="9"/>
      <c r="HID94" s="9"/>
      <c r="HIE94" s="78"/>
      <c r="HIF94" s="9"/>
      <c r="HIG94" s="9"/>
      <c r="HIH94" s="78"/>
      <c r="HII94" s="9"/>
      <c r="HIJ94" s="9"/>
      <c r="HIK94" s="78"/>
      <c r="HIL94" s="9"/>
      <c r="HIM94" s="9"/>
      <c r="HIN94" s="78"/>
      <c r="HIO94" s="9"/>
      <c r="HIP94" s="9"/>
      <c r="HIQ94" s="78"/>
      <c r="HIR94" s="9"/>
      <c r="HIS94" s="9"/>
      <c r="HIT94" s="78"/>
      <c r="HIU94" s="9"/>
      <c r="HIV94" s="9"/>
      <c r="HIW94" s="78"/>
      <c r="HIX94" s="9"/>
      <c r="HIY94" s="9"/>
      <c r="HIZ94" s="78"/>
      <c r="HJA94" s="9"/>
      <c r="HJB94" s="9"/>
      <c r="HJC94" s="78"/>
      <c r="HJD94" s="9"/>
      <c r="HJE94" s="9"/>
      <c r="HJF94" s="78"/>
      <c r="HJG94" s="9"/>
      <c r="HJH94" s="9"/>
      <c r="HJI94" s="78"/>
      <c r="HJJ94" s="10"/>
      <c r="HJK94" s="10"/>
      <c r="HJL94" s="10"/>
      <c r="HJM94" s="9"/>
      <c r="HJN94" s="9"/>
      <c r="HJO94" s="78"/>
      <c r="HJP94" s="10"/>
      <c r="HJQ94" s="10"/>
      <c r="HJR94" s="10"/>
      <c r="HJS94" s="9"/>
      <c r="HJT94" s="9"/>
      <c r="HJU94" s="78"/>
      <c r="HJV94" s="9"/>
      <c r="HJW94" s="9"/>
      <c r="HJX94" s="78"/>
      <c r="HJY94" s="10"/>
      <c r="HJZ94" s="10"/>
      <c r="HKA94" s="10"/>
      <c r="HKB94" s="10"/>
      <c r="HKC94" s="10"/>
      <c r="HKD94" s="10"/>
      <c r="HKE94" s="57"/>
      <c r="HKF94" s="58"/>
      <c r="HKG94" s="9"/>
      <c r="HKH94" s="9"/>
      <c r="HKI94" s="78"/>
      <c r="HKJ94" s="9"/>
      <c r="HKK94" s="9"/>
      <c r="HKL94" s="78"/>
      <c r="HKM94" s="9"/>
      <c r="HKN94" s="9"/>
      <c r="HKO94" s="78"/>
      <c r="HKP94" s="9"/>
      <c r="HKQ94" s="9"/>
      <c r="HKR94" s="78"/>
      <c r="HKS94" s="9"/>
      <c r="HKT94" s="9"/>
      <c r="HKU94" s="78"/>
      <c r="HKV94" s="9"/>
      <c r="HKW94" s="9"/>
      <c r="HKX94" s="78"/>
      <c r="HKY94" s="9"/>
      <c r="HKZ94" s="9"/>
      <c r="HLA94" s="78"/>
      <c r="HLB94" s="9"/>
      <c r="HLC94" s="9"/>
      <c r="HLD94" s="78"/>
      <c r="HLE94" s="9"/>
      <c r="HLF94" s="9"/>
      <c r="HLG94" s="78"/>
      <c r="HLH94" s="9"/>
      <c r="HLI94" s="9"/>
      <c r="HLJ94" s="78"/>
      <c r="HLK94" s="9"/>
      <c r="HLL94" s="9"/>
      <c r="HLM94" s="78"/>
      <c r="HLN94" s="9"/>
      <c r="HLO94" s="9"/>
      <c r="HLP94" s="78"/>
      <c r="HLQ94" s="9"/>
      <c r="HLR94" s="9"/>
      <c r="HLS94" s="78"/>
      <c r="HLT94" s="9"/>
      <c r="HLU94" s="9"/>
      <c r="HLV94" s="78"/>
      <c r="HLW94" s="9"/>
      <c r="HLX94" s="9"/>
      <c r="HLY94" s="78"/>
      <c r="HLZ94" s="9"/>
      <c r="HMA94" s="9"/>
      <c r="HMB94" s="78"/>
      <c r="HMC94" s="9"/>
      <c r="HMD94" s="9"/>
      <c r="HME94" s="78"/>
      <c r="HMF94" s="9"/>
      <c r="HMG94" s="9"/>
      <c r="HMH94" s="78"/>
      <c r="HMI94" s="9"/>
      <c r="HMJ94" s="9"/>
      <c r="HMK94" s="78"/>
      <c r="HML94" s="9"/>
      <c r="HMM94" s="9"/>
      <c r="HMN94" s="78"/>
      <c r="HMO94" s="9"/>
      <c r="HMP94" s="9"/>
      <c r="HMQ94" s="78"/>
      <c r="HMR94" s="10"/>
      <c r="HMS94" s="10"/>
      <c r="HMT94" s="10"/>
      <c r="HMU94" s="9"/>
      <c r="HMV94" s="9"/>
      <c r="HMW94" s="78"/>
      <c r="HMX94" s="10"/>
      <c r="HMY94" s="10"/>
      <c r="HMZ94" s="10"/>
      <c r="HNA94" s="9"/>
      <c r="HNB94" s="9"/>
      <c r="HNC94" s="78"/>
      <c r="HND94" s="9"/>
      <c r="HNE94" s="9"/>
      <c r="HNF94" s="78"/>
      <c r="HNG94" s="10"/>
      <c r="HNH94" s="10"/>
      <c r="HNI94" s="10"/>
      <c r="HNJ94" s="10"/>
      <c r="HNK94" s="10"/>
      <c r="HNL94" s="10"/>
      <c r="HNM94" s="57"/>
      <c r="HNN94" s="58"/>
      <c r="HNO94" s="9"/>
      <c r="HNP94" s="9"/>
      <c r="HNQ94" s="78"/>
      <c r="HNR94" s="9"/>
      <c r="HNS94" s="9"/>
      <c r="HNT94" s="78"/>
      <c r="HNU94" s="9"/>
      <c r="HNV94" s="9"/>
      <c r="HNW94" s="78"/>
      <c r="HNX94" s="9"/>
      <c r="HNY94" s="9"/>
      <c r="HNZ94" s="78"/>
      <c r="HOA94" s="9"/>
      <c r="HOB94" s="9"/>
      <c r="HOC94" s="78"/>
      <c r="HOD94" s="9"/>
      <c r="HOE94" s="9"/>
      <c r="HOF94" s="78"/>
      <c r="HOG94" s="9"/>
      <c r="HOH94" s="9"/>
      <c r="HOI94" s="78"/>
      <c r="HOJ94" s="9"/>
      <c r="HOK94" s="9"/>
      <c r="HOL94" s="78"/>
      <c r="HOM94" s="9"/>
      <c r="HON94" s="9"/>
      <c r="HOO94" s="78"/>
      <c r="HOP94" s="9"/>
      <c r="HOQ94" s="9"/>
      <c r="HOR94" s="78"/>
      <c r="HOS94" s="9"/>
      <c r="HOT94" s="9"/>
      <c r="HOU94" s="78"/>
      <c r="HOV94" s="9"/>
      <c r="HOW94" s="9"/>
      <c r="HOX94" s="78"/>
      <c r="HOY94" s="9"/>
      <c r="HOZ94" s="9"/>
      <c r="HPA94" s="78"/>
      <c r="HPB94" s="9"/>
      <c r="HPC94" s="9"/>
      <c r="HPD94" s="78"/>
      <c r="HPE94" s="9"/>
      <c r="HPF94" s="9"/>
      <c r="HPG94" s="78"/>
      <c r="HPH94" s="9"/>
      <c r="HPI94" s="9"/>
      <c r="HPJ94" s="78"/>
      <c r="HPK94" s="9"/>
      <c r="HPL94" s="9"/>
      <c r="HPM94" s="78"/>
      <c r="HPN94" s="9"/>
      <c r="HPO94" s="9"/>
      <c r="HPP94" s="78"/>
      <c r="HPQ94" s="9"/>
      <c r="HPR94" s="9"/>
      <c r="HPS94" s="78"/>
      <c r="HPT94" s="9"/>
      <c r="HPU94" s="9"/>
      <c r="HPV94" s="78"/>
      <c r="HPW94" s="9"/>
      <c r="HPX94" s="9"/>
      <c r="HPY94" s="78"/>
      <c r="HPZ94" s="10"/>
      <c r="HQA94" s="10"/>
      <c r="HQB94" s="10"/>
      <c r="HQC94" s="9"/>
      <c r="HQD94" s="9"/>
      <c r="HQE94" s="78"/>
      <c r="HQF94" s="10"/>
      <c r="HQG94" s="10"/>
      <c r="HQH94" s="10"/>
      <c r="HQI94" s="9"/>
      <c r="HQJ94" s="9"/>
      <c r="HQK94" s="78"/>
      <c r="HQL94" s="9"/>
      <c r="HQM94" s="9"/>
      <c r="HQN94" s="78"/>
      <c r="HQO94" s="10"/>
      <c r="HQP94" s="10"/>
      <c r="HQQ94" s="10"/>
      <c r="HQR94" s="10"/>
      <c r="HQS94" s="10"/>
      <c r="HQT94" s="10"/>
      <c r="HQU94" s="57"/>
      <c r="HQV94" s="58"/>
      <c r="HQW94" s="9"/>
      <c r="HQX94" s="9"/>
      <c r="HQY94" s="78"/>
      <c r="HQZ94" s="9"/>
      <c r="HRA94" s="9"/>
      <c r="HRB94" s="78"/>
      <c r="HRC94" s="9"/>
      <c r="HRD94" s="9"/>
      <c r="HRE94" s="78"/>
      <c r="HRF94" s="9"/>
      <c r="HRG94" s="9"/>
      <c r="HRH94" s="78"/>
      <c r="HRI94" s="9"/>
      <c r="HRJ94" s="9"/>
      <c r="HRK94" s="78"/>
      <c r="HRL94" s="9"/>
      <c r="HRM94" s="9"/>
      <c r="HRN94" s="78"/>
      <c r="HRO94" s="9"/>
      <c r="HRP94" s="9"/>
      <c r="HRQ94" s="78"/>
      <c r="HRR94" s="9"/>
      <c r="HRS94" s="9"/>
      <c r="HRT94" s="78"/>
      <c r="HRU94" s="9"/>
      <c r="HRV94" s="9"/>
      <c r="HRW94" s="78"/>
      <c r="HRX94" s="9"/>
      <c r="HRY94" s="9"/>
      <c r="HRZ94" s="78"/>
      <c r="HSA94" s="9"/>
      <c r="HSB94" s="9"/>
      <c r="HSC94" s="78"/>
      <c r="HSD94" s="9"/>
      <c r="HSE94" s="9"/>
      <c r="HSF94" s="78"/>
      <c r="HSG94" s="9"/>
      <c r="HSH94" s="9"/>
      <c r="HSI94" s="78"/>
      <c r="HSJ94" s="9"/>
      <c r="HSK94" s="9"/>
      <c r="HSL94" s="78"/>
      <c r="HSM94" s="9"/>
      <c r="HSN94" s="9"/>
      <c r="HSO94" s="78"/>
      <c r="HSP94" s="9"/>
      <c r="HSQ94" s="9"/>
      <c r="HSR94" s="78"/>
      <c r="HSS94" s="9"/>
      <c r="HST94" s="9"/>
      <c r="HSU94" s="78"/>
      <c r="HSV94" s="9"/>
      <c r="HSW94" s="9"/>
      <c r="HSX94" s="78"/>
      <c r="HSY94" s="9"/>
      <c r="HSZ94" s="9"/>
      <c r="HTA94" s="78"/>
      <c r="HTB94" s="9"/>
      <c r="HTC94" s="9"/>
      <c r="HTD94" s="78"/>
      <c r="HTE94" s="9"/>
      <c r="HTF94" s="9"/>
      <c r="HTG94" s="78"/>
      <c r="HTH94" s="10"/>
      <c r="HTI94" s="10"/>
      <c r="HTJ94" s="10"/>
      <c r="HTK94" s="9"/>
      <c r="HTL94" s="9"/>
      <c r="HTM94" s="78"/>
      <c r="HTN94" s="10"/>
      <c r="HTO94" s="10"/>
      <c r="HTP94" s="10"/>
      <c r="HTQ94" s="9"/>
      <c r="HTR94" s="9"/>
      <c r="HTS94" s="78"/>
      <c r="HTT94" s="9"/>
      <c r="HTU94" s="9"/>
      <c r="HTV94" s="78"/>
      <c r="HTW94" s="10"/>
      <c r="HTX94" s="10"/>
      <c r="HTY94" s="10"/>
      <c r="HTZ94" s="10"/>
      <c r="HUA94" s="10"/>
      <c r="HUB94" s="10"/>
      <c r="HUC94" s="57"/>
      <c r="HUD94" s="58"/>
      <c r="HUE94" s="9"/>
      <c r="HUF94" s="9"/>
      <c r="HUG94" s="78"/>
      <c r="HUH94" s="9"/>
      <c r="HUI94" s="9"/>
      <c r="HUJ94" s="78"/>
      <c r="HUK94" s="9"/>
      <c r="HUL94" s="9"/>
      <c r="HUM94" s="78"/>
      <c r="HUN94" s="9"/>
      <c r="HUO94" s="9"/>
      <c r="HUP94" s="78"/>
      <c r="HUQ94" s="9"/>
      <c r="HUR94" s="9"/>
      <c r="HUS94" s="78"/>
      <c r="HUT94" s="9"/>
      <c r="HUU94" s="9"/>
      <c r="HUV94" s="78"/>
      <c r="HUW94" s="9"/>
      <c r="HUX94" s="9"/>
      <c r="HUY94" s="78"/>
      <c r="HUZ94" s="9"/>
      <c r="HVA94" s="9"/>
      <c r="HVB94" s="78"/>
      <c r="HVC94" s="9"/>
      <c r="HVD94" s="9"/>
      <c r="HVE94" s="78"/>
      <c r="HVF94" s="9"/>
      <c r="HVG94" s="9"/>
      <c r="HVH94" s="78"/>
      <c r="HVI94" s="9"/>
      <c r="HVJ94" s="9"/>
      <c r="HVK94" s="78"/>
      <c r="HVL94" s="9"/>
      <c r="HVM94" s="9"/>
      <c r="HVN94" s="78"/>
      <c r="HVO94" s="9"/>
      <c r="HVP94" s="9"/>
      <c r="HVQ94" s="78"/>
      <c r="HVR94" s="9"/>
      <c r="HVS94" s="9"/>
      <c r="HVT94" s="78"/>
      <c r="HVU94" s="9"/>
      <c r="HVV94" s="9"/>
      <c r="HVW94" s="78"/>
      <c r="HVX94" s="9"/>
      <c r="HVY94" s="9"/>
      <c r="HVZ94" s="78"/>
      <c r="HWA94" s="9"/>
      <c r="HWB94" s="9"/>
      <c r="HWC94" s="78"/>
      <c r="HWD94" s="9"/>
      <c r="HWE94" s="9"/>
      <c r="HWF94" s="78"/>
      <c r="HWG94" s="9"/>
      <c r="HWH94" s="9"/>
      <c r="HWI94" s="78"/>
      <c r="HWJ94" s="9"/>
      <c r="HWK94" s="9"/>
      <c r="HWL94" s="78"/>
      <c r="HWM94" s="9"/>
      <c r="HWN94" s="9"/>
      <c r="HWO94" s="78"/>
      <c r="HWP94" s="10"/>
      <c r="HWQ94" s="10"/>
      <c r="HWR94" s="10"/>
      <c r="HWS94" s="9"/>
      <c r="HWT94" s="9"/>
      <c r="HWU94" s="78"/>
      <c r="HWV94" s="10"/>
      <c r="HWW94" s="10"/>
      <c r="HWX94" s="10"/>
      <c r="HWY94" s="9"/>
      <c r="HWZ94" s="9"/>
      <c r="HXA94" s="78"/>
      <c r="HXB94" s="9"/>
      <c r="HXC94" s="9"/>
      <c r="HXD94" s="78"/>
      <c r="HXE94" s="10"/>
      <c r="HXF94" s="10"/>
      <c r="HXG94" s="10"/>
      <c r="HXH94" s="10"/>
      <c r="HXI94" s="10"/>
      <c r="HXJ94" s="10"/>
      <c r="HXK94" s="57"/>
      <c r="HXL94" s="58"/>
      <c r="HXM94" s="9"/>
      <c r="HXN94" s="9"/>
      <c r="HXO94" s="78"/>
      <c r="HXP94" s="9"/>
      <c r="HXQ94" s="9"/>
      <c r="HXR94" s="78"/>
      <c r="HXS94" s="9"/>
      <c r="HXT94" s="9"/>
      <c r="HXU94" s="78"/>
      <c r="HXV94" s="9"/>
      <c r="HXW94" s="9"/>
      <c r="HXX94" s="78"/>
      <c r="HXY94" s="9"/>
      <c r="HXZ94" s="9"/>
      <c r="HYA94" s="78"/>
      <c r="HYB94" s="9"/>
      <c r="HYC94" s="9"/>
      <c r="HYD94" s="78"/>
      <c r="HYE94" s="9"/>
      <c r="HYF94" s="9"/>
      <c r="HYG94" s="78"/>
      <c r="HYH94" s="9"/>
      <c r="HYI94" s="9"/>
      <c r="HYJ94" s="78"/>
      <c r="HYK94" s="9"/>
      <c r="HYL94" s="9"/>
      <c r="HYM94" s="78"/>
      <c r="HYN94" s="9"/>
      <c r="HYO94" s="9"/>
      <c r="HYP94" s="78"/>
      <c r="HYQ94" s="9"/>
      <c r="HYR94" s="9"/>
      <c r="HYS94" s="78"/>
      <c r="HYT94" s="9"/>
      <c r="HYU94" s="9"/>
      <c r="HYV94" s="78"/>
      <c r="HYW94" s="9"/>
      <c r="HYX94" s="9"/>
      <c r="HYY94" s="78"/>
      <c r="HYZ94" s="9"/>
      <c r="HZA94" s="9"/>
      <c r="HZB94" s="78"/>
      <c r="HZC94" s="9"/>
      <c r="HZD94" s="9"/>
      <c r="HZE94" s="78"/>
      <c r="HZF94" s="9"/>
      <c r="HZG94" s="9"/>
      <c r="HZH94" s="78"/>
      <c r="HZI94" s="9"/>
      <c r="HZJ94" s="9"/>
      <c r="HZK94" s="78"/>
      <c r="HZL94" s="9"/>
      <c r="HZM94" s="9"/>
      <c r="HZN94" s="78"/>
      <c r="HZO94" s="9"/>
      <c r="HZP94" s="9"/>
      <c r="HZQ94" s="78"/>
      <c r="HZR94" s="9"/>
      <c r="HZS94" s="9"/>
      <c r="HZT94" s="78"/>
      <c r="HZU94" s="9"/>
      <c r="HZV94" s="9"/>
      <c r="HZW94" s="78"/>
      <c r="HZX94" s="10"/>
      <c r="HZY94" s="10"/>
      <c r="HZZ94" s="10"/>
      <c r="IAA94" s="9"/>
      <c r="IAB94" s="9"/>
      <c r="IAC94" s="78"/>
      <c r="IAD94" s="10"/>
      <c r="IAE94" s="10"/>
      <c r="IAF94" s="10"/>
      <c r="IAG94" s="9"/>
      <c r="IAH94" s="9"/>
      <c r="IAI94" s="78"/>
      <c r="IAJ94" s="9"/>
      <c r="IAK94" s="9"/>
      <c r="IAL94" s="78"/>
      <c r="IAM94" s="10"/>
      <c r="IAN94" s="10"/>
      <c r="IAO94" s="10"/>
      <c r="IAP94" s="10"/>
      <c r="IAQ94" s="10"/>
      <c r="IAR94" s="10"/>
      <c r="IAS94" s="57"/>
      <c r="IAT94" s="58"/>
      <c r="IAU94" s="9"/>
      <c r="IAV94" s="9"/>
      <c r="IAW94" s="78"/>
      <c r="IAX94" s="9"/>
      <c r="IAY94" s="9"/>
      <c r="IAZ94" s="78"/>
      <c r="IBA94" s="9"/>
      <c r="IBB94" s="9"/>
      <c r="IBC94" s="78"/>
      <c r="IBD94" s="9"/>
      <c r="IBE94" s="9"/>
      <c r="IBF94" s="78"/>
      <c r="IBG94" s="9"/>
      <c r="IBH94" s="9"/>
      <c r="IBI94" s="78"/>
      <c r="IBJ94" s="9"/>
      <c r="IBK94" s="9"/>
      <c r="IBL94" s="78"/>
      <c r="IBM94" s="9"/>
      <c r="IBN94" s="9"/>
      <c r="IBO94" s="78"/>
      <c r="IBP94" s="9"/>
      <c r="IBQ94" s="9"/>
      <c r="IBR94" s="78"/>
      <c r="IBS94" s="9"/>
      <c r="IBT94" s="9"/>
      <c r="IBU94" s="78"/>
      <c r="IBV94" s="9"/>
      <c r="IBW94" s="9"/>
      <c r="IBX94" s="78"/>
      <c r="IBY94" s="9"/>
      <c r="IBZ94" s="9"/>
      <c r="ICA94" s="78"/>
      <c r="ICB94" s="9"/>
      <c r="ICC94" s="9"/>
      <c r="ICD94" s="78"/>
      <c r="ICE94" s="9"/>
      <c r="ICF94" s="9"/>
      <c r="ICG94" s="78"/>
      <c r="ICH94" s="9"/>
      <c r="ICI94" s="9"/>
      <c r="ICJ94" s="78"/>
      <c r="ICK94" s="9"/>
      <c r="ICL94" s="9"/>
      <c r="ICM94" s="78"/>
      <c r="ICN94" s="9"/>
      <c r="ICO94" s="9"/>
      <c r="ICP94" s="78"/>
      <c r="ICQ94" s="9"/>
      <c r="ICR94" s="9"/>
      <c r="ICS94" s="78"/>
      <c r="ICT94" s="9"/>
      <c r="ICU94" s="9"/>
      <c r="ICV94" s="78"/>
      <c r="ICW94" s="9"/>
      <c r="ICX94" s="9"/>
      <c r="ICY94" s="78"/>
      <c r="ICZ94" s="9"/>
      <c r="IDA94" s="9"/>
      <c r="IDB94" s="78"/>
      <c r="IDC94" s="9"/>
      <c r="IDD94" s="9"/>
      <c r="IDE94" s="78"/>
      <c r="IDF94" s="10"/>
      <c r="IDG94" s="10"/>
      <c r="IDH94" s="10"/>
      <c r="IDI94" s="9"/>
      <c r="IDJ94" s="9"/>
      <c r="IDK94" s="78"/>
      <c r="IDL94" s="10"/>
      <c r="IDM94" s="10"/>
      <c r="IDN94" s="10"/>
      <c r="IDO94" s="9"/>
      <c r="IDP94" s="9"/>
      <c r="IDQ94" s="78"/>
      <c r="IDR94" s="9"/>
      <c r="IDS94" s="9"/>
      <c r="IDT94" s="78"/>
      <c r="IDU94" s="10"/>
      <c r="IDV94" s="10"/>
      <c r="IDW94" s="10"/>
      <c r="IDX94" s="10"/>
      <c r="IDY94" s="10"/>
      <c r="IDZ94" s="10"/>
      <c r="IEA94" s="57"/>
      <c r="IEB94" s="58"/>
      <c r="IEC94" s="9"/>
      <c r="IED94" s="9"/>
      <c r="IEE94" s="78"/>
      <c r="IEF94" s="9"/>
      <c r="IEG94" s="9"/>
      <c r="IEH94" s="78"/>
      <c r="IEI94" s="9"/>
      <c r="IEJ94" s="9"/>
      <c r="IEK94" s="78"/>
      <c r="IEL94" s="9"/>
      <c r="IEM94" s="9"/>
      <c r="IEN94" s="78"/>
      <c r="IEO94" s="9"/>
      <c r="IEP94" s="9"/>
      <c r="IEQ94" s="78"/>
      <c r="IER94" s="9"/>
      <c r="IES94" s="9"/>
      <c r="IET94" s="78"/>
      <c r="IEU94" s="9"/>
      <c r="IEV94" s="9"/>
      <c r="IEW94" s="78"/>
      <c r="IEX94" s="9"/>
      <c r="IEY94" s="9"/>
      <c r="IEZ94" s="78"/>
      <c r="IFA94" s="9"/>
      <c r="IFB94" s="9"/>
      <c r="IFC94" s="78"/>
      <c r="IFD94" s="9"/>
      <c r="IFE94" s="9"/>
      <c r="IFF94" s="78"/>
      <c r="IFG94" s="9"/>
      <c r="IFH94" s="9"/>
      <c r="IFI94" s="78"/>
      <c r="IFJ94" s="9"/>
      <c r="IFK94" s="9"/>
      <c r="IFL94" s="78"/>
      <c r="IFM94" s="9"/>
      <c r="IFN94" s="9"/>
      <c r="IFO94" s="78"/>
      <c r="IFP94" s="9"/>
      <c r="IFQ94" s="9"/>
      <c r="IFR94" s="78"/>
      <c r="IFS94" s="9"/>
      <c r="IFT94" s="9"/>
      <c r="IFU94" s="78"/>
      <c r="IFV94" s="9"/>
      <c r="IFW94" s="9"/>
      <c r="IFX94" s="78"/>
      <c r="IFY94" s="9"/>
      <c r="IFZ94" s="9"/>
      <c r="IGA94" s="78"/>
      <c r="IGB94" s="9"/>
      <c r="IGC94" s="9"/>
      <c r="IGD94" s="78"/>
      <c r="IGE94" s="9"/>
      <c r="IGF94" s="9"/>
      <c r="IGG94" s="78"/>
      <c r="IGH94" s="9"/>
      <c r="IGI94" s="9"/>
      <c r="IGJ94" s="78"/>
      <c r="IGK94" s="9"/>
      <c r="IGL94" s="9"/>
      <c r="IGM94" s="78"/>
      <c r="IGN94" s="10"/>
      <c r="IGO94" s="10"/>
      <c r="IGP94" s="10"/>
      <c r="IGQ94" s="9"/>
      <c r="IGR94" s="9"/>
      <c r="IGS94" s="78"/>
      <c r="IGT94" s="10"/>
      <c r="IGU94" s="10"/>
      <c r="IGV94" s="10"/>
      <c r="IGW94" s="9"/>
      <c r="IGX94" s="9"/>
      <c r="IGY94" s="78"/>
      <c r="IGZ94" s="9"/>
      <c r="IHA94" s="9"/>
      <c r="IHB94" s="78"/>
      <c r="IHC94" s="10"/>
      <c r="IHD94" s="10"/>
      <c r="IHE94" s="10"/>
      <c r="IHF94" s="10"/>
      <c r="IHG94" s="10"/>
      <c r="IHH94" s="10"/>
      <c r="IHI94" s="57"/>
      <c r="IHJ94" s="58"/>
      <c r="IHK94" s="9"/>
      <c r="IHL94" s="9"/>
      <c r="IHM94" s="78"/>
      <c r="IHN94" s="9"/>
      <c r="IHO94" s="9"/>
      <c r="IHP94" s="78"/>
      <c r="IHQ94" s="9"/>
      <c r="IHR94" s="9"/>
      <c r="IHS94" s="78"/>
      <c r="IHT94" s="9"/>
      <c r="IHU94" s="9"/>
      <c r="IHV94" s="78"/>
      <c r="IHW94" s="9"/>
      <c r="IHX94" s="9"/>
      <c r="IHY94" s="78"/>
      <c r="IHZ94" s="9"/>
      <c r="IIA94" s="9"/>
      <c r="IIB94" s="78"/>
      <c r="IIC94" s="9"/>
      <c r="IID94" s="9"/>
      <c r="IIE94" s="78"/>
      <c r="IIF94" s="9"/>
      <c r="IIG94" s="9"/>
      <c r="IIH94" s="78"/>
      <c r="III94" s="9"/>
      <c r="IIJ94" s="9"/>
      <c r="IIK94" s="78"/>
      <c r="IIL94" s="9"/>
      <c r="IIM94" s="9"/>
      <c r="IIN94" s="78"/>
      <c r="IIO94" s="9"/>
      <c r="IIP94" s="9"/>
      <c r="IIQ94" s="78"/>
      <c r="IIR94" s="9"/>
      <c r="IIS94" s="9"/>
      <c r="IIT94" s="78"/>
      <c r="IIU94" s="9"/>
      <c r="IIV94" s="9"/>
      <c r="IIW94" s="78"/>
      <c r="IIX94" s="9"/>
      <c r="IIY94" s="9"/>
      <c r="IIZ94" s="78"/>
      <c r="IJA94" s="9"/>
      <c r="IJB94" s="9"/>
      <c r="IJC94" s="78"/>
      <c r="IJD94" s="9"/>
      <c r="IJE94" s="9"/>
      <c r="IJF94" s="78"/>
      <c r="IJG94" s="9"/>
      <c r="IJH94" s="9"/>
      <c r="IJI94" s="78"/>
      <c r="IJJ94" s="9"/>
      <c r="IJK94" s="9"/>
      <c r="IJL94" s="78"/>
      <c r="IJM94" s="9"/>
      <c r="IJN94" s="9"/>
      <c r="IJO94" s="78"/>
      <c r="IJP94" s="9"/>
      <c r="IJQ94" s="9"/>
      <c r="IJR94" s="78"/>
      <c r="IJS94" s="9"/>
      <c r="IJT94" s="9"/>
      <c r="IJU94" s="78"/>
      <c r="IJV94" s="10"/>
      <c r="IJW94" s="10"/>
      <c r="IJX94" s="10"/>
      <c r="IJY94" s="9"/>
      <c r="IJZ94" s="9"/>
      <c r="IKA94" s="78"/>
      <c r="IKB94" s="10"/>
      <c r="IKC94" s="10"/>
      <c r="IKD94" s="10"/>
      <c r="IKE94" s="9"/>
      <c r="IKF94" s="9"/>
      <c r="IKG94" s="78"/>
      <c r="IKH94" s="9"/>
      <c r="IKI94" s="9"/>
      <c r="IKJ94" s="78"/>
      <c r="IKK94" s="10"/>
      <c r="IKL94" s="10"/>
      <c r="IKM94" s="10"/>
      <c r="IKN94" s="10"/>
      <c r="IKO94" s="10"/>
      <c r="IKP94" s="10"/>
      <c r="IKQ94" s="57"/>
      <c r="IKR94" s="58"/>
      <c r="IKS94" s="9"/>
      <c r="IKT94" s="9"/>
      <c r="IKU94" s="78"/>
      <c r="IKV94" s="9"/>
      <c r="IKW94" s="9"/>
      <c r="IKX94" s="78"/>
      <c r="IKY94" s="9"/>
      <c r="IKZ94" s="9"/>
      <c r="ILA94" s="78"/>
      <c r="ILB94" s="9"/>
      <c r="ILC94" s="9"/>
      <c r="ILD94" s="78"/>
      <c r="ILE94" s="9"/>
      <c r="ILF94" s="9"/>
      <c r="ILG94" s="78"/>
      <c r="ILH94" s="9"/>
      <c r="ILI94" s="9"/>
      <c r="ILJ94" s="78"/>
      <c r="ILK94" s="9"/>
      <c r="ILL94" s="9"/>
      <c r="ILM94" s="78"/>
      <c r="ILN94" s="9"/>
      <c r="ILO94" s="9"/>
      <c r="ILP94" s="78"/>
      <c r="ILQ94" s="9"/>
      <c r="ILR94" s="9"/>
      <c r="ILS94" s="78"/>
      <c r="ILT94" s="9"/>
      <c r="ILU94" s="9"/>
      <c r="ILV94" s="78"/>
      <c r="ILW94" s="9"/>
      <c r="ILX94" s="9"/>
      <c r="ILY94" s="78"/>
      <c r="ILZ94" s="9"/>
      <c r="IMA94" s="9"/>
      <c r="IMB94" s="78"/>
      <c r="IMC94" s="9"/>
      <c r="IMD94" s="9"/>
      <c r="IME94" s="78"/>
      <c r="IMF94" s="9"/>
      <c r="IMG94" s="9"/>
      <c r="IMH94" s="78"/>
      <c r="IMI94" s="9"/>
      <c r="IMJ94" s="9"/>
      <c r="IMK94" s="78"/>
      <c r="IML94" s="9"/>
      <c r="IMM94" s="9"/>
      <c r="IMN94" s="78"/>
      <c r="IMO94" s="9"/>
      <c r="IMP94" s="9"/>
      <c r="IMQ94" s="78"/>
      <c r="IMR94" s="9"/>
      <c r="IMS94" s="9"/>
      <c r="IMT94" s="78"/>
      <c r="IMU94" s="9"/>
      <c r="IMV94" s="9"/>
      <c r="IMW94" s="78"/>
      <c r="IMX94" s="9"/>
      <c r="IMY94" s="9"/>
      <c r="IMZ94" s="78"/>
      <c r="INA94" s="9"/>
      <c r="INB94" s="9"/>
      <c r="INC94" s="78"/>
      <c r="IND94" s="10"/>
      <c r="INE94" s="10"/>
      <c r="INF94" s="10"/>
      <c r="ING94" s="9"/>
      <c r="INH94" s="9"/>
      <c r="INI94" s="78"/>
      <c r="INJ94" s="10"/>
      <c r="INK94" s="10"/>
      <c r="INL94" s="10"/>
      <c r="INM94" s="9"/>
      <c r="INN94" s="9"/>
      <c r="INO94" s="78"/>
      <c r="INP94" s="9"/>
      <c r="INQ94" s="9"/>
      <c r="INR94" s="78"/>
      <c r="INS94" s="10"/>
      <c r="INT94" s="10"/>
      <c r="INU94" s="10"/>
      <c r="INV94" s="10"/>
      <c r="INW94" s="10"/>
      <c r="INX94" s="10"/>
      <c r="INY94" s="57"/>
      <c r="INZ94" s="58"/>
      <c r="IOA94" s="9"/>
      <c r="IOB94" s="9"/>
      <c r="IOC94" s="78"/>
      <c r="IOD94" s="9"/>
      <c r="IOE94" s="9"/>
      <c r="IOF94" s="78"/>
      <c r="IOG94" s="9"/>
      <c r="IOH94" s="9"/>
      <c r="IOI94" s="78"/>
      <c r="IOJ94" s="9"/>
      <c r="IOK94" s="9"/>
      <c r="IOL94" s="78"/>
      <c r="IOM94" s="9"/>
      <c r="ION94" s="9"/>
      <c r="IOO94" s="78"/>
      <c r="IOP94" s="9"/>
      <c r="IOQ94" s="9"/>
      <c r="IOR94" s="78"/>
      <c r="IOS94" s="9"/>
      <c r="IOT94" s="9"/>
      <c r="IOU94" s="78"/>
      <c r="IOV94" s="9"/>
      <c r="IOW94" s="9"/>
      <c r="IOX94" s="78"/>
      <c r="IOY94" s="9"/>
      <c r="IOZ94" s="9"/>
      <c r="IPA94" s="78"/>
      <c r="IPB94" s="9"/>
      <c r="IPC94" s="9"/>
      <c r="IPD94" s="78"/>
      <c r="IPE94" s="9"/>
      <c r="IPF94" s="9"/>
      <c r="IPG94" s="78"/>
      <c r="IPH94" s="9"/>
      <c r="IPI94" s="9"/>
      <c r="IPJ94" s="78"/>
      <c r="IPK94" s="9"/>
      <c r="IPL94" s="9"/>
      <c r="IPM94" s="78"/>
      <c r="IPN94" s="9"/>
      <c r="IPO94" s="9"/>
      <c r="IPP94" s="78"/>
      <c r="IPQ94" s="9"/>
      <c r="IPR94" s="9"/>
      <c r="IPS94" s="78"/>
      <c r="IPT94" s="9"/>
      <c r="IPU94" s="9"/>
      <c r="IPV94" s="78"/>
      <c r="IPW94" s="9"/>
      <c r="IPX94" s="9"/>
      <c r="IPY94" s="78"/>
      <c r="IPZ94" s="9"/>
      <c r="IQA94" s="9"/>
      <c r="IQB94" s="78"/>
      <c r="IQC94" s="9"/>
      <c r="IQD94" s="9"/>
      <c r="IQE94" s="78"/>
      <c r="IQF94" s="9"/>
      <c r="IQG94" s="9"/>
      <c r="IQH94" s="78"/>
      <c r="IQI94" s="9"/>
      <c r="IQJ94" s="9"/>
      <c r="IQK94" s="78"/>
      <c r="IQL94" s="10"/>
      <c r="IQM94" s="10"/>
      <c r="IQN94" s="10"/>
      <c r="IQO94" s="9"/>
      <c r="IQP94" s="9"/>
      <c r="IQQ94" s="78"/>
      <c r="IQR94" s="10"/>
      <c r="IQS94" s="10"/>
      <c r="IQT94" s="10"/>
      <c r="IQU94" s="9"/>
      <c r="IQV94" s="9"/>
      <c r="IQW94" s="78"/>
      <c r="IQX94" s="9"/>
      <c r="IQY94" s="9"/>
      <c r="IQZ94" s="78"/>
      <c r="IRA94" s="10"/>
      <c r="IRB94" s="10"/>
      <c r="IRC94" s="10"/>
      <c r="IRD94" s="10"/>
      <c r="IRE94" s="10"/>
      <c r="IRF94" s="10"/>
      <c r="IRG94" s="57"/>
      <c r="IRH94" s="58"/>
      <c r="IRI94" s="9"/>
      <c r="IRJ94" s="9"/>
      <c r="IRK94" s="78"/>
      <c r="IRL94" s="9"/>
      <c r="IRM94" s="9"/>
      <c r="IRN94" s="78"/>
      <c r="IRO94" s="9"/>
      <c r="IRP94" s="9"/>
      <c r="IRQ94" s="78"/>
      <c r="IRR94" s="9"/>
      <c r="IRS94" s="9"/>
      <c r="IRT94" s="78"/>
      <c r="IRU94" s="9"/>
      <c r="IRV94" s="9"/>
      <c r="IRW94" s="78"/>
      <c r="IRX94" s="9"/>
      <c r="IRY94" s="9"/>
      <c r="IRZ94" s="78"/>
      <c r="ISA94" s="9"/>
      <c r="ISB94" s="9"/>
      <c r="ISC94" s="78"/>
      <c r="ISD94" s="9"/>
      <c r="ISE94" s="9"/>
      <c r="ISF94" s="78"/>
      <c r="ISG94" s="9"/>
      <c r="ISH94" s="9"/>
      <c r="ISI94" s="78"/>
      <c r="ISJ94" s="9"/>
      <c r="ISK94" s="9"/>
      <c r="ISL94" s="78"/>
      <c r="ISM94" s="9"/>
      <c r="ISN94" s="9"/>
      <c r="ISO94" s="78"/>
      <c r="ISP94" s="9"/>
      <c r="ISQ94" s="9"/>
      <c r="ISR94" s="78"/>
      <c r="ISS94" s="9"/>
      <c r="IST94" s="9"/>
      <c r="ISU94" s="78"/>
      <c r="ISV94" s="9"/>
      <c r="ISW94" s="9"/>
      <c r="ISX94" s="78"/>
      <c r="ISY94" s="9"/>
      <c r="ISZ94" s="9"/>
      <c r="ITA94" s="78"/>
      <c r="ITB94" s="9"/>
      <c r="ITC94" s="9"/>
      <c r="ITD94" s="78"/>
      <c r="ITE94" s="9"/>
      <c r="ITF94" s="9"/>
      <c r="ITG94" s="78"/>
      <c r="ITH94" s="9"/>
      <c r="ITI94" s="9"/>
      <c r="ITJ94" s="78"/>
      <c r="ITK94" s="9"/>
      <c r="ITL94" s="9"/>
      <c r="ITM94" s="78"/>
      <c r="ITN94" s="9"/>
      <c r="ITO94" s="9"/>
      <c r="ITP94" s="78"/>
      <c r="ITQ94" s="9"/>
      <c r="ITR94" s="9"/>
      <c r="ITS94" s="78"/>
      <c r="ITT94" s="10"/>
      <c r="ITU94" s="10"/>
      <c r="ITV94" s="10"/>
      <c r="ITW94" s="9"/>
      <c r="ITX94" s="9"/>
      <c r="ITY94" s="78"/>
      <c r="ITZ94" s="10"/>
      <c r="IUA94" s="10"/>
      <c r="IUB94" s="10"/>
      <c r="IUC94" s="9"/>
      <c r="IUD94" s="9"/>
      <c r="IUE94" s="78"/>
      <c r="IUF94" s="9"/>
      <c r="IUG94" s="9"/>
      <c r="IUH94" s="78"/>
      <c r="IUI94" s="10"/>
      <c r="IUJ94" s="10"/>
      <c r="IUK94" s="10"/>
      <c r="IUL94" s="10"/>
      <c r="IUM94" s="10"/>
      <c r="IUN94" s="10"/>
      <c r="IUO94" s="57"/>
      <c r="IUP94" s="58"/>
      <c r="IUQ94" s="9"/>
      <c r="IUR94" s="9"/>
      <c r="IUS94" s="78"/>
      <c r="IUT94" s="9"/>
      <c r="IUU94" s="9"/>
      <c r="IUV94" s="78"/>
      <c r="IUW94" s="9"/>
      <c r="IUX94" s="9"/>
      <c r="IUY94" s="78"/>
      <c r="IUZ94" s="9"/>
      <c r="IVA94" s="9"/>
      <c r="IVB94" s="78"/>
      <c r="IVC94" s="9"/>
      <c r="IVD94" s="9"/>
      <c r="IVE94" s="78"/>
      <c r="IVF94" s="9"/>
      <c r="IVG94" s="9"/>
      <c r="IVH94" s="78"/>
      <c r="IVI94" s="9"/>
      <c r="IVJ94" s="9"/>
      <c r="IVK94" s="78"/>
      <c r="IVL94" s="9"/>
      <c r="IVM94" s="9"/>
      <c r="IVN94" s="78"/>
      <c r="IVO94" s="9"/>
      <c r="IVP94" s="9"/>
      <c r="IVQ94" s="78"/>
      <c r="IVR94" s="9"/>
      <c r="IVS94" s="9"/>
      <c r="IVT94" s="78"/>
      <c r="IVU94" s="9"/>
      <c r="IVV94" s="9"/>
      <c r="IVW94" s="78"/>
      <c r="IVX94" s="9"/>
      <c r="IVY94" s="9"/>
      <c r="IVZ94" s="78"/>
      <c r="IWA94" s="9"/>
      <c r="IWB94" s="9"/>
      <c r="IWC94" s="78"/>
      <c r="IWD94" s="9"/>
      <c r="IWE94" s="9"/>
      <c r="IWF94" s="78"/>
      <c r="IWG94" s="9"/>
      <c r="IWH94" s="9"/>
      <c r="IWI94" s="78"/>
      <c r="IWJ94" s="9"/>
      <c r="IWK94" s="9"/>
      <c r="IWL94" s="78"/>
      <c r="IWM94" s="9"/>
      <c r="IWN94" s="9"/>
      <c r="IWO94" s="78"/>
      <c r="IWP94" s="9"/>
      <c r="IWQ94" s="9"/>
      <c r="IWR94" s="78"/>
      <c r="IWS94" s="9"/>
      <c r="IWT94" s="9"/>
      <c r="IWU94" s="78"/>
      <c r="IWV94" s="9"/>
      <c r="IWW94" s="9"/>
      <c r="IWX94" s="78"/>
      <c r="IWY94" s="9"/>
      <c r="IWZ94" s="9"/>
      <c r="IXA94" s="78"/>
      <c r="IXB94" s="10"/>
      <c r="IXC94" s="10"/>
      <c r="IXD94" s="10"/>
      <c r="IXE94" s="9"/>
      <c r="IXF94" s="9"/>
      <c r="IXG94" s="78"/>
      <c r="IXH94" s="10"/>
      <c r="IXI94" s="10"/>
      <c r="IXJ94" s="10"/>
      <c r="IXK94" s="9"/>
      <c r="IXL94" s="9"/>
      <c r="IXM94" s="78"/>
      <c r="IXN94" s="9"/>
      <c r="IXO94" s="9"/>
      <c r="IXP94" s="78"/>
      <c r="IXQ94" s="10"/>
      <c r="IXR94" s="10"/>
      <c r="IXS94" s="10"/>
      <c r="IXT94" s="10"/>
      <c r="IXU94" s="10"/>
      <c r="IXV94" s="10"/>
      <c r="IXW94" s="57"/>
      <c r="IXX94" s="58"/>
      <c r="IXY94" s="9"/>
      <c r="IXZ94" s="9"/>
      <c r="IYA94" s="78"/>
      <c r="IYB94" s="9"/>
      <c r="IYC94" s="9"/>
      <c r="IYD94" s="78"/>
      <c r="IYE94" s="9"/>
      <c r="IYF94" s="9"/>
      <c r="IYG94" s="78"/>
      <c r="IYH94" s="9"/>
      <c r="IYI94" s="9"/>
      <c r="IYJ94" s="78"/>
      <c r="IYK94" s="9"/>
      <c r="IYL94" s="9"/>
      <c r="IYM94" s="78"/>
      <c r="IYN94" s="9"/>
      <c r="IYO94" s="9"/>
      <c r="IYP94" s="78"/>
      <c r="IYQ94" s="9"/>
      <c r="IYR94" s="9"/>
      <c r="IYS94" s="78"/>
      <c r="IYT94" s="9"/>
      <c r="IYU94" s="9"/>
      <c r="IYV94" s="78"/>
      <c r="IYW94" s="9"/>
      <c r="IYX94" s="9"/>
      <c r="IYY94" s="78"/>
      <c r="IYZ94" s="9"/>
      <c r="IZA94" s="9"/>
      <c r="IZB94" s="78"/>
      <c r="IZC94" s="9"/>
      <c r="IZD94" s="9"/>
      <c r="IZE94" s="78"/>
      <c r="IZF94" s="9"/>
      <c r="IZG94" s="9"/>
      <c r="IZH94" s="78"/>
      <c r="IZI94" s="9"/>
      <c r="IZJ94" s="9"/>
      <c r="IZK94" s="78"/>
      <c r="IZL94" s="9"/>
      <c r="IZM94" s="9"/>
      <c r="IZN94" s="78"/>
      <c r="IZO94" s="9"/>
      <c r="IZP94" s="9"/>
      <c r="IZQ94" s="78"/>
      <c r="IZR94" s="9"/>
      <c r="IZS94" s="9"/>
      <c r="IZT94" s="78"/>
      <c r="IZU94" s="9"/>
      <c r="IZV94" s="9"/>
      <c r="IZW94" s="78"/>
      <c r="IZX94" s="9"/>
      <c r="IZY94" s="9"/>
      <c r="IZZ94" s="78"/>
      <c r="JAA94" s="9"/>
      <c r="JAB94" s="9"/>
      <c r="JAC94" s="78"/>
      <c r="JAD94" s="9"/>
      <c r="JAE94" s="9"/>
      <c r="JAF94" s="78"/>
      <c r="JAG94" s="9"/>
      <c r="JAH94" s="9"/>
      <c r="JAI94" s="78"/>
      <c r="JAJ94" s="10"/>
      <c r="JAK94" s="10"/>
      <c r="JAL94" s="10"/>
      <c r="JAM94" s="9"/>
      <c r="JAN94" s="9"/>
      <c r="JAO94" s="78"/>
      <c r="JAP94" s="10"/>
      <c r="JAQ94" s="10"/>
      <c r="JAR94" s="10"/>
      <c r="JAS94" s="9"/>
      <c r="JAT94" s="9"/>
      <c r="JAU94" s="78"/>
      <c r="JAV94" s="9"/>
      <c r="JAW94" s="9"/>
      <c r="JAX94" s="78"/>
      <c r="JAY94" s="10"/>
      <c r="JAZ94" s="10"/>
      <c r="JBA94" s="10"/>
      <c r="JBB94" s="10"/>
      <c r="JBC94" s="10"/>
      <c r="JBD94" s="10"/>
      <c r="JBE94" s="57"/>
      <c r="JBF94" s="58"/>
      <c r="JBG94" s="9"/>
      <c r="JBH94" s="9"/>
      <c r="JBI94" s="78"/>
      <c r="JBJ94" s="9"/>
      <c r="JBK94" s="9"/>
      <c r="JBL94" s="78"/>
      <c r="JBM94" s="9"/>
      <c r="JBN94" s="9"/>
      <c r="JBO94" s="78"/>
      <c r="JBP94" s="9"/>
      <c r="JBQ94" s="9"/>
      <c r="JBR94" s="78"/>
      <c r="JBS94" s="9"/>
      <c r="JBT94" s="9"/>
      <c r="JBU94" s="78"/>
      <c r="JBV94" s="9"/>
      <c r="JBW94" s="9"/>
      <c r="JBX94" s="78"/>
      <c r="JBY94" s="9"/>
      <c r="JBZ94" s="9"/>
      <c r="JCA94" s="78"/>
      <c r="JCB94" s="9"/>
      <c r="JCC94" s="9"/>
      <c r="JCD94" s="78"/>
      <c r="JCE94" s="9"/>
      <c r="JCF94" s="9"/>
      <c r="JCG94" s="78"/>
      <c r="JCH94" s="9"/>
      <c r="JCI94" s="9"/>
      <c r="JCJ94" s="78"/>
      <c r="JCK94" s="9"/>
      <c r="JCL94" s="9"/>
      <c r="JCM94" s="78"/>
      <c r="JCN94" s="9"/>
      <c r="JCO94" s="9"/>
      <c r="JCP94" s="78"/>
      <c r="JCQ94" s="9"/>
      <c r="JCR94" s="9"/>
      <c r="JCS94" s="78"/>
      <c r="JCT94" s="9"/>
      <c r="JCU94" s="9"/>
      <c r="JCV94" s="78"/>
      <c r="JCW94" s="9"/>
      <c r="JCX94" s="9"/>
      <c r="JCY94" s="78"/>
      <c r="JCZ94" s="9"/>
      <c r="JDA94" s="9"/>
      <c r="JDB94" s="78"/>
      <c r="JDC94" s="9"/>
      <c r="JDD94" s="9"/>
      <c r="JDE94" s="78"/>
      <c r="JDF94" s="9"/>
      <c r="JDG94" s="9"/>
      <c r="JDH94" s="78"/>
      <c r="JDI94" s="9"/>
      <c r="JDJ94" s="9"/>
      <c r="JDK94" s="78"/>
      <c r="JDL94" s="9"/>
      <c r="JDM94" s="9"/>
      <c r="JDN94" s="78"/>
      <c r="JDO94" s="9"/>
      <c r="JDP94" s="9"/>
      <c r="JDQ94" s="78"/>
      <c r="JDR94" s="10"/>
      <c r="JDS94" s="10"/>
      <c r="JDT94" s="10"/>
      <c r="JDU94" s="9"/>
      <c r="JDV94" s="9"/>
      <c r="JDW94" s="78"/>
      <c r="JDX94" s="10"/>
      <c r="JDY94" s="10"/>
      <c r="JDZ94" s="10"/>
      <c r="JEA94" s="9"/>
      <c r="JEB94" s="9"/>
      <c r="JEC94" s="78"/>
      <c r="JED94" s="9"/>
      <c r="JEE94" s="9"/>
      <c r="JEF94" s="78"/>
      <c r="JEG94" s="10"/>
      <c r="JEH94" s="10"/>
      <c r="JEI94" s="10"/>
      <c r="JEJ94" s="10"/>
      <c r="JEK94" s="10"/>
      <c r="JEL94" s="10"/>
      <c r="JEM94" s="57"/>
      <c r="JEN94" s="58"/>
      <c r="JEO94" s="9"/>
      <c r="JEP94" s="9"/>
      <c r="JEQ94" s="78"/>
      <c r="JER94" s="9"/>
      <c r="JES94" s="9"/>
      <c r="JET94" s="78"/>
      <c r="JEU94" s="9"/>
      <c r="JEV94" s="9"/>
      <c r="JEW94" s="78"/>
      <c r="JEX94" s="9"/>
      <c r="JEY94" s="9"/>
      <c r="JEZ94" s="78"/>
      <c r="JFA94" s="9"/>
      <c r="JFB94" s="9"/>
      <c r="JFC94" s="78"/>
      <c r="JFD94" s="9"/>
      <c r="JFE94" s="9"/>
      <c r="JFF94" s="78"/>
      <c r="JFG94" s="9"/>
      <c r="JFH94" s="9"/>
      <c r="JFI94" s="78"/>
      <c r="JFJ94" s="9"/>
      <c r="JFK94" s="9"/>
      <c r="JFL94" s="78"/>
      <c r="JFM94" s="9"/>
      <c r="JFN94" s="9"/>
      <c r="JFO94" s="78"/>
      <c r="JFP94" s="9"/>
      <c r="JFQ94" s="9"/>
      <c r="JFR94" s="78"/>
      <c r="JFS94" s="9"/>
      <c r="JFT94" s="9"/>
      <c r="JFU94" s="78"/>
      <c r="JFV94" s="9"/>
      <c r="JFW94" s="9"/>
      <c r="JFX94" s="78"/>
      <c r="JFY94" s="9"/>
      <c r="JFZ94" s="9"/>
      <c r="JGA94" s="78"/>
      <c r="JGB94" s="9"/>
      <c r="JGC94" s="9"/>
      <c r="JGD94" s="78"/>
      <c r="JGE94" s="9"/>
      <c r="JGF94" s="9"/>
      <c r="JGG94" s="78"/>
      <c r="JGH94" s="9"/>
      <c r="JGI94" s="9"/>
      <c r="JGJ94" s="78"/>
      <c r="JGK94" s="9"/>
      <c r="JGL94" s="9"/>
      <c r="JGM94" s="78"/>
      <c r="JGN94" s="9"/>
      <c r="JGO94" s="9"/>
      <c r="JGP94" s="78"/>
      <c r="JGQ94" s="9"/>
      <c r="JGR94" s="9"/>
      <c r="JGS94" s="78"/>
      <c r="JGT94" s="9"/>
      <c r="JGU94" s="9"/>
      <c r="JGV94" s="78"/>
      <c r="JGW94" s="9"/>
      <c r="JGX94" s="9"/>
      <c r="JGY94" s="78"/>
      <c r="JGZ94" s="10"/>
      <c r="JHA94" s="10"/>
      <c r="JHB94" s="10"/>
      <c r="JHC94" s="9"/>
      <c r="JHD94" s="9"/>
      <c r="JHE94" s="78"/>
      <c r="JHF94" s="10"/>
      <c r="JHG94" s="10"/>
      <c r="JHH94" s="10"/>
      <c r="JHI94" s="9"/>
      <c r="JHJ94" s="9"/>
      <c r="JHK94" s="78"/>
      <c r="JHL94" s="9"/>
      <c r="JHM94" s="9"/>
      <c r="JHN94" s="78"/>
      <c r="JHO94" s="10"/>
      <c r="JHP94" s="10"/>
      <c r="JHQ94" s="10"/>
      <c r="JHR94" s="10"/>
      <c r="JHS94" s="10"/>
      <c r="JHT94" s="10"/>
      <c r="JHU94" s="57"/>
      <c r="JHV94" s="58"/>
      <c r="JHW94" s="9"/>
      <c r="JHX94" s="9"/>
      <c r="JHY94" s="78"/>
      <c r="JHZ94" s="9"/>
      <c r="JIA94" s="9"/>
      <c r="JIB94" s="78"/>
      <c r="JIC94" s="9"/>
      <c r="JID94" s="9"/>
      <c r="JIE94" s="78"/>
      <c r="JIF94" s="9"/>
      <c r="JIG94" s="9"/>
      <c r="JIH94" s="78"/>
      <c r="JII94" s="9"/>
      <c r="JIJ94" s="9"/>
      <c r="JIK94" s="78"/>
      <c r="JIL94" s="9"/>
      <c r="JIM94" s="9"/>
      <c r="JIN94" s="78"/>
      <c r="JIO94" s="9"/>
      <c r="JIP94" s="9"/>
      <c r="JIQ94" s="78"/>
      <c r="JIR94" s="9"/>
      <c r="JIS94" s="9"/>
      <c r="JIT94" s="78"/>
      <c r="JIU94" s="9"/>
      <c r="JIV94" s="9"/>
      <c r="JIW94" s="78"/>
      <c r="JIX94" s="9"/>
      <c r="JIY94" s="9"/>
      <c r="JIZ94" s="78"/>
      <c r="JJA94" s="9"/>
      <c r="JJB94" s="9"/>
      <c r="JJC94" s="78"/>
      <c r="JJD94" s="9"/>
      <c r="JJE94" s="9"/>
      <c r="JJF94" s="78"/>
      <c r="JJG94" s="9"/>
      <c r="JJH94" s="9"/>
      <c r="JJI94" s="78"/>
      <c r="JJJ94" s="9"/>
      <c r="JJK94" s="9"/>
      <c r="JJL94" s="78"/>
      <c r="JJM94" s="9"/>
      <c r="JJN94" s="9"/>
      <c r="JJO94" s="78"/>
      <c r="JJP94" s="9"/>
      <c r="JJQ94" s="9"/>
      <c r="JJR94" s="78"/>
      <c r="JJS94" s="9"/>
      <c r="JJT94" s="9"/>
      <c r="JJU94" s="78"/>
      <c r="JJV94" s="9"/>
      <c r="JJW94" s="9"/>
      <c r="JJX94" s="78"/>
      <c r="JJY94" s="9"/>
      <c r="JJZ94" s="9"/>
      <c r="JKA94" s="78"/>
      <c r="JKB94" s="9"/>
      <c r="JKC94" s="9"/>
      <c r="JKD94" s="78"/>
      <c r="JKE94" s="9"/>
      <c r="JKF94" s="9"/>
      <c r="JKG94" s="78"/>
      <c r="JKH94" s="10"/>
      <c r="JKI94" s="10"/>
      <c r="JKJ94" s="10"/>
      <c r="JKK94" s="9"/>
      <c r="JKL94" s="9"/>
      <c r="JKM94" s="78"/>
      <c r="JKN94" s="10"/>
      <c r="JKO94" s="10"/>
      <c r="JKP94" s="10"/>
      <c r="JKQ94" s="9"/>
      <c r="JKR94" s="9"/>
      <c r="JKS94" s="78"/>
      <c r="JKT94" s="9"/>
      <c r="JKU94" s="9"/>
      <c r="JKV94" s="78"/>
      <c r="JKW94" s="10"/>
      <c r="JKX94" s="10"/>
      <c r="JKY94" s="10"/>
      <c r="JKZ94" s="10"/>
      <c r="JLA94" s="10"/>
      <c r="JLB94" s="10"/>
      <c r="JLC94" s="57"/>
      <c r="JLD94" s="58"/>
      <c r="JLE94" s="9"/>
      <c r="JLF94" s="9"/>
      <c r="JLG94" s="78"/>
      <c r="JLH94" s="9"/>
      <c r="JLI94" s="9"/>
      <c r="JLJ94" s="78"/>
      <c r="JLK94" s="9"/>
      <c r="JLL94" s="9"/>
      <c r="JLM94" s="78"/>
      <c r="JLN94" s="9"/>
      <c r="JLO94" s="9"/>
      <c r="JLP94" s="78"/>
      <c r="JLQ94" s="9"/>
      <c r="JLR94" s="9"/>
      <c r="JLS94" s="78"/>
      <c r="JLT94" s="9"/>
      <c r="JLU94" s="9"/>
      <c r="JLV94" s="78"/>
      <c r="JLW94" s="9"/>
      <c r="JLX94" s="9"/>
      <c r="JLY94" s="78"/>
      <c r="JLZ94" s="9"/>
      <c r="JMA94" s="9"/>
      <c r="JMB94" s="78"/>
      <c r="JMC94" s="9"/>
      <c r="JMD94" s="9"/>
      <c r="JME94" s="78"/>
      <c r="JMF94" s="9"/>
      <c r="JMG94" s="9"/>
      <c r="JMH94" s="78"/>
      <c r="JMI94" s="9"/>
      <c r="JMJ94" s="9"/>
      <c r="JMK94" s="78"/>
      <c r="JML94" s="9"/>
      <c r="JMM94" s="9"/>
      <c r="JMN94" s="78"/>
      <c r="JMO94" s="9"/>
      <c r="JMP94" s="9"/>
      <c r="JMQ94" s="78"/>
      <c r="JMR94" s="9"/>
      <c r="JMS94" s="9"/>
      <c r="JMT94" s="78"/>
      <c r="JMU94" s="9"/>
      <c r="JMV94" s="9"/>
      <c r="JMW94" s="78"/>
      <c r="JMX94" s="9"/>
      <c r="JMY94" s="9"/>
      <c r="JMZ94" s="78"/>
      <c r="JNA94" s="9"/>
      <c r="JNB94" s="9"/>
      <c r="JNC94" s="78"/>
      <c r="JND94" s="9"/>
      <c r="JNE94" s="9"/>
      <c r="JNF94" s="78"/>
      <c r="JNG94" s="9"/>
      <c r="JNH94" s="9"/>
      <c r="JNI94" s="78"/>
      <c r="JNJ94" s="9"/>
      <c r="JNK94" s="9"/>
      <c r="JNL94" s="78"/>
      <c r="JNM94" s="9"/>
      <c r="JNN94" s="9"/>
      <c r="JNO94" s="78"/>
      <c r="JNP94" s="10"/>
      <c r="JNQ94" s="10"/>
      <c r="JNR94" s="10"/>
      <c r="JNS94" s="9"/>
      <c r="JNT94" s="9"/>
      <c r="JNU94" s="78"/>
      <c r="JNV94" s="10"/>
      <c r="JNW94" s="10"/>
      <c r="JNX94" s="10"/>
      <c r="JNY94" s="9"/>
      <c r="JNZ94" s="9"/>
      <c r="JOA94" s="78"/>
      <c r="JOB94" s="9"/>
      <c r="JOC94" s="9"/>
      <c r="JOD94" s="78"/>
      <c r="JOE94" s="10"/>
      <c r="JOF94" s="10"/>
      <c r="JOG94" s="10"/>
      <c r="JOH94" s="10"/>
      <c r="JOI94" s="10"/>
      <c r="JOJ94" s="10"/>
      <c r="JOK94" s="57"/>
      <c r="JOL94" s="58"/>
      <c r="JOM94" s="9"/>
      <c r="JON94" s="9"/>
      <c r="JOO94" s="78"/>
      <c r="JOP94" s="9"/>
      <c r="JOQ94" s="9"/>
      <c r="JOR94" s="78"/>
      <c r="JOS94" s="9"/>
      <c r="JOT94" s="9"/>
      <c r="JOU94" s="78"/>
      <c r="JOV94" s="9"/>
      <c r="JOW94" s="9"/>
      <c r="JOX94" s="78"/>
      <c r="JOY94" s="9"/>
      <c r="JOZ94" s="9"/>
      <c r="JPA94" s="78"/>
      <c r="JPB94" s="9"/>
      <c r="JPC94" s="9"/>
      <c r="JPD94" s="78"/>
      <c r="JPE94" s="9"/>
      <c r="JPF94" s="9"/>
      <c r="JPG94" s="78"/>
      <c r="JPH94" s="9"/>
      <c r="JPI94" s="9"/>
      <c r="JPJ94" s="78"/>
      <c r="JPK94" s="9"/>
      <c r="JPL94" s="9"/>
      <c r="JPM94" s="78"/>
      <c r="JPN94" s="9"/>
      <c r="JPO94" s="9"/>
      <c r="JPP94" s="78"/>
      <c r="JPQ94" s="9"/>
      <c r="JPR94" s="9"/>
      <c r="JPS94" s="78"/>
      <c r="JPT94" s="9"/>
      <c r="JPU94" s="9"/>
      <c r="JPV94" s="78"/>
      <c r="JPW94" s="9"/>
      <c r="JPX94" s="9"/>
      <c r="JPY94" s="78"/>
      <c r="JPZ94" s="9"/>
      <c r="JQA94" s="9"/>
      <c r="JQB94" s="78"/>
      <c r="JQC94" s="9"/>
      <c r="JQD94" s="9"/>
      <c r="JQE94" s="78"/>
      <c r="JQF94" s="9"/>
      <c r="JQG94" s="9"/>
      <c r="JQH94" s="78"/>
      <c r="JQI94" s="9"/>
      <c r="JQJ94" s="9"/>
      <c r="JQK94" s="78"/>
      <c r="JQL94" s="9"/>
      <c r="JQM94" s="9"/>
      <c r="JQN94" s="78"/>
      <c r="JQO94" s="9"/>
      <c r="JQP94" s="9"/>
      <c r="JQQ94" s="78"/>
      <c r="JQR94" s="9"/>
      <c r="JQS94" s="9"/>
      <c r="JQT94" s="78"/>
      <c r="JQU94" s="9"/>
      <c r="JQV94" s="9"/>
      <c r="JQW94" s="78"/>
      <c r="JQX94" s="10"/>
      <c r="JQY94" s="10"/>
      <c r="JQZ94" s="10"/>
      <c r="JRA94" s="9"/>
      <c r="JRB94" s="9"/>
      <c r="JRC94" s="78"/>
      <c r="JRD94" s="10"/>
      <c r="JRE94" s="10"/>
      <c r="JRF94" s="10"/>
      <c r="JRG94" s="9"/>
      <c r="JRH94" s="9"/>
      <c r="JRI94" s="78"/>
      <c r="JRJ94" s="9"/>
      <c r="JRK94" s="9"/>
      <c r="JRL94" s="78"/>
      <c r="JRM94" s="10"/>
      <c r="JRN94" s="10"/>
      <c r="JRO94" s="10"/>
      <c r="JRP94" s="10"/>
      <c r="JRQ94" s="10"/>
      <c r="JRR94" s="10"/>
      <c r="JRS94" s="57"/>
      <c r="JRT94" s="58"/>
      <c r="JRU94" s="9"/>
      <c r="JRV94" s="9"/>
      <c r="JRW94" s="78"/>
      <c r="JRX94" s="9"/>
      <c r="JRY94" s="9"/>
      <c r="JRZ94" s="78"/>
      <c r="JSA94" s="9"/>
      <c r="JSB94" s="9"/>
      <c r="JSC94" s="78"/>
      <c r="JSD94" s="9"/>
      <c r="JSE94" s="9"/>
      <c r="JSF94" s="78"/>
      <c r="JSG94" s="9"/>
      <c r="JSH94" s="9"/>
      <c r="JSI94" s="78"/>
      <c r="JSJ94" s="9"/>
      <c r="JSK94" s="9"/>
      <c r="JSL94" s="78"/>
      <c r="JSM94" s="9"/>
      <c r="JSN94" s="9"/>
      <c r="JSO94" s="78"/>
      <c r="JSP94" s="9"/>
      <c r="JSQ94" s="9"/>
      <c r="JSR94" s="78"/>
      <c r="JSS94" s="9"/>
      <c r="JST94" s="9"/>
      <c r="JSU94" s="78"/>
      <c r="JSV94" s="9"/>
      <c r="JSW94" s="9"/>
      <c r="JSX94" s="78"/>
      <c r="JSY94" s="9"/>
      <c r="JSZ94" s="9"/>
      <c r="JTA94" s="78"/>
      <c r="JTB94" s="9"/>
      <c r="JTC94" s="9"/>
      <c r="JTD94" s="78"/>
      <c r="JTE94" s="9"/>
      <c r="JTF94" s="9"/>
      <c r="JTG94" s="78"/>
      <c r="JTH94" s="9"/>
      <c r="JTI94" s="9"/>
      <c r="JTJ94" s="78"/>
      <c r="JTK94" s="9"/>
      <c r="JTL94" s="9"/>
      <c r="JTM94" s="78"/>
      <c r="JTN94" s="9"/>
      <c r="JTO94" s="9"/>
      <c r="JTP94" s="78"/>
      <c r="JTQ94" s="9"/>
      <c r="JTR94" s="9"/>
      <c r="JTS94" s="78"/>
      <c r="JTT94" s="9"/>
      <c r="JTU94" s="9"/>
      <c r="JTV94" s="78"/>
      <c r="JTW94" s="9"/>
      <c r="JTX94" s="9"/>
      <c r="JTY94" s="78"/>
      <c r="JTZ94" s="9"/>
      <c r="JUA94" s="9"/>
      <c r="JUB94" s="78"/>
      <c r="JUC94" s="9"/>
      <c r="JUD94" s="9"/>
      <c r="JUE94" s="78"/>
      <c r="JUF94" s="10"/>
      <c r="JUG94" s="10"/>
      <c r="JUH94" s="10"/>
      <c r="JUI94" s="9"/>
      <c r="JUJ94" s="9"/>
      <c r="JUK94" s="78"/>
      <c r="JUL94" s="10"/>
      <c r="JUM94" s="10"/>
      <c r="JUN94" s="10"/>
      <c r="JUO94" s="9"/>
      <c r="JUP94" s="9"/>
      <c r="JUQ94" s="78"/>
      <c r="JUR94" s="9"/>
      <c r="JUS94" s="9"/>
      <c r="JUT94" s="78"/>
      <c r="JUU94" s="10"/>
      <c r="JUV94" s="10"/>
      <c r="JUW94" s="10"/>
      <c r="JUX94" s="10"/>
      <c r="JUY94" s="10"/>
      <c r="JUZ94" s="10"/>
      <c r="JVA94" s="57"/>
      <c r="JVB94" s="58"/>
      <c r="JVC94" s="9"/>
      <c r="JVD94" s="9"/>
      <c r="JVE94" s="78"/>
      <c r="JVF94" s="9"/>
      <c r="JVG94" s="9"/>
      <c r="JVH94" s="78"/>
      <c r="JVI94" s="9"/>
      <c r="JVJ94" s="9"/>
      <c r="JVK94" s="78"/>
      <c r="JVL94" s="9"/>
      <c r="JVM94" s="9"/>
      <c r="JVN94" s="78"/>
      <c r="JVO94" s="9"/>
      <c r="JVP94" s="9"/>
      <c r="JVQ94" s="78"/>
      <c r="JVR94" s="9"/>
      <c r="JVS94" s="9"/>
      <c r="JVT94" s="78"/>
      <c r="JVU94" s="9"/>
      <c r="JVV94" s="9"/>
      <c r="JVW94" s="78"/>
      <c r="JVX94" s="9"/>
      <c r="JVY94" s="9"/>
      <c r="JVZ94" s="78"/>
      <c r="JWA94" s="9"/>
      <c r="JWB94" s="9"/>
      <c r="JWC94" s="78"/>
      <c r="JWD94" s="9"/>
      <c r="JWE94" s="9"/>
      <c r="JWF94" s="78"/>
      <c r="JWG94" s="9"/>
      <c r="JWH94" s="9"/>
      <c r="JWI94" s="78"/>
      <c r="JWJ94" s="9"/>
      <c r="JWK94" s="9"/>
      <c r="JWL94" s="78"/>
      <c r="JWM94" s="9"/>
      <c r="JWN94" s="9"/>
      <c r="JWO94" s="78"/>
      <c r="JWP94" s="9"/>
      <c r="JWQ94" s="9"/>
      <c r="JWR94" s="78"/>
      <c r="JWS94" s="9"/>
      <c r="JWT94" s="9"/>
      <c r="JWU94" s="78"/>
      <c r="JWV94" s="9"/>
      <c r="JWW94" s="9"/>
      <c r="JWX94" s="78"/>
      <c r="JWY94" s="9"/>
      <c r="JWZ94" s="9"/>
      <c r="JXA94" s="78"/>
      <c r="JXB94" s="9"/>
      <c r="JXC94" s="9"/>
      <c r="JXD94" s="78"/>
      <c r="JXE94" s="9"/>
      <c r="JXF94" s="9"/>
      <c r="JXG94" s="78"/>
      <c r="JXH94" s="9"/>
      <c r="JXI94" s="9"/>
      <c r="JXJ94" s="78"/>
      <c r="JXK94" s="9"/>
      <c r="JXL94" s="9"/>
      <c r="JXM94" s="78"/>
      <c r="JXN94" s="10"/>
      <c r="JXO94" s="10"/>
      <c r="JXP94" s="10"/>
      <c r="JXQ94" s="9"/>
      <c r="JXR94" s="9"/>
      <c r="JXS94" s="78"/>
      <c r="JXT94" s="10"/>
      <c r="JXU94" s="10"/>
      <c r="JXV94" s="10"/>
      <c r="JXW94" s="9"/>
      <c r="JXX94" s="9"/>
      <c r="JXY94" s="78"/>
      <c r="JXZ94" s="9"/>
      <c r="JYA94" s="9"/>
      <c r="JYB94" s="78"/>
      <c r="JYC94" s="10"/>
      <c r="JYD94" s="10"/>
      <c r="JYE94" s="10"/>
      <c r="JYF94" s="10"/>
      <c r="JYG94" s="10"/>
      <c r="JYH94" s="10"/>
      <c r="JYI94" s="57"/>
      <c r="JYJ94" s="58"/>
      <c r="JYK94" s="9"/>
      <c r="JYL94" s="9"/>
      <c r="JYM94" s="78"/>
      <c r="JYN94" s="9"/>
      <c r="JYO94" s="9"/>
      <c r="JYP94" s="78"/>
      <c r="JYQ94" s="9"/>
      <c r="JYR94" s="9"/>
      <c r="JYS94" s="78"/>
      <c r="JYT94" s="9"/>
      <c r="JYU94" s="9"/>
      <c r="JYV94" s="78"/>
      <c r="JYW94" s="9"/>
      <c r="JYX94" s="9"/>
      <c r="JYY94" s="78"/>
      <c r="JYZ94" s="9"/>
      <c r="JZA94" s="9"/>
      <c r="JZB94" s="78"/>
      <c r="JZC94" s="9"/>
      <c r="JZD94" s="9"/>
      <c r="JZE94" s="78"/>
      <c r="JZF94" s="9"/>
      <c r="JZG94" s="9"/>
      <c r="JZH94" s="78"/>
      <c r="JZI94" s="9"/>
      <c r="JZJ94" s="9"/>
      <c r="JZK94" s="78"/>
      <c r="JZL94" s="9"/>
      <c r="JZM94" s="9"/>
      <c r="JZN94" s="78"/>
      <c r="JZO94" s="9"/>
      <c r="JZP94" s="9"/>
      <c r="JZQ94" s="78"/>
      <c r="JZR94" s="9"/>
      <c r="JZS94" s="9"/>
      <c r="JZT94" s="78"/>
      <c r="JZU94" s="9"/>
      <c r="JZV94" s="9"/>
      <c r="JZW94" s="78"/>
      <c r="JZX94" s="9"/>
      <c r="JZY94" s="9"/>
      <c r="JZZ94" s="78"/>
      <c r="KAA94" s="9"/>
      <c r="KAB94" s="9"/>
      <c r="KAC94" s="78"/>
      <c r="KAD94" s="9"/>
      <c r="KAE94" s="9"/>
      <c r="KAF94" s="78"/>
      <c r="KAG94" s="9"/>
      <c r="KAH94" s="9"/>
      <c r="KAI94" s="78"/>
      <c r="KAJ94" s="9"/>
      <c r="KAK94" s="9"/>
      <c r="KAL94" s="78"/>
      <c r="KAM94" s="9"/>
      <c r="KAN94" s="9"/>
      <c r="KAO94" s="78"/>
      <c r="KAP94" s="9"/>
      <c r="KAQ94" s="9"/>
      <c r="KAR94" s="78"/>
      <c r="KAS94" s="9"/>
      <c r="KAT94" s="9"/>
      <c r="KAU94" s="78"/>
      <c r="KAV94" s="10"/>
      <c r="KAW94" s="10"/>
      <c r="KAX94" s="10"/>
      <c r="KAY94" s="9"/>
      <c r="KAZ94" s="9"/>
      <c r="KBA94" s="78"/>
      <c r="KBB94" s="10"/>
      <c r="KBC94" s="10"/>
      <c r="KBD94" s="10"/>
      <c r="KBE94" s="9"/>
      <c r="KBF94" s="9"/>
      <c r="KBG94" s="78"/>
      <c r="KBH94" s="9"/>
      <c r="KBI94" s="9"/>
      <c r="KBJ94" s="78"/>
      <c r="KBK94" s="10"/>
      <c r="KBL94" s="10"/>
      <c r="KBM94" s="10"/>
      <c r="KBN94" s="10"/>
      <c r="KBO94" s="10"/>
      <c r="KBP94" s="10"/>
      <c r="KBQ94" s="57"/>
      <c r="KBR94" s="58"/>
      <c r="KBS94" s="9"/>
      <c r="KBT94" s="9"/>
      <c r="KBU94" s="78"/>
      <c r="KBV94" s="9"/>
      <c r="KBW94" s="9"/>
      <c r="KBX94" s="78"/>
      <c r="KBY94" s="9"/>
      <c r="KBZ94" s="9"/>
      <c r="KCA94" s="78"/>
      <c r="KCB94" s="9"/>
      <c r="KCC94" s="9"/>
      <c r="KCD94" s="78"/>
      <c r="KCE94" s="9"/>
      <c r="KCF94" s="9"/>
      <c r="KCG94" s="78"/>
      <c r="KCH94" s="9"/>
      <c r="KCI94" s="9"/>
      <c r="KCJ94" s="78"/>
      <c r="KCK94" s="9"/>
      <c r="KCL94" s="9"/>
      <c r="KCM94" s="78"/>
      <c r="KCN94" s="9"/>
      <c r="KCO94" s="9"/>
      <c r="KCP94" s="78"/>
      <c r="KCQ94" s="9"/>
      <c r="KCR94" s="9"/>
      <c r="KCS94" s="78"/>
      <c r="KCT94" s="9"/>
      <c r="KCU94" s="9"/>
      <c r="KCV94" s="78"/>
      <c r="KCW94" s="9"/>
      <c r="KCX94" s="9"/>
      <c r="KCY94" s="78"/>
      <c r="KCZ94" s="9"/>
      <c r="KDA94" s="9"/>
      <c r="KDB94" s="78"/>
      <c r="KDC94" s="9"/>
      <c r="KDD94" s="9"/>
      <c r="KDE94" s="78"/>
      <c r="KDF94" s="9"/>
      <c r="KDG94" s="9"/>
      <c r="KDH94" s="78"/>
      <c r="KDI94" s="9"/>
      <c r="KDJ94" s="9"/>
      <c r="KDK94" s="78"/>
      <c r="KDL94" s="9"/>
      <c r="KDM94" s="9"/>
      <c r="KDN94" s="78"/>
      <c r="KDO94" s="9"/>
      <c r="KDP94" s="9"/>
      <c r="KDQ94" s="78"/>
      <c r="KDR94" s="9"/>
      <c r="KDS94" s="9"/>
      <c r="KDT94" s="78"/>
      <c r="KDU94" s="9"/>
      <c r="KDV94" s="9"/>
      <c r="KDW94" s="78"/>
      <c r="KDX94" s="9"/>
      <c r="KDY94" s="9"/>
      <c r="KDZ94" s="78"/>
      <c r="KEA94" s="9"/>
      <c r="KEB94" s="9"/>
      <c r="KEC94" s="78"/>
      <c r="KED94" s="10"/>
      <c r="KEE94" s="10"/>
      <c r="KEF94" s="10"/>
      <c r="KEG94" s="9"/>
      <c r="KEH94" s="9"/>
      <c r="KEI94" s="78"/>
      <c r="KEJ94" s="10"/>
      <c r="KEK94" s="10"/>
      <c r="KEL94" s="10"/>
      <c r="KEM94" s="9"/>
      <c r="KEN94" s="9"/>
      <c r="KEO94" s="78"/>
      <c r="KEP94" s="9"/>
      <c r="KEQ94" s="9"/>
      <c r="KER94" s="78"/>
      <c r="KES94" s="10"/>
      <c r="KET94" s="10"/>
      <c r="KEU94" s="10"/>
      <c r="KEV94" s="10"/>
      <c r="KEW94" s="10"/>
      <c r="KEX94" s="10"/>
      <c r="KEY94" s="57"/>
      <c r="KEZ94" s="58"/>
      <c r="KFA94" s="9"/>
      <c r="KFB94" s="9"/>
      <c r="KFC94" s="78"/>
      <c r="KFD94" s="9"/>
      <c r="KFE94" s="9"/>
      <c r="KFF94" s="78"/>
      <c r="KFG94" s="9"/>
      <c r="KFH94" s="9"/>
      <c r="KFI94" s="78"/>
      <c r="KFJ94" s="9"/>
      <c r="KFK94" s="9"/>
      <c r="KFL94" s="78"/>
      <c r="KFM94" s="9"/>
      <c r="KFN94" s="9"/>
      <c r="KFO94" s="78"/>
      <c r="KFP94" s="9"/>
      <c r="KFQ94" s="9"/>
      <c r="KFR94" s="78"/>
      <c r="KFS94" s="9"/>
      <c r="KFT94" s="9"/>
      <c r="KFU94" s="78"/>
      <c r="KFV94" s="9"/>
      <c r="KFW94" s="9"/>
      <c r="KFX94" s="78"/>
      <c r="KFY94" s="9"/>
      <c r="KFZ94" s="9"/>
      <c r="KGA94" s="78"/>
      <c r="KGB94" s="9"/>
      <c r="KGC94" s="9"/>
      <c r="KGD94" s="78"/>
      <c r="KGE94" s="9"/>
      <c r="KGF94" s="9"/>
      <c r="KGG94" s="78"/>
      <c r="KGH94" s="9"/>
      <c r="KGI94" s="9"/>
      <c r="KGJ94" s="78"/>
      <c r="KGK94" s="9"/>
      <c r="KGL94" s="9"/>
      <c r="KGM94" s="78"/>
      <c r="KGN94" s="9"/>
      <c r="KGO94" s="9"/>
      <c r="KGP94" s="78"/>
      <c r="KGQ94" s="9"/>
      <c r="KGR94" s="9"/>
      <c r="KGS94" s="78"/>
      <c r="KGT94" s="9"/>
      <c r="KGU94" s="9"/>
      <c r="KGV94" s="78"/>
      <c r="KGW94" s="9"/>
      <c r="KGX94" s="9"/>
      <c r="KGY94" s="78"/>
      <c r="KGZ94" s="9"/>
      <c r="KHA94" s="9"/>
      <c r="KHB94" s="78"/>
      <c r="KHC94" s="9"/>
      <c r="KHD94" s="9"/>
      <c r="KHE94" s="78"/>
      <c r="KHF94" s="9"/>
      <c r="KHG94" s="9"/>
      <c r="KHH94" s="78"/>
      <c r="KHI94" s="9"/>
      <c r="KHJ94" s="9"/>
      <c r="KHK94" s="78"/>
      <c r="KHL94" s="10"/>
      <c r="KHM94" s="10"/>
      <c r="KHN94" s="10"/>
      <c r="KHO94" s="9"/>
      <c r="KHP94" s="9"/>
      <c r="KHQ94" s="78"/>
      <c r="KHR94" s="10"/>
      <c r="KHS94" s="10"/>
      <c r="KHT94" s="10"/>
      <c r="KHU94" s="9"/>
      <c r="KHV94" s="9"/>
      <c r="KHW94" s="78"/>
      <c r="KHX94" s="9"/>
      <c r="KHY94" s="9"/>
      <c r="KHZ94" s="78"/>
      <c r="KIA94" s="10"/>
      <c r="KIB94" s="10"/>
      <c r="KIC94" s="10"/>
      <c r="KID94" s="10"/>
      <c r="KIE94" s="10"/>
      <c r="KIF94" s="10"/>
      <c r="KIG94" s="57"/>
      <c r="KIH94" s="58"/>
      <c r="KII94" s="9"/>
      <c r="KIJ94" s="9"/>
      <c r="KIK94" s="78"/>
      <c r="KIL94" s="9"/>
      <c r="KIM94" s="9"/>
      <c r="KIN94" s="78"/>
      <c r="KIO94" s="9"/>
      <c r="KIP94" s="9"/>
      <c r="KIQ94" s="78"/>
      <c r="KIR94" s="9"/>
      <c r="KIS94" s="9"/>
      <c r="KIT94" s="78"/>
      <c r="KIU94" s="9"/>
      <c r="KIV94" s="9"/>
      <c r="KIW94" s="78"/>
      <c r="KIX94" s="9"/>
      <c r="KIY94" s="9"/>
      <c r="KIZ94" s="78"/>
      <c r="KJA94" s="9"/>
      <c r="KJB94" s="9"/>
      <c r="KJC94" s="78"/>
      <c r="KJD94" s="9"/>
      <c r="KJE94" s="9"/>
      <c r="KJF94" s="78"/>
      <c r="KJG94" s="9"/>
      <c r="KJH94" s="9"/>
      <c r="KJI94" s="78"/>
      <c r="KJJ94" s="9"/>
      <c r="KJK94" s="9"/>
      <c r="KJL94" s="78"/>
      <c r="KJM94" s="9"/>
      <c r="KJN94" s="9"/>
      <c r="KJO94" s="78"/>
      <c r="KJP94" s="9"/>
      <c r="KJQ94" s="9"/>
      <c r="KJR94" s="78"/>
      <c r="KJS94" s="9"/>
      <c r="KJT94" s="9"/>
      <c r="KJU94" s="78"/>
      <c r="KJV94" s="9"/>
      <c r="KJW94" s="9"/>
      <c r="KJX94" s="78"/>
      <c r="KJY94" s="9"/>
      <c r="KJZ94" s="9"/>
      <c r="KKA94" s="78"/>
      <c r="KKB94" s="9"/>
      <c r="KKC94" s="9"/>
      <c r="KKD94" s="78"/>
      <c r="KKE94" s="9"/>
      <c r="KKF94" s="9"/>
      <c r="KKG94" s="78"/>
      <c r="KKH94" s="9"/>
      <c r="KKI94" s="9"/>
      <c r="KKJ94" s="78"/>
      <c r="KKK94" s="9"/>
      <c r="KKL94" s="9"/>
      <c r="KKM94" s="78"/>
      <c r="KKN94" s="9"/>
      <c r="KKO94" s="9"/>
      <c r="KKP94" s="78"/>
      <c r="KKQ94" s="9"/>
      <c r="KKR94" s="9"/>
      <c r="KKS94" s="78"/>
      <c r="KKT94" s="10"/>
      <c r="KKU94" s="10"/>
      <c r="KKV94" s="10"/>
      <c r="KKW94" s="9"/>
      <c r="KKX94" s="9"/>
      <c r="KKY94" s="78"/>
      <c r="KKZ94" s="10"/>
      <c r="KLA94" s="10"/>
      <c r="KLB94" s="10"/>
      <c r="KLC94" s="9"/>
      <c r="KLD94" s="9"/>
      <c r="KLE94" s="78"/>
      <c r="KLF94" s="9"/>
      <c r="KLG94" s="9"/>
      <c r="KLH94" s="78"/>
      <c r="KLI94" s="10"/>
      <c r="KLJ94" s="10"/>
      <c r="KLK94" s="10"/>
      <c r="KLL94" s="10"/>
      <c r="KLM94" s="10"/>
      <c r="KLN94" s="10"/>
      <c r="KLO94" s="57"/>
      <c r="KLP94" s="58"/>
      <c r="KLQ94" s="9"/>
      <c r="KLR94" s="9"/>
      <c r="KLS94" s="78"/>
      <c r="KLT94" s="9"/>
      <c r="KLU94" s="9"/>
      <c r="KLV94" s="78"/>
      <c r="KLW94" s="9"/>
      <c r="KLX94" s="9"/>
      <c r="KLY94" s="78"/>
      <c r="KLZ94" s="9"/>
      <c r="KMA94" s="9"/>
      <c r="KMB94" s="78"/>
      <c r="KMC94" s="9"/>
      <c r="KMD94" s="9"/>
      <c r="KME94" s="78"/>
      <c r="KMF94" s="9"/>
      <c r="KMG94" s="9"/>
      <c r="KMH94" s="78"/>
      <c r="KMI94" s="9"/>
      <c r="KMJ94" s="9"/>
      <c r="KMK94" s="78"/>
      <c r="KML94" s="9"/>
      <c r="KMM94" s="9"/>
      <c r="KMN94" s="78"/>
      <c r="KMO94" s="9"/>
      <c r="KMP94" s="9"/>
      <c r="KMQ94" s="78"/>
      <c r="KMR94" s="9"/>
      <c r="KMS94" s="9"/>
      <c r="KMT94" s="78"/>
      <c r="KMU94" s="9"/>
      <c r="KMV94" s="9"/>
      <c r="KMW94" s="78"/>
      <c r="KMX94" s="9"/>
      <c r="KMY94" s="9"/>
      <c r="KMZ94" s="78"/>
      <c r="KNA94" s="9"/>
      <c r="KNB94" s="9"/>
      <c r="KNC94" s="78"/>
      <c r="KND94" s="9"/>
      <c r="KNE94" s="9"/>
      <c r="KNF94" s="78"/>
      <c r="KNG94" s="9"/>
      <c r="KNH94" s="9"/>
      <c r="KNI94" s="78"/>
      <c r="KNJ94" s="9"/>
      <c r="KNK94" s="9"/>
      <c r="KNL94" s="78"/>
      <c r="KNM94" s="9"/>
      <c r="KNN94" s="9"/>
      <c r="KNO94" s="78"/>
      <c r="KNP94" s="9"/>
      <c r="KNQ94" s="9"/>
      <c r="KNR94" s="78"/>
      <c r="KNS94" s="9"/>
      <c r="KNT94" s="9"/>
      <c r="KNU94" s="78"/>
      <c r="KNV94" s="9"/>
      <c r="KNW94" s="9"/>
      <c r="KNX94" s="78"/>
      <c r="KNY94" s="9"/>
      <c r="KNZ94" s="9"/>
      <c r="KOA94" s="78"/>
      <c r="KOB94" s="10"/>
      <c r="KOC94" s="10"/>
      <c r="KOD94" s="10"/>
      <c r="KOE94" s="9"/>
      <c r="KOF94" s="9"/>
      <c r="KOG94" s="78"/>
      <c r="KOH94" s="10"/>
      <c r="KOI94" s="10"/>
      <c r="KOJ94" s="10"/>
      <c r="KOK94" s="9"/>
      <c r="KOL94" s="9"/>
      <c r="KOM94" s="78"/>
      <c r="KON94" s="9"/>
      <c r="KOO94" s="9"/>
      <c r="KOP94" s="78"/>
      <c r="KOQ94" s="10"/>
      <c r="KOR94" s="10"/>
      <c r="KOS94" s="10"/>
      <c r="KOT94" s="10"/>
      <c r="KOU94" s="10"/>
      <c r="KOV94" s="10"/>
      <c r="KOW94" s="57"/>
      <c r="KOX94" s="58"/>
      <c r="KOY94" s="9"/>
      <c r="KOZ94" s="9"/>
      <c r="KPA94" s="78"/>
      <c r="KPB94" s="9"/>
      <c r="KPC94" s="9"/>
      <c r="KPD94" s="78"/>
      <c r="KPE94" s="9"/>
      <c r="KPF94" s="9"/>
      <c r="KPG94" s="78"/>
      <c r="KPH94" s="9"/>
      <c r="KPI94" s="9"/>
      <c r="KPJ94" s="78"/>
      <c r="KPK94" s="9"/>
      <c r="KPL94" s="9"/>
      <c r="KPM94" s="78"/>
      <c r="KPN94" s="9"/>
      <c r="KPO94" s="9"/>
      <c r="KPP94" s="78"/>
      <c r="KPQ94" s="9"/>
      <c r="KPR94" s="9"/>
      <c r="KPS94" s="78"/>
      <c r="KPT94" s="9"/>
      <c r="KPU94" s="9"/>
      <c r="KPV94" s="78"/>
      <c r="KPW94" s="9"/>
      <c r="KPX94" s="9"/>
      <c r="KPY94" s="78"/>
      <c r="KPZ94" s="9"/>
      <c r="KQA94" s="9"/>
      <c r="KQB94" s="78"/>
      <c r="KQC94" s="9"/>
      <c r="KQD94" s="9"/>
      <c r="KQE94" s="78"/>
      <c r="KQF94" s="9"/>
      <c r="KQG94" s="9"/>
      <c r="KQH94" s="78"/>
      <c r="KQI94" s="9"/>
      <c r="KQJ94" s="9"/>
      <c r="KQK94" s="78"/>
      <c r="KQL94" s="9"/>
      <c r="KQM94" s="9"/>
      <c r="KQN94" s="78"/>
      <c r="KQO94" s="9"/>
      <c r="KQP94" s="9"/>
      <c r="KQQ94" s="78"/>
      <c r="KQR94" s="9"/>
      <c r="KQS94" s="9"/>
      <c r="KQT94" s="78"/>
      <c r="KQU94" s="9"/>
      <c r="KQV94" s="9"/>
      <c r="KQW94" s="78"/>
      <c r="KQX94" s="9"/>
      <c r="KQY94" s="9"/>
      <c r="KQZ94" s="78"/>
      <c r="KRA94" s="9"/>
      <c r="KRB94" s="9"/>
      <c r="KRC94" s="78"/>
      <c r="KRD94" s="9"/>
      <c r="KRE94" s="9"/>
      <c r="KRF94" s="78"/>
      <c r="KRG94" s="9"/>
      <c r="KRH94" s="9"/>
      <c r="KRI94" s="78"/>
      <c r="KRJ94" s="10"/>
      <c r="KRK94" s="10"/>
      <c r="KRL94" s="10"/>
      <c r="KRM94" s="9"/>
      <c r="KRN94" s="9"/>
      <c r="KRO94" s="78"/>
      <c r="KRP94" s="10"/>
      <c r="KRQ94" s="10"/>
      <c r="KRR94" s="10"/>
      <c r="KRS94" s="9"/>
      <c r="KRT94" s="9"/>
      <c r="KRU94" s="78"/>
      <c r="KRV94" s="9"/>
      <c r="KRW94" s="9"/>
      <c r="KRX94" s="78"/>
      <c r="KRY94" s="10"/>
      <c r="KRZ94" s="10"/>
      <c r="KSA94" s="10"/>
      <c r="KSB94" s="10"/>
      <c r="KSC94" s="10"/>
      <c r="KSD94" s="10"/>
      <c r="KSE94" s="57"/>
      <c r="KSF94" s="58"/>
      <c r="KSG94" s="9"/>
      <c r="KSH94" s="9"/>
      <c r="KSI94" s="78"/>
      <c r="KSJ94" s="9"/>
      <c r="KSK94" s="9"/>
      <c r="KSL94" s="78"/>
      <c r="KSM94" s="9"/>
      <c r="KSN94" s="9"/>
      <c r="KSO94" s="78"/>
      <c r="KSP94" s="9"/>
      <c r="KSQ94" s="9"/>
      <c r="KSR94" s="78"/>
      <c r="KSS94" s="9"/>
      <c r="KST94" s="9"/>
      <c r="KSU94" s="78"/>
      <c r="KSV94" s="9"/>
      <c r="KSW94" s="9"/>
      <c r="KSX94" s="78"/>
      <c r="KSY94" s="9"/>
      <c r="KSZ94" s="9"/>
      <c r="KTA94" s="78"/>
      <c r="KTB94" s="9"/>
      <c r="KTC94" s="9"/>
      <c r="KTD94" s="78"/>
      <c r="KTE94" s="9"/>
      <c r="KTF94" s="9"/>
      <c r="KTG94" s="78"/>
      <c r="KTH94" s="9"/>
      <c r="KTI94" s="9"/>
      <c r="KTJ94" s="78"/>
      <c r="KTK94" s="9"/>
      <c r="KTL94" s="9"/>
      <c r="KTM94" s="78"/>
      <c r="KTN94" s="9"/>
      <c r="KTO94" s="9"/>
      <c r="KTP94" s="78"/>
      <c r="KTQ94" s="9"/>
      <c r="KTR94" s="9"/>
      <c r="KTS94" s="78"/>
      <c r="KTT94" s="9"/>
      <c r="KTU94" s="9"/>
      <c r="KTV94" s="78"/>
      <c r="KTW94" s="9"/>
      <c r="KTX94" s="9"/>
      <c r="KTY94" s="78"/>
      <c r="KTZ94" s="9"/>
      <c r="KUA94" s="9"/>
      <c r="KUB94" s="78"/>
      <c r="KUC94" s="9"/>
      <c r="KUD94" s="9"/>
      <c r="KUE94" s="78"/>
      <c r="KUF94" s="9"/>
      <c r="KUG94" s="9"/>
      <c r="KUH94" s="78"/>
      <c r="KUI94" s="9"/>
      <c r="KUJ94" s="9"/>
      <c r="KUK94" s="78"/>
      <c r="KUL94" s="9"/>
      <c r="KUM94" s="9"/>
      <c r="KUN94" s="78"/>
      <c r="KUO94" s="9"/>
      <c r="KUP94" s="9"/>
      <c r="KUQ94" s="78"/>
      <c r="KUR94" s="10"/>
      <c r="KUS94" s="10"/>
      <c r="KUT94" s="10"/>
      <c r="KUU94" s="9"/>
      <c r="KUV94" s="9"/>
      <c r="KUW94" s="78"/>
      <c r="KUX94" s="10"/>
      <c r="KUY94" s="10"/>
      <c r="KUZ94" s="10"/>
      <c r="KVA94" s="9"/>
      <c r="KVB94" s="9"/>
      <c r="KVC94" s="78"/>
      <c r="KVD94" s="9"/>
      <c r="KVE94" s="9"/>
      <c r="KVF94" s="78"/>
      <c r="KVG94" s="10"/>
      <c r="KVH94" s="10"/>
      <c r="KVI94" s="10"/>
      <c r="KVJ94" s="10"/>
      <c r="KVK94" s="10"/>
      <c r="KVL94" s="10"/>
      <c r="KVM94" s="57"/>
      <c r="KVN94" s="58"/>
      <c r="KVO94" s="9"/>
      <c r="KVP94" s="9"/>
      <c r="KVQ94" s="78"/>
      <c r="KVR94" s="9"/>
      <c r="KVS94" s="9"/>
      <c r="KVT94" s="78"/>
      <c r="KVU94" s="9"/>
      <c r="KVV94" s="9"/>
      <c r="KVW94" s="78"/>
      <c r="KVX94" s="9"/>
      <c r="KVY94" s="9"/>
      <c r="KVZ94" s="78"/>
      <c r="KWA94" s="9"/>
      <c r="KWB94" s="9"/>
      <c r="KWC94" s="78"/>
      <c r="KWD94" s="9"/>
      <c r="KWE94" s="9"/>
      <c r="KWF94" s="78"/>
      <c r="KWG94" s="9"/>
      <c r="KWH94" s="9"/>
      <c r="KWI94" s="78"/>
      <c r="KWJ94" s="9"/>
      <c r="KWK94" s="9"/>
      <c r="KWL94" s="78"/>
      <c r="KWM94" s="9"/>
      <c r="KWN94" s="9"/>
      <c r="KWO94" s="78"/>
      <c r="KWP94" s="9"/>
      <c r="KWQ94" s="9"/>
      <c r="KWR94" s="78"/>
      <c r="KWS94" s="9"/>
      <c r="KWT94" s="9"/>
      <c r="KWU94" s="78"/>
      <c r="KWV94" s="9"/>
      <c r="KWW94" s="9"/>
      <c r="KWX94" s="78"/>
      <c r="KWY94" s="9"/>
      <c r="KWZ94" s="9"/>
      <c r="KXA94" s="78"/>
      <c r="KXB94" s="9"/>
      <c r="KXC94" s="9"/>
      <c r="KXD94" s="78"/>
      <c r="KXE94" s="9"/>
      <c r="KXF94" s="9"/>
      <c r="KXG94" s="78"/>
      <c r="KXH94" s="9"/>
      <c r="KXI94" s="9"/>
      <c r="KXJ94" s="78"/>
      <c r="KXK94" s="9"/>
      <c r="KXL94" s="9"/>
      <c r="KXM94" s="78"/>
      <c r="KXN94" s="9"/>
      <c r="KXO94" s="9"/>
      <c r="KXP94" s="78"/>
      <c r="KXQ94" s="9"/>
      <c r="KXR94" s="9"/>
      <c r="KXS94" s="78"/>
      <c r="KXT94" s="9"/>
      <c r="KXU94" s="9"/>
      <c r="KXV94" s="78"/>
      <c r="KXW94" s="9"/>
      <c r="KXX94" s="9"/>
      <c r="KXY94" s="78"/>
      <c r="KXZ94" s="10"/>
      <c r="KYA94" s="10"/>
      <c r="KYB94" s="10"/>
      <c r="KYC94" s="9"/>
      <c r="KYD94" s="9"/>
      <c r="KYE94" s="78"/>
      <c r="KYF94" s="10"/>
      <c r="KYG94" s="10"/>
      <c r="KYH94" s="10"/>
      <c r="KYI94" s="9"/>
      <c r="KYJ94" s="9"/>
      <c r="KYK94" s="78"/>
      <c r="KYL94" s="9"/>
      <c r="KYM94" s="9"/>
      <c r="KYN94" s="78"/>
      <c r="KYO94" s="10"/>
      <c r="KYP94" s="10"/>
      <c r="KYQ94" s="10"/>
      <c r="KYR94" s="10"/>
      <c r="KYS94" s="10"/>
      <c r="KYT94" s="10"/>
      <c r="KYU94" s="57"/>
      <c r="KYV94" s="58"/>
      <c r="KYW94" s="9"/>
      <c r="KYX94" s="9"/>
      <c r="KYY94" s="78"/>
      <c r="KYZ94" s="9"/>
      <c r="KZA94" s="9"/>
      <c r="KZB94" s="78"/>
      <c r="KZC94" s="9"/>
      <c r="KZD94" s="9"/>
      <c r="KZE94" s="78"/>
      <c r="KZF94" s="9"/>
      <c r="KZG94" s="9"/>
      <c r="KZH94" s="78"/>
      <c r="KZI94" s="9"/>
      <c r="KZJ94" s="9"/>
      <c r="KZK94" s="78"/>
      <c r="KZL94" s="9"/>
      <c r="KZM94" s="9"/>
      <c r="KZN94" s="78"/>
      <c r="KZO94" s="9"/>
      <c r="KZP94" s="9"/>
      <c r="KZQ94" s="78"/>
      <c r="KZR94" s="9"/>
      <c r="KZS94" s="9"/>
      <c r="KZT94" s="78"/>
      <c r="KZU94" s="9"/>
      <c r="KZV94" s="9"/>
      <c r="KZW94" s="78"/>
      <c r="KZX94" s="9"/>
      <c r="KZY94" s="9"/>
      <c r="KZZ94" s="78"/>
      <c r="LAA94" s="9"/>
      <c r="LAB94" s="9"/>
      <c r="LAC94" s="78"/>
      <c r="LAD94" s="9"/>
      <c r="LAE94" s="9"/>
      <c r="LAF94" s="78"/>
      <c r="LAG94" s="9"/>
      <c r="LAH94" s="9"/>
      <c r="LAI94" s="78"/>
      <c r="LAJ94" s="9"/>
      <c r="LAK94" s="9"/>
      <c r="LAL94" s="78"/>
      <c r="LAM94" s="9"/>
      <c r="LAN94" s="9"/>
      <c r="LAO94" s="78"/>
      <c r="LAP94" s="9"/>
      <c r="LAQ94" s="9"/>
      <c r="LAR94" s="78"/>
      <c r="LAS94" s="9"/>
      <c r="LAT94" s="9"/>
      <c r="LAU94" s="78"/>
      <c r="LAV94" s="9"/>
      <c r="LAW94" s="9"/>
      <c r="LAX94" s="78"/>
      <c r="LAY94" s="9"/>
      <c r="LAZ94" s="9"/>
      <c r="LBA94" s="78"/>
      <c r="LBB94" s="9"/>
      <c r="LBC94" s="9"/>
      <c r="LBD94" s="78"/>
      <c r="LBE94" s="9"/>
      <c r="LBF94" s="9"/>
      <c r="LBG94" s="78"/>
      <c r="LBH94" s="10"/>
      <c r="LBI94" s="10"/>
      <c r="LBJ94" s="10"/>
      <c r="LBK94" s="9"/>
      <c r="LBL94" s="9"/>
      <c r="LBM94" s="78"/>
      <c r="LBN94" s="10"/>
      <c r="LBO94" s="10"/>
      <c r="LBP94" s="10"/>
      <c r="LBQ94" s="9"/>
      <c r="LBR94" s="9"/>
      <c r="LBS94" s="78"/>
      <c r="LBT94" s="9"/>
      <c r="LBU94" s="9"/>
      <c r="LBV94" s="78"/>
      <c r="LBW94" s="10"/>
      <c r="LBX94" s="10"/>
      <c r="LBY94" s="10"/>
      <c r="LBZ94" s="10"/>
      <c r="LCA94" s="10"/>
      <c r="LCB94" s="10"/>
      <c r="LCC94" s="57"/>
      <c r="LCD94" s="58"/>
      <c r="LCE94" s="9"/>
      <c r="LCF94" s="9"/>
      <c r="LCG94" s="78"/>
      <c r="LCH94" s="9"/>
      <c r="LCI94" s="9"/>
      <c r="LCJ94" s="78"/>
      <c r="LCK94" s="9"/>
      <c r="LCL94" s="9"/>
      <c r="LCM94" s="78"/>
      <c r="LCN94" s="9"/>
      <c r="LCO94" s="9"/>
      <c r="LCP94" s="78"/>
      <c r="LCQ94" s="9"/>
      <c r="LCR94" s="9"/>
      <c r="LCS94" s="78"/>
      <c r="LCT94" s="9"/>
      <c r="LCU94" s="9"/>
      <c r="LCV94" s="78"/>
      <c r="LCW94" s="9"/>
      <c r="LCX94" s="9"/>
      <c r="LCY94" s="78"/>
      <c r="LCZ94" s="9"/>
      <c r="LDA94" s="9"/>
      <c r="LDB94" s="78"/>
      <c r="LDC94" s="9"/>
      <c r="LDD94" s="9"/>
      <c r="LDE94" s="78"/>
      <c r="LDF94" s="9"/>
      <c r="LDG94" s="9"/>
      <c r="LDH94" s="78"/>
      <c r="LDI94" s="9"/>
      <c r="LDJ94" s="9"/>
      <c r="LDK94" s="78"/>
      <c r="LDL94" s="9"/>
      <c r="LDM94" s="9"/>
      <c r="LDN94" s="78"/>
      <c r="LDO94" s="9"/>
      <c r="LDP94" s="9"/>
      <c r="LDQ94" s="78"/>
      <c r="LDR94" s="9"/>
      <c r="LDS94" s="9"/>
      <c r="LDT94" s="78"/>
      <c r="LDU94" s="9"/>
      <c r="LDV94" s="9"/>
      <c r="LDW94" s="78"/>
      <c r="LDX94" s="9"/>
      <c r="LDY94" s="9"/>
      <c r="LDZ94" s="78"/>
      <c r="LEA94" s="9"/>
      <c r="LEB94" s="9"/>
      <c r="LEC94" s="78"/>
      <c r="LED94" s="9"/>
      <c r="LEE94" s="9"/>
      <c r="LEF94" s="78"/>
      <c r="LEG94" s="9"/>
      <c r="LEH94" s="9"/>
      <c r="LEI94" s="78"/>
      <c r="LEJ94" s="9"/>
      <c r="LEK94" s="9"/>
      <c r="LEL94" s="78"/>
      <c r="LEM94" s="9"/>
      <c r="LEN94" s="9"/>
      <c r="LEO94" s="78"/>
      <c r="LEP94" s="10"/>
      <c r="LEQ94" s="10"/>
      <c r="LER94" s="10"/>
      <c r="LES94" s="9"/>
      <c r="LET94" s="9"/>
      <c r="LEU94" s="78"/>
      <c r="LEV94" s="10"/>
      <c r="LEW94" s="10"/>
      <c r="LEX94" s="10"/>
      <c r="LEY94" s="9"/>
      <c r="LEZ94" s="9"/>
      <c r="LFA94" s="78"/>
      <c r="LFB94" s="9"/>
      <c r="LFC94" s="9"/>
      <c r="LFD94" s="78"/>
      <c r="LFE94" s="10"/>
      <c r="LFF94" s="10"/>
      <c r="LFG94" s="10"/>
      <c r="LFH94" s="10"/>
      <c r="LFI94" s="10"/>
      <c r="LFJ94" s="10"/>
      <c r="LFK94" s="57"/>
      <c r="LFL94" s="58"/>
      <c r="LFM94" s="9"/>
      <c r="LFN94" s="9"/>
      <c r="LFO94" s="78"/>
      <c r="LFP94" s="9"/>
      <c r="LFQ94" s="9"/>
      <c r="LFR94" s="78"/>
      <c r="LFS94" s="9"/>
      <c r="LFT94" s="9"/>
      <c r="LFU94" s="78"/>
      <c r="LFV94" s="9"/>
      <c r="LFW94" s="9"/>
      <c r="LFX94" s="78"/>
      <c r="LFY94" s="9"/>
      <c r="LFZ94" s="9"/>
      <c r="LGA94" s="78"/>
      <c r="LGB94" s="9"/>
      <c r="LGC94" s="9"/>
      <c r="LGD94" s="78"/>
      <c r="LGE94" s="9"/>
      <c r="LGF94" s="9"/>
      <c r="LGG94" s="78"/>
      <c r="LGH94" s="9"/>
      <c r="LGI94" s="9"/>
      <c r="LGJ94" s="78"/>
      <c r="LGK94" s="9"/>
      <c r="LGL94" s="9"/>
      <c r="LGM94" s="78"/>
      <c r="LGN94" s="9"/>
      <c r="LGO94" s="9"/>
      <c r="LGP94" s="78"/>
      <c r="LGQ94" s="9"/>
      <c r="LGR94" s="9"/>
      <c r="LGS94" s="78"/>
      <c r="LGT94" s="9"/>
      <c r="LGU94" s="9"/>
      <c r="LGV94" s="78"/>
      <c r="LGW94" s="9"/>
      <c r="LGX94" s="9"/>
      <c r="LGY94" s="78"/>
      <c r="LGZ94" s="9"/>
      <c r="LHA94" s="9"/>
      <c r="LHB94" s="78"/>
      <c r="LHC94" s="9"/>
      <c r="LHD94" s="9"/>
      <c r="LHE94" s="78"/>
      <c r="LHF94" s="9"/>
      <c r="LHG94" s="9"/>
      <c r="LHH94" s="78"/>
      <c r="LHI94" s="9"/>
      <c r="LHJ94" s="9"/>
      <c r="LHK94" s="78"/>
      <c r="LHL94" s="9"/>
      <c r="LHM94" s="9"/>
      <c r="LHN94" s="78"/>
      <c r="LHO94" s="9"/>
      <c r="LHP94" s="9"/>
      <c r="LHQ94" s="78"/>
      <c r="LHR94" s="9"/>
      <c r="LHS94" s="9"/>
      <c r="LHT94" s="78"/>
      <c r="LHU94" s="9"/>
      <c r="LHV94" s="9"/>
      <c r="LHW94" s="78"/>
      <c r="LHX94" s="10"/>
      <c r="LHY94" s="10"/>
      <c r="LHZ94" s="10"/>
      <c r="LIA94" s="9"/>
      <c r="LIB94" s="9"/>
      <c r="LIC94" s="78"/>
      <c r="LID94" s="10"/>
      <c r="LIE94" s="10"/>
      <c r="LIF94" s="10"/>
      <c r="LIG94" s="9"/>
      <c r="LIH94" s="9"/>
      <c r="LII94" s="78"/>
      <c r="LIJ94" s="9"/>
      <c r="LIK94" s="9"/>
      <c r="LIL94" s="78"/>
      <c r="LIM94" s="10"/>
      <c r="LIN94" s="10"/>
      <c r="LIO94" s="10"/>
      <c r="LIP94" s="10"/>
      <c r="LIQ94" s="10"/>
      <c r="LIR94" s="10"/>
      <c r="LIS94" s="57"/>
      <c r="LIT94" s="58"/>
      <c r="LIU94" s="9"/>
      <c r="LIV94" s="9"/>
      <c r="LIW94" s="78"/>
      <c r="LIX94" s="9"/>
      <c r="LIY94" s="9"/>
      <c r="LIZ94" s="78"/>
      <c r="LJA94" s="9"/>
      <c r="LJB94" s="9"/>
      <c r="LJC94" s="78"/>
      <c r="LJD94" s="9"/>
      <c r="LJE94" s="9"/>
      <c r="LJF94" s="78"/>
      <c r="LJG94" s="9"/>
      <c r="LJH94" s="9"/>
      <c r="LJI94" s="78"/>
      <c r="LJJ94" s="9"/>
      <c r="LJK94" s="9"/>
      <c r="LJL94" s="78"/>
      <c r="LJM94" s="9"/>
      <c r="LJN94" s="9"/>
      <c r="LJO94" s="78"/>
      <c r="LJP94" s="9"/>
      <c r="LJQ94" s="9"/>
      <c r="LJR94" s="78"/>
      <c r="LJS94" s="9"/>
      <c r="LJT94" s="9"/>
      <c r="LJU94" s="78"/>
      <c r="LJV94" s="9"/>
      <c r="LJW94" s="9"/>
      <c r="LJX94" s="78"/>
      <c r="LJY94" s="9"/>
      <c r="LJZ94" s="9"/>
      <c r="LKA94" s="78"/>
      <c r="LKB94" s="9"/>
      <c r="LKC94" s="9"/>
      <c r="LKD94" s="78"/>
      <c r="LKE94" s="9"/>
      <c r="LKF94" s="9"/>
      <c r="LKG94" s="78"/>
      <c r="LKH94" s="9"/>
      <c r="LKI94" s="9"/>
      <c r="LKJ94" s="78"/>
      <c r="LKK94" s="9"/>
      <c r="LKL94" s="9"/>
      <c r="LKM94" s="78"/>
      <c r="LKN94" s="9"/>
      <c r="LKO94" s="9"/>
      <c r="LKP94" s="78"/>
      <c r="LKQ94" s="9"/>
      <c r="LKR94" s="9"/>
      <c r="LKS94" s="78"/>
      <c r="LKT94" s="9"/>
      <c r="LKU94" s="9"/>
      <c r="LKV94" s="78"/>
      <c r="LKW94" s="9"/>
      <c r="LKX94" s="9"/>
      <c r="LKY94" s="78"/>
      <c r="LKZ94" s="9"/>
      <c r="LLA94" s="9"/>
      <c r="LLB94" s="78"/>
      <c r="LLC94" s="9"/>
      <c r="LLD94" s="9"/>
      <c r="LLE94" s="78"/>
      <c r="LLF94" s="10"/>
      <c r="LLG94" s="10"/>
      <c r="LLH94" s="10"/>
      <c r="LLI94" s="9"/>
      <c r="LLJ94" s="9"/>
      <c r="LLK94" s="78"/>
      <c r="LLL94" s="10"/>
      <c r="LLM94" s="10"/>
      <c r="LLN94" s="10"/>
      <c r="LLO94" s="9"/>
      <c r="LLP94" s="9"/>
      <c r="LLQ94" s="78"/>
      <c r="LLR94" s="9"/>
      <c r="LLS94" s="9"/>
      <c r="LLT94" s="78"/>
      <c r="LLU94" s="10"/>
      <c r="LLV94" s="10"/>
      <c r="LLW94" s="10"/>
      <c r="LLX94" s="10"/>
      <c r="LLY94" s="10"/>
      <c r="LLZ94" s="10"/>
      <c r="LMA94" s="57"/>
      <c r="LMB94" s="58"/>
      <c r="LMC94" s="9"/>
      <c r="LMD94" s="9"/>
      <c r="LME94" s="78"/>
      <c r="LMF94" s="9"/>
      <c r="LMG94" s="9"/>
      <c r="LMH94" s="78"/>
      <c r="LMI94" s="9"/>
      <c r="LMJ94" s="9"/>
      <c r="LMK94" s="78"/>
      <c r="LML94" s="9"/>
      <c r="LMM94" s="9"/>
      <c r="LMN94" s="78"/>
      <c r="LMO94" s="9"/>
      <c r="LMP94" s="9"/>
      <c r="LMQ94" s="78"/>
      <c r="LMR94" s="9"/>
      <c r="LMS94" s="9"/>
      <c r="LMT94" s="78"/>
      <c r="LMU94" s="9"/>
      <c r="LMV94" s="9"/>
      <c r="LMW94" s="78"/>
      <c r="LMX94" s="9"/>
      <c r="LMY94" s="9"/>
      <c r="LMZ94" s="78"/>
      <c r="LNA94" s="9"/>
      <c r="LNB94" s="9"/>
      <c r="LNC94" s="78"/>
      <c r="LND94" s="9"/>
      <c r="LNE94" s="9"/>
      <c r="LNF94" s="78"/>
      <c r="LNG94" s="9"/>
      <c r="LNH94" s="9"/>
      <c r="LNI94" s="78"/>
      <c r="LNJ94" s="9"/>
      <c r="LNK94" s="9"/>
      <c r="LNL94" s="78"/>
      <c r="LNM94" s="9"/>
      <c r="LNN94" s="9"/>
      <c r="LNO94" s="78"/>
      <c r="LNP94" s="9"/>
      <c r="LNQ94" s="9"/>
      <c r="LNR94" s="78"/>
      <c r="LNS94" s="9"/>
      <c r="LNT94" s="9"/>
      <c r="LNU94" s="78"/>
      <c r="LNV94" s="9"/>
      <c r="LNW94" s="9"/>
      <c r="LNX94" s="78"/>
      <c r="LNY94" s="9"/>
      <c r="LNZ94" s="9"/>
      <c r="LOA94" s="78"/>
      <c r="LOB94" s="9"/>
      <c r="LOC94" s="9"/>
      <c r="LOD94" s="78"/>
      <c r="LOE94" s="9"/>
      <c r="LOF94" s="9"/>
      <c r="LOG94" s="78"/>
      <c r="LOH94" s="9"/>
      <c r="LOI94" s="9"/>
      <c r="LOJ94" s="78"/>
      <c r="LOK94" s="9"/>
      <c r="LOL94" s="9"/>
      <c r="LOM94" s="78"/>
      <c r="LON94" s="10"/>
      <c r="LOO94" s="10"/>
      <c r="LOP94" s="10"/>
      <c r="LOQ94" s="9"/>
      <c r="LOR94" s="9"/>
      <c r="LOS94" s="78"/>
      <c r="LOT94" s="10"/>
      <c r="LOU94" s="10"/>
      <c r="LOV94" s="10"/>
      <c r="LOW94" s="9"/>
      <c r="LOX94" s="9"/>
      <c r="LOY94" s="78"/>
      <c r="LOZ94" s="9"/>
      <c r="LPA94" s="9"/>
      <c r="LPB94" s="78"/>
      <c r="LPC94" s="10"/>
      <c r="LPD94" s="10"/>
      <c r="LPE94" s="10"/>
      <c r="LPF94" s="10"/>
      <c r="LPG94" s="10"/>
      <c r="LPH94" s="10"/>
      <c r="LPI94" s="57"/>
      <c r="LPJ94" s="58"/>
      <c r="LPK94" s="9"/>
      <c r="LPL94" s="9"/>
      <c r="LPM94" s="78"/>
      <c r="LPN94" s="9"/>
      <c r="LPO94" s="9"/>
      <c r="LPP94" s="78"/>
      <c r="LPQ94" s="9"/>
      <c r="LPR94" s="9"/>
      <c r="LPS94" s="78"/>
      <c r="LPT94" s="9"/>
      <c r="LPU94" s="9"/>
      <c r="LPV94" s="78"/>
      <c r="LPW94" s="9"/>
      <c r="LPX94" s="9"/>
      <c r="LPY94" s="78"/>
      <c r="LPZ94" s="9"/>
      <c r="LQA94" s="9"/>
      <c r="LQB94" s="78"/>
      <c r="LQC94" s="9"/>
      <c r="LQD94" s="9"/>
      <c r="LQE94" s="78"/>
      <c r="LQF94" s="9"/>
      <c r="LQG94" s="9"/>
      <c r="LQH94" s="78"/>
      <c r="LQI94" s="9"/>
      <c r="LQJ94" s="9"/>
      <c r="LQK94" s="78"/>
      <c r="LQL94" s="9"/>
      <c r="LQM94" s="9"/>
      <c r="LQN94" s="78"/>
      <c r="LQO94" s="9"/>
      <c r="LQP94" s="9"/>
      <c r="LQQ94" s="78"/>
      <c r="LQR94" s="9"/>
      <c r="LQS94" s="9"/>
      <c r="LQT94" s="78"/>
      <c r="LQU94" s="9"/>
      <c r="LQV94" s="9"/>
      <c r="LQW94" s="78"/>
      <c r="LQX94" s="9"/>
      <c r="LQY94" s="9"/>
      <c r="LQZ94" s="78"/>
      <c r="LRA94" s="9"/>
      <c r="LRB94" s="9"/>
      <c r="LRC94" s="78"/>
      <c r="LRD94" s="9"/>
      <c r="LRE94" s="9"/>
      <c r="LRF94" s="78"/>
      <c r="LRG94" s="9"/>
      <c r="LRH94" s="9"/>
      <c r="LRI94" s="78"/>
      <c r="LRJ94" s="9"/>
      <c r="LRK94" s="9"/>
      <c r="LRL94" s="78"/>
      <c r="LRM94" s="9"/>
      <c r="LRN94" s="9"/>
      <c r="LRO94" s="78"/>
      <c r="LRP94" s="9"/>
      <c r="LRQ94" s="9"/>
      <c r="LRR94" s="78"/>
      <c r="LRS94" s="9"/>
      <c r="LRT94" s="9"/>
      <c r="LRU94" s="78"/>
      <c r="LRV94" s="10"/>
      <c r="LRW94" s="10"/>
      <c r="LRX94" s="10"/>
      <c r="LRY94" s="9"/>
      <c r="LRZ94" s="9"/>
      <c r="LSA94" s="78"/>
      <c r="LSB94" s="10"/>
      <c r="LSC94" s="10"/>
      <c r="LSD94" s="10"/>
      <c r="LSE94" s="9"/>
      <c r="LSF94" s="9"/>
      <c r="LSG94" s="78"/>
      <c r="LSH94" s="9"/>
      <c r="LSI94" s="9"/>
      <c r="LSJ94" s="78"/>
      <c r="LSK94" s="10"/>
      <c r="LSL94" s="10"/>
      <c r="LSM94" s="10"/>
      <c r="LSN94" s="10"/>
      <c r="LSO94" s="10"/>
      <c r="LSP94" s="10"/>
      <c r="LSQ94" s="57"/>
      <c r="LSR94" s="58"/>
      <c r="LSS94" s="9"/>
      <c r="LST94" s="9"/>
      <c r="LSU94" s="78"/>
      <c r="LSV94" s="9"/>
      <c r="LSW94" s="9"/>
      <c r="LSX94" s="78"/>
      <c r="LSY94" s="9"/>
      <c r="LSZ94" s="9"/>
      <c r="LTA94" s="78"/>
      <c r="LTB94" s="9"/>
      <c r="LTC94" s="9"/>
      <c r="LTD94" s="78"/>
      <c r="LTE94" s="9"/>
      <c r="LTF94" s="9"/>
      <c r="LTG94" s="78"/>
      <c r="LTH94" s="9"/>
      <c r="LTI94" s="9"/>
      <c r="LTJ94" s="78"/>
      <c r="LTK94" s="9"/>
      <c r="LTL94" s="9"/>
      <c r="LTM94" s="78"/>
      <c r="LTN94" s="9"/>
      <c r="LTO94" s="9"/>
      <c r="LTP94" s="78"/>
      <c r="LTQ94" s="9"/>
      <c r="LTR94" s="9"/>
      <c r="LTS94" s="78"/>
      <c r="LTT94" s="9"/>
      <c r="LTU94" s="9"/>
      <c r="LTV94" s="78"/>
      <c r="LTW94" s="9"/>
      <c r="LTX94" s="9"/>
      <c r="LTY94" s="78"/>
      <c r="LTZ94" s="9"/>
      <c r="LUA94" s="9"/>
      <c r="LUB94" s="78"/>
      <c r="LUC94" s="9"/>
      <c r="LUD94" s="9"/>
      <c r="LUE94" s="78"/>
      <c r="LUF94" s="9"/>
      <c r="LUG94" s="9"/>
      <c r="LUH94" s="78"/>
      <c r="LUI94" s="9"/>
      <c r="LUJ94" s="9"/>
      <c r="LUK94" s="78"/>
      <c r="LUL94" s="9"/>
      <c r="LUM94" s="9"/>
      <c r="LUN94" s="78"/>
      <c r="LUO94" s="9"/>
      <c r="LUP94" s="9"/>
      <c r="LUQ94" s="78"/>
      <c r="LUR94" s="9"/>
      <c r="LUS94" s="9"/>
      <c r="LUT94" s="78"/>
      <c r="LUU94" s="9"/>
      <c r="LUV94" s="9"/>
      <c r="LUW94" s="78"/>
      <c r="LUX94" s="9"/>
      <c r="LUY94" s="9"/>
      <c r="LUZ94" s="78"/>
      <c r="LVA94" s="9"/>
      <c r="LVB94" s="9"/>
      <c r="LVC94" s="78"/>
      <c r="LVD94" s="10"/>
      <c r="LVE94" s="10"/>
      <c r="LVF94" s="10"/>
      <c r="LVG94" s="9"/>
      <c r="LVH94" s="9"/>
      <c r="LVI94" s="78"/>
      <c r="LVJ94" s="10"/>
      <c r="LVK94" s="10"/>
      <c r="LVL94" s="10"/>
      <c r="LVM94" s="9"/>
      <c r="LVN94" s="9"/>
      <c r="LVO94" s="78"/>
      <c r="LVP94" s="9"/>
      <c r="LVQ94" s="9"/>
      <c r="LVR94" s="78"/>
      <c r="LVS94" s="10"/>
      <c r="LVT94" s="10"/>
      <c r="LVU94" s="10"/>
      <c r="LVV94" s="10"/>
      <c r="LVW94" s="10"/>
      <c r="LVX94" s="10"/>
      <c r="LVY94" s="57"/>
      <c r="LVZ94" s="58"/>
      <c r="LWA94" s="9"/>
      <c r="LWB94" s="9"/>
      <c r="LWC94" s="78"/>
      <c r="LWD94" s="9"/>
      <c r="LWE94" s="9"/>
      <c r="LWF94" s="78"/>
      <c r="LWG94" s="9"/>
      <c r="LWH94" s="9"/>
      <c r="LWI94" s="78"/>
      <c r="LWJ94" s="9"/>
      <c r="LWK94" s="9"/>
      <c r="LWL94" s="78"/>
      <c r="LWM94" s="9"/>
      <c r="LWN94" s="9"/>
      <c r="LWO94" s="78"/>
      <c r="LWP94" s="9"/>
      <c r="LWQ94" s="9"/>
      <c r="LWR94" s="78"/>
      <c r="LWS94" s="9"/>
      <c r="LWT94" s="9"/>
      <c r="LWU94" s="78"/>
      <c r="LWV94" s="9"/>
      <c r="LWW94" s="9"/>
      <c r="LWX94" s="78"/>
      <c r="LWY94" s="9"/>
      <c r="LWZ94" s="9"/>
      <c r="LXA94" s="78"/>
      <c r="LXB94" s="9"/>
      <c r="LXC94" s="9"/>
      <c r="LXD94" s="78"/>
      <c r="LXE94" s="9"/>
      <c r="LXF94" s="9"/>
      <c r="LXG94" s="78"/>
      <c r="LXH94" s="9"/>
      <c r="LXI94" s="9"/>
      <c r="LXJ94" s="78"/>
      <c r="LXK94" s="9"/>
      <c r="LXL94" s="9"/>
      <c r="LXM94" s="78"/>
      <c r="LXN94" s="9"/>
      <c r="LXO94" s="9"/>
      <c r="LXP94" s="78"/>
      <c r="LXQ94" s="9"/>
      <c r="LXR94" s="9"/>
      <c r="LXS94" s="78"/>
      <c r="LXT94" s="9"/>
      <c r="LXU94" s="9"/>
      <c r="LXV94" s="78"/>
      <c r="LXW94" s="9"/>
      <c r="LXX94" s="9"/>
      <c r="LXY94" s="78"/>
      <c r="LXZ94" s="9"/>
      <c r="LYA94" s="9"/>
      <c r="LYB94" s="78"/>
      <c r="LYC94" s="9"/>
      <c r="LYD94" s="9"/>
      <c r="LYE94" s="78"/>
      <c r="LYF94" s="9"/>
      <c r="LYG94" s="9"/>
      <c r="LYH94" s="78"/>
      <c r="LYI94" s="9"/>
      <c r="LYJ94" s="9"/>
      <c r="LYK94" s="78"/>
      <c r="LYL94" s="10"/>
      <c r="LYM94" s="10"/>
      <c r="LYN94" s="10"/>
      <c r="LYO94" s="9"/>
      <c r="LYP94" s="9"/>
      <c r="LYQ94" s="78"/>
      <c r="LYR94" s="10"/>
      <c r="LYS94" s="10"/>
      <c r="LYT94" s="10"/>
      <c r="LYU94" s="9"/>
      <c r="LYV94" s="9"/>
      <c r="LYW94" s="78"/>
      <c r="LYX94" s="9"/>
      <c r="LYY94" s="9"/>
      <c r="LYZ94" s="78"/>
      <c r="LZA94" s="10"/>
      <c r="LZB94" s="10"/>
      <c r="LZC94" s="10"/>
      <c r="LZD94" s="10"/>
      <c r="LZE94" s="10"/>
      <c r="LZF94" s="10"/>
      <c r="LZG94" s="57"/>
      <c r="LZH94" s="58"/>
      <c r="LZI94" s="9"/>
      <c r="LZJ94" s="9"/>
      <c r="LZK94" s="78"/>
      <c r="LZL94" s="9"/>
      <c r="LZM94" s="9"/>
      <c r="LZN94" s="78"/>
      <c r="LZO94" s="9"/>
      <c r="LZP94" s="9"/>
      <c r="LZQ94" s="78"/>
      <c r="LZR94" s="9"/>
      <c r="LZS94" s="9"/>
      <c r="LZT94" s="78"/>
      <c r="LZU94" s="9"/>
      <c r="LZV94" s="9"/>
      <c r="LZW94" s="78"/>
      <c r="LZX94" s="9"/>
      <c r="LZY94" s="9"/>
      <c r="LZZ94" s="78"/>
      <c r="MAA94" s="9"/>
      <c r="MAB94" s="9"/>
      <c r="MAC94" s="78"/>
      <c r="MAD94" s="9"/>
      <c r="MAE94" s="9"/>
      <c r="MAF94" s="78"/>
      <c r="MAG94" s="9"/>
      <c r="MAH94" s="9"/>
      <c r="MAI94" s="78"/>
      <c r="MAJ94" s="9"/>
      <c r="MAK94" s="9"/>
      <c r="MAL94" s="78"/>
      <c r="MAM94" s="9"/>
      <c r="MAN94" s="9"/>
      <c r="MAO94" s="78"/>
      <c r="MAP94" s="9"/>
      <c r="MAQ94" s="9"/>
      <c r="MAR94" s="78"/>
      <c r="MAS94" s="9"/>
      <c r="MAT94" s="9"/>
      <c r="MAU94" s="78"/>
      <c r="MAV94" s="9"/>
      <c r="MAW94" s="9"/>
      <c r="MAX94" s="78"/>
      <c r="MAY94" s="9"/>
      <c r="MAZ94" s="9"/>
      <c r="MBA94" s="78"/>
      <c r="MBB94" s="9"/>
      <c r="MBC94" s="9"/>
      <c r="MBD94" s="78"/>
      <c r="MBE94" s="9"/>
      <c r="MBF94" s="9"/>
      <c r="MBG94" s="78"/>
      <c r="MBH94" s="9"/>
      <c r="MBI94" s="9"/>
      <c r="MBJ94" s="78"/>
      <c r="MBK94" s="9"/>
      <c r="MBL94" s="9"/>
      <c r="MBM94" s="78"/>
      <c r="MBN94" s="9"/>
      <c r="MBO94" s="9"/>
      <c r="MBP94" s="78"/>
      <c r="MBQ94" s="9"/>
      <c r="MBR94" s="9"/>
      <c r="MBS94" s="78"/>
      <c r="MBT94" s="10"/>
      <c r="MBU94" s="10"/>
      <c r="MBV94" s="10"/>
      <c r="MBW94" s="9"/>
      <c r="MBX94" s="9"/>
      <c r="MBY94" s="78"/>
      <c r="MBZ94" s="10"/>
      <c r="MCA94" s="10"/>
      <c r="MCB94" s="10"/>
      <c r="MCC94" s="9"/>
      <c r="MCD94" s="9"/>
      <c r="MCE94" s="78"/>
      <c r="MCF94" s="9"/>
      <c r="MCG94" s="9"/>
      <c r="MCH94" s="78"/>
      <c r="MCI94" s="10"/>
      <c r="MCJ94" s="10"/>
      <c r="MCK94" s="10"/>
      <c r="MCL94" s="10"/>
      <c r="MCM94" s="10"/>
      <c r="MCN94" s="10"/>
      <c r="MCO94" s="57"/>
      <c r="MCP94" s="58"/>
      <c r="MCQ94" s="9"/>
      <c r="MCR94" s="9"/>
      <c r="MCS94" s="78"/>
      <c r="MCT94" s="9"/>
      <c r="MCU94" s="9"/>
      <c r="MCV94" s="78"/>
      <c r="MCW94" s="9"/>
      <c r="MCX94" s="9"/>
      <c r="MCY94" s="78"/>
      <c r="MCZ94" s="9"/>
      <c r="MDA94" s="9"/>
      <c r="MDB94" s="78"/>
      <c r="MDC94" s="9"/>
      <c r="MDD94" s="9"/>
      <c r="MDE94" s="78"/>
      <c r="MDF94" s="9"/>
      <c r="MDG94" s="9"/>
      <c r="MDH94" s="78"/>
      <c r="MDI94" s="9"/>
      <c r="MDJ94" s="9"/>
      <c r="MDK94" s="78"/>
      <c r="MDL94" s="9"/>
      <c r="MDM94" s="9"/>
      <c r="MDN94" s="78"/>
      <c r="MDO94" s="9"/>
      <c r="MDP94" s="9"/>
      <c r="MDQ94" s="78"/>
      <c r="MDR94" s="9"/>
      <c r="MDS94" s="9"/>
      <c r="MDT94" s="78"/>
      <c r="MDU94" s="9"/>
      <c r="MDV94" s="9"/>
      <c r="MDW94" s="78"/>
      <c r="MDX94" s="9"/>
      <c r="MDY94" s="9"/>
      <c r="MDZ94" s="78"/>
      <c r="MEA94" s="9"/>
      <c r="MEB94" s="9"/>
      <c r="MEC94" s="78"/>
      <c r="MED94" s="9"/>
      <c r="MEE94" s="9"/>
      <c r="MEF94" s="78"/>
      <c r="MEG94" s="9"/>
      <c r="MEH94" s="9"/>
      <c r="MEI94" s="78"/>
      <c r="MEJ94" s="9"/>
      <c r="MEK94" s="9"/>
      <c r="MEL94" s="78"/>
      <c r="MEM94" s="9"/>
      <c r="MEN94" s="9"/>
      <c r="MEO94" s="78"/>
      <c r="MEP94" s="9"/>
      <c r="MEQ94" s="9"/>
      <c r="MER94" s="78"/>
      <c r="MES94" s="9"/>
      <c r="MET94" s="9"/>
      <c r="MEU94" s="78"/>
      <c r="MEV94" s="9"/>
      <c r="MEW94" s="9"/>
      <c r="MEX94" s="78"/>
      <c r="MEY94" s="9"/>
      <c r="MEZ94" s="9"/>
      <c r="MFA94" s="78"/>
      <c r="MFB94" s="10"/>
      <c r="MFC94" s="10"/>
      <c r="MFD94" s="10"/>
      <c r="MFE94" s="9"/>
      <c r="MFF94" s="9"/>
      <c r="MFG94" s="78"/>
      <c r="MFH94" s="10"/>
      <c r="MFI94" s="10"/>
      <c r="MFJ94" s="10"/>
      <c r="MFK94" s="9"/>
      <c r="MFL94" s="9"/>
      <c r="MFM94" s="78"/>
      <c r="MFN94" s="9"/>
      <c r="MFO94" s="9"/>
      <c r="MFP94" s="78"/>
      <c r="MFQ94" s="10"/>
      <c r="MFR94" s="10"/>
      <c r="MFS94" s="10"/>
      <c r="MFT94" s="10"/>
      <c r="MFU94" s="10"/>
      <c r="MFV94" s="10"/>
      <c r="MFW94" s="57"/>
      <c r="MFX94" s="58"/>
      <c r="MFY94" s="9"/>
      <c r="MFZ94" s="9"/>
      <c r="MGA94" s="78"/>
      <c r="MGB94" s="9"/>
      <c r="MGC94" s="9"/>
      <c r="MGD94" s="78"/>
      <c r="MGE94" s="9"/>
      <c r="MGF94" s="9"/>
      <c r="MGG94" s="78"/>
      <c r="MGH94" s="9"/>
      <c r="MGI94" s="9"/>
      <c r="MGJ94" s="78"/>
      <c r="MGK94" s="9"/>
      <c r="MGL94" s="9"/>
      <c r="MGM94" s="78"/>
      <c r="MGN94" s="9"/>
      <c r="MGO94" s="9"/>
      <c r="MGP94" s="78"/>
      <c r="MGQ94" s="9"/>
      <c r="MGR94" s="9"/>
      <c r="MGS94" s="78"/>
      <c r="MGT94" s="9"/>
      <c r="MGU94" s="9"/>
      <c r="MGV94" s="78"/>
      <c r="MGW94" s="9"/>
      <c r="MGX94" s="9"/>
      <c r="MGY94" s="78"/>
      <c r="MGZ94" s="9"/>
      <c r="MHA94" s="9"/>
      <c r="MHB94" s="78"/>
      <c r="MHC94" s="9"/>
      <c r="MHD94" s="9"/>
      <c r="MHE94" s="78"/>
      <c r="MHF94" s="9"/>
      <c r="MHG94" s="9"/>
      <c r="MHH94" s="78"/>
      <c r="MHI94" s="9"/>
      <c r="MHJ94" s="9"/>
      <c r="MHK94" s="78"/>
      <c r="MHL94" s="9"/>
      <c r="MHM94" s="9"/>
      <c r="MHN94" s="78"/>
      <c r="MHO94" s="9"/>
      <c r="MHP94" s="9"/>
      <c r="MHQ94" s="78"/>
      <c r="MHR94" s="9"/>
      <c r="MHS94" s="9"/>
      <c r="MHT94" s="78"/>
      <c r="MHU94" s="9"/>
      <c r="MHV94" s="9"/>
      <c r="MHW94" s="78"/>
      <c r="MHX94" s="9"/>
      <c r="MHY94" s="9"/>
      <c r="MHZ94" s="78"/>
      <c r="MIA94" s="9"/>
      <c r="MIB94" s="9"/>
      <c r="MIC94" s="78"/>
      <c r="MID94" s="9"/>
      <c r="MIE94" s="9"/>
      <c r="MIF94" s="78"/>
      <c r="MIG94" s="9"/>
      <c r="MIH94" s="9"/>
      <c r="MII94" s="78"/>
      <c r="MIJ94" s="10"/>
      <c r="MIK94" s="10"/>
      <c r="MIL94" s="10"/>
      <c r="MIM94" s="9"/>
      <c r="MIN94" s="9"/>
      <c r="MIO94" s="78"/>
      <c r="MIP94" s="10"/>
      <c r="MIQ94" s="10"/>
      <c r="MIR94" s="10"/>
      <c r="MIS94" s="9"/>
      <c r="MIT94" s="9"/>
      <c r="MIU94" s="78"/>
      <c r="MIV94" s="9"/>
      <c r="MIW94" s="9"/>
      <c r="MIX94" s="78"/>
      <c r="MIY94" s="10"/>
      <c r="MIZ94" s="10"/>
      <c r="MJA94" s="10"/>
      <c r="MJB94" s="10"/>
      <c r="MJC94" s="10"/>
      <c r="MJD94" s="10"/>
      <c r="MJE94" s="57"/>
      <c r="MJF94" s="58"/>
      <c r="MJG94" s="9"/>
      <c r="MJH94" s="9"/>
      <c r="MJI94" s="78"/>
      <c r="MJJ94" s="9"/>
      <c r="MJK94" s="9"/>
      <c r="MJL94" s="78"/>
      <c r="MJM94" s="9"/>
      <c r="MJN94" s="9"/>
      <c r="MJO94" s="78"/>
      <c r="MJP94" s="9"/>
      <c r="MJQ94" s="9"/>
      <c r="MJR94" s="78"/>
      <c r="MJS94" s="9"/>
      <c r="MJT94" s="9"/>
      <c r="MJU94" s="78"/>
      <c r="MJV94" s="9"/>
      <c r="MJW94" s="9"/>
      <c r="MJX94" s="78"/>
      <c r="MJY94" s="9"/>
      <c r="MJZ94" s="9"/>
      <c r="MKA94" s="78"/>
      <c r="MKB94" s="9"/>
      <c r="MKC94" s="9"/>
      <c r="MKD94" s="78"/>
      <c r="MKE94" s="9"/>
      <c r="MKF94" s="9"/>
      <c r="MKG94" s="78"/>
      <c r="MKH94" s="9"/>
      <c r="MKI94" s="9"/>
      <c r="MKJ94" s="78"/>
      <c r="MKK94" s="9"/>
      <c r="MKL94" s="9"/>
      <c r="MKM94" s="78"/>
      <c r="MKN94" s="9"/>
      <c r="MKO94" s="9"/>
      <c r="MKP94" s="78"/>
      <c r="MKQ94" s="9"/>
      <c r="MKR94" s="9"/>
      <c r="MKS94" s="78"/>
      <c r="MKT94" s="9"/>
      <c r="MKU94" s="9"/>
      <c r="MKV94" s="78"/>
      <c r="MKW94" s="9"/>
      <c r="MKX94" s="9"/>
      <c r="MKY94" s="78"/>
      <c r="MKZ94" s="9"/>
      <c r="MLA94" s="9"/>
      <c r="MLB94" s="78"/>
      <c r="MLC94" s="9"/>
      <c r="MLD94" s="9"/>
      <c r="MLE94" s="78"/>
      <c r="MLF94" s="9"/>
      <c r="MLG94" s="9"/>
      <c r="MLH94" s="78"/>
      <c r="MLI94" s="9"/>
      <c r="MLJ94" s="9"/>
      <c r="MLK94" s="78"/>
      <c r="MLL94" s="9"/>
      <c r="MLM94" s="9"/>
      <c r="MLN94" s="78"/>
      <c r="MLO94" s="9"/>
      <c r="MLP94" s="9"/>
      <c r="MLQ94" s="78"/>
      <c r="MLR94" s="10"/>
      <c r="MLS94" s="10"/>
      <c r="MLT94" s="10"/>
      <c r="MLU94" s="9"/>
      <c r="MLV94" s="9"/>
      <c r="MLW94" s="78"/>
      <c r="MLX94" s="10"/>
      <c r="MLY94" s="10"/>
      <c r="MLZ94" s="10"/>
      <c r="MMA94" s="9"/>
      <c r="MMB94" s="9"/>
      <c r="MMC94" s="78"/>
      <c r="MMD94" s="9"/>
      <c r="MME94" s="9"/>
      <c r="MMF94" s="78"/>
      <c r="MMG94" s="10"/>
      <c r="MMH94" s="10"/>
      <c r="MMI94" s="10"/>
      <c r="MMJ94" s="10"/>
      <c r="MMK94" s="10"/>
      <c r="MML94" s="10"/>
      <c r="MMM94" s="57"/>
      <c r="MMN94" s="58"/>
      <c r="MMO94" s="9"/>
      <c r="MMP94" s="9"/>
      <c r="MMQ94" s="78"/>
      <c r="MMR94" s="9"/>
      <c r="MMS94" s="9"/>
      <c r="MMT94" s="78"/>
      <c r="MMU94" s="9"/>
      <c r="MMV94" s="9"/>
      <c r="MMW94" s="78"/>
      <c r="MMX94" s="9"/>
      <c r="MMY94" s="9"/>
      <c r="MMZ94" s="78"/>
      <c r="MNA94" s="9"/>
      <c r="MNB94" s="9"/>
      <c r="MNC94" s="78"/>
      <c r="MND94" s="9"/>
      <c r="MNE94" s="9"/>
      <c r="MNF94" s="78"/>
      <c r="MNG94" s="9"/>
      <c r="MNH94" s="9"/>
      <c r="MNI94" s="78"/>
      <c r="MNJ94" s="9"/>
      <c r="MNK94" s="9"/>
      <c r="MNL94" s="78"/>
      <c r="MNM94" s="9"/>
      <c r="MNN94" s="9"/>
      <c r="MNO94" s="78"/>
      <c r="MNP94" s="9"/>
      <c r="MNQ94" s="9"/>
      <c r="MNR94" s="78"/>
      <c r="MNS94" s="9"/>
      <c r="MNT94" s="9"/>
      <c r="MNU94" s="78"/>
      <c r="MNV94" s="9"/>
      <c r="MNW94" s="9"/>
      <c r="MNX94" s="78"/>
      <c r="MNY94" s="9"/>
      <c r="MNZ94" s="9"/>
      <c r="MOA94" s="78"/>
      <c r="MOB94" s="9"/>
      <c r="MOC94" s="9"/>
      <c r="MOD94" s="78"/>
      <c r="MOE94" s="9"/>
      <c r="MOF94" s="9"/>
      <c r="MOG94" s="78"/>
      <c r="MOH94" s="9"/>
      <c r="MOI94" s="9"/>
      <c r="MOJ94" s="78"/>
      <c r="MOK94" s="9"/>
      <c r="MOL94" s="9"/>
      <c r="MOM94" s="78"/>
      <c r="MON94" s="9"/>
      <c r="MOO94" s="9"/>
      <c r="MOP94" s="78"/>
      <c r="MOQ94" s="9"/>
      <c r="MOR94" s="9"/>
      <c r="MOS94" s="78"/>
      <c r="MOT94" s="9"/>
      <c r="MOU94" s="9"/>
      <c r="MOV94" s="78"/>
      <c r="MOW94" s="9"/>
      <c r="MOX94" s="9"/>
      <c r="MOY94" s="78"/>
      <c r="MOZ94" s="10"/>
      <c r="MPA94" s="10"/>
      <c r="MPB94" s="10"/>
      <c r="MPC94" s="9"/>
      <c r="MPD94" s="9"/>
      <c r="MPE94" s="78"/>
      <c r="MPF94" s="10"/>
      <c r="MPG94" s="10"/>
      <c r="MPH94" s="10"/>
      <c r="MPI94" s="9"/>
      <c r="MPJ94" s="9"/>
      <c r="MPK94" s="78"/>
      <c r="MPL94" s="9"/>
      <c r="MPM94" s="9"/>
      <c r="MPN94" s="78"/>
      <c r="MPO94" s="10"/>
      <c r="MPP94" s="10"/>
      <c r="MPQ94" s="10"/>
      <c r="MPR94" s="10"/>
      <c r="MPS94" s="10"/>
      <c r="MPT94" s="10"/>
      <c r="MPU94" s="57"/>
      <c r="MPV94" s="58"/>
      <c r="MPW94" s="9"/>
      <c r="MPX94" s="9"/>
      <c r="MPY94" s="78"/>
      <c r="MPZ94" s="9"/>
      <c r="MQA94" s="9"/>
      <c r="MQB94" s="78"/>
      <c r="MQC94" s="9"/>
      <c r="MQD94" s="9"/>
      <c r="MQE94" s="78"/>
      <c r="MQF94" s="9"/>
      <c r="MQG94" s="9"/>
      <c r="MQH94" s="78"/>
      <c r="MQI94" s="9"/>
      <c r="MQJ94" s="9"/>
      <c r="MQK94" s="78"/>
      <c r="MQL94" s="9"/>
      <c r="MQM94" s="9"/>
      <c r="MQN94" s="78"/>
      <c r="MQO94" s="9"/>
      <c r="MQP94" s="9"/>
      <c r="MQQ94" s="78"/>
      <c r="MQR94" s="9"/>
      <c r="MQS94" s="9"/>
      <c r="MQT94" s="78"/>
      <c r="MQU94" s="9"/>
      <c r="MQV94" s="9"/>
      <c r="MQW94" s="78"/>
      <c r="MQX94" s="9"/>
      <c r="MQY94" s="9"/>
      <c r="MQZ94" s="78"/>
      <c r="MRA94" s="9"/>
      <c r="MRB94" s="9"/>
      <c r="MRC94" s="78"/>
      <c r="MRD94" s="9"/>
      <c r="MRE94" s="9"/>
      <c r="MRF94" s="78"/>
      <c r="MRG94" s="9"/>
      <c r="MRH94" s="9"/>
      <c r="MRI94" s="78"/>
      <c r="MRJ94" s="9"/>
      <c r="MRK94" s="9"/>
      <c r="MRL94" s="78"/>
      <c r="MRM94" s="9"/>
      <c r="MRN94" s="9"/>
      <c r="MRO94" s="78"/>
      <c r="MRP94" s="9"/>
      <c r="MRQ94" s="9"/>
      <c r="MRR94" s="78"/>
      <c r="MRS94" s="9"/>
      <c r="MRT94" s="9"/>
      <c r="MRU94" s="78"/>
      <c r="MRV94" s="9"/>
      <c r="MRW94" s="9"/>
      <c r="MRX94" s="78"/>
      <c r="MRY94" s="9"/>
      <c r="MRZ94" s="9"/>
      <c r="MSA94" s="78"/>
      <c r="MSB94" s="9"/>
      <c r="MSC94" s="9"/>
      <c r="MSD94" s="78"/>
      <c r="MSE94" s="9"/>
      <c r="MSF94" s="9"/>
      <c r="MSG94" s="78"/>
      <c r="MSH94" s="10"/>
      <c r="MSI94" s="10"/>
      <c r="MSJ94" s="10"/>
      <c r="MSK94" s="9"/>
      <c r="MSL94" s="9"/>
      <c r="MSM94" s="78"/>
      <c r="MSN94" s="10"/>
      <c r="MSO94" s="10"/>
      <c r="MSP94" s="10"/>
      <c r="MSQ94" s="9"/>
      <c r="MSR94" s="9"/>
      <c r="MSS94" s="78"/>
      <c r="MST94" s="9"/>
      <c r="MSU94" s="9"/>
      <c r="MSV94" s="78"/>
      <c r="MSW94" s="10"/>
      <c r="MSX94" s="10"/>
      <c r="MSY94" s="10"/>
      <c r="MSZ94" s="10"/>
      <c r="MTA94" s="10"/>
      <c r="MTB94" s="10"/>
      <c r="MTC94" s="57"/>
      <c r="MTD94" s="58"/>
      <c r="MTE94" s="9"/>
      <c r="MTF94" s="9"/>
      <c r="MTG94" s="78"/>
      <c r="MTH94" s="9"/>
      <c r="MTI94" s="9"/>
      <c r="MTJ94" s="78"/>
      <c r="MTK94" s="9"/>
      <c r="MTL94" s="9"/>
      <c r="MTM94" s="78"/>
      <c r="MTN94" s="9"/>
      <c r="MTO94" s="9"/>
      <c r="MTP94" s="78"/>
      <c r="MTQ94" s="9"/>
      <c r="MTR94" s="9"/>
      <c r="MTS94" s="78"/>
      <c r="MTT94" s="9"/>
      <c r="MTU94" s="9"/>
      <c r="MTV94" s="78"/>
      <c r="MTW94" s="9"/>
      <c r="MTX94" s="9"/>
      <c r="MTY94" s="78"/>
      <c r="MTZ94" s="9"/>
      <c r="MUA94" s="9"/>
      <c r="MUB94" s="78"/>
      <c r="MUC94" s="9"/>
      <c r="MUD94" s="9"/>
      <c r="MUE94" s="78"/>
      <c r="MUF94" s="9"/>
      <c r="MUG94" s="9"/>
      <c r="MUH94" s="78"/>
      <c r="MUI94" s="9"/>
      <c r="MUJ94" s="9"/>
      <c r="MUK94" s="78"/>
      <c r="MUL94" s="9"/>
      <c r="MUM94" s="9"/>
      <c r="MUN94" s="78"/>
      <c r="MUO94" s="9"/>
      <c r="MUP94" s="9"/>
      <c r="MUQ94" s="78"/>
      <c r="MUR94" s="9"/>
      <c r="MUS94" s="9"/>
      <c r="MUT94" s="78"/>
      <c r="MUU94" s="9"/>
      <c r="MUV94" s="9"/>
      <c r="MUW94" s="78"/>
      <c r="MUX94" s="9"/>
      <c r="MUY94" s="9"/>
      <c r="MUZ94" s="78"/>
      <c r="MVA94" s="9"/>
      <c r="MVB94" s="9"/>
      <c r="MVC94" s="78"/>
      <c r="MVD94" s="9"/>
      <c r="MVE94" s="9"/>
      <c r="MVF94" s="78"/>
      <c r="MVG94" s="9"/>
      <c r="MVH94" s="9"/>
      <c r="MVI94" s="78"/>
      <c r="MVJ94" s="9"/>
      <c r="MVK94" s="9"/>
      <c r="MVL94" s="78"/>
      <c r="MVM94" s="9"/>
      <c r="MVN94" s="9"/>
      <c r="MVO94" s="78"/>
      <c r="MVP94" s="10"/>
      <c r="MVQ94" s="10"/>
      <c r="MVR94" s="10"/>
      <c r="MVS94" s="9"/>
      <c r="MVT94" s="9"/>
      <c r="MVU94" s="78"/>
      <c r="MVV94" s="10"/>
      <c r="MVW94" s="10"/>
      <c r="MVX94" s="10"/>
      <c r="MVY94" s="9"/>
      <c r="MVZ94" s="9"/>
      <c r="MWA94" s="78"/>
      <c r="MWB94" s="9"/>
      <c r="MWC94" s="9"/>
      <c r="MWD94" s="78"/>
      <c r="MWE94" s="10"/>
      <c r="MWF94" s="10"/>
      <c r="MWG94" s="10"/>
      <c r="MWH94" s="10"/>
      <c r="MWI94" s="10"/>
      <c r="MWJ94" s="10"/>
      <c r="MWK94" s="57"/>
      <c r="MWL94" s="58"/>
      <c r="MWM94" s="9"/>
      <c r="MWN94" s="9"/>
      <c r="MWO94" s="78"/>
      <c r="MWP94" s="9"/>
      <c r="MWQ94" s="9"/>
      <c r="MWR94" s="78"/>
      <c r="MWS94" s="9"/>
      <c r="MWT94" s="9"/>
      <c r="MWU94" s="78"/>
      <c r="MWV94" s="9"/>
      <c r="MWW94" s="9"/>
      <c r="MWX94" s="78"/>
      <c r="MWY94" s="9"/>
      <c r="MWZ94" s="9"/>
      <c r="MXA94" s="78"/>
      <c r="MXB94" s="9"/>
      <c r="MXC94" s="9"/>
      <c r="MXD94" s="78"/>
      <c r="MXE94" s="9"/>
      <c r="MXF94" s="9"/>
      <c r="MXG94" s="78"/>
      <c r="MXH94" s="9"/>
      <c r="MXI94" s="9"/>
      <c r="MXJ94" s="78"/>
      <c r="MXK94" s="9"/>
      <c r="MXL94" s="9"/>
      <c r="MXM94" s="78"/>
      <c r="MXN94" s="9"/>
      <c r="MXO94" s="9"/>
      <c r="MXP94" s="78"/>
      <c r="MXQ94" s="9"/>
      <c r="MXR94" s="9"/>
      <c r="MXS94" s="78"/>
      <c r="MXT94" s="9"/>
      <c r="MXU94" s="9"/>
      <c r="MXV94" s="78"/>
      <c r="MXW94" s="9"/>
      <c r="MXX94" s="9"/>
      <c r="MXY94" s="78"/>
      <c r="MXZ94" s="9"/>
      <c r="MYA94" s="9"/>
      <c r="MYB94" s="78"/>
      <c r="MYC94" s="9"/>
      <c r="MYD94" s="9"/>
      <c r="MYE94" s="78"/>
      <c r="MYF94" s="9"/>
      <c r="MYG94" s="9"/>
      <c r="MYH94" s="78"/>
      <c r="MYI94" s="9"/>
      <c r="MYJ94" s="9"/>
      <c r="MYK94" s="78"/>
      <c r="MYL94" s="9"/>
      <c r="MYM94" s="9"/>
      <c r="MYN94" s="78"/>
      <c r="MYO94" s="9"/>
      <c r="MYP94" s="9"/>
      <c r="MYQ94" s="78"/>
      <c r="MYR94" s="9"/>
      <c r="MYS94" s="9"/>
      <c r="MYT94" s="78"/>
      <c r="MYU94" s="9"/>
      <c r="MYV94" s="9"/>
      <c r="MYW94" s="78"/>
      <c r="MYX94" s="10"/>
      <c r="MYY94" s="10"/>
      <c r="MYZ94" s="10"/>
      <c r="MZA94" s="9"/>
      <c r="MZB94" s="9"/>
      <c r="MZC94" s="78"/>
      <c r="MZD94" s="10"/>
      <c r="MZE94" s="10"/>
      <c r="MZF94" s="10"/>
      <c r="MZG94" s="9"/>
      <c r="MZH94" s="9"/>
      <c r="MZI94" s="78"/>
      <c r="MZJ94" s="9"/>
      <c r="MZK94" s="9"/>
      <c r="MZL94" s="78"/>
      <c r="MZM94" s="10"/>
      <c r="MZN94" s="10"/>
      <c r="MZO94" s="10"/>
      <c r="MZP94" s="10"/>
      <c r="MZQ94" s="10"/>
      <c r="MZR94" s="10"/>
      <c r="MZS94" s="57"/>
      <c r="MZT94" s="58"/>
      <c r="MZU94" s="9"/>
      <c r="MZV94" s="9"/>
      <c r="MZW94" s="78"/>
      <c r="MZX94" s="9"/>
      <c r="MZY94" s="9"/>
      <c r="MZZ94" s="78"/>
      <c r="NAA94" s="9"/>
      <c r="NAB94" s="9"/>
      <c r="NAC94" s="78"/>
      <c r="NAD94" s="9"/>
      <c r="NAE94" s="9"/>
      <c r="NAF94" s="78"/>
      <c r="NAG94" s="9"/>
      <c r="NAH94" s="9"/>
      <c r="NAI94" s="78"/>
      <c r="NAJ94" s="9"/>
      <c r="NAK94" s="9"/>
      <c r="NAL94" s="78"/>
      <c r="NAM94" s="9"/>
      <c r="NAN94" s="9"/>
      <c r="NAO94" s="78"/>
      <c r="NAP94" s="9"/>
      <c r="NAQ94" s="9"/>
      <c r="NAR94" s="78"/>
      <c r="NAS94" s="9"/>
      <c r="NAT94" s="9"/>
      <c r="NAU94" s="78"/>
      <c r="NAV94" s="9"/>
      <c r="NAW94" s="9"/>
      <c r="NAX94" s="78"/>
      <c r="NAY94" s="9"/>
      <c r="NAZ94" s="9"/>
      <c r="NBA94" s="78"/>
      <c r="NBB94" s="9"/>
      <c r="NBC94" s="9"/>
      <c r="NBD94" s="78"/>
      <c r="NBE94" s="9"/>
      <c r="NBF94" s="9"/>
      <c r="NBG94" s="78"/>
      <c r="NBH94" s="9"/>
      <c r="NBI94" s="9"/>
      <c r="NBJ94" s="78"/>
      <c r="NBK94" s="9"/>
      <c r="NBL94" s="9"/>
      <c r="NBM94" s="78"/>
      <c r="NBN94" s="9"/>
      <c r="NBO94" s="9"/>
      <c r="NBP94" s="78"/>
      <c r="NBQ94" s="9"/>
      <c r="NBR94" s="9"/>
      <c r="NBS94" s="78"/>
      <c r="NBT94" s="9"/>
      <c r="NBU94" s="9"/>
      <c r="NBV94" s="78"/>
      <c r="NBW94" s="9"/>
      <c r="NBX94" s="9"/>
      <c r="NBY94" s="78"/>
      <c r="NBZ94" s="9"/>
      <c r="NCA94" s="9"/>
      <c r="NCB94" s="78"/>
      <c r="NCC94" s="9"/>
      <c r="NCD94" s="9"/>
      <c r="NCE94" s="78"/>
      <c r="NCF94" s="10"/>
      <c r="NCG94" s="10"/>
      <c r="NCH94" s="10"/>
      <c r="NCI94" s="9"/>
      <c r="NCJ94" s="9"/>
      <c r="NCK94" s="78"/>
      <c r="NCL94" s="10"/>
      <c r="NCM94" s="10"/>
      <c r="NCN94" s="10"/>
      <c r="NCO94" s="9"/>
      <c r="NCP94" s="9"/>
      <c r="NCQ94" s="78"/>
      <c r="NCR94" s="9"/>
      <c r="NCS94" s="9"/>
      <c r="NCT94" s="78"/>
      <c r="NCU94" s="10"/>
      <c r="NCV94" s="10"/>
      <c r="NCW94" s="10"/>
      <c r="NCX94" s="10"/>
      <c r="NCY94" s="10"/>
      <c r="NCZ94" s="10"/>
      <c r="NDA94" s="57"/>
      <c r="NDB94" s="58"/>
      <c r="NDC94" s="9"/>
      <c r="NDD94" s="9"/>
      <c r="NDE94" s="78"/>
      <c r="NDF94" s="9"/>
      <c r="NDG94" s="9"/>
      <c r="NDH94" s="78"/>
      <c r="NDI94" s="9"/>
      <c r="NDJ94" s="9"/>
      <c r="NDK94" s="78"/>
      <c r="NDL94" s="9"/>
      <c r="NDM94" s="9"/>
      <c r="NDN94" s="78"/>
      <c r="NDO94" s="9"/>
      <c r="NDP94" s="9"/>
      <c r="NDQ94" s="78"/>
      <c r="NDR94" s="9"/>
      <c r="NDS94" s="9"/>
      <c r="NDT94" s="78"/>
      <c r="NDU94" s="9"/>
      <c r="NDV94" s="9"/>
      <c r="NDW94" s="78"/>
      <c r="NDX94" s="9"/>
      <c r="NDY94" s="9"/>
      <c r="NDZ94" s="78"/>
      <c r="NEA94" s="9"/>
      <c r="NEB94" s="9"/>
      <c r="NEC94" s="78"/>
      <c r="NED94" s="9"/>
      <c r="NEE94" s="9"/>
      <c r="NEF94" s="78"/>
      <c r="NEG94" s="9"/>
      <c r="NEH94" s="9"/>
      <c r="NEI94" s="78"/>
      <c r="NEJ94" s="9"/>
      <c r="NEK94" s="9"/>
      <c r="NEL94" s="78"/>
      <c r="NEM94" s="9"/>
      <c r="NEN94" s="9"/>
      <c r="NEO94" s="78"/>
      <c r="NEP94" s="9"/>
      <c r="NEQ94" s="9"/>
      <c r="NER94" s="78"/>
      <c r="NES94" s="9"/>
      <c r="NET94" s="9"/>
      <c r="NEU94" s="78"/>
      <c r="NEV94" s="9"/>
      <c r="NEW94" s="9"/>
      <c r="NEX94" s="78"/>
      <c r="NEY94" s="9"/>
      <c r="NEZ94" s="9"/>
      <c r="NFA94" s="78"/>
      <c r="NFB94" s="9"/>
      <c r="NFC94" s="9"/>
      <c r="NFD94" s="78"/>
      <c r="NFE94" s="9"/>
      <c r="NFF94" s="9"/>
      <c r="NFG94" s="78"/>
      <c r="NFH94" s="9"/>
      <c r="NFI94" s="9"/>
      <c r="NFJ94" s="78"/>
      <c r="NFK94" s="9"/>
      <c r="NFL94" s="9"/>
      <c r="NFM94" s="78"/>
      <c r="NFN94" s="10"/>
      <c r="NFO94" s="10"/>
      <c r="NFP94" s="10"/>
      <c r="NFQ94" s="9"/>
      <c r="NFR94" s="9"/>
      <c r="NFS94" s="78"/>
      <c r="NFT94" s="10"/>
      <c r="NFU94" s="10"/>
      <c r="NFV94" s="10"/>
      <c r="NFW94" s="9"/>
      <c r="NFX94" s="9"/>
      <c r="NFY94" s="78"/>
      <c r="NFZ94" s="9"/>
      <c r="NGA94" s="9"/>
      <c r="NGB94" s="78"/>
      <c r="NGC94" s="10"/>
      <c r="NGD94" s="10"/>
      <c r="NGE94" s="10"/>
      <c r="NGF94" s="10"/>
      <c r="NGG94" s="10"/>
      <c r="NGH94" s="10"/>
      <c r="NGI94" s="57"/>
      <c r="NGJ94" s="58"/>
      <c r="NGK94" s="9"/>
      <c r="NGL94" s="9"/>
      <c r="NGM94" s="78"/>
      <c r="NGN94" s="9"/>
      <c r="NGO94" s="9"/>
      <c r="NGP94" s="78"/>
      <c r="NGQ94" s="9"/>
      <c r="NGR94" s="9"/>
      <c r="NGS94" s="78"/>
      <c r="NGT94" s="9"/>
      <c r="NGU94" s="9"/>
      <c r="NGV94" s="78"/>
      <c r="NGW94" s="9"/>
      <c r="NGX94" s="9"/>
      <c r="NGY94" s="78"/>
      <c r="NGZ94" s="9"/>
      <c r="NHA94" s="9"/>
      <c r="NHB94" s="78"/>
      <c r="NHC94" s="9"/>
      <c r="NHD94" s="9"/>
      <c r="NHE94" s="78"/>
      <c r="NHF94" s="9"/>
      <c r="NHG94" s="9"/>
      <c r="NHH94" s="78"/>
      <c r="NHI94" s="9"/>
      <c r="NHJ94" s="9"/>
      <c r="NHK94" s="78"/>
      <c r="NHL94" s="9"/>
      <c r="NHM94" s="9"/>
      <c r="NHN94" s="78"/>
      <c r="NHO94" s="9"/>
      <c r="NHP94" s="9"/>
      <c r="NHQ94" s="78"/>
      <c r="NHR94" s="9"/>
      <c r="NHS94" s="9"/>
      <c r="NHT94" s="78"/>
      <c r="NHU94" s="9"/>
      <c r="NHV94" s="9"/>
      <c r="NHW94" s="78"/>
      <c r="NHX94" s="9"/>
      <c r="NHY94" s="9"/>
      <c r="NHZ94" s="78"/>
      <c r="NIA94" s="9"/>
      <c r="NIB94" s="9"/>
      <c r="NIC94" s="78"/>
      <c r="NID94" s="9"/>
      <c r="NIE94" s="9"/>
      <c r="NIF94" s="78"/>
      <c r="NIG94" s="9"/>
      <c r="NIH94" s="9"/>
      <c r="NII94" s="78"/>
      <c r="NIJ94" s="9"/>
      <c r="NIK94" s="9"/>
      <c r="NIL94" s="78"/>
      <c r="NIM94" s="9"/>
      <c r="NIN94" s="9"/>
      <c r="NIO94" s="78"/>
      <c r="NIP94" s="9"/>
      <c r="NIQ94" s="9"/>
      <c r="NIR94" s="78"/>
      <c r="NIS94" s="9"/>
      <c r="NIT94" s="9"/>
      <c r="NIU94" s="78"/>
      <c r="NIV94" s="10"/>
      <c r="NIW94" s="10"/>
      <c r="NIX94" s="10"/>
      <c r="NIY94" s="9"/>
      <c r="NIZ94" s="9"/>
      <c r="NJA94" s="78"/>
      <c r="NJB94" s="10"/>
      <c r="NJC94" s="10"/>
      <c r="NJD94" s="10"/>
      <c r="NJE94" s="9"/>
      <c r="NJF94" s="9"/>
      <c r="NJG94" s="78"/>
      <c r="NJH94" s="9"/>
      <c r="NJI94" s="9"/>
      <c r="NJJ94" s="78"/>
      <c r="NJK94" s="10"/>
      <c r="NJL94" s="10"/>
      <c r="NJM94" s="10"/>
      <c r="NJN94" s="10"/>
      <c r="NJO94" s="10"/>
      <c r="NJP94" s="10"/>
      <c r="NJQ94" s="57"/>
      <c r="NJR94" s="58"/>
      <c r="NJS94" s="9"/>
      <c r="NJT94" s="9"/>
      <c r="NJU94" s="78"/>
      <c r="NJV94" s="9"/>
      <c r="NJW94" s="9"/>
      <c r="NJX94" s="78"/>
      <c r="NJY94" s="9"/>
      <c r="NJZ94" s="9"/>
      <c r="NKA94" s="78"/>
      <c r="NKB94" s="9"/>
      <c r="NKC94" s="9"/>
      <c r="NKD94" s="78"/>
      <c r="NKE94" s="9"/>
      <c r="NKF94" s="9"/>
      <c r="NKG94" s="78"/>
      <c r="NKH94" s="9"/>
      <c r="NKI94" s="9"/>
      <c r="NKJ94" s="78"/>
      <c r="NKK94" s="9"/>
      <c r="NKL94" s="9"/>
      <c r="NKM94" s="78"/>
      <c r="NKN94" s="9"/>
      <c r="NKO94" s="9"/>
      <c r="NKP94" s="78"/>
      <c r="NKQ94" s="9"/>
      <c r="NKR94" s="9"/>
      <c r="NKS94" s="78"/>
      <c r="NKT94" s="9"/>
      <c r="NKU94" s="9"/>
      <c r="NKV94" s="78"/>
      <c r="NKW94" s="9"/>
      <c r="NKX94" s="9"/>
      <c r="NKY94" s="78"/>
      <c r="NKZ94" s="9"/>
      <c r="NLA94" s="9"/>
      <c r="NLB94" s="78"/>
      <c r="NLC94" s="9"/>
      <c r="NLD94" s="9"/>
      <c r="NLE94" s="78"/>
      <c r="NLF94" s="9"/>
      <c r="NLG94" s="9"/>
      <c r="NLH94" s="78"/>
      <c r="NLI94" s="9"/>
      <c r="NLJ94" s="9"/>
      <c r="NLK94" s="78"/>
      <c r="NLL94" s="9"/>
      <c r="NLM94" s="9"/>
      <c r="NLN94" s="78"/>
      <c r="NLO94" s="9"/>
      <c r="NLP94" s="9"/>
      <c r="NLQ94" s="78"/>
      <c r="NLR94" s="9"/>
      <c r="NLS94" s="9"/>
      <c r="NLT94" s="78"/>
      <c r="NLU94" s="9"/>
      <c r="NLV94" s="9"/>
      <c r="NLW94" s="78"/>
      <c r="NLX94" s="9"/>
      <c r="NLY94" s="9"/>
      <c r="NLZ94" s="78"/>
      <c r="NMA94" s="9"/>
      <c r="NMB94" s="9"/>
      <c r="NMC94" s="78"/>
      <c r="NMD94" s="10"/>
      <c r="NME94" s="10"/>
      <c r="NMF94" s="10"/>
      <c r="NMG94" s="9"/>
      <c r="NMH94" s="9"/>
      <c r="NMI94" s="78"/>
      <c r="NMJ94" s="10"/>
      <c r="NMK94" s="10"/>
      <c r="NML94" s="10"/>
      <c r="NMM94" s="9"/>
      <c r="NMN94" s="9"/>
      <c r="NMO94" s="78"/>
      <c r="NMP94" s="9"/>
      <c r="NMQ94" s="9"/>
      <c r="NMR94" s="78"/>
      <c r="NMS94" s="10"/>
      <c r="NMT94" s="10"/>
      <c r="NMU94" s="10"/>
      <c r="NMV94" s="10"/>
      <c r="NMW94" s="10"/>
      <c r="NMX94" s="10"/>
      <c r="NMY94" s="57"/>
      <c r="NMZ94" s="58"/>
      <c r="NNA94" s="9"/>
      <c r="NNB94" s="9"/>
      <c r="NNC94" s="78"/>
      <c r="NND94" s="9"/>
      <c r="NNE94" s="9"/>
      <c r="NNF94" s="78"/>
      <c r="NNG94" s="9"/>
      <c r="NNH94" s="9"/>
      <c r="NNI94" s="78"/>
      <c r="NNJ94" s="9"/>
      <c r="NNK94" s="9"/>
      <c r="NNL94" s="78"/>
      <c r="NNM94" s="9"/>
      <c r="NNN94" s="9"/>
      <c r="NNO94" s="78"/>
      <c r="NNP94" s="9"/>
      <c r="NNQ94" s="9"/>
      <c r="NNR94" s="78"/>
      <c r="NNS94" s="9"/>
      <c r="NNT94" s="9"/>
      <c r="NNU94" s="78"/>
      <c r="NNV94" s="9"/>
      <c r="NNW94" s="9"/>
      <c r="NNX94" s="78"/>
      <c r="NNY94" s="9"/>
      <c r="NNZ94" s="9"/>
      <c r="NOA94" s="78"/>
      <c r="NOB94" s="9"/>
      <c r="NOC94" s="9"/>
      <c r="NOD94" s="78"/>
      <c r="NOE94" s="9"/>
      <c r="NOF94" s="9"/>
      <c r="NOG94" s="78"/>
      <c r="NOH94" s="9"/>
      <c r="NOI94" s="9"/>
      <c r="NOJ94" s="78"/>
      <c r="NOK94" s="9"/>
      <c r="NOL94" s="9"/>
      <c r="NOM94" s="78"/>
      <c r="NON94" s="9"/>
      <c r="NOO94" s="9"/>
      <c r="NOP94" s="78"/>
      <c r="NOQ94" s="9"/>
      <c r="NOR94" s="9"/>
      <c r="NOS94" s="78"/>
      <c r="NOT94" s="9"/>
      <c r="NOU94" s="9"/>
      <c r="NOV94" s="78"/>
      <c r="NOW94" s="9"/>
      <c r="NOX94" s="9"/>
      <c r="NOY94" s="78"/>
      <c r="NOZ94" s="9"/>
      <c r="NPA94" s="9"/>
      <c r="NPB94" s="78"/>
      <c r="NPC94" s="9"/>
      <c r="NPD94" s="9"/>
      <c r="NPE94" s="78"/>
      <c r="NPF94" s="9"/>
      <c r="NPG94" s="9"/>
      <c r="NPH94" s="78"/>
      <c r="NPI94" s="9"/>
      <c r="NPJ94" s="9"/>
      <c r="NPK94" s="78"/>
      <c r="NPL94" s="10"/>
      <c r="NPM94" s="10"/>
      <c r="NPN94" s="10"/>
      <c r="NPO94" s="9"/>
      <c r="NPP94" s="9"/>
      <c r="NPQ94" s="78"/>
      <c r="NPR94" s="10"/>
      <c r="NPS94" s="10"/>
      <c r="NPT94" s="10"/>
      <c r="NPU94" s="9"/>
      <c r="NPV94" s="9"/>
      <c r="NPW94" s="78"/>
      <c r="NPX94" s="9"/>
      <c r="NPY94" s="9"/>
      <c r="NPZ94" s="78"/>
      <c r="NQA94" s="10"/>
      <c r="NQB94" s="10"/>
      <c r="NQC94" s="10"/>
      <c r="NQD94" s="10"/>
      <c r="NQE94" s="10"/>
      <c r="NQF94" s="10"/>
      <c r="NQG94" s="57"/>
      <c r="NQH94" s="58"/>
      <c r="NQI94" s="9"/>
      <c r="NQJ94" s="9"/>
      <c r="NQK94" s="78"/>
      <c r="NQL94" s="9"/>
      <c r="NQM94" s="9"/>
      <c r="NQN94" s="78"/>
      <c r="NQO94" s="9"/>
      <c r="NQP94" s="9"/>
      <c r="NQQ94" s="78"/>
      <c r="NQR94" s="9"/>
      <c r="NQS94" s="9"/>
      <c r="NQT94" s="78"/>
      <c r="NQU94" s="9"/>
      <c r="NQV94" s="9"/>
      <c r="NQW94" s="78"/>
      <c r="NQX94" s="9"/>
      <c r="NQY94" s="9"/>
      <c r="NQZ94" s="78"/>
      <c r="NRA94" s="9"/>
      <c r="NRB94" s="9"/>
      <c r="NRC94" s="78"/>
      <c r="NRD94" s="9"/>
      <c r="NRE94" s="9"/>
      <c r="NRF94" s="78"/>
      <c r="NRG94" s="9"/>
      <c r="NRH94" s="9"/>
      <c r="NRI94" s="78"/>
      <c r="NRJ94" s="9"/>
      <c r="NRK94" s="9"/>
      <c r="NRL94" s="78"/>
      <c r="NRM94" s="9"/>
      <c r="NRN94" s="9"/>
      <c r="NRO94" s="78"/>
      <c r="NRP94" s="9"/>
      <c r="NRQ94" s="9"/>
      <c r="NRR94" s="78"/>
      <c r="NRS94" s="9"/>
      <c r="NRT94" s="9"/>
      <c r="NRU94" s="78"/>
      <c r="NRV94" s="9"/>
      <c r="NRW94" s="9"/>
      <c r="NRX94" s="78"/>
      <c r="NRY94" s="9"/>
      <c r="NRZ94" s="9"/>
      <c r="NSA94" s="78"/>
      <c r="NSB94" s="9"/>
      <c r="NSC94" s="9"/>
      <c r="NSD94" s="78"/>
      <c r="NSE94" s="9"/>
      <c r="NSF94" s="9"/>
      <c r="NSG94" s="78"/>
      <c r="NSH94" s="9"/>
      <c r="NSI94" s="9"/>
      <c r="NSJ94" s="78"/>
      <c r="NSK94" s="9"/>
      <c r="NSL94" s="9"/>
      <c r="NSM94" s="78"/>
      <c r="NSN94" s="9"/>
      <c r="NSO94" s="9"/>
      <c r="NSP94" s="78"/>
      <c r="NSQ94" s="9"/>
      <c r="NSR94" s="9"/>
      <c r="NSS94" s="78"/>
      <c r="NST94" s="10"/>
      <c r="NSU94" s="10"/>
      <c r="NSV94" s="10"/>
      <c r="NSW94" s="9"/>
      <c r="NSX94" s="9"/>
      <c r="NSY94" s="78"/>
      <c r="NSZ94" s="10"/>
      <c r="NTA94" s="10"/>
      <c r="NTB94" s="10"/>
      <c r="NTC94" s="9"/>
      <c r="NTD94" s="9"/>
      <c r="NTE94" s="78"/>
      <c r="NTF94" s="9"/>
      <c r="NTG94" s="9"/>
      <c r="NTH94" s="78"/>
      <c r="NTI94" s="10"/>
      <c r="NTJ94" s="10"/>
      <c r="NTK94" s="10"/>
      <c r="NTL94" s="10"/>
      <c r="NTM94" s="10"/>
      <c r="NTN94" s="10"/>
      <c r="NTO94" s="57"/>
      <c r="NTP94" s="58"/>
      <c r="NTQ94" s="9"/>
      <c r="NTR94" s="9"/>
      <c r="NTS94" s="78"/>
      <c r="NTT94" s="9"/>
      <c r="NTU94" s="9"/>
      <c r="NTV94" s="78"/>
      <c r="NTW94" s="9"/>
      <c r="NTX94" s="9"/>
      <c r="NTY94" s="78"/>
      <c r="NTZ94" s="9"/>
      <c r="NUA94" s="9"/>
      <c r="NUB94" s="78"/>
      <c r="NUC94" s="9"/>
      <c r="NUD94" s="9"/>
      <c r="NUE94" s="78"/>
      <c r="NUF94" s="9"/>
      <c r="NUG94" s="9"/>
      <c r="NUH94" s="78"/>
      <c r="NUI94" s="9"/>
      <c r="NUJ94" s="9"/>
      <c r="NUK94" s="78"/>
      <c r="NUL94" s="9"/>
      <c r="NUM94" s="9"/>
      <c r="NUN94" s="78"/>
      <c r="NUO94" s="9"/>
      <c r="NUP94" s="9"/>
      <c r="NUQ94" s="78"/>
      <c r="NUR94" s="9"/>
      <c r="NUS94" s="9"/>
      <c r="NUT94" s="78"/>
      <c r="NUU94" s="9"/>
      <c r="NUV94" s="9"/>
      <c r="NUW94" s="78"/>
      <c r="NUX94" s="9"/>
      <c r="NUY94" s="9"/>
      <c r="NUZ94" s="78"/>
      <c r="NVA94" s="9"/>
      <c r="NVB94" s="9"/>
      <c r="NVC94" s="78"/>
      <c r="NVD94" s="9"/>
      <c r="NVE94" s="9"/>
      <c r="NVF94" s="78"/>
      <c r="NVG94" s="9"/>
      <c r="NVH94" s="9"/>
      <c r="NVI94" s="78"/>
      <c r="NVJ94" s="9"/>
      <c r="NVK94" s="9"/>
      <c r="NVL94" s="78"/>
      <c r="NVM94" s="9"/>
      <c r="NVN94" s="9"/>
      <c r="NVO94" s="78"/>
      <c r="NVP94" s="9"/>
      <c r="NVQ94" s="9"/>
      <c r="NVR94" s="78"/>
      <c r="NVS94" s="9"/>
      <c r="NVT94" s="9"/>
      <c r="NVU94" s="78"/>
      <c r="NVV94" s="9"/>
      <c r="NVW94" s="9"/>
      <c r="NVX94" s="78"/>
      <c r="NVY94" s="9"/>
      <c r="NVZ94" s="9"/>
      <c r="NWA94" s="78"/>
      <c r="NWB94" s="10"/>
      <c r="NWC94" s="10"/>
      <c r="NWD94" s="10"/>
      <c r="NWE94" s="9"/>
      <c r="NWF94" s="9"/>
      <c r="NWG94" s="78"/>
      <c r="NWH94" s="10"/>
      <c r="NWI94" s="10"/>
      <c r="NWJ94" s="10"/>
      <c r="NWK94" s="9"/>
      <c r="NWL94" s="9"/>
      <c r="NWM94" s="78"/>
      <c r="NWN94" s="9"/>
      <c r="NWO94" s="9"/>
      <c r="NWP94" s="78"/>
      <c r="NWQ94" s="10"/>
      <c r="NWR94" s="10"/>
      <c r="NWS94" s="10"/>
      <c r="NWT94" s="10"/>
      <c r="NWU94" s="10"/>
      <c r="NWV94" s="10"/>
      <c r="NWW94" s="57"/>
      <c r="NWX94" s="58"/>
      <c r="NWY94" s="9"/>
      <c r="NWZ94" s="9"/>
      <c r="NXA94" s="78"/>
      <c r="NXB94" s="9"/>
      <c r="NXC94" s="9"/>
      <c r="NXD94" s="78"/>
      <c r="NXE94" s="9"/>
      <c r="NXF94" s="9"/>
      <c r="NXG94" s="78"/>
      <c r="NXH94" s="9"/>
      <c r="NXI94" s="9"/>
      <c r="NXJ94" s="78"/>
      <c r="NXK94" s="9"/>
      <c r="NXL94" s="9"/>
      <c r="NXM94" s="78"/>
      <c r="NXN94" s="9"/>
      <c r="NXO94" s="9"/>
      <c r="NXP94" s="78"/>
      <c r="NXQ94" s="9"/>
      <c r="NXR94" s="9"/>
      <c r="NXS94" s="78"/>
      <c r="NXT94" s="9"/>
      <c r="NXU94" s="9"/>
      <c r="NXV94" s="78"/>
      <c r="NXW94" s="9"/>
      <c r="NXX94" s="9"/>
      <c r="NXY94" s="78"/>
      <c r="NXZ94" s="9"/>
      <c r="NYA94" s="9"/>
      <c r="NYB94" s="78"/>
      <c r="NYC94" s="9"/>
      <c r="NYD94" s="9"/>
      <c r="NYE94" s="78"/>
      <c r="NYF94" s="9"/>
      <c r="NYG94" s="9"/>
      <c r="NYH94" s="78"/>
      <c r="NYI94" s="9"/>
      <c r="NYJ94" s="9"/>
      <c r="NYK94" s="78"/>
      <c r="NYL94" s="9"/>
      <c r="NYM94" s="9"/>
      <c r="NYN94" s="78"/>
      <c r="NYO94" s="9"/>
      <c r="NYP94" s="9"/>
      <c r="NYQ94" s="78"/>
      <c r="NYR94" s="9"/>
      <c r="NYS94" s="9"/>
      <c r="NYT94" s="78"/>
      <c r="NYU94" s="9"/>
      <c r="NYV94" s="9"/>
      <c r="NYW94" s="78"/>
      <c r="NYX94" s="9"/>
      <c r="NYY94" s="9"/>
      <c r="NYZ94" s="78"/>
      <c r="NZA94" s="9"/>
      <c r="NZB94" s="9"/>
      <c r="NZC94" s="78"/>
      <c r="NZD94" s="9"/>
      <c r="NZE94" s="9"/>
      <c r="NZF94" s="78"/>
      <c r="NZG94" s="9"/>
      <c r="NZH94" s="9"/>
      <c r="NZI94" s="78"/>
      <c r="NZJ94" s="10"/>
      <c r="NZK94" s="10"/>
      <c r="NZL94" s="10"/>
      <c r="NZM94" s="9"/>
      <c r="NZN94" s="9"/>
      <c r="NZO94" s="78"/>
      <c r="NZP94" s="10"/>
      <c r="NZQ94" s="10"/>
      <c r="NZR94" s="10"/>
      <c r="NZS94" s="9"/>
      <c r="NZT94" s="9"/>
      <c r="NZU94" s="78"/>
      <c r="NZV94" s="9"/>
      <c r="NZW94" s="9"/>
      <c r="NZX94" s="78"/>
      <c r="NZY94" s="10"/>
      <c r="NZZ94" s="10"/>
      <c r="OAA94" s="10"/>
      <c r="OAB94" s="10"/>
      <c r="OAC94" s="10"/>
      <c r="OAD94" s="10"/>
      <c r="OAE94" s="57"/>
      <c r="OAF94" s="58"/>
      <c r="OAG94" s="9"/>
      <c r="OAH94" s="9"/>
      <c r="OAI94" s="78"/>
      <c r="OAJ94" s="9"/>
      <c r="OAK94" s="9"/>
      <c r="OAL94" s="78"/>
      <c r="OAM94" s="9"/>
      <c r="OAN94" s="9"/>
      <c r="OAO94" s="78"/>
      <c r="OAP94" s="9"/>
      <c r="OAQ94" s="9"/>
      <c r="OAR94" s="78"/>
      <c r="OAS94" s="9"/>
      <c r="OAT94" s="9"/>
      <c r="OAU94" s="78"/>
      <c r="OAV94" s="9"/>
      <c r="OAW94" s="9"/>
      <c r="OAX94" s="78"/>
      <c r="OAY94" s="9"/>
      <c r="OAZ94" s="9"/>
      <c r="OBA94" s="78"/>
      <c r="OBB94" s="9"/>
      <c r="OBC94" s="9"/>
      <c r="OBD94" s="78"/>
      <c r="OBE94" s="9"/>
      <c r="OBF94" s="9"/>
      <c r="OBG94" s="78"/>
      <c r="OBH94" s="9"/>
      <c r="OBI94" s="9"/>
      <c r="OBJ94" s="78"/>
      <c r="OBK94" s="9"/>
      <c r="OBL94" s="9"/>
      <c r="OBM94" s="78"/>
      <c r="OBN94" s="9"/>
      <c r="OBO94" s="9"/>
      <c r="OBP94" s="78"/>
      <c r="OBQ94" s="9"/>
      <c r="OBR94" s="9"/>
      <c r="OBS94" s="78"/>
      <c r="OBT94" s="9"/>
      <c r="OBU94" s="9"/>
      <c r="OBV94" s="78"/>
      <c r="OBW94" s="9"/>
      <c r="OBX94" s="9"/>
      <c r="OBY94" s="78"/>
      <c r="OBZ94" s="9"/>
      <c r="OCA94" s="9"/>
      <c r="OCB94" s="78"/>
      <c r="OCC94" s="9"/>
      <c r="OCD94" s="9"/>
      <c r="OCE94" s="78"/>
      <c r="OCF94" s="9"/>
      <c r="OCG94" s="9"/>
      <c r="OCH94" s="78"/>
      <c r="OCI94" s="9"/>
      <c r="OCJ94" s="9"/>
      <c r="OCK94" s="78"/>
      <c r="OCL94" s="9"/>
      <c r="OCM94" s="9"/>
      <c r="OCN94" s="78"/>
      <c r="OCO94" s="9"/>
      <c r="OCP94" s="9"/>
      <c r="OCQ94" s="78"/>
      <c r="OCR94" s="10"/>
      <c r="OCS94" s="10"/>
      <c r="OCT94" s="10"/>
      <c r="OCU94" s="9"/>
      <c r="OCV94" s="9"/>
      <c r="OCW94" s="78"/>
      <c r="OCX94" s="10"/>
      <c r="OCY94" s="10"/>
      <c r="OCZ94" s="10"/>
      <c r="ODA94" s="9"/>
      <c r="ODB94" s="9"/>
      <c r="ODC94" s="78"/>
      <c r="ODD94" s="9"/>
      <c r="ODE94" s="9"/>
      <c r="ODF94" s="78"/>
      <c r="ODG94" s="10"/>
      <c r="ODH94" s="10"/>
      <c r="ODI94" s="10"/>
      <c r="ODJ94" s="10"/>
      <c r="ODK94" s="10"/>
      <c r="ODL94" s="10"/>
      <c r="ODM94" s="57"/>
      <c r="ODN94" s="58"/>
      <c r="ODO94" s="9"/>
      <c r="ODP94" s="9"/>
      <c r="ODQ94" s="78"/>
      <c r="ODR94" s="9"/>
      <c r="ODS94" s="9"/>
      <c r="ODT94" s="78"/>
      <c r="ODU94" s="9"/>
      <c r="ODV94" s="9"/>
      <c r="ODW94" s="78"/>
      <c r="ODX94" s="9"/>
      <c r="ODY94" s="9"/>
      <c r="ODZ94" s="78"/>
      <c r="OEA94" s="9"/>
      <c r="OEB94" s="9"/>
      <c r="OEC94" s="78"/>
      <c r="OED94" s="9"/>
      <c r="OEE94" s="9"/>
      <c r="OEF94" s="78"/>
      <c r="OEG94" s="9"/>
      <c r="OEH94" s="9"/>
      <c r="OEI94" s="78"/>
      <c r="OEJ94" s="9"/>
      <c r="OEK94" s="9"/>
      <c r="OEL94" s="78"/>
      <c r="OEM94" s="9"/>
      <c r="OEN94" s="9"/>
      <c r="OEO94" s="78"/>
      <c r="OEP94" s="9"/>
      <c r="OEQ94" s="9"/>
      <c r="OER94" s="78"/>
      <c r="OES94" s="9"/>
      <c r="OET94" s="9"/>
      <c r="OEU94" s="78"/>
      <c r="OEV94" s="9"/>
      <c r="OEW94" s="9"/>
      <c r="OEX94" s="78"/>
      <c r="OEY94" s="9"/>
      <c r="OEZ94" s="9"/>
      <c r="OFA94" s="78"/>
      <c r="OFB94" s="9"/>
      <c r="OFC94" s="9"/>
      <c r="OFD94" s="78"/>
      <c r="OFE94" s="9"/>
      <c r="OFF94" s="9"/>
      <c r="OFG94" s="78"/>
      <c r="OFH94" s="9"/>
      <c r="OFI94" s="9"/>
      <c r="OFJ94" s="78"/>
      <c r="OFK94" s="9"/>
      <c r="OFL94" s="9"/>
      <c r="OFM94" s="78"/>
      <c r="OFN94" s="9"/>
      <c r="OFO94" s="9"/>
      <c r="OFP94" s="78"/>
      <c r="OFQ94" s="9"/>
      <c r="OFR94" s="9"/>
      <c r="OFS94" s="78"/>
      <c r="OFT94" s="9"/>
      <c r="OFU94" s="9"/>
      <c r="OFV94" s="78"/>
      <c r="OFW94" s="9"/>
      <c r="OFX94" s="9"/>
      <c r="OFY94" s="78"/>
      <c r="OFZ94" s="10"/>
      <c r="OGA94" s="10"/>
      <c r="OGB94" s="10"/>
      <c r="OGC94" s="9"/>
      <c r="OGD94" s="9"/>
      <c r="OGE94" s="78"/>
      <c r="OGF94" s="10"/>
      <c r="OGG94" s="10"/>
      <c r="OGH94" s="10"/>
      <c r="OGI94" s="9"/>
      <c r="OGJ94" s="9"/>
      <c r="OGK94" s="78"/>
      <c r="OGL94" s="9"/>
      <c r="OGM94" s="9"/>
      <c r="OGN94" s="78"/>
      <c r="OGO94" s="10"/>
      <c r="OGP94" s="10"/>
      <c r="OGQ94" s="10"/>
      <c r="OGR94" s="10"/>
      <c r="OGS94" s="10"/>
      <c r="OGT94" s="10"/>
      <c r="OGU94" s="57"/>
      <c r="OGV94" s="58"/>
      <c r="OGW94" s="9"/>
      <c r="OGX94" s="9"/>
      <c r="OGY94" s="78"/>
      <c r="OGZ94" s="9"/>
      <c r="OHA94" s="9"/>
      <c r="OHB94" s="78"/>
      <c r="OHC94" s="9"/>
      <c r="OHD94" s="9"/>
      <c r="OHE94" s="78"/>
      <c r="OHF94" s="9"/>
      <c r="OHG94" s="9"/>
      <c r="OHH94" s="78"/>
      <c r="OHI94" s="9"/>
      <c r="OHJ94" s="9"/>
      <c r="OHK94" s="78"/>
      <c r="OHL94" s="9"/>
      <c r="OHM94" s="9"/>
      <c r="OHN94" s="78"/>
      <c r="OHO94" s="9"/>
      <c r="OHP94" s="9"/>
      <c r="OHQ94" s="78"/>
      <c r="OHR94" s="9"/>
      <c r="OHS94" s="9"/>
      <c r="OHT94" s="78"/>
      <c r="OHU94" s="9"/>
      <c r="OHV94" s="9"/>
      <c r="OHW94" s="78"/>
      <c r="OHX94" s="9"/>
      <c r="OHY94" s="9"/>
      <c r="OHZ94" s="78"/>
      <c r="OIA94" s="9"/>
      <c r="OIB94" s="9"/>
      <c r="OIC94" s="78"/>
      <c r="OID94" s="9"/>
      <c r="OIE94" s="9"/>
      <c r="OIF94" s="78"/>
      <c r="OIG94" s="9"/>
      <c r="OIH94" s="9"/>
      <c r="OII94" s="78"/>
      <c r="OIJ94" s="9"/>
      <c r="OIK94" s="9"/>
      <c r="OIL94" s="78"/>
      <c r="OIM94" s="9"/>
      <c r="OIN94" s="9"/>
      <c r="OIO94" s="78"/>
      <c r="OIP94" s="9"/>
      <c r="OIQ94" s="9"/>
      <c r="OIR94" s="78"/>
      <c r="OIS94" s="9"/>
      <c r="OIT94" s="9"/>
      <c r="OIU94" s="78"/>
      <c r="OIV94" s="9"/>
      <c r="OIW94" s="9"/>
      <c r="OIX94" s="78"/>
      <c r="OIY94" s="9"/>
      <c r="OIZ94" s="9"/>
      <c r="OJA94" s="78"/>
      <c r="OJB94" s="9"/>
      <c r="OJC94" s="9"/>
      <c r="OJD94" s="78"/>
      <c r="OJE94" s="9"/>
      <c r="OJF94" s="9"/>
      <c r="OJG94" s="78"/>
      <c r="OJH94" s="10"/>
      <c r="OJI94" s="10"/>
      <c r="OJJ94" s="10"/>
      <c r="OJK94" s="9"/>
      <c r="OJL94" s="9"/>
      <c r="OJM94" s="78"/>
      <c r="OJN94" s="10"/>
      <c r="OJO94" s="10"/>
      <c r="OJP94" s="10"/>
      <c r="OJQ94" s="9"/>
      <c r="OJR94" s="9"/>
      <c r="OJS94" s="78"/>
      <c r="OJT94" s="9"/>
      <c r="OJU94" s="9"/>
      <c r="OJV94" s="78"/>
      <c r="OJW94" s="10"/>
      <c r="OJX94" s="10"/>
      <c r="OJY94" s="10"/>
      <c r="OJZ94" s="10"/>
      <c r="OKA94" s="10"/>
      <c r="OKB94" s="10"/>
      <c r="OKC94" s="57"/>
      <c r="OKD94" s="58"/>
      <c r="OKE94" s="9"/>
      <c r="OKF94" s="9"/>
      <c r="OKG94" s="78"/>
      <c r="OKH94" s="9"/>
      <c r="OKI94" s="9"/>
      <c r="OKJ94" s="78"/>
      <c r="OKK94" s="9"/>
      <c r="OKL94" s="9"/>
      <c r="OKM94" s="78"/>
      <c r="OKN94" s="9"/>
      <c r="OKO94" s="9"/>
      <c r="OKP94" s="78"/>
      <c r="OKQ94" s="9"/>
      <c r="OKR94" s="9"/>
      <c r="OKS94" s="78"/>
      <c r="OKT94" s="9"/>
      <c r="OKU94" s="9"/>
      <c r="OKV94" s="78"/>
      <c r="OKW94" s="9"/>
      <c r="OKX94" s="9"/>
      <c r="OKY94" s="78"/>
      <c r="OKZ94" s="9"/>
      <c r="OLA94" s="9"/>
      <c r="OLB94" s="78"/>
      <c r="OLC94" s="9"/>
      <c r="OLD94" s="9"/>
      <c r="OLE94" s="78"/>
      <c r="OLF94" s="9"/>
      <c r="OLG94" s="9"/>
      <c r="OLH94" s="78"/>
      <c r="OLI94" s="9"/>
      <c r="OLJ94" s="9"/>
      <c r="OLK94" s="78"/>
      <c r="OLL94" s="9"/>
      <c r="OLM94" s="9"/>
      <c r="OLN94" s="78"/>
      <c r="OLO94" s="9"/>
      <c r="OLP94" s="9"/>
      <c r="OLQ94" s="78"/>
      <c r="OLR94" s="9"/>
      <c r="OLS94" s="9"/>
      <c r="OLT94" s="78"/>
      <c r="OLU94" s="9"/>
      <c r="OLV94" s="9"/>
      <c r="OLW94" s="78"/>
      <c r="OLX94" s="9"/>
      <c r="OLY94" s="9"/>
      <c r="OLZ94" s="78"/>
      <c r="OMA94" s="9"/>
      <c r="OMB94" s="9"/>
      <c r="OMC94" s="78"/>
      <c r="OMD94" s="9"/>
      <c r="OME94" s="9"/>
      <c r="OMF94" s="78"/>
      <c r="OMG94" s="9"/>
      <c r="OMH94" s="9"/>
      <c r="OMI94" s="78"/>
      <c r="OMJ94" s="9"/>
      <c r="OMK94" s="9"/>
      <c r="OML94" s="78"/>
      <c r="OMM94" s="9"/>
      <c r="OMN94" s="9"/>
      <c r="OMO94" s="78"/>
      <c r="OMP94" s="10"/>
      <c r="OMQ94" s="10"/>
      <c r="OMR94" s="10"/>
      <c r="OMS94" s="9"/>
      <c r="OMT94" s="9"/>
      <c r="OMU94" s="78"/>
      <c r="OMV94" s="10"/>
      <c r="OMW94" s="10"/>
      <c r="OMX94" s="10"/>
      <c r="OMY94" s="9"/>
      <c r="OMZ94" s="9"/>
      <c r="ONA94" s="78"/>
      <c r="ONB94" s="9"/>
      <c r="ONC94" s="9"/>
      <c r="OND94" s="78"/>
      <c r="ONE94" s="10"/>
      <c r="ONF94" s="10"/>
      <c r="ONG94" s="10"/>
      <c r="ONH94" s="10"/>
      <c r="ONI94" s="10"/>
      <c r="ONJ94" s="10"/>
      <c r="ONK94" s="57"/>
      <c r="ONL94" s="58"/>
      <c r="ONM94" s="9"/>
      <c r="ONN94" s="9"/>
      <c r="ONO94" s="78"/>
      <c r="ONP94" s="9"/>
      <c r="ONQ94" s="9"/>
      <c r="ONR94" s="78"/>
      <c r="ONS94" s="9"/>
      <c r="ONT94" s="9"/>
      <c r="ONU94" s="78"/>
      <c r="ONV94" s="9"/>
      <c r="ONW94" s="9"/>
      <c r="ONX94" s="78"/>
      <c r="ONY94" s="9"/>
      <c r="ONZ94" s="9"/>
      <c r="OOA94" s="78"/>
      <c r="OOB94" s="9"/>
      <c r="OOC94" s="9"/>
      <c r="OOD94" s="78"/>
      <c r="OOE94" s="9"/>
      <c r="OOF94" s="9"/>
      <c r="OOG94" s="78"/>
      <c r="OOH94" s="9"/>
      <c r="OOI94" s="9"/>
      <c r="OOJ94" s="78"/>
      <c r="OOK94" s="9"/>
      <c r="OOL94" s="9"/>
      <c r="OOM94" s="78"/>
      <c r="OON94" s="9"/>
      <c r="OOO94" s="9"/>
      <c r="OOP94" s="78"/>
      <c r="OOQ94" s="9"/>
      <c r="OOR94" s="9"/>
      <c r="OOS94" s="78"/>
      <c r="OOT94" s="9"/>
      <c r="OOU94" s="9"/>
      <c r="OOV94" s="78"/>
      <c r="OOW94" s="9"/>
      <c r="OOX94" s="9"/>
      <c r="OOY94" s="78"/>
      <c r="OOZ94" s="9"/>
      <c r="OPA94" s="9"/>
      <c r="OPB94" s="78"/>
      <c r="OPC94" s="9"/>
      <c r="OPD94" s="9"/>
      <c r="OPE94" s="78"/>
      <c r="OPF94" s="9"/>
      <c r="OPG94" s="9"/>
      <c r="OPH94" s="78"/>
      <c r="OPI94" s="9"/>
      <c r="OPJ94" s="9"/>
      <c r="OPK94" s="78"/>
      <c r="OPL94" s="9"/>
      <c r="OPM94" s="9"/>
      <c r="OPN94" s="78"/>
      <c r="OPO94" s="9"/>
      <c r="OPP94" s="9"/>
      <c r="OPQ94" s="78"/>
      <c r="OPR94" s="9"/>
      <c r="OPS94" s="9"/>
      <c r="OPT94" s="78"/>
      <c r="OPU94" s="9"/>
      <c r="OPV94" s="9"/>
      <c r="OPW94" s="78"/>
      <c r="OPX94" s="10"/>
      <c r="OPY94" s="10"/>
      <c r="OPZ94" s="10"/>
      <c r="OQA94" s="9"/>
      <c r="OQB94" s="9"/>
      <c r="OQC94" s="78"/>
      <c r="OQD94" s="10"/>
      <c r="OQE94" s="10"/>
      <c r="OQF94" s="10"/>
      <c r="OQG94" s="9"/>
      <c r="OQH94" s="9"/>
      <c r="OQI94" s="78"/>
      <c r="OQJ94" s="9"/>
      <c r="OQK94" s="9"/>
      <c r="OQL94" s="78"/>
      <c r="OQM94" s="10"/>
      <c r="OQN94" s="10"/>
      <c r="OQO94" s="10"/>
      <c r="OQP94" s="10"/>
      <c r="OQQ94" s="10"/>
      <c r="OQR94" s="10"/>
      <c r="OQS94" s="57"/>
      <c r="OQT94" s="58"/>
      <c r="OQU94" s="9"/>
      <c r="OQV94" s="9"/>
      <c r="OQW94" s="78"/>
      <c r="OQX94" s="9"/>
      <c r="OQY94" s="9"/>
      <c r="OQZ94" s="78"/>
      <c r="ORA94" s="9"/>
      <c r="ORB94" s="9"/>
      <c r="ORC94" s="78"/>
      <c r="ORD94" s="9"/>
      <c r="ORE94" s="9"/>
      <c r="ORF94" s="78"/>
      <c r="ORG94" s="9"/>
      <c r="ORH94" s="9"/>
      <c r="ORI94" s="78"/>
      <c r="ORJ94" s="9"/>
      <c r="ORK94" s="9"/>
      <c r="ORL94" s="78"/>
      <c r="ORM94" s="9"/>
      <c r="ORN94" s="9"/>
      <c r="ORO94" s="78"/>
      <c r="ORP94" s="9"/>
      <c r="ORQ94" s="9"/>
      <c r="ORR94" s="78"/>
      <c r="ORS94" s="9"/>
      <c r="ORT94" s="9"/>
      <c r="ORU94" s="78"/>
      <c r="ORV94" s="9"/>
      <c r="ORW94" s="9"/>
      <c r="ORX94" s="78"/>
      <c r="ORY94" s="9"/>
      <c r="ORZ94" s="9"/>
      <c r="OSA94" s="78"/>
      <c r="OSB94" s="9"/>
      <c r="OSC94" s="9"/>
      <c r="OSD94" s="78"/>
      <c r="OSE94" s="9"/>
      <c r="OSF94" s="9"/>
      <c r="OSG94" s="78"/>
      <c r="OSH94" s="9"/>
      <c r="OSI94" s="9"/>
      <c r="OSJ94" s="78"/>
      <c r="OSK94" s="9"/>
      <c r="OSL94" s="9"/>
      <c r="OSM94" s="78"/>
      <c r="OSN94" s="9"/>
      <c r="OSO94" s="9"/>
      <c r="OSP94" s="78"/>
      <c r="OSQ94" s="9"/>
      <c r="OSR94" s="9"/>
      <c r="OSS94" s="78"/>
      <c r="OST94" s="9"/>
      <c r="OSU94" s="9"/>
      <c r="OSV94" s="78"/>
      <c r="OSW94" s="9"/>
      <c r="OSX94" s="9"/>
      <c r="OSY94" s="78"/>
      <c r="OSZ94" s="9"/>
      <c r="OTA94" s="9"/>
      <c r="OTB94" s="78"/>
      <c r="OTC94" s="9"/>
      <c r="OTD94" s="9"/>
      <c r="OTE94" s="78"/>
      <c r="OTF94" s="10"/>
      <c r="OTG94" s="10"/>
      <c r="OTH94" s="10"/>
      <c r="OTI94" s="9"/>
      <c r="OTJ94" s="9"/>
      <c r="OTK94" s="78"/>
      <c r="OTL94" s="10"/>
      <c r="OTM94" s="10"/>
      <c r="OTN94" s="10"/>
      <c r="OTO94" s="9"/>
      <c r="OTP94" s="9"/>
      <c r="OTQ94" s="78"/>
      <c r="OTR94" s="9"/>
      <c r="OTS94" s="9"/>
      <c r="OTT94" s="78"/>
      <c r="OTU94" s="10"/>
      <c r="OTV94" s="10"/>
      <c r="OTW94" s="10"/>
      <c r="OTX94" s="10"/>
      <c r="OTY94" s="10"/>
      <c r="OTZ94" s="10"/>
      <c r="OUA94" s="57"/>
      <c r="OUB94" s="58"/>
      <c r="OUC94" s="9"/>
      <c r="OUD94" s="9"/>
      <c r="OUE94" s="78"/>
      <c r="OUF94" s="9"/>
      <c r="OUG94" s="9"/>
      <c r="OUH94" s="78"/>
      <c r="OUI94" s="9"/>
      <c r="OUJ94" s="9"/>
      <c r="OUK94" s="78"/>
      <c r="OUL94" s="9"/>
      <c r="OUM94" s="9"/>
      <c r="OUN94" s="78"/>
      <c r="OUO94" s="9"/>
      <c r="OUP94" s="9"/>
      <c r="OUQ94" s="78"/>
      <c r="OUR94" s="9"/>
      <c r="OUS94" s="9"/>
      <c r="OUT94" s="78"/>
      <c r="OUU94" s="9"/>
      <c r="OUV94" s="9"/>
      <c r="OUW94" s="78"/>
      <c r="OUX94" s="9"/>
      <c r="OUY94" s="9"/>
      <c r="OUZ94" s="78"/>
      <c r="OVA94" s="9"/>
      <c r="OVB94" s="9"/>
      <c r="OVC94" s="78"/>
      <c r="OVD94" s="9"/>
      <c r="OVE94" s="9"/>
      <c r="OVF94" s="78"/>
      <c r="OVG94" s="9"/>
      <c r="OVH94" s="9"/>
      <c r="OVI94" s="78"/>
      <c r="OVJ94" s="9"/>
      <c r="OVK94" s="9"/>
      <c r="OVL94" s="78"/>
      <c r="OVM94" s="9"/>
      <c r="OVN94" s="9"/>
      <c r="OVO94" s="78"/>
      <c r="OVP94" s="9"/>
      <c r="OVQ94" s="9"/>
      <c r="OVR94" s="78"/>
      <c r="OVS94" s="9"/>
      <c r="OVT94" s="9"/>
      <c r="OVU94" s="78"/>
      <c r="OVV94" s="9"/>
      <c r="OVW94" s="9"/>
      <c r="OVX94" s="78"/>
      <c r="OVY94" s="9"/>
      <c r="OVZ94" s="9"/>
      <c r="OWA94" s="78"/>
      <c r="OWB94" s="9"/>
      <c r="OWC94" s="9"/>
      <c r="OWD94" s="78"/>
      <c r="OWE94" s="9"/>
      <c r="OWF94" s="9"/>
      <c r="OWG94" s="78"/>
      <c r="OWH94" s="9"/>
      <c r="OWI94" s="9"/>
      <c r="OWJ94" s="78"/>
      <c r="OWK94" s="9"/>
      <c r="OWL94" s="9"/>
      <c r="OWM94" s="78"/>
      <c r="OWN94" s="10"/>
      <c r="OWO94" s="10"/>
      <c r="OWP94" s="10"/>
      <c r="OWQ94" s="9"/>
      <c r="OWR94" s="9"/>
      <c r="OWS94" s="78"/>
      <c r="OWT94" s="10"/>
      <c r="OWU94" s="10"/>
      <c r="OWV94" s="10"/>
      <c r="OWW94" s="9"/>
      <c r="OWX94" s="9"/>
      <c r="OWY94" s="78"/>
      <c r="OWZ94" s="9"/>
      <c r="OXA94" s="9"/>
      <c r="OXB94" s="78"/>
      <c r="OXC94" s="10"/>
      <c r="OXD94" s="10"/>
      <c r="OXE94" s="10"/>
      <c r="OXF94" s="10"/>
      <c r="OXG94" s="10"/>
      <c r="OXH94" s="10"/>
      <c r="OXI94" s="57"/>
      <c r="OXJ94" s="58"/>
      <c r="OXK94" s="9"/>
      <c r="OXL94" s="9"/>
      <c r="OXM94" s="78"/>
      <c r="OXN94" s="9"/>
      <c r="OXO94" s="9"/>
      <c r="OXP94" s="78"/>
      <c r="OXQ94" s="9"/>
      <c r="OXR94" s="9"/>
      <c r="OXS94" s="78"/>
      <c r="OXT94" s="9"/>
      <c r="OXU94" s="9"/>
      <c r="OXV94" s="78"/>
      <c r="OXW94" s="9"/>
      <c r="OXX94" s="9"/>
      <c r="OXY94" s="78"/>
      <c r="OXZ94" s="9"/>
      <c r="OYA94" s="9"/>
      <c r="OYB94" s="78"/>
      <c r="OYC94" s="9"/>
      <c r="OYD94" s="9"/>
      <c r="OYE94" s="78"/>
      <c r="OYF94" s="9"/>
      <c r="OYG94" s="9"/>
      <c r="OYH94" s="78"/>
      <c r="OYI94" s="9"/>
      <c r="OYJ94" s="9"/>
      <c r="OYK94" s="78"/>
      <c r="OYL94" s="9"/>
      <c r="OYM94" s="9"/>
      <c r="OYN94" s="78"/>
      <c r="OYO94" s="9"/>
      <c r="OYP94" s="9"/>
      <c r="OYQ94" s="78"/>
      <c r="OYR94" s="9"/>
      <c r="OYS94" s="9"/>
      <c r="OYT94" s="78"/>
      <c r="OYU94" s="9"/>
      <c r="OYV94" s="9"/>
      <c r="OYW94" s="78"/>
      <c r="OYX94" s="9"/>
      <c r="OYY94" s="9"/>
      <c r="OYZ94" s="78"/>
      <c r="OZA94" s="9"/>
      <c r="OZB94" s="9"/>
      <c r="OZC94" s="78"/>
      <c r="OZD94" s="9"/>
      <c r="OZE94" s="9"/>
      <c r="OZF94" s="78"/>
      <c r="OZG94" s="9"/>
      <c r="OZH94" s="9"/>
      <c r="OZI94" s="78"/>
      <c r="OZJ94" s="9"/>
      <c r="OZK94" s="9"/>
      <c r="OZL94" s="78"/>
      <c r="OZM94" s="9"/>
      <c r="OZN94" s="9"/>
      <c r="OZO94" s="78"/>
      <c r="OZP94" s="9"/>
      <c r="OZQ94" s="9"/>
      <c r="OZR94" s="78"/>
      <c r="OZS94" s="9"/>
      <c r="OZT94" s="9"/>
      <c r="OZU94" s="78"/>
      <c r="OZV94" s="10"/>
      <c r="OZW94" s="10"/>
      <c r="OZX94" s="10"/>
      <c r="OZY94" s="9"/>
      <c r="OZZ94" s="9"/>
      <c r="PAA94" s="78"/>
      <c r="PAB94" s="10"/>
      <c r="PAC94" s="10"/>
      <c r="PAD94" s="10"/>
      <c r="PAE94" s="9"/>
      <c r="PAF94" s="9"/>
      <c r="PAG94" s="78"/>
      <c r="PAH94" s="9"/>
      <c r="PAI94" s="9"/>
      <c r="PAJ94" s="78"/>
      <c r="PAK94" s="10"/>
      <c r="PAL94" s="10"/>
      <c r="PAM94" s="10"/>
      <c r="PAN94" s="10"/>
      <c r="PAO94" s="10"/>
      <c r="PAP94" s="10"/>
      <c r="PAQ94" s="57"/>
      <c r="PAR94" s="58"/>
      <c r="PAS94" s="9"/>
      <c r="PAT94" s="9"/>
      <c r="PAU94" s="78"/>
      <c r="PAV94" s="9"/>
      <c r="PAW94" s="9"/>
      <c r="PAX94" s="78"/>
      <c r="PAY94" s="9"/>
      <c r="PAZ94" s="9"/>
      <c r="PBA94" s="78"/>
      <c r="PBB94" s="9"/>
      <c r="PBC94" s="9"/>
      <c r="PBD94" s="78"/>
      <c r="PBE94" s="9"/>
      <c r="PBF94" s="9"/>
      <c r="PBG94" s="78"/>
      <c r="PBH94" s="9"/>
      <c r="PBI94" s="9"/>
      <c r="PBJ94" s="78"/>
      <c r="PBK94" s="9"/>
      <c r="PBL94" s="9"/>
      <c r="PBM94" s="78"/>
      <c r="PBN94" s="9"/>
      <c r="PBO94" s="9"/>
      <c r="PBP94" s="78"/>
      <c r="PBQ94" s="9"/>
      <c r="PBR94" s="9"/>
      <c r="PBS94" s="78"/>
      <c r="PBT94" s="9"/>
      <c r="PBU94" s="9"/>
      <c r="PBV94" s="78"/>
      <c r="PBW94" s="9"/>
      <c r="PBX94" s="9"/>
      <c r="PBY94" s="78"/>
      <c r="PBZ94" s="9"/>
      <c r="PCA94" s="9"/>
      <c r="PCB94" s="78"/>
      <c r="PCC94" s="9"/>
      <c r="PCD94" s="9"/>
      <c r="PCE94" s="78"/>
      <c r="PCF94" s="9"/>
      <c r="PCG94" s="9"/>
      <c r="PCH94" s="78"/>
      <c r="PCI94" s="9"/>
      <c r="PCJ94" s="9"/>
      <c r="PCK94" s="78"/>
      <c r="PCL94" s="9"/>
      <c r="PCM94" s="9"/>
      <c r="PCN94" s="78"/>
      <c r="PCO94" s="9"/>
      <c r="PCP94" s="9"/>
      <c r="PCQ94" s="78"/>
      <c r="PCR94" s="9"/>
      <c r="PCS94" s="9"/>
      <c r="PCT94" s="78"/>
      <c r="PCU94" s="9"/>
      <c r="PCV94" s="9"/>
      <c r="PCW94" s="78"/>
      <c r="PCX94" s="9"/>
      <c r="PCY94" s="9"/>
      <c r="PCZ94" s="78"/>
      <c r="PDA94" s="9"/>
      <c r="PDB94" s="9"/>
      <c r="PDC94" s="78"/>
      <c r="PDD94" s="10"/>
      <c r="PDE94" s="10"/>
      <c r="PDF94" s="10"/>
      <c r="PDG94" s="9"/>
      <c r="PDH94" s="9"/>
      <c r="PDI94" s="78"/>
      <c r="PDJ94" s="10"/>
      <c r="PDK94" s="10"/>
      <c r="PDL94" s="10"/>
      <c r="PDM94" s="9"/>
      <c r="PDN94" s="9"/>
      <c r="PDO94" s="78"/>
      <c r="PDP94" s="9"/>
      <c r="PDQ94" s="9"/>
      <c r="PDR94" s="78"/>
      <c r="PDS94" s="10"/>
      <c r="PDT94" s="10"/>
      <c r="PDU94" s="10"/>
      <c r="PDV94" s="10"/>
      <c r="PDW94" s="10"/>
      <c r="PDX94" s="10"/>
      <c r="PDY94" s="57"/>
      <c r="PDZ94" s="58"/>
      <c r="PEA94" s="9"/>
      <c r="PEB94" s="9"/>
      <c r="PEC94" s="78"/>
      <c r="PED94" s="9"/>
      <c r="PEE94" s="9"/>
      <c r="PEF94" s="78"/>
      <c r="PEG94" s="9"/>
      <c r="PEH94" s="9"/>
      <c r="PEI94" s="78"/>
      <c r="PEJ94" s="9"/>
      <c r="PEK94" s="9"/>
      <c r="PEL94" s="78"/>
      <c r="PEM94" s="9"/>
      <c r="PEN94" s="9"/>
      <c r="PEO94" s="78"/>
      <c r="PEP94" s="9"/>
      <c r="PEQ94" s="9"/>
      <c r="PER94" s="78"/>
      <c r="PES94" s="9"/>
      <c r="PET94" s="9"/>
      <c r="PEU94" s="78"/>
      <c r="PEV94" s="9"/>
      <c r="PEW94" s="9"/>
      <c r="PEX94" s="78"/>
      <c r="PEY94" s="9"/>
      <c r="PEZ94" s="9"/>
      <c r="PFA94" s="78"/>
      <c r="PFB94" s="9"/>
      <c r="PFC94" s="9"/>
      <c r="PFD94" s="78"/>
      <c r="PFE94" s="9"/>
      <c r="PFF94" s="9"/>
      <c r="PFG94" s="78"/>
      <c r="PFH94" s="9"/>
      <c r="PFI94" s="9"/>
      <c r="PFJ94" s="78"/>
      <c r="PFK94" s="9"/>
      <c r="PFL94" s="9"/>
      <c r="PFM94" s="78"/>
      <c r="PFN94" s="9"/>
      <c r="PFO94" s="9"/>
      <c r="PFP94" s="78"/>
      <c r="PFQ94" s="9"/>
      <c r="PFR94" s="9"/>
      <c r="PFS94" s="78"/>
      <c r="PFT94" s="9"/>
      <c r="PFU94" s="9"/>
      <c r="PFV94" s="78"/>
      <c r="PFW94" s="9"/>
      <c r="PFX94" s="9"/>
      <c r="PFY94" s="78"/>
      <c r="PFZ94" s="9"/>
      <c r="PGA94" s="9"/>
      <c r="PGB94" s="78"/>
      <c r="PGC94" s="9"/>
      <c r="PGD94" s="9"/>
      <c r="PGE94" s="78"/>
      <c r="PGF94" s="9"/>
      <c r="PGG94" s="9"/>
      <c r="PGH94" s="78"/>
      <c r="PGI94" s="9"/>
      <c r="PGJ94" s="9"/>
      <c r="PGK94" s="78"/>
      <c r="PGL94" s="10"/>
      <c r="PGM94" s="10"/>
      <c r="PGN94" s="10"/>
      <c r="PGO94" s="9"/>
      <c r="PGP94" s="9"/>
      <c r="PGQ94" s="78"/>
      <c r="PGR94" s="10"/>
      <c r="PGS94" s="10"/>
      <c r="PGT94" s="10"/>
      <c r="PGU94" s="9"/>
      <c r="PGV94" s="9"/>
      <c r="PGW94" s="78"/>
      <c r="PGX94" s="9"/>
      <c r="PGY94" s="9"/>
      <c r="PGZ94" s="78"/>
      <c r="PHA94" s="10"/>
      <c r="PHB94" s="10"/>
      <c r="PHC94" s="10"/>
      <c r="PHD94" s="10"/>
      <c r="PHE94" s="10"/>
      <c r="PHF94" s="10"/>
      <c r="PHG94" s="57"/>
      <c r="PHH94" s="58"/>
      <c r="PHI94" s="9"/>
      <c r="PHJ94" s="9"/>
      <c r="PHK94" s="78"/>
      <c r="PHL94" s="9"/>
      <c r="PHM94" s="9"/>
      <c r="PHN94" s="78"/>
      <c r="PHO94" s="9"/>
      <c r="PHP94" s="9"/>
      <c r="PHQ94" s="78"/>
      <c r="PHR94" s="9"/>
      <c r="PHS94" s="9"/>
      <c r="PHT94" s="78"/>
      <c r="PHU94" s="9"/>
      <c r="PHV94" s="9"/>
      <c r="PHW94" s="78"/>
      <c r="PHX94" s="9"/>
      <c r="PHY94" s="9"/>
      <c r="PHZ94" s="78"/>
      <c r="PIA94" s="9"/>
      <c r="PIB94" s="9"/>
      <c r="PIC94" s="78"/>
      <c r="PID94" s="9"/>
      <c r="PIE94" s="9"/>
      <c r="PIF94" s="78"/>
      <c r="PIG94" s="9"/>
      <c r="PIH94" s="9"/>
      <c r="PII94" s="78"/>
      <c r="PIJ94" s="9"/>
      <c r="PIK94" s="9"/>
      <c r="PIL94" s="78"/>
      <c r="PIM94" s="9"/>
      <c r="PIN94" s="9"/>
      <c r="PIO94" s="78"/>
      <c r="PIP94" s="9"/>
      <c r="PIQ94" s="9"/>
      <c r="PIR94" s="78"/>
      <c r="PIS94" s="9"/>
      <c r="PIT94" s="9"/>
      <c r="PIU94" s="78"/>
      <c r="PIV94" s="9"/>
      <c r="PIW94" s="9"/>
      <c r="PIX94" s="78"/>
      <c r="PIY94" s="9"/>
      <c r="PIZ94" s="9"/>
      <c r="PJA94" s="78"/>
      <c r="PJB94" s="9"/>
      <c r="PJC94" s="9"/>
      <c r="PJD94" s="78"/>
      <c r="PJE94" s="9"/>
      <c r="PJF94" s="9"/>
      <c r="PJG94" s="78"/>
      <c r="PJH94" s="9"/>
      <c r="PJI94" s="9"/>
      <c r="PJJ94" s="78"/>
      <c r="PJK94" s="9"/>
      <c r="PJL94" s="9"/>
      <c r="PJM94" s="78"/>
      <c r="PJN94" s="9"/>
      <c r="PJO94" s="9"/>
      <c r="PJP94" s="78"/>
      <c r="PJQ94" s="9"/>
      <c r="PJR94" s="9"/>
      <c r="PJS94" s="78"/>
      <c r="PJT94" s="10"/>
      <c r="PJU94" s="10"/>
      <c r="PJV94" s="10"/>
      <c r="PJW94" s="9"/>
      <c r="PJX94" s="9"/>
      <c r="PJY94" s="78"/>
      <c r="PJZ94" s="10"/>
      <c r="PKA94" s="10"/>
      <c r="PKB94" s="10"/>
      <c r="PKC94" s="9"/>
      <c r="PKD94" s="9"/>
      <c r="PKE94" s="78"/>
      <c r="PKF94" s="9"/>
      <c r="PKG94" s="9"/>
      <c r="PKH94" s="78"/>
      <c r="PKI94" s="10"/>
      <c r="PKJ94" s="10"/>
      <c r="PKK94" s="10"/>
      <c r="PKL94" s="10"/>
      <c r="PKM94" s="10"/>
      <c r="PKN94" s="10"/>
      <c r="PKO94" s="57"/>
      <c r="PKP94" s="58"/>
      <c r="PKQ94" s="9"/>
      <c r="PKR94" s="9"/>
      <c r="PKS94" s="78"/>
      <c r="PKT94" s="9"/>
      <c r="PKU94" s="9"/>
      <c r="PKV94" s="78"/>
      <c r="PKW94" s="9"/>
      <c r="PKX94" s="9"/>
      <c r="PKY94" s="78"/>
      <c r="PKZ94" s="9"/>
      <c r="PLA94" s="9"/>
      <c r="PLB94" s="78"/>
      <c r="PLC94" s="9"/>
      <c r="PLD94" s="9"/>
      <c r="PLE94" s="78"/>
      <c r="PLF94" s="9"/>
      <c r="PLG94" s="9"/>
      <c r="PLH94" s="78"/>
      <c r="PLI94" s="9"/>
      <c r="PLJ94" s="9"/>
      <c r="PLK94" s="78"/>
      <c r="PLL94" s="9"/>
      <c r="PLM94" s="9"/>
      <c r="PLN94" s="78"/>
      <c r="PLO94" s="9"/>
      <c r="PLP94" s="9"/>
      <c r="PLQ94" s="78"/>
      <c r="PLR94" s="9"/>
      <c r="PLS94" s="9"/>
      <c r="PLT94" s="78"/>
      <c r="PLU94" s="9"/>
      <c r="PLV94" s="9"/>
      <c r="PLW94" s="78"/>
      <c r="PLX94" s="9"/>
      <c r="PLY94" s="9"/>
      <c r="PLZ94" s="78"/>
      <c r="PMA94" s="9"/>
      <c r="PMB94" s="9"/>
      <c r="PMC94" s="78"/>
      <c r="PMD94" s="9"/>
      <c r="PME94" s="9"/>
      <c r="PMF94" s="78"/>
      <c r="PMG94" s="9"/>
      <c r="PMH94" s="9"/>
      <c r="PMI94" s="78"/>
      <c r="PMJ94" s="9"/>
      <c r="PMK94" s="9"/>
      <c r="PML94" s="78"/>
      <c r="PMM94" s="9"/>
      <c r="PMN94" s="9"/>
      <c r="PMO94" s="78"/>
      <c r="PMP94" s="9"/>
      <c r="PMQ94" s="9"/>
      <c r="PMR94" s="78"/>
      <c r="PMS94" s="9"/>
      <c r="PMT94" s="9"/>
      <c r="PMU94" s="78"/>
      <c r="PMV94" s="9"/>
      <c r="PMW94" s="9"/>
      <c r="PMX94" s="78"/>
      <c r="PMY94" s="9"/>
      <c r="PMZ94" s="9"/>
      <c r="PNA94" s="78"/>
      <c r="PNB94" s="10"/>
      <c r="PNC94" s="10"/>
      <c r="PND94" s="10"/>
      <c r="PNE94" s="9"/>
      <c r="PNF94" s="9"/>
      <c r="PNG94" s="78"/>
      <c r="PNH94" s="10"/>
      <c r="PNI94" s="10"/>
      <c r="PNJ94" s="10"/>
      <c r="PNK94" s="9"/>
      <c r="PNL94" s="9"/>
      <c r="PNM94" s="78"/>
      <c r="PNN94" s="9"/>
      <c r="PNO94" s="9"/>
      <c r="PNP94" s="78"/>
      <c r="PNQ94" s="10"/>
      <c r="PNR94" s="10"/>
      <c r="PNS94" s="10"/>
      <c r="PNT94" s="10"/>
      <c r="PNU94" s="10"/>
      <c r="PNV94" s="10"/>
      <c r="PNW94" s="57"/>
      <c r="PNX94" s="58"/>
      <c r="PNY94" s="9"/>
      <c r="PNZ94" s="9"/>
      <c r="POA94" s="78"/>
      <c r="POB94" s="9"/>
      <c r="POC94" s="9"/>
      <c r="POD94" s="78"/>
      <c r="POE94" s="9"/>
      <c r="POF94" s="9"/>
      <c r="POG94" s="78"/>
      <c r="POH94" s="9"/>
      <c r="POI94" s="9"/>
      <c r="POJ94" s="78"/>
      <c r="POK94" s="9"/>
      <c r="POL94" s="9"/>
      <c r="POM94" s="78"/>
      <c r="PON94" s="9"/>
      <c r="POO94" s="9"/>
      <c r="POP94" s="78"/>
      <c r="POQ94" s="9"/>
      <c r="POR94" s="9"/>
      <c r="POS94" s="78"/>
      <c r="POT94" s="9"/>
      <c r="POU94" s="9"/>
      <c r="POV94" s="78"/>
      <c r="POW94" s="9"/>
      <c r="POX94" s="9"/>
      <c r="POY94" s="78"/>
      <c r="POZ94" s="9"/>
      <c r="PPA94" s="9"/>
      <c r="PPB94" s="78"/>
      <c r="PPC94" s="9"/>
      <c r="PPD94" s="9"/>
      <c r="PPE94" s="78"/>
      <c r="PPF94" s="9"/>
      <c r="PPG94" s="9"/>
      <c r="PPH94" s="78"/>
      <c r="PPI94" s="9"/>
      <c r="PPJ94" s="9"/>
      <c r="PPK94" s="78"/>
      <c r="PPL94" s="9"/>
      <c r="PPM94" s="9"/>
      <c r="PPN94" s="78"/>
      <c r="PPO94" s="9"/>
      <c r="PPP94" s="9"/>
      <c r="PPQ94" s="78"/>
      <c r="PPR94" s="9"/>
      <c r="PPS94" s="9"/>
      <c r="PPT94" s="78"/>
      <c r="PPU94" s="9"/>
      <c r="PPV94" s="9"/>
      <c r="PPW94" s="78"/>
      <c r="PPX94" s="9"/>
      <c r="PPY94" s="9"/>
      <c r="PPZ94" s="78"/>
      <c r="PQA94" s="9"/>
      <c r="PQB94" s="9"/>
      <c r="PQC94" s="78"/>
      <c r="PQD94" s="9"/>
      <c r="PQE94" s="9"/>
      <c r="PQF94" s="78"/>
      <c r="PQG94" s="9"/>
      <c r="PQH94" s="9"/>
      <c r="PQI94" s="78"/>
      <c r="PQJ94" s="10"/>
      <c r="PQK94" s="10"/>
      <c r="PQL94" s="10"/>
      <c r="PQM94" s="9"/>
      <c r="PQN94" s="9"/>
      <c r="PQO94" s="78"/>
      <c r="PQP94" s="10"/>
      <c r="PQQ94" s="10"/>
      <c r="PQR94" s="10"/>
      <c r="PQS94" s="9"/>
      <c r="PQT94" s="9"/>
      <c r="PQU94" s="78"/>
      <c r="PQV94" s="9"/>
      <c r="PQW94" s="9"/>
      <c r="PQX94" s="78"/>
      <c r="PQY94" s="10"/>
      <c r="PQZ94" s="10"/>
      <c r="PRA94" s="10"/>
      <c r="PRB94" s="10"/>
      <c r="PRC94" s="10"/>
      <c r="PRD94" s="10"/>
      <c r="PRE94" s="57"/>
      <c r="PRF94" s="58"/>
      <c r="PRG94" s="9"/>
      <c r="PRH94" s="9"/>
      <c r="PRI94" s="78"/>
      <c r="PRJ94" s="9"/>
      <c r="PRK94" s="9"/>
      <c r="PRL94" s="78"/>
      <c r="PRM94" s="9"/>
      <c r="PRN94" s="9"/>
      <c r="PRO94" s="78"/>
      <c r="PRP94" s="9"/>
      <c r="PRQ94" s="9"/>
      <c r="PRR94" s="78"/>
      <c r="PRS94" s="9"/>
      <c r="PRT94" s="9"/>
      <c r="PRU94" s="78"/>
      <c r="PRV94" s="9"/>
      <c r="PRW94" s="9"/>
      <c r="PRX94" s="78"/>
      <c r="PRY94" s="9"/>
      <c r="PRZ94" s="9"/>
      <c r="PSA94" s="78"/>
      <c r="PSB94" s="9"/>
      <c r="PSC94" s="9"/>
      <c r="PSD94" s="78"/>
      <c r="PSE94" s="9"/>
      <c r="PSF94" s="9"/>
      <c r="PSG94" s="78"/>
      <c r="PSH94" s="9"/>
      <c r="PSI94" s="9"/>
      <c r="PSJ94" s="78"/>
      <c r="PSK94" s="9"/>
      <c r="PSL94" s="9"/>
      <c r="PSM94" s="78"/>
      <c r="PSN94" s="9"/>
      <c r="PSO94" s="9"/>
      <c r="PSP94" s="78"/>
      <c r="PSQ94" s="9"/>
      <c r="PSR94" s="9"/>
      <c r="PSS94" s="78"/>
      <c r="PST94" s="9"/>
      <c r="PSU94" s="9"/>
      <c r="PSV94" s="78"/>
      <c r="PSW94" s="9"/>
      <c r="PSX94" s="9"/>
      <c r="PSY94" s="78"/>
      <c r="PSZ94" s="9"/>
      <c r="PTA94" s="9"/>
      <c r="PTB94" s="78"/>
      <c r="PTC94" s="9"/>
      <c r="PTD94" s="9"/>
      <c r="PTE94" s="78"/>
      <c r="PTF94" s="9"/>
      <c r="PTG94" s="9"/>
      <c r="PTH94" s="78"/>
      <c r="PTI94" s="9"/>
      <c r="PTJ94" s="9"/>
      <c r="PTK94" s="78"/>
      <c r="PTL94" s="9"/>
      <c r="PTM94" s="9"/>
      <c r="PTN94" s="78"/>
      <c r="PTO94" s="9"/>
      <c r="PTP94" s="9"/>
      <c r="PTQ94" s="78"/>
      <c r="PTR94" s="10"/>
      <c r="PTS94" s="10"/>
      <c r="PTT94" s="10"/>
      <c r="PTU94" s="9"/>
      <c r="PTV94" s="9"/>
      <c r="PTW94" s="78"/>
      <c r="PTX94" s="10"/>
      <c r="PTY94" s="10"/>
      <c r="PTZ94" s="10"/>
      <c r="PUA94" s="9"/>
      <c r="PUB94" s="9"/>
      <c r="PUC94" s="78"/>
      <c r="PUD94" s="9"/>
      <c r="PUE94" s="9"/>
      <c r="PUF94" s="78"/>
      <c r="PUG94" s="10"/>
      <c r="PUH94" s="10"/>
      <c r="PUI94" s="10"/>
      <c r="PUJ94" s="10"/>
      <c r="PUK94" s="10"/>
      <c r="PUL94" s="10"/>
      <c r="PUM94" s="57"/>
      <c r="PUN94" s="58"/>
      <c r="PUO94" s="9"/>
      <c r="PUP94" s="9"/>
      <c r="PUQ94" s="78"/>
      <c r="PUR94" s="9"/>
      <c r="PUS94" s="9"/>
      <c r="PUT94" s="78"/>
      <c r="PUU94" s="9"/>
      <c r="PUV94" s="9"/>
      <c r="PUW94" s="78"/>
      <c r="PUX94" s="9"/>
      <c r="PUY94" s="9"/>
      <c r="PUZ94" s="78"/>
      <c r="PVA94" s="9"/>
      <c r="PVB94" s="9"/>
      <c r="PVC94" s="78"/>
      <c r="PVD94" s="9"/>
      <c r="PVE94" s="9"/>
      <c r="PVF94" s="78"/>
      <c r="PVG94" s="9"/>
      <c r="PVH94" s="9"/>
      <c r="PVI94" s="78"/>
      <c r="PVJ94" s="9"/>
      <c r="PVK94" s="9"/>
      <c r="PVL94" s="78"/>
      <c r="PVM94" s="9"/>
      <c r="PVN94" s="9"/>
      <c r="PVO94" s="78"/>
      <c r="PVP94" s="9"/>
      <c r="PVQ94" s="9"/>
      <c r="PVR94" s="78"/>
      <c r="PVS94" s="9"/>
      <c r="PVT94" s="9"/>
      <c r="PVU94" s="78"/>
      <c r="PVV94" s="9"/>
      <c r="PVW94" s="9"/>
      <c r="PVX94" s="78"/>
      <c r="PVY94" s="9"/>
      <c r="PVZ94" s="9"/>
      <c r="PWA94" s="78"/>
      <c r="PWB94" s="9"/>
      <c r="PWC94" s="9"/>
      <c r="PWD94" s="78"/>
      <c r="PWE94" s="9"/>
      <c r="PWF94" s="9"/>
      <c r="PWG94" s="78"/>
      <c r="PWH94" s="9"/>
      <c r="PWI94" s="9"/>
      <c r="PWJ94" s="78"/>
      <c r="PWK94" s="9"/>
      <c r="PWL94" s="9"/>
      <c r="PWM94" s="78"/>
      <c r="PWN94" s="9"/>
      <c r="PWO94" s="9"/>
      <c r="PWP94" s="78"/>
      <c r="PWQ94" s="9"/>
      <c r="PWR94" s="9"/>
      <c r="PWS94" s="78"/>
      <c r="PWT94" s="9"/>
      <c r="PWU94" s="9"/>
      <c r="PWV94" s="78"/>
      <c r="PWW94" s="9"/>
      <c r="PWX94" s="9"/>
      <c r="PWY94" s="78"/>
      <c r="PWZ94" s="10"/>
      <c r="PXA94" s="10"/>
      <c r="PXB94" s="10"/>
      <c r="PXC94" s="9"/>
      <c r="PXD94" s="9"/>
      <c r="PXE94" s="78"/>
      <c r="PXF94" s="10"/>
      <c r="PXG94" s="10"/>
      <c r="PXH94" s="10"/>
      <c r="PXI94" s="9"/>
      <c r="PXJ94" s="9"/>
      <c r="PXK94" s="78"/>
      <c r="PXL94" s="9"/>
      <c r="PXM94" s="9"/>
      <c r="PXN94" s="78"/>
      <c r="PXO94" s="10"/>
      <c r="PXP94" s="10"/>
      <c r="PXQ94" s="10"/>
      <c r="PXR94" s="10"/>
      <c r="PXS94" s="10"/>
      <c r="PXT94" s="10"/>
      <c r="PXU94" s="57"/>
      <c r="PXV94" s="58"/>
      <c r="PXW94" s="9"/>
      <c r="PXX94" s="9"/>
      <c r="PXY94" s="78"/>
      <c r="PXZ94" s="9"/>
      <c r="PYA94" s="9"/>
      <c r="PYB94" s="78"/>
      <c r="PYC94" s="9"/>
      <c r="PYD94" s="9"/>
      <c r="PYE94" s="78"/>
      <c r="PYF94" s="9"/>
      <c r="PYG94" s="9"/>
      <c r="PYH94" s="78"/>
      <c r="PYI94" s="9"/>
      <c r="PYJ94" s="9"/>
      <c r="PYK94" s="78"/>
      <c r="PYL94" s="9"/>
      <c r="PYM94" s="9"/>
      <c r="PYN94" s="78"/>
      <c r="PYO94" s="9"/>
      <c r="PYP94" s="9"/>
      <c r="PYQ94" s="78"/>
      <c r="PYR94" s="9"/>
      <c r="PYS94" s="9"/>
      <c r="PYT94" s="78"/>
      <c r="PYU94" s="9"/>
      <c r="PYV94" s="9"/>
      <c r="PYW94" s="78"/>
      <c r="PYX94" s="9"/>
      <c r="PYY94" s="9"/>
      <c r="PYZ94" s="78"/>
      <c r="PZA94" s="9"/>
      <c r="PZB94" s="9"/>
      <c r="PZC94" s="78"/>
      <c r="PZD94" s="9"/>
      <c r="PZE94" s="9"/>
      <c r="PZF94" s="78"/>
      <c r="PZG94" s="9"/>
      <c r="PZH94" s="9"/>
      <c r="PZI94" s="78"/>
      <c r="PZJ94" s="9"/>
      <c r="PZK94" s="9"/>
      <c r="PZL94" s="78"/>
      <c r="PZM94" s="9"/>
      <c r="PZN94" s="9"/>
      <c r="PZO94" s="78"/>
      <c r="PZP94" s="9"/>
      <c r="PZQ94" s="9"/>
      <c r="PZR94" s="78"/>
      <c r="PZS94" s="9"/>
      <c r="PZT94" s="9"/>
      <c r="PZU94" s="78"/>
      <c r="PZV94" s="9"/>
      <c r="PZW94" s="9"/>
      <c r="PZX94" s="78"/>
      <c r="PZY94" s="9"/>
      <c r="PZZ94" s="9"/>
      <c r="QAA94" s="78"/>
      <c r="QAB94" s="9"/>
      <c r="QAC94" s="9"/>
      <c r="QAD94" s="78"/>
      <c r="QAE94" s="9"/>
      <c r="QAF94" s="9"/>
      <c r="QAG94" s="78"/>
      <c r="QAH94" s="10"/>
      <c r="QAI94" s="10"/>
      <c r="QAJ94" s="10"/>
      <c r="QAK94" s="9"/>
      <c r="QAL94" s="9"/>
      <c r="QAM94" s="78"/>
      <c r="QAN94" s="10"/>
      <c r="QAO94" s="10"/>
      <c r="QAP94" s="10"/>
      <c r="QAQ94" s="9"/>
      <c r="QAR94" s="9"/>
      <c r="QAS94" s="78"/>
      <c r="QAT94" s="9"/>
      <c r="QAU94" s="9"/>
      <c r="QAV94" s="78"/>
      <c r="QAW94" s="10"/>
      <c r="QAX94" s="10"/>
      <c r="QAY94" s="10"/>
      <c r="QAZ94" s="10"/>
      <c r="QBA94" s="10"/>
      <c r="QBB94" s="10"/>
      <c r="QBC94" s="57"/>
      <c r="QBD94" s="58"/>
      <c r="QBE94" s="9"/>
      <c r="QBF94" s="9"/>
      <c r="QBG94" s="78"/>
      <c r="QBH94" s="9"/>
      <c r="QBI94" s="9"/>
      <c r="QBJ94" s="78"/>
      <c r="QBK94" s="9"/>
      <c r="QBL94" s="9"/>
      <c r="QBM94" s="78"/>
      <c r="QBN94" s="9"/>
      <c r="QBO94" s="9"/>
      <c r="QBP94" s="78"/>
      <c r="QBQ94" s="9"/>
      <c r="QBR94" s="9"/>
      <c r="QBS94" s="78"/>
      <c r="QBT94" s="9"/>
      <c r="QBU94" s="9"/>
      <c r="QBV94" s="78"/>
      <c r="QBW94" s="9"/>
      <c r="QBX94" s="9"/>
      <c r="QBY94" s="78"/>
      <c r="QBZ94" s="9"/>
      <c r="QCA94" s="9"/>
      <c r="QCB94" s="78"/>
      <c r="QCC94" s="9"/>
      <c r="QCD94" s="9"/>
      <c r="QCE94" s="78"/>
      <c r="QCF94" s="9"/>
      <c r="QCG94" s="9"/>
      <c r="QCH94" s="78"/>
      <c r="QCI94" s="9"/>
      <c r="QCJ94" s="9"/>
      <c r="QCK94" s="78"/>
      <c r="QCL94" s="9"/>
      <c r="QCM94" s="9"/>
      <c r="QCN94" s="78"/>
      <c r="QCO94" s="9"/>
      <c r="QCP94" s="9"/>
      <c r="QCQ94" s="78"/>
      <c r="QCR94" s="9"/>
      <c r="QCS94" s="9"/>
      <c r="QCT94" s="78"/>
      <c r="QCU94" s="9"/>
      <c r="QCV94" s="9"/>
      <c r="QCW94" s="78"/>
      <c r="QCX94" s="9"/>
      <c r="QCY94" s="9"/>
      <c r="QCZ94" s="78"/>
      <c r="QDA94" s="9"/>
      <c r="QDB94" s="9"/>
      <c r="QDC94" s="78"/>
      <c r="QDD94" s="9"/>
      <c r="QDE94" s="9"/>
      <c r="QDF94" s="78"/>
      <c r="QDG94" s="9"/>
      <c r="QDH94" s="9"/>
      <c r="QDI94" s="78"/>
      <c r="QDJ94" s="9"/>
      <c r="QDK94" s="9"/>
      <c r="QDL94" s="78"/>
      <c r="QDM94" s="9"/>
      <c r="QDN94" s="9"/>
      <c r="QDO94" s="78"/>
      <c r="QDP94" s="10"/>
      <c r="QDQ94" s="10"/>
      <c r="QDR94" s="10"/>
      <c r="QDS94" s="9"/>
      <c r="QDT94" s="9"/>
      <c r="QDU94" s="78"/>
      <c r="QDV94" s="10"/>
      <c r="QDW94" s="10"/>
      <c r="QDX94" s="10"/>
      <c r="QDY94" s="9"/>
      <c r="QDZ94" s="9"/>
      <c r="QEA94" s="78"/>
      <c r="QEB94" s="9"/>
      <c r="QEC94" s="9"/>
      <c r="QED94" s="78"/>
      <c r="QEE94" s="10"/>
      <c r="QEF94" s="10"/>
      <c r="QEG94" s="10"/>
      <c r="QEH94" s="10"/>
      <c r="QEI94" s="10"/>
      <c r="QEJ94" s="10"/>
      <c r="QEK94" s="57"/>
      <c r="QEL94" s="58"/>
      <c r="QEM94" s="9"/>
      <c r="QEN94" s="9"/>
      <c r="QEO94" s="78"/>
      <c r="QEP94" s="9"/>
      <c r="QEQ94" s="9"/>
      <c r="QER94" s="78"/>
      <c r="QES94" s="9"/>
      <c r="QET94" s="9"/>
      <c r="QEU94" s="78"/>
      <c r="QEV94" s="9"/>
      <c r="QEW94" s="9"/>
      <c r="QEX94" s="78"/>
      <c r="QEY94" s="9"/>
      <c r="QEZ94" s="9"/>
      <c r="QFA94" s="78"/>
      <c r="QFB94" s="9"/>
      <c r="QFC94" s="9"/>
      <c r="QFD94" s="78"/>
      <c r="QFE94" s="9"/>
      <c r="QFF94" s="9"/>
      <c r="QFG94" s="78"/>
      <c r="QFH94" s="9"/>
      <c r="QFI94" s="9"/>
      <c r="QFJ94" s="78"/>
      <c r="QFK94" s="9"/>
      <c r="QFL94" s="9"/>
      <c r="QFM94" s="78"/>
      <c r="QFN94" s="9"/>
      <c r="QFO94" s="9"/>
      <c r="QFP94" s="78"/>
      <c r="QFQ94" s="9"/>
      <c r="QFR94" s="9"/>
      <c r="QFS94" s="78"/>
      <c r="QFT94" s="9"/>
      <c r="QFU94" s="9"/>
      <c r="QFV94" s="78"/>
      <c r="QFW94" s="9"/>
      <c r="QFX94" s="9"/>
      <c r="QFY94" s="78"/>
      <c r="QFZ94" s="9"/>
      <c r="QGA94" s="9"/>
      <c r="QGB94" s="78"/>
      <c r="QGC94" s="9"/>
      <c r="QGD94" s="9"/>
      <c r="QGE94" s="78"/>
      <c r="QGF94" s="9"/>
      <c r="QGG94" s="9"/>
      <c r="QGH94" s="78"/>
      <c r="QGI94" s="9"/>
      <c r="QGJ94" s="9"/>
      <c r="QGK94" s="78"/>
      <c r="QGL94" s="9"/>
      <c r="QGM94" s="9"/>
      <c r="QGN94" s="78"/>
      <c r="QGO94" s="9"/>
      <c r="QGP94" s="9"/>
      <c r="QGQ94" s="78"/>
      <c r="QGR94" s="9"/>
      <c r="QGS94" s="9"/>
      <c r="QGT94" s="78"/>
      <c r="QGU94" s="9"/>
      <c r="QGV94" s="9"/>
      <c r="QGW94" s="78"/>
      <c r="QGX94" s="10"/>
      <c r="QGY94" s="10"/>
      <c r="QGZ94" s="10"/>
      <c r="QHA94" s="9"/>
      <c r="QHB94" s="9"/>
      <c r="QHC94" s="78"/>
      <c r="QHD94" s="10"/>
      <c r="QHE94" s="10"/>
      <c r="QHF94" s="10"/>
      <c r="QHG94" s="9"/>
      <c r="QHH94" s="9"/>
      <c r="QHI94" s="78"/>
      <c r="QHJ94" s="9"/>
      <c r="QHK94" s="9"/>
      <c r="QHL94" s="78"/>
      <c r="QHM94" s="10"/>
      <c r="QHN94" s="10"/>
      <c r="QHO94" s="10"/>
      <c r="QHP94" s="10"/>
      <c r="QHQ94" s="10"/>
      <c r="QHR94" s="10"/>
      <c r="QHS94" s="57"/>
      <c r="QHT94" s="58"/>
      <c r="QHU94" s="9"/>
      <c r="QHV94" s="9"/>
      <c r="QHW94" s="78"/>
      <c r="QHX94" s="9"/>
      <c r="QHY94" s="9"/>
      <c r="QHZ94" s="78"/>
      <c r="QIA94" s="9"/>
      <c r="QIB94" s="9"/>
      <c r="QIC94" s="78"/>
      <c r="QID94" s="9"/>
      <c r="QIE94" s="9"/>
      <c r="QIF94" s="78"/>
      <c r="QIG94" s="9"/>
      <c r="QIH94" s="9"/>
      <c r="QII94" s="78"/>
      <c r="QIJ94" s="9"/>
      <c r="QIK94" s="9"/>
      <c r="QIL94" s="78"/>
      <c r="QIM94" s="9"/>
      <c r="QIN94" s="9"/>
      <c r="QIO94" s="78"/>
      <c r="QIP94" s="9"/>
      <c r="QIQ94" s="9"/>
      <c r="QIR94" s="78"/>
      <c r="QIS94" s="9"/>
      <c r="QIT94" s="9"/>
      <c r="QIU94" s="78"/>
      <c r="QIV94" s="9"/>
      <c r="QIW94" s="9"/>
      <c r="QIX94" s="78"/>
      <c r="QIY94" s="9"/>
      <c r="QIZ94" s="9"/>
      <c r="QJA94" s="78"/>
      <c r="QJB94" s="9"/>
      <c r="QJC94" s="9"/>
      <c r="QJD94" s="78"/>
      <c r="QJE94" s="9"/>
      <c r="QJF94" s="9"/>
      <c r="QJG94" s="78"/>
      <c r="QJH94" s="9"/>
      <c r="QJI94" s="9"/>
      <c r="QJJ94" s="78"/>
      <c r="QJK94" s="9"/>
      <c r="QJL94" s="9"/>
      <c r="QJM94" s="78"/>
      <c r="QJN94" s="9"/>
      <c r="QJO94" s="9"/>
      <c r="QJP94" s="78"/>
      <c r="QJQ94" s="9"/>
      <c r="QJR94" s="9"/>
      <c r="QJS94" s="78"/>
      <c r="QJT94" s="9"/>
      <c r="QJU94" s="9"/>
      <c r="QJV94" s="78"/>
      <c r="QJW94" s="9"/>
      <c r="QJX94" s="9"/>
      <c r="QJY94" s="78"/>
      <c r="QJZ94" s="9"/>
      <c r="QKA94" s="9"/>
      <c r="QKB94" s="78"/>
      <c r="QKC94" s="9"/>
      <c r="QKD94" s="9"/>
      <c r="QKE94" s="78"/>
      <c r="QKF94" s="10"/>
      <c r="QKG94" s="10"/>
      <c r="QKH94" s="10"/>
      <c r="QKI94" s="9"/>
      <c r="QKJ94" s="9"/>
      <c r="QKK94" s="78"/>
      <c r="QKL94" s="10"/>
      <c r="QKM94" s="10"/>
      <c r="QKN94" s="10"/>
      <c r="QKO94" s="9"/>
      <c r="QKP94" s="9"/>
      <c r="QKQ94" s="78"/>
      <c r="QKR94" s="9"/>
      <c r="QKS94" s="9"/>
      <c r="QKT94" s="78"/>
      <c r="QKU94" s="10"/>
      <c r="QKV94" s="10"/>
      <c r="QKW94" s="10"/>
      <c r="QKX94" s="10"/>
      <c r="QKY94" s="10"/>
      <c r="QKZ94" s="10"/>
      <c r="QLA94" s="57"/>
      <c r="QLB94" s="58"/>
      <c r="QLC94" s="9"/>
      <c r="QLD94" s="9"/>
      <c r="QLE94" s="78"/>
      <c r="QLF94" s="9"/>
      <c r="QLG94" s="9"/>
      <c r="QLH94" s="78"/>
      <c r="QLI94" s="9"/>
      <c r="QLJ94" s="9"/>
      <c r="QLK94" s="78"/>
      <c r="QLL94" s="9"/>
      <c r="QLM94" s="9"/>
      <c r="QLN94" s="78"/>
      <c r="QLO94" s="9"/>
      <c r="QLP94" s="9"/>
      <c r="QLQ94" s="78"/>
      <c r="QLR94" s="9"/>
      <c r="QLS94" s="9"/>
      <c r="QLT94" s="78"/>
      <c r="QLU94" s="9"/>
      <c r="QLV94" s="9"/>
      <c r="QLW94" s="78"/>
      <c r="QLX94" s="9"/>
      <c r="QLY94" s="9"/>
      <c r="QLZ94" s="78"/>
      <c r="QMA94" s="9"/>
      <c r="QMB94" s="9"/>
      <c r="QMC94" s="78"/>
      <c r="QMD94" s="9"/>
      <c r="QME94" s="9"/>
      <c r="QMF94" s="78"/>
      <c r="QMG94" s="9"/>
      <c r="QMH94" s="9"/>
      <c r="QMI94" s="78"/>
      <c r="QMJ94" s="9"/>
      <c r="QMK94" s="9"/>
      <c r="QML94" s="78"/>
      <c r="QMM94" s="9"/>
      <c r="QMN94" s="9"/>
      <c r="QMO94" s="78"/>
      <c r="QMP94" s="9"/>
      <c r="QMQ94" s="9"/>
      <c r="QMR94" s="78"/>
      <c r="QMS94" s="9"/>
      <c r="QMT94" s="9"/>
      <c r="QMU94" s="78"/>
      <c r="QMV94" s="9"/>
      <c r="QMW94" s="9"/>
      <c r="QMX94" s="78"/>
      <c r="QMY94" s="9"/>
      <c r="QMZ94" s="9"/>
      <c r="QNA94" s="78"/>
      <c r="QNB94" s="9"/>
      <c r="QNC94" s="9"/>
      <c r="QND94" s="78"/>
      <c r="QNE94" s="9"/>
      <c r="QNF94" s="9"/>
      <c r="QNG94" s="78"/>
      <c r="QNH94" s="9"/>
      <c r="QNI94" s="9"/>
      <c r="QNJ94" s="78"/>
      <c r="QNK94" s="9"/>
      <c r="QNL94" s="9"/>
      <c r="QNM94" s="78"/>
      <c r="QNN94" s="10"/>
      <c r="QNO94" s="10"/>
      <c r="QNP94" s="10"/>
      <c r="QNQ94" s="9"/>
      <c r="QNR94" s="9"/>
      <c r="QNS94" s="78"/>
      <c r="QNT94" s="10"/>
      <c r="QNU94" s="10"/>
      <c r="QNV94" s="10"/>
      <c r="QNW94" s="9"/>
      <c r="QNX94" s="9"/>
      <c r="QNY94" s="78"/>
      <c r="QNZ94" s="9"/>
      <c r="QOA94" s="9"/>
      <c r="QOB94" s="78"/>
      <c r="QOC94" s="10"/>
      <c r="QOD94" s="10"/>
      <c r="QOE94" s="10"/>
      <c r="QOF94" s="10"/>
      <c r="QOG94" s="10"/>
      <c r="QOH94" s="10"/>
      <c r="QOI94" s="57"/>
      <c r="QOJ94" s="58"/>
      <c r="QOK94" s="9"/>
      <c r="QOL94" s="9"/>
      <c r="QOM94" s="78"/>
      <c r="QON94" s="9"/>
      <c r="QOO94" s="9"/>
      <c r="QOP94" s="78"/>
      <c r="QOQ94" s="9"/>
      <c r="QOR94" s="9"/>
      <c r="QOS94" s="78"/>
      <c r="QOT94" s="9"/>
      <c r="QOU94" s="9"/>
      <c r="QOV94" s="78"/>
      <c r="QOW94" s="9"/>
      <c r="QOX94" s="9"/>
      <c r="QOY94" s="78"/>
      <c r="QOZ94" s="9"/>
      <c r="QPA94" s="9"/>
      <c r="QPB94" s="78"/>
      <c r="QPC94" s="9"/>
      <c r="QPD94" s="9"/>
      <c r="QPE94" s="78"/>
      <c r="QPF94" s="9"/>
      <c r="QPG94" s="9"/>
      <c r="QPH94" s="78"/>
      <c r="QPI94" s="9"/>
      <c r="QPJ94" s="9"/>
      <c r="QPK94" s="78"/>
      <c r="QPL94" s="9"/>
      <c r="QPM94" s="9"/>
      <c r="QPN94" s="78"/>
      <c r="QPO94" s="9"/>
      <c r="QPP94" s="9"/>
      <c r="QPQ94" s="78"/>
      <c r="QPR94" s="9"/>
      <c r="QPS94" s="9"/>
      <c r="QPT94" s="78"/>
      <c r="QPU94" s="9"/>
      <c r="QPV94" s="9"/>
      <c r="QPW94" s="78"/>
      <c r="QPX94" s="9"/>
      <c r="QPY94" s="9"/>
      <c r="QPZ94" s="78"/>
      <c r="QQA94" s="9"/>
      <c r="QQB94" s="9"/>
      <c r="QQC94" s="78"/>
      <c r="QQD94" s="9"/>
      <c r="QQE94" s="9"/>
      <c r="QQF94" s="78"/>
      <c r="QQG94" s="9"/>
      <c r="QQH94" s="9"/>
      <c r="QQI94" s="78"/>
      <c r="QQJ94" s="9"/>
      <c r="QQK94" s="9"/>
      <c r="QQL94" s="78"/>
      <c r="QQM94" s="9"/>
      <c r="QQN94" s="9"/>
      <c r="QQO94" s="78"/>
      <c r="QQP94" s="9"/>
      <c r="QQQ94" s="9"/>
      <c r="QQR94" s="78"/>
      <c r="QQS94" s="9"/>
      <c r="QQT94" s="9"/>
      <c r="QQU94" s="78"/>
      <c r="QQV94" s="10"/>
      <c r="QQW94" s="10"/>
      <c r="QQX94" s="10"/>
      <c r="QQY94" s="9"/>
      <c r="QQZ94" s="9"/>
      <c r="QRA94" s="78"/>
      <c r="QRB94" s="10"/>
      <c r="QRC94" s="10"/>
      <c r="QRD94" s="10"/>
      <c r="QRE94" s="9"/>
      <c r="QRF94" s="9"/>
      <c r="QRG94" s="78"/>
      <c r="QRH94" s="9"/>
      <c r="QRI94" s="9"/>
      <c r="QRJ94" s="78"/>
      <c r="QRK94" s="10"/>
      <c r="QRL94" s="10"/>
      <c r="QRM94" s="10"/>
      <c r="QRN94" s="10"/>
      <c r="QRO94" s="10"/>
      <c r="QRP94" s="10"/>
      <c r="QRQ94" s="57"/>
      <c r="QRR94" s="58"/>
      <c r="QRS94" s="9"/>
      <c r="QRT94" s="9"/>
      <c r="QRU94" s="78"/>
      <c r="QRV94" s="9"/>
      <c r="QRW94" s="9"/>
      <c r="QRX94" s="78"/>
      <c r="QRY94" s="9"/>
      <c r="QRZ94" s="9"/>
      <c r="QSA94" s="78"/>
      <c r="QSB94" s="9"/>
      <c r="QSC94" s="9"/>
      <c r="QSD94" s="78"/>
      <c r="QSE94" s="9"/>
      <c r="QSF94" s="9"/>
      <c r="QSG94" s="78"/>
      <c r="QSH94" s="9"/>
      <c r="QSI94" s="9"/>
      <c r="QSJ94" s="78"/>
      <c r="QSK94" s="9"/>
      <c r="QSL94" s="9"/>
      <c r="QSM94" s="78"/>
      <c r="QSN94" s="9"/>
      <c r="QSO94" s="9"/>
      <c r="QSP94" s="78"/>
      <c r="QSQ94" s="9"/>
      <c r="QSR94" s="9"/>
      <c r="QSS94" s="78"/>
      <c r="QST94" s="9"/>
      <c r="QSU94" s="9"/>
      <c r="QSV94" s="78"/>
      <c r="QSW94" s="9"/>
      <c r="QSX94" s="9"/>
      <c r="QSY94" s="78"/>
      <c r="QSZ94" s="9"/>
      <c r="QTA94" s="9"/>
      <c r="QTB94" s="78"/>
      <c r="QTC94" s="9"/>
      <c r="QTD94" s="9"/>
      <c r="QTE94" s="78"/>
      <c r="QTF94" s="9"/>
      <c r="QTG94" s="9"/>
      <c r="QTH94" s="78"/>
      <c r="QTI94" s="9"/>
      <c r="QTJ94" s="9"/>
      <c r="QTK94" s="78"/>
      <c r="QTL94" s="9"/>
      <c r="QTM94" s="9"/>
      <c r="QTN94" s="78"/>
      <c r="QTO94" s="9"/>
      <c r="QTP94" s="9"/>
      <c r="QTQ94" s="78"/>
      <c r="QTR94" s="9"/>
      <c r="QTS94" s="9"/>
      <c r="QTT94" s="78"/>
      <c r="QTU94" s="9"/>
      <c r="QTV94" s="9"/>
      <c r="QTW94" s="78"/>
      <c r="QTX94" s="9"/>
      <c r="QTY94" s="9"/>
      <c r="QTZ94" s="78"/>
      <c r="QUA94" s="9"/>
      <c r="QUB94" s="9"/>
      <c r="QUC94" s="78"/>
      <c r="QUD94" s="10"/>
      <c r="QUE94" s="10"/>
      <c r="QUF94" s="10"/>
      <c r="QUG94" s="9"/>
      <c r="QUH94" s="9"/>
      <c r="QUI94" s="78"/>
      <c r="QUJ94" s="10"/>
      <c r="QUK94" s="10"/>
      <c r="QUL94" s="10"/>
      <c r="QUM94" s="9"/>
      <c r="QUN94" s="9"/>
      <c r="QUO94" s="78"/>
      <c r="QUP94" s="9"/>
      <c r="QUQ94" s="9"/>
      <c r="QUR94" s="78"/>
      <c r="QUS94" s="10"/>
      <c r="QUT94" s="10"/>
      <c r="QUU94" s="10"/>
      <c r="QUV94" s="10"/>
      <c r="QUW94" s="10"/>
      <c r="QUX94" s="10"/>
      <c r="QUY94" s="57"/>
      <c r="QUZ94" s="58"/>
      <c r="QVA94" s="9"/>
      <c r="QVB94" s="9"/>
      <c r="QVC94" s="78"/>
      <c r="QVD94" s="9"/>
      <c r="QVE94" s="9"/>
      <c r="QVF94" s="78"/>
      <c r="QVG94" s="9"/>
      <c r="QVH94" s="9"/>
      <c r="QVI94" s="78"/>
      <c r="QVJ94" s="9"/>
      <c r="QVK94" s="9"/>
      <c r="QVL94" s="78"/>
      <c r="QVM94" s="9"/>
      <c r="QVN94" s="9"/>
      <c r="QVO94" s="78"/>
      <c r="QVP94" s="9"/>
      <c r="QVQ94" s="9"/>
      <c r="QVR94" s="78"/>
      <c r="QVS94" s="9"/>
      <c r="QVT94" s="9"/>
      <c r="QVU94" s="78"/>
      <c r="QVV94" s="9"/>
      <c r="QVW94" s="9"/>
      <c r="QVX94" s="78"/>
      <c r="QVY94" s="9"/>
      <c r="QVZ94" s="9"/>
      <c r="QWA94" s="78"/>
      <c r="QWB94" s="9"/>
      <c r="QWC94" s="9"/>
      <c r="QWD94" s="78"/>
      <c r="QWE94" s="9"/>
      <c r="QWF94" s="9"/>
      <c r="QWG94" s="78"/>
      <c r="QWH94" s="9"/>
      <c r="QWI94" s="9"/>
      <c r="QWJ94" s="78"/>
      <c r="QWK94" s="9"/>
      <c r="QWL94" s="9"/>
      <c r="QWM94" s="78"/>
      <c r="QWN94" s="9"/>
      <c r="QWO94" s="9"/>
      <c r="QWP94" s="78"/>
      <c r="QWQ94" s="9"/>
      <c r="QWR94" s="9"/>
      <c r="QWS94" s="78"/>
      <c r="QWT94" s="9"/>
      <c r="QWU94" s="9"/>
      <c r="QWV94" s="78"/>
      <c r="QWW94" s="9"/>
      <c r="QWX94" s="9"/>
      <c r="QWY94" s="78"/>
      <c r="QWZ94" s="9"/>
      <c r="QXA94" s="9"/>
      <c r="QXB94" s="78"/>
      <c r="QXC94" s="9"/>
      <c r="QXD94" s="9"/>
      <c r="QXE94" s="78"/>
      <c r="QXF94" s="9"/>
      <c r="QXG94" s="9"/>
      <c r="QXH94" s="78"/>
      <c r="QXI94" s="9"/>
      <c r="QXJ94" s="9"/>
      <c r="QXK94" s="78"/>
      <c r="QXL94" s="10"/>
      <c r="QXM94" s="10"/>
      <c r="QXN94" s="10"/>
      <c r="QXO94" s="9"/>
      <c r="QXP94" s="9"/>
      <c r="QXQ94" s="78"/>
      <c r="QXR94" s="10"/>
      <c r="QXS94" s="10"/>
      <c r="QXT94" s="10"/>
      <c r="QXU94" s="9"/>
      <c r="QXV94" s="9"/>
      <c r="QXW94" s="78"/>
      <c r="QXX94" s="9"/>
      <c r="QXY94" s="9"/>
      <c r="QXZ94" s="78"/>
      <c r="QYA94" s="10"/>
      <c r="QYB94" s="10"/>
      <c r="QYC94" s="10"/>
      <c r="QYD94" s="10"/>
      <c r="QYE94" s="10"/>
      <c r="QYF94" s="10"/>
      <c r="QYG94" s="57"/>
      <c r="QYH94" s="58"/>
      <c r="QYI94" s="9"/>
      <c r="QYJ94" s="9"/>
      <c r="QYK94" s="78"/>
      <c r="QYL94" s="9"/>
      <c r="QYM94" s="9"/>
      <c r="QYN94" s="78"/>
      <c r="QYO94" s="9"/>
      <c r="QYP94" s="9"/>
      <c r="QYQ94" s="78"/>
      <c r="QYR94" s="9"/>
      <c r="QYS94" s="9"/>
      <c r="QYT94" s="78"/>
      <c r="QYU94" s="9"/>
      <c r="QYV94" s="9"/>
      <c r="QYW94" s="78"/>
      <c r="QYX94" s="9"/>
      <c r="QYY94" s="9"/>
      <c r="QYZ94" s="78"/>
      <c r="QZA94" s="9"/>
      <c r="QZB94" s="9"/>
      <c r="QZC94" s="78"/>
      <c r="QZD94" s="9"/>
      <c r="QZE94" s="9"/>
      <c r="QZF94" s="78"/>
      <c r="QZG94" s="9"/>
      <c r="QZH94" s="9"/>
      <c r="QZI94" s="78"/>
      <c r="QZJ94" s="9"/>
      <c r="QZK94" s="9"/>
      <c r="QZL94" s="78"/>
      <c r="QZM94" s="9"/>
      <c r="QZN94" s="9"/>
      <c r="QZO94" s="78"/>
      <c r="QZP94" s="9"/>
      <c r="QZQ94" s="9"/>
      <c r="QZR94" s="78"/>
      <c r="QZS94" s="9"/>
      <c r="QZT94" s="9"/>
      <c r="QZU94" s="78"/>
      <c r="QZV94" s="9"/>
      <c r="QZW94" s="9"/>
      <c r="QZX94" s="78"/>
      <c r="QZY94" s="9"/>
      <c r="QZZ94" s="9"/>
      <c r="RAA94" s="78"/>
      <c r="RAB94" s="9"/>
      <c r="RAC94" s="9"/>
      <c r="RAD94" s="78"/>
      <c r="RAE94" s="9"/>
      <c r="RAF94" s="9"/>
      <c r="RAG94" s="78"/>
      <c r="RAH94" s="9"/>
      <c r="RAI94" s="9"/>
      <c r="RAJ94" s="78"/>
      <c r="RAK94" s="9"/>
      <c r="RAL94" s="9"/>
      <c r="RAM94" s="78"/>
      <c r="RAN94" s="9"/>
      <c r="RAO94" s="9"/>
      <c r="RAP94" s="78"/>
      <c r="RAQ94" s="9"/>
      <c r="RAR94" s="9"/>
      <c r="RAS94" s="78"/>
      <c r="RAT94" s="10"/>
      <c r="RAU94" s="10"/>
      <c r="RAV94" s="10"/>
      <c r="RAW94" s="9"/>
      <c r="RAX94" s="9"/>
      <c r="RAY94" s="78"/>
      <c r="RAZ94" s="10"/>
      <c r="RBA94" s="10"/>
      <c r="RBB94" s="10"/>
      <c r="RBC94" s="9"/>
      <c r="RBD94" s="9"/>
      <c r="RBE94" s="78"/>
      <c r="RBF94" s="9"/>
      <c r="RBG94" s="9"/>
      <c r="RBH94" s="78"/>
      <c r="RBI94" s="10"/>
      <c r="RBJ94" s="10"/>
      <c r="RBK94" s="10"/>
      <c r="RBL94" s="10"/>
      <c r="RBM94" s="10"/>
      <c r="RBN94" s="10"/>
      <c r="RBO94" s="57"/>
      <c r="RBP94" s="58"/>
      <c r="RBQ94" s="9"/>
      <c r="RBR94" s="9"/>
      <c r="RBS94" s="78"/>
      <c r="RBT94" s="9"/>
      <c r="RBU94" s="9"/>
      <c r="RBV94" s="78"/>
      <c r="RBW94" s="9"/>
      <c r="RBX94" s="9"/>
      <c r="RBY94" s="78"/>
      <c r="RBZ94" s="9"/>
      <c r="RCA94" s="9"/>
      <c r="RCB94" s="78"/>
      <c r="RCC94" s="9"/>
      <c r="RCD94" s="9"/>
      <c r="RCE94" s="78"/>
      <c r="RCF94" s="9"/>
      <c r="RCG94" s="9"/>
      <c r="RCH94" s="78"/>
      <c r="RCI94" s="9"/>
      <c r="RCJ94" s="9"/>
      <c r="RCK94" s="78"/>
      <c r="RCL94" s="9"/>
      <c r="RCM94" s="9"/>
      <c r="RCN94" s="78"/>
      <c r="RCO94" s="9"/>
      <c r="RCP94" s="9"/>
      <c r="RCQ94" s="78"/>
      <c r="RCR94" s="9"/>
      <c r="RCS94" s="9"/>
      <c r="RCT94" s="78"/>
      <c r="RCU94" s="9"/>
      <c r="RCV94" s="9"/>
      <c r="RCW94" s="78"/>
      <c r="RCX94" s="9"/>
      <c r="RCY94" s="9"/>
      <c r="RCZ94" s="78"/>
      <c r="RDA94" s="9"/>
      <c r="RDB94" s="9"/>
      <c r="RDC94" s="78"/>
      <c r="RDD94" s="9"/>
      <c r="RDE94" s="9"/>
      <c r="RDF94" s="78"/>
      <c r="RDG94" s="9"/>
      <c r="RDH94" s="9"/>
      <c r="RDI94" s="78"/>
      <c r="RDJ94" s="9"/>
      <c r="RDK94" s="9"/>
      <c r="RDL94" s="78"/>
      <c r="RDM94" s="9"/>
      <c r="RDN94" s="9"/>
      <c r="RDO94" s="78"/>
      <c r="RDP94" s="9"/>
      <c r="RDQ94" s="9"/>
      <c r="RDR94" s="78"/>
      <c r="RDS94" s="9"/>
      <c r="RDT94" s="9"/>
      <c r="RDU94" s="78"/>
      <c r="RDV94" s="9"/>
      <c r="RDW94" s="9"/>
      <c r="RDX94" s="78"/>
      <c r="RDY94" s="9"/>
      <c r="RDZ94" s="9"/>
      <c r="REA94" s="78"/>
      <c r="REB94" s="10"/>
      <c r="REC94" s="10"/>
      <c r="RED94" s="10"/>
      <c r="REE94" s="9"/>
      <c r="REF94" s="9"/>
      <c r="REG94" s="78"/>
      <c r="REH94" s="10"/>
      <c r="REI94" s="10"/>
      <c r="REJ94" s="10"/>
      <c r="REK94" s="9"/>
      <c r="REL94" s="9"/>
      <c r="REM94" s="78"/>
      <c r="REN94" s="9"/>
      <c r="REO94" s="9"/>
      <c r="REP94" s="78"/>
      <c r="REQ94" s="10"/>
      <c r="RER94" s="10"/>
      <c r="RES94" s="10"/>
      <c r="RET94" s="10"/>
      <c r="REU94" s="10"/>
      <c r="REV94" s="10"/>
      <c r="REW94" s="57"/>
      <c r="REX94" s="58"/>
      <c r="REY94" s="9"/>
      <c r="REZ94" s="9"/>
      <c r="RFA94" s="78"/>
      <c r="RFB94" s="9"/>
      <c r="RFC94" s="9"/>
      <c r="RFD94" s="78"/>
      <c r="RFE94" s="9"/>
      <c r="RFF94" s="9"/>
      <c r="RFG94" s="78"/>
      <c r="RFH94" s="9"/>
      <c r="RFI94" s="9"/>
      <c r="RFJ94" s="78"/>
      <c r="RFK94" s="9"/>
      <c r="RFL94" s="9"/>
      <c r="RFM94" s="78"/>
      <c r="RFN94" s="9"/>
      <c r="RFO94" s="9"/>
      <c r="RFP94" s="78"/>
      <c r="RFQ94" s="9"/>
      <c r="RFR94" s="9"/>
      <c r="RFS94" s="78"/>
      <c r="RFT94" s="9"/>
      <c r="RFU94" s="9"/>
      <c r="RFV94" s="78"/>
      <c r="RFW94" s="9"/>
      <c r="RFX94" s="9"/>
      <c r="RFY94" s="78"/>
      <c r="RFZ94" s="9"/>
      <c r="RGA94" s="9"/>
      <c r="RGB94" s="78"/>
      <c r="RGC94" s="9"/>
      <c r="RGD94" s="9"/>
      <c r="RGE94" s="78"/>
      <c r="RGF94" s="9"/>
      <c r="RGG94" s="9"/>
      <c r="RGH94" s="78"/>
      <c r="RGI94" s="9"/>
      <c r="RGJ94" s="9"/>
      <c r="RGK94" s="78"/>
      <c r="RGL94" s="9"/>
      <c r="RGM94" s="9"/>
      <c r="RGN94" s="78"/>
      <c r="RGO94" s="9"/>
      <c r="RGP94" s="9"/>
      <c r="RGQ94" s="78"/>
      <c r="RGR94" s="9"/>
      <c r="RGS94" s="9"/>
      <c r="RGT94" s="78"/>
      <c r="RGU94" s="9"/>
      <c r="RGV94" s="9"/>
      <c r="RGW94" s="78"/>
      <c r="RGX94" s="9"/>
      <c r="RGY94" s="9"/>
      <c r="RGZ94" s="78"/>
      <c r="RHA94" s="9"/>
      <c r="RHB94" s="9"/>
      <c r="RHC94" s="78"/>
      <c r="RHD94" s="9"/>
      <c r="RHE94" s="9"/>
      <c r="RHF94" s="78"/>
      <c r="RHG94" s="9"/>
      <c r="RHH94" s="9"/>
      <c r="RHI94" s="78"/>
      <c r="RHJ94" s="10"/>
      <c r="RHK94" s="10"/>
      <c r="RHL94" s="10"/>
      <c r="RHM94" s="9"/>
      <c r="RHN94" s="9"/>
      <c r="RHO94" s="78"/>
      <c r="RHP94" s="10"/>
      <c r="RHQ94" s="10"/>
      <c r="RHR94" s="10"/>
      <c r="RHS94" s="9"/>
      <c r="RHT94" s="9"/>
      <c r="RHU94" s="78"/>
      <c r="RHV94" s="9"/>
      <c r="RHW94" s="9"/>
      <c r="RHX94" s="78"/>
      <c r="RHY94" s="10"/>
      <c r="RHZ94" s="10"/>
      <c r="RIA94" s="10"/>
      <c r="RIB94" s="10"/>
      <c r="RIC94" s="10"/>
      <c r="RID94" s="10"/>
      <c r="RIE94" s="57"/>
      <c r="RIF94" s="58"/>
      <c r="RIG94" s="9"/>
      <c r="RIH94" s="9"/>
      <c r="RII94" s="78"/>
      <c r="RIJ94" s="9"/>
      <c r="RIK94" s="9"/>
      <c r="RIL94" s="78"/>
      <c r="RIM94" s="9"/>
      <c r="RIN94" s="9"/>
      <c r="RIO94" s="78"/>
      <c r="RIP94" s="9"/>
      <c r="RIQ94" s="9"/>
      <c r="RIR94" s="78"/>
      <c r="RIS94" s="9"/>
      <c r="RIT94" s="9"/>
      <c r="RIU94" s="78"/>
      <c r="RIV94" s="9"/>
      <c r="RIW94" s="9"/>
      <c r="RIX94" s="78"/>
      <c r="RIY94" s="9"/>
      <c r="RIZ94" s="9"/>
      <c r="RJA94" s="78"/>
      <c r="RJB94" s="9"/>
      <c r="RJC94" s="9"/>
      <c r="RJD94" s="78"/>
      <c r="RJE94" s="9"/>
      <c r="RJF94" s="9"/>
      <c r="RJG94" s="78"/>
      <c r="RJH94" s="9"/>
      <c r="RJI94" s="9"/>
      <c r="RJJ94" s="78"/>
      <c r="RJK94" s="9"/>
      <c r="RJL94" s="9"/>
      <c r="RJM94" s="78"/>
      <c r="RJN94" s="9"/>
      <c r="RJO94" s="9"/>
      <c r="RJP94" s="78"/>
      <c r="RJQ94" s="9"/>
      <c r="RJR94" s="9"/>
      <c r="RJS94" s="78"/>
      <c r="RJT94" s="9"/>
      <c r="RJU94" s="9"/>
      <c r="RJV94" s="78"/>
      <c r="RJW94" s="9"/>
      <c r="RJX94" s="9"/>
      <c r="RJY94" s="78"/>
      <c r="RJZ94" s="9"/>
      <c r="RKA94" s="9"/>
      <c r="RKB94" s="78"/>
      <c r="RKC94" s="9"/>
      <c r="RKD94" s="9"/>
      <c r="RKE94" s="78"/>
      <c r="RKF94" s="9"/>
      <c r="RKG94" s="9"/>
      <c r="RKH94" s="78"/>
      <c r="RKI94" s="9"/>
      <c r="RKJ94" s="9"/>
      <c r="RKK94" s="78"/>
      <c r="RKL94" s="9"/>
      <c r="RKM94" s="9"/>
      <c r="RKN94" s="78"/>
      <c r="RKO94" s="9"/>
      <c r="RKP94" s="9"/>
      <c r="RKQ94" s="78"/>
      <c r="RKR94" s="10"/>
      <c r="RKS94" s="10"/>
      <c r="RKT94" s="10"/>
      <c r="RKU94" s="9"/>
      <c r="RKV94" s="9"/>
      <c r="RKW94" s="78"/>
      <c r="RKX94" s="10"/>
      <c r="RKY94" s="10"/>
      <c r="RKZ94" s="10"/>
      <c r="RLA94" s="9"/>
      <c r="RLB94" s="9"/>
      <c r="RLC94" s="78"/>
      <c r="RLD94" s="9"/>
      <c r="RLE94" s="9"/>
      <c r="RLF94" s="78"/>
      <c r="RLG94" s="10"/>
      <c r="RLH94" s="10"/>
      <c r="RLI94" s="10"/>
      <c r="RLJ94" s="10"/>
      <c r="RLK94" s="10"/>
      <c r="RLL94" s="10"/>
      <c r="RLM94" s="57"/>
      <c r="RLN94" s="58"/>
      <c r="RLO94" s="9"/>
      <c r="RLP94" s="9"/>
      <c r="RLQ94" s="78"/>
      <c r="RLR94" s="9"/>
      <c r="RLS94" s="9"/>
      <c r="RLT94" s="78"/>
      <c r="RLU94" s="9"/>
      <c r="RLV94" s="9"/>
      <c r="RLW94" s="78"/>
      <c r="RLX94" s="9"/>
      <c r="RLY94" s="9"/>
      <c r="RLZ94" s="78"/>
      <c r="RMA94" s="9"/>
      <c r="RMB94" s="9"/>
      <c r="RMC94" s="78"/>
      <c r="RMD94" s="9"/>
      <c r="RME94" s="9"/>
      <c r="RMF94" s="78"/>
      <c r="RMG94" s="9"/>
      <c r="RMH94" s="9"/>
      <c r="RMI94" s="78"/>
      <c r="RMJ94" s="9"/>
      <c r="RMK94" s="9"/>
      <c r="RML94" s="78"/>
      <c r="RMM94" s="9"/>
      <c r="RMN94" s="9"/>
      <c r="RMO94" s="78"/>
      <c r="RMP94" s="9"/>
      <c r="RMQ94" s="9"/>
      <c r="RMR94" s="78"/>
      <c r="RMS94" s="9"/>
      <c r="RMT94" s="9"/>
      <c r="RMU94" s="78"/>
      <c r="RMV94" s="9"/>
      <c r="RMW94" s="9"/>
      <c r="RMX94" s="78"/>
      <c r="RMY94" s="9"/>
      <c r="RMZ94" s="9"/>
      <c r="RNA94" s="78"/>
      <c r="RNB94" s="9"/>
      <c r="RNC94" s="9"/>
      <c r="RND94" s="78"/>
      <c r="RNE94" s="9"/>
      <c r="RNF94" s="9"/>
      <c r="RNG94" s="78"/>
      <c r="RNH94" s="9"/>
      <c r="RNI94" s="9"/>
      <c r="RNJ94" s="78"/>
      <c r="RNK94" s="9"/>
      <c r="RNL94" s="9"/>
      <c r="RNM94" s="78"/>
      <c r="RNN94" s="9"/>
      <c r="RNO94" s="9"/>
      <c r="RNP94" s="78"/>
      <c r="RNQ94" s="9"/>
      <c r="RNR94" s="9"/>
      <c r="RNS94" s="78"/>
      <c r="RNT94" s="9"/>
      <c r="RNU94" s="9"/>
      <c r="RNV94" s="78"/>
      <c r="RNW94" s="9"/>
      <c r="RNX94" s="9"/>
      <c r="RNY94" s="78"/>
      <c r="RNZ94" s="10"/>
      <c r="ROA94" s="10"/>
      <c r="ROB94" s="10"/>
      <c r="ROC94" s="9"/>
      <c r="ROD94" s="9"/>
      <c r="ROE94" s="78"/>
      <c r="ROF94" s="10"/>
      <c r="ROG94" s="10"/>
      <c r="ROH94" s="10"/>
      <c r="ROI94" s="9"/>
      <c r="ROJ94" s="9"/>
      <c r="ROK94" s="78"/>
      <c r="ROL94" s="9"/>
      <c r="ROM94" s="9"/>
      <c r="RON94" s="78"/>
      <c r="ROO94" s="10"/>
      <c r="ROP94" s="10"/>
      <c r="ROQ94" s="10"/>
      <c r="ROR94" s="10"/>
      <c r="ROS94" s="10"/>
      <c r="ROT94" s="10"/>
      <c r="ROU94" s="57"/>
      <c r="ROV94" s="58"/>
      <c r="ROW94" s="9"/>
      <c r="ROX94" s="9"/>
      <c r="ROY94" s="78"/>
      <c r="ROZ94" s="9"/>
      <c r="RPA94" s="9"/>
      <c r="RPB94" s="78"/>
      <c r="RPC94" s="9"/>
      <c r="RPD94" s="9"/>
      <c r="RPE94" s="78"/>
      <c r="RPF94" s="9"/>
      <c r="RPG94" s="9"/>
      <c r="RPH94" s="78"/>
      <c r="RPI94" s="9"/>
      <c r="RPJ94" s="9"/>
      <c r="RPK94" s="78"/>
      <c r="RPL94" s="9"/>
      <c r="RPM94" s="9"/>
      <c r="RPN94" s="78"/>
      <c r="RPO94" s="9"/>
      <c r="RPP94" s="9"/>
      <c r="RPQ94" s="78"/>
      <c r="RPR94" s="9"/>
      <c r="RPS94" s="9"/>
      <c r="RPT94" s="78"/>
      <c r="RPU94" s="9"/>
      <c r="RPV94" s="9"/>
      <c r="RPW94" s="78"/>
      <c r="RPX94" s="9"/>
      <c r="RPY94" s="9"/>
      <c r="RPZ94" s="78"/>
      <c r="RQA94" s="9"/>
      <c r="RQB94" s="9"/>
      <c r="RQC94" s="78"/>
      <c r="RQD94" s="9"/>
      <c r="RQE94" s="9"/>
      <c r="RQF94" s="78"/>
      <c r="RQG94" s="9"/>
      <c r="RQH94" s="9"/>
      <c r="RQI94" s="78"/>
      <c r="RQJ94" s="9"/>
      <c r="RQK94" s="9"/>
      <c r="RQL94" s="78"/>
      <c r="RQM94" s="9"/>
      <c r="RQN94" s="9"/>
      <c r="RQO94" s="78"/>
      <c r="RQP94" s="9"/>
      <c r="RQQ94" s="9"/>
      <c r="RQR94" s="78"/>
      <c r="RQS94" s="9"/>
      <c r="RQT94" s="9"/>
      <c r="RQU94" s="78"/>
      <c r="RQV94" s="9"/>
      <c r="RQW94" s="9"/>
      <c r="RQX94" s="78"/>
      <c r="RQY94" s="9"/>
      <c r="RQZ94" s="9"/>
      <c r="RRA94" s="78"/>
      <c r="RRB94" s="9"/>
      <c r="RRC94" s="9"/>
      <c r="RRD94" s="78"/>
      <c r="RRE94" s="9"/>
      <c r="RRF94" s="9"/>
      <c r="RRG94" s="78"/>
      <c r="RRH94" s="10"/>
      <c r="RRI94" s="10"/>
      <c r="RRJ94" s="10"/>
      <c r="RRK94" s="9"/>
      <c r="RRL94" s="9"/>
      <c r="RRM94" s="78"/>
      <c r="RRN94" s="10"/>
      <c r="RRO94" s="10"/>
      <c r="RRP94" s="10"/>
      <c r="RRQ94" s="9"/>
      <c r="RRR94" s="9"/>
      <c r="RRS94" s="78"/>
      <c r="RRT94" s="9"/>
      <c r="RRU94" s="9"/>
      <c r="RRV94" s="78"/>
      <c r="RRW94" s="10"/>
      <c r="RRX94" s="10"/>
      <c r="RRY94" s="10"/>
      <c r="RRZ94" s="10"/>
      <c r="RSA94" s="10"/>
      <c r="RSB94" s="10"/>
      <c r="RSC94" s="57"/>
      <c r="RSD94" s="58"/>
      <c r="RSE94" s="9"/>
      <c r="RSF94" s="9"/>
      <c r="RSG94" s="78"/>
      <c r="RSH94" s="9"/>
      <c r="RSI94" s="9"/>
      <c r="RSJ94" s="78"/>
      <c r="RSK94" s="9"/>
      <c r="RSL94" s="9"/>
      <c r="RSM94" s="78"/>
      <c r="RSN94" s="9"/>
      <c r="RSO94" s="9"/>
      <c r="RSP94" s="78"/>
      <c r="RSQ94" s="9"/>
      <c r="RSR94" s="9"/>
      <c r="RSS94" s="78"/>
      <c r="RST94" s="9"/>
      <c r="RSU94" s="9"/>
      <c r="RSV94" s="78"/>
      <c r="RSW94" s="9"/>
      <c r="RSX94" s="9"/>
      <c r="RSY94" s="78"/>
      <c r="RSZ94" s="9"/>
      <c r="RTA94" s="9"/>
      <c r="RTB94" s="78"/>
      <c r="RTC94" s="9"/>
      <c r="RTD94" s="9"/>
      <c r="RTE94" s="78"/>
      <c r="RTF94" s="9"/>
      <c r="RTG94" s="9"/>
      <c r="RTH94" s="78"/>
      <c r="RTI94" s="9"/>
      <c r="RTJ94" s="9"/>
      <c r="RTK94" s="78"/>
      <c r="RTL94" s="9"/>
      <c r="RTM94" s="9"/>
      <c r="RTN94" s="78"/>
      <c r="RTO94" s="9"/>
      <c r="RTP94" s="9"/>
      <c r="RTQ94" s="78"/>
      <c r="RTR94" s="9"/>
      <c r="RTS94" s="9"/>
      <c r="RTT94" s="78"/>
      <c r="RTU94" s="9"/>
      <c r="RTV94" s="9"/>
      <c r="RTW94" s="78"/>
      <c r="RTX94" s="9"/>
      <c r="RTY94" s="9"/>
      <c r="RTZ94" s="78"/>
      <c r="RUA94" s="9"/>
      <c r="RUB94" s="9"/>
      <c r="RUC94" s="78"/>
      <c r="RUD94" s="9"/>
      <c r="RUE94" s="9"/>
      <c r="RUF94" s="78"/>
      <c r="RUG94" s="9"/>
      <c r="RUH94" s="9"/>
      <c r="RUI94" s="78"/>
      <c r="RUJ94" s="9"/>
      <c r="RUK94" s="9"/>
      <c r="RUL94" s="78"/>
      <c r="RUM94" s="9"/>
      <c r="RUN94" s="9"/>
      <c r="RUO94" s="78"/>
      <c r="RUP94" s="10"/>
      <c r="RUQ94" s="10"/>
      <c r="RUR94" s="10"/>
      <c r="RUS94" s="9"/>
      <c r="RUT94" s="9"/>
      <c r="RUU94" s="78"/>
      <c r="RUV94" s="10"/>
      <c r="RUW94" s="10"/>
      <c r="RUX94" s="10"/>
      <c r="RUY94" s="9"/>
      <c r="RUZ94" s="9"/>
      <c r="RVA94" s="78"/>
      <c r="RVB94" s="9"/>
      <c r="RVC94" s="9"/>
      <c r="RVD94" s="78"/>
      <c r="RVE94" s="10"/>
      <c r="RVF94" s="10"/>
      <c r="RVG94" s="10"/>
      <c r="RVH94" s="10"/>
      <c r="RVI94" s="10"/>
      <c r="RVJ94" s="10"/>
      <c r="RVK94" s="57"/>
      <c r="RVL94" s="58"/>
      <c r="RVM94" s="9"/>
      <c r="RVN94" s="9"/>
      <c r="RVO94" s="78"/>
      <c r="RVP94" s="9"/>
      <c r="RVQ94" s="9"/>
      <c r="RVR94" s="78"/>
      <c r="RVS94" s="9"/>
      <c r="RVT94" s="9"/>
      <c r="RVU94" s="78"/>
      <c r="RVV94" s="9"/>
      <c r="RVW94" s="9"/>
      <c r="RVX94" s="78"/>
      <c r="RVY94" s="9"/>
      <c r="RVZ94" s="9"/>
      <c r="RWA94" s="78"/>
      <c r="RWB94" s="9"/>
      <c r="RWC94" s="9"/>
      <c r="RWD94" s="78"/>
      <c r="RWE94" s="9"/>
      <c r="RWF94" s="9"/>
      <c r="RWG94" s="78"/>
      <c r="RWH94" s="9"/>
      <c r="RWI94" s="9"/>
      <c r="RWJ94" s="78"/>
      <c r="RWK94" s="9"/>
      <c r="RWL94" s="9"/>
      <c r="RWM94" s="78"/>
      <c r="RWN94" s="9"/>
      <c r="RWO94" s="9"/>
      <c r="RWP94" s="78"/>
      <c r="RWQ94" s="9"/>
      <c r="RWR94" s="9"/>
      <c r="RWS94" s="78"/>
      <c r="RWT94" s="9"/>
      <c r="RWU94" s="9"/>
      <c r="RWV94" s="78"/>
      <c r="RWW94" s="9"/>
      <c r="RWX94" s="9"/>
      <c r="RWY94" s="78"/>
      <c r="RWZ94" s="9"/>
      <c r="RXA94" s="9"/>
      <c r="RXB94" s="78"/>
      <c r="RXC94" s="9"/>
      <c r="RXD94" s="9"/>
      <c r="RXE94" s="78"/>
      <c r="RXF94" s="9"/>
      <c r="RXG94" s="9"/>
      <c r="RXH94" s="78"/>
      <c r="RXI94" s="9"/>
      <c r="RXJ94" s="9"/>
      <c r="RXK94" s="78"/>
      <c r="RXL94" s="9"/>
      <c r="RXM94" s="9"/>
      <c r="RXN94" s="78"/>
      <c r="RXO94" s="9"/>
      <c r="RXP94" s="9"/>
      <c r="RXQ94" s="78"/>
      <c r="RXR94" s="9"/>
      <c r="RXS94" s="9"/>
      <c r="RXT94" s="78"/>
      <c r="RXU94" s="9"/>
      <c r="RXV94" s="9"/>
      <c r="RXW94" s="78"/>
      <c r="RXX94" s="10"/>
      <c r="RXY94" s="10"/>
      <c r="RXZ94" s="10"/>
      <c r="RYA94" s="9"/>
      <c r="RYB94" s="9"/>
      <c r="RYC94" s="78"/>
      <c r="RYD94" s="10"/>
      <c r="RYE94" s="10"/>
      <c r="RYF94" s="10"/>
      <c r="RYG94" s="9"/>
      <c r="RYH94" s="9"/>
      <c r="RYI94" s="78"/>
      <c r="RYJ94" s="9"/>
      <c r="RYK94" s="9"/>
      <c r="RYL94" s="78"/>
      <c r="RYM94" s="10"/>
      <c r="RYN94" s="10"/>
      <c r="RYO94" s="10"/>
      <c r="RYP94" s="10"/>
      <c r="RYQ94" s="10"/>
      <c r="RYR94" s="10"/>
      <c r="RYS94" s="57"/>
      <c r="RYT94" s="58"/>
      <c r="RYU94" s="9"/>
      <c r="RYV94" s="9"/>
      <c r="RYW94" s="78"/>
      <c r="RYX94" s="9"/>
      <c r="RYY94" s="9"/>
      <c r="RYZ94" s="78"/>
      <c r="RZA94" s="9"/>
      <c r="RZB94" s="9"/>
      <c r="RZC94" s="78"/>
      <c r="RZD94" s="9"/>
      <c r="RZE94" s="9"/>
      <c r="RZF94" s="78"/>
      <c r="RZG94" s="9"/>
      <c r="RZH94" s="9"/>
      <c r="RZI94" s="78"/>
      <c r="RZJ94" s="9"/>
      <c r="RZK94" s="9"/>
      <c r="RZL94" s="78"/>
      <c r="RZM94" s="9"/>
      <c r="RZN94" s="9"/>
      <c r="RZO94" s="78"/>
      <c r="RZP94" s="9"/>
      <c r="RZQ94" s="9"/>
      <c r="RZR94" s="78"/>
      <c r="RZS94" s="9"/>
      <c r="RZT94" s="9"/>
      <c r="RZU94" s="78"/>
      <c r="RZV94" s="9"/>
      <c r="RZW94" s="9"/>
      <c r="RZX94" s="78"/>
      <c r="RZY94" s="9"/>
      <c r="RZZ94" s="9"/>
      <c r="SAA94" s="78"/>
      <c r="SAB94" s="9"/>
      <c r="SAC94" s="9"/>
      <c r="SAD94" s="78"/>
      <c r="SAE94" s="9"/>
      <c r="SAF94" s="9"/>
      <c r="SAG94" s="78"/>
      <c r="SAH94" s="9"/>
      <c r="SAI94" s="9"/>
      <c r="SAJ94" s="78"/>
      <c r="SAK94" s="9"/>
      <c r="SAL94" s="9"/>
      <c r="SAM94" s="78"/>
      <c r="SAN94" s="9"/>
      <c r="SAO94" s="9"/>
      <c r="SAP94" s="78"/>
      <c r="SAQ94" s="9"/>
      <c r="SAR94" s="9"/>
      <c r="SAS94" s="78"/>
      <c r="SAT94" s="9"/>
      <c r="SAU94" s="9"/>
      <c r="SAV94" s="78"/>
      <c r="SAW94" s="9"/>
      <c r="SAX94" s="9"/>
      <c r="SAY94" s="78"/>
      <c r="SAZ94" s="9"/>
      <c r="SBA94" s="9"/>
      <c r="SBB94" s="78"/>
      <c r="SBC94" s="9"/>
      <c r="SBD94" s="9"/>
      <c r="SBE94" s="78"/>
      <c r="SBF94" s="10"/>
      <c r="SBG94" s="10"/>
      <c r="SBH94" s="10"/>
      <c r="SBI94" s="9"/>
      <c r="SBJ94" s="9"/>
      <c r="SBK94" s="78"/>
      <c r="SBL94" s="10"/>
      <c r="SBM94" s="10"/>
      <c r="SBN94" s="10"/>
      <c r="SBO94" s="9"/>
      <c r="SBP94" s="9"/>
      <c r="SBQ94" s="78"/>
      <c r="SBR94" s="9"/>
      <c r="SBS94" s="9"/>
      <c r="SBT94" s="78"/>
      <c r="SBU94" s="10"/>
      <c r="SBV94" s="10"/>
      <c r="SBW94" s="10"/>
      <c r="SBX94" s="10"/>
      <c r="SBY94" s="10"/>
      <c r="SBZ94" s="10"/>
      <c r="SCA94" s="57"/>
      <c r="SCB94" s="58"/>
      <c r="SCC94" s="9"/>
      <c r="SCD94" s="9"/>
      <c r="SCE94" s="78"/>
      <c r="SCF94" s="9"/>
      <c r="SCG94" s="9"/>
      <c r="SCH94" s="78"/>
      <c r="SCI94" s="9"/>
      <c r="SCJ94" s="9"/>
      <c r="SCK94" s="78"/>
      <c r="SCL94" s="9"/>
      <c r="SCM94" s="9"/>
      <c r="SCN94" s="78"/>
      <c r="SCO94" s="9"/>
      <c r="SCP94" s="9"/>
      <c r="SCQ94" s="78"/>
      <c r="SCR94" s="9"/>
      <c r="SCS94" s="9"/>
      <c r="SCT94" s="78"/>
      <c r="SCU94" s="9"/>
      <c r="SCV94" s="9"/>
      <c r="SCW94" s="78"/>
      <c r="SCX94" s="9"/>
      <c r="SCY94" s="9"/>
      <c r="SCZ94" s="78"/>
      <c r="SDA94" s="9"/>
      <c r="SDB94" s="9"/>
      <c r="SDC94" s="78"/>
      <c r="SDD94" s="9"/>
      <c r="SDE94" s="9"/>
      <c r="SDF94" s="78"/>
      <c r="SDG94" s="9"/>
      <c r="SDH94" s="9"/>
      <c r="SDI94" s="78"/>
      <c r="SDJ94" s="9"/>
      <c r="SDK94" s="9"/>
      <c r="SDL94" s="78"/>
      <c r="SDM94" s="9"/>
      <c r="SDN94" s="9"/>
      <c r="SDO94" s="78"/>
      <c r="SDP94" s="9"/>
      <c r="SDQ94" s="9"/>
      <c r="SDR94" s="78"/>
      <c r="SDS94" s="9"/>
      <c r="SDT94" s="9"/>
      <c r="SDU94" s="78"/>
      <c r="SDV94" s="9"/>
      <c r="SDW94" s="9"/>
      <c r="SDX94" s="78"/>
      <c r="SDY94" s="9"/>
      <c r="SDZ94" s="9"/>
      <c r="SEA94" s="78"/>
      <c r="SEB94" s="9"/>
      <c r="SEC94" s="9"/>
      <c r="SED94" s="78"/>
      <c r="SEE94" s="9"/>
      <c r="SEF94" s="9"/>
      <c r="SEG94" s="78"/>
      <c r="SEH94" s="9"/>
      <c r="SEI94" s="9"/>
      <c r="SEJ94" s="78"/>
      <c r="SEK94" s="9"/>
      <c r="SEL94" s="9"/>
      <c r="SEM94" s="78"/>
      <c r="SEN94" s="10"/>
      <c r="SEO94" s="10"/>
      <c r="SEP94" s="10"/>
      <c r="SEQ94" s="9"/>
      <c r="SER94" s="9"/>
      <c r="SES94" s="78"/>
      <c r="SET94" s="10"/>
      <c r="SEU94" s="10"/>
      <c r="SEV94" s="10"/>
      <c r="SEW94" s="9"/>
      <c r="SEX94" s="9"/>
      <c r="SEY94" s="78"/>
      <c r="SEZ94" s="9"/>
      <c r="SFA94" s="9"/>
      <c r="SFB94" s="78"/>
      <c r="SFC94" s="10"/>
      <c r="SFD94" s="10"/>
      <c r="SFE94" s="10"/>
      <c r="SFF94" s="10"/>
      <c r="SFG94" s="10"/>
      <c r="SFH94" s="10"/>
      <c r="SFI94" s="57"/>
      <c r="SFJ94" s="58"/>
      <c r="SFK94" s="9"/>
      <c r="SFL94" s="9"/>
      <c r="SFM94" s="78"/>
      <c r="SFN94" s="9"/>
      <c r="SFO94" s="9"/>
      <c r="SFP94" s="78"/>
      <c r="SFQ94" s="9"/>
      <c r="SFR94" s="9"/>
      <c r="SFS94" s="78"/>
      <c r="SFT94" s="9"/>
      <c r="SFU94" s="9"/>
      <c r="SFV94" s="78"/>
      <c r="SFW94" s="9"/>
      <c r="SFX94" s="9"/>
      <c r="SFY94" s="78"/>
      <c r="SFZ94" s="9"/>
      <c r="SGA94" s="9"/>
      <c r="SGB94" s="78"/>
      <c r="SGC94" s="9"/>
      <c r="SGD94" s="9"/>
      <c r="SGE94" s="78"/>
      <c r="SGF94" s="9"/>
      <c r="SGG94" s="9"/>
      <c r="SGH94" s="78"/>
      <c r="SGI94" s="9"/>
      <c r="SGJ94" s="9"/>
      <c r="SGK94" s="78"/>
      <c r="SGL94" s="9"/>
      <c r="SGM94" s="9"/>
      <c r="SGN94" s="78"/>
      <c r="SGO94" s="9"/>
      <c r="SGP94" s="9"/>
      <c r="SGQ94" s="78"/>
      <c r="SGR94" s="9"/>
      <c r="SGS94" s="9"/>
      <c r="SGT94" s="78"/>
      <c r="SGU94" s="9"/>
      <c r="SGV94" s="9"/>
      <c r="SGW94" s="78"/>
      <c r="SGX94" s="9"/>
      <c r="SGY94" s="9"/>
      <c r="SGZ94" s="78"/>
      <c r="SHA94" s="9"/>
      <c r="SHB94" s="9"/>
      <c r="SHC94" s="78"/>
      <c r="SHD94" s="9"/>
      <c r="SHE94" s="9"/>
      <c r="SHF94" s="78"/>
      <c r="SHG94" s="9"/>
      <c r="SHH94" s="9"/>
      <c r="SHI94" s="78"/>
      <c r="SHJ94" s="9"/>
      <c r="SHK94" s="9"/>
      <c r="SHL94" s="78"/>
      <c r="SHM94" s="9"/>
      <c r="SHN94" s="9"/>
      <c r="SHO94" s="78"/>
      <c r="SHP94" s="9"/>
      <c r="SHQ94" s="9"/>
      <c r="SHR94" s="78"/>
      <c r="SHS94" s="9"/>
      <c r="SHT94" s="9"/>
      <c r="SHU94" s="78"/>
      <c r="SHV94" s="10"/>
      <c r="SHW94" s="10"/>
      <c r="SHX94" s="10"/>
      <c r="SHY94" s="9"/>
      <c r="SHZ94" s="9"/>
      <c r="SIA94" s="78"/>
      <c r="SIB94" s="10"/>
      <c r="SIC94" s="10"/>
      <c r="SID94" s="10"/>
      <c r="SIE94" s="9"/>
      <c r="SIF94" s="9"/>
      <c r="SIG94" s="78"/>
      <c r="SIH94" s="9"/>
      <c r="SII94" s="9"/>
      <c r="SIJ94" s="78"/>
      <c r="SIK94" s="10"/>
      <c r="SIL94" s="10"/>
      <c r="SIM94" s="10"/>
      <c r="SIN94" s="10"/>
      <c r="SIO94" s="10"/>
      <c r="SIP94" s="10"/>
      <c r="SIQ94" s="57"/>
      <c r="SIR94" s="58"/>
      <c r="SIS94" s="9"/>
      <c r="SIT94" s="9"/>
      <c r="SIU94" s="78"/>
      <c r="SIV94" s="9"/>
      <c r="SIW94" s="9"/>
      <c r="SIX94" s="78"/>
      <c r="SIY94" s="9"/>
      <c r="SIZ94" s="9"/>
      <c r="SJA94" s="78"/>
      <c r="SJB94" s="9"/>
      <c r="SJC94" s="9"/>
      <c r="SJD94" s="78"/>
      <c r="SJE94" s="9"/>
      <c r="SJF94" s="9"/>
      <c r="SJG94" s="78"/>
      <c r="SJH94" s="9"/>
      <c r="SJI94" s="9"/>
      <c r="SJJ94" s="78"/>
      <c r="SJK94" s="9"/>
      <c r="SJL94" s="9"/>
      <c r="SJM94" s="78"/>
      <c r="SJN94" s="9"/>
      <c r="SJO94" s="9"/>
      <c r="SJP94" s="78"/>
      <c r="SJQ94" s="9"/>
      <c r="SJR94" s="9"/>
      <c r="SJS94" s="78"/>
      <c r="SJT94" s="9"/>
      <c r="SJU94" s="9"/>
      <c r="SJV94" s="78"/>
      <c r="SJW94" s="9"/>
      <c r="SJX94" s="9"/>
      <c r="SJY94" s="78"/>
      <c r="SJZ94" s="9"/>
      <c r="SKA94" s="9"/>
      <c r="SKB94" s="78"/>
      <c r="SKC94" s="9"/>
      <c r="SKD94" s="9"/>
      <c r="SKE94" s="78"/>
      <c r="SKF94" s="9"/>
      <c r="SKG94" s="9"/>
      <c r="SKH94" s="78"/>
      <c r="SKI94" s="9"/>
      <c r="SKJ94" s="9"/>
      <c r="SKK94" s="78"/>
      <c r="SKL94" s="9"/>
      <c r="SKM94" s="9"/>
      <c r="SKN94" s="78"/>
      <c r="SKO94" s="9"/>
      <c r="SKP94" s="9"/>
      <c r="SKQ94" s="78"/>
      <c r="SKR94" s="9"/>
      <c r="SKS94" s="9"/>
      <c r="SKT94" s="78"/>
      <c r="SKU94" s="9"/>
      <c r="SKV94" s="9"/>
      <c r="SKW94" s="78"/>
      <c r="SKX94" s="9"/>
      <c r="SKY94" s="9"/>
      <c r="SKZ94" s="78"/>
      <c r="SLA94" s="9"/>
      <c r="SLB94" s="9"/>
      <c r="SLC94" s="78"/>
      <c r="SLD94" s="10"/>
      <c r="SLE94" s="10"/>
      <c r="SLF94" s="10"/>
      <c r="SLG94" s="9"/>
      <c r="SLH94" s="9"/>
      <c r="SLI94" s="78"/>
      <c r="SLJ94" s="10"/>
      <c r="SLK94" s="10"/>
      <c r="SLL94" s="10"/>
      <c r="SLM94" s="9"/>
      <c r="SLN94" s="9"/>
      <c r="SLO94" s="78"/>
      <c r="SLP94" s="9"/>
      <c r="SLQ94" s="9"/>
      <c r="SLR94" s="78"/>
      <c r="SLS94" s="10"/>
      <c r="SLT94" s="10"/>
      <c r="SLU94" s="10"/>
      <c r="SLV94" s="10"/>
      <c r="SLW94" s="10"/>
      <c r="SLX94" s="10"/>
      <c r="SLY94" s="57"/>
      <c r="SLZ94" s="58"/>
      <c r="SMA94" s="9"/>
      <c r="SMB94" s="9"/>
      <c r="SMC94" s="78"/>
      <c r="SMD94" s="9"/>
      <c r="SME94" s="9"/>
      <c r="SMF94" s="78"/>
      <c r="SMG94" s="9"/>
      <c r="SMH94" s="9"/>
      <c r="SMI94" s="78"/>
      <c r="SMJ94" s="9"/>
      <c r="SMK94" s="9"/>
      <c r="SML94" s="78"/>
      <c r="SMM94" s="9"/>
      <c r="SMN94" s="9"/>
      <c r="SMO94" s="78"/>
      <c r="SMP94" s="9"/>
      <c r="SMQ94" s="9"/>
      <c r="SMR94" s="78"/>
      <c r="SMS94" s="9"/>
      <c r="SMT94" s="9"/>
      <c r="SMU94" s="78"/>
      <c r="SMV94" s="9"/>
      <c r="SMW94" s="9"/>
      <c r="SMX94" s="78"/>
      <c r="SMY94" s="9"/>
      <c r="SMZ94" s="9"/>
      <c r="SNA94" s="78"/>
      <c r="SNB94" s="9"/>
      <c r="SNC94" s="9"/>
      <c r="SND94" s="78"/>
      <c r="SNE94" s="9"/>
      <c r="SNF94" s="9"/>
      <c r="SNG94" s="78"/>
      <c r="SNH94" s="9"/>
      <c r="SNI94" s="9"/>
      <c r="SNJ94" s="78"/>
      <c r="SNK94" s="9"/>
      <c r="SNL94" s="9"/>
      <c r="SNM94" s="78"/>
      <c r="SNN94" s="9"/>
      <c r="SNO94" s="9"/>
      <c r="SNP94" s="78"/>
      <c r="SNQ94" s="9"/>
      <c r="SNR94" s="9"/>
      <c r="SNS94" s="78"/>
      <c r="SNT94" s="9"/>
      <c r="SNU94" s="9"/>
      <c r="SNV94" s="78"/>
      <c r="SNW94" s="9"/>
      <c r="SNX94" s="9"/>
      <c r="SNY94" s="78"/>
      <c r="SNZ94" s="9"/>
      <c r="SOA94" s="9"/>
      <c r="SOB94" s="78"/>
      <c r="SOC94" s="9"/>
      <c r="SOD94" s="9"/>
      <c r="SOE94" s="78"/>
      <c r="SOF94" s="9"/>
      <c r="SOG94" s="9"/>
      <c r="SOH94" s="78"/>
      <c r="SOI94" s="9"/>
      <c r="SOJ94" s="9"/>
      <c r="SOK94" s="78"/>
      <c r="SOL94" s="10"/>
      <c r="SOM94" s="10"/>
      <c r="SON94" s="10"/>
      <c r="SOO94" s="9"/>
      <c r="SOP94" s="9"/>
      <c r="SOQ94" s="78"/>
      <c r="SOR94" s="10"/>
      <c r="SOS94" s="10"/>
      <c r="SOT94" s="10"/>
      <c r="SOU94" s="9"/>
      <c r="SOV94" s="9"/>
      <c r="SOW94" s="78"/>
      <c r="SOX94" s="9"/>
      <c r="SOY94" s="9"/>
      <c r="SOZ94" s="78"/>
      <c r="SPA94" s="10"/>
      <c r="SPB94" s="10"/>
      <c r="SPC94" s="10"/>
      <c r="SPD94" s="10"/>
      <c r="SPE94" s="10"/>
      <c r="SPF94" s="10"/>
      <c r="SPG94" s="57"/>
      <c r="SPH94" s="58"/>
      <c r="SPI94" s="9"/>
      <c r="SPJ94" s="9"/>
      <c r="SPK94" s="78"/>
      <c r="SPL94" s="9"/>
      <c r="SPM94" s="9"/>
      <c r="SPN94" s="78"/>
      <c r="SPO94" s="9"/>
      <c r="SPP94" s="9"/>
      <c r="SPQ94" s="78"/>
      <c r="SPR94" s="9"/>
      <c r="SPS94" s="9"/>
      <c r="SPT94" s="78"/>
      <c r="SPU94" s="9"/>
      <c r="SPV94" s="9"/>
      <c r="SPW94" s="78"/>
      <c r="SPX94" s="9"/>
      <c r="SPY94" s="9"/>
      <c r="SPZ94" s="78"/>
      <c r="SQA94" s="9"/>
      <c r="SQB94" s="9"/>
      <c r="SQC94" s="78"/>
      <c r="SQD94" s="9"/>
      <c r="SQE94" s="9"/>
      <c r="SQF94" s="78"/>
      <c r="SQG94" s="9"/>
      <c r="SQH94" s="9"/>
      <c r="SQI94" s="78"/>
      <c r="SQJ94" s="9"/>
      <c r="SQK94" s="9"/>
      <c r="SQL94" s="78"/>
      <c r="SQM94" s="9"/>
      <c r="SQN94" s="9"/>
      <c r="SQO94" s="78"/>
      <c r="SQP94" s="9"/>
      <c r="SQQ94" s="9"/>
      <c r="SQR94" s="78"/>
      <c r="SQS94" s="9"/>
      <c r="SQT94" s="9"/>
      <c r="SQU94" s="78"/>
      <c r="SQV94" s="9"/>
      <c r="SQW94" s="9"/>
      <c r="SQX94" s="78"/>
      <c r="SQY94" s="9"/>
      <c r="SQZ94" s="9"/>
      <c r="SRA94" s="78"/>
      <c r="SRB94" s="9"/>
      <c r="SRC94" s="9"/>
      <c r="SRD94" s="78"/>
      <c r="SRE94" s="9"/>
      <c r="SRF94" s="9"/>
      <c r="SRG94" s="78"/>
      <c r="SRH94" s="9"/>
      <c r="SRI94" s="9"/>
      <c r="SRJ94" s="78"/>
      <c r="SRK94" s="9"/>
      <c r="SRL94" s="9"/>
      <c r="SRM94" s="78"/>
      <c r="SRN94" s="9"/>
      <c r="SRO94" s="9"/>
      <c r="SRP94" s="78"/>
      <c r="SRQ94" s="9"/>
      <c r="SRR94" s="9"/>
      <c r="SRS94" s="78"/>
      <c r="SRT94" s="10"/>
      <c r="SRU94" s="10"/>
      <c r="SRV94" s="10"/>
      <c r="SRW94" s="9"/>
      <c r="SRX94" s="9"/>
      <c r="SRY94" s="78"/>
      <c r="SRZ94" s="10"/>
      <c r="SSA94" s="10"/>
      <c r="SSB94" s="10"/>
      <c r="SSC94" s="9"/>
      <c r="SSD94" s="9"/>
      <c r="SSE94" s="78"/>
      <c r="SSF94" s="9"/>
      <c r="SSG94" s="9"/>
      <c r="SSH94" s="78"/>
      <c r="SSI94" s="10"/>
      <c r="SSJ94" s="10"/>
      <c r="SSK94" s="10"/>
      <c r="SSL94" s="10"/>
      <c r="SSM94" s="10"/>
      <c r="SSN94" s="10"/>
      <c r="SSO94" s="57"/>
      <c r="SSP94" s="58"/>
      <c r="SSQ94" s="9"/>
      <c r="SSR94" s="9"/>
      <c r="SSS94" s="78"/>
      <c r="SST94" s="9"/>
      <c r="SSU94" s="9"/>
      <c r="SSV94" s="78"/>
      <c r="SSW94" s="9"/>
      <c r="SSX94" s="9"/>
      <c r="SSY94" s="78"/>
      <c r="SSZ94" s="9"/>
      <c r="STA94" s="9"/>
      <c r="STB94" s="78"/>
      <c r="STC94" s="9"/>
      <c r="STD94" s="9"/>
      <c r="STE94" s="78"/>
      <c r="STF94" s="9"/>
      <c r="STG94" s="9"/>
      <c r="STH94" s="78"/>
      <c r="STI94" s="9"/>
      <c r="STJ94" s="9"/>
      <c r="STK94" s="78"/>
      <c r="STL94" s="9"/>
      <c r="STM94" s="9"/>
      <c r="STN94" s="78"/>
      <c r="STO94" s="9"/>
      <c r="STP94" s="9"/>
      <c r="STQ94" s="78"/>
      <c r="STR94" s="9"/>
      <c r="STS94" s="9"/>
      <c r="STT94" s="78"/>
      <c r="STU94" s="9"/>
      <c r="STV94" s="9"/>
      <c r="STW94" s="78"/>
      <c r="STX94" s="9"/>
      <c r="STY94" s="9"/>
      <c r="STZ94" s="78"/>
      <c r="SUA94" s="9"/>
      <c r="SUB94" s="9"/>
      <c r="SUC94" s="78"/>
      <c r="SUD94" s="9"/>
      <c r="SUE94" s="9"/>
      <c r="SUF94" s="78"/>
      <c r="SUG94" s="9"/>
      <c r="SUH94" s="9"/>
      <c r="SUI94" s="78"/>
      <c r="SUJ94" s="9"/>
      <c r="SUK94" s="9"/>
      <c r="SUL94" s="78"/>
      <c r="SUM94" s="9"/>
      <c r="SUN94" s="9"/>
      <c r="SUO94" s="78"/>
      <c r="SUP94" s="9"/>
      <c r="SUQ94" s="9"/>
      <c r="SUR94" s="78"/>
      <c r="SUS94" s="9"/>
      <c r="SUT94" s="9"/>
      <c r="SUU94" s="78"/>
      <c r="SUV94" s="9"/>
      <c r="SUW94" s="9"/>
      <c r="SUX94" s="78"/>
      <c r="SUY94" s="9"/>
      <c r="SUZ94" s="9"/>
      <c r="SVA94" s="78"/>
      <c r="SVB94" s="10"/>
      <c r="SVC94" s="10"/>
      <c r="SVD94" s="10"/>
      <c r="SVE94" s="9"/>
      <c r="SVF94" s="9"/>
      <c r="SVG94" s="78"/>
      <c r="SVH94" s="10"/>
      <c r="SVI94" s="10"/>
      <c r="SVJ94" s="10"/>
      <c r="SVK94" s="9"/>
      <c r="SVL94" s="9"/>
      <c r="SVM94" s="78"/>
      <c r="SVN94" s="9"/>
      <c r="SVO94" s="9"/>
      <c r="SVP94" s="78"/>
      <c r="SVQ94" s="10"/>
      <c r="SVR94" s="10"/>
      <c r="SVS94" s="10"/>
      <c r="SVT94" s="10"/>
      <c r="SVU94" s="10"/>
      <c r="SVV94" s="10"/>
      <c r="SVW94" s="57"/>
      <c r="SVX94" s="58"/>
      <c r="SVY94" s="9"/>
      <c r="SVZ94" s="9"/>
      <c r="SWA94" s="78"/>
      <c r="SWB94" s="9"/>
      <c r="SWC94" s="9"/>
      <c r="SWD94" s="78"/>
      <c r="SWE94" s="9"/>
      <c r="SWF94" s="9"/>
      <c r="SWG94" s="78"/>
      <c r="SWH94" s="9"/>
      <c r="SWI94" s="9"/>
      <c r="SWJ94" s="78"/>
      <c r="SWK94" s="9"/>
      <c r="SWL94" s="9"/>
      <c r="SWM94" s="78"/>
      <c r="SWN94" s="9"/>
      <c r="SWO94" s="9"/>
      <c r="SWP94" s="78"/>
      <c r="SWQ94" s="9"/>
      <c r="SWR94" s="9"/>
      <c r="SWS94" s="78"/>
      <c r="SWT94" s="9"/>
      <c r="SWU94" s="9"/>
      <c r="SWV94" s="78"/>
      <c r="SWW94" s="9"/>
      <c r="SWX94" s="9"/>
      <c r="SWY94" s="78"/>
      <c r="SWZ94" s="9"/>
      <c r="SXA94" s="9"/>
      <c r="SXB94" s="78"/>
      <c r="SXC94" s="9"/>
      <c r="SXD94" s="9"/>
      <c r="SXE94" s="78"/>
      <c r="SXF94" s="9"/>
      <c r="SXG94" s="9"/>
      <c r="SXH94" s="78"/>
      <c r="SXI94" s="9"/>
      <c r="SXJ94" s="9"/>
      <c r="SXK94" s="78"/>
      <c r="SXL94" s="9"/>
      <c r="SXM94" s="9"/>
      <c r="SXN94" s="78"/>
      <c r="SXO94" s="9"/>
      <c r="SXP94" s="9"/>
      <c r="SXQ94" s="78"/>
      <c r="SXR94" s="9"/>
      <c r="SXS94" s="9"/>
      <c r="SXT94" s="78"/>
      <c r="SXU94" s="9"/>
      <c r="SXV94" s="9"/>
      <c r="SXW94" s="78"/>
      <c r="SXX94" s="9"/>
      <c r="SXY94" s="9"/>
      <c r="SXZ94" s="78"/>
      <c r="SYA94" s="9"/>
      <c r="SYB94" s="9"/>
      <c r="SYC94" s="78"/>
      <c r="SYD94" s="9"/>
      <c r="SYE94" s="9"/>
      <c r="SYF94" s="78"/>
      <c r="SYG94" s="9"/>
      <c r="SYH94" s="9"/>
      <c r="SYI94" s="78"/>
      <c r="SYJ94" s="10"/>
      <c r="SYK94" s="10"/>
      <c r="SYL94" s="10"/>
      <c r="SYM94" s="9"/>
      <c r="SYN94" s="9"/>
      <c r="SYO94" s="78"/>
      <c r="SYP94" s="10"/>
      <c r="SYQ94" s="10"/>
      <c r="SYR94" s="10"/>
      <c r="SYS94" s="9"/>
      <c r="SYT94" s="9"/>
      <c r="SYU94" s="78"/>
      <c r="SYV94" s="9"/>
      <c r="SYW94" s="9"/>
      <c r="SYX94" s="78"/>
      <c r="SYY94" s="10"/>
      <c r="SYZ94" s="10"/>
      <c r="SZA94" s="10"/>
      <c r="SZB94" s="10"/>
      <c r="SZC94" s="10"/>
      <c r="SZD94" s="10"/>
      <c r="SZE94" s="57"/>
      <c r="SZF94" s="58"/>
      <c r="SZG94" s="9"/>
      <c r="SZH94" s="9"/>
      <c r="SZI94" s="78"/>
      <c r="SZJ94" s="9"/>
      <c r="SZK94" s="9"/>
      <c r="SZL94" s="78"/>
      <c r="SZM94" s="9"/>
      <c r="SZN94" s="9"/>
      <c r="SZO94" s="78"/>
      <c r="SZP94" s="9"/>
      <c r="SZQ94" s="9"/>
      <c r="SZR94" s="78"/>
      <c r="SZS94" s="9"/>
      <c r="SZT94" s="9"/>
      <c r="SZU94" s="78"/>
      <c r="SZV94" s="9"/>
      <c r="SZW94" s="9"/>
      <c r="SZX94" s="78"/>
      <c r="SZY94" s="9"/>
      <c r="SZZ94" s="9"/>
      <c r="TAA94" s="78"/>
      <c r="TAB94" s="9"/>
      <c r="TAC94" s="9"/>
      <c r="TAD94" s="78"/>
      <c r="TAE94" s="9"/>
      <c r="TAF94" s="9"/>
      <c r="TAG94" s="78"/>
      <c r="TAH94" s="9"/>
      <c r="TAI94" s="9"/>
      <c r="TAJ94" s="78"/>
      <c r="TAK94" s="9"/>
      <c r="TAL94" s="9"/>
      <c r="TAM94" s="78"/>
      <c r="TAN94" s="9"/>
      <c r="TAO94" s="9"/>
      <c r="TAP94" s="78"/>
      <c r="TAQ94" s="9"/>
      <c r="TAR94" s="9"/>
      <c r="TAS94" s="78"/>
      <c r="TAT94" s="9"/>
      <c r="TAU94" s="9"/>
      <c r="TAV94" s="78"/>
      <c r="TAW94" s="9"/>
      <c r="TAX94" s="9"/>
      <c r="TAY94" s="78"/>
      <c r="TAZ94" s="9"/>
      <c r="TBA94" s="9"/>
      <c r="TBB94" s="78"/>
      <c r="TBC94" s="9"/>
      <c r="TBD94" s="9"/>
      <c r="TBE94" s="78"/>
      <c r="TBF94" s="9"/>
      <c r="TBG94" s="9"/>
      <c r="TBH94" s="78"/>
      <c r="TBI94" s="9"/>
      <c r="TBJ94" s="9"/>
      <c r="TBK94" s="78"/>
      <c r="TBL94" s="9"/>
      <c r="TBM94" s="9"/>
      <c r="TBN94" s="78"/>
      <c r="TBO94" s="9"/>
      <c r="TBP94" s="9"/>
      <c r="TBQ94" s="78"/>
      <c r="TBR94" s="10"/>
      <c r="TBS94" s="10"/>
      <c r="TBT94" s="10"/>
      <c r="TBU94" s="9"/>
      <c r="TBV94" s="9"/>
      <c r="TBW94" s="78"/>
      <c r="TBX94" s="10"/>
      <c r="TBY94" s="10"/>
      <c r="TBZ94" s="10"/>
      <c r="TCA94" s="9"/>
      <c r="TCB94" s="9"/>
      <c r="TCC94" s="78"/>
      <c r="TCD94" s="9"/>
      <c r="TCE94" s="9"/>
      <c r="TCF94" s="78"/>
      <c r="TCG94" s="10"/>
      <c r="TCH94" s="10"/>
      <c r="TCI94" s="10"/>
      <c r="TCJ94" s="10"/>
      <c r="TCK94" s="10"/>
      <c r="TCL94" s="10"/>
      <c r="TCM94" s="57"/>
      <c r="TCN94" s="58"/>
      <c r="TCO94" s="9"/>
      <c r="TCP94" s="9"/>
      <c r="TCQ94" s="78"/>
      <c r="TCR94" s="9"/>
      <c r="TCS94" s="9"/>
      <c r="TCT94" s="78"/>
      <c r="TCU94" s="9"/>
      <c r="TCV94" s="9"/>
      <c r="TCW94" s="78"/>
      <c r="TCX94" s="9"/>
      <c r="TCY94" s="9"/>
      <c r="TCZ94" s="78"/>
      <c r="TDA94" s="9"/>
      <c r="TDB94" s="9"/>
      <c r="TDC94" s="78"/>
      <c r="TDD94" s="9"/>
      <c r="TDE94" s="9"/>
      <c r="TDF94" s="78"/>
      <c r="TDG94" s="9"/>
      <c r="TDH94" s="9"/>
      <c r="TDI94" s="78"/>
      <c r="TDJ94" s="9"/>
      <c r="TDK94" s="9"/>
      <c r="TDL94" s="78"/>
      <c r="TDM94" s="9"/>
      <c r="TDN94" s="9"/>
      <c r="TDO94" s="78"/>
      <c r="TDP94" s="9"/>
      <c r="TDQ94" s="9"/>
      <c r="TDR94" s="78"/>
      <c r="TDS94" s="9"/>
      <c r="TDT94" s="9"/>
      <c r="TDU94" s="78"/>
      <c r="TDV94" s="9"/>
      <c r="TDW94" s="9"/>
      <c r="TDX94" s="78"/>
      <c r="TDY94" s="9"/>
      <c r="TDZ94" s="9"/>
      <c r="TEA94" s="78"/>
      <c r="TEB94" s="9"/>
      <c r="TEC94" s="9"/>
      <c r="TED94" s="78"/>
      <c r="TEE94" s="9"/>
      <c r="TEF94" s="9"/>
      <c r="TEG94" s="78"/>
      <c r="TEH94" s="9"/>
      <c r="TEI94" s="9"/>
      <c r="TEJ94" s="78"/>
      <c r="TEK94" s="9"/>
      <c r="TEL94" s="9"/>
      <c r="TEM94" s="78"/>
      <c r="TEN94" s="9"/>
      <c r="TEO94" s="9"/>
      <c r="TEP94" s="78"/>
      <c r="TEQ94" s="9"/>
      <c r="TER94" s="9"/>
      <c r="TES94" s="78"/>
      <c r="TET94" s="9"/>
      <c r="TEU94" s="9"/>
      <c r="TEV94" s="78"/>
      <c r="TEW94" s="9"/>
      <c r="TEX94" s="9"/>
      <c r="TEY94" s="78"/>
      <c r="TEZ94" s="10"/>
      <c r="TFA94" s="10"/>
      <c r="TFB94" s="10"/>
      <c r="TFC94" s="9"/>
      <c r="TFD94" s="9"/>
      <c r="TFE94" s="78"/>
      <c r="TFF94" s="10"/>
      <c r="TFG94" s="10"/>
      <c r="TFH94" s="10"/>
      <c r="TFI94" s="9"/>
      <c r="TFJ94" s="9"/>
      <c r="TFK94" s="78"/>
      <c r="TFL94" s="9"/>
      <c r="TFM94" s="9"/>
      <c r="TFN94" s="78"/>
      <c r="TFO94" s="10"/>
      <c r="TFP94" s="10"/>
      <c r="TFQ94" s="10"/>
      <c r="TFR94" s="10"/>
      <c r="TFS94" s="10"/>
      <c r="TFT94" s="10"/>
      <c r="TFU94" s="57"/>
      <c r="TFV94" s="58"/>
      <c r="TFW94" s="9"/>
      <c r="TFX94" s="9"/>
      <c r="TFY94" s="78"/>
      <c r="TFZ94" s="9"/>
      <c r="TGA94" s="9"/>
      <c r="TGB94" s="78"/>
      <c r="TGC94" s="9"/>
      <c r="TGD94" s="9"/>
      <c r="TGE94" s="78"/>
      <c r="TGF94" s="9"/>
      <c r="TGG94" s="9"/>
      <c r="TGH94" s="78"/>
      <c r="TGI94" s="9"/>
      <c r="TGJ94" s="9"/>
      <c r="TGK94" s="78"/>
      <c r="TGL94" s="9"/>
      <c r="TGM94" s="9"/>
      <c r="TGN94" s="78"/>
      <c r="TGO94" s="9"/>
      <c r="TGP94" s="9"/>
      <c r="TGQ94" s="78"/>
      <c r="TGR94" s="9"/>
      <c r="TGS94" s="9"/>
      <c r="TGT94" s="78"/>
      <c r="TGU94" s="9"/>
      <c r="TGV94" s="9"/>
      <c r="TGW94" s="78"/>
      <c r="TGX94" s="9"/>
      <c r="TGY94" s="9"/>
      <c r="TGZ94" s="78"/>
      <c r="THA94" s="9"/>
      <c r="THB94" s="9"/>
      <c r="THC94" s="78"/>
      <c r="THD94" s="9"/>
      <c r="THE94" s="9"/>
      <c r="THF94" s="78"/>
      <c r="THG94" s="9"/>
      <c r="THH94" s="9"/>
      <c r="THI94" s="78"/>
      <c r="THJ94" s="9"/>
      <c r="THK94" s="9"/>
      <c r="THL94" s="78"/>
      <c r="THM94" s="9"/>
      <c r="THN94" s="9"/>
      <c r="THO94" s="78"/>
      <c r="THP94" s="9"/>
      <c r="THQ94" s="9"/>
      <c r="THR94" s="78"/>
      <c r="THS94" s="9"/>
      <c r="THT94" s="9"/>
      <c r="THU94" s="78"/>
      <c r="THV94" s="9"/>
      <c r="THW94" s="9"/>
      <c r="THX94" s="78"/>
      <c r="THY94" s="9"/>
      <c r="THZ94" s="9"/>
      <c r="TIA94" s="78"/>
      <c r="TIB94" s="9"/>
      <c r="TIC94" s="9"/>
      <c r="TID94" s="78"/>
      <c r="TIE94" s="9"/>
      <c r="TIF94" s="9"/>
      <c r="TIG94" s="78"/>
      <c r="TIH94" s="10"/>
      <c r="TII94" s="10"/>
      <c r="TIJ94" s="10"/>
      <c r="TIK94" s="9"/>
      <c r="TIL94" s="9"/>
      <c r="TIM94" s="78"/>
      <c r="TIN94" s="10"/>
      <c r="TIO94" s="10"/>
      <c r="TIP94" s="10"/>
      <c r="TIQ94" s="9"/>
      <c r="TIR94" s="9"/>
      <c r="TIS94" s="78"/>
      <c r="TIT94" s="9"/>
      <c r="TIU94" s="9"/>
      <c r="TIV94" s="78"/>
      <c r="TIW94" s="10"/>
      <c r="TIX94" s="10"/>
      <c r="TIY94" s="10"/>
      <c r="TIZ94" s="10"/>
      <c r="TJA94" s="10"/>
      <c r="TJB94" s="10"/>
      <c r="TJC94" s="57"/>
      <c r="TJD94" s="58"/>
      <c r="TJE94" s="9"/>
      <c r="TJF94" s="9"/>
      <c r="TJG94" s="78"/>
      <c r="TJH94" s="9"/>
      <c r="TJI94" s="9"/>
      <c r="TJJ94" s="78"/>
      <c r="TJK94" s="9"/>
      <c r="TJL94" s="9"/>
      <c r="TJM94" s="78"/>
      <c r="TJN94" s="9"/>
      <c r="TJO94" s="9"/>
      <c r="TJP94" s="78"/>
      <c r="TJQ94" s="9"/>
      <c r="TJR94" s="9"/>
      <c r="TJS94" s="78"/>
      <c r="TJT94" s="9"/>
      <c r="TJU94" s="9"/>
      <c r="TJV94" s="78"/>
      <c r="TJW94" s="9"/>
      <c r="TJX94" s="9"/>
      <c r="TJY94" s="78"/>
      <c r="TJZ94" s="9"/>
      <c r="TKA94" s="9"/>
      <c r="TKB94" s="78"/>
      <c r="TKC94" s="9"/>
      <c r="TKD94" s="9"/>
      <c r="TKE94" s="78"/>
      <c r="TKF94" s="9"/>
      <c r="TKG94" s="9"/>
      <c r="TKH94" s="78"/>
      <c r="TKI94" s="9"/>
      <c r="TKJ94" s="9"/>
      <c r="TKK94" s="78"/>
      <c r="TKL94" s="9"/>
      <c r="TKM94" s="9"/>
      <c r="TKN94" s="78"/>
      <c r="TKO94" s="9"/>
      <c r="TKP94" s="9"/>
      <c r="TKQ94" s="78"/>
      <c r="TKR94" s="9"/>
      <c r="TKS94" s="9"/>
      <c r="TKT94" s="78"/>
      <c r="TKU94" s="9"/>
      <c r="TKV94" s="9"/>
      <c r="TKW94" s="78"/>
      <c r="TKX94" s="9"/>
      <c r="TKY94" s="9"/>
      <c r="TKZ94" s="78"/>
      <c r="TLA94" s="9"/>
      <c r="TLB94" s="9"/>
      <c r="TLC94" s="78"/>
      <c r="TLD94" s="9"/>
      <c r="TLE94" s="9"/>
      <c r="TLF94" s="78"/>
      <c r="TLG94" s="9"/>
      <c r="TLH94" s="9"/>
      <c r="TLI94" s="78"/>
      <c r="TLJ94" s="9"/>
      <c r="TLK94" s="9"/>
      <c r="TLL94" s="78"/>
      <c r="TLM94" s="9"/>
      <c r="TLN94" s="9"/>
      <c r="TLO94" s="78"/>
      <c r="TLP94" s="10"/>
      <c r="TLQ94" s="10"/>
      <c r="TLR94" s="10"/>
      <c r="TLS94" s="9"/>
      <c r="TLT94" s="9"/>
      <c r="TLU94" s="78"/>
      <c r="TLV94" s="10"/>
      <c r="TLW94" s="10"/>
      <c r="TLX94" s="10"/>
      <c r="TLY94" s="9"/>
      <c r="TLZ94" s="9"/>
      <c r="TMA94" s="78"/>
      <c r="TMB94" s="9"/>
      <c r="TMC94" s="9"/>
      <c r="TMD94" s="78"/>
      <c r="TME94" s="10"/>
      <c r="TMF94" s="10"/>
      <c r="TMG94" s="10"/>
      <c r="TMH94" s="10"/>
      <c r="TMI94" s="10"/>
      <c r="TMJ94" s="10"/>
      <c r="TMK94" s="57"/>
      <c r="TML94" s="58"/>
      <c r="TMM94" s="9"/>
      <c r="TMN94" s="9"/>
      <c r="TMO94" s="78"/>
      <c r="TMP94" s="9"/>
      <c r="TMQ94" s="9"/>
      <c r="TMR94" s="78"/>
      <c r="TMS94" s="9"/>
      <c r="TMT94" s="9"/>
      <c r="TMU94" s="78"/>
      <c r="TMV94" s="9"/>
      <c r="TMW94" s="9"/>
      <c r="TMX94" s="78"/>
      <c r="TMY94" s="9"/>
      <c r="TMZ94" s="9"/>
      <c r="TNA94" s="78"/>
      <c r="TNB94" s="9"/>
      <c r="TNC94" s="9"/>
      <c r="TND94" s="78"/>
      <c r="TNE94" s="9"/>
      <c r="TNF94" s="9"/>
      <c r="TNG94" s="78"/>
      <c r="TNH94" s="9"/>
      <c r="TNI94" s="9"/>
      <c r="TNJ94" s="78"/>
      <c r="TNK94" s="9"/>
      <c r="TNL94" s="9"/>
      <c r="TNM94" s="78"/>
      <c r="TNN94" s="9"/>
      <c r="TNO94" s="9"/>
      <c r="TNP94" s="78"/>
      <c r="TNQ94" s="9"/>
      <c r="TNR94" s="9"/>
      <c r="TNS94" s="78"/>
      <c r="TNT94" s="9"/>
      <c r="TNU94" s="9"/>
      <c r="TNV94" s="78"/>
      <c r="TNW94" s="9"/>
      <c r="TNX94" s="9"/>
      <c r="TNY94" s="78"/>
      <c r="TNZ94" s="9"/>
      <c r="TOA94" s="9"/>
      <c r="TOB94" s="78"/>
      <c r="TOC94" s="9"/>
      <c r="TOD94" s="9"/>
      <c r="TOE94" s="78"/>
      <c r="TOF94" s="9"/>
      <c r="TOG94" s="9"/>
      <c r="TOH94" s="78"/>
      <c r="TOI94" s="9"/>
      <c r="TOJ94" s="9"/>
      <c r="TOK94" s="78"/>
      <c r="TOL94" s="9"/>
      <c r="TOM94" s="9"/>
      <c r="TON94" s="78"/>
      <c r="TOO94" s="9"/>
      <c r="TOP94" s="9"/>
      <c r="TOQ94" s="78"/>
      <c r="TOR94" s="9"/>
      <c r="TOS94" s="9"/>
      <c r="TOT94" s="78"/>
      <c r="TOU94" s="9"/>
      <c r="TOV94" s="9"/>
      <c r="TOW94" s="78"/>
      <c r="TOX94" s="10"/>
      <c r="TOY94" s="10"/>
      <c r="TOZ94" s="10"/>
      <c r="TPA94" s="9"/>
      <c r="TPB94" s="9"/>
      <c r="TPC94" s="78"/>
      <c r="TPD94" s="10"/>
      <c r="TPE94" s="10"/>
      <c r="TPF94" s="10"/>
      <c r="TPG94" s="9"/>
      <c r="TPH94" s="9"/>
      <c r="TPI94" s="78"/>
      <c r="TPJ94" s="9"/>
      <c r="TPK94" s="9"/>
      <c r="TPL94" s="78"/>
      <c r="TPM94" s="10"/>
      <c r="TPN94" s="10"/>
      <c r="TPO94" s="10"/>
      <c r="TPP94" s="10"/>
      <c r="TPQ94" s="10"/>
      <c r="TPR94" s="10"/>
      <c r="TPS94" s="57"/>
      <c r="TPT94" s="58"/>
      <c r="TPU94" s="9"/>
      <c r="TPV94" s="9"/>
      <c r="TPW94" s="78"/>
      <c r="TPX94" s="9"/>
      <c r="TPY94" s="9"/>
      <c r="TPZ94" s="78"/>
      <c r="TQA94" s="9"/>
      <c r="TQB94" s="9"/>
      <c r="TQC94" s="78"/>
      <c r="TQD94" s="9"/>
      <c r="TQE94" s="9"/>
      <c r="TQF94" s="78"/>
      <c r="TQG94" s="9"/>
      <c r="TQH94" s="9"/>
      <c r="TQI94" s="78"/>
      <c r="TQJ94" s="9"/>
      <c r="TQK94" s="9"/>
      <c r="TQL94" s="78"/>
      <c r="TQM94" s="9"/>
      <c r="TQN94" s="9"/>
      <c r="TQO94" s="78"/>
      <c r="TQP94" s="9"/>
      <c r="TQQ94" s="9"/>
      <c r="TQR94" s="78"/>
      <c r="TQS94" s="9"/>
      <c r="TQT94" s="9"/>
      <c r="TQU94" s="78"/>
      <c r="TQV94" s="9"/>
      <c r="TQW94" s="9"/>
      <c r="TQX94" s="78"/>
      <c r="TQY94" s="9"/>
      <c r="TQZ94" s="9"/>
      <c r="TRA94" s="78"/>
      <c r="TRB94" s="9"/>
      <c r="TRC94" s="9"/>
      <c r="TRD94" s="78"/>
      <c r="TRE94" s="9"/>
      <c r="TRF94" s="9"/>
      <c r="TRG94" s="78"/>
      <c r="TRH94" s="9"/>
      <c r="TRI94" s="9"/>
      <c r="TRJ94" s="78"/>
      <c r="TRK94" s="9"/>
      <c r="TRL94" s="9"/>
      <c r="TRM94" s="78"/>
      <c r="TRN94" s="9"/>
      <c r="TRO94" s="9"/>
      <c r="TRP94" s="78"/>
      <c r="TRQ94" s="9"/>
      <c r="TRR94" s="9"/>
      <c r="TRS94" s="78"/>
      <c r="TRT94" s="9"/>
      <c r="TRU94" s="9"/>
      <c r="TRV94" s="78"/>
      <c r="TRW94" s="9"/>
      <c r="TRX94" s="9"/>
      <c r="TRY94" s="78"/>
      <c r="TRZ94" s="9"/>
      <c r="TSA94" s="9"/>
      <c r="TSB94" s="78"/>
      <c r="TSC94" s="9"/>
      <c r="TSD94" s="9"/>
      <c r="TSE94" s="78"/>
      <c r="TSF94" s="10"/>
      <c r="TSG94" s="10"/>
      <c r="TSH94" s="10"/>
      <c r="TSI94" s="9"/>
      <c r="TSJ94" s="9"/>
      <c r="TSK94" s="78"/>
      <c r="TSL94" s="10"/>
      <c r="TSM94" s="10"/>
      <c r="TSN94" s="10"/>
      <c r="TSO94" s="9"/>
      <c r="TSP94" s="9"/>
      <c r="TSQ94" s="78"/>
      <c r="TSR94" s="9"/>
      <c r="TSS94" s="9"/>
      <c r="TST94" s="78"/>
      <c r="TSU94" s="10"/>
      <c r="TSV94" s="10"/>
      <c r="TSW94" s="10"/>
      <c r="TSX94" s="10"/>
      <c r="TSY94" s="10"/>
      <c r="TSZ94" s="10"/>
      <c r="TTA94" s="57"/>
      <c r="TTB94" s="58"/>
      <c r="TTC94" s="9"/>
      <c r="TTD94" s="9"/>
      <c r="TTE94" s="78"/>
      <c r="TTF94" s="9"/>
      <c r="TTG94" s="9"/>
      <c r="TTH94" s="78"/>
      <c r="TTI94" s="9"/>
      <c r="TTJ94" s="9"/>
      <c r="TTK94" s="78"/>
      <c r="TTL94" s="9"/>
      <c r="TTM94" s="9"/>
      <c r="TTN94" s="78"/>
      <c r="TTO94" s="9"/>
      <c r="TTP94" s="9"/>
      <c r="TTQ94" s="78"/>
      <c r="TTR94" s="9"/>
      <c r="TTS94" s="9"/>
      <c r="TTT94" s="78"/>
      <c r="TTU94" s="9"/>
      <c r="TTV94" s="9"/>
      <c r="TTW94" s="78"/>
      <c r="TTX94" s="9"/>
      <c r="TTY94" s="9"/>
      <c r="TTZ94" s="78"/>
      <c r="TUA94" s="9"/>
      <c r="TUB94" s="9"/>
      <c r="TUC94" s="78"/>
      <c r="TUD94" s="9"/>
      <c r="TUE94" s="9"/>
      <c r="TUF94" s="78"/>
      <c r="TUG94" s="9"/>
      <c r="TUH94" s="9"/>
      <c r="TUI94" s="78"/>
      <c r="TUJ94" s="9"/>
      <c r="TUK94" s="9"/>
      <c r="TUL94" s="78"/>
      <c r="TUM94" s="9"/>
      <c r="TUN94" s="9"/>
      <c r="TUO94" s="78"/>
      <c r="TUP94" s="9"/>
      <c r="TUQ94" s="9"/>
      <c r="TUR94" s="78"/>
      <c r="TUS94" s="9"/>
      <c r="TUT94" s="9"/>
      <c r="TUU94" s="78"/>
      <c r="TUV94" s="9"/>
      <c r="TUW94" s="9"/>
      <c r="TUX94" s="78"/>
      <c r="TUY94" s="9"/>
      <c r="TUZ94" s="9"/>
      <c r="TVA94" s="78"/>
      <c r="TVB94" s="9"/>
      <c r="TVC94" s="9"/>
      <c r="TVD94" s="78"/>
      <c r="TVE94" s="9"/>
      <c r="TVF94" s="9"/>
      <c r="TVG94" s="78"/>
      <c r="TVH94" s="9"/>
      <c r="TVI94" s="9"/>
      <c r="TVJ94" s="78"/>
      <c r="TVK94" s="9"/>
      <c r="TVL94" s="9"/>
      <c r="TVM94" s="78"/>
      <c r="TVN94" s="10"/>
      <c r="TVO94" s="10"/>
      <c r="TVP94" s="10"/>
      <c r="TVQ94" s="9"/>
      <c r="TVR94" s="9"/>
      <c r="TVS94" s="78"/>
      <c r="TVT94" s="10"/>
      <c r="TVU94" s="10"/>
      <c r="TVV94" s="10"/>
      <c r="TVW94" s="9"/>
      <c r="TVX94" s="9"/>
      <c r="TVY94" s="78"/>
      <c r="TVZ94" s="9"/>
      <c r="TWA94" s="9"/>
      <c r="TWB94" s="78"/>
      <c r="TWC94" s="10"/>
      <c r="TWD94" s="10"/>
      <c r="TWE94" s="10"/>
      <c r="TWF94" s="10"/>
      <c r="TWG94" s="10"/>
      <c r="TWH94" s="10"/>
      <c r="TWI94" s="57"/>
      <c r="TWJ94" s="58"/>
      <c r="TWK94" s="9"/>
      <c r="TWL94" s="9"/>
      <c r="TWM94" s="78"/>
      <c r="TWN94" s="9"/>
      <c r="TWO94" s="9"/>
      <c r="TWP94" s="78"/>
      <c r="TWQ94" s="9"/>
      <c r="TWR94" s="9"/>
      <c r="TWS94" s="78"/>
      <c r="TWT94" s="9"/>
      <c r="TWU94" s="9"/>
      <c r="TWV94" s="78"/>
      <c r="TWW94" s="9"/>
      <c r="TWX94" s="9"/>
      <c r="TWY94" s="78"/>
      <c r="TWZ94" s="9"/>
      <c r="TXA94" s="9"/>
      <c r="TXB94" s="78"/>
      <c r="TXC94" s="9"/>
      <c r="TXD94" s="9"/>
      <c r="TXE94" s="78"/>
      <c r="TXF94" s="9"/>
      <c r="TXG94" s="9"/>
      <c r="TXH94" s="78"/>
      <c r="TXI94" s="9"/>
      <c r="TXJ94" s="9"/>
      <c r="TXK94" s="78"/>
      <c r="TXL94" s="9"/>
      <c r="TXM94" s="9"/>
      <c r="TXN94" s="78"/>
      <c r="TXO94" s="9"/>
      <c r="TXP94" s="9"/>
      <c r="TXQ94" s="78"/>
      <c r="TXR94" s="9"/>
      <c r="TXS94" s="9"/>
      <c r="TXT94" s="78"/>
      <c r="TXU94" s="9"/>
      <c r="TXV94" s="9"/>
      <c r="TXW94" s="78"/>
      <c r="TXX94" s="9"/>
      <c r="TXY94" s="9"/>
      <c r="TXZ94" s="78"/>
      <c r="TYA94" s="9"/>
      <c r="TYB94" s="9"/>
      <c r="TYC94" s="78"/>
      <c r="TYD94" s="9"/>
      <c r="TYE94" s="9"/>
      <c r="TYF94" s="78"/>
      <c r="TYG94" s="9"/>
      <c r="TYH94" s="9"/>
      <c r="TYI94" s="78"/>
      <c r="TYJ94" s="9"/>
      <c r="TYK94" s="9"/>
      <c r="TYL94" s="78"/>
      <c r="TYM94" s="9"/>
      <c r="TYN94" s="9"/>
      <c r="TYO94" s="78"/>
      <c r="TYP94" s="9"/>
      <c r="TYQ94" s="9"/>
      <c r="TYR94" s="78"/>
      <c r="TYS94" s="9"/>
      <c r="TYT94" s="9"/>
      <c r="TYU94" s="78"/>
      <c r="TYV94" s="10"/>
      <c r="TYW94" s="10"/>
      <c r="TYX94" s="10"/>
      <c r="TYY94" s="9"/>
      <c r="TYZ94" s="9"/>
      <c r="TZA94" s="78"/>
      <c r="TZB94" s="10"/>
      <c r="TZC94" s="10"/>
      <c r="TZD94" s="10"/>
      <c r="TZE94" s="9"/>
      <c r="TZF94" s="9"/>
      <c r="TZG94" s="78"/>
      <c r="TZH94" s="9"/>
      <c r="TZI94" s="9"/>
      <c r="TZJ94" s="78"/>
      <c r="TZK94" s="10"/>
      <c r="TZL94" s="10"/>
      <c r="TZM94" s="10"/>
      <c r="TZN94" s="10"/>
      <c r="TZO94" s="10"/>
      <c r="TZP94" s="10"/>
      <c r="TZQ94" s="57"/>
      <c r="TZR94" s="58"/>
      <c r="TZS94" s="9"/>
      <c r="TZT94" s="9"/>
      <c r="TZU94" s="78"/>
      <c r="TZV94" s="9"/>
      <c r="TZW94" s="9"/>
      <c r="TZX94" s="78"/>
      <c r="TZY94" s="9"/>
      <c r="TZZ94" s="9"/>
      <c r="UAA94" s="78"/>
      <c r="UAB94" s="9"/>
      <c r="UAC94" s="9"/>
      <c r="UAD94" s="78"/>
      <c r="UAE94" s="9"/>
      <c r="UAF94" s="9"/>
      <c r="UAG94" s="78"/>
      <c r="UAH94" s="9"/>
      <c r="UAI94" s="9"/>
      <c r="UAJ94" s="78"/>
      <c r="UAK94" s="9"/>
      <c r="UAL94" s="9"/>
      <c r="UAM94" s="78"/>
      <c r="UAN94" s="9"/>
      <c r="UAO94" s="9"/>
      <c r="UAP94" s="78"/>
      <c r="UAQ94" s="9"/>
      <c r="UAR94" s="9"/>
      <c r="UAS94" s="78"/>
      <c r="UAT94" s="9"/>
      <c r="UAU94" s="9"/>
      <c r="UAV94" s="78"/>
      <c r="UAW94" s="9"/>
      <c r="UAX94" s="9"/>
      <c r="UAY94" s="78"/>
      <c r="UAZ94" s="9"/>
      <c r="UBA94" s="9"/>
      <c r="UBB94" s="78"/>
      <c r="UBC94" s="9"/>
      <c r="UBD94" s="9"/>
      <c r="UBE94" s="78"/>
      <c r="UBF94" s="9"/>
      <c r="UBG94" s="9"/>
      <c r="UBH94" s="78"/>
      <c r="UBI94" s="9"/>
      <c r="UBJ94" s="9"/>
      <c r="UBK94" s="78"/>
      <c r="UBL94" s="9"/>
      <c r="UBM94" s="9"/>
      <c r="UBN94" s="78"/>
      <c r="UBO94" s="9"/>
      <c r="UBP94" s="9"/>
      <c r="UBQ94" s="78"/>
      <c r="UBR94" s="9"/>
      <c r="UBS94" s="9"/>
      <c r="UBT94" s="78"/>
      <c r="UBU94" s="9"/>
      <c r="UBV94" s="9"/>
      <c r="UBW94" s="78"/>
      <c r="UBX94" s="9"/>
      <c r="UBY94" s="9"/>
      <c r="UBZ94" s="78"/>
      <c r="UCA94" s="9"/>
      <c r="UCB94" s="9"/>
      <c r="UCC94" s="78"/>
      <c r="UCD94" s="10"/>
      <c r="UCE94" s="10"/>
      <c r="UCF94" s="10"/>
      <c r="UCG94" s="9"/>
      <c r="UCH94" s="9"/>
      <c r="UCI94" s="78"/>
      <c r="UCJ94" s="10"/>
      <c r="UCK94" s="10"/>
      <c r="UCL94" s="10"/>
      <c r="UCM94" s="9"/>
      <c r="UCN94" s="9"/>
      <c r="UCO94" s="78"/>
      <c r="UCP94" s="9"/>
      <c r="UCQ94" s="9"/>
      <c r="UCR94" s="78"/>
      <c r="UCS94" s="10"/>
      <c r="UCT94" s="10"/>
      <c r="UCU94" s="10"/>
      <c r="UCV94" s="10"/>
      <c r="UCW94" s="10"/>
      <c r="UCX94" s="10"/>
      <c r="UCY94" s="57"/>
      <c r="UCZ94" s="58"/>
      <c r="UDA94" s="9"/>
      <c r="UDB94" s="9"/>
      <c r="UDC94" s="78"/>
      <c r="UDD94" s="9"/>
      <c r="UDE94" s="9"/>
      <c r="UDF94" s="78"/>
      <c r="UDG94" s="9"/>
      <c r="UDH94" s="9"/>
      <c r="UDI94" s="78"/>
      <c r="UDJ94" s="9"/>
      <c r="UDK94" s="9"/>
      <c r="UDL94" s="78"/>
      <c r="UDM94" s="9"/>
      <c r="UDN94" s="9"/>
      <c r="UDO94" s="78"/>
      <c r="UDP94" s="9"/>
      <c r="UDQ94" s="9"/>
      <c r="UDR94" s="78"/>
      <c r="UDS94" s="9"/>
      <c r="UDT94" s="9"/>
      <c r="UDU94" s="78"/>
      <c r="UDV94" s="9"/>
      <c r="UDW94" s="9"/>
      <c r="UDX94" s="78"/>
      <c r="UDY94" s="9"/>
      <c r="UDZ94" s="9"/>
      <c r="UEA94" s="78"/>
      <c r="UEB94" s="9"/>
      <c r="UEC94" s="9"/>
      <c r="UED94" s="78"/>
      <c r="UEE94" s="9"/>
      <c r="UEF94" s="9"/>
      <c r="UEG94" s="78"/>
      <c r="UEH94" s="9"/>
      <c r="UEI94" s="9"/>
      <c r="UEJ94" s="78"/>
      <c r="UEK94" s="9"/>
      <c r="UEL94" s="9"/>
      <c r="UEM94" s="78"/>
      <c r="UEN94" s="9"/>
      <c r="UEO94" s="9"/>
      <c r="UEP94" s="78"/>
      <c r="UEQ94" s="9"/>
      <c r="UER94" s="9"/>
      <c r="UES94" s="78"/>
      <c r="UET94" s="9"/>
      <c r="UEU94" s="9"/>
      <c r="UEV94" s="78"/>
      <c r="UEW94" s="9"/>
      <c r="UEX94" s="9"/>
      <c r="UEY94" s="78"/>
      <c r="UEZ94" s="9"/>
      <c r="UFA94" s="9"/>
      <c r="UFB94" s="78"/>
      <c r="UFC94" s="9"/>
      <c r="UFD94" s="9"/>
      <c r="UFE94" s="78"/>
      <c r="UFF94" s="9"/>
      <c r="UFG94" s="9"/>
      <c r="UFH94" s="78"/>
      <c r="UFI94" s="9"/>
      <c r="UFJ94" s="9"/>
      <c r="UFK94" s="78"/>
      <c r="UFL94" s="10"/>
      <c r="UFM94" s="10"/>
      <c r="UFN94" s="10"/>
      <c r="UFO94" s="9"/>
      <c r="UFP94" s="9"/>
      <c r="UFQ94" s="78"/>
      <c r="UFR94" s="10"/>
      <c r="UFS94" s="10"/>
      <c r="UFT94" s="10"/>
      <c r="UFU94" s="9"/>
      <c r="UFV94" s="9"/>
      <c r="UFW94" s="78"/>
      <c r="UFX94" s="9"/>
      <c r="UFY94" s="9"/>
      <c r="UFZ94" s="78"/>
      <c r="UGA94" s="10"/>
      <c r="UGB94" s="10"/>
      <c r="UGC94" s="10"/>
      <c r="UGD94" s="10"/>
      <c r="UGE94" s="10"/>
      <c r="UGF94" s="10"/>
      <c r="UGG94" s="57"/>
      <c r="UGH94" s="58"/>
      <c r="UGI94" s="9"/>
      <c r="UGJ94" s="9"/>
      <c r="UGK94" s="78"/>
      <c r="UGL94" s="9"/>
      <c r="UGM94" s="9"/>
      <c r="UGN94" s="78"/>
      <c r="UGO94" s="9"/>
      <c r="UGP94" s="9"/>
      <c r="UGQ94" s="78"/>
      <c r="UGR94" s="9"/>
      <c r="UGS94" s="9"/>
      <c r="UGT94" s="78"/>
      <c r="UGU94" s="9"/>
      <c r="UGV94" s="9"/>
      <c r="UGW94" s="78"/>
      <c r="UGX94" s="9"/>
      <c r="UGY94" s="9"/>
      <c r="UGZ94" s="78"/>
      <c r="UHA94" s="9"/>
      <c r="UHB94" s="9"/>
      <c r="UHC94" s="78"/>
      <c r="UHD94" s="9"/>
      <c r="UHE94" s="9"/>
      <c r="UHF94" s="78"/>
      <c r="UHG94" s="9"/>
      <c r="UHH94" s="9"/>
      <c r="UHI94" s="78"/>
      <c r="UHJ94" s="9"/>
      <c r="UHK94" s="9"/>
      <c r="UHL94" s="78"/>
      <c r="UHM94" s="9"/>
      <c r="UHN94" s="9"/>
      <c r="UHO94" s="78"/>
      <c r="UHP94" s="9"/>
      <c r="UHQ94" s="9"/>
      <c r="UHR94" s="78"/>
      <c r="UHS94" s="9"/>
      <c r="UHT94" s="9"/>
      <c r="UHU94" s="78"/>
      <c r="UHV94" s="9"/>
      <c r="UHW94" s="9"/>
      <c r="UHX94" s="78"/>
      <c r="UHY94" s="9"/>
      <c r="UHZ94" s="9"/>
      <c r="UIA94" s="78"/>
      <c r="UIB94" s="9"/>
      <c r="UIC94" s="9"/>
      <c r="UID94" s="78"/>
      <c r="UIE94" s="9"/>
      <c r="UIF94" s="9"/>
      <c r="UIG94" s="78"/>
      <c r="UIH94" s="9"/>
      <c r="UII94" s="9"/>
      <c r="UIJ94" s="78"/>
      <c r="UIK94" s="9"/>
      <c r="UIL94" s="9"/>
      <c r="UIM94" s="78"/>
      <c r="UIN94" s="9"/>
      <c r="UIO94" s="9"/>
      <c r="UIP94" s="78"/>
      <c r="UIQ94" s="9"/>
      <c r="UIR94" s="9"/>
      <c r="UIS94" s="78"/>
      <c r="UIT94" s="10"/>
      <c r="UIU94" s="10"/>
      <c r="UIV94" s="10"/>
      <c r="UIW94" s="9"/>
      <c r="UIX94" s="9"/>
      <c r="UIY94" s="78"/>
      <c r="UIZ94" s="10"/>
      <c r="UJA94" s="10"/>
      <c r="UJB94" s="10"/>
      <c r="UJC94" s="9"/>
      <c r="UJD94" s="9"/>
      <c r="UJE94" s="78"/>
      <c r="UJF94" s="9"/>
      <c r="UJG94" s="9"/>
      <c r="UJH94" s="78"/>
      <c r="UJI94" s="10"/>
      <c r="UJJ94" s="10"/>
      <c r="UJK94" s="10"/>
      <c r="UJL94" s="10"/>
      <c r="UJM94" s="10"/>
      <c r="UJN94" s="10"/>
      <c r="UJO94" s="57"/>
      <c r="UJP94" s="58"/>
      <c r="UJQ94" s="9"/>
      <c r="UJR94" s="9"/>
      <c r="UJS94" s="78"/>
      <c r="UJT94" s="9"/>
      <c r="UJU94" s="9"/>
      <c r="UJV94" s="78"/>
      <c r="UJW94" s="9"/>
      <c r="UJX94" s="9"/>
      <c r="UJY94" s="78"/>
      <c r="UJZ94" s="9"/>
      <c r="UKA94" s="9"/>
      <c r="UKB94" s="78"/>
      <c r="UKC94" s="9"/>
      <c r="UKD94" s="9"/>
      <c r="UKE94" s="78"/>
      <c r="UKF94" s="9"/>
      <c r="UKG94" s="9"/>
      <c r="UKH94" s="78"/>
      <c r="UKI94" s="9"/>
      <c r="UKJ94" s="9"/>
      <c r="UKK94" s="78"/>
      <c r="UKL94" s="9"/>
      <c r="UKM94" s="9"/>
      <c r="UKN94" s="78"/>
      <c r="UKO94" s="9"/>
      <c r="UKP94" s="9"/>
      <c r="UKQ94" s="78"/>
      <c r="UKR94" s="9"/>
      <c r="UKS94" s="9"/>
      <c r="UKT94" s="78"/>
      <c r="UKU94" s="9"/>
      <c r="UKV94" s="9"/>
      <c r="UKW94" s="78"/>
      <c r="UKX94" s="9"/>
      <c r="UKY94" s="9"/>
      <c r="UKZ94" s="78"/>
      <c r="ULA94" s="9"/>
      <c r="ULB94" s="9"/>
      <c r="ULC94" s="78"/>
      <c r="ULD94" s="9"/>
      <c r="ULE94" s="9"/>
      <c r="ULF94" s="78"/>
      <c r="ULG94" s="9"/>
      <c r="ULH94" s="9"/>
      <c r="ULI94" s="78"/>
      <c r="ULJ94" s="9"/>
      <c r="ULK94" s="9"/>
      <c r="ULL94" s="78"/>
      <c r="ULM94" s="9"/>
      <c r="ULN94" s="9"/>
      <c r="ULO94" s="78"/>
      <c r="ULP94" s="9"/>
      <c r="ULQ94" s="9"/>
      <c r="ULR94" s="78"/>
      <c r="ULS94" s="9"/>
      <c r="ULT94" s="9"/>
      <c r="ULU94" s="78"/>
      <c r="ULV94" s="9"/>
      <c r="ULW94" s="9"/>
      <c r="ULX94" s="78"/>
      <c r="ULY94" s="9"/>
      <c r="ULZ94" s="9"/>
      <c r="UMA94" s="78"/>
      <c r="UMB94" s="10"/>
      <c r="UMC94" s="10"/>
      <c r="UMD94" s="10"/>
      <c r="UME94" s="9"/>
      <c r="UMF94" s="9"/>
      <c r="UMG94" s="78"/>
      <c r="UMH94" s="10"/>
      <c r="UMI94" s="10"/>
      <c r="UMJ94" s="10"/>
      <c r="UMK94" s="9"/>
      <c r="UML94" s="9"/>
      <c r="UMM94" s="78"/>
      <c r="UMN94" s="9"/>
      <c r="UMO94" s="9"/>
      <c r="UMP94" s="78"/>
      <c r="UMQ94" s="10"/>
      <c r="UMR94" s="10"/>
      <c r="UMS94" s="10"/>
      <c r="UMT94" s="10"/>
      <c r="UMU94" s="10"/>
      <c r="UMV94" s="10"/>
      <c r="UMW94" s="57"/>
      <c r="UMX94" s="58"/>
      <c r="UMY94" s="9"/>
      <c r="UMZ94" s="9"/>
      <c r="UNA94" s="78"/>
      <c r="UNB94" s="9"/>
      <c r="UNC94" s="9"/>
      <c r="UND94" s="78"/>
      <c r="UNE94" s="9"/>
      <c r="UNF94" s="9"/>
      <c r="UNG94" s="78"/>
      <c r="UNH94" s="9"/>
      <c r="UNI94" s="9"/>
      <c r="UNJ94" s="78"/>
      <c r="UNK94" s="9"/>
      <c r="UNL94" s="9"/>
      <c r="UNM94" s="78"/>
      <c r="UNN94" s="9"/>
      <c r="UNO94" s="9"/>
      <c r="UNP94" s="78"/>
      <c r="UNQ94" s="9"/>
      <c r="UNR94" s="9"/>
      <c r="UNS94" s="78"/>
      <c r="UNT94" s="9"/>
      <c r="UNU94" s="9"/>
      <c r="UNV94" s="78"/>
      <c r="UNW94" s="9"/>
      <c r="UNX94" s="9"/>
      <c r="UNY94" s="78"/>
      <c r="UNZ94" s="9"/>
      <c r="UOA94" s="9"/>
      <c r="UOB94" s="78"/>
      <c r="UOC94" s="9"/>
      <c r="UOD94" s="9"/>
      <c r="UOE94" s="78"/>
      <c r="UOF94" s="9"/>
      <c r="UOG94" s="9"/>
      <c r="UOH94" s="78"/>
      <c r="UOI94" s="9"/>
      <c r="UOJ94" s="9"/>
      <c r="UOK94" s="78"/>
      <c r="UOL94" s="9"/>
      <c r="UOM94" s="9"/>
      <c r="UON94" s="78"/>
      <c r="UOO94" s="9"/>
      <c r="UOP94" s="9"/>
      <c r="UOQ94" s="78"/>
      <c r="UOR94" s="9"/>
      <c r="UOS94" s="9"/>
      <c r="UOT94" s="78"/>
      <c r="UOU94" s="9"/>
      <c r="UOV94" s="9"/>
      <c r="UOW94" s="78"/>
      <c r="UOX94" s="9"/>
      <c r="UOY94" s="9"/>
      <c r="UOZ94" s="78"/>
      <c r="UPA94" s="9"/>
      <c r="UPB94" s="9"/>
      <c r="UPC94" s="78"/>
      <c r="UPD94" s="9"/>
      <c r="UPE94" s="9"/>
      <c r="UPF94" s="78"/>
      <c r="UPG94" s="9"/>
      <c r="UPH94" s="9"/>
      <c r="UPI94" s="78"/>
      <c r="UPJ94" s="10"/>
      <c r="UPK94" s="10"/>
      <c r="UPL94" s="10"/>
      <c r="UPM94" s="9"/>
      <c r="UPN94" s="9"/>
      <c r="UPO94" s="78"/>
      <c r="UPP94" s="10"/>
      <c r="UPQ94" s="10"/>
      <c r="UPR94" s="10"/>
      <c r="UPS94" s="9"/>
      <c r="UPT94" s="9"/>
      <c r="UPU94" s="78"/>
      <c r="UPV94" s="9"/>
      <c r="UPW94" s="9"/>
      <c r="UPX94" s="78"/>
      <c r="UPY94" s="10"/>
      <c r="UPZ94" s="10"/>
      <c r="UQA94" s="10"/>
      <c r="UQB94" s="10"/>
      <c r="UQC94" s="10"/>
      <c r="UQD94" s="10"/>
      <c r="UQE94" s="57"/>
      <c r="UQF94" s="58"/>
      <c r="UQG94" s="9"/>
      <c r="UQH94" s="9"/>
      <c r="UQI94" s="78"/>
      <c r="UQJ94" s="9"/>
      <c r="UQK94" s="9"/>
      <c r="UQL94" s="78"/>
      <c r="UQM94" s="9"/>
      <c r="UQN94" s="9"/>
      <c r="UQO94" s="78"/>
      <c r="UQP94" s="9"/>
      <c r="UQQ94" s="9"/>
      <c r="UQR94" s="78"/>
      <c r="UQS94" s="9"/>
      <c r="UQT94" s="9"/>
      <c r="UQU94" s="78"/>
      <c r="UQV94" s="9"/>
      <c r="UQW94" s="9"/>
      <c r="UQX94" s="78"/>
      <c r="UQY94" s="9"/>
      <c r="UQZ94" s="9"/>
      <c r="URA94" s="78"/>
      <c r="URB94" s="9"/>
      <c r="URC94" s="9"/>
      <c r="URD94" s="78"/>
      <c r="URE94" s="9"/>
      <c r="URF94" s="9"/>
      <c r="URG94" s="78"/>
      <c r="URH94" s="9"/>
      <c r="URI94" s="9"/>
      <c r="URJ94" s="78"/>
      <c r="URK94" s="9"/>
      <c r="URL94" s="9"/>
      <c r="URM94" s="78"/>
      <c r="URN94" s="9"/>
      <c r="URO94" s="9"/>
      <c r="URP94" s="78"/>
      <c r="URQ94" s="9"/>
      <c r="URR94" s="9"/>
      <c r="URS94" s="78"/>
      <c r="URT94" s="9"/>
      <c r="URU94" s="9"/>
      <c r="URV94" s="78"/>
      <c r="URW94" s="9"/>
      <c r="URX94" s="9"/>
      <c r="URY94" s="78"/>
      <c r="URZ94" s="9"/>
      <c r="USA94" s="9"/>
      <c r="USB94" s="78"/>
      <c r="USC94" s="9"/>
      <c r="USD94" s="9"/>
      <c r="USE94" s="78"/>
      <c r="USF94" s="9"/>
      <c r="USG94" s="9"/>
      <c r="USH94" s="78"/>
      <c r="USI94" s="9"/>
      <c r="USJ94" s="9"/>
      <c r="USK94" s="78"/>
      <c r="USL94" s="9"/>
      <c r="USM94" s="9"/>
      <c r="USN94" s="78"/>
      <c r="USO94" s="9"/>
      <c r="USP94" s="9"/>
      <c r="USQ94" s="78"/>
      <c r="USR94" s="10"/>
      <c r="USS94" s="10"/>
      <c r="UST94" s="10"/>
      <c r="USU94" s="9"/>
      <c r="USV94" s="9"/>
      <c r="USW94" s="78"/>
      <c r="USX94" s="10"/>
      <c r="USY94" s="10"/>
      <c r="USZ94" s="10"/>
      <c r="UTA94" s="9"/>
      <c r="UTB94" s="9"/>
      <c r="UTC94" s="78"/>
      <c r="UTD94" s="9"/>
      <c r="UTE94" s="9"/>
      <c r="UTF94" s="78"/>
      <c r="UTG94" s="10"/>
      <c r="UTH94" s="10"/>
      <c r="UTI94" s="10"/>
      <c r="UTJ94" s="10"/>
      <c r="UTK94" s="10"/>
      <c r="UTL94" s="10"/>
      <c r="UTM94" s="57"/>
      <c r="UTN94" s="58"/>
      <c r="UTO94" s="9"/>
      <c r="UTP94" s="9"/>
      <c r="UTQ94" s="78"/>
      <c r="UTR94" s="9"/>
      <c r="UTS94" s="9"/>
      <c r="UTT94" s="78"/>
      <c r="UTU94" s="9"/>
      <c r="UTV94" s="9"/>
      <c r="UTW94" s="78"/>
      <c r="UTX94" s="9"/>
      <c r="UTY94" s="9"/>
      <c r="UTZ94" s="78"/>
      <c r="UUA94" s="9"/>
      <c r="UUB94" s="9"/>
      <c r="UUC94" s="78"/>
      <c r="UUD94" s="9"/>
      <c r="UUE94" s="9"/>
      <c r="UUF94" s="78"/>
      <c r="UUG94" s="9"/>
      <c r="UUH94" s="9"/>
      <c r="UUI94" s="78"/>
      <c r="UUJ94" s="9"/>
      <c r="UUK94" s="9"/>
      <c r="UUL94" s="78"/>
      <c r="UUM94" s="9"/>
      <c r="UUN94" s="9"/>
      <c r="UUO94" s="78"/>
      <c r="UUP94" s="9"/>
      <c r="UUQ94" s="9"/>
      <c r="UUR94" s="78"/>
      <c r="UUS94" s="9"/>
      <c r="UUT94" s="9"/>
      <c r="UUU94" s="78"/>
      <c r="UUV94" s="9"/>
      <c r="UUW94" s="9"/>
      <c r="UUX94" s="78"/>
      <c r="UUY94" s="9"/>
      <c r="UUZ94" s="9"/>
      <c r="UVA94" s="78"/>
      <c r="UVB94" s="9"/>
      <c r="UVC94" s="9"/>
      <c r="UVD94" s="78"/>
      <c r="UVE94" s="9"/>
      <c r="UVF94" s="9"/>
      <c r="UVG94" s="78"/>
      <c r="UVH94" s="9"/>
      <c r="UVI94" s="9"/>
      <c r="UVJ94" s="78"/>
      <c r="UVK94" s="9"/>
      <c r="UVL94" s="9"/>
      <c r="UVM94" s="78"/>
      <c r="UVN94" s="9"/>
      <c r="UVO94" s="9"/>
      <c r="UVP94" s="78"/>
      <c r="UVQ94" s="9"/>
      <c r="UVR94" s="9"/>
      <c r="UVS94" s="78"/>
      <c r="UVT94" s="9"/>
      <c r="UVU94" s="9"/>
      <c r="UVV94" s="78"/>
      <c r="UVW94" s="9"/>
      <c r="UVX94" s="9"/>
      <c r="UVY94" s="78"/>
      <c r="UVZ94" s="10"/>
      <c r="UWA94" s="10"/>
      <c r="UWB94" s="10"/>
      <c r="UWC94" s="9"/>
      <c r="UWD94" s="9"/>
      <c r="UWE94" s="78"/>
      <c r="UWF94" s="10"/>
      <c r="UWG94" s="10"/>
      <c r="UWH94" s="10"/>
      <c r="UWI94" s="9"/>
      <c r="UWJ94" s="9"/>
      <c r="UWK94" s="78"/>
      <c r="UWL94" s="9"/>
      <c r="UWM94" s="9"/>
      <c r="UWN94" s="78"/>
      <c r="UWO94" s="10"/>
      <c r="UWP94" s="10"/>
      <c r="UWQ94" s="10"/>
      <c r="UWR94" s="10"/>
      <c r="UWS94" s="10"/>
      <c r="UWT94" s="10"/>
      <c r="UWU94" s="57"/>
      <c r="UWV94" s="58"/>
      <c r="UWW94" s="9"/>
      <c r="UWX94" s="9"/>
      <c r="UWY94" s="78"/>
      <c r="UWZ94" s="9"/>
      <c r="UXA94" s="9"/>
      <c r="UXB94" s="78"/>
      <c r="UXC94" s="9"/>
      <c r="UXD94" s="9"/>
      <c r="UXE94" s="78"/>
      <c r="UXF94" s="9"/>
      <c r="UXG94" s="9"/>
      <c r="UXH94" s="78"/>
      <c r="UXI94" s="9"/>
      <c r="UXJ94" s="9"/>
      <c r="UXK94" s="78"/>
      <c r="UXL94" s="9"/>
      <c r="UXM94" s="9"/>
      <c r="UXN94" s="78"/>
      <c r="UXO94" s="9"/>
      <c r="UXP94" s="9"/>
      <c r="UXQ94" s="78"/>
      <c r="UXR94" s="9"/>
      <c r="UXS94" s="9"/>
      <c r="UXT94" s="78"/>
      <c r="UXU94" s="9"/>
      <c r="UXV94" s="9"/>
      <c r="UXW94" s="78"/>
      <c r="UXX94" s="9"/>
      <c r="UXY94" s="9"/>
      <c r="UXZ94" s="78"/>
      <c r="UYA94" s="9"/>
      <c r="UYB94" s="9"/>
      <c r="UYC94" s="78"/>
      <c r="UYD94" s="9"/>
      <c r="UYE94" s="9"/>
      <c r="UYF94" s="78"/>
      <c r="UYG94" s="9"/>
      <c r="UYH94" s="9"/>
      <c r="UYI94" s="78"/>
      <c r="UYJ94" s="9"/>
      <c r="UYK94" s="9"/>
      <c r="UYL94" s="78"/>
      <c r="UYM94" s="9"/>
      <c r="UYN94" s="9"/>
      <c r="UYO94" s="78"/>
      <c r="UYP94" s="9"/>
      <c r="UYQ94" s="9"/>
      <c r="UYR94" s="78"/>
      <c r="UYS94" s="9"/>
      <c r="UYT94" s="9"/>
      <c r="UYU94" s="78"/>
      <c r="UYV94" s="9"/>
      <c r="UYW94" s="9"/>
      <c r="UYX94" s="78"/>
      <c r="UYY94" s="9"/>
      <c r="UYZ94" s="9"/>
      <c r="UZA94" s="78"/>
      <c r="UZB94" s="9"/>
      <c r="UZC94" s="9"/>
      <c r="UZD94" s="78"/>
      <c r="UZE94" s="9"/>
      <c r="UZF94" s="9"/>
      <c r="UZG94" s="78"/>
      <c r="UZH94" s="10"/>
      <c r="UZI94" s="10"/>
      <c r="UZJ94" s="10"/>
      <c r="UZK94" s="9"/>
      <c r="UZL94" s="9"/>
      <c r="UZM94" s="78"/>
      <c r="UZN94" s="10"/>
      <c r="UZO94" s="10"/>
      <c r="UZP94" s="10"/>
      <c r="UZQ94" s="9"/>
      <c r="UZR94" s="9"/>
      <c r="UZS94" s="78"/>
      <c r="UZT94" s="9"/>
      <c r="UZU94" s="9"/>
      <c r="UZV94" s="78"/>
      <c r="UZW94" s="10"/>
      <c r="UZX94" s="10"/>
      <c r="UZY94" s="10"/>
      <c r="UZZ94" s="10"/>
      <c r="VAA94" s="10"/>
      <c r="VAB94" s="10"/>
      <c r="VAC94" s="57"/>
      <c r="VAD94" s="58"/>
      <c r="VAE94" s="9"/>
      <c r="VAF94" s="9"/>
      <c r="VAG94" s="78"/>
      <c r="VAH94" s="9"/>
      <c r="VAI94" s="9"/>
      <c r="VAJ94" s="78"/>
      <c r="VAK94" s="9"/>
      <c r="VAL94" s="9"/>
      <c r="VAM94" s="78"/>
      <c r="VAN94" s="9"/>
      <c r="VAO94" s="9"/>
      <c r="VAP94" s="78"/>
      <c r="VAQ94" s="9"/>
      <c r="VAR94" s="9"/>
      <c r="VAS94" s="78"/>
      <c r="VAT94" s="9"/>
      <c r="VAU94" s="9"/>
      <c r="VAV94" s="78"/>
      <c r="VAW94" s="9"/>
      <c r="VAX94" s="9"/>
      <c r="VAY94" s="78"/>
      <c r="VAZ94" s="9"/>
      <c r="VBA94" s="9"/>
      <c r="VBB94" s="78"/>
      <c r="VBC94" s="9"/>
      <c r="VBD94" s="9"/>
      <c r="VBE94" s="78"/>
      <c r="VBF94" s="9"/>
      <c r="VBG94" s="9"/>
      <c r="VBH94" s="78"/>
      <c r="VBI94" s="9"/>
      <c r="VBJ94" s="9"/>
      <c r="VBK94" s="78"/>
      <c r="VBL94" s="9"/>
      <c r="VBM94" s="9"/>
      <c r="VBN94" s="78"/>
      <c r="VBO94" s="9"/>
      <c r="VBP94" s="9"/>
      <c r="VBQ94" s="78"/>
      <c r="VBR94" s="9"/>
      <c r="VBS94" s="9"/>
      <c r="VBT94" s="78"/>
      <c r="VBU94" s="9"/>
      <c r="VBV94" s="9"/>
      <c r="VBW94" s="78"/>
      <c r="VBX94" s="9"/>
      <c r="VBY94" s="9"/>
      <c r="VBZ94" s="78"/>
      <c r="VCA94" s="9"/>
      <c r="VCB94" s="9"/>
      <c r="VCC94" s="78"/>
      <c r="VCD94" s="9"/>
      <c r="VCE94" s="9"/>
      <c r="VCF94" s="78"/>
      <c r="VCG94" s="9"/>
      <c r="VCH94" s="9"/>
      <c r="VCI94" s="78"/>
      <c r="VCJ94" s="9"/>
      <c r="VCK94" s="9"/>
      <c r="VCL94" s="78"/>
      <c r="VCM94" s="9"/>
      <c r="VCN94" s="9"/>
      <c r="VCO94" s="78"/>
      <c r="VCP94" s="10"/>
      <c r="VCQ94" s="10"/>
      <c r="VCR94" s="10"/>
      <c r="VCS94" s="9"/>
      <c r="VCT94" s="9"/>
      <c r="VCU94" s="78"/>
      <c r="VCV94" s="10"/>
      <c r="VCW94" s="10"/>
      <c r="VCX94" s="10"/>
      <c r="VCY94" s="9"/>
      <c r="VCZ94" s="9"/>
      <c r="VDA94" s="78"/>
      <c r="VDB94" s="9"/>
      <c r="VDC94" s="9"/>
      <c r="VDD94" s="78"/>
      <c r="VDE94" s="10"/>
      <c r="VDF94" s="10"/>
      <c r="VDG94" s="10"/>
      <c r="VDH94" s="10"/>
      <c r="VDI94" s="10"/>
      <c r="VDJ94" s="10"/>
      <c r="VDK94" s="57"/>
      <c r="VDL94" s="58"/>
      <c r="VDM94" s="9"/>
      <c r="VDN94" s="9"/>
      <c r="VDO94" s="78"/>
      <c r="VDP94" s="9"/>
      <c r="VDQ94" s="9"/>
      <c r="VDR94" s="78"/>
      <c r="VDS94" s="9"/>
      <c r="VDT94" s="9"/>
      <c r="VDU94" s="78"/>
      <c r="VDV94" s="9"/>
      <c r="VDW94" s="9"/>
      <c r="VDX94" s="78"/>
      <c r="VDY94" s="9"/>
      <c r="VDZ94" s="9"/>
      <c r="VEA94" s="78"/>
      <c r="VEB94" s="9"/>
      <c r="VEC94" s="9"/>
      <c r="VED94" s="78"/>
      <c r="VEE94" s="9"/>
      <c r="VEF94" s="9"/>
      <c r="VEG94" s="78"/>
      <c r="VEH94" s="9"/>
      <c r="VEI94" s="9"/>
      <c r="VEJ94" s="78"/>
      <c r="VEK94" s="9"/>
      <c r="VEL94" s="9"/>
      <c r="VEM94" s="78"/>
      <c r="VEN94" s="9"/>
      <c r="VEO94" s="9"/>
      <c r="VEP94" s="78"/>
      <c r="VEQ94" s="9"/>
      <c r="VER94" s="9"/>
      <c r="VES94" s="78"/>
      <c r="VET94" s="9"/>
      <c r="VEU94" s="9"/>
      <c r="VEV94" s="78"/>
      <c r="VEW94" s="9"/>
      <c r="VEX94" s="9"/>
      <c r="VEY94" s="78"/>
      <c r="VEZ94" s="9"/>
      <c r="VFA94" s="9"/>
      <c r="VFB94" s="78"/>
      <c r="VFC94" s="9"/>
      <c r="VFD94" s="9"/>
      <c r="VFE94" s="78"/>
      <c r="VFF94" s="9"/>
      <c r="VFG94" s="9"/>
      <c r="VFH94" s="78"/>
      <c r="VFI94" s="9"/>
      <c r="VFJ94" s="9"/>
      <c r="VFK94" s="78"/>
      <c r="VFL94" s="9"/>
      <c r="VFM94" s="9"/>
      <c r="VFN94" s="78"/>
      <c r="VFO94" s="9"/>
      <c r="VFP94" s="9"/>
      <c r="VFQ94" s="78"/>
      <c r="VFR94" s="9"/>
      <c r="VFS94" s="9"/>
      <c r="VFT94" s="78"/>
      <c r="VFU94" s="9"/>
      <c r="VFV94" s="9"/>
      <c r="VFW94" s="78"/>
      <c r="VFX94" s="10"/>
      <c r="VFY94" s="10"/>
      <c r="VFZ94" s="10"/>
      <c r="VGA94" s="9"/>
      <c r="VGB94" s="9"/>
      <c r="VGC94" s="78"/>
      <c r="VGD94" s="10"/>
      <c r="VGE94" s="10"/>
      <c r="VGF94" s="10"/>
      <c r="VGG94" s="9"/>
      <c r="VGH94" s="9"/>
      <c r="VGI94" s="78"/>
      <c r="VGJ94" s="9"/>
      <c r="VGK94" s="9"/>
      <c r="VGL94" s="78"/>
      <c r="VGM94" s="10"/>
      <c r="VGN94" s="10"/>
      <c r="VGO94" s="10"/>
      <c r="VGP94" s="10"/>
      <c r="VGQ94" s="10"/>
      <c r="VGR94" s="10"/>
      <c r="VGS94" s="57"/>
      <c r="VGT94" s="58"/>
      <c r="VGU94" s="9"/>
      <c r="VGV94" s="9"/>
      <c r="VGW94" s="78"/>
      <c r="VGX94" s="9"/>
      <c r="VGY94" s="9"/>
      <c r="VGZ94" s="78"/>
      <c r="VHA94" s="9"/>
      <c r="VHB94" s="9"/>
      <c r="VHC94" s="78"/>
      <c r="VHD94" s="9"/>
      <c r="VHE94" s="9"/>
      <c r="VHF94" s="78"/>
      <c r="VHG94" s="9"/>
      <c r="VHH94" s="9"/>
      <c r="VHI94" s="78"/>
      <c r="VHJ94" s="9"/>
      <c r="VHK94" s="9"/>
      <c r="VHL94" s="78"/>
      <c r="VHM94" s="9"/>
      <c r="VHN94" s="9"/>
      <c r="VHO94" s="78"/>
      <c r="VHP94" s="9"/>
      <c r="VHQ94" s="9"/>
      <c r="VHR94" s="78"/>
      <c r="VHS94" s="9"/>
      <c r="VHT94" s="9"/>
      <c r="VHU94" s="78"/>
      <c r="VHV94" s="9"/>
      <c r="VHW94" s="9"/>
      <c r="VHX94" s="78"/>
      <c r="VHY94" s="9"/>
      <c r="VHZ94" s="9"/>
      <c r="VIA94" s="78"/>
      <c r="VIB94" s="9"/>
      <c r="VIC94" s="9"/>
      <c r="VID94" s="78"/>
      <c r="VIE94" s="9"/>
      <c r="VIF94" s="9"/>
      <c r="VIG94" s="78"/>
      <c r="VIH94" s="9"/>
      <c r="VII94" s="9"/>
      <c r="VIJ94" s="78"/>
      <c r="VIK94" s="9"/>
      <c r="VIL94" s="9"/>
      <c r="VIM94" s="78"/>
      <c r="VIN94" s="9"/>
      <c r="VIO94" s="9"/>
      <c r="VIP94" s="78"/>
      <c r="VIQ94" s="9"/>
      <c r="VIR94" s="9"/>
      <c r="VIS94" s="78"/>
      <c r="VIT94" s="9"/>
      <c r="VIU94" s="9"/>
      <c r="VIV94" s="78"/>
      <c r="VIW94" s="9"/>
      <c r="VIX94" s="9"/>
      <c r="VIY94" s="78"/>
      <c r="VIZ94" s="9"/>
      <c r="VJA94" s="9"/>
      <c r="VJB94" s="78"/>
      <c r="VJC94" s="9"/>
      <c r="VJD94" s="9"/>
      <c r="VJE94" s="78"/>
      <c r="VJF94" s="10"/>
      <c r="VJG94" s="10"/>
      <c r="VJH94" s="10"/>
      <c r="VJI94" s="9"/>
      <c r="VJJ94" s="9"/>
      <c r="VJK94" s="78"/>
      <c r="VJL94" s="10"/>
      <c r="VJM94" s="10"/>
      <c r="VJN94" s="10"/>
      <c r="VJO94" s="9"/>
      <c r="VJP94" s="9"/>
      <c r="VJQ94" s="78"/>
      <c r="VJR94" s="9"/>
      <c r="VJS94" s="9"/>
      <c r="VJT94" s="78"/>
      <c r="VJU94" s="10"/>
      <c r="VJV94" s="10"/>
      <c r="VJW94" s="10"/>
      <c r="VJX94" s="10"/>
      <c r="VJY94" s="10"/>
      <c r="VJZ94" s="10"/>
      <c r="VKA94" s="57"/>
      <c r="VKB94" s="58"/>
      <c r="VKC94" s="9"/>
      <c r="VKD94" s="9"/>
      <c r="VKE94" s="78"/>
      <c r="VKF94" s="9"/>
      <c r="VKG94" s="9"/>
      <c r="VKH94" s="78"/>
      <c r="VKI94" s="9"/>
      <c r="VKJ94" s="9"/>
      <c r="VKK94" s="78"/>
      <c r="VKL94" s="9"/>
      <c r="VKM94" s="9"/>
      <c r="VKN94" s="78"/>
      <c r="VKO94" s="9"/>
      <c r="VKP94" s="9"/>
      <c r="VKQ94" s="78"/>
      <c r="VKR94" s="9"/>
      <c r="VKS94" s="9"/>
      <c r="VKT94" s="78"/>
      <c r="VKU94" s="9"/>
      <c r="VKV94" s="9"/>
      <c r="VKW94" s="78"/>
      <c r="VKX94" s="9"/>
      <c r="VKY94" s="9"/>
      <c r="VKZ94" s="78"/>
      <c r="VLA94" s="9"/>
      <c r="VLB94" s="9"/>
      <c r="VLC94" s="78"/>
      <c r="VLD94" s="9"/>
      <c r="VLE94" s="9"/>
      <c r="VLF94" s="78"/>
      <c r="VLG94" s="9"/>
      <c r="VLH94" s="9"/>
      <c r="VLI94" s="78"/>
      <c r="VLJ94" s="9"/>
      <c r="VLK94" s="9"/>
      <c r="VLL94" s="78"/>
      <c r="VLM94" s="9"/>
      <c r="VLN94" s="9"/>
      <c r="VLO94" s="78"/>
      <c r="VLP94" s="9"/>
      <c r="VLQ94" s="9"/>
      <c r="VLR94" s="78"/>
      <c r="VLS94" s="9"/>
      <c r="VLT94" s="9"/>
      <c r="VLU94" s="78"/>
      <c r="VLV94" s="9"/>
      <c r="VLW94" s="9"/>
      <c r="VLX94" s="78"/>
      <c r="VLY94" s="9"/>
      <c r="VLZ94" s="9"/>
      <c r="VMA94" s="78"/>
      <c r="VMB94" s="9"/>
      <c r="VMC94" s="9"/>
      <c r="VMD94" s="78"/>
      <c r="VME94" s="9"/>
      <c r="VMF94" s="9"/>
      <c r="VMG94" s="78"/>
      <c r="VMH94" s="9"/>
      <c r="VMI94" s="9"/>
      <c r="VMJ94" s="78"/>
      <c r="VMK94" s="9"/>
      <c r="VML94" s="9"/>
      <c r="VMM94" s="78"/>
      <c r="VMN94" s="10"/>
      <c r="VMO94" s="10"/>
      <c r="VMP94" s="10"/>
      <c r="VMQ94" s="9"/>
      <c r="VMR94" s="9"/>
      <c r="VMS94" s="78"/>
      <c r="VMT94" s="10"/>
      <c r="VMU94" s="10"/>
      <c r="VMV94" s="10"/>
      <c r="VMW94" s="9"/>
      <c r="VMX94" s="9"/>
      <c r="VMY94" s="78"/>
      <c r="VMZ94" s="9"/>
      <c r="VNA94" s="9"/>
      <c r="VNB94" s="78"/>
      <c r="VNC94" s="10"/>
      <c r="VND94" s="10"/>
      <c r="VNE94" s="10"/>
      <c r="VNF94" s="10"/>
      <c r="VNG94" s="10"/>
      <c r="VNH94" s="10"/>
      <c r="VNI94" s="57"/>
      <c r="VNJ94" s="58"/>
      <c r="VNK94" s="9"/>
      <c r="VNL94" s="9"/>
      <c r="VNM94" s="78"/>
      <c r="VNN94" s="9"/>
      <c r="VNO94" s="9"/>
      <c r="VNP94" s="78"/>
      <c r="VNQ94" s="9"/>
      <c r="VNR94" s="9"/>
      <c r="VNS94" s="78"/>
      <c r="VNT94" s="9"/>
      <c r="VNU94" s="9"/>
      <c r="VNV94" s="78"/>
      <c r="VNW94" s="9"/>
      <c r="VNX94" s="9"/>
      <c r="VNY94" s="78"/>
      <c r="VNZ94" s="9"/>
      <c r="VOA94" s="9"/>
      <c r="VOB94" s="78"/>
      <c r="VOC94" s="9"/>
      <c r="VOD94" s="9"/>
      <c r="VOE94" s="78"/>
      <c r="VOF94" s="9"/>
      <c r="VOG94" s="9"/>
      <c r="VOH94" s="78"/>
      <c r="VOI94" s="9"/>
      <c r="VOJ94" s="9"/>
      <c r="VOK94" s="78"/>
      <c r="VOL94" s="9"/>
      <c r="VOM94" s="9"/>
      <c r="VON94" s="78"/>
      <c r="VOO94" s="9"/>
      <c r="VOP94" s="9"/>
      <c r="VOQ94" s="78"/>
      <c r="VOR94" s="9"/>
      <c r="VOS94" s="9"/>
      <c r="VOT94" s="78"/>
      <c r="VOU94" s="9"/>
      <c r="VOV94" s="9"/>
      <c r="VOW94" s="78"/>
      <c r="VOX94" s="9"/>
      <c r="VOY94" s="9"/>
      <c r="VOZ94" s="78"/>
      <c r="VPA94" s="9"/>
      <c r="VPB94" s="9"/>
      <c r="VPC94" s="78"/>
      <c r="VPD94" s="9"/>
      <c r="VPE94" s="9"/>
      <c r="VPF94" s="78"/>
      <c r="VPG94" s="9"/>
      <c r="VPH94" s="9"/>
      <c r="VPI94" s="78"/>
      <c r="VPJ94" s="9"/>
      <c r="VPK94" s="9"/>
      <c r="VPL94" s="78"/>
      <c r="VPM94" s="9"/>
      <c r="VPN94" s="9"/>
      <c r="VPO94" s="78"/>
      <c r="VPP94" s="9"/>
      <c r="VPQ94" s="9"/>
      <c r="VPR94" s="78"/>
      <c r="VPS94" s="9"/>
      <c r="VPT94" s="9"/>
      <c r="VPU94" s="78"/>
      <c r="VPV94" s="10"/>
      <c r="VPW94" s="10"/>
      <c r="VPX94" s="10"/>
      <c r="VPY94" s="9"/>
      <c r="VPZ94" s="9"/>
      <c r="VQA94" s="78"/>
      <c r="VQB94" s="10"/>
      <c r="VQC94" s="10"/>
      <c r="VQD94" s="10"/>
      <c r="VQE94" s="9"/>
      <c r="VQF94" s="9"/>
      <c r="VQG94" s="78"/>
      <c r="VQH94" s="9"/>
      <c r="VQI94" s="9"/>
      <c r="VQJ94" s="78"/>
      <c r="VQK94" s="10"/>
      <c r="VQL94" s="10"/>
      <c r="VQM94" s="10"/>
      <c r="VQN94" s="10"/>
      <c r="VQO94" s="10"/>
      <c r="VQP94" s="10"/>
      <c r="VQQ94" s="57"/>
      <c r="VQR94" s="58"/>
      <c r="VQS94" s="9"/>
      <c r="VQT94" s="9"/>
      <c r="VQU94" s="78"/>
      <c r="VQV94" s="9"/>
      <c r="VQW94" s="9"/>
      <c r="VQX94" s="78"/>
      <c r="VQY94" s="9"/>
      <c r="VQZ94" s="9"/>
      <c r="VRA94" s="78"/>
      <c r="VRB94" s="9"/>
      <c r="VRC94" s="9"/>
      <c r="VRD94" s="78"/>
      <c r="VRE94" s="9"/>
      <c r="VRF94" s="9"/>
      <c r="VRG94" s="78"/>
      <c r="VRH94" s="9"/>
      <c r="VRI94" s="9"/>
      <c r="VRJ94" s="78"/>
      <c r="VRK94" s="9"/>
      <c r="VRL94" s="9"/>
      <c r="VRM94" s="78"/>
      <c r="VRN94" s="9"/>
      <c r="VRO94" s="9"/>
      <c r="VRP94" s="78"/>
      <c r="VRQ94" s="9"/>
      <c r="VRR94" s="9"/>
      <c r="VRS94" s="78"/>
      <c r="VRT94" s="9"/>
      <c r="VRU94" s="9"/>
      <c r="VRV94" s="78"/>
      <c r="VRW94" s="9"/>
      <c r="VRX94" s="9"/>
      <c r="VRY94" s="78"/>
      <c r="VRZ94" s="9"/>
      <c r="VSA94" s="9"/>
      <c r="VSB94" s="78"/>
      <c r="VSC94" s="9"/>
      <c r="VSD94" s="9"/>
      <c r="VSE94" s="78"/>
      <c r="VSF94" s="9"/>
      <c r="VSG94" s="9"/>
      <c r="VSH94" s="78"/>
      <c r="VSI94" s="9"/>
      <c r="VSJ94" s="9"/>
      <c r="VSK94" s="78"/>
      <c r="VSL94" s="9"/>
      <c r="VSM94" s="9"/>
      <c r="VSN94" s="78"/>
      <c r="VSO94" s="9"/>
      <c r="VSP94" s="9"/>
      <c r="VSQ94" s="78"/>
      <c r="VSR94" s="9"/>
      <c r="VSS94" s="9"/>
      <c r="VST94" s="78"/>
      <c r="VSU94" s="9"/>
      <c r="VSV94" s="9"/>
      <c r="VSW94" s="78"/>
      <c r="VSX94" s="9"/>
      <c r="VSY94" s="9"/>
      <c r="VSZ94" s="78"/>
      <c r="VTA94" s="9"/>
      <c r="VTB94" s="9"/>
      <c r="VTC94" s="78"/>
      <c r="VTD94" s="10"/>
      <c r="VTE94" s="10"/>
      <c r="VTF94" s="10"/>
      <c r="VTG94" s="9"/>
      <c r="VTH94" s="9"/>
      <c r="VTI94" s="78"/>
      <c r="VTJ94" s="10"/>
      <c r="VTK94" s="10"/>
      <c r="VTL94" s="10"/>
      <c r="VTM94" s="9"/>
      <c r="VTN94" s="9"/>
      <c r="VTO94" s="78"/>
      <c r="VTP94" s="9"/>
      <c r="VTQ94" s="9"/>
      <c r="VTR94" s="78"/>
      <c r="VTS94" s="10"/>
      <c r="VTT94" s="10"/>
      <c r="VTU94" s="10"/>
      <c r="VTV94" s="10"/>
      <c r="VTW94" s="10"/>
      <c r="VTX94" s="10"/>
      <c r="VTY94" s="57"/>
      <c r="VTZ94" s="58"/>
      <c r="VUA94" s="9"/>
      <c r="VUB94" s="9"/>
      <c r="VUC94" s="78"/>
      <c r="VUD94" s="9"/>
      <c r="VUE94" s="9"/>
      <c r="VUF94" s="78"/>
      <c r="VUG94" s="9"/>
      <c r="VUH94" s="9"/>
      <c r="VUI94" s="78"/>
      <c r="VUJ94" s="9"/>
      <c r="VUK94" s="9"/>
      <c r="VUL94" s="78"/>
      <c r="VUM94" s="9"/>
      <c r="VUN94" s="9"/>
      <c r="VUO94" s="78"/>
      <c r="VUP94" s="9"/>
      <c r="VUQ94" s="9"/>
      <c r="VUR94" s="78"/>
      <c r="VUS94" s="9"/>
      <c r="VUT94" s="9"/>
      <c r="VUU94" s="78"/>
      <c r="VUV94" s="9"/>
      <c r="VUW94" s="9"/>
      <c r="VUX94" s="78"/>
      <c r="VUY94" s="9"/>
      <c r="VUZ94" s="9"/>
      <c r="VVA94" s="78"/>
      <c r="VVB94" s="9"/>
      <c r="VVC94" s="9"/>
      <c r="VVD94" s="78"/>
      <c r="VVE94" s="9"/>
      <c r="VVF94" s="9"/>
      <c r="VVG94" s="78"/>
      <c r="VVH94" s="9"/>
      <c r="VVI94" s="9"/>
      <c r="VVJ94" s="78"/>
      <c r="VVK94" s="9"/>
      <c r="VVL94" s="9"/>
      <c r="VVM94" s="78"/>
      <c r="VVN94" s="9"/>
      <c r="VVO94" s="9"/>
      <c r="VVP94" s="78"/>
      <c r="VVQ94" s="9"/>
      <c r="VVR94" s="9"/>
      <c r="VVS94" s="78"/>
      <c r="VVT94" s="9"/>
      <c r="VVU94" s="9"/>
      <c r="VVV94" s="78"/>
      <c r="VVW94" s="9"/>
      <c r="VVX94" s="9"/>
      <c r="VVY94" s="78"/>
      <c r="VVZ94" s="9"/>
      <c r="VWA94" s="9"/>
      <c r="VWB94" s="78"/>
      <c r="VWC94" s="9"/>
      <c r="VWD94" s="9"/>
      <c r="VWE94" s="78"/>
      <c r="VWF94" s="9"/>
      <c r="VWG94" s="9"/>
      <c r="VWH94" s="78"/>
      <c r="VWI94" s="9"/>
      <c r="VWJ94" s="9"/>
      <c r="VWK94" s="78"/>
      <c r="VWL94" s="10"/>
      <c r="VWM94" s="10"/>
      <c r="VWN94" s="10"/>
      <c r="VWO94" s="9"/>
      <c r="VWP94" s="9"/>
      <c r="VWQ94" s="78"/>
      <c r="VWR94" s="10"/>
      <c r="VWS94" s="10"/>
      <c r="VWT94" s="10"/>
      <c r="VWU94" s="9"/>
      <c r="VWV94" s="9"/>
      <c r="VWW94" s="78"/>
      <c r="VWX94" s="9"/>
      <c r="VWY94" s="9"/>
      <c r="VWZ94" s="78"/>
      <c r="VXA94" s="10"/>
      <c r="VXB94" s="10"/>
      <c r="VXC94" s="10"/>
      <c r="VXD94" s="10"/>
      <c r="VXE94" s="10"/>
      <c r="VXF94" s="10"/>
      <c r="VXG94" s="57"/>
      <c r="VXH94" s="58"/>
      <c r="VXI94" s="9"/>
      <c r="VXJ94" s="9"/>
      <c r="VXK94" s="78"/>
      <c r="VXL94" s="9"/>
      <c r="VXM94" s="9"/>
      <c r="VXN94" s="78"/>
      <c r="VXO94" s="9"/>
      <c r="VXP94" s="9"/>
      <c r="VXQ94" s="78"/>
      <c r="VXR94" s="9"/>
      <c r="VXS94" s="9"/>
      <c r="VXT94" s="78"/>
      <c r="VXU94" s="9"/>
      <c r="VXV94" s="9"/>
      <c r="VXW94" s="78"/>
      <c r="VXX94" s="9"/>
      <c r="VXY94" s="9"/>
      <c r="VXZ94" s="78"/>
      <c r="VYA94" s="9"/>
      <c r="VYB94" s="9"/>
      <c r="VYC94" s="78"/>
      <c r="VYD94" s="9"/>
      <c r="VYE94" s="9"/>
      <c r="VYF94" s="78"/>
      <c r="VYG94" s="9"/>
      <c r="VYH94" s="9"/>
      <c r="VYI94" s="78"/>
      <c r="VYJ94" s="9"/>
      <c r="VYK94" s="9"/>
      <c r="VYL94" s="78"/>
      <c r="VYM94" s="9"/>
      <c r="VYN94" s="9"/>
      <c r="VYO94" s="78"/>
      <c r="VYP94" s="9"/>
      <c r="VYQ94" s="9"/>
      <c r="VYR94" s="78"/>
      <c r="VYS94" s="9"/>
      <c r="VYT94" s="9"/>
      <c r="VYU94" s="78"/>
      <c r="VYV94" s="9"/>
      <c r="VYW94" s="9"/>
      <c r="VYX94" s="78"/>
      <c r="VYY94" s="9"/>
      <c r="VYZ94" s="9"/>
      <c r="VZA94" s="78"/>
      <c r="VZB94" s="9"/>
      <c r="VZC94" s="9"/>
      <c r="VZD94" s="78"/>
      <c r="VZE94" s="9"/>
      <c r="VZF94" s="9"/>
      <c r="VZG94" s="78"/>
      <c r="VZH94" s="9"/>
      <c r="VZI94" s="9"/>
      <c r="VZJ94" s="78"/>
      <c r="VZK94" s="9"/>
      <c r="VZL94" s="9"/>
      <c r="VZM94" s="78"/>
      <c r="VZN94" s="9"/>
      <c r="VZO94" s="9"/>
      <c r="VZP94" s="78"/>
      <c r="VZQ94" s="9"/>
      <c r="VZR94" s="9"/>
      <c r="VZS94" s="78"/>
      <c r="VZT94" s="10"/>
      <c r="VZU94" s="10"/>
      <c r="VZV94" s="10"/>
      <c r="VZW94" s="9"/>
      <c r="VZX94" s="9"/>
      <c r="VZY94" s="78"/>
      <c r="VZZ94" s="10"/>
      <c r="WAA94" s="10"/>
      <c r="WAB94" s="10"/>
      <c r="WAC94" s="9"/>
      <c r="WAD94" s="9"/>
      <c r="WAE94" s="78"/>
      <c r="WAF94" s="9"/>
      <c r="WAG94" s="9"/>
      <c r="WAH94" s="78"/>
      <c r="WAI94" s="10"/>
      <c r="WAJ94" s="10"/>
      <c r="WAK94" s="10"/>
      <c r="WAL94" s="10"/>
      <c r="WAM94" s="10"/>
      <c r="WAN94" s="10"/>
      <c r="WAO94" s="57"/>
      <c r="WAP94" s="58"/>
      <c r="WAQ94" s="9"/>
      <c r="WAR94" s="9"/>
      <c r="WAS94" s="78"/>
      <c r="WAT94" s="9"/>
      <c r="WAU94" s="9"/>
      <c r="WAV94" s="78"/>
      <c r="WAW94" s="9"/>
      <c r="WAX94" s="9"/>
      <c r="WAY94" s="78"/>
      <c r="WAZ94" s="9"/>
      <c r="WBA94" s="9"/>
      <c r="WBB94" s="78"/>
      <c r="WBC94" s="9"/>
      <c r="WBD94" s="9"/>
      <c r="WBE94" s="78"/>
      <c r="WBF94" s="9"/>
      <c r="WBG94" s="9"/>
      <c r="WBH94" s="78"/>
      <c r="WBI94" s="9"/>
      <c r="WBJ94" s="9"/>
      <c r="WBK94" s="78"/>
      <c r="WBL94" s="9"/>
      <c r="WBM94" s="9"/>
      <c r="WBN94" s="78"/>
      <c r="WBO94" s="9"/>
      <c r="WBP94" s="9"/>
      <c r="WBQ94" s="78"/>
      <c r="WBR94" s="9"/>
      <c r="WBS94" s="9"/>
      <c r="WBT94" s="78"/>
      <c r="WBU94" s="9"/>
      <c r="WBV94" s="9"/>
      <c r="WBW94" s="78"/>
      <c r="WBX94" s="9"/>
      <c r="WBY94" s="9"/>
      <c r="WBZ94" s="78"/>
      <c r="WCA94" s="9"/>
      <c r="WCB94" s="9"/>
      <c r="WCC94" s="78"/>
      <c r="WCD94" s="9"/>
      <c r="WCE94" s="9"/>
      <c r="WCF94" s="78"/>
      <c r="WCG94" s="9"/>
      <c r="WCH94" s="9"/>
      <c r="WCI94" s="78"/>
      <c r="WCJ94" s="9"/>
      <c r="WCK94" s="9"/>
      <c r="WCL94" s="78"/>
      <c r="WCM94" s="9"/>
      <c r="WCN94" s="9"/>
      <c r="WCO94" s="78"/>
      <c r="WCP94" s="9"/>
      <c r="WCQ94" s="9"/>
      <c r="WCR94" s="78"/>
      <c r="WCS94" s="9"/>
      <c r="WCT94" s="9"/>
      <c r="WCU94" s="78"/>
      <c r="WCV94" s="9"/>
      <c r="WCW94" s="9"/>
      <c r="WCX94" s="78"/>
      <c r="WCY94" s="9"/>
      <c r="WCZ94" s="9"/>
      <c r="WDA94" s="78"/>
      <c r="WDB94" s="10"/>
      <c r="WDC94" s="10"/>
      <c r="WDD94" s="10"/>
      <c r="WDE94" s="9"/>
      <c r="WDF94" s="9"/>
      <c r="WDG94" s="78"/>
      <c r="WDH94" s="10"/>
      <c r="WDI94" s="10"/>
      <c r="WDJ94" s="10"/>
      <c r="WDK94" s="9"/>
      <c r="WDL94" s="9"/>
      <c r="WDM94" s="78"/>
      <c r="WDN94" s="9"/>
      <c r="WDO94" s="9"/>
      <c r="WDP94" s="78"/>
      <c r="WDQ94" s="10"/>
      <c r="WDR94" s="10"/>
      <c r="WDS94" s="10"/>
      <c r="WDT94" s="10"/>
      <c r="WDU94" s="10"/>
      <c r="WDV94" s="10"/>
      <c r="WDW94" s="57"/>
      <c r="WDX94" s="58"/>
      <c r="WDY94" s="9"/>
      <c r="WDZ94" s="9"/>
      <c r="WEA94" s="78"/>
      <c r="WEB94" s="9"/>
      <c r="WEC94" s="9"/>
      <c r="WED94" s="78"/>
      <c r="WEE94" s="9"/>
      <c r="WEF94" s="9"/>
      <c r="WEG94" s="78"/>
      <c r="WEH94" s="9"/>
      <c r="WEI94" s="9"/>
      <c r="WEJ94" s="78"/>
      <c r="WEK94" s="9"/>
      <c r="WEL94" s="9"/>
      <c r="WEM94" s="78"/>
      <c r="WEN94" s="9"/>
      <c r="WEO94" s="9"/>
      <c r="WEP94" s="78"/>
      <c r="WEQ94" s="9"/>
      <c r="WER94" s="9"/>
      <c r="WES94" s="78"/>
      <c r="WET94" s="9"/>
      <c r="WEU94" s="9"/>
      <c r="WEV94" s="78"/>
      <c r="WEW94" s="9"/>
      <c r="WEX94" s="9"/>
      <c r="WEY94" s="78"/>
      <c r="WEZ94" s="9"/>
      <c r="WFA94" s="9"/>
      <c r="WFB94" s="78"/>
      <c r="WFC94" s="9"/>
      <c r="WFD94" s="9"/>
      <c r="WFE94" s="78"/>
      <c r="WFF94" s="9"/>
      <c r="WFG94" s="9"/>
      <c r="WFH94" s="78"/>
      <c r="WFI94" s="9"/>
      <c r="WFJ94" s="9"/>
      <c r="WFK94" s="78"/>
      <c r="WFL94" s="9"/>
      <c r="WFM94" s="9"/>
      <c r="WFN94" s="78"/>
      <c r="WFO94" s="9"/>
      <c r="WFP94" s="9"/>
      <c r="WFQ94" s="78"/>
      <c r="WFR94" s="9"/>
      <c r="WFS94" s="9"/>
      <c r="WFT94" s="78"/>
      <c r="WFU94" s="9"/>
      <c r="WFV94" s="9"/>
      <c r="WFW94" s="78"/>
      <c r="WFX94" s="9"/>
      <c r="WFY94" s="9"/>
      <c r="WFZ94" s="78"/>
      <c r="WGA94" s="9"/>
      <c r="WGB94" s="9"/>
      <c r="WGC94" s="78"/>
      <c r="WGD94" s="9"/>
      <c r="WGE94" s="9"/>
      <c r="WGF94" s="78"/>
      <c r="WGG94" s="9"/>
      <c r="WGH94" s="9"/>
      <c r="WGI94" s="78"/>
      <c r="WGJ94" s="10"/>
      <c r="WGK94" s="10"/>
      <c r="WGL94" s="10"/>
      <c r="WGM94" s="9"/>
      <c r="WGN94" s="9"/>
      <c r="WGO94" s="78"/>
      <c r="WGP94" s="10"/>
      <c r="WGQ94" s="10"/>
      <c r="WGR94" s="10"/>
      <c r="WGS94" s="9"/>
      <c r="WGT94" s="9"/>
      <c r="WGU94" s="78"/>
      <c r="WGV94" s="9"/>
      <c r="WGW94" s="9"/>
      <c r="WGX94" s="78"/>
      <c r="WGY94" s="10"/>
      <c r="WGZ94" s="10"/>
      <c r="WHA94" s="10"/>
      <c r="WHB94" s="10"/>
      <c r="WHC94" s="10"/>
      <c r="WHD94" s="10"/>
      <c r="WHE94" s="57"/>
      <c r="WHF94" s="58"/>
      <c r="WHG94" s="9"/>
      <c r="WHH94" s="9"/>
      <c r="WHI94" s="78"/>
      <c r="WHJ94" s="9"/>
      <c r="WHK94" s="9"/>
      <c r="WHL94" s="78"/>
      <c r="WHM94" s="9"/>
      <c r="WHN94" s="9"/>
      <c r="WHO94" s="78"/>
      <c r="WHP94" s="9"/>
      <c r="WHQ94" s="9"/>
      <c r="WHR94" s="78"/>
      <c r="WHS94" s="9"/>
      <c r="WHT94" s="9"/>
      <c r="WHU94" s="78"/>
      <c r="WHV94" s="9"/>
      <c r="WHW94" s="9"/>
      <c r="WHX94" s="78"/>
      <c r="WHY94" s="9"/>
      <c r="WHZ94" s="9"/>
      <c r="WIA94" s="78"/>
      <c r="WIB94" s="9"/>
      <c r="WIC94" s="9"/>
      <c r="WID94" s="78"/>
      <c r="WIE94" s="9"/>
      <c r="WIF94" s="9"/>
      <c r="WIG94" s="78"/>
      <c r="WIH94" s="9"/>
      <c r="WII94" s="9"/>
      <c r="WIJ94" s="78"/>
      <c r="WIK94" s="9"/>
      <c r="WIL94" s="9"/>
      <c r="WIM94" s="78"/>
      <c r="WIN94" s="9"/>
      <c r="WIO94" s="9"/>
      <c r="WIP94" s="78"/>
      <c r="WIQ94" s="9"/>
      <c r="WIR94" s="9"/>
      <c r="WIS94" s="78"/>
      <c r="WIT94" s="9"/>
      <c r="WIU94" s="9"/>
      <c r="WIV94" s="78"/>
      <c r="WIW94" s="9"/>
      <c r="WIX94" s="9"/>
      <c r="WIY94" s="78"/>
      <c r="WIZ94" s="9"/>
      <c r="WJA94" s="9"/>
      <c r="WJB94" s="78"/>
      <c r="WJC94" s="9"/>
      <c r="WJD94" s="9"/>
      <c r="WJE94" s="78"/>
      <c r="WJF94" s="9"/>
      <c r="WJG94" s="9"/>
      <c r="WJH94" s="78"/>
      <c r="WJI94" s="9"/>
      <c r="WJJ94" s="9"/>
      <c r="WJK94" s="78"/>
      <c r="WJL94" s="9"/>
      <c r="WJM94" s="9"/>
      <c r="WJN94" s="78"/>
      <c r="WJO94" s="9"/>
      <c r="WJP94" s="9"/>
      <c r="WJQ94" s="78"/>
      <c r="WJR94" s="10"/>
      <c r="WJS94" s="10"/>
      <c r="WJT94" s="10"/>
      <c r="WJU94" s="9"/>
      <c r="WJV94" s="9"/>
      <c r="WJW94" s="78"/>
      <c r="WJX94" s="10"/>
      <c r="WJY94" s="10"/>
      <c r="WJZ94" s="10"/>
      <c r="WKA94" s="9"/>
      <c r="WKB94" s="9"/>
      <c r="WKC94" s="78"/>
      <c r="WKD94" s="9"/>
      <c r="WKE94" s="9"/>
      <c r="WKF94" s="78"/>
      <c r="WKG94" s="10"/>
      <c r="WKH94" s="10"/>
      <c r="WKI94" s="10"/>
      <c r="WKJ94" s="10"/>
      <c r="WKK94" s="10"/>
      <c r="WKL94" s="10"/>
      <c r="WKM94" s="57"/>
      <c r="WKN94" s="58"/>
      <c r="WKO94" s="9"/>
      <c r="WKP94" s="9"/>
      <c r="WKQ94" s="78"/>
      <c r="WKR94" s="9"/>
      <c r="WKS94" s="9"/>
      <c r="WKT94" s="78"/>
      <c r="WKU94" s="9"/>
      <c r="WKV94" s="9"/>
      <c r="WKW94" s="78"/>
      <c r="WKX94" s="9"/>
      <c r="WKY94" s="9"/>
      <c r="WKZ94" s="78"/>
      <c r="WLA94" s="9"/>
      <c r="WLB94" s="9"/>
      <c r="WLC94" s="78"/>
      <c r="WLD94" s="9"/>
      <c r="WLE94" s="9"/>
      <c r="WLF94" s="78"/>
      <c r="WLG94" s="9"/>
      <c r="WLH94" s="9"/>
      <c r="WLI94" s="78"/>
      <c r="WLJ94" s="9"/>
      <c r="WLK94" s="9"/>
      <c r="WLL94" s="78"/>
      <c r="WLM94" s="9"/>
      <c r="WLN94" s="9"/>
      <c r="WLO94" s="78"/>
      <c r="WLP94" s="9"/>
      <c r="WLQ94" s="9"/>
      <c r="WLR94" s="78"/>
      <c r="WLS94" s="9"/>
      <c r="WLT94" s="9"/>
      <c r="WLU94" s="78"/>
      <c r="WLV94" s="9"/>
      <c r="WLW94" s="9"/>
      <c r="WLX94" s="78"/>
      <c r="WLY94" s="9"/>
      <c r="WLZ94" s="9"/>
      <c r="WMA94" s="78"/>
      <c r="WMB94" s="9"/>
      <c r="WMC94" s="9"/>
      <c r="WMD94" s="78"/>
      <c r="WME94" s="9"/>
      <c r="WMF94" s="9"/>
      <c r="WMG94" s="78"/>
      <c r="WMH94" s="9"/>
      <c r="WMI94" s="9"/>
      <c r="WMJ94" s="78"/>
      <c r="WMK94" s="9"/>
      <c r="WML94" s="9"/>
      <c r="WMM94" s="78"/>
      <c r="WMN94" s="9"/>
      <c r="WMO94" s="9"/>
      <c r="WMP94" s="78"/>
      <c r="WMQ94" s="9"/>
      <c r="WMR94" s="9"/>
      <c r="WMS94" s="78"/>
      <c r="WMT94" s="9"/>
      <c r="WMU94" s="9"/>
      <c r="WMV94" s="78"/>
      <c r="WMW94" s="9"/>
      <c r="WMX94" s="9"/>
      <c r="WMY94" s="78"/>
      <c r="WMZ94" s="10"/>
      <c r="WNA94" s="10"/>
      <c r="WNB94" s="10"/>
      <c r="WNC94" s="9"/>
      <c r="WND94" s="9"/>
      <c r="WNE94" s="78"/>
      <c r="WNF94" s="10"/>
      <c r="WNG94" s="10"/>
      <c r="WNH94" s="10"/>
      <c r="WNI94" s="9"/>
      <c r="WNJ94" s="9"/>
      <c r="WNK94" s="78"/>
      <c r="WNL94" s="9"/>
      <c r="WNM94" s="9"/>
      <c r="WNN94" s="78"/>
      <c r="WNO94" s="10"/>
      <c r="WNP94" s="10"/>
      <c r="WNQ94" s="10"/>
      <c r="WNR94" s="10"/>
      <c r="WNS94" s="10"/>
      <c r="WNT94" s="10"/>
      <c r="WNU94" s="57"/>
      <c r="WNV94" s="58"/>
      <c r="WNW94" s="9"/>
      <c r="WNX94" s="9"/>
      <c r="WNY94" s="78"/>
      <c r="WNZ94" s="9"/>
      <c r="WOA94" s="9"/>
      <c r="WOB94" s="78"/>
      <c r="WOC94" s="9"/>
      <c r="WOD94" s="9"/>
      <c r="WOE94" s="78"/>
      <c r="WOF94" s="9"/>
      <c r="WOG94" s="9"/>
      <c r="WOH94" s="78"/>
      <c r="WOI94" s="9"/>
      <c r="WOJ94" s="9"/>
      <c r="WOK94" s="78"/>
      <c r="WOL94" s="9"/>
      <c r="WOM94" s="9"/>
      <c r="WON94" s="78"/>
      <c r="WOO94" s="9"/>
      <c r="WOP94" s="9"/>
      <c r="WOQ94" s="78"/>
      <c r="WOR94" s="9"/>
      <c r="WOS94" s="9"/>
      <c r="WOT94" s="78"/>
      <c r="WOU94" s="9"/>
      <c r="WOV94" s="9"/>
      <c r="WOW94" s="78"/>
      <c r="WOX94" s="9"/>
      <c r="WOY94" s="9"/>
      <c r="WOZ94" s="78"/>
      <c r="WPA94" s="9"/>
      <c r="WPB94" s="9"/>
      <c r="WPC94" s="78"/>
      <c r="WPD94" s="9"/>
      <c r="WPE94" s="9"/>
      <c r="WPF94" s="78"/>
      <c r="WPG94" s="9"/>
      <c r="WPH94" s="9"/>
      <c r="WPI94" s="78"/>
      <c r="WPJ94" s="9"/>
      <c r="WPK94" s="9"/>
      <c r="WPL94" s="78"/>
      <c r="WPM94" s="9"/>
      <c r="WPN94" s="9"/>
      <c r="WPO94" s="78"/>
      <c r="WPP94" s="9"/>
      <c r="WPQ94" s="9"/>
      <c r="WPR94" s="78"/>
      <c r="WPS94" s="9"/>
      <c r="WPT94" s="9"/>
      <c r="WPU94" s="78"/>
      <c r="WPV94" s="9"/>
      <c r="WPW94" s="9"/>
      <c r="WPX94" s="78"/>
      <c r="WPY94" s="9"/>
      <c r="WPZ94" s="9"/>
      <c r="WQA94" s="78"/>
      <c r="WQB94" s="9"/>
      <c r="WQC94" s="9"/>
      <c r="WQD94" s="78"/>
      <c r="WQE94" s="9"/>
      <c r="WQF94" s="9"/>
      <c r="WQG94" s="78"/>
      <c r="WQH94" s="10"/>
      <c r="WQI94" s="10"/>
      <c r="WQJ94" s="10"/>
      <c r="WQK94" s="9"/>
      <c r="WQL94" s="9"/>
      <c r="WQM94" s="78"/>
      <c r="WQN94" s="10"/>
      <c r="WQO94" s="10"/>
      <c r="WQP94" s="10"/>
      <c r="WQQ94" s="9"/>
      <c r="WQR94" s="9"/>
      <c r="WQS94" s="78"/>
      <c r="WQT94" s="9"/>
      <c r="WQU94" s="9"/>
      <c r="WQV94" s="78"/>
      <c r="WQW94" s="10"/>
      <c r="WQX94" s="10"/>
      <c r="WQY94" s="10"/>
      <c r="WQZ94" s="10"/>
      <c r="WRA94" s="10"/>
      <c r="WRB94" s="10"/>
      <c r="WRC94" s="57"/>
      <c r="WRD94" s="58"/>
      <c r="WRE94" s="9"/>
      <c r="WRF94" s="9"/>
      <c r="WRG94" s="78"/>
      <c r="WRH94" s="9"/>
      <c r="WRI94" s="9"/>
      <c r="WRJ94" s="78"/>
      <c r="WRK94" s="9"/>
      <c r="WRL94" s="9"/>
      <c r="WRM94" s="78"/>
      <c r="WRN94" s="9"/>
      <c r="WRO94" s="9"/>
      <c r="WRP94" s="78"/>
      <c r="WRQ94" s="9"/>
      <c r="WRR94" s="9"/>
      <c r="WRS94" s="78"/>
      <c r="WRT94" s="9"/>
      <c r="WRU94" s="9"/>
      <c r="WRV94" s="78"/>
      <c r="WRW94" s="9"/>
      <c r="WRX94" s="9"/>
      <c r="WRY94" s="78"/>
      <c r="WRZ94" s="9"/>
      <c r="WSA94" s="9"/>
      <c r="WSB94" s="78"/>
      <c r="WSC94" s="9"/>
      <c r="WSD94" s="9"/>
      <c r="WSE94" s="78"/>
      <c r="WSF94" s="9"/>
      <c r="WSG94" s="9"/>
      <c r="WSH94" s="78"/>
      <c r="WSI94" s="9"/>
      <c r="WSJ94" s="9"/>
      <c r="WSK94" s="78"/>
      <c r="WSL94" s="9"/>
      <c r="WSM94" s="9"/>
      <c r="WSN94" s="78"/>
      <c r="WSO94" s="9"/>
      <c r="WSP94" s="9"/>
      <c r="WSQ94" s="78"/>
      <c r="WSR94" s="9"/>
      <c r="WSS94" s="9"/>
      <c r="WST94" s="78"/>
      <c r="WSU94" s="9"/>
      <c r="WSV94" s="9"/>
      <c r="WSW94" s="78"/>
      <c r="WSX94" s="9"/>
      <c r="WSY94" s="9"/>
      <c r="WSZ94" s="78"/>
      <c r="WTA94" s="9"/>
      <c r="WTB94" s="9"/>
      <c r="WTC94" s="78"/>
      <c r="WTD94" s="9"/>
      <c r="WTE94" s="9"/>
      <c r="WTF94" s="78"/>
      <c r="WTG94" s="9"/>
      <c r="WTH94" s="9"/>
      <c r="WTI94" s="78"/>
      <c r="WTJ94" s="9"/>
      <c r="WTK94" s="9"/>
      <c r="WTL94" s="78"/>
      <c r="WTM94" s="9"/>
      <c r="WTN94" s="9"/>
      <c r="WTO94" s="78"/>
      <c r="WTP94" s="10"/>
      <c r="WTQ94" s="10"/>
      <c r="WTR94" s="10"/>
      <c r="WTS94" s="9"/>
      <c r="WTT94" s="9"/>
      <c r="WTU94" s="78"/>
      <c r="WTV94" s="10"/>
      <c r="WTW94" s="10"/>
      <c r="WTX94" s="10"/>
      <c r="WTY94" s="9"/>
      <c r="WTZ94" s="9"/>
      <c r="WUA94" s="78"/>
      <c r="WUB94" s="9"/>
      <c r="WUC94" s="9"/>
      <c r="WUD94" s="78"/>
      <c r="WUE94" s="10"/>
      <c r="WUF94" s="10"/>
      <c r="WUG94" s="10"/>
      <c r="WUH94" s="10"/>
      <c r="WUI94" s="10"/>
      <c r="WUJ94" s="10"/>
      <c r="WUK94" s="57"/>
      <c r="WUL94" s="58"/>
      <c r="WUM94" s="9"/>
      <c r="WUN94" s="9"/>
      <c r="WUO94" s="78"/>
      <c r="WUP94" s="9"/>
      <c r="WUQ94" s="9"/>
      <c r="WUR94" s="78"/>
      <c r="WUS94" s="9"/>
      <c r="WUT94" s="9"/>
      <c r="WUU94" s="78"/>
      <c r="WUV94" s="9"/>
      <c r="WUW94" s="9"/>
      <c r="WUX94" s="78"/>
      <c r="WUY94" s="9"/>
      <c r="WUZ94" s="9"/>
      <c r="WVA94" s="78"/>
      <c r="WVB94" s="9"/>
      <c r="WVC94" s="9"/>
      <c r="WVD94" s="78"/>
      <c r="WVE94" s="9"/>
      <c r="WVF94" s="9"/>
      <c r="WVG94" s="78"/>
      <c r="WVH94" s="9"/>
      <c r="WVI94" s="9"/>
      <c r="WVJ94" s="78"/>
      <c r="WVK94" s="9"/>
      <c r="WVL94" s="9"/>
      <c r="WVM94" s="78"/>
      <c r="WVN94" s="9"/>
      <c r="WVO94" s="9"/>
      <c r="WVP94" s="78"/>
      <c r="WVQ94" s="9"/>
      <c r="WVR94" s="9"/>
      <c r="WVS94" s="78"/>
      <c r="WVT94" s="9"/>
      <c r="WVU94" s="9"/>
      <c r="WVV94" s="78"/>
      <c r="WVW94" s="9"/>
      <c r="WVX94" s="9"/>
      <c r="WVY94" s="78"/>
      <c r="WVZ94" s="9"/>
      <c r="WWA94" s="9"/>
      <c r="WWB94" s="78"/>
      <c r="WWC94" s="9"/>
      <c r="WWD94" s="9"/>
      <c r="WWE94" s="78"/>
      <c r="WWF94" s="9"/>
      <c r="WWG94" s="9"/>
      <c r="WWH94" s="78"/>
      <c r="WWI94" s="9"/>
      <c r="WWJ94" s="9"/>
      <c r="WWK94" s="78"/>
      <c r="WWL94" s="9"/>
      <c r="WWM94" s="9"/>
      <c r="WWN94" s="78"/>
      <c r="WWO94" s="9"/>
      <c r="WWP94" s="9"/>
      <c r="WWQ94" s="78"/>
      <c r="WWR94" s="9"/>
      <c r="WWS94" s="9"/>
      <c r="WWT94" s="78"/>
      <c r="WWU94" s="9"/>
      <c r="WWV94" s="9"/>
      <c r="WWW94" s="78"/>
      <c r="WWX94" s="10"/>
      <c r="WWY94" s="10"/>
      <c r="WWZ94" s="10"/>
      <c r="WXA94" s="9"/>
      <c r="WXB94" s="9"/>
      <c r="WXC94" s="78"/>
      <c r="WXD94" s="10"/>
      <c r="WXE94" s="10"/>
      <c r="WXF94" s="10"/>
      <c r="WXG94" s="9"/>
      <c r="WXH94" s="9"/>
      <c r="WXI94" s="78"/>
      <c r="WXJ94" s="9"/>
      <c r="WXK94" s="9"/>
      <c r="WXL94" s="78"/>
      <c r="WXM94" s="10"/>
      <c r="WXN94" s="10"/>
      <c r="WXO94" s="10"/>
      <c r="WXP94" s="10"/>
      <c r="WXQ94" s="10"/>
      <c r="WXR94" s="10"/>
      <c r="WXS94" s="57"/>
      <c r="WXT94" s="58"/>
      <c r="WXU94" s="9"/>
      <c r="WXV94" s="9"/>
      <c r="WXW94" s="78"/>
      <c r="WXX94" s="9"/>
      <c r="WXY94" s="9"/>
      <c r="WXZ94" s="78"/>
      <c r="WYA94" s="9"/>
      <c r="WYB94" s="9"/>
      <c r="WYC94" s="78"/>
      <c r="WYD94" s="9"/>
      <c r="WYE94" s="9"/>
      <c r="WYF94" s="78"/>
      <c r="WYG94" s="9"/>
      <c r="WYH94" s="9"/>
      <c r="WYI94" s="78"/>
      <c r="WYJ94" s="9"/>
      <c r="WYK94" s="9"/>
      <c r="WYL94" s="78"/>
      <c r="WYM94" s="9"/>
      <c r="WYN94" s="9"/>
      <c r="WYO94" s="78"/>
      <c r="WYP94" s="9"/>
      <c r="WYQ94" s="9"/>
      <c r="WYR94" s="78"/>
      <c r="WYS94" s="9"/>
      <c r="WYT94" s="9"/>
      <c r="WYU94" s="78"/>
      <c r="WYV94" s="9"/>
      <c r="WYW94" s="9"/>
      <c r="WYX94" s="78"/>
      <c r="WYY94" s="9"/>
      <c r="WYZ94" s="9"/>
      <c r="WZA94" s="78"/>
      <c r="WZB94" s="9"/>
      <c r="WZC94" s="9"/>
      <c r="WZD94" s="78"/>
      <c r="WZE94" s="9"/>
      <c r="WZF94" s="9"/>
      <c r="WZG94" s="78"/>
      <c r="WZH94" s="9"/>
      <c r="WZI94" s="9"/>
      <c r="WZJ94" s="78"/>
      <c r="WZK94" s="9"/>
      <c r="WZL94" s="9"/>
      <c r="WZM94" s="78"/>
      <c r="WZN94" s="9"/>
      <c r="WZO94" s="9"/>
      <c r="WZP94" s="78"/>
      <c r="WZQ94" s="9"/>
      <c r="WZR94" s="9"/>
      <c r="WZS94" s="78"/>
      <c r="WZT94" s="9"/>
      <c r="WZU94" s="9"/>
      <c r="WZV94" s="78"/>
      <c r="WZW94" s="9"/>
      <c r="WZX94" s="9"/>
      <c r="WZY94" s="78"/>
      <c r="WZZ94" s="9"/>
      <c r="XAA94" s="9"/>
      <c r="XAB94" s="78"/>
      <c r="XAC94" s="9"/>
      <c r="XAD94" s="9"/>
      <c r="XAE94" s="78"/>
      <c r="XAF94" s="10"/>
      <c r="XAG94" s="10"/>
      <c r="XAH94" s="10"/>
      <c r="XAI94" s="9"/>
      <c r="XAJ94" s="9"/>
      <c r="XAK94" s="78"/>
      <c r="XAL94" s="10"/>
      <c r="XAM94" s="10"/>
      <c r="XAN94" s="10"/>
      <c r="XAO94" s="9"/>
      <c r="XAP94" s="9"/>
      <c r="XAQ94" s="78"/>
      <c r="XAR94" s="9"/>
      <c r="XAS94" s="9"/>
      <c r="XAT94" s="78"/>
      <c r="XAU94" s="10"/>
      <c r="XAV94" s="10"/>
      <c r="XAW94" s="10"/>
      <c r="XAX94" s="10"/>
      <c r="XAY94" s="10"/>
      <c r="XAZ94" s="10"/>
      <c r="XBA94" s="57"/>
      <c r="XBB94" s="58"/>
      <c r="XBC94" s="9"/>
      <c r="XBD94" s="9"/>
      <c r="XBE94" s="78"/>
      <c r="XBF94" s="9"/>
      <c r="XBG94" s="9"/>
      <c r="XBH94" s="78"/>
      <c r="XBI94" s="9"/>
      <c r="XBJ94" s="9"/>
      <c r="XBK94" s="78"/>
      <c r="XBL94" s="9"/>
      <c r="XBM94" s="9"/>
      <c r="XBN94" s="78"/>
      <c r="XBO94" s="9"/>
      <c r="XBP94" s="9"/>
      <c r="XBQ94" s="78"/>
      <c r="XBR94" s="9"/>
      <c r="XBS94" s="9"/>
      <c r="XBT94" s="78"/>
      <c r="XBU94" s="9"/>
      <c r="XBV94" s="9"/>
      <c r="XBW94" s="78"/>
      <c r="XBX94" s="9"/>
      <c r="XBY94" s="9"/>
      <c r="XBZ94" s="78"/>
      <c r="XCA94" s="9"/>
      <c r="XCB94" s="9"/>
      <c r="XCC94" s="78"/>
      <c r="XCD94" s="9"/>
      <c r="XCE94" s="9"/>
      <c r="XCF94" s="78"/>
      <c r="XCG94" s="9"/>
      <c r="XCH94" s="9"/>
      <c r="XCI94" s="78"/>
      <c r="XCJ94" s="9"/>
      <c r="XCK94" s="9"/>
      <c r="XCL94" s="78"/>
      <c r="XCM94" s="9"/>
      <c r="XCN94" s="9"/>
      <c r="XCO94" s="78"/>
      <c r="XCP94" s="9"/>
      <c r="XCQ94" s="9"/>
      <c r="XCR94" s="78"/>
    </row>
    <row r="95" spans="1:16320" s="36" customFormat="1">
      <c r="A95" s="13">
        <v>84</v>
      </c>
      <c r="B95" s="14" t="s">
        <v>185</v>
      </c>
      <c r="C95" s="84"/>
      <c r="D95" s="84"/>
      <c r="E95" s="87">
        <v>0</v>
      </c>
      <c r="F95" s="84"/>
      <c r="G95" s="84"/>
      <c r="H95" s="87">
        <v>0</v>
      </c>
      <c r="I95" s="84"/>
      <c r="J95" s="84"/>
      <c r="K95" s="87">
        <v>0</v>
      </c>
      <c r="L95" s="86"/>
      <c r="M95" s="86"/>
      <c r="N95" s="87">
        <v>0</v>
      </c>
      <c r="O95" s="84"/>
      <c r="P95" s="84"/>
      <c r="Q95" s="87">
        <v>0</v>
      </c>
      <c r="R95" s="84"/>
      <c r="S95" s="84"/>
      <c r="T95" s="87">
        <v>0</v>
      </c>
      <c r="U95" s="84"/>
      <c r="V95" s="84"/>
      <c r="W95" s="87">
        <v>0</v>
      </c>
      <c r="X95" s="84"/>
      <c r="Y95" s="84"/>
      <c r="Z95" s="84">
        <f t="shared" si="209"/>
        <v>0</v>
      </c>
      <c r="AA95" s="84"/>
      <c r="AB95" s="84"/>
      <c r="AC95" s="84">
        <f t="shared" si="202"/>
        <v>0</v>
      </c>
      <c r="AD95" s="84"/>
      <c r="AE95" s="84"/>
      <c r="AF95" s="84">
        <f t="shared" si="203"/>
        <v>0</v>
      </c>
      <c r="AG95" s="84"/>
      <c r="AH95" s="84"/>
      <c r="AI95" s="84">
        <f t="shared" si="204"/>
        <v>0</v>
      </c>
      <c r="AJ95" s="84"/>
      <c r="AK95" s="84"/>
      <c r="AL95" s="84">
        <f t="shared" si="205"/>
        <v>0</v>
      </c>
      <c r="AM95" s="84"/>
      <c r="AN95" s="84"/>
      <c r="AO95" s="84">
        <f t="shared" si="206"/>
        <v>0</v>
      </c>
      <c r="AP95" s="84"/>
      <c r="AQ95" s="84">
        <v>0</v>
      </c>
      <c r="AR95" s="87">
        <v>0</v>
      </c>
      <c r="AS95" s="86"/>
      <c r="AT95" s="86"/>
      <c r="AU95" s="87">
        <v>0</v>
      </c>
      <c r="AV95" s="84"/>
      <c r="AW95" s="84"/>
      <c r="AX95" s="84">
        <f t="shared" si="207"/>
        <v>0</v>
      </c>
      <c r="AY95" s="84"/>
      <c r="AZ95" s="84"/>
      <c r="BA95" s="84">
        <f t="shared" si="208"/>
        <v>0</v>
      </c>
      <c r="BB95" s="84"/>
      <c r="BC95" s="84"/>
      <c r="BD95" s="87">
        <f>SUM(BC95-BB95)</f>
        <v>0</v>
      </c>
      <c r="BE95" s="86"/>
      <c r="BF95" s="86"/>
      <c r="BG95" s="87">
        <f t="shared" ref="BG95:BG98" si="215">SUM(BF95-BE95)</f>
        <v>0</v>
      </c>
      <c r="BH95" s="86"/>
      <c r="BI95" s="86"/>
      <c r="BJ95" s="87">
        <f t="shared" ref="BJ95:BJ98" si="216">SUM(BI95-BH95)</f>
        <v>0</v>
      </c>
      <c r="BK95" s="86"/>
      <c r="BL95" s="86"/>
      <c r="BM95" s="87">
        <f t="shared" si="188"/>
        <v>0</v>
      </c>
      <c r="BN95" s="91">
        <f t="shared" si="183"/>
        <v>0</v>
      </c>
      <c r="BO95" s="91">
        <f t="shared" si="183"/>
        <v>0</v>
      </c>
      <c r="BP95" s="91">
        <f t="shared" si="183"/>
        <v>0</v>
      </c>
      <c r="BQ95" s="86"/>
      <c r="BR95" s="86"/>
      <c r="BS95" s="87">
        <f t="shared" si="184"/>
        <v>0</v>
      </c>
      <c r="BT95" s="91">
        <f t="shared" ref="BT95:BV98" si="217">SUM(BQ95)</f>
        <v>0</v>
      </c>
      <c r="BU95" s="91">
        <f t="shared" si="217"/>
        <v>0</v>
      </c>
      <c r="BV95" s="91">
        <f t="shared" si="217"/>
        <v>0</v>
      </c>
      <c r="BW95" s="86"/>
      <c r="BX95" s="86"/>
      <c r="BY95" s="87">
        <f t="shared" si="201"/>
        <v>0</v>
      </c>
      <c r="BZ95" s="86"/>
      <c r="CA95" s="86"/>
      <c r="CB95" s="87">
        <f t="shared" si="185"/>
        <v>0</v>
      </c>
      <c r="CC95" s="91">
        <f t="shared" si="186"/>
        <v>0</v>
      </c>
      <c r="CD95" s="91">
        <f t="shared" si="186"/>
        <v>0</v>
      </c>
      <c r="CE95" s="91">
        <f t="shared" si="186"/>
        <v>0</v>
      </c>
      <c r="CF95" s="91">
        <f t="shared" si="187"/>
        <v>0</v>
      </c>
      <c r="CG95" s="91">
        <f t="shared" si="187"/>
        <v>0</v>
      </c>
      <c r="CH95" s="91">
        <f t="shared" si="187"/>
        <v>0</v>
      </c>
    </row>
    <row r="96" spans="1:16320">
      <c r="A96" s="13">
        <v>85</v>
      </c>
      <c r="B96" s="14" t="s">
        <v>186</v>
      </c>
      <c r="C96" s="84"/>
      <c r="D96" s="84"/>
      <c r="E96" s="87">
        <v>0</v>
      </c>
      <c r="F96" s="84"/>
      <c r="G96" s="84"/>
      <c r="H96" s="87">
        <v>0</v>
      </c>
      <c r="I96" s="84"/>
      <c r="J96" s="84"/>
      <c r="K96" s="87">
        <v>0</v>
      </c>
      <c r="L96" s="86"/>
      <c r="M96" s="86"/>
      <c r="N96" s="87">
        <v>0</v>
      </c>
      <c r="O96" s="84"/>
      <c r="P96" s="84"/>
      <c r="Q96" s="87">
        <v>0</v>
      </c>
      <c r="R96" s="84"/>
      <c r="S96" s="84"/>
      <c r="T96" s="87">
        <v>0</v>
      </c>
      <c r="U96" s="84"/>
      <c r="V96" s="84"/>
      <c r="W96" s="87">
        <v>0</v>
      </c>
      <c r="X96" s="84"/>
      <c r="Y96" s="84"/>
      <c r="Z96" s="84">
        <f t="shared" si="209"/>
        <v>0</v>
      </c>
      <c r="AA96" s="84"/>
      <c r="AB96" s="84"/>
      <c r="AC96" s="84">
        <f t="shared" si="202"/>
        <v>0</v>
      </c>
      <c r="AD96" s="84"/>
      <c r="AE96" s="84"/>
      <c r="AF96" s="84">
        <f t="shared" si="203"/>
        <v>0</v>
      </c>
      <c r="AG96" s="84"/>
      <c r="AH96" s="84"/>
      <c r="AI96" s="84">
        <f t="shared" si="204"/>
        <v>0</v>
      </c>
      <c r="AJ96" s="84"/>
      <c r="AK96" s="84"/>
      <c r="AL96" s="84">
        <f t="shared" si="205"/>
        <v>0</v>
      </c>
      <c r="AM96" s="84"/>
      <c r="AN96" s="84"/>
      <c r="AO96" s="84">
        <f t="shared" si="206"/>
        <v>0</v>
      </c>
      <c r="AP96" s="84"/>
      <c r="AQ96" s="84"/>
      <c r="AR96" s="87">
        <v>0</v>
      </c>
      <c r="AS96" s="86"/>
      <c r="AT96" s="86"/>
      <c r="AU96" s="87">
        <v>0</v>
      </c>
      <c r="AV96" s="84"/>
      <c r="AW96" s="84"/>
      <c r="AX96" s="84">
        <f t="shared" si="207"/>
        <v>0</v>
      </c>
      <c r="AY96" s="84"/>
      <c r="AZ96" s="84"/>
      <c r="BA96" s="84">
        <f t="shared" si="208"/>
        <v>0</v>
      </c>
      <c r="BB96" s="84"/>
      <c r="BC96" s="84"/>
      <c r="BD96" s="87">
        <f>SUM(BC96-BB96)</f>
        <v>0</v>
      </c>
      <c r="BE96" s="86"/>
      <c r="BF96" s="86"/>
      <c r="BG96" s="87">
        <f t="shared" si="215"/>
        <v>0</v>
      </c>
      <c r="BH96" s="86"/>
      <c r="BI96" s="86"/>
      <c r="BJ96" s="87">
        <f t="shared" si="216"/>
        <v>0</v>
      </c>
      <c r="BK96" s="86"/>
      <c r="BL96" s="86"/>
      <c r="BM96" s="87">
        <f t="shared" si="188"/>
        <v>0</v>
      </c>
      <c r="BN96" s="91">
        <f t="shared" si="183"/>
        <v>0</v>
      </c>
      <c r="BO96" s="91">
        <f t="shared" si="183"/>
        <v>0</v>
      </c>
      <c r="BP96" s="91">
        <f t="shared" si="183"/>
        <v>0</v>
      </c>
      <c r="BQ96" s="86"/>
      <c r="BR96" s="86"/>
      <c r="BS96" s="87">
        <f t="shared" si="184"/>
        <v>0</v>
      </c>
      <c r="BT96" s="91">
        <f t="shared" si="217"/>
        <v>0</v>
      </c>
      <c r="BU96" s="91">
        <f t="shared" si="217"/>
        <v>0</v>
      </c>
      <c r="BV96" s="91">
        <f t="shared" si="217"/>
        <v>0</v>
      </c>
      <c r="BW96" s="86"/>
      <c r="BX96" s="86"/>
      <c r="BY96" s="87">
        <f t="shared" si="201"/>
        <v>0</v>
      </c>
      <c r="BZ96" s="86"/>
      <c r="CA96" s="86"/>
      <c r="CB96" s="87">
        <f t="shared" si="185"/>
        <v>0</v>
      </c>
      <c r="CC96" s="91">
        <f t="shared" si="186"/>
        <v>0</v>
      </c>
      <c r="CD96" s="91">
        <f t="shared" si="186"/>
        <v>0</v>
      </c>
      <c r="CE96" s="91">
        <f t="shared" si="186"/>
        <v>0</v>
      </c>
      <c r="CF96" s="91">
        <f t="shared" si="187"/>
        <v>0</v>
      </c>
      <c r="CG96" s="91">
        <f t="shared" si="187"/>
        <v>0</v>
      </c>
      <c r="CH96" s="91">
        <f t="shared" si="187"/>
        <v>0</v>
      </c>
    </row>
    <row r="97" spans="1:16320">
      <c r="A97" s="13">
        <v>86</v>
      </c>
      <c r="B97" s="14" t="s">
        <v>187</v>
      </c>
      <c r="C97" s="84"/>
      <c r="D97" s="84"/>
      <c r="E97" s="87">
        <v>0</v>
      </c>
      <c r="F97" s="84"/>
      <c r="G97" s="84"/>
      <c r="H97" s="87">
        <v>0</v>
      </c>
      <c r="I97" s="84"/>
      <c r="J97" s="84"/>
      <c r="K97" s="87">
        <v>0</v>
      </c>
      <c r="L97" s="86"/>
      <c r="M97" s="86"/>
      <c r="N97" s="87">
        <v>0</v>
      </c>
      <c r="O97" s="84"/>
      <c r="P97" s="84"/>
      <c r="Q97" s="87">
        <v>0</v>
      </c>
      <c r="R97" s="84"/>
      <c r="S97" s="84"/>
      <c r="T97" s="87">
        <v>0</v>
      </c>
      <c r="U97" s="84"/>
      <c r="V97" s="84"/>
      <c r="W97" s="87">
        <v>0</v>
      </c>
      <c r="X97" s="84"/>
      <c r="Y97" s="84"/>
      <c r="Z97" s="84">
        <f t="shared" si="209"/>
        <v>0</v>
      </c>
      <c r="AA97" s="84"/>
      <c r="AB97" s="84"/>
      <c r="AC97" s="84">
        <f t="shared" si="202"/>
        <v>0</v>
      </c>
      <c r="AD97" s="84"/>
      <c r="AE97" s="84"/>
      <c r="AF97" s="84">
        <f t="shared" si="203"/>
        <v>0</v>
      </c>
      <c r="AG97" s="84"/>
      <c r="AH97" s="84"/>
      <c r="AI97" s="84">
        <f t="shared" si="204"/>
        <v>0</v>
      </c>
      <c r="AJ97" s="84"/>
      <c r="AK97" s="84"/>
      <c r="AL97" s="84">
        <f t="shared" si="205"/>
        <v>0</v>
      </c>
      <c r="AM97" s="84"/>
      <c r="AN97" s="84"/>
      <c r="AO97" s="84">
        <f t="shared" si="206"/>
        <v>0</v>
      </c>
      <c r="AP97" s="84"/>
      <c r="AQ97" s="84"/>
      <c r="AR97" s="87">
        <v>0</v>
      </c>
      <c r="AS97" s="86"/>
      <c r="AT97" s="86"/>
      <c r="AU97" s="87">
        <v>0</v>
      </c>
      <c r="AV97" s="84"/>
      <c r="AW97" s="84"/>
      <c r="AX97" s="84">
        <f t="shared" si="207"/>
        <v>0</v>
      </c>
      <c r="AY97" s="84"/>
      <c r="AZ97" s="84"/>
      <c r="BA97" s="84">
        <f t="shared" si="208"/>
        <v>0</v>
      </c>
      <c r="BB97" s="84"/>
      <c r="BC97" s="84"/>
      <c r="BD97" s="87">
        <f>SUM(BC97-BB97)</f>
        <v>0</v>
      </c>
      <c r="BE97" s="86"/>
      <c r="BF97" s="86"/>
      <c r="BG97" s="87">
        <f t="shared" si="215"/>
        <v>0</v>
      </c>
      <c r="BH97" s="86"/>
      <c r="BI97" s="86"/>
      <c r="BJ97" s="87">
        <f t="shared" si="216"/>
        <v>0</v>
      </c>
      <c r="BK97" s="86"/>
      <c r="BL97" s="86"/>
      <c r="BM97" s="87">
        <f t="shared" si="188"/>
        <v>0</v>
      </c>
      <c r="BN97" s="91">
        <f t="shared" si="183"/>
        <v>0</v>
      </c>
      <c r="BO97" s="91">
        <f t="shared" si="183"/>
        <v>0</v>
      </c>
      <c r="BP97" s="91">
        <f t="shared" si="183"/>
        <v>0</v>
      </c>
      <c r="BQ97" s="86"/>
      <c r="BR97" s="86"/>
      <c r="BS97" s="87">
        <f t="shared" si="184"/>
        <v>0</v>
      </c>
      <c r="BT97" s="91">
        <f t="shared" si="217"/>
        <v>0</v>
      </c>
      <c r="BU97" s="91">
        <f t="shared" si="217"/>
        <v>0</v>
      </c>
      <c r="BV97" s="91">
        <f t="shared" si="217"/>
        <v>0</v>
      </c>
      <c r="BW97" s="86"/>
      <c r="BX97" s="86"/>
      <c r="BY97" s="87">
        <f t="shared" si="201"/>
        <v>0</v>
      </c>
      <c r="BZ97" s="86"/>
      <c r="CA97" s="86"/>
      <c r="CB97" s="87">
        <f t="shared" si="185"/>
        <v>0</v>
      </c>
      <c r="CC97" s="91">
        <f t="shared" si="186"/>
        <v>0</v>
      </c>
      <c r="CD97" s="91">
        <f t="shared" si="186"/>
        <v>0</v>
      </c>
      <c r="CE97" s="91">
        <f t="shared" si="186"/>
        <v>0</v>
      </c>
      <c r="CF97" s="91">
        <f t="shared" si="187"/>
        <v>0</v>
      </c>
      <c r="CG97" s="91">
        <f t="shared" si="187"/>
        <v>0</v>
      </c>
      <c r="CH97" s="91">
        <f t="shared" si="187"/>
        <v>0</v>
      </c>
    </row>
    <row r="98" spans="1:16320">
      <c r="A98" s="13">
        <v>87</v>
      </c>
      <c r="B98" s="14" t="s">
        <v>188</v>
      </c>
      <c r="C98" s="84"/>
      <c r="D98" s="84"/>
      <c r="E98" s="87">
        <v>0</v>
      </c>
      <c r="F98" s="84"/>
      <c r="G98" s="84"/>
      <c r="H98" s="87">
        <v>0</v>
      </c>
      <c r="I98" s="84"/>
      <c r="J98" s="84"/>
      <c r="K98" s="87">
        <v>0</v>
      </c>
      <c r="L98" s="86"/>
      <c r="M98" s="86"/>
      <c r="N98" s="87">
        <v>0</v>
      </c>
      <c r="O98" s="84"/>
      <c r="P98" s="84"/>
      <c r="Q98" s="87">
        <v>0</v>
      </c>
      <c r="R98" s="84"/>
      <c r="S98" s="84"/>
      <c r="T98" s="87">
        <v>0</v>
      </c>
      <c r="U98" s="84"/>
      <c r="V98" s="84"/>
      <c r="W98" s="87">
        <v>0</v>
      </c>
      <c r="X98" s="84"/>
      <c r="Y98" s="84"/>
      <c r="Z98" s="84">
        <f t="shared" si="209"/>
        <v>0</v>
      </c>
      <c r="AA98" s="84"/>
      <c r="AB98" s="84"/>
      <c r="AC98" s="84">
        <f t="shared" si="202"/>
        <v>0</v>
      </c>
      <c r="AD98" s="84"/>
      <c r="AE98" s="84"/>
      <c r="AF98" s="84">
        <f t="shared" si="203"/>
        <v>0</v>
      </c>
      <c r="AG98" s="84"/>
      <c r="AH98" s="84"/>
      <c r="AI98" s="84">
        <f t="shared" si="204"/>
        <v>0</v>
      </c>
      <c r="AJ98" s="84"/>
      <c r="AK98" s="84"/>
      <c r="AL98" s="84">
        <f t="shared" si="205"/>
        <v>0</v>
      </c>
      <c r="AM98" s="84"/>
      <c r="AN98" s="84"/>
      <c r="AO98" s="84">
        <f t="shared" si="206"/>
        <v>0</v>
      </c>
      <c r="AP98" s="84"/>
      <c r="AQ98" s="84"/>
      <c r="AR98" s="87">
        <v>0</v>
      </c>
      <c r="AS98" s="86"/>
      <c r="AT98" s="86"/>
      <c r="AU98" s="87">
        <v>0</v>
      </c>
      <c r="AV98" s="84"/>
      <c r="AW98" s="84"/>
      <c r="AX98" s="84">
        <f t="shared" si="207"/>
        <v>0</v>
      </c>
      <c r="AY98" s="84"/>
      <c r="AZ98" s="84"/>
      <c r="BA98" s="84">
        <f t="shared" si="208"/>
        <v>0</v>
      </c>
      <c r="BB98" s="84"/>
      <c r="BC98" s="84"/>
      <c r="BD98" s="87">
        <f>SUM(BC98-BB98)</f>
        <v>0</v>
      </c>
      <c r="BE98" s="86"/>
      <c r="BF98" s="86"/>
      <c r="BG98" s="87">
        <f t="shared" si="215"/>
        <v>0</v>
      </c>
      <c r="BH98" s="86"/>
      <c r="BI98" s="86"/>
      <c r="BJ98" s="87">
        <f t="shared" si="216"/>
        <v>0</v>
      </c>
      <c r="BK98" s="86"/>
      <c r="BL98" s="86"/>
      <c r="BM98" s="87">
        <f t="shared" si="188"/>
        <v>0</v>
      </c>
      <c r="BN98" s="91">
        <f t="shared" si="183"/>
        <v>0</v>
      </c>
      <c r="BO98" s="91">
        <f t="shared" si="183"/>
        <v>0</v>
      </c>
      <c r="BP98" s="91">
        <f t="shared" si="183"/>
        <v>0</v>
      </c>
      <c r="BQ98" s="86"/>
      <c r="BR98" s="86"/>
      <c r="BS98" s="87">
        <f t="shared" si="184"/>
        <v>0</v>
      </c>
      <c r="BT98" s="91">
        <f t="shared" si="217"/>
        <v>0</v>
      </c>
      <c r="BU98" s="91">
        <f t="shared" si="217"/>
        <v>0</v>
      </c>
      <c r="BV98" s="91">
        <f t="shared" si="217"/>
        <v>0</v>
      </c>
      <c r="BW98" s="86"/>
      <c r="BX98" s="86"/>
      <c r="BY98" s="87">
        <f t="shared" si="201"/>
        <v>0</v>
      </c>
      <c r="BZ98" s="86"/>
      <c r="CA98" s="86"/>
      <c r="CB98" s="87">
        <f t="shared" si="185"/>
        <v>0</v>
      </c>
      <c r="CC98" s="91">
        <f t="shared" si="186"/>
        <v>0</v>
      </c>
      <c r="CD98" s="91">
        <f t="shared" si="186"/>
        <v>0</v>
      </c>
      <c r="CE98" s="91">
        <f t="shared" si="186"/>
        <v>0</v>
      </c>
      <c r="CF98" s="91">
        <f t="shared" si="187"/>
        <v>0</v>
      </c>
      <c r="CG98" s="91">
        <f t="shared" si="187"/>
        <v>0</v>
      </c>
      <c r="CH98" s="91">
        <f t="shared" si="187"/>
        <v>0</v>
      </c>
    </row>
    <row r="99" spans="1:16320">
      <c r="A99" s="57">
        <v>88</v>
      </c>
      <c r="B99" s="58" t="s">
        <v>125</v>
      </c>
      <c r="C99" s="106">
        <f>SUM(C100:C107)</f>
        <v>0</v>
      </c>
      <c r="D99" s="106">
        <f>SUM(D100:D107)</f>
        <v>0</v>
      </c>
      <c r="E99" s="176">
        <v>0</v>
      </c>
      <c r="F99" s="106">
        <f>SUM(F100:F107)</f>
        <v>0</v>
      </c>
      <c r="G99" s="106">
        <f>SUM(G100:G107)</f>
        <v>0</v>
      </c>
      <c r="H99" s="176">
        <v>0</v>
      </c>
      <c r="I99" s="106">
        <f>SUM(I100:I107)</f>
        <v>0</v>
      </c>
      <c r="J99" s="106">
        <f>SUM(J100:J107)</f>
        <v>0</v>
      </c>
      <c r="K99" s="176">
        <v>0</v>
      </c>
      <c r="L99" s="88">
        <v>0</v>
      </c>
      <c r="M99" s="88">
        <v>0</v>
      </c>
      <c r="N99" s="176">
        <v>0</v>
      </c>
      <c r="O99" s="106">
        <f>SUM(O100:O107)</f>
        <v>0</v>
      </c>
      <c r="P99" s="106">
        <f>SUM(P100:P107)</f>
        <v>0</v>
      </c>
      <c r="Q99" s="176">
        <v>0</v>
      </c>
      <c r="R99" s="106">
        <f>SUM(R100:R107)</f>
        <v>0</v>
      </c>
      <c r="S99" s="106">
        <f>SUM(S100:S107)</f>
        <v>0</v>
      </c>
      <c r="T99" s="176">
        <v>0</v>
      </c>
      <c r="U99" s="106">
        <f>SUM(U100:U107)</f>
        <v>0</v>
      </c>
      <c r="V99" s="106">
        <f>SUM(V100:V107)</f>
        <v>0</v>
      </c>
      <c r="W99" s="176">
        <v>0</v>
      </c>
      <c r="X99" s="106">
        <f>SUM(X100:X107)</f>
        <v>0</v>
      </c>
      <c r="Y99" s="106">
        <f>SUM(Y100:Y107)</f>
        <v>0</v>
      </c>
      <c r="Z99" s="106">
        <f t="shared" si="209"/>
        <v>0</v>
      </c>
      <c r="AA99" s="106">
        <f t="shared" ref="AA99:AQ99" si="218">SUM(AA100:AA107)</f>
        <v>0</v>
      </c>
      <c r="AB99" s="106">
        <f t="shared" si="218"/>
        <v>0</v>
      </c>
      <c r="AC99" s="106">
        <f t="shared" si="202"/>
        <v>0</v>
      </c>
      <c r="AD99" s="106">
        <f t="shared" si="218"/>
        <v>0</v>
      </c>
      <c r="AE99" s="106">
        <f t="shared" si="218"/>
        <v>0</v>
      </c>
      <c r="AF99" s="106">
        <f t="shared" si="203"/>
        <v>0</v>
      </c>
      <c r="AG99" s="106">
        <f t="shared" si="218"/>
        <v>0</v>
      </c>
      <c r="AH99" s="106">
        <f t="shared" si="218"/>
        <v>0</v>
      </c>
      <c r="AI99" s="106">
        <f t="shared" si="204"/>
        <v>0</v>
      </c>
      <c r="AJ99" s="106">
        <f t="shared" si="218"/>
        <v>0</v>
      </c>
      <c r="AK99" s="106">
        <f t="shared" si="218"/>
        <v>0</v>
      </c>
      <c r="AL99" s="106">
        <f t="shared" si="205"/>
        <v>0</v>
      </c>
      <c r="AM99" s="106">
        <f t="shared" si="218"/>
        <v>0</v>
      </c>
      <c r="AN99" s="106">
        <f t="shared" si="218"/>
        <v>0</v>
      </c>
      <c r="AO99" s="106">
        <f t="shared" si="206"/>
        <v>0</v>
      </c>
      <c r="AP99" s="106">
        <f t="shared" si="218"/>
        <v>0</v>
      </c>
      <c r="AQ99" s="106">
        <f t="shared" si="218"/>
        <v>0</v>
      </c>
      <c r="AR99" s="176">
        <v>0</v>
      </c>
      <c r="AS99" s="88">
        <v>0</v>
      </c>
      <c r="AT99" s="88">
        <v>0</v>
      </c>
      <c r="AU99" s="176">
        <v>0</v>
      </c>
      <c r="AV99" s="106">
        <f t="shared" ref="AV99:BC99" si="219">SUM(AV100:AV107)</f>
        <v>0</v>
      </c>
      <c r="AW99" s="106">
        <f t="shared" si="219"/>
        <v>0</v>
      </c>
      <c r="AX99" s="106">
        <f t="shared" si="207"/>
        <v>0</v>
      </c>
      <c r="AY99" s="106">
        <f t="shared" si="219"/>
        <v>0</v>
      </c>
      <c r="AZ99" s="106">
        <f t="shared" si="219"/>
        <v>0</v>
      </c>
      <c r="BA99" s="106">
        <f t="shared" si="208"/>
        <v>0</v>
      </c>
      <c r="BB99" s="106">
        <f t="shared" si="219"/>
        <v>0</v>
      </c>
      <c r="BC99" s="106">
        <f t="shared" si="219"/>
        <v>0</v>
      </c>
      <c r="BD99" s="176">
        <f t="shared" si="179"/>
        <v>0</v>
      </c>
      <c r="BE99" s="88">
        <f>SUM(BE100:BE107)</f>
        <v>0</v>
      </c>
      <c r="BF99" s="88">
        <f>SUM(BF100:BF107)</f>
        <v>0</v>
      </c>
      <c r="BG99" s="176">
        <f t="shared" si="181"/>
        <v>0</v>
      </c>
      <c r="BH99" s="88">
        <f>SUM(BH100:BH107)</f>
        <v>0</v>
      </c>
      <c r="BI99" s="88">
        <f>SUM(BI100:BI107)</f>
        <v>0</v>
      </c>
      <c r="BJ99" s="176">
        <f t="shared" si="182"/>
        <v>0</v>
      </c>
      <c r="BK99" s="88">
        <f>SUM(BK100:BK107)</f>
        <v>0</v>
      </c>
      <c r="BL99" s="88">
        <f>SUM(BL100:BL107)</f>
        <v>0</v>
      </c>
      <c r="BM99" s="176">
        <f t="shared" si="188"/>
        <v>0</v>
      </c>
      <c r="BN99" s="90">
        <f t="shared" si="183"/>
        <v>0</v>
      </c>
      <c r="BO99" s="90">
        <f t="shared" si="183"/>
        <v>0</v>
      </c>
      <c r="BP99" s="90">
        <f t="shared" si="183"/>
        <v>0</v>
      </c>
      <c r="BQ99" s="88">
        <f>SUM(BQ100:BQ107)</f>
        <v>0</v>
      </c>
      <c r="BR99" s="88">
        <f>SUM(BR100:BR107)</f>
        <v>0</v>
      </c>
      <c r="BS99" s="176">
        <f t="shared" si="184"/>
        <v>0</v>
      </c>
      <c r="BT99" s="90">
        <f t="shared" si="214"/>
        <v>0</v>
      </c>
      <c r="BU99" s="90">
        <f t="shared" si="214"/>
        <v>0</v>
      </c>
      <c r="BV99" s="90">
        <f t="shared" si="214"/>
        <v>0</v>
      </c>
      <c r="BW99" s="88">
        <f>SUM(BW100:BW107)</f>
        <v>0</v>
      </c>
      <c r="BX99" s="88">
        <f>SUM(BX100:BX107)</f>
        <v>0</v>
      </c>
      <c r="BY99" s="176">
        <f t="shared" si="201"/>
        <v>0</v>
      </c>
      <c r="BZ99" s="88">
        <f>SUM(BZ100:BZ107)</f>
        <v>0</v>
      </c>
      <c r="CA99" s="88">
        <f>SUM(CA100:CA107)</f>
        <v>0</v>
      </c>
      <c r="CB99" s="176">
        <f t="shared" si="185"/>
        <v>0</v>
      </c>
      <c r="CC99" s="90">
        <f t="shared" si="186"/>
        <v>0</v>
      </c>
      <c r="CD99" s="90">
        <f t="shared" si="186"/>
        <v>0</v>
      </c>
      <c r="CE99" s="90">
        <f t="shared" si="186"/>
        <v>0</v>
      </c>
      <c r="CF99" s="90">
        <f t="shared" si="187"/>
        <v>0</v>
      </c>
      <c r="CG99" s="90">
        <f t="shared" si="187"/>
        <v>0</v>
      </c>
      <c r="CH99" s="90">
        <f t="shared" si="187"/>
        <v>0</v>
      </c>
      <c r="CI99" s="78"/>
      <c r="CJ99" s="10"/>
      <c r="CK99" s="10"/>
      <c r="CL99" s="10"/>
      <c r="CM99" s="9"/>
      <c r="CN99" s="9"/>
      <c r="CO99" s="78"/>
      <c r="CP99" s="10"/>
      <c r="CQ99" s="10"/>
      <c r="CR99" s="10"/>
      <c r="CS99" s="9"/>
      <c r="CT99" s="9"/>
      <c r="CU99" s="78"/>
      <c r="CV99" s="9"/>
      <c r="CW99" s="9"/>
      <c r="CX99" s="78"/>
      <c r="CY99" s="10"/>
      <c r="CZ99" s="10"/>
      <c r="DA99" s="10"/>
      <c r="DB99" s="10"/>
      <c r="DC99" s="10"/>
      <c r="DD99" s="10"/>
      <c r="DE99" s="57"/>
      <c r="DF99" s="58"/>
      <c r="DG99" s="9"/>
      <c r="DH99" s="9"/>
      <c r="DI99" s="78"/>
      <c r="DJ99" s="9"/>
      <c r="DK99" s="9"/>
      <c r="DL99" s="78"/>
      <c r="DM99" s="9"/>
      <c r="DN99" s="9"/>
      <c r="DO99" s="78"/>
      <c r="DP99" s="9"/>
      <c r="DQ99" s="9"/>
      <c r="DR99" s="78"/>
      <c r="DS99" s="9"/>
      <c r="DT99" s="9"/>
      <c r="DU99" s="78"/>
      <c r="DV99" s="9"/>
      <c r="DW99" s="9"/>
      <c r="DX99" s="78"/>
      <c r="DY99" s="9"/>
      <c r="DZ99" s="9"/>
      <c r="EA99" s="78"/>
      <c r="EB99" s="9"/>
      <c r="EC99" s="9"/>
      <c r="ED99" s="78"/>
      <c r="EE99" s="9"/>
      <c r="EF99" s="9"/>
      <c r="EG99" s="78"/>
      <c r="EH99" s="9"/>
      <c r="EI99" s="9"/>
      <c r="EJ99" s="78"/>
      <c r="EK99" s="9"/>
      <c r="EL99" s="9"/>
      <c r="EM99" s="78"/>
      <c r="EN99" s="9"/>
      <c r="EO99" s="9"/>
      <c r="EP99" s="78"/>
      <c r="EQ99" s="9"/>
      <c r="ER99" s="9"/>
      <c r="ES99" s="78"/>
      <c r="ET99" s="9"/>
      <c r="EU99" s="9"/>
      <c r="EV99" s="78"/>
      <c r="EW99" s="9"/>
      <c r="EX99" s="9"/>
      <c r="EY99" s="78"/>
      <c r="EZ99" s="9"/>
      <c r="FA99" s="9"/>
      <c r="FB99" s="78"/>
      <c r="FC99" s="9"/>
      <c r="FD99" s="9"/>
      <c r="FE99" s="78"/>
      <c r="FF99" s="9"/>
      <c r="FG99" s="9"/>
      <c r="FH99" s="78"/>
      <c r="FI99" s="9"/>
      <c r="FJ99" s="9"/>
      <c r="FK99" s="78"/>
      <c r="FL99" s="9"/>
      <c r="FM99" s="9"/>
      <c r="FN99" s="78"/>
      <c r="FO99" s="9"/>
      <c r="FP99" s="9"/>
      <c r="FQ99" s="78"/>
      <c r="FR99" s="10"/>
      <c r="FS99" s="10"/>
      <c r="FT99" s="10"/>
      <c r="FU99" s="9"/>
      <c r="FV99" s="9"/>
      <c r="FW99" s="78"/>
      <c r="FX99" s="10"/>
      <c r="FY99" s="10"/>
      <c r="FZ99" s="10"/>
      <c r="GA99" s="9"/>
      <c r="GB99" s="9"/>
      <c r="GC99" s="78"/>
      <c r="GD99" s="9"/>
      <c r="GE99" s="9"/>
      <c r="GF99" s="78"/>
      <c r="GG99" s="10"/>
      <c r="GH99" s="10"/>
      <c r="GI99" s="10"/>
      <c r="GJ99" s="10"/>
      <c r="GK99" s="10"/>
      <c r="GL99" s="10"/>
      <c r="GM99" s="57"/>
      <c r="GN99" s="58"/>
      <c r="GO99" s="9"/>
      <c r="GP99" s="9"/>
      <c r="GQ99" s="78"/>
      <c r="GR99" s="9"/>
      <c r="GS99" s="9"/>
      <c r="GT99" s="78"/>
      <c r="GU99" s="9"/>
      <c r="GV99" s="9"/>
      <c r="GW99" s="78"/>
      <c r="GX99" s="9"/>
      <c r="GY99" s="9"/>
      <c r="GZ99" s="78"/>
      <c r="HA99" s="9"/>
      <c r="HB99" s="9"/>
      <c r="HC99" s="78"/>
      <c r="HD99" s="9"/>
      <c r="HE99" s="9"/>
      <c r="HF99" s="78"/>
      <c r="HG99" s="9"/>
      <c r="HH99" s="9"/>
      <c r="HI99" s="78"/>
      <c r="HJ99" s="9"/>
      <c r="HK99" s="9"/>
      <c r="HL99" s="78"/>
      <c r="HM99" s="9"/>
      <c r="HN99" s="9"/>
      <c r="HO99" s="78"/>
      <c r="HP99" s="9"/>
      <c r="HQ99" s="9"/>
      <c r="HR99" s="78"/>
      <c r="HS99" s="9"/>
      <c r="HT99" s="9"/>
      <c r="HU99" s="78"/>
      <c r="HV99" s="9"/>
      <c r="HW99" s="9"/>
      <c r="HX99" s="78"/>
      <c r="HY99" s="9"/>
      <c r="HZ99" s="9"/>
      <c r="IA99" s="78"/>
      <c r="IB99" s="9"/>
      <c r="IC99" s="9"/>
      <c r="ID99" s="78"/>
      <c r="IE99" s="9"/>
      <c r="IF99" s="9"/>
      <c r="IG99" s="78"/>
      <c r="IH99" s="9"/>
      <c r="II99" s="9"/>
      <c r="IJ99" s="78"/>
      <c r="IK99" s="9"/>
      <c r="IL99" s="9"/>
      <c r="IM99" s="78"/>
      <c r="IN99" s="9"/>
      <c r="IO99" s="9"/>
      <c r="IP99" s="78"/>
      <c r="IQ99" s="9"/>
      <c r="IR99" s="9"/>
      <c r="IS99" s="78"/>
      <c r="IT99" s="9"/>
      <c r="IU99" s="9"/>
      <c r="IV99" s="78"/>
      <c r="IW99" s="9"/>
      <c r="IX99" s="9"/>
      <c r="IY99" s="78"/>
      <c r="IZ99" s="10"/>
      <c r="JA99" s="10"/>
      <c r="JB99" s="10"/>
      <c r="JC99" s="9"/>
      <c r="JD99" s="9"/>
      <c r="JE99" s="78"/>
      <c r="JF99" s="10"/>
      <c r="JG99" s="10"/>
      <c r="JH99" s="10"/>
      <c r="JI99" s="9"/>
      <c r="JJ99" s="9"/>
      <c r="JK99" s="78"/>
      <c r="JL99" s="9"/>
      <c r="JM99" s="9"/>
      <c r="JN99" s="78"/>
      <c r="JO99" s="10"/>
      <c r="JP99" s="10"/>
      <c r="JQ99" s="10"/>
      <c r="JR99" s="10"/>
      <c r="JS99" s="10"/>
      <c r="JT99" s="10"/>
      <c r="JU99" s="57"/>
      <c r="JV99" s="58"/>
      <c r="JW99" s="9"/>
      <c r="JX99" s="9"/>
      <c r="JY99" s="78"/>
      <c r="JZ99" s="9"/>
      <c r="KA99" s="9"/>
      <c r="KB99" s="78"/>
      <c r="KC99" s="9"/>
      <c r="KD99" s="9"/>
      <c r="KE99" s="78"/>
      <c r="KF99" s="9"/>
      <c r="KG99" s="9"/>
      <c r="KH99" s="78"/>
      <c r="KI99" s="9"/>
      <c r="KJ99" s="9"/>
      <c r="KK99" s="78"/>
      <c r="KL99" s="9"/>
      <c r="KM99" s="9"/>
      <c r="KN99" s="78"/>
      <c r="KO99" s="9"/>
      <c r="KP99" s="9"/>
      <c r="KQ99" s="78"/>
      <c r="KR99" s="9"/>
      <c r="KS99" s="9"/>
      <c r="KT99" s="78"/>
      <c r="KU99" s="9"/>
      <c r="KV99" s="9"/>
      <c r="KW99" s="78"/>
      <c r="KX99" s="9"/>
      <c r="KY99" s="9"/>
      <c r="KZ99" s="78"/>
      <c r="LA99" s="9"/>
      <c r="LB99" s="9"/>
      <c r="LC99" s="78"/>
      <c r="LD99" s="9"/>
      <c r="LE99" s="9"/>
      <c r="LF99" s="78"/>
      <c r="LG99" s="9"/>
      <c r="LH99" s="9"/>
      <c r="LI99" s="78"/>
      <c r="LJ99" s="9"/>
      <c r="LK99" s="9"/>
      <c r="LL99" s="78"/>
      <c r="LM99" s="9"/>
      <c r="LN99" s="9"/>
      <c r="LO99" s="78"/>
      <c r="LP99" s="9"/>
      <c r="LQ99" s="9"/>
      <c r="LR99" s="78"/>
      <c r="LS99" s="9"/>
      <c r="LT99" s="9"/>
      <c r="LU99" s="78"/>
      <c r="LV99" s="9"/>
      <c r="LW99" s="9"/>
      <c r="LX99" s="78"/>
      <c r="LY99" s="9"/>
      <c r="LZ99" s="9"/>
      <c r="MA99" s="78"/>
      <c r="MB99" s="9"/>
      <c r="MC99" s="9"/>
      <c r="MD99" s="78"/>
      <c r="ME99" s="9"/>
      <c r="MF99" s="9"/>
      <c r="MG99" s="78"/>
      <c r="MH99" s="10"/>
      <c r="MI99" s="10"/>
      <c r="MJ99" s="10"/>
      <c r="MK99" s="9"/>
      <c r="ML99" s="9"/>
      <c r="MM99" s="78"/>
      <c r="MN99" s="10"/>
      <c r="MO99" s="10"/>
      <c r="MP99" s="10"/>
      <c r="MQ99" s="9"/>
      <c r="MR99" s="9"/>
      <c r="MS99" s="78"/>
      <c r="MT99" s="9"/>
      <c r="MU99" s="9"/>
      <c r="MV99" s="78"/>
      <c r="MW99" s="10"/>
      <c r="MX99" s="10"/>
      <c r="MY99" s="10"/>
      <c r="MZ99" s="10"/>
      <c r="NA99" s="10"/>
      <c r="NB99" s="10"/>
      <c r="NC99" s="57"/>
      <c r="ND99" s="58"/>
      <c r="NE99" s="9"/>
      <c r="NF99" s="9"/>
      <c r="NG99" s="78"/>
      <c r="NH99" s="9"/>
      <c r="NI99" s="9"/>
      <c r="NJ99" s="78"/>
      <c r="NK99" s="9"/>
      <c r="NL99" s="9"/>
      <c r="NM99" s="78"/>
      <c r="NN99" s="9"/>
      <c r="NO99" s="9"/>
      <c r="NP99" s="78"/>
      <c r="NQ99" s="9"/>
      <c r="NR99" s="9"/>
      <c r="NS99" s="78"/>
      <c r="NT99" s="9"/>
      <c r="NU99" s="9"/>
      <c r="NV99" s="78"/>
      <c r="NW99" s="9"/>
      <c r="NX99" s="9"/>
      <c r="NY99" s="78"/>
      <c r="NZ99" s="9"/>
      <c r="OA99" s="9"/>
      <c r="OB99" s="78"/>
      <c r="OC99" s="9"/>
      <c r="OD99" s="9"/>
      <c r="OE99" s="78"/>
      <c r="OF99" s="9"/>
      <c r="OG99" s="9"/>
      <c r="OH99" s="78"/>
      <c r="OI99" s="9"/>
      <c r="OJ99" s="9"/>
      <c r="OK99" s="78"/>
      <c r="OL99" s="9"/>
      <c r="OM99" s="9"/>
      <c r="ON99" s="78"/>
      <c r="OO99" s="9"/>
      <c r="OP99" s="9"/>
      <c r="OQ99" s="78"/>
      <c r="OR99" s="9"/>
      <c r="OS99" s="9"/>
      <c r="OT99" s="78"/>
      <c r="OU99" s="9"/>
      <c r="OV99" s="9"/>
      <c r="OW99" s="78"/>
      <c r="OX99" s="9"/>
      <c r="OY99" s="9"/>
      <c r="OZ99" s="78"/>
      <c r="PA99" s="9"/>
      <c r="PB99" s="9"/>
      <c r="PC99" s="78"/>
      <c r="PD99" s="9"/>
      <c r="PE99" s="9"/>
      <c r="PF99" s="78"/>
      <c r="PG99" s="9"/>
      <c r="PH99" s="9"/>
      <c r="PI99" s="78"/>
      <c r="PJ99" s="9"/>
      <c r="PK99" s="9"/>
      <c r="PL99" s="78"/>
      <c r="PM99" s="9"/>
      <c r="PN99" s="9"/>
      <c r="PO99" s="78"/>
      <c r="PP99" s="10"/>
      <c r="PQ99" s="10"/>
      <c r="PR99" s="10"/>
      <c r="PS99" s="9"/>
      <c r="PT99" s="9"/>
      <c r="PU99" s="78"/>
      <c r="PV99" s="10"/>
      <c r="PW99" s="10"/>
      <c r="PX99" s="10"/>
      <c r="PY99" s="9"/>
      <c r="PZ99" s="9"/>
      <c r="QA99" s="78"/>
      <c r="QB99" s="9"/>
      <c r="QC99" s="9"/>
      <c r="QD99" s="78"/>
      <c r="QE99" s="10"/>
      <c r="QF99" s="10"/>
      <c r="QG99" s="10"/>
      <c r="QH99" s="10"/>
      <c r="QI99" s="10"/>
      <c r="QJ99" s="10"/>
      <c r="QK99" s="57"/>
      <c r="QL99" s="58"/>
      <c r="QM99" s="9"/>
      <c r="QN99" s="9"/>
      <c r="QO99" s="78"/>
      <c r="QP99" s="9"/>
      <c r="QQ99" s="9"/>
      <c r="QR99" s="78"/>
      <c r="QS99" s="9"/>
      <c r="QT99" s="9"/>
      <c r="QU99" s="78"/>
      <c r="QV99" s="9"/>
      <c r="QW99" s="9"/>
      <c r="QX99" s="78"/>
      <c r="QY99" s="9"/>
      <c r="QZ99" s="9"/>
      <c r="RA99" s="78"/>
      <c r="RB99" s="9"/>
      <c r="RC99" s="9"/>
      <c r="RD99" s="78"/>
      <c r="RE99" s="9"/>
      <c r="RF99" s="9"/>
      <c r="RG99" s="78"/>
      <c r="RH99" s="9"/>
      <c r="RI99" s="9"/>
      <c r="RJ99" s="78"/>
      <c r="RK99" s="9"/>
      <c r="RL99" s="9"/>
      <c r="RM99" s="78"/>
      <c r="RN99" s="9"/>
      <c r="RO99" s="9"/>
      <c r="RP99" s="78"/>
      <c r="RQ99" s="9"/>
      <c r="RR99" s="9"/>
      <c r="RS99" s="78"/>
      <c r="RT99" s="9"/>
      <c r="RU99" s="9"/>
      <c r="RV99" s="78"/>
      <c r="RW99" s="9"/>
      <c r="RX99" s="9"/>
      <c r="RY99" s="78"/>
      <c r="RZ99" s="9"/>
      <c r="SA99" s="9"/>
      <c r="SB99" s="78"/>
      <c r="SC99" s="9"/>
      <c r="SD99" s="9"/>
      <c r="SE99" s="78"/>
      <c r="SF99" s="9"/>
      <c r="SG99" s="9"/>
      <c r="SH99" s="78"/>
      <c r="SI99" s="9"/>
      <c r="SJ99" s="9"/>
      <c r="SK99" s="78"/>
      <c r="SL99" s="9"/>
      <c r="SM99" s="9"/>
      <c r="SN99" s="78"/>
      <c r="SO99" s="9"/>
      <c r="SP99" s="9"/>
      <c r="SQ99" s="78"/>
      <c r="SR99" s="9"/>
      <c r="SS99" s="9"/>
      <c r="ST99" s="78"/>
      <c r="SU99" s="9"/>
      <c r="SV99" s="9"/>
      <c r="SW99" s="78"/>
      <c r="SX99" s="10"/>
      <c r="SY99" s="10"/>
      <c r="SZ99" s="10"/>
      <c r="TA99" s="9"/>
      <c r="TB99" s="9"/>
      <c r="TC99" s="78"/>
      <c r="TD99" s="10"/>
      <c r="TE99" s="10"/>
      <c r="TF99" s="10"/>
      <c r="TG99" s="9"/>
      <c r="TH99" s="9"/>
      <c r="TI99" s="78"/>
      <c r="TJ99" s="9"/>
      <c r="TK99" s="9"/>
      <c r="TL99" s="78"/>
      <c r="TM99" s="10"/>
      <c r="TN99" s="10"/>
      <c r="TO99" s="10"/>
      <c r="TP99" s="10"/>
      <c r="TQ99" s="10"/>
      <c r="TR99" s="10"/>
      <c r="TS99" s="57"/>
      <c r="TT99" s="58"/>
      <c r="TU99" s="9"/>
      <c r="TV99" s="9"/>
      <c r="TW99" s="78"/>
      <c r="TX99" s="9"/>
      <c r="TY99" s="9"/>
      <c r="TZ99" s="78"/>
      <c r="UA99" s="9"/>
      <c r="UB99" s="9"/>
      <c r="UC99" s="78"/>
      <c r="UD99" s="9"/>
      <c r="UE99" s="9"/>
      <c r="UF99" s="78"/>
      <c r="UG99" s="9"/>
      <c r="UH99" s="9"/>
      <c r="UI99" s="78"/>
      <c r="UJ99" s="9"/>
      <c r="UK99" s="9"/>
      <c r="UL99" s="78"/>
      <c r="UM99" s="9"/>
      <c r="UN99" s="9"/>
      <c r="UO99" s="78"/>
      <c r="UP99" s="9"/>
      <c r="UQ99" s="9"/>
      <c r="UR99" s="78"/>
      <c r="US99" s="9"/>
      <c r="UT99" s="9"/>
      <c r="UU99" s="78"/>
      <c r="UV99" s="9"/>
      <c r="UW99" s="9"/>
      <c r="UX99" s="78"/>
      <c r="UY99" s="9"/>
      <c r="UZ99" s="9"/>
      <c r="VA99" s="78"/>
      <c r="VB99" s="9"/>
      <c r="VC99" s="9"/>
      <c r="VD99" s="78"/>
      <c r="VE99" s="9"/>
      <c r="VF99" s="9"/>
      <c r="VG99" s="78"/>
      <c r="VH99" s="9"/>
      <c r="VI99" s="9"/>
      <c r="VJ99" s="78"/>
      <c r="VK99" s="9"/>
      <c r="VL99" s="9"/>
      <c r="VM99" s="78"/>
      <c r="VN99" s="9"/>
      <c r="VO99" s="9"/>
      <c r="VP99" s="78"/>
      <c r="VQ99" s="9"/>
      <c r="VR99" s="9"/>
      <c r="VS99" s="78"/>
      <c r="VT99" s="9"/>
      <c r="VU99" s="9"/>
      <c r="VV99" s="78"/>
      <c r="VW99" s="9"/>
      <c r="VX99" s="9"/>
      <c r="VY99" s="78"/>
      <c r="VZ99" s="9"/>
      <c r="WA99" s="9"/>
      <c r="WB99" s="78"/>
      <c r="WC99" s="9"/>
      <c r="WD99" s="9"/>
      <c r="WE99" s="78"/>
      <c r="WF99" s="10"/>
      <c r="WG99" s="10"/>
      <c r="WH99" s="10"/>
      <c r="WI99" s="9"/>
      <c r="WJ99" s="9"/>
      <c r="WK99" s="78"/>
      <c r="WL99" s="10"/>
      <c r="WM99" s="10"/>
      <c r="WN99" s="10"/>
      <c r="WO99" s="9"/>
      <c r="WP99" s="9"/>
      <c r="WQ99" s="78"/>
      <c r="WR99" s="9"/>
      <c r="WS99" s="9"/>
      <c r="WT99" s="78"/>
      <c r="WU99" s="10"/>
      <c r="WV99" s="10"/>
      <c r="WW99" s="10"/>
      <c r="WX99" s="10"/>
      <c r="WY99" s="10"/>
      <c r="WZ99" s="10"/>
      <c r="XA99" s="57"/>
      <c r="XB99" s="58"/>
      <c r="XC99" s="9"/>
      <c r="XD99" s="9"/>
      <c r="XE99" s="78"/>
      <c r="XF99" s="9"/>
      <c r="XG99" s="9"/>
      <c r="XH99" s="78"/>
      <c r="XI99" s="9"/>
      <c r="XJ99" s="9"/>
      <c r="XK99" s="78"/>
      <c r="XL99" s="9"/>
      <c r="XM99" s="9"/>
      <c r="XN99" s="78"/>
      <c r="XO99" s="9"/>
      <c r="XP99" s="9"/>
      <c r="XQ99" s="78"/>
      <c r="XR99" s="9"/>
      <c r="XS99" s="9"/>
      <c r="XT99" s="78"/>
      <c r="XU99" s="9"/>
      <c r="XV99" s="9"/>
      <c r="XW99" s="78"/>
      <c r="XX99" s="9"/>
      <c r="XY99" s="9"/>
      <c r="XZ99" s="78"/>
      <c r="YA99" s="9"/>
      <c r="YB99" s="9"/>
      <c r="YC99" s="78"/>
      <c r="YD99" s="9"/>
      <c r="YE99" s="9"/>
      <c r="YF99" s="78"/>
      <c r="YG99" s="9"/>
      <c r="YH99" s="9"/>
      <c r="YI99" s="78"/>
      <c r="YJ99" s="9"/>
      <c r="YK99" s="9"/>
      <c r="YL99" s="78"/>
      <c r="YM99" s="9"/>
      <c r="YN99" s="9"/>
      <c r="YO99" s="78"/>
      <c r="YP99" s="9"/>
      <c r="YQ99" s="9"/>
      <c r="YR99" s="78"/>
      <c r="YS99" s="9"/>
      <c r="YT99" s="9"/>
      <c r="YU99" s="78"/>
      <c r="YV99" s="9"/>
      <c r="YW99" s="9"/>
      <c r="YX99" s="78"/>
      <c r="YY99" s="9"/>
      <c r="YZ99" s="9"/>
      <c r="ZA99" s="78"/>
      <c r="ZB99" s="9"/>
      <c r="ZC99" s="9"/>
      <c r="ZD99" s="78"/>
      <c r="ZE99" s="9"/>
      <c r="ZF99" s="9"/>
      <c r="ZG99" s="78"/>
      <c r="ZH99" s="9"/>
      <c r="ZI99" s="9"/>
      <c r="ZJ99" s="78"/>
      <c r="ZK99" s="9"/>
      <c r="ZL99" s="9"/>
      <c r="ZM99" s="78"/>
      <c r="ZN99" s="10"/>
      <c r="ZO99" s="10"/>
      <c r="ZP99" s="10"/>
      <c r="ZQ99" s="9"/>
      <c r="ZR99" s="9"/>
      <c r="ZS99" s="78"/>
      <c r="ZT99" s="10"/>
      <c r="ZU99" s="10"/>
      <c r="ZV99" s="10"/>
      <c r="ZW99" s="9"/>
      <c r="ZX99" s="9"/>
      <c r="ZY99" s="78"/>
      <c r="ZZ99" s="9"/>
      <c r="AAA99" s="9"/>
      <c r="AAB99" s="78"/>
      <c r="AAC99" s="10"/>
      <c r="AAD99" s="10"/>
      <c r="AAE99" s="10"/>
      <c r="AAF99" s="10"/>
      <c r="AAG99" s="10"/>
      <c r="AAH99" s="10"/>
      <c r="AAI99" s="57"/>
      <c r="AAJ99" s="58"/>
      <c r="AAK99" s="9"/>
      <c r="AAL99" s="9"/>
      <c r="AAM99" s="78"/>
      <c r="AAN99" s="9"/>
      <c r="AAO99" s="9"/>
      <c r="AAP99" s="78"/>
      <c r="AAQ99" s="9"/>
      <c r="AAR99" s="9"/>
      <c r="AAS99" s="78"/>
      <c r="AAT99" s="9"/>
      <c r="AAU99" s="9"/>
      <c r="AAV99" s="78"/>
      <c r="AAW99" s="9"/>
      <c r="AAX99" s="9"/>
      <c r="AAY99" s="78"/>
      <c r="AAZ99" s="9"/>
      <c r="ABA99" s="9"/>
      <c r="ABB99" s="78"/>
      <c r="ABC99" s="9"/>
      <c r="ABD99" s="9"/>
      <c r="ABE99" s="78"/>
      <c r="ABF99" s="9"/>
      <c r="ABG99" s="9"/>
      <c r="ABH99" s="78"/>
      <c r="ABI99" s="9"/>
      <c r="ABJ99" s="9"/>
      <c r="ABK99" s="78"/>
      <c r="ABL99" s="9"/>
      <c r="ABM99" s="9"/>
      <c r="ABN99" s="78"/>
      <c r="ABO99" s="9"/>
      <c r="ABP99" s="9"/>
      <c r="ABQ99" s="78"/>
      <c r="ABR99" s="9"/>
      <c r="ABS99" s="9"/>
      <c r="ABT99" s="78"/>
      <c r="ABU99" s="9"/>
      <c r="ABV99" s="9"/>
      <c r="ABW99" s="78"/>
      <c r="ABX99" s="9"/>
      <c r="ABY99" s="9"/>
      <c r="ABZ99" s="78"/>
      <c r="ACA99" s="9"/>
      <c r="ACB99" s="9"/>
      <c r="ACC99" s="78"/>
      <c r="ACD99" s="9"/>
      <c r="ACE99" s="9"/>
      <c r="ACF99" s="78"/>
      <c r="ACG99" s="9"/>
      <c r="ACH99" s="9"/>
      <c r="ACI99" s="78"/>
      <c r="ACJ99" s="9"/>
      <c r="ACK99" s="9"/>
      <c r="ACL99" s="78"/>
      <c r="ACM99" s="9"/>
      <c r="ACN99" s="9"/>
      <c r="ACO99" s="78"/>
      <c r="ACP99" s="9"/>
      <c r="ACQ99" s="9"/>
      <c r="ACR99" s="78"/>
      <c r="ACS99" s="9"/>
      <c r="ACT99" s="9"/>
      <c r="ACU99" s="78"/>
      <c r="ACV99" s="10"/>
      <c r="ACW99" s="10"/>
      <c r="ACX99" s="10"/>
      <c r="ACY99" s="9"/>
      <c r="ACZ99" s="9"/>
      <c r="ADA99" s="78"/>
      <c r="ADB99" s="10"/>
      <c r="ADC99" s="10"/>
      <c r="ADD99" s="10"/>
      <c r="ADE99" s="9"/>
      <c r="ADF99" s="9"/>
      <c r="ADG99" s="78"/>
      <c r="ADH99" s="9"/>
      <c r="ADI99" s="9"/>
      <c r="ADJ99" s="78"/>
      <c r="ADK99" s="10"/>
      <c r="ADL99" s="10"/>
      <c r="ADM99" s="10"/>
      <c r="ADN99" s="10"/>
      <c r="ADO99" s="10"/>
      <c r="ADP99" s="10"/>
      <c r="ADQ99" s="57"/>
      <c r="ADR99" s="58"/>
      <c r="ADS99" s="9"/>
      <c r="ADT99" s="9"/>
      <c r="ADU99" s="78"/>
      <c r="ADV99" s="9"/>
      <c r="ADW99" s="9"/>
      <c r="ADX99" s="78"/>
      <c r="ADY99" s="9"/>
      <c r="ADZ99" s="9"/>
      <c r="AEA99" s="78"/>
      <c r="AEB99" s="9"/>
      <c r="AEC99" s="9"/>
      <c r="AED99" s="78"/>
      <c r="AEE99" s="9"/>
      <c r="AEF99" s="9"/>
      <c r="AEG99" s="78"/>
      <c r="AEH99" s="9"/>
      <c r="AEI99" s="9"/>
      <c r="AEJ99" s="78"/>
      <c r="AEK99" s="9"/>
      <c r="AEL99" s="9"/>
      <c r="AEM99" s="78"/>
      <c r="AEN99" s="9"/>
      <c r="AEO99" s="9"/>
      <c r="AEP99" s="78"/>
      <c r="AEQ99" s="9"/>
      <c r="AER99" s="9"/>
      <c r="AES99" s="78"/>
      <c r="AET99" s="9"/>
      <c r="AEU99" s="9"/>
      <c r="AEV99" s="78"/>
      <c r="AEW99" s="9"/>
      <c r="AEX99" s="9"/>
      <c r="AEY99" s="78"/>
      <c r="AEZ99" s="9"/>
      <c r="AFA99" s="9"/>
      <c r="AFB99" s="78"/>
      <c r="AFC99" s="9"/>
      <c r="AFD99" s="9"/>
      <c r="AFE99" s="78"/>
      <c r="AFF99" s="9"/>
      <c r="AFG99" s="9"/>
      <c r="AFH99" s="78"/>
      <c r="AFI99" s="9"/>
      <c r="AFJ99" s="9"/>
      <c r="AFK99" s="78"/>
      <c r="AFL99" s="9"/>
      <c r="AFM99" s="9"/>
      <c r="AFN99" s="78"/>
      <c r="AFO99" s="9"/>
      <c r="AFP99" s="9"/>
      <c r="AFQ99" s="78"/>
      <c r="AFR99" s="9"/>
      <c r="AFS99" s="9"/>
      <c r="AFT99" s="78"/>
      <c r="AFU99" s="9"/>
      <c r="AFV99" s="9"/>
      <c r="AFW99" s="78"/>
      <c r="AFX99" s="9"/>
      <c r="AFY99" s="9"/>
      <c r="AFZ99" s="78"/>
      <c r="AGA99" s="9"/>
      <c r="AGB99" s="9"/>
      <c r="AGC99" s="78"/>
      <c r="AGD99" s="10"/>
      <c r="AGE99" s="10"/>
      <c r="AGF99" s="10"/>
      <c r="AGG99" s="9"/>
      <c r="AGH99" s="9"/>
      <c r="AGI99" s="78"/>
      <c r="AGJ99" s="10"/>
      <c r="AGK99" s="10"/>
      <c r="AGL99" s="10"/>
      <c r="AGM99" s="9"/>
      <c r="AGN99" s="9"/>
      <c r="AGO99" s="78"/>
      <c r="AGP99" s="9"/>
      <c r="AGQ99" s="9"/>
      <c r="AGR99" s="78"/>
      <c r="AGS99" s="10"/>
      <c r="AGT99" s="10"/>
      <c r="AGU99" s="10"/>
      <c r="AGV99" s="10"/>
      <c r="AGW99" s="10"/>
      <c r="AGX99" s="10"/>
      <c r="AGY99" s="57"/>
      <c r="AGZ99" s="58"/>
      <c r="AHA99" s="9"/>
      <c r="AHB99" s="9"/>
      <c r="AHC99" s="78"/>
      <c r="AHD99" s="9"/>
      <c r="AHE99" s="9"/>
      <c r="AHF99" s="78"/>
      <c r="AHG99" s="9"/>
      <c r="AHH99" s="9"/>
      <c r="AHI99" s="78"/>
      <c r="AHJ99" s="9"/>
      <c r="AHK99" s="9"/>
      <c r="AHL99" s="78"/>
      <c r="AHM99" s="9"/>
      <c r="AHN99" s="9"/>
      <c r="AHO99" s="78"/>
      <c r="AHP99" s="9"/>
      <c r="AHQ99" s="9"/>
      <c r="AHR99" s="78"/>
      <c r="AHS99" s="9"/>
      <c r="AHT99" s="9"/>
      <c r="AHU99" s="78"/>
      <c r="AHV99" s="9"/>
      <c r="AHW99" s="9"/>
      <c r="AHX99" s="78"/>
      <c r="AHY99" s="9"/>
      <c r="AHZ99" s="9"/>
      <c r="AIA99" s="78"/>
      <c r="AIB99" s="9"/>
      <c r="AIC99" s="9"/>
      <c r="AID99" s="78"/>
      <c r="AIE99" s="9"/>
      <c r="AIF99" s="9"/>
      <c r="AIG99" s="78"/>
      <c r="AIH99" s="9"/>
      <c r="AII99" s="9"/>
      <c r="AIJ99" s="78"/>
      <c r="AIK99" s="9"/>
      <c r="AIL99" s="9"/>
      <c r="AIM99" s="78"/>
      <c r="AIN99" s="9"/>
      <c r="AIO99" s="9"/>
      <c r="AIP99" s="78"/>
      <c r="AIQ99" s="9"/>
      <c r="AIR99" s="9"/>
      <c r="AIS99" s="78"/>
      <c r="AIT99" s="9"/>
      <c r="AIU99" s="9"/>
      <c r="AIV99" s="78"/>
      <c r="AIW99" s="9"/>
      <c r="AIX99" s="9"/>
      <c r="AIY99" s="78"/>
      <c r="AIZ99" s="9"/>
      <c r="AJA99" s="9"/>
      <c r="AJB99" s="78"/>
      <c r="AJC99" s="9"/>
      <c r="AJD99" s="9"/>
      <c r="AJE99" s="78"/>
      <c r="AJF99" s="9"/>
      <c r="AJG99" s="9"/>
      <c r="AJH99" s="78"/>
      <c r="AJI99" s="9"/>
      <c r="AJJ99" s="9"/>
      <c r="AJK99" s="78"/>
      <c r="AJL99" s="10"/>
      <c r="AJM99" s="10"/>
      <c r="AJN99" s="10"/>
      <c r="AJO99" s="9"/>
      <c r="AJP99" s="9"/>
      <c r="AJQ99" s="78"/>
      <c r="AJR99" s="10"/>
      <c r="AJS99" s="10"/>
      <c r="AJT99" s="10"/>
      <c r="AJU99" s="9"/>
      <c r="AJV99" s="9"/>
      <c r="AJW99" s="78"/>
      <c r="AJX99" s="9"/>
      <c r="AJY99" s="9"/>
      <c r="AJZ99" s="78"/>
      <c r="AKA99" s="10"/>
      <c r="AKB99" s="10"/>
      <c r="AKC99" s="10"/>
      <c r="AKD99" s="10"/>
      <c r="AKE99" s="10"/>
      <c r="AKF99" s="10"/>
      <c r="AKG99" s="57"/>
      <c r="AKH99" s="58"/>
      <c r="AKI99" s="9"/>
      <c r="AKJ99" s="9"/>
      <c r="AKK99" s="78"/>
      <c r="AKL99" s="9"/>
      <c r="AKM99" s="9"/>
      <c r="AKN99" s="78"/>
      <c r="AKO99" s="9"/>
      <c r="AKP99" s="9"/>
      <c r="AKQ99" s="78"/>
      <c r="AKR99" s="9"/>
      <c r="AKS99" s="9"/>
      <c r="AKT99" s="78"/>
      <c r="AKU99" s="9"/>
      <c r="AKV99" s="9"/>
      <c r="AKW99" s="78"/>
      <c r="AKX99" s="9"/>
      <c r="AKY99" s="9"/>
      <c r="AKZ99" s="78"/>
      <c r="ALA99" s="9"/>
      <c r="ALB99" s="9"/>
      <c r="ALC99" s="78"/>
      <c r="ALD99" s="9"/>
      <c r="ALE99" s="9"/>
      <c r="ALF99" s="78"/>
      <c r="ALG99" s="9"/>
      <c r="ALH99" s="9"/>
      <c r="ALI99" s="78"/>
      <c r="ALJ99" s="9"/>
      <c r="ALK99" s="9"/>
      <c r="ALL99" s="78"/>
      <c r="ALM99" s="9"/>
      <c r="ALN99" s="9"/>
      <c r="ALO99" s="78"/>
      <c r="ALP99" s="9"/>
      <c r="ALQ99" s="9"/>
      <c r="ALR99" s="78"/>
      <c r="ALS99" s="9"/>
      <c r="ALT99" s="9"/>
      <c r="ALU99" s="78"/>
      <c r="ALV99" s="9"/>
      <c r="ALW99" s="9"/>
      <c r="ALX99" s="78"/>
      <c r="ALY99" s="9"/>
      <c r="ALZ99" s="9"/>
      <c r="AMA99" s="78"/>
      <c r="AMB99" s="9"/>
      <c r="AMC99" s="9"/>
      <c r="AMD99" s="78"/>
      <c r="AME99" s="9"/>
      <c r="AMF99" s="9"/>
      <c r="AMG99" s="78"/>
      <c r="AMH99" s="9"/>
      <c r="AMI99" s="9"/>
      <c r="AMJ99" s="78"/>
      <c r="AMK99" s="9"/>
      <c r="AML99" s="9"/>
      <c r="AMM99" s="78"/>
      <c r="AMN99" s="9"/>
      <c r="AMO99" s="9"/>
      <c r="AMP99" s="78"/>
      <c r="AMQ99" s="9"/>
      <c r="AMR99" s="9"/>
      <c r="AMS99" s="78"/>
      <c r="AMT99" s="10"/>
      <c r="AMU99" s="10"/>
      <c r="AMV99" s="10"/>
      <c r="AMW99" s="9"/>
      <c r="AMX99" s="9"/>
      <c r="AMY99" s="78"/>
      <c r="AMZ99" s="10"/>
      <c r="ANA99" s="10"/>
      <c r="ANB99" s="10"/>
      <c r="ANC99" s="9"/>
      <c r="AND99" s="9"/>
      <c r="ANE99" s="78"/>
      <c r="ANF99" s="9"/>
      <c r="ANG99" s="9"/>
      <c r="ANH99" s="78"/>
      <c r="ANI99" s="10"/>
      <c r="ANJ99" s="10"/>
      <c r="ANK99" s="10"/>
      <c r="ANL99" s="10"/>
      <c r="ANM99" s="10"/>
      <c r="ANN99" s="10"/>
      <c r="ANO99" s="57"/>
      <c r="ANP99" s="58"/>
      <c r="ANQ99" s="9"/>
      <c r="ANR99" s="9"/>
      <c r="ANS99" s="78"/>
      <c r="ANT99" s="9"/>
      <c r="ANU99" s="9"/>
      <c r="ANV99" s="78"/>
      <c r="ANW99" s="9"/>
      <c r="ANX99" s="9"/>
      <c r="ANY99" s="78"/>
      <c r="ANZ99" s="9"/>
      <c r="AOA99" s="9"/>
      <c r="AOB99" s="78"/>
      <c r="AOC99" s="9"/>
      <c r="AOD99" s="9"/>
      <c r="AOE99" s="78"/>
      <c r="AOF99" s="9"/>
      <c r="AOG99" s="9"/>
      <c r="AOH99" s="78"/>
      <c r="AOI99" s="9"/>
      <c r="AOJ99" s="9"/>
      <c r="AOK99" s="78"/>
      <c r="AOL99" s="9"/>
      <c r="AOM99" s="9"/>
      <c r="AON99" s="78"/>
      <c r="AOO99" s="9"/>
      <c r="AOP99" s="9"/>
      <c r="AOQ99" s="78"/>
      <c r="AOR99" s="9"/>
      <c r="AOS99" s="9"/>
      <c r="AOT99" s="78"/>
      <c r="AOU99" s="9"/>
      <c r="AOV99" s="9"/>
      <c r="AOW99" s="78"/>
      <c r="AOX99" s="9"/>
      <c r="AOY99" s="9"/>
      <c r="AOZ99" s="78"/>
      <c r="APA99" s="9"/>
      <c r="APB99" s="9"/>
      <c r="APC99" s="78"/>
      <c r="APD99" s="9"/>
      <c r="APE99" s="9"/>
      <c r="APF99" s="78"/>
      <c r="APG99" s="9"/>
      <c r="APH99" s="9"/>
      <c r="API99" s="78"/>
      <c r="APJ99" s="9"/>
      <c r="APK99" s="9"/>
      <c r="APL99" s="78"/>
      <c r="APM99" s="9"/>
      <c r="APN99" s="9"/>
      <c r="APO99" s="78"/>
      <c r="APP99" s="9"/>
      <c r="APQ99" s="9"/>
      <c r="APR99" s="78"/>
      <c r="APS99" s="9"/>
      <c r="APT99" s="9"/>
      <c r="APU99" s="78"/>
      <c r="APV99" s="9"/>
      <c r="APW99" s="9"/>
      <c r="APX99" s="78"/>
      <c r="APY99" s="9"/>
      <c r="APZ99" s="9"/>
      <c r="AQA99" s="78"/>
      <c r="AQB99" s="10"/>
      <c r="AQC99" s="10"/>
      <c r="AQD99" s="10"/>
      <c r="AQE99" s="9"/>
      <c r="AQF99" s="9"/>
      <c r="AQG99" s="78"/>
      <c r="AQH99" s="10"/>
      <c r="AQI99" s="10"/>
      <c r="AQJ99" s="10"/>
      <c r="AQK99" s="9"/>
      <c r="AQL99" s="9"/>
      <c r="AQM99" s="78"/>
      <c r="AQN99" s="9"/>
      <c r="AQO99" s="9"/>
      <c r="AQP99" s="78"/>
      <c r="AQQ99" s="10"/>
      <c r="AQR99" s="10"/>
      <c r="AQS99" s="10"/>
      <c r="AQT99" s="10"/>
      <c r="AQU99" s="10"/>
      <c r="AQV99" s="10"/>
      <c r="AQW99" s="57"/>
      <c r="AQX99" s="58"/>
      <c r="AQY99" s="9"/>
      <c r="AQZ99" s="9"/>
      <c r="ARA99" s="78"/>
      <c r="ARB99" s="9"/>
      <c r="ARC99" s="9"/>
      <c r="ARD99" s="78"/>
      <c r="ARE99" s="9"/>
      <c r="ARF99" s="9"/>
      <c r="ARG99" s="78"/>
      <c r="ARH99" s="9"/>
      <c r="ARI99" s="9"/>
      <c r="ARJ99" s="78"/>
      <c r="ARK99" s="9"/>
      <c r="ARL99" s="9"/>
      <c r="ARM99" s="78"/>
      <c r="ARN99" s="9"/>
      <c r="ARO99" s="9"/>
      <c r="ARP99" s="78"/>
      <c r="ARQ99" s="9"/>
      <c r="ARR99" s="9"/>
      <c r="ARS99" s="78"/>
      <c r="ART99" s="9"/>
      <c r="ARU99" s="9"/>
      <c r="ARV99" s="78"/>
      <c r="ARW99" s="9"/>
      <c r="ARX99" s="9"/>
      <c r="ARY99" s="78"/>
      <c r="ARZ99" s="9"/>
      <c r="ASA99" s="9"/>
      <c r="ASB99" s="78"/>
      <c r="ASC99" s="9"/>
      <c r="ASD99" s="9"/>
      <c r="ASE99" s="78"/>
      <c r="ASF99" s="9"/>
      <c r="ASG99" s="9"/>
      <c r="ASH99" s="78"/>
      <c r="ASI99" s="9"/>
      <c r="ASJ99" s="9"/>
      <c r="ASK99" s="78"/>
      <c r="ASL99" s="9"/>
      <c r="ASM99" s="9"/>
      <c r="ASN99" s="78"/>
      <c r="ASO99" s="9"/>
      <c r="ASP99" s="9"/>
      <c r="ASQ99" s="78"/>
      <c r="ASR99" s="9"/>
      <c r="ASS99" s="9"/>
      <c r="AST99" s="78"/>
      <c r="ASU99" s="9"/>
      <c r="ASV99" s="9"/>
      <c r="ASW99" s="78"/>
      <c r="ASX99" s="9"/>
      <c r="ASY99" s="9"/>
      <c r="ASZ99" s="78"/>
      <c r="ATA99" s="9"/>
      <c r="ATB99" s="9"/>
      <c r="ATC99" s="78"/>
      <c r="ATD99" s="9"/>
      <c r="ATE99" s="9"/>
      <c r="ATF99" s="78"/>
      <c r="ATG99" s="9"/>
      <c r="ATH99" s="9"/>
      <c r="ATI99" s="78"/>
      <c r="ATJ99" s="10"/>
      <c r="ATK99" s="10"/>
      <c r="ATL99" s="10"/>
      <c r="ATM99" s="9"/>
      <c r="ATN99" s="9"/>
      <c r="ATO99" s="78"/>
      <c r="ATP99" s="10"/>
      <c r="ATQ99" s="10"/>
      <c r="ATR99" s="10"/>
      <c r="ATS99" s="9"/>
      <c r="ATT99" s="9"/>
      <c r="ATU99" s="78"/>
      <c r="ATV99" s="9"/>
      <c r="ATW99" s="9"/>
      <c r="ATX99" s="78"/>
      <c r="ATY99" s="10"/>
      <c r="ATZ99" s="10"/>
      <c r="AUA99" s="10"/>
      <c r="AUB99" s="10"/>
      <c r="AUC99" s="10"/>
      <c r="AUD99" s="10"/>
      <c r="AUE99" s="57"/>
      <c r="AUF99" s="58"/>
      <c r="AUG99" s="9"/>
      <c r="AUH99" s="9"/>
      <c r="AUI99" s="78"/>
      <c r="AUJ99" s="9"/>
      <c r="AUK99" s="9"/>
      <c r="AUL99" s="78"/>
      <c r="AUM99" s="9"/>
      <c r="AUN99" s="9"/>
      <c r="AUO99" s="78"/>
      <c r="AUP99" s="9"/>
      <c r="AUQ99" s="9"/>
      <c r="AUR99" s="78"/>
      <c r="AUS99" s="9"/>
      <c r="AUT99" s="9"/>
      <c r="AUU99" s="78"/>
      <c r="AUV99" s="9"/>
      <c r="AUW99" s="9"/>
      <c r="AUX99" s="78"/>
      <c r="AUY99" s="9"/>
      <c r="AUZ99" s="9"/>
      <c r="AVA99" s="78"/>
      <c r="AVB99" s="9"/>
      <c r="AVC99" s="9"/>
      <c r="AVD99" s="78"/>
      <c r="AVE99" s="9"/>
      <c r="AVF99" s="9"/>
      <c r="AVG99" s="78"/>
      <c r="AVH99" s="9"/>
      <c r="AVI99" s="9"/>
      <c r="AVJ99" s="78"/>
      <c r="AVK99" s="9"/>
      <c r="AVL99" s="9"/>
      <c r="AVM99" s="78"/>
      <c r="AVN99" s="9"/>
      <c r="AVO99" s="9"/>
      <c r="AVP99" s="78"/>
      <c r="AVQ99" s="9"/>
      <c r="AVR99" s="9"/>
      <c r="AVS99" s="78"/>
      <c r="AVT99" s="9"/>
      <c r="AVU99" s="9"/>
      <c r="AVV99" s="78"/>
      <c r="AVW99" s="9"/>
      <c r="AVX99" s="9"/>
      <c r="AVY99" s="78"/>
      <c r="AVZ99" s="9"/>
      <c r="AWA99" s="9"/>
      <c r="AWB99" s="78"/>
      <c r="AWC99" s="9"/>
      <c r="AWD99" s="9"/>
      <c r="AWE99" s="78"/>
      <c r="AWF99" s="9"/>
      <c r="AWG99" s="9"/>
      <c r="AWH99" s="78"/>
      <c r="AWI99" s="9"/>
      <c r="AWJ99" s="9"/>
      <c r="AWK99" s="78"/>
      <c r="AWL99" s="9"/>
      <c r="AWM99" s="9"/>
      <c r="AWN99" s="78"/>
      <c r="AWO99" s="9"/>
      <c r="AWP99" s="9"/>
      <c r="AWQ99" s="78"/>
      <c r="AWR99" s="10"/>
      <c r="AWS99" s="10"/>
      <c r="AWT99" s="10"/>
      <c r="AWU99" s="9"/>
      <c r="AWV99" s="9"/>
      <c r="AWW99" s="78"/>
      <c r="AWX99" s="10"/>
      <c r="AWY99" s="10"/>
      <c r="AWZ99" s="10"/>
      <c r="AXA99" s="9"/>
      <c r="AXB99" s="9"/>
      <c r="AXC99" s="78"/>
      <c r="AXD99" s="9"/>
      <c r="AXE99" s="9"/>
      <c r="AXF99" s="78"/>
      <c r="AXG99" s="10"/>
      <c r="AXH99" s="10"/>
      <c r="AXI99" s="10"/>
      <c r="AXJ99" s="10"/>
      <c r="AXK99" s="10"/>
      <c r="AXL99" s="10"/>
      <c r="AXM99" s="57"/>
      <c r="AXN99" s="58"/>
      <c r="AXO99" s="9"/>
      <c r="AXP99" s="9"/>
      <c r="AXQ99" s="78"/>
      <c r="AXR99" s="9"/>
      <c r="AXS99" s="9"/>
      <c r="AXT99" s="78"/>
      <c r="AXU99" s="9"/>
      <c r="AXV99" s="9"/>
      <c r="AXW99" s="78"/>
      <c r="AXX99" s="9"/>
      <c r="AXY99" s="9"/>
      <c r="AXZ99" s="78"/>
      <c r="AYA99" s="9"/>
      <c r="AYB99" s="9"/>
      <c r="AYC99" s="78"/>
      <c r="AYD99" s="9"/>
      <c r="AYE99" s="9"/>
      <c r="AYF99" s="78"/>
      <c r="AYG99" s="9"/>
      <c r="AYH99" s="9"/>
      <c r="AYI99" s="78"/>
      <c r="AYJ99" s="9"/>
      <c r="AYK99" s="9"/>
      <c r="AYL99" s="78"/>
      <c r="AYM99" s="9"/>
      <c r="AYN99" s="9"/>
      <c r="AYO99" s="78"/>
      <c r="AYP99" s="9"/>
      <c r="AYQ99" s="9"/>
      <c r="AYR99" s="78"/>
      <c r="AYS99" s="9"/>
      <c r="AYT99" s="9"/>
      <c r="AYU99" s="78"/>
      <c r="AYV99" s="9"/>
      <c r="AYW99" s="9"/>
      <c r="AYX99" s="78"/>
      <c r="AYY99" s="9"/>
      <c r="AYZ99" s="9"/>
      <c r="AZA99" s="78"/>
      <c r="AZB99" s="9"/>
      <c r="AZC99" s="9"/>
      <c r="AZD99" s="78"/>
      <c r="AZE99" s="9"/>
      <c r="AZF99" s="9"/>
      <c r="AZG99" s="78"/>
      <c r="AZH99" s="9"/>
      <c r="AZI99" s="9"/>
      <c r="AZJ99" s="78"/>
      <c r="AZK99" s="9"/>
      <c r="AZL99" s="9"/>
      <c r="AZM99" s="78"/>
      <c r="AZN99" s="9"/>
      <c r="AZO99" s="9"/>
      <c r="AZP99" s="78"/>
      <c r="AZQ99" s="9"/>
      <c r="AZR99" s="9"/>
      <c r="AZS99" s="78"/>
      <c r="AZT99" s="9"/>
      <c r="AZU99" s="9"/>
      <c r="AZV99" s="78"/>
      <c r="AZW99" s="9"/>
      <c r="AZX99" s="9"/>
      <c r="AZY99" s="78"/>
      <c r="AZZ99" s="10"/>
      <c r="BAA99" s="10"/>
      <c r="BAB99" s="10"/>
      <c r="BAC99" s="9"/>
      <c r="BAD99" s="9"/>
      <c r="BAE99" s="78"/>
      <c r="BAF99" s="10"/>
      <c r="BAG99" s="10"/>
      <c r="BAH99" s="10"/>
      <c r="BAI99" s="9"/>
      <c r="BAJ99" s="9"/>
      <c r="BAK99" s="78"/>
      <c r="BAL99" s="9"/>
      <c r="BAM99" s="9"/>
      <c r="BAN99" s="78"/>
      <c r="BAO99" s="10"/>
      <c r="BAP99" s="10"/>
      <c r="BAQ99" s="10"/>
      <c r="BAR99" s="10"/>
      <c r="BAS99" s="10"/>
      <c r="BAT99" s="10"/>
      <c r="BAU99" s="57"/>
      <c r="BAV99" s="58"/>
      <c r="BAW99" s="9"/>
      <c r="BAX99" s="9"/>
      <c r="BAY99" s="78"/>
      <c r="BAZ99" s="9"/>
      <c r="BBA99" s="9"/>
      <c r="BBB99" s="78"/>
      <c r="BBC99" s="9"/>
      <c r="BBD99" s="9"/>
      <c r="BBE99" s="78"/>
      <c r="BBF99" s="9"/>
      <c r="BBG99" s="9"/>
      <c r="BBH99" s="78"/>
      <c r="BBI99" s="9"/>
      <c r="BBJ99" s="9"/>
      <c r="BBK99" s="78"/>
      <c r="BBL99" s="9"/>
      <c r="BBM99" s="9"/>
      <c r="BBN99" s="78"/>
      <c r="BBO99" s="9"/>
      <c r="BBP99" s="9"/>
      <c r="BBQ99" s="78"/>
      <c r="BBR99" s="9"/>
      <c r="BBS99" s="9"/>
      <c r="BBT99" s="78"/>
      <c r="BBU99" s="9"/>
      <c r="BBV99" s="9"/>
      <c r="BBW99" s="78"/>
      <c r="BBX99" s="9"/>
      <c r="BBY99" s="9"/>
      <c r="BBZ99" s="78"/>
      <c r="BCA99" s="9"/>
      <c r="BCB99" s="9"/>
      <c r="BCC99" s="78"/>
      <c r="BCD99" s="9"/>
      <c r="BCE99" s="9"/>
      <c r="BCF99" s="78"/>
      <c r="BCG99" s="9"/>
      <c r="BCH99" s="9"/>
      <c r="BCI99" s="78"/>
      <c r="BCJ99" s="9"/>
      <c r="BCK99" s="9"/>
      <c r="BCL99" s="78"/>
      <c r="BCM99" s="9"/>
      <c r="BCN99" s="9"/>
      <c r="BCO99" s="78"/>
      <c r="BCP99" s="9"/>
      <c r="BCQ99" s="9"/>
      <c r="BCR99" s="78"/>
      <c r="BCS99" s="9"/>
      <c r="BCT99" s="9"/>
      <c r="BCU99" s="78"/>
      <c r="BCV99" s="9"/>
      <c r="BCW99" s="9"/>
      <c r="BCX99" s="78"/>
      <c r="BCY99" s="9"/>
      <c r="BCZ99" s="9"/>
      <c r="BDA99" s="78"/>
      <c r="BDB99" s="9"/>
      <c r="BDC99" s="9"/>
      <c r="BDD99" s="78"/>
      <c r="BDE99" s="9"/>
      <c r="BDF99" s="9"/>
      <c r="BDG99" s="78"/>
      <c r="BDH99" s="10"/>
      <c r="BDI99" s="10"/>
      <c r="BDJ99" s="10"/>
      <c r="BDK99" s="9"/>
      <c r="BDL99" s="9"/>
      <c r="BDM99" s="78"/>
      <c r="BDN99" s="10"/>
      <c r="BDO99" s="10"/>
      <c r="BDP99" s="10"/>
      <c r="BDQ99" s="9"/>
      <c r="BDR99" s="9"/>
      <c r="BDS99" s="78"/>
      <c r="BDT99" s="9"/>
      <c r="BDU99" s="9"/>
      <c r="BDV99" s="78"/>
      <c r="BDW99" s="10"/>
      <c r="BDX99" s="10"/>
      <c r="BDY99" s="10"/>
      <c r="BDZ99" s="10"/>
      <c r="BEA99" s="10"/>
      <c r="BEB99" s="10"/>
      <c r="BEC99" s="57"/>
      <c r="BED99" s="58"/>
      <c r="BEE99" s="9"/>
      <c r="BEF99" s="9"/>
      <c r="BEG99" s="78"/>
      <c r="BEH99" s="9"/>
      <c r="BEI99" s="9"/>
      <c r="BEJ99" s="78"/>
      <c r="BEK99" s="9"/>
      <c r="BEL99" s="9"/>
      <c r="BEM99" s="78"/>
      <c r="BEN99" s="9"/>
      <c r="BEO99" s="9"/>
      <c r="BEP99" s="78"/>
      <c r="BEQ99" s="9"/>
      <c r="BER99" s="9"/>
      <c r="BES99" s="78"/>
      <c r="BET99" s="9"/>
      <c r="BEU99" s="9"/>
      <c r="BEV99" s="78"/>
      <c r="BEW99" s="9"/>
      <c r="BEX99" s="9"/>
      <c r="BEY99" s="78"/>
      <c r="BEZ99" s="9"/>
      <c r="BFA99" s="9"/>
      <c r="BFB99" s="78"/>
      <c r="BFC99" s="9"/>
      <c r="BFD99" s="9"/>
      <c r="BFE99" s="78"/>
      <c r="BFF99" s="9"/>
      <c r="BFG99" s="9"/>
      <c r="BFH99" s="78"/>
      <c r="BFI99" s="9"/>
      <c r="BFJ99" s="9"/>
      <c r="BFK99" s="78"/>
      <c r="BFL99" s="9"/>
      <c r="BFM99" s="9"/>
      <c r="BFN99" s="78"/>
      <c r="BFO99" s="9"/>
      <c r="BFP99" s="9"/>
      <c r="BFQ99" s="78"/>
      <c r="BFR99" s="9"/>
      <c r="BFS99" s="9"/>
      <c r="BFT99" s="78"/>
      <c r="BFU99" s="9"/>
      <c r="BFV99" s="9"/>
      <c r="BFW99" s="78"/>
      <c r="BFX99" s="9"/>
      <c r="BFY99" s="9"/>
      <c r="BFZ99" s="78"/>
      <c r="BGA99" s="9"/>
      <c r="BGB99" s="9"/>
      <c r="BGC99" s="78"/>
      <c r="BGD99" s="9"/>
      <c r="BGE99" s="9"/>
      <c r="BGF99" s="78"/>
      <c r="BGG99" s="9"/>
      <c r="BGH99" s="9"/>
      <c r="BGI99" s="78"/>
      <c r="BGJ99" s="9"/>
      <c r="BGK99" s="9"/>
      <c r="BGL99" s="78"/>
      <c r="BGM99" s="9"/>
      <c r="BGN99" s="9"/>
      <c r="BGO99" s="78"/>
      <c r="BGP99" s="10"/>
      <c r="BGQ99" s="10"/>
      <c r="BGR99" s="10"/>
      <c r="BGS99" s="9"/>
      <c r="BGT99" s="9"/>
      <c r="BGU99" s="78"/>
      <c r="BGV99" s="10"/>
      <c r="BGW99" s="10"/>
      <c r="BGX99" s="10"/>
      <c r="BGY99" s="9"/>
      <c r="BGZ99" s="9"/>
      <c r="BHA99" s="78"/>
      <c r="BHB99" s="9"/>
      <c r="BHC99" s="9"/>
      <c r="BHD99" s="78"/>
      <c r="BHE99" s="10"/>
      <c r="BHF99" s="10"/>
      <c r="BHG99" s="10"/>
      <c r="BHH99" s="10"/>
      <c r="BHI99" s="10"/>
      <c r="BHJ99" s="10"/>
      <c r="BHK99" s="57"/>
      <c r="BHL99" s="58"/>
      <c r="BHM99" s="9"/>
      <c r="BHN99" s="9"/>
      <c r="BHO99" s="78"/>
      <c r="BHP99" s="9"/>
      <c r="BHQ99" s="9"/>
      <c r="BHR99" s="78"/>
      <c r="BHS99" s="9"/>
      <c r="BHT99" s="9"/>
      <c r="BHU99" s="78"/>
      <c r="BHV99" s="9"/>
      <c r="BHW99" s="9"/>
      <c r="BHX99" s="78"/>
      <c r="BHY99" s="9"/>
      <c r="BHZ99" s="9"/>
      <c r="BIA99" s="78"/>
      <c r="BIB99" s="9"/>
      <c r="BIC99" s="9"/>
      <c r="BID99" s="78"/>
      <c r="BIE99" s="9"/>
      <c r="BIF99" s="9"/>
      <c r="BIG99" s="78"/>
      <c r="BIH99" s="9"/>
      <c r="BII99" s="9"/>
      <c r="BIJ99" s="78"/>
      <c r="BIK99" s="9"/>
      <c r="BIL99" s="9"/>
      <c r="BIM99" s="78"/>
      <c r="BIN99" s="9"/>
      <c r="BIO99" s="9"/>
      <c r="BIP99" s="78"/>
      <c r="BIQ99" s="9"/>
      <c r="BIR99" s="9"/>
      <c r="BIS99" s="78"/>
      <c r="BIT99" s="9"/>
      <c r="BIU99" s="9"/>
      <c r="BIV99" s="78"/>
      <c r="BIW99" s="9"/>
      <c r="BIX99" s="9"/>
      <c r="BIY99" s="78"/>
      <c r="BIZ99" s="9"/>
      <c r="BJA99" s="9"/>
      <c r="BJB99" s="78"/>
      <c r="BJC99" s="9"/>
      <c r="BJD99" s="9"/>
      <c r="BJE99" s="78"/>
      <c r="BJF99" s="9"/>
      <c r="BJG99" s="9"/>
      <c r="BJH99" s="78"/>
      <c r="BJI99" s="9"/>
      <c r="BJJ99" s="9"/>
      <c r="BJK99" s="78"/>
      <c r="BJL99" s="9"/>
      <c r="BJM99" s="9"/>
      <c r="BJN99" s="78"/>
      <c r="BJO99" s="9"/>
      <c r="BJP99" s="9"/>
      <c r="BJQ99" s="78"/>
      <c r="BJR99" s="9"/>
      <c r="BJS99" s="9"/>
      <c r="BJT99" s="78"/>
      <c r="BJU99" s="9"/>
      <c r="BJV99" s="9"/>
      <c r="BJW99" s="78"/>
      <c r="BJX99" s="10"/>
      <c r="BJY99" s="10"/>
      <c r="BJZ99" s="10"/>
      <c r="BKA99" s="9"/>
      <c r="BKB99" s="9"/>
      <c r="BKC99" s="78"/>
      <c r="BKD99" s="10"/>
      <c r="BKE99" s="10"/>
      <c r="BKF99" s="10"/>
      <c r="BKG99" s="9"/>
      <c r="BKH99" s="9"/>
      <c r="BKI99" s="78"/>
      <c r="BKJ99" s="9"/>
      <c r="BKK99" s="9"/>
      <c r="BKL99" s="78"/>
      <c r="BKM99" s="10"/>
      <c r="BKN99" s="10"/>
      <c r="BKO99" s="10"/>
      <c r="BKP99" s="10"/>
      <c r="BKQ99" s="10"/>
      <c r="BKR99" s="10"/>
      <c r="BKS99" s="57"/>
      <c r="BKT99" s="58"/>
      <c r="BKU99" s="9"/>
      <c r="BKV99" s="9"/>
      <c r="BKW99" s="78"/>
      <c r="BKX99" s="9"/>
      <c r="BKY99" s="9"/>
      <c r="BKZ99" s="78"/>
      <c r="BLA99" s="9"/>
      <c r="BLB99" s="9"/>
      <c r="BLC99" s="78"/>
      <c r="BLD99" s="9"/>
      <c r="BLE99" s="9"/>
      <c r="BLF99" s="78"/>
      <c r="BLG99" s="9"/>
      <c r="BLH99" s="9"/>
      <c r="BLI99" s="78"/>
      <c r="BLJ99" s="9"/>
      <c r="BLK99" s="9"/>
      <c r="BLL99" s="78"/>
      <c r="BLM99" s="9"/>
      <c r="BLN99" s="9"/>
      <c r="BLO99" s="78"/>
      <c r="BLP99" s="9"/>
      <c r="BLQ99" s="9"/>
      <c r="BLR99" s="78"/>
      <c r="BLS99" s="9"/>
      <c r="BLT99" s="9"/>
      <c r="BLU99" s="78"/>
      <c r="BLV99" s="9"/>
      <c r="BLW99" s="9"/>
      <c r="BLX99" s="78"/>
      <c r="BLY99" s="9"/>
      <c r="BLZ99" s="9"/>
      <c r="BMA99" s="78"/>
      <c r="BMB99" s="9"/>
      <c r="BMC99" s="9"/>
      <c r="BMD99" s="78"/>
      <c r="BME99" s="9"/>
      <c r="BMF99" s="9"/>
      <c r="BMG99" s="78"/>
      <c r="BMH99" s="9"/>
      <c r="BMI99" s="9"/>
      <c r="BMJ99" s="78"/>
      <c r="BMK99" s="9"/>
      <c r="BML99" s="9"/>
      <c r="BMM99" s="78"/>
      <c r="BMN99" s="9"/>
      <c r="BMO99" s="9"/>
      <c r="BMP99" s="78"/>
      <c r="BMQ99" s="9"/>
      <c r="BMR99" s="9"/>
      <c r="BMS99" s="78"/>
      <c r="BMT99" s="9"/>
      <c r="BMU99" s="9"/>
      <c r="BMV99" s="78"/>
      <c r="BMW99" s="9"/>
      <c r="BMX99" s="9"/>
      <c r="BMY99" s="78"/>
      <c r="BMZ99" s="9"/>
      <c r="BNA99" s="9"/>
      <c r="BNB99" s="78"/>
      <c r="BNC99" s="9"/>
      <c r="BND99" s="9"/>
      <c r="BNE99" s="78"/>
      <c r="BNF99" s="10"/>
      <c r="BNG99" s="10"/>
      <c r="BNH99" s="10"/>
      <c r="BNI99" s="9"/>
      <c r="BNJ99" s="9"/>
      <c r="BNK99" s="78"/>
      <c r="BNL99" s="10"/>
      <c r="BNM99" s="10"/>
      <c r="BNN99" s="10"/>
      <c r="BNO99" s="9"/>
      <c r="BNP99" s="9"/>
      <c r="BNQ99" s="78"/>
      <c r="BNR99" s="9"/>
      <c r="BNS99" s="9"/>
      <c r="BNT99" s="78"/>
      <c r="BNU99" s="10"/>
      <c r="BNV99" s="10"/>
      <c r="BNW99" s="10"/>
      <c r="BNX99" s="10"/>
      <c r="BNY99" s="10"/>
      <c r="BNZ99" s="10"/>
      <c r="BOA99" s="57"/>
      <c r="BOB99" s="58"/>
      <c r="BOC99" s="9"/>
      <c r="BOD99" s="9"/>
      <c r="BOE99" s="78"/>
      <c r="BOF99" s="9"/>
      <c r="BOG99" s="9"/>
      <c r="BOH99" s="78"/>
      <c r="BOI99" s="9"/>
      <c r="BOJ99" s="9"/>
      <c r="BOK99" s="78"/>
      <c r="BOL99" s="9"/>
      <c r="BOM99" s="9"/>
      <c r="BON99" s="78"/>
      <c r="BOO99" s="9"/>
      <c r="BOP99" s="9"/>
      <c r="BOQ99" s="78"/>
      <c r="BOR99" s="9"/>
      <c r="BOS99" s="9"/>
      <c r="BOT99" s="78"/>
      <c r="BOU99" s="9"/>
      <c r="BOV99" s="9"/>
      <c r="BOW99" s="78"/>
      <c r="BOX99" s="9"/>
      <c r="BOY99" s="9"/>
      <c r="BOZ99" s="78"/>
      <c r="BPA99" s="9"/>
      <c r="BPB99" s="9"/>
      <c r="BPC99" s="78"/>
      <c r="BPD99" s="9"/>
      <c r="BPE99" s="9"/>
      <c r="BPF99" s="78"/>
      <c r="BPG99" s="9"/>
      <c r="BPH99" s="9"/>
      <c r="BPI99" s="78"/>
      <c r="BPJ99" s="9"/>
      <c r="BPK99" s="9"/>
      <c r="BPL99" s="78"/>
      <c r="BPM99" s="9"/>
      <c r="BPN99" s="9"/>
      <c r="BPO99" s="78"/>
      <c r="BPP99" s="9"/>
      <c r="BPQ99" s="9"/>
      <c r="BPR99" s="78"/>
      <c r="BPS99" s="9"/>
      <c r="BPT99" s="9"/>
      <c r="BPU99" s="78"/>
      <c r="BPV99" s="9"/>
      <c r="BPW99" s="9"/>
      <c r="BPX99" s="78"/>
      <c r="BPY99" s="9"/>
      <c r="BPZ99" s="9"/>
      <c r="BQA99" s="78"/>
      <c r="BQB99" s="9"/>
      <c r="BQC99" s="9"/>
      <c r="BQD99" s="78"/>
      <c r="BQE99" s="9"/>
      <c r="BQF99" s="9"/>
      <c r="BQG99" s="78"/>
      <c r="BQH99" s="9"/>
      <c r="BQI99" s="9"/>
      <c r="BQJ99" s="78"/>
      <c r="BQK99" s="9"/>
      <c r="BQL99" s="9"/>
      <c r="BQM99" s="78"/>
      <c r="BQN99" s="10"/>
      <c r="BQO99" s="10"/>
      <c r="BQP99" s="10"/>
      <c r="BQQ99" s="9"/>
      <c r="BQR99" s="9"/>
      <c r="BQS99" s="78"/>
      <c r="BQT99" s="10"/>
      <c r="BQU99" s="10"/>
      <c r="BQV99" s="10"/>
      <c r="BQW99" s="9"/>
      <c r="BQX99" s="9"/>
      <c r="BQY99" s="78"/>
      <c r="BQZ99" s="9"/>
      <c r="BRA99" s="9"/>
      <c r="BRB99" s="78"/>
      <c r="BRC99" s="10"/>
      <c r="BRD99" s="10"/>
      <c r="BRE99" s="10"/>
      <c r="BRF99" s="10"/>
      <c r="BRG99" s="10"/>
      <c r="BRH99" s="10"/>
      <c r="BRI99" s="57"/>
      <c r="BRJ99" s="58"/>
      <c r="BRK99" s="9"/>
      <c r="BRL99" s="9"/>
      <c r="BRM99" s="78"/>
      <c r="BRN99" s="9"/>
      <c r="BRO99" s="9"/>
      <c r="BRP99" s="78"/>
      <c r="BRQ99" s="9"/>
      <c r="BRR99" s="9"/>
      <c r="BRS99" s="78"/>
      <c r="BRT99" s="9"/>
      <c r="BRU99" s="9"/>
      <c r="BRV99" s="78"/>
      <c r="BRW99" s="9"/>
      <c r="BRX99" s="9"/>
      <c r="BRY99" s="78"/>
      <c r="BRZ99" s="9"/>
      <c r="BSA99" s="9"/>
      <c r="BSB99" s="78"/>
      <c r="BSC99" s="9"/>
      <c r="BSD99" s="9"/>
      <c r="BSE99" s="78"/>
      <c r="BSF99" s="9"/>
      <c r="BSG99" s="9"/>
      <c r="BSH99" s="78"/>
      <c r="BSI99" s="9"/>
      <c r="BSJ99" s="9"/>
      <c r="BSK99" s="78"/>
      <c r="BSL99" s="9"/>
      <c r="BSM99" s="9"/>
      <c r="BSN99" s="78"/>
      <c r="BSO99" s="9"/>
      <c r="BSP99" s="9"/>
      <c r="BSQ99" s="78"/>
      <c r="BSR99" s="9"/>
      <c r="BSS99" s="9"/>
      <c r="BST99" s="78"/>
      <c r="BSU99" s="9"/>
      <c r="BSV99" s="9"/>
      <c r="BSW99" s="78"/>
      <c r="BSX99" s="9"/>
      <c r="BSY99" s="9"/>
      <c r="BSZ99" s="78"/>
      <c r="BTA99" s="9"/>
      <c r="BTB99" s="9"/>
      <c r="BTC99" s="78"/>
      <c r="BTD99" s="9"/>
      <c r="BTE99" s="9"/>
      <c r="BTF99" s="78"/>
      <c r="BTG99" s="9"/>
      <c r="BTH99" s="9"/>
      <c r="BTI99" s="78"/>
      <c r="BTJ99" s="9"/>
      <c r="BTK99" s="9"/>
      <c r="BTL99" s="78"/>
      <c r="BTM99" s="9"/>
      <c r="BTN99" s="9"/>
      <c r="BTO99" s="78"/>
      <c r="BTP99" s="9"/>
      <c r="BTQ99" s="9"/>
      <c r="BTR99" s="78"/>
      <c r="BTS99" s="9"/>
      <c r="BTT99" s="9"/>
      <c r="BTU99" s="78"/>
      <c r="BTV99" s="10"/>
      <c r="BTW99" s="10"/>
      <c r="BTX99" s="10"/>
      <c r="BTY99" s="9"/>
      <c r="BTZ99" s="9"/>
      <c r="BUA99" s="78"/>
      <c r="BUB99" s="10"/>
      <c r="BUC99" s="10"/>
      <c r="BUD99" s="10"/>
      <c r="BUE99" s="9"/>
      <c r="BUF99" s="9"/>
      <c r="BUG99" s="78"/>
      <c r="BUH99" s="9"/>
      <c r="BUI99" s="9"/>
      <c r="BUJ99" s="78"/>
      <c r="BUK99" s="10"/>
      <c r="BUL99" s="10"/>
      <c r="BUM99" s="10"/>
      <c r="BUN99" s="10"/>
      <c r="BUO99" s="10"/>
      <c r="BUP99" s="10"/>
      <c r="BUQ99" s="57"/>
      <c r="BUR99" s="58"/>
      <c r="BUS99" s="9"/>
      <c r="BUT99" s="9"/>
      <c r="BUU99" s="78"/>
      <c r="BUV99" s="9"/>
      <c r="BUW99" s="9"/>
      <c r="BUX99" s="78"/>
      <c r="BUY99" s="9"/>
      <c r="BUZ99" s="9"/>
      <c r="BVA99" s="78"/>
      <c r="BVB99" s="9"/>
      <c r="BVC99" s="9"/>
      <c r="BVD99" s="78"/>
      <c r="BVE99" s="9"/>
      <c r="BVF99" s="9"/>
      <c r="BVG99" s="78"/>
      <c r="BVH99" s="9"/>
      <c r="BVI99" s="9"/>
      <c r="BVJ99" s="78"/>
      <c r="BVK99" s="9"/>
      <c r="BVL99" s="9"/>
      <c r="BVM99" s="78"/>
      <c r="BVN99" s="9"/>
      <c r="BVO99" s="9"/>
      <c r="BVP99" s="78"/>
      <c r="BVQ99" s="9"/>
      <c r="BVR99" s="9"/>
      <c r="BVS99" s="78"/>
      <c r="BVT99" s="9"/>
      <c r="BVU99" s="9"/>
      <c r="BVV99" s="78"/>
      <c r="BVW99" s="9"/>
      <c r="BVX99" s="9"/>
      <c r="BVY99" s="78"/>
      <c r="BVZ99" s="9"/>
      <c r="BWA99" s="9"/>
      <c r="BWB99" s="78"/>
      <c r="BWC99" s="9"/>
      <c r="BWD99" s="9"/>
      <c r="BWE99" s="78"/>
      <c r="BWF99" s="9"/>
      <c r="BWG99" s="9"/>
      <c r="BWH99" s="78"/>
      <c r="BWI99" s="9"/>
      <c r="BWJ99" s="9"/>
      <c r="BWK99" s="78"/>
      <c r="BWL99" s="9"/>
      <c r="BWM99" s="9"/>
      <c r="BWN99" s="78"/>
      <c r="BWO99" s="9"/>
      <c r="BWP99" s="9"/>
      <c r="BWQ99" s="78"/>
      <c r="BWR99" s="9"/>
      <c r="BWS99" s="9"/>
      <c r="BWT99" s="78"/>
      <c r="BWU99" s="9"/>
      <c r="BWV99" s="9"/>
      <c r="BWW99" s="78"/>
      <c r="BWX99" s="9"/>
      <c r="BWY99" s="9"/>
      <c r="BWZ99" s="78"/>
      <c r="BXA99" s="9"/>
      <c r="BXB99" s="9"/>
      <c r="BXC99" s="78"/>
      <c r="BXD99" s="10"/>
      <c r="BXE99" s="10"/>
      <c r="BXF99" s="10"/>
      <c r="BXG99" s="9"/>
      <c r="BXH99" s="9"/>
      <c r="BXI99" s="78"/>
      <c r="BXJ99" s="10"/>
      <c r="BXK99" s="10"/>
      <c r="BXL99" s="10"/>
      <c r="BXM99" s="9"/>
      <c r="BXN99" s="9"/>
      <c r="BXO99" s="78"/>
      <c r="BXP99" s="9"/>
      <c r="BXQ99" s="9"/>
      <c r="BXR99" s="78"/>
      <c r="BXS99" s="10"/>
      <c r="BXT99" s="10"/>
      <c r="BXU99" s="10"/>
      <c r="BXV99" s="10"/>
      <c r="BXW99" s="10"/>
      <c r="BXX99" s="10"/>
      <c r="BXY99" s="57"/>
      <c r="BXZ99" s="58"/>
      <c r="BYA99" s="9"/>
      <c r="BYB99" s="9"/>
      <c r="BYC99" s="78"/>
      <c r="BYD99" s="9"/>
      <c r="BYE99" s="9"/>
      <c r="BYF99" s="78"/>
      <c r="BYG99" s="9"/>
      <c r="BYH99" s="9"/>
      <c r="BYI99" s="78"/>
      <c r="BYJ99" s="9"/>
      <c r="BYK99" s="9"/>
      <c r="BYL99" s="78"/>
      <c r="BYM99" s="9"/>
      <c r="BYN99" s="9"/>
      <c r="BYO99" s="78"/>
      <c r="BYP99" s="9"/>
      <c r="BYQ99" s="9"/>
      <c r="BYR99" s="78"/>
      <c r="BYS99" s="9"/>
      <c r="BYT99" s="9"/>
      <c r="BYU99" s="78"/>
      <c r="BYV99" s="9"/>
      <c r="BYW99" s="9"/>
      <c r="BYX99" s="78"/>
      <c r="BYY99" s="9"/>
      <c r="BYZ99" s="9"/>
      <c r="BZA99" s="78"/>
      <c r="BZB99" s="9"/>
      <c r="BZC99" s="9"/>
      <c r="BZD99" s="78"/>
      <c r="BZE99" s="9"/>
      <c r="BZF99" s="9"/>
      <c r="BZG99" s="78"/>
      <c r="BZH99" s="9"/>
      <c r="BZI99" s="9"/>
      <c r="BZJ99" s="78"/>
      <c r="BZK99" s="9"/>
      <c r="BZL99" s="9"/>
      <c r="BZM99" s="78"/>
      <c r="BZN99" s="9"/>
      <c r="BZO99" s="9"/>
      <c r="BZP99" s="78"/>
      <c r="BZQ99" s="9"/>
      <c r="BZR99" s="9"/>
      <c r="BZS99" s="78"/>
      <c r="BZT99" s="9"/>
      <c r="BZU99" s="9"/>
      <c r="BZV99" s="78"/>
      <c r="BZW99" s="9"/>
      <c r="BZX99" s="9"/>
      <c r="BZY99" s="78"/>
      <c r="BZZ99" s="9"/>
      <c r="CAA99" s="9"/>
      <c r="CAB99" s="78"/>
      <c r="CAC99" s="9"/>
      <c r="CAD99" s="9"/>
      <c r="CAE99" s="78"/>
      <c r="CAF99" s="9"/>
      <c r="CAG99" s="9"/>
      <c r="CAH99" s="78"/>
      <c r="CAI99" s="9"/>
      <c r="CAJ99" s="9"/>
      <c r="CAK99" s="78"/>
      <c r="CAL99" s="10"/>
      <c r="CAM99" s="10"/>
      <c r="CAN99" s="10"/>
      <c r="CAO99" s="9"/>
      <c r="CAP99" s="9"/>
      <c r="CAQ99" s="78"/>
      <c r="CAR99" s="10"/>
      <c r="CAS99" s="10"/>
      <c r="CAT99" s="10"/>
      <c r="CAU99" s="9"/>
      <c r="CAV99" s="9"/>
      <c r="CAW99" s="78"/>
      <c r="CAX99" s="9"/>
      <c r="CAY99" s="9"/>
      <c r="CAZ99" s="78"/>
      <c r="CBA99" s="10"/>
      <c r="CBB99" s="10"/>
      <c r="CBC99" s="10"/>
      <c r="CBD99" s="10"/>
      <c r="CBE99" s="10"/>
      <c r="CBF99" s="10"/>
      <c r="CBG99" s="57"/>
      <c r="CBH99" s="58"/>
      <c r="CBI99" s="9"/>
      <c r="CBJ99" s="9"/>
      <c r="CBK99" s="78"/>
      <c r="CBL99" s="9"/>
      <c r="CBM99" s="9"/>
      <c r="CBN99" s="78"/>
      <c r="CBO99" s="9"/>
      <c r="CBP99" s="9"/>
      <c r="CBQ99" s="78"/>
      <c r="CBR99" s="9"/>
      <c r="CBS99" s="9"/>
      <c r="CBT99" s="78"/>
      <c r="CBU99" s="9"/>
      <c r="CBV99" s="9"/>
      <c r="CBW99" s="78"/>
      <c r="CBX99" s="9"/>
      <c r="CBY99" s="9"/>
      <c r="CBZ99" s="78"/>
      <c r="CCA99" s="9"/>
      <c r="CCB99" s="9"/>
      <c r="CCC99" s="78"/>
      <c r="CCD99" s="9"/>
      <c r="CCE99" s="9"/>
      <c r="CCF99" s="78"/>
      <c r="CCG99" s="9"/>
      <c r="CCH99" s="9"/>
      <c r="CCI99" s="78"/>
      <c r="CCJ99" s="9"/>
      <c r="CCK99" s="9"/>
      <c r="CCL99" s="78"/>
      <c r="CCM99" s="9"/>
      <c r="CCN99" s="9"/>
      <c r="CCO99" s="78"/>
      <c r="CCP99" s="9"/>
      <c r="CCQ99" s="9"/>
      <c r="CCR99" s="78"/>
      <c r="CCS99" s="9"/>
      <c r="CCT99" s="9"/>
      <c r="CCU99" s="78"/>
      <c r="CCV99" s="9"/>
      <c r="CCW99" s="9"/>
      <c r="CCX99" s="78"/>
      <c r="CCY99" s="9"/>
      <c r="CCZ99" s="9"/>
      <c r="CDA99" s="78"/>
      <c r="CDB99" s="9"/>
      <c r="CDC99" s="9"/>
      <c r="CDD99" s="78"/>
      <c r="CDE99" s="9"/>
      <c r="CDF99" s="9"/>
      <c r="CDG99" s="78"/>
      <c r="CDH99" s="9"/>
      <c r="CDI99" s="9"/>
      <c r="CDJ99" s="78"/>
      <c r="CDK99" s="9"/>
      <c r="CDL99" s="9"/>
      <c r="CDM99" s="78"/>
      <c r="CDN99" s="9"/>
      <c r="CDO99" s="9"/>
      <c r="CDP99" s="78"/>
      <c r="CDQ99" s="9"/>
      <c r="CDR99" s="9"/>
      <c r="CDS99" s="78"/>
      <c r="CDT99" s="10"/>
      <c r="CDU99" s="10"/>
      <c r="CDV99" s="10"/>
      <c r="CDW99" s="9"/>
      <c r="CDX99" s="9"/>
      <c r="CDY99" s="78"/>
      <c r="CDZ99" s="10"/>
      <c r="CEA99" s="10"/>
      <c r="CEB99" s="10"/>
      <c r="CEC99" s="9"/>
      <c r="CED99" s="9"/>
      <c r="CEE99" s="78"/>
      <c r="CEF99" s="9"/>
      <c r="CEG99" s="9"/>
      <c r="CEH99" s="78"/>
      <c r="CEI99" s="10"/>
      <c r="CEJ99" s="10"/>
      <c r="CEK99" s="10"/>
      <c r="CEL99" s="10"/>
      <c r="CEM99" s="10"/>
      <c r="CEN99" s="10"/>
      <c r="CEO99" s="57"/>
      <c r="CEP99" s="58"/>
      <c r="CEQ99" s="9"/>
      <c r="CER99" s="9"/>
      <c r="CES99" s="78"/>
      <c r="CET99" s="9"/>
      <c r="CEU99" s="9"/>
      <c r="CEV99" s="78"/>
      <c r="CEW99" s="9"/>
      <c r="CEX99" s="9"/>
      <c r="CEY99" s="78"/>
      <c r="CEZ99" s="9"/>
      <c r="CFA99" s="9"/>
      <c r="CFB99" s="78"/>
      <c r="CFC99" s="9"/>
      <c r="CFD99" s="9"/>
      <c r="CFE99" s="78"/>
      <c r="CFF99" s="9"/>
      <c r="CFG99" s="9"/>
      <c r="CFH99" s="78"/>
      <c r="CFI99" s="9"/>
      <c r="CFJ99" s="9"/>
      <c r="CFK99" s="78"/>
      <c r="CFL99" s="9"/>
      <c r="CFM99" s="9"/>
      <c r="CFN99" s="78"/>
      <c r="CFO99" s="9"/>
      <c r="CFP99" s="9"/>
      <c r="CFQ99" s="78"/>
      <c r="CFR99" s="9"/>
      <c r="CFS99" s="9"/>
      <c r="CFT99" s="78"/>
      <c r="CFU99" s="9"/>
      <c r="CFV99" s="9"/>
      <c r="CFW99" s="78"/>
      <c r="CFX99" s="9"/>
      <c r="CFY99" s="9"/>
      <c r="CFZ99" s="78"/>
      <c r="CGA99" s="9"/>
      <c r="CGB99" s="9"/>
      <c r="CGC99" s="78"/>
      <c r="CGD99" s="9"/>
      <c r="CGE99" s="9"/>
      <c r="CGF99" s="78"/>
      <c r="CGG99" s="9"/>
      <c r="CGH99" s="9"/>
      <c r="CGI99" s="78"/>
      <c r="CGJ99" s="9"/>
      <c r="CGK99" s="9"/>
      <c r="CGL99" s="78"/>
      <c r="CGM99" s="9"/>
      <c r="CGN99" s="9"/>
      <c r="CGO99" s="78"/>
      <c r="CGP99" s="9"/>
      <c r="CGQ99" s="9"/>
      <c r="CGR99" s="78"/>
      <c r="CGS99" s="9"/>
      <c r="CGT99" s="9"/>
      <c r="CGU99" s="78"/>
      <c r="CGV99" s="9"/>
      <c r="CGW99" s="9"/>
      <c r="CGX99" s="78"/>
      <c r="CGY99" s="9"/>
      <c r="CGZ99" s="9"/>
      <c r="CHA99" s="78"/>
      <c r="CHB99" s="10"/>
      <c r="CHC99" s="10"/>
      <c r="CHD99" s="10"/>
      <c r="CHE99" s="9"/>
      <c r="CHF99" s="9"/>
      <c r="CHG99" s="78"/>
      <c r="CHH99" s="10"/>
      <c r="CHI99" s="10"/>
      <c r="CHJ99" s="10"/>
      <c r="CHK99" s="9"/>
      <c r="CHL99" s="9"/>
      <c r="CHM99" s="78"/>
      <c r="CHN99" s="9"/>
      <c r="CHO99" s="9"/>
      <c r="CHP99" s="78"/>
      <c r="CHQ99" s="10"/>
      <c r="CHR99" s="10"/>
      <c r="CHS99" s="10"/>
      <c r="CHT99" s="10"/>
      <c r="CHU99" s="10"/>
      <c r="CHV99" s="10"/>
      <c r="CHW99" s="57"/>
      <c r="CHX99" s="58"/>
      <c r="CHY99" s="9"/>
      <c r="CHZ99" s="9"/>
      <c r="CIA99" s="78"/>
      <c r="CIB99" s="9"/>
      <c r="CIC99" s="9"/>
      <c r="CID99" s="78"/>
      <c r="CIE99" s="9"/>
      <c r="CIF99" s="9"/>
      <c r="CIG99" s="78"/>
      <c r="CIH99" s="9"/>
      <c r="CII99" s="9"/>
      <c r="CIJ99" s="78"/>
      <c r="CIK99" s="9"/>
      <c r="CIL99" s="9"/>
      <c r="CIM99" s="78"/>
      <c r="CIN99" s="9"/>
      <c r="CIO99" s="9"/>
      <c r="CIP99" s="78"/>
      <c r="CIQ99" s="9"/>
      <c r="CIR99" s="9"/>
      <c r="CIS99" s="78"/>
      <c r="CIT99" s="9"/>
      <c r="CIU99" s="9"/>
      <c r="CIV99" s="78"/>
      <c r="CIW99" s="9"/>
      <c r="CIX99" s="9"/>
      <c r="CIY99" s="78"/>
      <c r="CIZ99" s="9"/>
      <c r="CJA99" s="9"/>
      <c r="CJB99" s="78"/>
      <c r="CJC99" s="9"/>
      <c r="CJD99" s="9"/>
      <c r="CJE99" s="78"/>
      <c r="CJF99" s="9"/>
      <c r="CJG99" s="9"/>
      <c r="CJH99" s="78"/>
      <c r="CJI99" s="9"/>
      <c r="CJJ99" s="9"/>
      <c r="CJK99" s="78"/>
      <c r="CJL99" s="9"/>
      <c r="CJM99" s="9"/>
      <c r="CJN99" s="78"/>
      <c r="CJO99" s="9"/>
      <c r="CJP99" s="9"/>
      <c r="CJQ99" s="78"/>
      <c r="CJR99" s="9"/>
      <c r="CJS99" s="9"/>
      <c r="CJT99" s="78"/>
      <c r="CJU99" s="9"/>
      <c r="CJV99" s="9"/>
      <c r="CJW99" s="78"/>
      <c r="CJX99" s="9"/>
      <c r="CJY99" s="9"/>
      <c r="CJZ99" s="78"/>
      <c r="CKA99" s="9"/>
      <c r="CKB99" s="9"/>
      <c r="CKC99" s="78"/>
      <c r="CKD99" s="9"/>
      <c r="CKE99" s="9"/>
      <c r="CKF99" s="78"/>
      <c r="CKG99" s="9"/>
      <c r="CKH99" s="9"/>
      <c r="CKI99" s="78"/>
      <c r="CKJ99" s="10"/>
      <c r="CKK99" s="10"/>
      <c r="CKL99" s="10"/>
      <c r="CKM99" s="9"/>
      <c r="CKN99" s="9"/>
      <c r="CKO99" s="78"/>
      <c r="CKP99" s="10"/>
      <c r="CKQ99" s="10"/>
      <c r="CKR99" s="10"/>
      <c r="CKS99" s="9"/>
      <c r="CKT99" s="9"/>
      <c r="CKU99" s="78"/>
      <c r="CKV99" s="9"/>
      <c r="CKW99" s="9"/>
      <c r="CKX99" s="78"/>
      <c r="CKY99" s="10"/>
      <c r="CKZ99" s="10"/>
      <c r="CLA99" s="10"/>
      <c r="CLB99" s="10"/>
      <c r="CLC99" s="10"/>
      <c r="CLD99" s="10"/>
      <c r="CLE99" s="57"/>
      <c r="CLF99" s="58"/>
      <c r="CLG99" s="9"/>
      <c r="CLH99" s="9"/>
      <c r="CLI99" s="78"/>
      <c r="CLJ99" s="9"/>
      <c r="CLK99" s="9"/>
      <c r="CLL99" s="78"/>
      <c r="CLM99" s="9"/>
      <c r="CLN99" s="9"/>
      <c r="CLO99" s="78"/>
      <c r="CLP99" s="9"/>
      <c r="CLQ99" s="9"/>
      <c r="CLR99" s="78"/>
      <c r="CLS99" s="9"/>
      <c r="CLT99" s="9"/>
      <c r="CLU99" s="78"/>
      <c r="CLV99" s="9"/>
      <c r="CLW99" s="9"/>
      <c r="CLX99" s="78"/>
      <c r="CLY99" s="9"/>
      <c r="CLZ99" s="9"/>
      <c r="CMA99" s="78"/>
      <c r="CMB99" s="9"/>
      <c r="CMC99" s="9"/>
      <c r="CMD99" s="78"/>
      <c r="CME99" s="9"/>
      <c r="CMF99" s="9"/>
      <c r="CMG99" s="78"/>
      <c r="CMH99" s="9"/>
      <c r="CMI99" s="9"/>
      <c r="CMJ99" s="78"/>
      <c r="CMK99" s="9"/>
      <c r="CML99" s="9"/>
      <c r="CMM99" s="78"/>
      <c r="CMN99" s="9"/>
      <c r="CMO99" s="9"/>
      <c r="CMP99" s="78"/>
      <c r="CMQ99" s="9"/>
      <c r="CMR99" s="9"/>
      <c r="CMS99" s="78"/>
      <c r="CMT99" s="9"/>
      <c r="CMU99" s="9"/>
      <c r="CMV99" s="78"/>
      <c r="CMW99" s="9"/>
      <c r="CMX99" s="9"/>
      <c r="CMY99" s="78"/>
      <c r="CMZ99" s="9"/>
      <c r="CNA99" s="9"/>
      <c r="CNB99" s="78"/>
      <c r="CNC99" s="9"/>
      <c r="CND99" s="9"/>
      <c r="CNE99" s="78"/>
      <c r="CNF99" s="9"/>
      <c r="CNG99" s="9"/>
      <c r="CNH99" s="78"/>
      <c r="CNI99" s="9"/>
      <c r="CNJ99" s="9"/>
      <c r="CNK99" s="78"/>
      <c r="CNL99" s="9"/>
      <c r="CNM99" s="9"/>
      <c r="CNN99" s="78"/>
      <c r="CNO99" s="9"/>
      <c r="CNP99" s="9"/>
      <c r="CNQ99" s="78"/>
      <c r="CNR99" s="10"/>
      <c r="CNS99" s="10"/>
      <c r="CNT99" s="10"/>
      <c r="CNU99" s="9"/>
      <c r="CNV99" s="9"/>
      <c r="CNW99" s="78"/>
      <c r="CNX99" s="10"/>
      <c r="CNY99" s="10"/>
      <c r="CNZ99" s="10"/>
      <c r="COA99" s="9"/>
      <c r="COB99" s="9"/>
      <c r="COC99" s="78"/>
      <c r="COD99" s="9"/>
      <c r="COE99" s="9"/>
      <c r="COF99" s="78"/>
      <c r="COG99" s="10"/>
      <c r="COH99" s="10"/>
      <c r="COI99" s="10"/>
      <c r="COJ99" s="10"/>
      <c r="COK99" s="10"/>
      <c r="COL99" s="10"/>
      <c r="COM99" s="57"/>
      <c r="CON99" s="58"/>
      <c r="COO99" s="9"/>
      <c r="COP99" s="9"/>
      <c r="COQ99" s="78"/>
      <c r="COR99" s="9"/>
      <c r="COS99" s="9"/>
      <c r="COT99" s="78"/>
      <c r="COU99" s="9"/>
      <c r="COV99" s="9"/>
      <c r="COW99" s="78"/>
      <c r="COX99" s="9"/>
      <c r="COY99" s="9"/>
      <c r="COZ99" s="78"/>
      <c r="CPA99" s="9"/>
      <c r="CPB99" s="9"/>
      <c r="CPC99" s="78"/>
      <c r="CPD99" s="9"/>
      <c r="CPE99" s="9"/>
      <c r="CPF99" s="78"/>
      <c r="CPG99" s="9"/>
      <c r="CPH99" s="9"/>
      <c r="CPI99" s="78"/>
      <c r="CPJ99" s="9"/>
      <c r="CPK99" s="9"/>
      <c r="CPL99" s="78"/>
      <c r="CPM99" s="9"/>
      <c r="CPN99" s="9"/>
      <c r="CPO99" s="78"/>
      <c r="CPP99" s="9"/>
      <c r="CPQ99" s="9"/>
      <c r="CPR99" s="78"/>
      <c r="CPS99" s="9"/>
      <c r="CPT99" s="9"/>
      <c r="CPU99" s="78"/>
      <c r="CPV99" s="9"/>
      <c r="CPW99" s="9"/>
      <c r="CPX99" s="78"/>
      <c r="CPY99" s="9"/>
      <c r="CPZ99" s="9"/>
      <c r="CQA99" s="78"/>
      <c r="CQB99" s="9"/>
      <c r="CQC99" s="9"/>
      <c r="CQD99" s="78"/>
      <c r="CQE99" s="9"/>
      <c r="CQF99" s="9"/>
      <c r="CQG99" s="78"/>
      <c r="CQH99" s="9"/>
      <c r="CQI99" s="9"/>
      <c r="CQJ99" s="78"/>
      <c r="CQK99" s="9"/>
      <c r="CQL99" s="9"/>
      <c r="CQM99" s="78"/>
      <c r="CQN99" s="9"/>
      <c r="CQO99" s="9"/>
      <c r="CQP99" s="78"/>
      <c r="CQQ99" s="9"/>
      <c r="CQR99" s="9"/>
      <c r="CQS99" s="78"/>
      <c r="CQT99" s="9"/>
      <c r="CQU99" s="9"/>
      <c r="CQV99" s="78"/>
      <c r="CQW99" s="9"/>
      <c r="CQX99" s="9"/>
      <c r="CQY99" s="78"/>
      <c r="CQZ99" s="10"/>
      <c r="CRA99" s="10"/>
      <c r="CRB99" s="10"/>
      <c r="CRC99" s="9"/>
      <c r="CRD99" s="9"/>
      <c r="CRE99" s="78"/>
      <c r="CRF99" s="10"/>
      <c r="CRG99" s="10"/>
      <c r="CRH99" s="10"/>
      <c r="CRI99" s="9"/>
      <c r="CRJ99" s="9"/>
      <c r="CRK99" s="78"/>
      <c r="CRL99" s="9"/>
      <c r="CRM99" s="9"/>
      <c r="CRN99" s="78"/>
      <c r="CRO99" s="10"/>
      <c r="CRP99" s="10"/>
      <c r="CRQ99" s="10"/>
      <c r="CRR99" s="10"/>
      <c r="CRS99" s="10"/>
      <c r="CRT99" s="10"/>
      <c r="CRU99" s="57"/>
      <c r="CRV99" s="58"/>
      <c r="CRW99" s="9"/>
      <c r="CRX99" s="9"/>
      <c r="CRY99" s="78"/>
      <c r="CRZ99" s="9"/>
      <c r="CSA99" s="9"/>
      <c r="CSB99" s="78"/>
      <c r="CSC99" s="9"/>
      <c r="CSD99" s="9"/>
      <c r="CSE99" s="78"/>
      <c r="CSF99" s="9"/>
      <c r="CSG99" s="9"/>
      <c r="CSH99" s="78"/>
      <c r="CSI99" s="9"/>
      <c r="CSJ99" s="9"/>
      <c r="CSK99" s="78"/>
      <c r="CSL99" s="9"/>
      <c r="CSM99" s="9"/>
      <c r="CSN99" s="78"/>
      <c r="CSO99" s="9"/>
      <c r="CSP99" s="9"/>
      <c r="CSQ99" s="78"/>
      <c r="CSR99" s="9"/>
      <c r="CSS99" s="9"/>
      <c r="CST99" s="78"/>
      <c r="CSU99" s="9"/>
      <c r="CSV99" s="9"/>
      <c r="CSW99" s="78"/>
      <c r="CSX99" s="9"/>
      <c r="CSY99" s="9"/>
      <c r="CSZ99" s="78"/>
      <c r="CTA99" s="9"/>
      <c r="CTB99" s="9"/>
      <c r="CTC99" s="78"/>
      <c r="CTD99" s="9"/>
      <c r="CTE99" s="9"/>
      <c r="CTF99" s="78"/>
      <c r="CTG99" s="9"/>
      <c r="CTH99" s="9"/>
      <c r="CTI99" s="78"/>
      <c r="CTJ99" s="9"/>
      <c r="CTK99" s="9"/>
      <c r="CTL99" s="78"/>
      <c r="CTM99" s="9"/>
      <c r="CTN99" s="9"/>
      <c r="CTO99" s="78"/>
      <c r="CTP99" s="9"/>
      <c r="CTQ99" s="9"/>
      <c r="CTR99" s="78"/>
      <c r="CTS99" s="9"/>
      <c r="CTT99" s="9"/>
      <c r="CTU99" s="78"/>
      <c r="CTV99" s="9"/>
      <c r="CTW99" s="9"/>
      <c r="CTX99" s="78"/>
      <c r="CTY99" s="9"/>
      <c r="CTZ99" s="9"/>
      <c r="CUA99" s="78"/>
      <c r="CUB99" s="9"/>
      <c r="CUC99" s="9"/>
      <c r="CUD99" s="78"/>
      <c r="CUE99" s="9"/>
      <c r="CUF99" s="9"/>
      <c r="CUG99" s="78"/>
      <c r="CUH99" s="10"/>
      <c r="CUI99" s="10"/>
      <c r="CUJ99" s="10"/>
      <c r="CUK99" s="9"/>
      <c r="CUL99" s="9"/>
      <c r="CUM99" s="78"/>
      <c r="CUN99" s="10"/>
      <c r="CUO99" s="10"/>
      <c r="CUP99" s="10"/>
      <c r="CUQ99" s="9"/>
      <c r="CUR99" s="9"/>
      <c r="CUS99" s="78"/>
      <c r="CUT99" s="9"/>
      <c r="CUU99" s="9"/>
      <c r="CUV99" s="78"/>
      <c r="CUW99" s="10"/>
      <c r="CUX99" s="10"/>
      <c r="CUY99" s="10"/>
      <c r="CUZ99" s="10"/>
      <c r="CVA99" s="10"/>
      <c r="CVB99" s="10"/>
      <c r="CVC99" s="57"/>
      <c r="CVD99" s="58"/>
      <c r="CVE99" s="9"/>
      <c r="CVF99" s="9"/>
      <c r="CVG99" s="78"/>
      <c r="CVH99" s="9"/>
      <c r="CVI99" s="9"/>
      <c r="CVJ99" s="78"/>
      <c r="CVK99" s="9"/>
      <c r="CVL99" s="9"/>
      <c r="CVM99" s="78"/>
      <c r="CVN99" s="9"/>
      <c r="CVO99" s="9"/>
      <c r="CVP99" s="78"/>
      <c r="CVQ99" s="9"/>
      <c r="CVR99" s="9"/>
      <c r="CVS99" s="78"/>
      <c r="CVT99" s="9"/>
      <c r="CVU99" s="9"/>
      <c r="CVV99" s="78"/>
      <c r="CVW99" s="9"/>
      <c r="CVX99" s="9"/>
      <c r="CVY99" s="78"/>
      <c r="CVZ99" s="9"/>
      <c r="CWA99" s="9"/>
      <c r="CWB99" s="78"/>
      <c r="CWC99" s="9"/>
      <c r="CWD99" s="9"/>
      <c r="CWE99" s="78"/>
      <c r="CWF99" s="9"/>
      <c r="CWG99" s="9"/>
      <c r="CWH99" s="78"/>
      <c r="CWI99" s="9"/>
      <c r="CWJ99" s="9"/>
      <c r="CWK99" s="78"/>
      <c r="CWL99" s="9"/>
      <c r="CWM99" s="9"/>
      <c r="CWN99" s="78"/>
      <c r="CWO99" s="9"/>
      <c r="CWP99" s="9"/>
      <c r="CWQ99" s="78"/>
      <c r="CWR99" s="9"/>
      <c r="CWS99" s="9"/>
      <c r="CWT99" s="78"/>
      <c r="CWU99" s="9"/>
      <c r="CWV99" s="9"/>
      <c r="CWW99" s="78"/>
      <c r="CWX99" s="9"/>
      <c r="CWY99" s="9"/>
      <c r="CWZ99" s="78"/>
      <c r="CXA99" s="9"/>
      <c r="CXB99" s="9"/>
      <c r="CXC99" s="78"/>
      <c r="CXD99" s="9"/>
      <c r="CXE99" s="9"/>
      <c r="CXF99" s="78"/>
      <c r="CXG99" s="9"/>
      <c r="CXH99" s="9"/>
      <c r="CXI99" s="78"/>
      <c r="CXJ99" s="9"/>
      <c r="CXK99" s="9"/>
      <c r="CXL99" s="78"/>
      <c r="CXM99" s="9"/>
      <c r="CXN99" s="9"/>
      <c r="CXO99" s="78"/>
      <c r="CXP99" s="10"/>
      <c r="CXQ99" s="10"/>
      <c r="CXR99" s="10"/>
      <c r="CXS99" s="9"/>
      <c r="CXT99" s="9"/>
      <c r="CXU99" s="78"/>
      <c r="CXV99" s="10"/>
      <c r="CXW99" s="10"/>
      <c r="CXX99" s="10"/>
      <c r="CXY99" s="9"/>
      <c r="CXZ99" s="9"/>
      <c r="CYA99" s="78"/>
      <c r="CYB99" s="9"/>
      <c r="CYC99" s="9"/>
      <c r="CYD99" s="78"/>
      <c r="CYE99" s="10"/>
      <c r="CYF99" s="10"/>
      <c r="CYG99" s="10"/>
      <c r="CYH99" s="10"/>
      <c r="CYI99" s="10"/>
      <c r="CYJ99" s="10"/>
      <c r="CYK99" s="57"/>
      <c r="CYL99" s="58"/>
      <c r="CYM99" s="9"/>
      <c r="CYN99" s="9"/>
      <c r="CYO99" s="78"/>
      <c r="CYP99" s="9"/>
      <c r="CYQ99" s="9"/>
      <c r="CYR99" s="78"/>
      <c r="CYS99" s="9"/>
      <c r="CYT99" s="9"/>
      <c r="CYU99" s="78"/>
      <c r="CYV99" s="9"/>
      <c r="CYW99" s="9"/>
      <c r="CYX99" s="78"/>
      <c r="CYY99" s="9"/>
      <c r="CYZ99" s="9"/>
      <c r="CZA99" s="78"/>
      <c r="CZB99" s="9"/>
      <c r="CZC99" s="9"/>
      <c r="CZD99" s="78"/>
      <c r="CZE99" s="9"/>
      <c r="CZF99" s="9"/>
      <c r="CZG99" s="78"/>
      <c r="CZH99" s="9"/>
      <c r="CZI99" s="9"/>
      <c r="CZJ99" s="78"/>
      <c r="CZK99" s="9"/>
      <c r="CZL99" s="9"/>
      <c r="CZM99" s="78"/>
      <c r="CZN99" s="9"/>
      <c r="CZO99" s="9"/>
      <c r="CZP99" s="78"/>
      <c r="CZQ99" s="9"/>
      <c r="CZR99" s="9"/>
      <c r="CZS99" s="78"/>
      <c r="CZT99" s="9"/>
      <c r="CZU99" s="9"/>
      <c r="CZV99" s="78"/>
      <c r="CZW99" s="9"/>
      <c r="CZX99" s="9"/>
      <c r="CZY99" s="78"/>
      <c r="CZZ99" s="9"/>
      <c r="DAA99" s="9"/>
      <c r="DAB99" s="78"/>
      <c r="DAC99" s="9"/>
      <c r="DAD99" s="9"/>
      <c r="DAE99" s="78"/>
      <c r="DAF99" s="9"/>
      <c r="DAG99" s="9"/>
      <c r="DAH99" s="78"/>
      <c r="DAI99" s="9"/>
      <c r="DAJ99" s="9"/>
      <c r="DAK99" s="78"/>
      <c r="DAL99" s="9"/>
      <c r="DAM99" s="9"/>
      <c r="DAN99" s="78"/>
      <c r="DAO99" s="9"/>
      <c r="DAP99" s="9"/>
      <c r="DAQ99" s="78"/>
      <c r="DAR99" s="9"/>
      <c r="DAS99" s="9"/>
      <c r="DAT99" s="78"/>
      <c r="DAU99" s="9"/>
      <c r="DAV99" s="9"/>
      <c r="DAW99" s="78"/>
      <c r="DAX99" s="10"/>
      <c r="DAY99" s="10"/>
      <c r="DAZ99" s="10"/>
      <c r="DBA99" s="9"/>
      <c r="DBB99" s="9"/>
      <c r="DBC99" s="78"/>
      <c r="DBD99" s="10"/>
      <c r="DBE99" s="10"/>
      <c r="DBF99" s="10"/>
      <c r="DBG99" s="9"/>
      <c r="DBH99" s="9"/>
      <c r="DBI99" s="78"/>
      <c r="DBJ99" s="9"/>
      <c r="DBK99" s="9"/>
      <c r="DBL99" s="78"/>
      <c r="DBM99" s="10"/>
      <c r="DBN99" s="10"/>
      <c r="DBO99" s="10"/>
      <c r="DBP99" s="10"/>
      <c r="DBQ99" s="10"/>
      <c r="DBR99" s="10"/>
      <c r="DBS99" s="57"/>
      <c r="DBT99" s="58"/>
      <c r="DBU99" s="9"/>
      <c r="DBV99" s="9"/>
      <c r="DBW99" s="78"/>
      <c r="DBX99" s="9"/>
      <c r="DBY99" s="9"/>
      <c r="DBZ99" s="78"/>
      <c r="DCA99" s="9"/>
      <c r="DCB99" s="9"/>
      <c r="DCC99" s="78"/>
      <c r="DCD99" s="9"/>
      <c r="DCE99" s="9"/>
      <c r="DCF99" s="78"/>
      <c r="DCG99" s="9"/>
      <c r="DCH99" s="9"/>
      <c r="DCI99" s="78"/>
      <c r="DCJ99" s="9"/>
      <c r="DCK99" s="9"/>
      <c r="DCL99" s="78"/>
      <c r="DCM99" s="9"/>
      <c r="DCN99" s="9"/>
      <c r="DCO99" s="78"/>
      <c r="DCP99" s="9"/>
      <c r="DCQ99" s="9"/>
      <c r="DCR99" s="78"/>
      <c r="DCS99" s="9"/>
      <c r="DCT99" s="9"/>
      <c r="DCU99" s="78"/>
      <c r="DCV99" s="9"/>
      <c r="DCW99" s="9"/>
      <c r="DCX99" s="78"/>
      <c r="DCY99" s="9"/>
      <c r="DCZ99" s="9"/>
      <c r="DDA99" s="78"/>
      <c r="DDB99" s="9"/>
      <c r="DDC99" s="9"/>
      <c r="DDD99" s="78"/>
      <c r="DDE99" s="9"/>
      <c r="DDF99" s="9"/>
      <c r="DDG99" s="78"/>
      <c r="DDH99" s="9"/>
      <c r="DDI99" s="9"/>
      <c r="DDJ99" s="78"/>
      <c r="DDK99" s="9"/>
      <c r="DDL99" s="9"/>
      <c r="DDM99" s="78"/>
      <c r="DDN99" s="9"/>
      <c r="DDO99" s="9"/>
      <c r="DDP99" s="78"/>
      <c r="DDQ99" s="9"/>
      <c r="DDR99" s="9"/>
      <c r="DDS99" s="78"/>
      <c r="DDT99" s="9"/>
      <c r="DDU99" s="9"/>
      <c r="DDV99" s="78"/>
      <c r="DDW99" s="9"/>
      <c r="DDX99" s="9"/>
      <c r="DDY99" s="78"/>
      <c r="DDZ99" s="9"/>
      <c r="DEA99" s="9"/>
      <c r="DEB99" s="78"/>
      <c r="DEC99" s="9"/>
      <c r="DED99" s="9"/>
      <c r="DEE99" s="78"/>
      <c r="DEF99" s="10"/>
      <c r="DEG99" s="10"/>
      <c r="DEH99" s="10"/>
      <c r="DEI99" s="9"/>
      <c r="DEJ99" s="9"/>
      <c r="DEK99" s="78"/>
      <c r="DEL99" s="10"/>
      <c r="DEM99" s="10"/>
      <c r="DEN99" s="10"/>
      <c r="DEO99" s="9"/>
      <c r="DEP99" s="9"/>
      <c r="DEQ99" s="78"/>
      <c r="DER99" s="9"/>
      <c r="DES99" s="9"/>
      <c r="DET99" s="78"/>
      <c r="DEU99" s="10"/>
      <c r="DEV99" s="10"/>
      <c r="DEW99" s="10"/>
      <c r="DEX99" s="10"/>
      <c r="DEY99" s="10"/>
      <c r="DEZ99" s="10"/>
      <c r="DFA99" s="57"/>
      <c r="DFB99" s="58"/>
      <c r="DFC99" s="9"/>
      <c r="DFD99" s="9"/>
      <c r="DFE99" s="78"/>
      <c r="DFF99" s="9"/>
      <c r="DFG99" s="9"/>
      <c r="DFH99" s="78"/>
      <c r="DFI99" s="9"/>
      <c r="DFJ99" s="9"/>
      <c r="DFK99" s="78"/>
      <c r="DFL99" s="9"/>
      <c r="DFM99" s="9"/>
      <c r="DFN99" s="78"/>
      <c r="DFO99" s="9"/>
      <c r="DFP99" s="9"/>
      <c r="DFQ99" s="78"/>
      <c r="DFR99" s="9"/>
      <c r="DFS99" s="9"/>
      <c r="DFT99" s="78"/>
      <c r="DFU99" s="9"/>
      <c r="DFV99" s="9"/>
      <c r="DFW99" s="78"/>
      <c r="DFX99" s="9"/>
      <c r="DFY99" s="9"/>
      <c r="DFZ99" s="78"/>
      <c r="DGA99" s="9"/>
      <c r="DGB99" s="9"/>
      <c r="DGC99" s="78"/>
      <c r="DGD99" s="9"/>
      <c r="DGE99" s="9"/>
      <c r="DGF99" s="78"/>
      <c r="DGG99" s="9"/>
      <c r="DGH99" s="9"/>
      <c r="DGI99" s="78"/>
      <c r="DGJ99" s="9"/>
      <c r="DGK99" s="9"/>
      <c r="DGL99" s="78"/>
      <c r="DGM99" s="9"/>
      <c r="DGN99" s="9"/>
      <c r="DGO99" s="78"/>
      <c r="DGP99" s="9"/>
      <c r="DGQ99" s="9"/>
      <c r="DGR99" s="78"/>
      <c r="DGS99" s="9"/>
      <c r="DGT99" s="9"/>
      <c r="DGU99" s="78"/>
      <c r="DGV99" s="9"/>
      <c r="DGW99" s="9"/>
      <c r="DGX99" s="78"/>
      <c r="DGY99" s="9"/>
      <c r="DGZ99" s="9"/>
      <c r="DHA99" s="78"/>
      <c r="DHB99" s="9"/>
      <c r="DHC99" s="9"/>
      <c r="DHD99" s="78"/>
      <c r="DHE99" s="9"/>
      <c r="DHF99" s="9"/>
      <c r="DHG99" s="78"/>
      <c r="DHH99" s="9"/>
      <c r="DHI99" s="9"/>
      <c r="DHJ99" s="78"/>
      <c r="DHK99" s="9"/>
      <c r="DHL99" s="9"/>
      <c r="DHM99" s="78"/>
      <c r="DHN99" s="10"/>
      <c r="DHO99" s="10"/>
      <c r="DHP99" s="10"/>
      <c r="DHQ99" s="9"/>
      <c r="DHR99" s="9"/>
      <c r="DHS99" s="78"/>
      <c r="DHT99" s="10"/>
      <c r="DHU99" s="10"/>
      <c r="DHV99" s="10"/>
      <c r="DHW99" s="9"/>
      <c r="DHX99" s="9"/>
      <c r="DHY99" s="78"/>
      <c r="DHZ99" s="9"/>
      <c r="DIA99" s="9"/>
      <c r="DIB99" s="78"/>
      <c r="DIC99" s="10"/>
      <c r="DID99" s="10"/>
      <c r="DIE99" s="10"/>
      <c r="DIF99" s="10"/>
      <c r="DIG99" s="10"/>
      <c r="DIH99" s="10"/>
      <c r="DII99" s="57"/>
      <c r="DIJ99" s="58"/>
      <c r="DIK99" s="9"/>
      <c r="DIL99" s="9"/>
      <c r="DIM99" s="78"/>
      <c r="DIN99" s="9"/>
      <c r="DIO99" s="9"/>
      <c r="DIP99" s="78"/>
      <c r="DIQ99" s="9"/>
      <c r="DIR99" s="9"/>
      <c r="DIS99" s="78"/>
      <c r="DIT99" s="9"/>
      <c r="DIU99" s="9"/>
      <c r="DIV99" s="78"/>
      <c r="DIW99" s="9"/>
      <c r="DIX99" s="9"/>
      <c r="DIY99" s="78"/>
      <c r="DIZ99" s="9"/>
      <c r="DJA99" s="9"/>
      <c r="DJB99" s="78"/>
      <c r="DJC99" s="9"/>
      <c r="DJD99" s="9"/>
      <c r="DJE99" s="78"/>
      <c r="DJF99" s="9"/>
      <c r="DJG99" s="9"/>
      <c r="DJH99" s="78"/>
      <c r="DJI99" s="9"/>
      <c r="DJJ99" s="9"/>
      <c r="DJK99" s="78"/>
      <c r="DJL99" s="9"/>
      <c r="DJM99" s="9"/>
      <c r="DJN99" s="78"/>
      <c r="DJO99" s="9"/>
      <c r="DJP99" s="9"/>
      <c r="DJQ99" s="78"/>
      <c r="DJR99" s="9"/>
      <c r="DJS99" s="9"/>
      <c r="DJT99" s="78"/>
      <c r="DJU99" s="9"/>
      <c r="DJV99" s="9"/>
      <c r="DJW99" s="78"/>
      <c r="DJX99" s="9"/>
      <c r="DJY99" s="9"/>
      <c r="DJZ99" s="78"/>
      <c r="DKA99" s="9"/>
      <c r="DKB99" s="9"/>
      <c r="DKC99" s="78"/>
      <c r="DKD99" s="9"/>
      <c r="DKE99" s="9"/>
      <c r="DKF99" s="78"/>
      <c r="DKG99" s="9"/>
      <c r="DKH99" s="9"/>
      <c r="DKI99" s="78"/>
      <c r="DKJ99" s="9"/>
      <c r="DKK99" s="9"/>
      <c r="DKL99" s="78"/>
      <c r="DKM99" s="9"/>
      <c r="DKN99" s="9"/>
      <c r="DKO99" s="78"/>
      <c r="DKP99" s="9"/>
      <c r="DKQ99" s="9"/>
      <c r="DKR99" s="78"/>
      <c r="DKS99" s="9"/>
      <c r="DKT99" s="9"/>
      <c r="DKU99" s="78"/>
      <c r="DKV99" s="10"/>
      <c r="DKW99" s="10"/>
      <c r="DKX99" s="10"/>
      <c r="DKY99" s="9"/>
      <c r="DKZ99" s="9"/>
      <c r="DLA99" s="78"/>
      <c r="DLB99" s="10"/>
      <c r="DLC99" s="10"/>
      <c r="DLD99" s="10"/>
      <c r="DLE99" s="9"/>
      <c r="DLF99" s="9"/>
      <c r="DLG99" s="78"/>
      <c r="DLH99" s="9"/>
      <c r="DLI99" s="9"/>
      <c r="DLJ99" s="78"/>
      <c r="DLK99" s="10"/>
      <c r="DLL99" s="10"/>
      <c r="DLM99" s="10"/>
      <c r="DLN99" s="10"/>
      <c r="DLO99" s="10"/>
      <c r="DLP99" s="10"/>
      <c r="DLQ99" s="57"/>
      <c r="DLR99" s="58"/>
      <c r="DLS99" s="9"/>
      <c r="DLT99" s="9"/>
      <c r="DLU99" s="78"/>
      <c r="DLV99" s="9"/>
      <c r="DLW99" s="9"/>
      <c r="DLX99" s="78"/>
      <c r="DLY99" s="9"/>
      <c r="DLZ99" s="9"/>
      <c r="DMA99" s="78"/>
      <c r="DMB99" s="9"/>
      <c r="DMC99" s="9"/>
      <c r="DMD99" s="78"/>
      <c r="DME99" s="9"/>
      <c r="DMF99" s="9"/>
      <c r="DMG99" s="78"/>
      <c r="DMH99" s="9"/>
      <c r="DMI99" s="9"/>
      <c r="DMJ99" s="78"/>
      <c r="DMK99" s="9"/>
      <c r="DML99" s="9"/>
      <c r="DMM99" s="78"/>
      <c r="DMN99" s="9"/>
      <c r="DMO99" s="9"/>
      <c r="DMP99" s="78"/>
      <c r="DMQ99" s="9"/>
      <c r="DMR99" s="9"/>
      <c r="DMS99" s="78"/>
      <c r="DMT99" s="9"/>
      <c r="DMU99" s="9"/>
      <c r="DMV99" s="78"/>
      <c r="DMW99" s="9"/>
      <c r="DMX99" s="9"/>
      <c r="DMY99" s="78"/>
      <c r="DMZ99" s="9"/>
      <c r="DNA99" s="9"/>
      <c r="DNB99" s="78"/>
      <c r="DNC99" s="9"/>
      <c r="DND99" s="9"/>
      <c r="DNE99" s="78"/>
      <c r="DNF99" s="9"/>
      <c r="DNG99" s="9"/>
      <c r="DNH99" s="78"/>
      <c r="DNI99" s="9"/>
      <c r="DNJ99" s="9"/>
      <c r="DNK99" s="78"/>
      <c r="DNL99" s="9"/>
      <c r="DNM99" s="9"/>
      <c r="DNN99" s="78"/>
      <c r="DNO99" s="9"/>
      <c r="DNP99" s="9"/>
      <c r="DNQ99" s="78"/>
      <c r="DNR99" s="9"/>
      <c r="DNS99" s="9"/>
      <c r="DNT99" s="78"/>
      <c r="DNU99" s="9"/>
      <c r="DNV99" s="9"/>
      <c r="DNW99" s="78"/>
      <c r="DNX99" s="9"/>
      <c r="DNY99" s="9"/>
      <c r="DNZ99" s="78"/>
      <c r="DOA99" s="9"/>
      <c r="DOB99" s="9"/>
      <c r="DOC99" s="78"/>
      <c r="DOD99" s="10"/>
      <c r="DOE99" s="10"/>
      <c r="DOF99" s="10"/>
      <c r="DOG99" s="9"/>
      <c r="DOH99" s="9"/>
      <c r="DOI99" s="78"/>
      <c r="DOJ99" s="10"/>
      <c r="DOK99" s="10"/>
      <c r="DOL99" s="10"/>
      <c r="DOM99" s="9"/>
      <c r="DON99" s="9"/>
      <c r="DOO99" s="78"/>
      <c r="DOP99" s="9"/>
      <c r="DOQ99" s="9"/>
      <c r="DOR99" s="78"/>
      <c r="DOS99" s="10"/>
      <c r="DOT99" s="10"/>
      <c r="DOU99" s="10"/>
      <c r="DOV99" s="10"/>
      <c r="DOW99" s="10"/>
      <c r="DOX99" s="10"/>
      <c r="DOY99" s="57"/>
      <c r="DOZ99" s="58"/>
      <c r="DPA99" s="9"/>
      <c r="DPB99" s="9"/>
      <c r="DPC99" s="78"/>
      <c r="DPD99" s="9"/>
      <c r="DPE99" s="9"/>
      <c r="DPF99" s="78"/>
      <c r="DPG99" s="9"/>
      <c r="DPH99" s="9"/>
      <c r="DPI99" s="78"/>
      <c r="DPJ99" s="9"/>
      <c r="DPK99" s="9"/>
      <c r="DPL99" s="78"/>
      <c r="DPM99" s="9"/>
      <c r="DPN99" s="9"/>
      <c r="DPO99" s="78"/>
      <c r="DPP99" s="9"/>
      <c r="DPQ99" s="9"/>
      <c r="DPR99" s="78"/>
      <c r="DPS99" s="9"/>
      <c r="DPT99" s="9"/>
      <c r="DPU99" s="78"/>
      <c r="DPV99" s="9"/>
      <c r="DPW99" s="9"/>
      <c r="DPX99" s="78"/>
      <c r="DPY99" s="9"/>
      <c r="DPZ99" s="9"/>
      <c r="DQA99" s="78"/>
      <c r="DQB99" s="9"/>
      <c r="DQC99" s="9"/>
      <c r="DQD99" s="78"/>
      <c r="DQE99" s="9"/>
      <c r="DQF99" s="9"/>
      <c r="DQG99" s="78"/>
      <c r="DQH99" s="9"/>
      <c r="DQI99" s="9"/>
      <c r="DQJ99" s="78"/>
      <c r="DQK99" s="9"/>
      <c r="DQL99" s="9"/>
      <c r="DQM99" s="78"/>
      <c r="DQN99" s="9"/>
      <c r="DQO99" s="9"/>
      <c r="DQP99" s="78"/>
      <c r="DQQ99" s="9"/>
      <c r="DQR99" s="9"/>
      <c r="DQS99" s="78"/>
      <c r="DQT99" s="9"/>
      <c r="DQU99" s="9"/>
      <c r="DQV99" s="78"/>
      <c r="DQW99" s="9"/>
      <c r="DQX99" s="9"/>
      <c r="DQY99" s="78"/>
      <c r="DQZ99" s="9"/>
      <c r="DRA99" s="9"/>
      <c r="DRB99" s="78"/>
      <c r="DRC99" s="9"/>
      <c r="DRD99" s="9"/>
      <c r="DRE99" s="78"/>
      <c r="DRF99" s="9"/>
      <c r="DRG99" s="9"/>
      <c r="DRH99" s="78"/>
      <c r="DRI99" s="9"/>
      <c r="DRJ99" s="9"/>
      <c r="DRK99" s="78"/>
      <c r="DRL99" s="10"/>
      <c r="DRM99" s="10"/>
      <c r="DRN99" s="10"/>
      <c r="DRO99" s="9"/>
      <c r="DRP99" s="9"/>
      <c r="DRQ99" s="78"/>
      <c r="DRR99" s="10"/>
      <c r="DRS99" s="10"/>
      <c r="DRT99" s="10"/>
      <c r="DRU99" s="9"/>
      <c r="DRV99" s="9"/>
      <c r="DRW99" s="78"/>
      <c r="DRX99" s="9"/>
      <c r="DRY99" s="9"/>
      <c r="DRZ99" s="78"/>
      <c r="DSA99" s="10"/>
      <c r="DSB99" s="10"/>
      <c r="DSC99" s="10"/>
      <c r="DSD99" s="10"/>
      <c r="DSE99" s="10"/>
      <c r="DSF99" s="10"/>
      <c r="DSG99" s="57"/>
      <c r="DSH99" s="58"/>
      <c r="DSI99" s="9"/>
      <c r="DSJ99" s="9"/>
      <c r="DSK99" s="78"/>
      <c r="DSL99" s="9"/>
      <c r="DSM99" s="9"/>
      <c r="DSN99" s="78"/>
      <c r="DSO99" s="9"/>
      <c r="DSP99" s="9"/>
      <c r="DSQ99" s="78"/>
      <c r="DSR99" s="9"/>
      <c r="DSS99" s="9"/>
      <c r="DST99" s="78"/>
      <c r="DSU99" s="9"/>
      <c r="DSV99" s="9"/>
      <c r="DSW99" s="78"/>
      <c r="DSX99" s="9"/>
      <c r="DSY99" s="9"/>
      <c r="DSZ99" s="78"/>
      <c r="DTA99" s="9"/>
      <c r="DTB99" s="9"/>
      <c r="DTC99" s="78"/>
      <c r="DTD99" s="9"/>
      <c r="DTE99" s="9"/>
      <c r="DTF99" s="78"/>
      <c r="DTG99" s="9"/>
      <c r="DTH99" s="9"/>
      <c r="DTI99" s="78"/>
      <c r="DTJ99" s="9"/>
      <c r="DTK99" s="9"/>
      <c r="DTL99" s="78"/>
      <c r="DTM99" s="9"/>
      <c r="DTN99" s="9"/>
      <c r="DTO99" s="78"/>
      <c r="DTP99" s="9"/>
      <c r="DTQ99" s="9"/>
      <c r="DTR99" s="78"/>
      <c r="DTS99" s="9"/>
      <c r="DTT99" s="9"/>
      <c r="DTU99" s="78"/>
      <c r="DTV99" s="9"/>
      <c r="DTW99" s="9"/>
      <c r="DTX99" s="78"/>
      <c r="DTY99" s="9"/>
      <c r="DTZ99" s="9"/>
      <c r="DUA99" s="78"/>
      <c r="DUB99" s="9"/>
      <c r="DUC99" s="9"/>
      <c r="DUD99" s="78"/>
      <c r="DUE99" s="9"/>
      <c r="DUF99" s="9"/>
      <c r="DUG99" s="78"/>
      <c r="DUH99" s="9"/>
      <c r="DUI99" s="9"/>
      <c r="DUJ99" s="78"/>
      <c r="DUK99" s="9"/>
      <c r="DUL99" s="9"/>
      <c r="DUM99" s="78"/>
      <c r="DUN99" s="9"/>
      <c r="DUO99" s="9"/>
      <c r="DUP99" s="78"/>
      <c r="DUQ99" s="9"/>
      <c r="DUR99" s="9"/>
      <c r="DUS99" s="78"/>
      <c r="DUT99" s="10"/>
      <c r="DUU99" s="10"/>
      <c r="DUV99" s="10"/>
      <c r="DUW99" s="9"/>
      <c r="DUX99" s="9"/>
      <c r="DUY99" s="78"/>
      <c r="DUZ99" s="10"/>
      <c r="DVA99" s="10"/>
      <c r="DVB99" s="10"/>
      <c r="DVC99" s="9"/>
      <c r="DVD99" s="9"/>
      <c r="DVE99" s="78"/>
      <c r="DVF99" s="9"/>
      <c r="DVG99" s="9"/>
      <c r="DVH99" s="78"/>
      <c r="DVI99" s="10"/>
      <c r="DVJ99" s="10"/>
      <c r="DVK99" s="10"/>
      <c r="DVL99" s="10"/>
      <c r="DVM99" s="10"/>
      <c r="DVN99" s="10"/>
      <c r="DVO99" s="57"/>
      <c r="DVP99" s="58"/>
      <c r="DVQ99" s="9"/>
      <c r="DVR99" s="9"/>
      <c r="DVS99" s="78"/>
      <c r="DVT99" s="9"/>
      <c r="DVU99" s="9"/>
      <c r="DVV99" s="78"/>
      <c r="DVW99" s="9"/>
      <c r="DVX99" s="9"/>
      <c r="DVY99" s="78"/>
      <c r="DVZ99" s="9"/>
      <c r="DWA99" s="9"/>
      <c r="DWB99" s="78"/>
      <c r="DWC99" s="9"/>
      <c r="DWD99" s="9"/>
      <c r="DWE99" s="78"/>
      <c r="DWF99" s="9"/>
      <c r="DWG99" s="9"/>
      <c r="DWH99" s="78"/>
      <c r="DWI99" s="9"/>
      <c r="DWJ99" s="9"/>
      <c r="DWK99" s="78"/>
      <c r="DWL99" s="9"/>
      <c r="DWM99" s="9"/>
      <c r="DWN99" s="78"/>
      <c r="DWO99" s="9"/>
      <c r="DWP99" s="9"/>
      <c r="DWQ99" s="78"/>
      <c r="DWR99" s="9"/>
      <c r="DWS99" s="9"/>
      <c r="DWT99" s="78"/>
      <c r="DWU99" s="9"/>
      <c r="DWV99" s="9"/>
      <c r="DWW99" s="78"/>
      <c r="DWX99" s="9"/>
      <c r="DWY99" s="9"/>
      <c r="DWZ99" s="78"/>
      <c r="DXA99" s="9"/>
      <c r="DXB99" s="9"/>
      <c r="DXC99" s="78"/>
      <c r="DXD99" s="9"/>
      <c r="DXE99" s="9"/>
      <c r="DXF99" s="78"/>
      <c r="DXG99" s="9"/>
      <c r="DXH99" s="9"/>
      <c r="DXI99" s="78"/>
      <c r="DXJ99" s="9"/>
      <c r="DXK99" s="9"/>
      <c r="DXL99" s="78"/>
      <c r="DXM99" s="9"/>
      <c r="DXN99" s="9"/>
      <c r="DXO99" s="78"/>
      <c r="DXP99" s="9"/>
      <c r="DXQ99" s="9"/>
      <c r="DXR99" s="78"/>
      <c r="DXS99" s="9"/>
      <c r="DXT99" s="9"/>
      <c r="DXU99" s="78"/>
      <c r="DXV99" s="9"/>
      <c r="DXW99" s="9"/>
      <c r="DXX99" s="78"/>
      <c r="DXY99" s="9"/>
      <c r="DXZ99" s="9"/>
      <c r="DYA99" s="78"/>
      <c r="DYB99" s="10"/>
      <c r="DYC99" s="10"/>
      <c r="DYD99" s="10"/>
      <c r="DYE99" s="9"/>
      <c r="DYF99" s="9"/>
      <c r="DYG99" s="78"/>
      <c r="DYH99" s="10"/>
      <c r="DYI99" s="10"/>
      <c r="DYJ99" s="10"/>
      <c r="DYK99" s="9"/>
      <c r="DYL99" s="9"/>
      <c r="DYM99" s="78"/>
      <c r="DYN99" s="9"/>
      <c r="DYO99" s="9"/>
      <c r="DYP99" s="78"/>
      <c r="DYQ99" s="10"/>
      <c r="DYR99" s="10"/>
      <c r="DYS99" s="10"/>
      <c r="DYT99" s="10"/>
      <c r="DYU99" s="10"/>
      <c r="DYV99" s="10"/>
      <c r="DYW99" s="57"/>
      <c r="DYX99" s="58"/>
      <c r="DYY99" s="9"/>
      <c r="DYZ99" s="9"/>
      <c r="DZA99" s="78"/>
      <c r="DZB99" s="9"/>
      <c r="DZC99" s="9"/>
      <c r="DZD99" s="78"/>
      <c r="DZE99" s="9"/>
      <c r="DZF99" s="9"/>
      <c r="DZG99" s="78"/>
      <c r="DZH99" s="9"/>
      <c r="DZI99" s="9"/>
      <c r="DZJ99" s="78"/>
      <c r="DZK99" s="9"/>
      <c r="DZL99" s="9"/>
      <c r="DZM99" s="78"/>
      <c r="DZN99" s="9"/>
      <c r="DZO99" s="9"/>
      <c r="DZP99" s="78"/>
      <c r="DZQ99" s="9"/>
      <c r="DZR99" s="9"/>
      <c r="DZS99" s="78"/>
      <c r="DZT99" s="9"/>
      <c r="DZU99" s="9"/>
      <c r="DZV99" s="78"/>
      <c r="DZW99" s="9"/>
      <c r="DZX99" s="9"/>
      <c r="DZY99" s="78"/>
      <c r="DZZ99" s="9"/>
      <c r="EAA99" s="9"/>
      <c r="EAB99" s="78"/>
      <c r="EAC99" s="9"/>
      <c r="EAD99" s="9"/>
      <c r="EAE99" s="78"/>
      <c r="EAF99" s="9"/>
      <c r="EAG99" s="9"/>
      <c r="EAH99" s="78"/>
      <c r="EAI99" s="9"/>
      <c r="EAJ99" s="9"/>
      <c r="EAK99" s="78"/>
      <c r="EAL99" s="9"/>
      <c r="EAM99" s="9"/>
      <c r="EAN99" s="78"/>
      <c r="EAO99" s="9"/>
      <c r="EAP99" s="9"/>
      <c r="EAQ99" s="78"/>
      <c r="EAR99" s="9"/>
      <c r="EAS99" s="9"/>
      <c r="EAT99" s="78"/>
      <c r="EAU99" s="9"/>
      <c r="EAV99" s="9"/>
      <c r="EAW99" s="78"/>
      <c r="EAX99" s="9"/>
      <c r="EAY99" s="9"/>
      <c r="EAZ99" s="78"/>
      <c r="EBA99" s="9"/>
      <c r="EBB99" s="9"/>
      <c r="EBC99" s="78"/>
      <c r="EBD99" s="9"/>
      <c r="EBE99" s="9"/>
      <c r="EBF99" s="78"/>
      <c r="EBG99" s="9"/>
      <c r="EBH99" s="9"/>
      <c r="EBI99" s="78"/>
      <c r="EBJ99" s="10"/>
      <c r="EBK99" s="10"/>
      <c r="EBL99" s="10"/>
      <c r="EBM99" s="9"/>
      <c r="EBN99" s="9"/>
      <c r="EBO99" s="78"/>
      <c r="EBP99" s="10"/>
      <c r="EBQ99" s="10"/>
      <c r="EBR99" s="10"/>
      <c r="EBS99" s="9"/>
      <c r="EBT99" s="9"/>
      <c r="EBU99" s="78"/>
      <c r="EBV99" s="9"/>
      <c r="EBW99" s="9"/>
      <c r="EBX99" s="78"/>
      <c r="EBY99" s="10"/>
      <c r="EBZ99" s="10"/>
      <c r="ECA99" s="10"/>
      <c r="ECB99" s="10"/>
      <c r="ECC99" s="10"/>
      <c r="ECD99" s="10"/>
      <c r="ECE99" s="57"/>
      <c r="ECF99" s="58"/>
      <c r="ECG99" s="9"/>
      <c r="ECH99" s="9"/>
      <c r="ECI99" s="78"/>
      <c r="ECJ99" s="9"/>
      <c r="ECK99" s="9"/>
      <c r="ECL99" s="78"/>
      <c r="ECM99" s="9"/>
      <c r="ECN99" s="9"/>
      <c r="ECO99" s="78"/>
      <c r="ECP99" s="9"/>
      <c r="ECQ99" s="9"/>
      <c r="ECR99" s="78"/>
      <c r="ECS99" s="9"/>
      <c r="ECT99" s="9"/>
      <c r="ECU99" s="78"/>
      <c r="ECV99" s="9"/>
      <c r="ECW99" s="9"/>
      <c r="ECX99" s="78"/>
      <c r="ECY99" s="9"/>
      <c r="ECZ99" s="9"/>
      <c r="EDA99" s="78"/>
      <c r="EDB99" s="9"/>
      <c r="EDC99" s="9"/>
      <c r="EDD99" s="78"/>
      <c r="EDE99" s="9"/>
      <c r="EDF99" s="9"/>
      <c r="EDG99" s="78"/>
      <c r="EDH99" s="9"/>
      <c r="EDI99" s="9"/>
      <c r="EDJ99" s="78"/>
      <c r="EDK99" s="9"/>
      <c r="EDL99" s="9"/>
      <c r="EDM99" s="78"/>
      <c r="EDN99" s="9"/>
      <c r="EDO99" s="9"/>
      <c r="EDP99" s="78"/>
      <c r="EDQ99" s="9"/>
      <c r="EDR99" s="9"/>
      <c r="EDS99" s="78"/>
      <c r="EDT99" s="9"/>
      <c r="EDU99" s="9"/>
      <c r="EDV99" s="78"/>
      <c r="EDW99" s="9"/>
      <c r="EDX99" s="9"/>
      <c r="EDY99" s="78"/>
      <c r="EDZ99" s="9"/>
      <c r="EEA99" s="9"/>
      <c r="EEB99" s="78"/>
      <c r="EEC99" s="9"/>
      <c r="EED99" s="9"/>
      <c r="EEE99" s="78"/>
      <c r="EEF99" s="9"/>
      <c r="EEG99" s="9"/>
      <c r="EEH99" s="78"/>
      <c r="EEI99" s="9"/>
      <c r="EEJ99" s="9"/>
      <c r="EEK99" s="78"/>
      <c r="EEL99" s="9"/>
      <c r="EEM99" s="9"/>
      <c r="EEN99" s="78"/>
      <c r="EEO99" s="9"/>
      <c r="EEP99" s="9"/>
      <c r="EEQ99" s="78"/>
      <c r="EER99" s="10"/>
      <c r="EES99" s="10"/>
      <c r="EET99" s="10"/>
      <c r="EEU99" s="9"/>
      <c r="EEV99" s="9"/>
      <c r="EEW99" s="78"/>
      <c r="EEX99" s="10"/>
      <c r="EEY99" s="10"/>
      <c r="EEZ99" s="10"/>
      <c r="EFA99" s="9"/>
      <c r="EFB99" s="9"/>
      <c r="EFC99" s="78"/>
      <c r="EFD99" s="9"/>
      <c r="EFE99" s="9"/>
      <c r="EFF99" s="78"/>
      <c r="EFG99" s="10"/>
      <c r="EFH99" s="10"/>
      <c r="EFI99" s="10"/>
      <c r="EFJ99" s="10"/>
      <c r="EFK99" s="10"/>
      <c r="EFL99" s="10"/>
      <c r="EFM99" s="57"/>
      <c r="EFN99" s="58"/>
      <c r="EFO99" s="9"/>
      <c r="EFP99" s="9"/>
      <c r="EFQ99" s="78"/>
      <c r="EFR99" s="9"/>
      <c r="EFS99" s="9"/>
      <c r="EFT99" s="78"/>
      <c r="EFU99" s="9"/>
      <c r="EFV99" s="9"/>
      <c r="EFW99" s="78"/>
      <c r="EFX99" s="9"/>
      <c r="EFY99" s="9"/>
      <c r="EFZ99" s="78"/>
      <c r="EGA99" s="9"/>
      <c r="EGB99" s="9"/>
      <c r="EGC99" s="78"/>
      <c r="EGD99" s="9"/>
      <c r="EGE99" s="9"/>
      <c r="EGF99" s="78"/>
      <c r="EGG99" s="9"/>
      <c r="EGH99" s="9"/>
      <c r="EGI99" s="78"/>
      <c r="EGJ99" s="9"/>
      <c r="EGK99" s="9"/>
      <c r="EGL99" s="78"/>
      <c r="EGM99" s="9"/>
      <c r="EGN99" s="9"/>
      <c r="EGO99" s="78"/>
      <c r="EGP99" s="9"/>
      <c r="EGQ99" s="9"/>
      <c r="EGR99" s="78"/>
      <c r="EGS99" s="9"/>
      <c r="EGT99" s="9"/>
      <c r="EGU99" s="78"/>
      <c r="EGV99" s="9"/>
      <c r="EGW99" s="9"/>
      <c r="EGX99" s="78"/>
      <c r="EGY99" s="9"/>
      <c r="EGZ99" s="9"/>
      <c r="EHA99" s="78"/>
      <c r="EHB99" s="9"/>
      <c r="EHC99" s="9"/>
      <c r="EHD99" s="78"/>
      <c r="EHE99" s="9"/>
      <c r="EHF99" s="9"/>
      <c r="EHG99" s="78"/>
      <c r="EHH99" s="9"/>
      <c r="EHI99" s="9"/>
      <c r="EHJ99" s="78"/>
      <c r="EHK99" s="9"/>
      <c r="EHL99" s="9"/>
      <c r="EHM99" s="78"/>
      <c r="EHN99" s="9"/>
      <c r="EHO99" s="9"/>
      <c r="EHP99" s="78"/>
      <c r="EHQ99" s="9"/>
      <c r="EHR99" s="9"/>
      <c r="EHS99" s="78"/>
      <c r="EHT99" s="9"/>
      <c r="EHU99" s="9"/>
      <c r="EHV99" s="78"/>
      <c r="EHW99" s="9"/>
      <c r="EHX99" s="9"/>
      <c r="EHY99" s="78"/>
      <c r="EHZ99" s="10"/>
      <c r="EIA99" s="10"/>
      <c r="EIB99" s="10"/>
      <c r="EIC99" s="9"/>
      <c r="EID99" s="9"/>
      <c r="EIE99" s="78"/>
      <c r="EIF99" s="10"/>
      <c r="EIG99" s="10"/>
      <c r="EIH99" s="10"/>
      <c r="EII99" s="9"/>
      <c r="EIJ99" s="9"/>
      <c r="EIK99" s="78"/>
      <c r="EIL99" s="9"/>
      <c r="EIM99" s="9"/>
      <c r="EIN99" s="78"/>
      <c r="EIO99" s="10"/>
      <c r="EIP99" s="10"/>
      <c r="EIQ99" s="10"/>
      <c r="EIR99" s="10"/>
      <c r="EIS99" s="10"/>
      <c r="EIT99" s="10"/>
      <c r="EIU99" s="57"/>
      <c r="EIV99" s="58"/>
      <c r="EIW99" s="9"/>
      <c r="EIX99" s="9"/>
      <c r="EIY99" s="78"/>
      <c r="EIZ99" s="9"/>
      <c r="EJA99" s="9"/>
      <c r="EJB99" s="78"/>
      <c r="EJC99" s="9"/>
      <c r="EJD99" s="9"/>
      <c r="EJE99" s="78"/>
      <c r="EJF99" s="9"/>
      <c r="EJG99" s="9"/>
      <c r="EJH99" s="78"/>
      <c r="EJI99" s="9"/>
      <c r="EJJ99" s="9"/>
      <c r="EJK99" s="78"/>
      <c r="EJL99" s="9"/>
      <c r="EJM99" s="9"/>
      <c r="EJN99" s="78"/>
      <c r="EJO99" s="9"/>
      <c r="EJP99" s="9"/>
      <c r="EJQ99" s="78"/>
      <c r="EJR99" s="9"/>
      <c r="EJS99" s="9"/>
      <c r="EJT99" s="78"/>
      <c r="EJU99" s="9"/>
      <c r="EJV99" s="9"/>
      <c r="EJW99" s="78"/>
      <c r="EJX99" s="9"/>
      <c r="EJY99" s="9"/>
      <c r="EJZ99" s="78"/>
      <c r="EKA99" s="9"/>
      <c r="EKB99" s="9"/>
      <c r="EKC99" s="78"/>
      <c r="EKD99" s="9"/>
      <c r="EKE99" s="9"/>
      <c r="EKF99" s="78"/>
      <c r="EKG99" s="9"/>
      <c r="EKH99" s="9"/>
      <c r="EKI99" s="78"/>
      <c r="EKJ99" s="9"/>
      <c r="EKK99" s="9"/>
      <c r="EKL99" s="78"/>
      <c r="EKM99" s="9"/>
      <c r="EKN99" s="9"/>
      <c r="EKO99" s="78"/>
      <c r="EKP99" s="9"/>
      <c r="EKQ99" s="9"/>
      <c r="EKR99" s="78"/>
      <c r="EKS99" s="9"/>
      <c r="EKT99" s="9"/>
      <c r="EKU99" s="78"/>
      <c r="EKV99" s="9"/>
      <c r="EKW99" s="9"/>
      <c r="EKX99" s="78"/>
      <c r="EKY99" s="9"/>
      <c r="EKZ99" s="9"/>
      <c r="ELA99" s="78"/>
      <c r="ELB99" s="9"/>
      <c r="ELC99" s="9"/>
      <c r="ELD99" s="78"/>
      <c r="ELE99" s="9"/>
      <c r="ELF99" s="9"/>
      <c r="ELG99" s="78"/>
      <c r="ELH99" s="10"/>
      <c r="ELI99" s="10"/>
      <c r="ELJ99" s="10"/>
      <c r="ELK99" s="9"/>
      <c r="ELL99" s="9"/>
      <c r="ELM99" s="78"/>
      <c r="ELN99" s="10"/>
      <c r="ELO99" s="10"/>
      <c r="ELP99" s="10"/>
      <c r="ELQ99" s="9"/>
      <c r="ELR99" s="9"/>
      <c r="ELS99" s="78"/>
      <c r="ELT99" s="9"/>
      <c r="ELU99" s="9"/>
      <c r="ELV99" s="78"/>
      <c r="ELW99" s="10"/>
      <c r="ELX99" s="10"/>
      <c r="ELY99" s="10"/>
      <c r="ELZ99" s="10"/>
      <c r="EMA99" s="10"/>
      <c r="EMB99" s="10"/>
      <c r="EMC99" s="57"/>
      <c r="EMD99" s="58"/>
      <c r="EME99" s="9"/>
      <c r="EMF99" s="9"/>
      <c r="EMG99" s="78"/>
      <c r="EMH99" s="9"/>
      <c r="EMI99" s="9"/>
      <c r="EMJ99" s="78"/>
      <c r="EMK99" s="9"/>
      <c r="EML99" s="9"/>
      <c r="EMM99" s="78"/>
      <c r="EMN99" s="9"/>
      <c r="EMO99" s="9"/>
      <c r="EMP99" s="78"/>
      <c r="EMQ99" s="9"/>
      <c r="EMR99" s="9"/>
      <c r="EMS99" s="78"/>
      <c r="EMT99" s="9"/>
      <c r="EMU99" s="9"/>
      <c r="EMV99" s="78"/>
      <c r="EMW99" s="9"/>
      <c r="EMX99" s="9"/>
      <c r="EMY99" s="78"/>
      <c r="EMZ99" s="9"/>
      <c r="ENA99" s="9"/>
      <c r="ENB99" s="78"/>
      <c r="ENC99" s="9"/>
      <c r="END99" s="9"/>
      <c r="ENE99" s="78"/>
      <c r="ENF99" s="9"/>
      <c r="ENG99" s="9"/>
      <c r="ENH99" s="78"/>
      <c r="ENI99" s="9"/>
      <c r="ENJ99" s="9"/>
      <c r="ENK99" s="78"/>
      <c r="ENL99" s="9"/>
      <c r="ENM99" s="9"/>
      <c r="ENN99" s="78"/>
      <c r="ENO99" s="9"/>
      <c r="ENP99" s="9"/>
      <c r="ENQ99" s="78"/>
      <c r="ENR99" s="9"/>
      <c r="ENS99" s="9"/>
      <c r="ENT99" s="78"/>
      <c r="ENU99" s="9"/>
      <c r="ENV99" s="9"/>
      <c r="ENW99" s="78"/>
      <c r="ENX99" s="9"/>
      <c r="ENY99" s="9"/>
      <c r="ENZ99" s="78"/>
      <c r="EOA99" s="9"/>
      <c r="EOB99" s="9"/>
      <c r="EOC99" s="78"/>
      <c r="EOD99" s="9"/>
      <c r="EOE99" s="9"/>
      <c r="EOF99" s="78"/>
      <c r="EOG99" s="9"/>
      <c r="EOH99" s="9"/>
      <c r="EOI99" s="78"/>
      <c r="EOJ99" s="9"/>
      <c r="EOK99" s="9"/>
      <c r="EOL99" s="78"/>
      <c r="EOM99" s="9"/>
      <c r="EON99" s="9"/>
      <c r="EOO99" s="78"/>
      <c r="EOP99" s="10"/>
      <c r="EOQ99" s="10"/>
      <c r="EOR99" s="10"/>
      <c r="EOS99" s="9"/>
      <c r="EOT99" s="9"/>
      <c r="EOU99" s="78"/>
      <c r="EOV99" s="10"/>
      <c r="EOW99" s="10"/>
      <c r="EOX99" s="10"/>
      <c r="EOY99" s="9"/>
      <c r="EOZ99" s="9"/>
      <c r="EPA99" s="78"/>
      <c r="EPB99" s="9"/>
      <c r="EPC99" s="9"/>
      <c r="EPD99" s="78"/>
      <c r="EPE99" s="10"/>
      <c r="EPF99" s="10"/>
      <c r="EPG99" s="10"/>
      <c r="EPH99" s="10"/>
      <c r="EPI99" s="10"/>
      <c r="EPJ99" s="10"/>
      <c r="EPK99" s="57"/>
      <c r="EPL99" s="58"/>
      <c r="EPM99" s="9"/>
      <c r="EPN99" s="9"/>
      <c r="EPO99" s="78"/>
      <c r="EPP99" s="9"/>
      <c r="EPQ99" s="9"/>
      <c r="EPR99" s="78"/>
      <c r="EPS99" s="9"/>
      <c r="EPT99" s="9"/>
      <c r="EPU99" s="78"/>
      <c r="EPV99" s="9"/>
      <c r="EPW99" s="9"/>
      <c r="EPX99" s="78"/>
      <c r="EPY99" s="9"/>
      <c r="EPZ99" s="9"/>
      <c r="EQA99" s="78"/>
      <c r="EQB99" s="9"/>
      <c r="EQC99" s="9"/>
      <c r="EQD99" s="78"/>
      <c r="EQE99" s="9"/>
      <c r="EQF99" s="9"/>
      <c r="EQG99" s="78"/>
      <c r="EQH99" s="9"/>
      <c r="EQI99" s="9"/>
      <c r="EQJ99" s="78"/>
      <c r="EQK99" s="9"/>
      <c r="EQL99" s="9"/>
      <c r="EQM99" s="78"/>
      <c r="EQN99" s="9"/>
      <c r="EQO99" s="9"/>
      <c r="EQP99" s="78"/>
      <c r="EQQ99" s="9"/>
      <c r="EQR99" s="9"/>
      <c r="EQS99" s="78"/>
      <c r="EQT99" s="9"/>
      <c r="EQU99" s="9"/>
      <c r="EQV99" s="78"/>
      <c r="EQW99" s="9"/>
      <c r="EQX99" s="9"/>
      <c r="EQY99" s="78"/>
      <c r="EQZ99" s="9"/>
      <c r="ERA99" s="9"/>
      <c r="ERB99" s="78"/>
      <c r="ERC99" s="9"/>
      <c r="ERD99" s="9"/>
      <c r="ERE99" s="78"/>
      <c r="ERF99" s="9"/>
      <c r="ERG99" s="9"/>
      <c r="ERH99" s="78"/>
      <c r="ERI99" s="9"/>
      <c r="ERJ99" s="9"/>
      <c r="ERK99" s="78"/>
      <c r="ERL99" s="9"/>
      <c r="ERM99" s="9"/>
      <c r="ERN99" s="78"/>
      <c r="ERO99" s="9"/>
      <c r="ERP99" s="9"/>
      <c r="ERQ99" s="78"/>
      <c r="ERR99" s="9"/>
      <c r="ERS99" s="9"/>
      <c r="ERT99" s="78"/>
      <c r="ERU99" s="9"/>
      <c r="ERV99" s="9"/>
      <c r="ERW99" s="78"/>
      <c r="ERX99" s="10"/>
      <c r="ERY99" s="10"/>
      <c r="ERZ99" s="10"/>
      <c r="ESA99" s="9"/>
      <c r="ESB99" s="9"/>
      <c r="ESC99" s="78"/>
      <c r="ESD99" s="10"/>
      <c r="ESE99" s="10"/>
      <c r="ESF99" s="10"/>
      <c r="ESG99" s="9"/>
      <c r="ESH99" s="9"/>
      <c r="ESI99" s="78"/>
      <c r="ESJ99" s="9"/>
      <c r="ESK99" s="9"/>
      <c r="ESL99" s="78"/>
      <c r="ESM99" s="10"/>
      <c r="ESN99" s="10"/>
      <c r="ESO99" s="10"/>
      <c r="ESP99" s="10"/>
      <c r="ESQ99" s="10"/>
      <c r="ESR99" s="10"/>
      <c r="ESS99" s="57"/>
      <c r="EST99" s="58"/>
      <c r="ESU99" s="9"/>
      <c r="ESV99" s="9"/>
      <c r="ESW99" s="78"/>
      <c r="ESX99" s="9"/>
      <c r="ESY99" s="9"/>
      <c r="ESZ99" s="78"/>
      <c r="ETA99" s="9"/>
      <c r="ETB99" s="9"/>
      <c r="ETC99" s="78"/>
      <c r="ETD99" s="9"/>
      <c r="ETE99" s="9"/>
      <c r="ETF99" s="78"/>
      <c r="ETG99" s="9"/>
      <c r="ETH99" s="9"/>
      <c r="ETI99" s="78"/>
      <c r="ETJ99" s="9"/>
      <c r="ETK99" s="9"/>
      <c r="ETL99" s="78"/>
      <c r="ETM99" s="9"/>
      <c r="ETN99" s="9"/>
      <c r="ETO99" s="78"/>
      <c r="ETP99" s="9"/>
      <c r="ETQ99" s="9"/>
      <c r="ETR99" s="78"/>
      <c r="ETS99" s="9"/>
      <c r="ETT99" s="9"/>
      <c r="ETU99" s="78"/>
      <c r="ETV99" s="9"/>
      <c r="ETW99" s="9"/>
      <c r="ETX99" s="78"/>
      <c r="ETY99" s="9"/>
      <c r="ETZ99" s="9"/>
      <c r="EUA99" s="78"/>
      <c r="EUB99" s="9"/>
      <c r="EUC99" s="9"/>
      <c r="EUD99" s="78"/>
      <c r="EUE99" s="9"/>
      <c r="EUF99" s="9"/>
      <c r="EUG99" s="78"/>
      <c r="EUH99" s="9"/>
      <c r="EUI99" s="9"/>
      <c r="EUJ99" s="78"/>
      <c r="EUK99" s="9"/>
      <c r="EUL99" s="9"/>
      <c r="EUM99" s="78"/>
      <c r="EUN99" s="9"/>
      <c r="EUO99" s="9"/>
      <c r="EUP99" s="78"/>
      <c r="EUQ99" s="9"/>
      <c r="EUR99" s="9"/>
      <c r="EUS99" s="78"/>
      <c r="EUT99" s="9"/>
      <c r="EUU99" s="9"/>
      <c r="EUV99" s="78"/>
      <c r="EUW99" s="9"/>
      <c r="EUX99" s="9"/>
      <c r="EUY99" s="78"/>
      <c r="EUZ99" s="9"/>
      <c r="EVA99" s="9"/>
      <c r="EVB99" s="78"/>
      <c r="EVC99" s="9"/>
      <c r="EVD99" s="9"/>
      <c r="EVE99" s="78"/>
      <c r="EVF99" s="10"/>
      <c r="EVG99" s="10"/>
      <c r="EVH99" s="10"/>
      <c r="EVI99" s="9"/>
      <c r="EVJ99" s="9"/>
      <c r="EVK99" s="78"/>
      <c r="EVL99" s="10"/>
      <c r="EVM99" s="10"/>
      <c r="EVN99" s="10"/>
      <c r="EVO99" s="9"/>
      <c r="EVP99" s="9"/>
      <c r="EVQ99" s="78"/>
      <c r="EVR99" s="9"/>
      <c r="EVS99" s="9"/>
      <c r="EVT99" s="78"/>
      <c r="EVU99" s="10"/>
      <c r="EVV99" s="10"/>
      <c r="EVW99" s="10"/>
      <c r="EVX99" s="10"/>
      <c r="EVY99" s="10"/>
      <c r="EVZ99" s="10"/>
      <c r="EWA99" s="57"/>
      <c r="EWB99" s="58"/>
      <c r="EWC99" s="9"/>
      <c r="EWD99" s="9"/>
      <c r="EWE99" s="78"/>
      <c r="EWF99" s="9"/>
      <c r="EWG99" s="9"/>
      <c r="EWH99" s="78"/>
      <c r="EWI99" s="9"/>
      <c r="EWJ99" s="9"/>
      <c r="EWK99" s="78"/>
      <c r="EWL99" s="9"/>
      <c r="EWM99" s="9"/>
      <c r="EWN99" s="78"/>
      <c r="EWO99" s="9"/>
      <c r="EWP99" s="9"/>
      <c r="EWQ99" s="78"/>
      <c r="EWR99" s="9"/>
      <c r="EWS99" s="9"/>
      <c r="EWT99" s="78"/>
      <c r="EWU99" s="9"/>
      <c r="EWV99" s="9"/>
      <c r="EWW99" s="78"/>
      <c r="EWX99" s="9"/>
      <c r="EWY99" s="9"/>
      <c r="EWZ99" s="78"/>
      <c r="EXA99" s="9"/>
      <c r="EXB99" s="9"/>
      <c r="EXC99" s="78"/>
      <c r="EXD99" s="9"/>
      <c r="EXE99" s="9"/>
      <c r="EXF99" s="78"/>
      <c r="EXG99" s="9"/>
      <c r="EXH99" s="9"/>
      <c r="EXI99" s="78"/>
      <c r="EXJ99" s="9"/>
      <c r="EXK99" s="9"/>
      <c r="EXL99" s="78"/>
      <c r="EXM99" s="9"/>
      <c r="EXN99" s="9"/>
      <c r="EXO99" s="78"/>
      <c r="EXP99" s="9"/>
      <c r="EXQ99" s="9"/>
      <c r="EXR99" s="78"/>
      <c r="EXS99" s="9"/>
      <c r="EXT99" s="9"/>
      <c r="EXU99" s="78"/>
      <c r="EXV99" s="9"/>
      <c r="EXW99" s="9"/>
      <c r="EXX99" s="78"/>
      <c r="EXY99" s="9"/>
      <c r="EXZ99" s="9"/>
      <c r="EYA99" s="78"/>
      <c r="EYB99" s="9"/>
      <c r="EYC99" s="9"/>
      <c r="EYD99" s="78"/>
      <c r="EYE99" s="9"/>
      <c r="EYF99" s="9"/>
      <c r="EYG99" s="78"/>
      <c r="EYH99" s="9"/>
      <c r="EYI99" s="9"/>
      <c r="EYJ99" s="78"/>
      <c r="EYK99" s="9"/>
      <c r="EYL99" s="9"/>
      <c r="EYM99" s="78"/>
      <c r="EYN99" s="10"/>
      <c r="EYO99" s="10"/>
      <c r="EYP99" s="10"/>
      <c r="EYQ99" s="9"/>
      <c r="EYR99" s="9"/>
      <c r="EYS99" s="78"/>
      <c r="EYT99" s="10"/>
      <c r="EYU99" s="10"/>
      <c r="EYV99" s="10"/>
      <c r="EYW99" s="9"/>
      <c r="EYX99" s="9"/>
      <c r="EYY99" s="78"/>
      <c r="EYZ99" s="9"/>
      <c r="EZA99" s="9"/>
      <c r="EZB99" s="78"/>
      <c r="EZC99" s="10"/>
      <c r="EZD99" s="10"/>
      <c r="EZE99" s="10"/>
      <c r="EZF99" s="10"/>
      <c r="EZG99" s="10"/>
      <c r="EZH99" s="10"/>
      <c r="EZI99" s="57"/>
      <c r="EZJ99" s="58"/>
      <c r="EZK99" s="9"/>
      <c r="EZL99" s="9"/>
      <c r="EZM99" s="78"/>
      <c r="EZN99" s="9"/>
      <c r="EZO99" s="9"/>
      <c r="EZP99" s="78"/>
      <c r="EZQ99" s="9"/>
      <c r="EZR99" s="9"/>
      <c r="EZS99" s="78"/>
      <c r="EZT99" s="9"/>
      <c r="EZU99" s="9"/>
      <c r="EZV99" s="78"/>
      <c r="EZW99" s="9"/>
      <c r="EZX99" s="9"/>
      <c r="EZY99" s="78"/>
      <c r="EZZ99" s="9"/>
      <c r="FAA99" s="9"/>
      <c r="FAB99" s="78"/>
      <c r="FAC99" s="9"/>
      <c r="FAD99" s="9"/>
      <c r="FAE99" s="78"/>
      <c r="FAF99" s="9"/>
      <c r="FAG99" s="9"/>
      <c r="FAH99" s="78"/>
      <c r="FAI99" s="9"/>
      <c r="FAJ99" s="9"/>
      <c r="FAK99" s="78"/>
      <c r="FAL99" s="9"/>
      <c r="FAM99" s="9"/>
      <c r="FAN99" s="78"/>
      <c r="FAO99" s="9"/>
      <c r="FAP99" s="9"/>
      <c r="FAQ99" s="78"/>
      <c r="FAR99" s="9"/>
      <c r="FAS99" s="9"/>
      <c r="FAT99" s="78"/>
      <c r="FAU99" s="9"/>
      <c r="FAV99" s="9"/>
      <c r="FAW99" s="78"/>
      <c r="FAX99" s="9"/>
      <c r="FAY99" s="9"/>
      <c r="FAZ99" s="78"/>
      <c r="FBA99" s="9"/>
      <c r="FBB99" s="9"/>
      <c r="FBC99" s="78"/>
      <c r="FBD99" s="9"/>
      <c r="FBE99" s="9"/>
      <c r="FBF99" s="78"/>
      <c r="FBG99" s="9"/>
      <c r="FBH99" s="9"/>
      <c r="FBI99" s="78"/>
      <c r="FBJ99" s="9"/>
      <c r="FBK99" s="9"/>
      <c r="FBL99" s="78"/>
      <c r="FBM99" s="9"/>
      <c r="FBN99" s="9"/>
      <c r="FBO99" s="78"/>
      <c r="FBP99" s="9"/>
      <c r="FBQ99" s="9"/>
      <c r="FBR99" s="78"/>
      <c r="FBS99" s="9"/>
      <c r="FBT99" s="9"/>
      <c r="FBU99" s="78"/>
      <c r="FBV99" s="10"/>
      <c r="FBW99" s="10"/>
      <c r="FBX99" s="10"/>
      <c r="FBY99" s="9"/>
      <c r="FBZ99" s="9"/>
      <c r="FCA99" s="78"/>
      <c r="FCB99" s="10"/>
      <c r="FCC99" s="10"/>
      <c r="FCD99" s="10"/>
      <c r="FCE99" s="9"/>
      <c r="FCF99" s="9"/>
      <c r="FCG99" s="78"/>
      <c r="FCH99" s="9"/>
      <c r="FCI99" s="9"/>
      <c r="FCJ99" s="78"/>
      <c r="FCK99" s="10"/>
      <c r="FCL99" s="10"/>
      <c r="FCM99" s="10"/>
      <c r="FCN99" s="10"/>
      <c r="FCO99" s="10"/>
      <c r="FCP99" s="10"/>
      <c r="FCQ99" s="57"/>
      <c r="FCR99" s="58"/>
      <c r="FCS99" s="9"/>
      <c r="FCT99" s="9"/>
      <c r="FCU99" s="78"/>
      <c r="FCV99" s="9"/>
      <c r="FCW99" s="9"/>
      <c r="FCX99" s="78"/>
      <c r="FCY99" s="9"/>
      <c r="FCZ99" s="9"/>
      <c r="FDA99" s="78"/>
      <c r="FDB99" s="9"/>
      <c r="FDC99" s="9"/>
      <c r="FDD99" s="78"/>
      <c r="FDE99" s="9"/>
      <c r="FDF99" s="9"/>
      <c r="FDG99" s="78"/>
      <c r="FDH99" s="9"/>
      <c r="FDI99" s="9"/>
      <c r="FDJ99" s="78"/>
      <c r="FDK99" s="9"/>
      <c r="FDL99" s="9"/>
      <c r="FDM99" s="78"/>
      <c r="FDN99" s="9"/>
      <c r="FDO99" s="9"/>
      <c r="FDP99" s="78"/>
      <c r="FDQ99" s="9"/>
      <c r="FDR99" s="9"/>
      <c r="FDS99" s="78"/>
      <c r="FDT99" s="9"/>
      <c r="FDU99" s="9"/>
      <c r="FDV99" s="78"/>
      <c r="FDW99" s="9"/>
      <c r="FDX99" s="9"/>
      <c r="FDY99" s="78"/>
      <c r="FDZ99" s="9"/>
      <c r="FEA99" s="9"/>
      <c r="FEB99" s="78"/>
      <c r="FEC99" s="9"/>
      <c r="FED99" s="9"/>
      <c r="FEE99" s="78"/>
      <c r="FEF99" s="9"/>
      <c r="FEG99" s="9"/>
      <c r="FEH99" s="78"/>
      <c r="FEI99" s="9"/>
      <c r="FEJ99" s="9"/>
      <c r="FEK99" s="78"/>
      <c r="FEL99" s="9"/>
      <c r="FEM99" s="9"/>
      <c r="FEN99" s="78"/>
      <c r="FEO99" s="9"/>
      <c r="FEP99" s="9"/>
      <c r="FEQ99" s="78"/>
      <c r="FER99" s="9"/>
      <c r="FES99" s="9"/>
      <c r="FET99" s="78"/>
      <c r="FEU99" s="9"/>
      <c r="FEV99" s="9"/>
      <c r="FEW99" s="78"/>
      <c r="FEX99" s="9"/>
      <c r="FEY99" s="9"/>
      <c r="FEZ99" s="78"/>
      <c r="FFA99" s="9"/>
      <c r="FFB99" s="9"/>
      <c r="FFC99" s="78"/>
      <c r="FFD99" s="10"/>
      <c r="FFE99" s="10"/>
      <c r="FFF99" s="10"/>
      <c r="FFG99" s="9"/>
      <c r="FFH99" s="9"/>
      <c r="FFI99" s="78"/>
      <c r="FFJ99" s="10"/>
      <c r="FFK99" s="10"/>
      <c r="FFL99" s="10"/>
      <c r="FFM99" s="9"/>
      <c r="FFN99" s="9"/>
      <c r="FFO99" s="78"/>
      <c r="FFP99" s="9"/>
      <c r="FFQ99" s="9"/>
      <c r="FFR99" s="78"/>
      <c r="FFS99" s="10"/>
      <c r="FFT99" s="10"/>
      <c r="FFU99" s="10"/>
      <c r="FFV99" s="10"/>
      <c r="FFW99" s="10"/>
      <c r="FFX99" s="10"/>
      <c r="FFY99" s="57"/>
      <c r="FFZ99" s="58"/>
      <c r="FGA99" s="9"/>
      <c r="FGB99" s="9"/>
      <c r="FGC99" s="78"/>
      <c r="FGD99" s="9"/>
      <c r="FGE99" s="9"/>
      <c r="FGF99" s="78"/>
      <c r="FGG99" s="9"/>
      <c r="FGH99" s="9"/>
      <c r="FGI99" s="78"/>
      <c r="FGJ99" s="9"/>
      <c r="FGK99" s="9"/>
      <c r="FGL99" s="78"/>
      <c r="FGM99" s="9"/>
      <c r="FGN99" s="9"/>
      <c r="FGO99" s="78"/>
      <c r="FGP99" s="9"/>
      <c r="FGQ99" s="9"/>
      <c r="FGR99" s="78"/>
      <c r="FGS99" s="9"/>
      <c r="FGT99" s="9"/>
      <c r="FGU99" s="78"/>
      <c r="FGV99" s="9"/>
      <c r="FGW99" s="9"/>
      <c r="FGX99" s="78"/>
      <c r="FGY99" s="9"/>
      <c r="FGZ99" s="9"/>
      <c r="FHA99" s="78"/>
      <c r="FHB99" s="9"/>
      <c r="FHC99" s="9"/>
      <c r="FHD99" s="78"/>
      <c r="FHE99" s="9"/>
      <c r="FHF99" s="9"/>
      <c r="FHG99" s="78"/>
      <c r="FHH99" s="9"/>
      <c r="FHI99" s="9"/>
      <c r="FHJ99" s="78"/>
      <c r="FHK99" s="9"/>
      <c r="FHL99" s="9"/>
      <c r="FHM99" s="78"/>
      <c r="FHN99" s="9"/>
      <c r="FHO99" s="9"/>
      <c r="FHP99" s="78"/>
      <c r="FHQ99" s="9"/>
      <c r="FHR99" s="9"/>
      <c r="FHS99" s="78"/>
      <c r="FHT99" s="9"/>
      <c r="FHU99" s="9"/>
      <c r="FHV99" s="78"/>
      <c r="FHW99" s="9"/>
      <c r="FHX99" s="9"/>
      <c r="FHY99" s="78"/>
      <c r="FHZ99" s="9"/>
      <c r="FIA99" s="9"/>
      <c r="FIB99" s="78"/>
      <c r="FIC99" s="9"/>
      <c r="FID99" s="9"/>
      <c r="FIE99" s="78"/>
      <c r="FIF99" s="9"/>
      <c r="FIG99" s="9"/>
      <c r="FIH99" s="78"/>
      <c r="FII99" s="9"/>
      <c r="FIJ99" s="9"/>
      <c r="FIK99" s="78"/>
      <c r="FIL99" s="10"/>
      <c r="FIM99" s="10"/>
      <c r="FIN99" s="10"/>
      <c r="FIO99" s="9"/>
      <c r="FIP99" s="9"/>
      <c r="FIQ99" s="78"/>
      <c r="FIR99" s="10"/>
      <c r="FIS99" s="10"/>
      <c r="FIT99" s="10"/>
      <c r="FIU99" s="9"/>
      <c r="FIV99" s="9"/>
      <c r="FIW99" s="78"/>
      <c r="FIX99" s="9"/>
      <c r="FIY99" s="9"/>
      <c r="FIZ99" s="78"/>
      <c r="FJA99" s="10"/>
      <c r="FJB99" s="10"/>
      <c r="FJC99" s="10"/>
      <c r="FJD99" s="10"/>
      <c r="FJE99" s="10"/>
      <c r="FJF99" s="10"/>
      <c r="FJG99" s="57"/>
      <c r="FJH99" s="58"/>
      <c r="FJI99" s="9"/>
      <c r="FJJ99" s="9"/>
      <c r="FJK99" s="78"/>
      <c r="FJL99" s="9"/>
      <c r="FJM99" s="9"/>
      <c r="FJN99" s="78"/>
      <c r="FJO99" s="9"/>
      <c r="FJP99" s="9"/>
      <c r="FJQ99" s="78"/>
      <c r="FJR99" s="9"/>
      <c r="FJS99" s="9"/>
      <c r="FJT99" s="78"/>
      <c r="FJU99" s="9"/>
      <c r="FJV99" s="9"/>
      <c r="FJW99" s="78"/>
      <c r="FJX99" s="9"/>
      <c r="FJY99" s="9"/>
      <c r="FJZ99" s="78"/>
      <c r="FKA99" s="9"/>
      <c r="FKB99" s="9"/>
      <c r="FKC99" s="78"/>
      <c r="FKD99" s="9"/>
      <c r="FKE99" s="9"/>
      <c r="FKF99" s="78"/>
      <c r="FKG99" s="9"/>
      <c r="FKH99" s="9"/>
      <c r="FKI99" s="78"/>
      <c r="FKJ99" s="9"/>
      <c r="FKK99" s="9"/>
      <c r="FKL99" s="78"/>
      <c r="FKM99" s="9"/>
      <c r="FKN99" s="9"/>
      <c r="FKO99" s="78"/>
      <c r="FKP99" s="9"/>
      <c r="FKQ99" s="9"/>
      <c r="FKR99" s="78"/>
      <c r="FKS99" s="9"/>
      <c r="FKT99" s="9"/>
      <c r="FKU99" s="78"/>
      <c r="FKV99" s="9"/>
      <c r="FKW99" s="9"/>
      <c r="FKX99" s="78"/>
      <c r="FKY99" s="9"/>
      <c r="FKZ99" s="9"/>
      <c r="FLA99" s="78"/>
      <c r="FLB99" s="9"/>
      <c r="FLC99" s="9"/>
      <c r="FLD99" s="78"/>
      <c r="FLE99" s="9"/>
      <c r="FLF99" s="9"/>
      <c r="FLG99" s="78"/>
      <c r="FLH99" s="9"/>
      <c r="FLI99" s="9"/>
      <c r="FLJ99" s="78"/>
      <c r="FLK99" s="9"/>
      <c r="FLL99" s="9"/>
      <c r="FLM99" s="78"/>
      <c r="FLN99" s="9"/>
      <c r="FLO99" s="9"/>
      <c r="FLP99" s="78"/>
      <c r="FLQ99" s="9"/>
      <c r="FLR99" s="9"/>
      <c r="FLS99" s="78"/>
      <c r="FLT99" s="10"/>
      <c r="FLU99" s="10"/>
      <c r="FLV99" s="10"/>
      <c r="FLW99" s="9"/>
      <c r="FLX99" s="9"/>
      <c r="FLY99" s="78"/>
      <c r="FLZ99" s="10"/>
      <c r="FMA99" s="10"/>
      <c r="FMB99" s="10"/>
      <c r="FMC99" s="9"/>
      <c r="FMD99" s="9"/>
      <c r="FME99" s="78"/>
      <c r="FMF99" s="9"/>
      <c r="FMG99" s="9"/>
      <c r="FMH99" s="78"/>
      <c r="FMI99" s="10"/>
      <c r="FMJ99" s="10"/>
      <c r="FMK99" s="10"/>
      <c r="FML99" s="10"/>
      <c r="FMM99" s="10"/>
      <c r="FMN99" s="10"/>
      <c r="FMO99" s="57"/>
      <c r="FMP99" s="58"/>
      <c r="FMQ99" s="9"/>
      <c r="FMR99" s="9"/>
      <c r="FMS99" s="78"/>
      <c r="FMT99" s="9"/>
      <c r="FMU99" s="9"/>
      <c r="FMV99" s="78"/>
      <c r="FMW99" s="9"/>
      <c r="FMX99" s="9"/>
      <c r="FMY99" s="78"/>
      <c r="FMZ99" s="9"/>
      <c r="FNA99" s="9"/>
      <c r="FNB99" s="78"/>
      <c r="FNC99" s="9"/>
      <c r="FND99" s="9"/>
      <c r="FNE99" s="78"/>
      <c r="FNF99" s="9"/>
      <c r="FNG99" s="9"/>
      <c r="FNH99" s="78"/>
      <c r="FNI99" s="9"/>
      <c r="FNJ99" s="9"/>
      <c r="FNK99" s="78"/>
      <c r="FNL99" s="9"/>
      <c r="FNM99" s="9"/>
      <c r="FNN99" s="78"/>
      <c r="FNO99" s="9"/>
      <c r="FNP99" s="9"/>
      <c r="FNQ99" s="78"/>
      <c r="FNR99" s="9"/>
      <c r="FNS99" s="9"/>
      <c r="FNT99" s="78"/>
      <c r="FNU99" s="9"/>
      <c r="FNV99" s="9"/>
      <c r="FNW99" s="78"/>
      <c r="FNX99" s="9"/>
      <c r="FNY99" s="9"/>
      <c r="FNZ99" s="78"/>
      <c r="FOA99" s="9"/>
      <c r="FOB99" s="9"/>
      <c r="FOC99" s="78"/>
      <c r="FOD99" s="9"/>
      <c r="FOE99" s="9"/>
      <c r="FOF99" s="78"/>
      <c r="FOG99" s="9"/>
      <c r="FOH99" s="9"/>
      <c r="FOI99" s="78"/>
      <c r="FOJ99" s="9"/>
      <c r="FOK99" s="9"/>
      <c r="FOL99" s="78"/>
      <c r="FOM99" s="9"/>
      <c r="FON99" s="9"/>
      <c r="FOO99" s="78"/>
      <c r="FOP99" s="9"/>
      <c r="FOQ99" s="9"/>
      <c r="FOR99" s="78"/>
      <c r="FOS99" s="9"/>
      <c r="FOT99" s="9"/>
      <c r="FOU99" s="78"/>
      <c r="FOV99" s="9"/>
      <c r="FOW99" s="9"/>
      <c r="FOX99" s="78"/>
      <c r="FOY99" s="9"/>
      <c r="FOZ99" s="9"/>
      <c r="FPA99" s="78"/>
      <c r="FPB99" s="10"/>
      <c r="FPC99" s="10"/>
      <c r="FPD99" s="10"/>
      <c r="FPE99" s="9"/>
      <c r="FPF99" s="9"/>
      <c r="FPG99" s="78"/>
      <c r="FPH99" s="10"/>
      <c r="FPI99" s="10"/>
      <c r="FPJ99" s="10"/>
      <c r="FPK99" s="9"/>
      <c r="FPL99" s="9"/>
      <c r="FPM99" s="78"/>
      <c r="FPN99" s="9"/>
      <c r="FPO99" s="9"/>
      <c r="FPP99" s="78"/>
      <c r="FPQ99" s="10"/>
      <c r="FPR99" s="10"/>
      <c r="FPS99" s="10"/>
      <c r="FPT99" s="10"/>
      <c r="FPU99" s="10"/>
      <c r="FPV99" s="10"/>
      <c r="FPW99" s="57"/>
      <c r="FPX99" s="58"/>
      <c r="FPY99" s="9"/>
      <c r="FPZ99" s="9"/>
      <c r="FQA99" s="78"/>
      <c r="FQB99" s="9"/>
      <c r="FQC99" s="9"/>
      <c r="FQD99" s="78"/>
      <c r="FQE99" s="9"/>
      <c r="FQF99" s="9"/>
      <c r="FQG99" s="78"/>
      <c r="FQH99" s="9"/>
      <c r="FQI99" s="9"/>
      <c r="FQJ99" s="78"/>
      <c r="FQK99" s="9"/>
      <c r="FQL99" s="9"/>
      <c r="FQM99" s="78"/>
      <c r="FQN99" s="9"/>
      <c r="FQO99" s="9"/>
      <c r="FQP99" s="78"/>
      <c r="FQQ99" s="9"/>
      <c r="FQR99" s="9"/>
      <c r="FQS99" s="78"/>
      <c r="FQT99" s="9"/>
      <c r="FQU99" s="9"/>
      <c r="FQV99" s="78"/>
      <c r="FQW99" s="9"/>
      <c r="FQX99" s="9"/>
      <c r="FQY99" s="78"/>
      <c r="FQZ99" s="9"/>
      <c r="FRA99" s="9"/>
      <c r="FRB99" s="78"/>
      <c r="FRC99" s="9"/>
      <c r="FRD99" s="9"/>
      <c r="FRE99" s="78"/>
      <c r="FRF99" s="9"/>
      <c r="FRG99" s="9"/>
      <c r="FRH99" s="78"/>
      <c r="FRI99" s="9"/>
      <c r="FRJ99" s="9"/>
      <c r="FRK99" s="78"/>
      <c r="FRL99" s="9"/>
      <c r="FRM99" s="9"/>
      <c r="FRN99" s="78"/>
      <c r="FRO99" s="9"/>
      <c r="FRP99" s="9"/>
      <c r="FRQ99" s="78"/>
      <c r="FRR99" s="9"/>
      <c r="FRS99" s="9"/>
      <c r="FRT99" s="78"/>
      <c r="FRU99" s="9"/>
      <c r="FRV99" s="9"/>
      <c r="FRW99" s="78"/>
      <c r="FRX99" s="9"/>
      <c r="FRY99" s="9"/>
      <c r="FRZ99" s="78"/>
      <c r="FSA99" s="9"/>
      <c r="FSB99" s="9"/>
      <c r="FSC99" s="78"/>
      <c r="FSD99" s="9"/>
      <c r="FSE99" s="9"/>
      <c r="FSF99" s="78"/>
      <c r="FSG99" s="9"/>
      <c r="FSH99" s="9"/>
      <c r="FSI99" s="78"/>
      <c r="FSJ99" s="10"/>
      <c r="FSK99" s="10"/>
      <c r="FSL99" s="10"/>
      <c r="FSM99" s="9"/>
      <c r="FSN99" s="9"/>
      <c r="FSO99" s="78"/>
      <c r="FSP99" s="10"/>
      <c r="FSQ99" s="10"/>
      <c r="FSR99" s="10"/>
      <c r="FSS99" s="9"/>
      <c r="FST99" s="9"/>
      <c r="FSU99" s="78"/>
      <c r="FSV99" s="9"/>
      <c r="FSW99" s="9"/>
      <c r="FSX99" s="78"/>
      <c r="FSY99" s="10"/>
      <c r="FSZ99" s="10"/>
      <c r="FTA99" s="10"/>
      <c r="FTB99" s="10"/>
      <c r="FTC99" s="10"/>
      <c r="FTD99" s="10"/>
      <c r="FTE99" s="57"/>
      <c r="FTF99" s="58"/>
      <c r="FTG99" s="9"/>
      <c r="FTH99" s="9"/>
      <c r="FTI99" s="78"/>
      <c r="FTJ99" s="9"/>
      <c r="FTK99" s="9"/>
      <c r="FTL99" s="78"/>
      <c r="FTM99" s="9"/>
      <c r="FTN99" s="9"/>
      <c r="FTO99" s="78"/>
      <c r="FTP99" s="9"/>
      <c r="FTQ99" s="9"/>
      <c r="FTR99" s="78"/>
      <c r="FTS99" s="9"/>
      <c r="FTT99" s="9"/>
      <c r="FTU99" s="78"/>
      <c r="FTV99" s="9"/>
      <c r="FTW99" s="9"/>
      <c r="FTX99" s="78"/>
      <c r="FTY99" s="9"/>
      <c r="FTZ99" s="9"/>
      <c r="FUA99" s="78"/>
      <c r="FUB99" s="9"/>
      <c r="FUC99" s="9"/>
      <c r="FUD99" s="78"/>
      <c r="FUE99" s="9"/>
      <c r="FUF99" s="9"/>
      <c r="FUG99" s="78"/>
      <c r="FUH99" s="9"/>
      <c r="FUI99" s="9"/>
      <c r="FUJ99" s="78"/>
      <c r="FUK99" s="9"/>
      <c r="FUL99" s="9"/>
      <c r="FUM99" s="78"/>
      <c r="FUN99" s="9"/>
      <c r="FUO99" s="9"/>
      <c r="FUP99" s="78"/>
      <c r="FUQ99" s="9"/>
      <c r="FUR99" s="9"/>
      <c r="FUS99" s="78"/>
      <c r="FUT99" s="9"/>
      <c r="FUU99" s="9"/>
      <c r="FUV99" s="78"/>
      <c r="FUW99" s="9"/>
      <c r="FUX99" s="9"/>
      <c r="FUY99" s="78"/>
      <c r="FUZ99" s="9"/>
      <c r="FVA99" s="9"/>
      <c r="FVB99" s="78"/>
      <c r="FVC99" s="9"/>
      <c r="FVD99" s="9"/>
      <c r="FVE99" s="78"/>
      <c r="FVF99" s="9"/>
      <c r="FVG99" s="9"/>
      <c r="FVH99" s="78"/>
      <c r="FVI99" s="9"/>
      <c r="FVJ99" s="9"/>
      <c r="FVK99" s="78"/>
      <c r="FVL99" s="9"/>
      <c r="FVM99" s="9"/>
      <c r="FVN99" s="78"/>
      <c r="FVO99" s="9"/>
      <c r="FVP99" s="9"/>
      <c r="FVQ99" s="78"/>
      <c r="FVR99" s="10"/>
      <c r="FVS99" s="10"/>
      <c r="FVT99" s="10"/>
      <c r="FVU99" s="9"/>
      <c r="FVV99" s="9"/>
      <c r="FVW99" s="78"/>
      <c r="FVX99" s="10"/>
      <c r="FVY99" s="10"/>
      <c r="FVZ99" s="10"/>
      <c r="FWA99" s="9"/>
      <c r="FWB99" s="9"/>
      <c r="FWC99" s="78"/>
      <c r="FWD99" s="9"/>
      <c r="FWE99" s="9"/>
      <c r="FWF99" s="78"/>
      <c r="FWG99" s="10"/>
      <c r="FWH99" s="10"/>
      <c r="FWI99" s="10"/>
      <c r="FWJ99" s="10"/>
      <c r="FWK99" s="10"/>
      <c r="FWL99" s="10"/>
      <c r="FWM99" s="57"/>
      <c r="FWN99" s="58"/>
      <c r="FWO99" s="9"/>
      <c r="FWP99" s="9"/>
      <c r="FWQ99" s="78"/>
      <c r="FWR99" s="9"/>
      <c r="FWS99" s="9"/>
      <c r="FWT99" s="78"/>
      <c r="FWU99" s="9"/>
      <c r="FWV99" s="9"/>
      <c r="FWW99" s="78"/>
      <c r="FWX99" s="9"/>
      <c r="FWY99" s="9"/>
      <c r="FWZ99" s="78"/>
      <c r="FXA99" s="9"/>
      <c r="FXB99" s="9"/>
      <c r="FXC99" s="78"/>
      <c r="FXD99" s="9"/>
      <c r="FXE99" s="9"/>
      <c r="FXF99" s="78"/>
      <c r="FXG99" s="9"/>
      <c r="FXH99" s="9"/>
      <c r="FXI99" s="78"/>
      <c r="FXJ99" s="9"/>
      <c r="FXK99" s="9"/>
      <c r="FXL99" s="78"/>
      <c r="FXM99" s="9"/>
      <c r="FXN99" s="9"/>
      <c r="FXO99" s="78"/>
      <c r="FXP99" s="9"/>
      <c r="FXQ99" s="9"/>
      <c r="FXR99" s="78"/>
      <c r="FXS99" s="9"/>
      <c r="FXT99" s="9"/>
      <c r="FXU99" s="78"/>
      <c r="FXV99" s="9"/>
      <c r="FXW99" s="9"/>
      <c r="FXX99" s="78"/>
      <c r="FXY99" s="9"/>
      <c r="FXZ99" s="9"/>
      <c r="FYA99" s="78"/>
      <c r="FYB99" s="9"/>
      <c r="FYC99" s="9"/>
      <c r="FYD99" s="78"/>
      <c r="FYE99" s="9"/>
      <c r="FYF99" s="9"/>
      <c r="FYG99" s="78"/>
      <c r="FYH99" s="9"/>
      <c r="FYI99" s="9"/>
      <c r="FYJ99" s="78"/>
      <c r="FYK99" s="9"/>
      <c r="FYL99" s="9"/>
      <c r="FYM99" s="78"/>
      <c r="FYN99" s="9"/>
      <c r="FYO99" s="9"/>
      <c r="FYP99" s="78"/>
      <c r="FYQ99" s="9"/>
      <c r="FYR99" s="9"/>
      <c r="FYS99" s="78"/>
      <c r="FYT99" s="9"/>
      <c r="FYU99" s="9"/>
      <c r="FYV99" s="78"/>
      <c r="FYW99" s="9"/>
      <c r="FYX99" s="9"/>
      <c r="FYY99" s="78"/>
      <c r="FYZ99" s="10"/>
      <c r="FZA99" s="10"/>
      <c r="FZB99" s="10"/>
      <c r="FZC99" s="9"/>
      <c r="FZD99" s="9"/>
      <c r="FZE99" s="78"/>
      <c r="FZF99" s="10"/>
      <c r="FZG99" s="10"/>
      <c r="FZH99" s="10"/>
      <c r="FZI99" s="9"/>
      <c r="FZJ99" s="9"/>
      <c r="FZK99" s="78"/>
      <c r="FZL99" s="9"/>
      <c r="FZM99" s="9"/>
      <c r="FZN99" s="78"/>
      <c r="FZO99" s="10"/>
      <c r="FZP99" s="10"/>
      <c r="FZQ99" s="10"/>
      <c r="FZR99" s="10"/>
      <c r="FZS99" s="10"/>
      <c r="FZT99" s="10"/>
      <c r="FZU99" s="57"/>
      <c r="FZV99" s="58"/>
      <c r="FZW99" s="9"/>
      <c r="FZX99" s="9"/>
      <c r="FZY99" s="78"/>
      <c r="FZZ99" s="9"/>
      <c r="GAA99" s="9"/>
      <c r="GAB99" s="78"/>
      <c r="GAC99" s="9"/>
      <c r="GAD99" s="9"/>
      <c r="GAE99" s="78"/>
      <c r="GAF99" s="9"/>
      <c r="GAG99" s="9"/>
      <c r="GAH99" s="78"/>
      <c r="GAI99" s="9"/>
      <c r="GAJ99" s="9"/>
      <c r="GAK99" s="78"/>
      <c r="GAL99" s="9"/>
      <c r="GAM99" s="9"/>
      <c r="GAN99" s="78"/>
      <c r="GAO99" s="9"/>
      <c r="GAP99" s="9"/>
      <c r="GAQ99" s="78"/>
      <c r="GAR99" s="9"/>
      <c r="GAS99" s="9"/>
      <c r="GAT99" s="78"/>
      <c r="GAU99" s="9"/>
      <c r="GAV99" s="9"/>
      <c r="GAW99" s="78"/>
      <c r="GAX99" s="9"/>
      <c r="GAY99" s="9"/>
      <c r="GAZ99" s="78"/>
      <c r="GBA99" s="9"/>
      <c r="GBB99" s="9"/>
      <c r="GBC99" s="78"/>
      <c r="GBD99" s="9"/>
      <c r="GBE99" s="9"/>
      <c r="GBF99" s="78"/>
      <c r="GBG99" s="9"/>
      <c r="GBH99" s="9"/>
      <c r="GBI99" s="78"/>
      <c r="GBJ99" s="9"/>
      <c r="GBK99" s="9"/>
      <c r="GBL99" s="78"/>
      <c r="GBM99" s="9"/>
      <c r="GBN99" s="9"/>
      <c r="GBO99" s="78"/>
      <c r="GBP99" s="9"/>
      <c r="GBQ99" s="9"/>
      <c r="GBR99" s="78"/>
      <c r="GBS99" s="9"/>
      <c r="GBT99" s="9"/>
      <c r="GBU99" s="78"/>
      <c r="GBV99" s="9"/>
      <c r="GBW99" s="9"/>
      <c r="GBX99" s="78"/>
      <c r="GBY99" s="9"/>
      <c r="GBZ99" s="9"/>
      <c r="GCA99" s="78"/>
      <c r="GCB99" s="9"/>
      <c r="GCC99" s="9"/>
      <c r="GCD99" s="78"/>
      <c r="GCE99" s="9"/>
      <c r="GCF99" s="9"/>
      <c r="GCG99" s="78"/>
      <c r="GCH99" s="10"/>
      <c r="GCI99" s="10"/>
      <c r="GCJ99" s="10"/>
      <c r="GCK99" s="9"/>
      <c r="GCL99" s="9"/>
      <c r="GCM99" s="78"/>
      <c r="GCN99" s="10"/>
      <c r="GCO99" s="10"/>
      <c r="GCP99" s="10"/>
      <c r="GCQ99" s="9"/>
      <c r="GCR99" s="9"/>
      <c r="GCS99" s="78"/>
      <c r="GCT99" s="9"/>
      <c r="GCU99" s="9"/>
      <c r="GCV99" s="78"/>
      <c r="GCW99" s="10"/>
      <c r="GCX99" s="10"/>
      <c r="GCY99" s="10"/>
      <c r="GCZ99" s="10"/>
      <c r="GDA99" s="10"/>
      <c r="GDB99" s="10"/>
      <c r="GDC99" s="57"/>
      <c r="GDD99" s="58"/>
      <c r="GDE99" s="9"/>
      <c r="GDF99" s="9"/>
      <c r="GDG99" s="78"/>
      <c r="GDH99" s="9"/>
      <c r="GDI99" s="9"/>
      <c r="GDJ99" s="78"/>
      <c r="GDK99" s="9"/>
      <c r="GDL99" s="9"/>
      <c r="GDM99" s="78"/>
      <c r="GDN99" s="9"/>
      <c r="GDO99" s="9"/>
      <c r="GDP99" s="78"/>
      <c r="GDQ99" s="9"/>
      <c r="GDR99" s="9"/>
      <c r="GDS99" s="78"/>
      <c r="GDT99" s="9"/>
      <c r="GDU99" s="9"/>
      <c r="GDV99" s="78"/>
      <c r="GDW99" s="9"/>
      <c r="GDX99" s="9"/>
      <c r="GDY99" s="78"/>
      <c r="GDZ99" s="9"/>
      <c r="GEA99" s="9"/>
      <c r="GEB99" s="78"/>
      <c r="GEC99" s="9"/>
      <c r="GED99" s="9"/>
      <c r="GEE99" s="78"/>
      <c r="GEF99" s="9"/>
      <c r="GEG99" s="9"/>
      <c r="GEH99" s="78"/>
      <c r="GEI99" s="9"/>
      <c r="GEJ99" s="9"/>
      <c r="GEK99" s="78"/>
      <c r="GEL99" s="9"/>
      <c r="GEM99" s="9"/>
      <c r="GEN99" s="78"/>
      <c r="GEO99" s="9"/>
      <c r="GEP99" s="9"/>
      <c r="GEQ99" s="78"/>
      <c r="GER99" s="9"/>
      <c r="GES99" s="9"/>
      <c r="GET99" s="78"/>
      <c r="GEU99" s="9"/>
      <c r="GEV99" s="9"/>
      <c r="GEW99" s="78"/>
      <c r="GEX99" s="9"/>
      <c r="GEY99" s="9"/>
      <c r="GEZ99" s="78"/>
      <c r="GFA99" s="9"/>
      <c r="GFB99" s="9"/>
      <c r="GFC99" s="78"/>
      <c r="GFD99" s="9"/>
      <c r="GFE99" s="9"/>
      <c r="GFF99" s="78"/>
      <c r="GFG99" s="9"/>
      <c r="GFH99" s="9"/>
      <c r="GFI99" s="78"/>
      <c r="GFJ99" s="9"/>
      <c r="GFK99" s="9"/>
      <c r="GFL99" s="78"/>
      <c r="GFM99" s="9"/>
      <c r="GFN99" s="9"/>
      <c r="GFO99" s="78"/>
      <c r="GFP99" s="10"/>
      <c r="GFQ99" s="10"/>
      <c r="GFR99" s="10"/>
      <c r="GFS99" s="9"/>
      <c r="GFT99" s="9"/>
      <c r="GFU99" s="78"/>
      <c r="GFV99" s="10"/>
      <c r="GFW99" s="10"/>
      <c r="GFX99" s="10"/>
      <c r="GFY99" s="9"/>
      <c r="GFZ99" s="9"/>
      <c r="GGA99" s="78"/>
      <c r="GGB99" s="9"/>
      <c r="GGC99" s="9"/>
      <c r="GGD99" s="78"/>
      <c r="GGE99" s="10"/>
      <c r="GGF99" s="10"/>
      <c r="GGG99" s="10"/>
      <c r="GGH99" s="10"/>
      <c r="GGI99" s="10"/>
      <c r="GGJ99" s="10"/>
      <c r="GGK99" s="57"/>
      <c r="GGL99" s="58"/>
      <c r="GGM99" s="9"/>
      <c r="GGN99" s="9"/>
      <c r="GGO99" s="78"/>
      <c r="GGP99" s="9"/>
      <c r="GGQ99" s="9"/>
      <c r="GGR99" s="78"/>
      <c r="GGS99" s="9"/>
      <c r="GGT99" s="9"/>
      <c r="GGU99" s="78"/>
      <c r="GGV99" s="9"/>
      <c r="GGW99" s="9"/>
      <c r="GGX99" s="78"/>
      <c r="GGY99" s="9"/>
      <c r="GGZ99" s="9"/>
      <c r="GHA99" s="78"/>
      <c r="GHB99" s="9"/>
      <c r="GHC99" s="9"/>
      <c r="GHD99" s="78"/>
      <c r="GHE99" s="9"/>
      <c r="GHF99" s="9"/>
      <c r="GHG99" s="78"/>
      <c r="GHH99" s="9"/>
      <c r="GHI99" s="9"/>
      <c r="GHJ99" s="78"/>
      <c r="GHK99" s="9"/>
      <c r="GHL99" s="9"/>
      <c r="GHM99" s="78"/>
      <c r="GHN99" s="9"/>
      <c r="GHO99" s="9"/>
      <c r="GHP99" s="78"/>
      <c r="GHQ99" s="9"/>
      <c r="GHR99" s="9"/>
      <c r="GHS99" s="78"/>
      <c r="GHT99" s="9"/>
      <c r="GHU99" s="9"/>
      <c r="GHV99" s="78"/>
      <c r="GHW99" s="9"/>
      <c r="GHX99" s="9"/>
      <c r="GHY99" s="78"/>
      <c r="GHZ99" s="9"/>
      <c r="GIA99" s="9"/>
      <c r="GIB99" s="78"/>
      <c r="GIC99" s="9"/>
      <c r="GID99" s="9"/>
      <c r="GIE99" s="78"/>
      <c r="GIF99" s="9"/>
      <c r="GIG99" s="9"/>
      <c r="GIH99" s="78"/>
      <c r="GII99" s="9"/>
      <c r="GIJ99" s="9"/>
      <c r="GIK99" s="78"/>
      <c r="GIL99" s="9"/>
      <c r="GIM99" s="9"/>
      <c r="GIN99" s="78"/>
      <c r="GIO99" s="9"/>
      <c r="GIP99" s="9"/>
      <c r="GIQ99" s="78"/>
      <c r="GIR99" s="9"/>
      <c r="GIS99" s="9"/>
      <c r="GIT99" s="78"/>
      <c r="GIU99" s="9"/>
      <c r="GIV99" s="9"/>
      <c r="GIW99" s="78"/>
      <c r="GIX99" s="10"/>
      <c r="GIY99" s="10"/>
      <c r="GIZ99" s="10"/>
      <c r="GJA99" s="9"/>
      <c r="GJB99" s="9"/>
      <c r="GJC99" s="78"/>
      <c r="GJD99" s="10"/>
      <c r="GJE99" s="10"/>
      <c r="GJF99" s="10"/>
      <c r="GJG99" s="9"/>
      <c r="GJH99" s="9"/>
      <c r="GJI99" s="78"/>
      <c r="GJJ99" s="9"/>
      <c r="GJK99" s="9"/>
      <c r="GJL99" s="78"/>
      <c r="GJM99" s="10"/>
      <c r="GJN99" s="10"/>
      <c r="GJO99" s="10"/>
      <c r="GJP99" s="10"/>
      <c r="GJQ99" s="10"/>
      <c r="GJR99" s="10"/>
      <c r="GJS99" s="57"/>
      <c r="GJT99" s="58"/>
      <c r="GJU99" s="9"/>
      <c r="GJV99" s="9"/>
      <c r="GJW99" s="78"/>
      <c r="GJX99" s="9"/>
      <c r="GJY99" s="9"/>
      <c r="GJZ99" s="78"/>
      <c r="GKA99" s="9"/>
      <c r="GKB99" s="9"/>
      <c r="GKC99" s="78"/>
      <c r="GKD99" s="9"/>
      <c r="GKE99" s="9"/>
      <c r="GKF99" s="78"/>
      <c r="GKG99" s="9"/>
      <c r="GKH99" s="9"/>
      <c r="GKI99" s="78"/>
      <c r="GKJ99" s="9"/>
      <c r="GKK99" s="9"/>
      <c r="GKL99" s="78"/>
      <c r="GKM99" s="9"/>
      <c r="GKN99" s="9"/>
      <c r="GKO99" s="78"/>
      <c r="GKP99" s="9"/>
      <c r="GKQ99" s="9"/>
      <c r="GKR99" s="78"/>
      <c r="GKS99" s="9"/>
      <c r="GKT99" s="9"/>
      <c r="GKU99" s="78"/>
      <c r="GKV99" s="9"/>
      <c r="GKW99" s="9"/>
      <c r="GKX99" s="78"/>
      <c r="GKY99" s="9"/>
      <c r="GKZ99" s="9"/>
      <c r="GLA99" s="78"/>
      <c r="GLB99" s="9"/>
      <c r="GLC99" s="9"/>
      <c r="GLD99" s="78"/>
      <c r="GLE99" s="9"/>
      <c r="GLF99" s="9"/>
      <c r="GLG99" s="78"/>
      <c r="GLH99" s="9"/>
      <c r="GLI99" s="9"/>
      <c r="GLJ99" s="78"/>
      <c r="GLK99" s="9"/>
      <c r="GLL99" s="9"/>
      <c r="GLM99" s="78"/>
      <c r="GLN99" s="9"/>
      <c r="GLO99" s="9"/>
      <c r="GLP99" s="78"/>
      <c r="GLQ99" s="9"/>
      <c r="GLR99" s="9"/>
      <c r="GLS99" s="78"/>
      <c r="GLT99" s="9"/>
      <c r="GLU99" s="9"/>
      <c r="GLV99" s="78"/>
      <c r="GLW99" s="9"/>
      <c r="GLX99" s="9"/>
      <c r="GLY99" s="78"/>
      <c r="GLZ99" s="9"/>
      <c r="GMA99" s="9"/>
      <c r="GMB99" s="78"/>
      <c r="GMC99" s="9"/>
      <c r="GMD99" s="9"/>
      <c r="GME99" s="78"/>
      <c r="GMF99" s="10"/>
      <c r="GMG99" s="10"/>
      <c r="GMH99" s="10"/>
      <c r="GMI99" s="9"/>
      <c r="GMJ99" s="9"/>
      <c r="GMK99" s="78"/>
      <c r="GML99" s="10"/>
      <c r="GMM99" s="10"/>
      <c r="GMN99" s="10"/>
      <c r="GMO99" s="9"/>
      <c r="GMP99" s="9"/>
      <c r="GMQ99" s="78"/>
      <c r="GMR99" s="9"/>
      <c r="GMS99" s="9"/>
      <c r="GMT99" s="78"/>
      <c r="GMU99" s="10"/>
      <c r="GMV99" s="10"/>
      <c r="GMW99" s="10"/>
      <c r="GMX99" s="10"/>
      <c r="GMY99" s="10"/>
      <c r="GMZ99" s="10"/>
      <c r="GNA99" s="57"/>
      <c r="GNB99" s="58"/>
      <c r="GNC99" s="9"/>
      <c r="GND99" s="9"/>
      <c r="GNE99" s="78"/>
      <c r="GNF99" s="9"/>
      <c r="GNG99" s="9"/>
      <c r="GNH99" s="78"/>
      <c r="GNI99" s="9"/>
      <c r="GNJ99" s="9"/>
      <c r="GNK99" s="78"/>
      <c r="GNL99" s="9"/>
      <c r="GNM99" s="9"/>
      <c r="GNN99" s="78"/>
      <c r="GNO99" s="9"/>
      <c r="GNP99" s="9"/>
      <c r="GNQ99" s="78"/>
      <c r="GNR99" s="9"/>
      <c r="GNS99" s="9"/>
      <c r="GNT99" s="78"/>
      <c r="GNU99" s="9"/>
      <c r="GNV99" s="9"/>
      <c r="GNW99" s="78"/>
      <c r="GNX99" s="9"/>
      <c r="GNY99" s="9"/>
      <c r="GNZ99" s="78"/>
      <c r="GOA99" s="9"/>
      <c r="GOB99" s="9"/>
      <c r="GOC99" s="78"/>
      <c r="GOD99" s="9"/>
      <c r="GOE99" s="9"/>
      <c r="GOF99" s="78"/>
      <c r="GOG99" s="9"/>
      <c r="GOH99" s="9"/>
      <c r="GOI99" s="78"/>
      <c r="GOJ99" s="9"/>
      <c r="GOK99" s="9"/>
      <c r="GOL99" s="78"/>
      <c r="GOM99" s="9"/>
      <c r="GON99" s="9"/>
      <c r="GOO99" s="78"/>
      <c r="GOP99" s="9"/>
      <c r="GOQ99" s="9"/>
      <c r="GOR99" s="78"/>
      <c r="GOS99" s="9"/>
      <c r="GOT99" s="9"/>
      <c r="GOU99" s="78"/>
      <c r="GOV99" s="9"/>
      <c r="GOW99" s="9"/>
      <c r="GOX99" s="78"/>
      <c r="GOY99" s="9"/>
      <c r="GOZ99" s="9"/>
      <c r="GPA99" s="78"/>
      <c r="GPB99" s="9"/>
      <c r="GPC99" s="9"/>
      <c r="GPD99" s="78"/>
      <c r="GPE99" s="9"/>
      <c r="GPF99" s="9"/>
      <c r="GPG99" s="78"/>
      <c r="GPH99" s="9"/>
      <c r="GPI99" s="9"/>
      <c r="GPJ99" s="78"/>
      <c r="GPK99" s="9"/>
      <c r="GPL99" s="9"/>
      <c r="GPM99" s="78"/>
      <c r="GPN99" s="10"/>
      <c r="GPO99" s="10"/>
      <c r="GPP99" s="10"/>
      <c r="GPQ99" s="9"/>
      <c r="GPR99" s="9"/>
      <c r="GPS99" s="78"/>
      <c r="GPT99" s="10"/>
      <c r="GPU99" s="10"/>
      <c r="GPV99" s="10"/>
      <c r="GPW99" s="9"/>
      <c r="GPX99" s="9"/>
      <c r="GPY99" s="78"/>
      <c r="GPZ99" s="9"/>
      <c r="GQA99" s="9"/>
      <c r="GQB99" s="78"/>
      <c r="GQC99" s="10"/>
      <c r="GQD99" s="10"/>
      <c r="GQE99" s="10"/>
      <c r="GQF99" s="10"/>
      <c r="GQG99" s="10"/>
      <c r="GQH99" s="10"/>
      <c r="GQI99" s="57"/>
      <c r="GQJ99" s="58"/>
      <c r="GQK99" s="9"/>
      <c r="GQL99" s="9"/>
      <c r="GQM99" s="78"/>
      <c r="GQN99" s="9"/>
      <c r="GQO99" s="9"/>
      <c r="GQP99" s="78"/>
      <c r="GQQ99" s="9"/>
      <c r="GQR99" s="9"/>
      <c r="GQS99" s="78"/>
      <c r="GQT99" s="9"/>
      <c r="GQU99" s="9"/>
      <c r="GQV99" s="78"/>
      <c r="GQW99" s="9"/>
      <c r="GQX99" s="9"/>
      <c r="GQY99" s="78"/>
      <c r="GQZ99" s="9"/>
      <c r="GRA99" s="9"/>
      <c r="GRB99" s="78"/>
      <c r="GRC99" s="9"/>
      <c r="GRD99" s="9"/>
      <c r="GRE99" s="78"/>
      <c r="GRF99" s="9"/>
      <c r="GRG99" s="9"/>
      <c r="GRH99" s="78"/>
      <c r="GRI99" s="9"/>
      <c r="GRJ99" s="9"/>
      <c r="GRK99" s="78"/>
      <c r="GRL99" s="9"/>
      <c r="GRM99" s="9"/>
      <c r="GRN99" s="78"/>
      <c r="GRO99" s="9"/>
      <c r="GRP99" s="9"/>
      <c r="GRQ99" s="78"/>
      <c r="GRR99" s="9"/>
      <c r="GRS99" s="9"/>
      <c r="GRT99" s="78"/>
      <c r="GRU99" s="9"/>
      <c r="GRV99" s="9"/>
      <c r="GRW99" s="78"/>
      <c r="GRX99" s="9"/>
      <c r="GRY99" s="9"/>
      <c r="GRZ99" s="78"/>
      <c r="GSA99" s="9"/>
      <c r="GSB99" s="9"/>
      <c r="GSC99" s="78"/>
      <c r="GSD99" s="9"/>
      <c r="GSE99" s="9"/>
      <c r="GSF99" s="78"/>
      <c r="GSG99" s="9"/>
      <c r="GSH99" s="9"/>
      <c r="GSI99" s="78"/>
      <c r="GSJ99" s="9"/>
      <c r="GSK99" s="9"/>
      <c r="GSL99" s="78"/>
      <c r="GSM99" s="9"/>
      <c r="GSN99" s="9"/>
      <c r="GSO99" s="78"/>
      <c r="GSP99" s="9"/>
      <c r="GSQ99" s="9"/>
      <c r="GSR99" s="78"/>
      <c r="GSS99" s="9"/>
      <c r="GST99" s="9"/>
      <c r="GSU99" s="78"/>
      <c r="GSV99" s="10"/>
      <c r="GSW99" s="10"/>
      <c r="GSX99" s="10"/>
      <c r="GSY99" s="9"/>
      <c r="GSZ99" s="9"/>
      <c r="GTA99" s="78"/>
      <c r="GTB99" s="10"/>
      <c r="GTC99" s="10"/>
      <c r="GTD99" s="10"/>
      <c r="GTE99" s="9"/>
      <c r="GTF99" s="9"/>
      <c r="GTG99" s="78"/>
      <c r="GTH99" s="9"/>
      <c r="GTI99" s="9"/>
      <c r="GTJ99" s="78"/>
      <c r="GTK99" s="10"/>
      <c r="GTL99" s="10"/>
      <c r="GTM99" s="10"/>
      <c r="GTN99" s="10"/>
      <c r="GTO99" s="10"/>
      <c r="GTP99" s="10"/>
      <c r="GTQ99" s="57"/>
      <c r="GTR99" s="58"/>
      <c r="GTS99" s="9"/>
      <c r="GTT99" s="9"/>
      <c r="GTU99" s="78"/>
      <c r="GTV99" s="9"/>
      <c r="GTW99" s="9"/>
      <c r="GTX99" s="78"/>
      <c r="GTY99" s="9"/>
      <c r="GTZ99" s="9"/>
      <c r="GUA99" s="78"/>
      <c r="GUB99" s="9"/>
      <c r="GUC99" s="9"/>
      <c r="GUD99" s="78"/>
      <c r="GUE99" s="9"/>
      <c r="GUF99" s="9"/>
      <c r="GUG99" s="78"/>
      <c r="GUH99" s="9"/>
      <c r="GUI99" s="9"/>
      <c r="GUJ99" s="78"/>
      <c r="GUK99" s="9"/>
      <c r="GUL99" s="9"/>
      <c r="GUM99" s="78"/>
      <c r="GUN99" s="9"/>
      <c r="GUO99" s="9"/>
      <c r="GUP99" s="78"/>
      <c r="GUQ99" s="9"/>
      <c r="GUR99" s="9"/>
      <c r="GUS99" s="78"/>
      <c r="GUT99" s="9"/>
      <c r="GUU99" s="9"/>
      <c r="GUV99" s="78"/>
      <c r="GUW99" s="9"/>
      <c r="GUX99" s="9"/>
      <c r="GUY99" s="78"/>
      <c r="GUZ99" s="9"/>
      <c r="GVA99" s="9"/>
      <c r="GVB99" s="78"/>
      <c r="GVC99" s="9"/>
      <c r="GVD99" s="9"/>
      <c r="GVE99" s="78"/>
      <c r="GVF99" s="9"/>
      <c r="GVG99" s="9"/>
      <c r="GVH99" s="78"/>
      <c r="GVI99" s="9"/>
      <c r="GVJ99" s="9"/>
      <c r="GVK99" s="78"/>
      <c r="GVL99" s="9"/>
      <c r="GVM99" s="9"/>
      <c r="GVN99" s="78"/>
      <c r="GVO99" s="9"/>
      <c r="GVP99" s="9"/>
      <c r="GVQ99" s="78"/>
      <c r="GVR99" s="9"/>
      <c r="GVS99" s="9"/>
      <c r="GVT99" s="78"/>
      <c r="GVU99" s="9"/>
      <c r="GVV99" s="9"/>
      <c r="GVW99" s="78"/>
      <c r="GVX99" s="9"/>
      <c r="GVY99" s="9"/>
      <c r="GVZ99" s="78"/>
      <c r="GWA99" s="9"/>
      <c r="GWB99" s="9"/>
      <c r="GWC99" s="78"/>
      <c r="GWD99" s="10"/>
      <c r="GWE99" s="10"/>
      <c r="GWF99" s="10"/>
      <c r="GWG99" s="9"/>
      <c r="GWH99" s="9"/>
      <c r="GWI99" s="78"/>
      <c r="GWJ99" s="10"/>
      <c r="GWK99" s="10"/>
      <c r="GWL99" s="10"/>
      <c r="GWM99" s="9"/>
      <c r="GWN99" s="9"/>
      <c r="GWO99" s="78"/>
      <c r="GWP99" s="9"/>
      <c r="GWQ99" s="9"/>
      <c r="GWR99" s="78"/>
      <c r="GWS99" s="10"/>
      <c r="GWT99" s="10"/>
      <c r="GWU99" s="10"/>
      <c r="GWV99" s="10"/>
      <c r="GWW99" s="10"/>
      <c r="GWX99" s="10"/>
      <c r="GWY99" s="57"/>
      <c r="GWZ99" s="58"/>
      <c r="GXA99" s="9"/>
      <c r="GXB99" s="9"/>
      <c r="GXC99" s="78"/>
      <c r="GXD99" s="9"/>
      <c r="GXE99" s="9"/>
      <c r="GXF99" s="78"/>
      <c r="GXG99" s="9"/>
      <c r="GXH99" s="9"/>
      <c r="GXI99" s="78"/>
      <c r="GXJ99" s="9"/>
      <c r="GXK99" s="9"/>
      <c r="GXL99" s="78"/>
      <c r="GXM99" s="9"/>
      <c r="GXN99" s="9"/>
      <c r="GXO99" s="78"/>
      <c r="GXP99" s="9"/>
      <c r="GXQ99" s="9"/>
      <c r="GXR99" s="78"/>
      <c r="GXS99" s="9"/>
      <c r="GXT99" s="9"/>
      <c r="GXU99" s="78"/>
      <c r="GXV99" s="9"/>
      <c r="GXW99" s="9"/>
      <c r="GXX99" s="78"/>
      <c r="GXY99" s="9"/>
      <c r="GXZ99" s="9"/>
      <c r="GYA99" s="78"/>
      <c r="GYB99" s="9"/>
      <c r="GYC99" s="9"/>
      <c r="GYD99" s="78"/>
      <c r="GYE99" s="9"/>
      <c r="GYF99" s="9"/>
      <c r="GYG99" s="78"/>
      <c r="GYH99" s="9"/>
      <c r="GYI99" s="9"/>
      <c r="GYJ99" s="78"/>
      <c r="GYK99" s="9"/>
      <c r="GYL99" s="9"/>
      <c r="GYM99" s="78"/>
      <c r="GYN99" s="9"/>
      <c r="GYO99" s="9"/>
      <c r="GYP99" s="78"/>
      <c r="GYQ99" s="9"/>
      <c r="GYR99" s="9"/>
      <c r="GYS99" s="78"/>
      <c r="GYT99" s="9"/>
      <c r="GYU99" s="9"/>
      <c r="GYV99" s="78"/>
      <c r="GYW99" s="9"/>
      <c r="GYX99" s="9"/>
      <c r="GYY99" s="78"/>
      <c r="GYZ99" s="9"/>
      <c r="GZA99" s="9"/>
      <c r="GZB99" s="78"/>
      <c r="GZC99" s="9"/>
      <c r="GZD99" s="9"/>
      <c r="GZE99" s="78"/>
      <c r="GZF99" s="9"/>
      <c r="GZG99" s="9"/>
      <c r="GZH99" s="78"/>
      <c r="GZI99" s="9"/>
      <c r="GZJ99" s="9"/>
      <c r="GZK99" s="78"/>
      <c r="GZL99" s="10"/>
      <c r="GZM99" s="10"/>
      <c r="GZN99" s="10"/>
      <c r="GZO99" s="9"/>
      <c r="GZP99" s="9"/>
      <c r="GZQ99" s="78"/>
      <c r="GZR99" s="10"/>
      <c r="GZS99" s="10"/>
      <c r="GZT99" s="10"/>
      <c r="GZU99" s="9"/>
      <c r="GZV99" s="9"/>
      <c r="GZW99" s="78"/>
      <c r="GZX99" s="9"/>
      <c r="GZY99" s="9"/>
      <c r="GZZ99" s="78"/>
      <c r="HAA99" s="10"/>
      <c r="HAB99" s="10"/>
      <c r="HAC99" s="10"/>
      <c r="HAD99" s="10"/>
      <c r="HAE99" s="10"/>
      <c r="HAF99" s="10"/>
      <c r="HAG99" s="57"/>
      <c r="HAH99" s="58"/>
      <c r="HAI99" s="9"/>
      <c r="HAJ99" s="9"/>
      <c r="HAK99" s="78"/>
      <c r="HAL99" s="9"/>
      <c r="HAM99" s="9"/>
      <c r="HAN99" s="78"/>
      <c r="HAO99" s="9"/>
      <c r="HAP99" s="9"/>
      <c r="HAQ99" s="78"/>
      <c r="HAR99" s="9"/>
      <c r="HAS99" s="9"/>
      <c r="HAT99" s="78"/>
      <c r="HAU99" s="9"/>
      <c r="HAV99" s="9"/>
      <c r="HAW99" s="78"/>
      <c r="HAX99" s="9"/>
      <c r="HAY99" s="9"/>
      <c r="HAZ99" s="78"/>
      <c r="HBA99" s="9"/>
      <c r="HBB99" s="9"/>
      <c r="HBC99" s="78"/>
      <c r="HBD99" s="9"/>
      <c r="HBE99" s="9"/>
      <c r="HBF99" s="78"/>
      <c r="HBG99" s="9"/>
      <c r="HBH99" s="9"/>
      <c r="HBI99" s="78"/>
      <c r="HBJ99" s="9"/>
      <c r="HBK99" s="9"/>
      <c r="HBL99" s="78"/>
      <c r="HBM99" s="9"/>
      <c r="HBN99" s="9"/>
      <c r="HBO99" s="78"/>
      <c r="HBP99" s="9"/>
      <c r="HBQ99" s="9"/>
      <c r="HBR99" s="78"/>
      <c r="HBS99" s="9"/>
      <c r="HBT99" s="9"/>
      <c r="HBU99" s="78"/>
      <c r="HBV99" s="9"/>
      <c r="HBW99" s="9"/>
      <c r="HBX99" s="78"/>
      <c r="HBY99" s="9"/>
      <c r="HBZ99" s="9"/>
      <c r="HCA99" s="78"/>
      <c r="HCB99" s="9"/>
      <c r="HCC99" s="9"/>
      <c r="HCD99" s="78"/>
      <c r="HCE99" s="9"/>
      <c r="HCF99" s="9"/>
      <c r="HCG99" s="78"/>
      <c r="HCH99" s="9"/>
      <c r="HCI99" s="9"/>
      <c r="HCJ99" s="78"/>
      <c r="HCK99" s="9"/>
      <c r="HCL99" s="9"/>
      <c r="HCM99" s="78"/>
      <c r="HCN99" s="9"/>
      <c r="HCO99" s="9"/>
      <c r="HCP99" s="78"/>
      <c r="HCQ99" s="9"/>
      <c r="HCR99" s="9"/>
      <c r="HCS99" s="78"/>
      <c r="HCT99" s="10"/>
      <c r="HCU99" s="10"/>
      <c r="HCV99" s="10"/>
      <c r="HCW99" s="9"/>
      <c r="HCX99" s="9"/>
      <c r="HCY99" s="78"/>
      <c r="HCZ99" s="10"/>
      <c r="HDA99" s="10"/>
      <c r="HDB99" s="10"/>
      <c r="HDC99" s="9"/>
      <c r="HDD99" s="9"/>
      <c r="HDE99" s="78"/>
      <c r="HDF99" s="9"/>
      <c r="HDG99" s="9"/>
      <c r="HDH99" s="78"/>
      <c r="HDI99" s="10"/>
      <c r="HDJ99" s="10"/>
      <c r="HDK99" s="10"/>
      <c r="HDL99" s="10"/>
      <c r="HDM99" s="10"/>
      <c r="HDN99" s="10"/>
      <c r="HDO99" s="57"/>
      <c r="HDP99" s="58"/>
      <c r="HDQ99" s="9"/>
      <c r="HDR99" s="9"/>
      <c r="HDS99" s="78"/>
      <c r="HDT99" s="9"/>
      <c r="HDU99" s="9"/>
      <c r="HDV99" s="78"/>
      <c r="HDW99" s="9"/>
      <c r="HDX99" s="9"/>
      <c r="HDY99" s="78"/>
      <c r="HDZ99" s="9"/>
      <c r="HEA99" s="9"/>
      <c r="HEB99" s="78"/>
      <c r="HEC99" s="9"/>
      <c r="HED99" s="9"/>
      <c r="HEE99" s="78"/>
      <c r="HEF99" s="9"/>
      <c r="HEG99" s="9"/>
      <c r="HEH99" s="78"/>
      <c r="HEI99" s="9"/>
      <c r="HEJ99" s="9"/>
      <c r="HEK99" s="78"/>
      <c r="HEL99" s="9"/>
      <c r="HEM99" s="9"/>
      <c r="HEN99" s="78"/>
      <c r="HEO99" s="9"/>
      <c r="HEP99" s="9"/>
      <c r="HEQ99" s="78"/>
      <c r="HER99" s="9"/>
      <c r="HES99" s="9"/>
      <c r="HET99" s="78"/>
      <c r="HEU99" s="9"/>
      <c r="HEV99" s="9"/>
      <c r="HEW99" s="78"/>
      <c r="HEX99" s="9"/>
      <c r="HEY99" s="9"/>
      <c r="HEZ99" s="78"/>
      <c r="HFA99" s="9"/>
      <c r="HFB99" s="9"/>
      <c r="HFC99" s="78"/>
      <c r="HFD99" s="9"/>
      <c r="HFE99" s="9"/>
      <c r="HFF99" s="78"/>
      <c r="HFG99" s="9"/>
      <c r="HFH99" s="9"/>
      <c r="HFI99" s="78"/>
      <c r="HFJ99" s="9"/>
      <c r="HFK99" s="9"/>
      <c r="HFL99" s="78"/>
      <c r="HFM99" s="9"/>
      <c r="HFN99" s="9"/>
      <c r="HFO99" s="78"/>
      <c r="HFP99" s="9"/>
      <c r="HFQ99" s="9"/>
      <c r="HFR99" s="78"/>
      <c r="HFS99" s="9"/>
      <c r="HFT99" s="9"/>
      <c r="HFU99" s="78"/>
      <c r="HFV99" s="9"/>
      <c r="HFW99" s="9"/>
      <c r="HFX99" s="78"/>
      <c r="HFY99" s="9"/>
      <c r="HFZ99" s="9"/>
      <c r="HGA99" s="78"/>
      <c r="HGB99" s="10"/>
      <c r="HGC99" s="10"/>
      <c r="HGD99" s="10"/>
      <c r="HGE99" s="9"/>
      <c r="HGF99" s="9"/>
      <c r="HGG99" s="78"/>
      <c r="HGH99" s="10"/>
      <c r="HGI99" s="10"/>
      <c r="HGJ99" s="10"/>
      <c r="HGK99" s="9"/>
      <c r="HGL99" s="9"/>
      <c r="HGM99" s="78"/>
      <c r="HGN99" s="9"/>
      <c r="HGO99" s="9"/>
      <c r="HGP99" s="78"/>
      <c r="HGQ99" s="10"/>
      <c r="HGR99" s="10"/>
      <c r="HGS99" s="10"/>
      <c r="HGT99" s="10"/>
      <c r="HGU99" s="10"/>
      <c r="HGV99" s="10"/>
      <c r="HGW99" s="57"/>
      <c r="HGX99" s="58"/>
      <c r="HGY99" s="9"/>
      <c r="HGZ99" s="9"/>
      <c r="HHA99" s="78"/>
      <c r="HHB99" s="9"/>
      <c r="HHC99" s="9"/>
      <c r="HHD99" s="78"/>
      <c r="HHE99" s="9"/>
      <c r="HHF99" s="9"/>
      <c r="HHG99" s="78"/>
      <c r="HHH99" s="9"/>
      <c r="HHI99" s="9"/>
      <c r="HHJ99" s="78"/>
      <c r="HHK99" s="9"/>
      <c r="HHL99" s="9"/>
      <c r="HHM99" s="78"/>
      <c r="HHN99" s="9"/>
      <c r="HHO99" s="9"/>
      <c r="HHP99" s="78"/>
      <c r="HHQ99" s="9"/>
      <c r="HHR99" s="9"/>
      <c r="HHS99" s="78"/>
      <c r="HHT99" s="9"/>
      <c r="HHU99" s="9"/>
      <c r="HHV99" s="78"/>
      <c r="HHW99" s="9"/>
      <c r="HHX99" s="9"/>
      <c r="HHY99" s="78"/>
      <c r="HHZ99" s="9"/>
      <c r="HIA99" s="9"/>
      <c r="HIB99" s="78"/>
      <c r="HIC99" s="9"/>
      <c r="HID99" s="9"/>
      <c r="HIE99" s="78"/>
      <c r="HIF99" s="9"/>
      <c r="HIG99" s="9"/>
      <c r="HIH99" s="78"/>
      <c r="HII99" s="9"/>
      <c r="HIJ99" s="9"/>
      <c r="HIK99" s="78"/>
      <c r="HIL99" s="9"/>
      <c r="HIM99" s="9"/>
      <c r="HIN99" s="78"/>
      <c r="HIO99" s="9"/>
      <c r="HIP99" s="9"/>
      <c r="HIQ99" s="78"/>
      <c r="HIR99" s="9"/>
      <c r="HIS99" s="9"/>
      <c r="HIT99" s="78"/>
      <c r="HIU99" s="9"/>
      <c r="HIV99" s="9"/>
      <c r="HIW99" s="78"/>
      <c r="HIX99" s="9"/>
      <c r="HIY99" s="9"/>
      <c r="HIZ99" s="78"/>
      <c r="HJA99" s="9"/>
      <c r="HJB99" s="9"/>
      <c r="HJC99" s="78"/>
      <c r="HJD99" s="9"/>
      <c r="HJE99" s="9"/>
      <c r="HJF99" s="78"/>
      <c r="HJG99" s="9"/>
      <c r="HJH99" s="9"/>
      <c r="HJI99" s="78"/>
      <c r="HJJ99" s="10"/>
      <c r="HJK99" s="10"/>
      <c r="HJL99" s="10"/>
      <c r="HJM99" s="9"/>
      <c r="HJN99" s="9"/>
      <c r="HJO99" s="78"/>
      <c r="HJP99" s="10"/>
      <c r="HJQ99" s="10"/>
      <c r="HJR99" s="10"/>
      <c r="HJS99" s="9"/>
      <c r="HJT99" s="9"/>
      <c r="HJU99" s="78"/>
      <c r="HJV99" s="9"/>
      <c r="HJW99" s="9"/>
      <c r="HJX99" s="78"/>
      <c r="HJY99" s="10"/>
      <c r="HJZ99" s="10"/>
      <c r="HKA99" s="10"/>
      <c r="HKB99" s="10"/>
      <c r="HKC99" s="10"/>
      <c r="HKD99" s="10"/>
      <c r="HKE99" s="57"/>
      <c r="HKF99" s="58"/>
      <c r="HKG99" s="9"/>
      <c r="HKH99" s="9"/>
      <c r="HKI99" s="78"/>
      <c r="HKJ99" s="9"/>
      <c r="HKK99" s="9"/>
      <c r="HKL99" s="78"/>
      <c r="HKM99" s="9"/>
      <c r="HKN99" s="9"/>
      <c r="HKO99" s="78"/>
      <c r="HKP99" s="9"/>
      <c r="HKQ99" s="9"/>
      <c r="HKR99" s="78"/>
      <c r="HKS99" s="9"/>
      <c r="HKT99" s="9"/>
      <c r="HKU99" s="78"/>
      <c r="HKV99" s="9"/>
      <c r="HKW99" s="9"/>
      <c r="HKX99" s="78"/>
      <c r="HKY99" s="9"/>
      <c r="HKZ99" s="9"/>
      <c r="HLA99" s="78"/>
      <c r="HLB99" s="9"/>
      <c r="HLC99" s="9"/>
      <c r="HLD99" s="78"/>
      <c r="HLE99" s="9"/>
      <c r="HLF99" s="9"/>
      <c r="HLG99" s="78"/>
      <c r="HLH99" s="9"/>
      <c r="HLI99" s="9"/>
      <c r="HLJ99" s="78"/>
      <c r="HLK99" s="9"/>
      <c r="HLL99" s="9"/>
      <c r="HLM99" s="78"/>
      <c r="HLN99" s="9"/>
      <c r="HLO99" s="9"/>
      <c r="HLP99" s="78"/>
      <c r="HLQ99" s="9"/>
      <c r="HLR99" s="9"/>
      <c r="HLS99" s="78"/>
      <c r="HLT99" s="9"/>
      <c r="HLU99" s="9"/>
      <c r="HLV99" s="78"/>
      <c r="HLW99" s="9"/>
      <c r="HLX99" s="9"/>
      <c r="HLY99" s="78"/>
      <c r="HLZ99" s="9"/>
      <c r="HMA99" s="9"/>
      <c r="HMB99" s="78"/>
      <c r="HMC99" s="9"/>
      <c r="HMD99" s="9"/>
      <c r="HME99" s="78"/>
      <c r="HMF99" s="9"/>
      <c r="HMG99" s="9"/>
      <c r="HMH99" s="78"/>
      <c r="HMI99" s="9"/>
      <c r="HMJ99" s="9"/>
      <c r="HMK99" s="78"/>
      <c r="HML99" s="9"/>
      <c r="HMM99" s="9"/>
      <c r="HMN99" s="78"/>
      <c r="HMO99" s="9"/>
      <c r="HMP99" s="9"/>
      <c r="HMQ99" s="78"/>
      <c r="HMR99" s="10"/>
      <c r="HMS99" s="10"/>
      <c r="HMT99" s="10"/>
      <c r="HMU99" s="9"/>
      <c r="HMV99" s="9"/>
      <c r="HMW99" s="78"/>
      <c r="HMX99" s="10"/>
      <c r="HMY99" s="10"/>
      <c r="HMZ99" s="10"/>
      <c r="HNA99" s="9"/>
      <c r="HNB99" s="9"/>
      <c r="HNC99" s="78"/>
      <c r="HND99" s="9"/>
      <c r="HNE99" s="9"/>
      <c r="HNF99" s="78"/>
      <c r="HNG99" s="10"/>
      <c r="HNH99" s="10"/>
      <c r="HNI99" s="10"/>
      <c r="HNJ99" s="10"/>
      <c r="HNK99" s="10"/>
      <c r="HNL99" s="10"/>
      <c r="HNM99" s="57"/>
      <c r="HNN99" s="58"/>
      <c r="HNO99" s="9"/>
      <c r="HNP99" s="9"/>
      <c r="HNQ99" s="78"/>
      <c r="HNR99" s="9"/>
      <c r="HNS99" s="9"/>
      <c r="HNT99" s="78"/>
      <c r="HNU99" s="9"/>
      <c r="HNV99" s="9"/>
      <c r="HNW99" s="78"/>
      <c r="HNX99" s="9"/>
      <c r="HNY99" s="9"/>
      <c r="HNZ99" s="78"/>
      <c r="HOA99" s="9"/>
      <c r="HOB99" s="9"/>
      <c r="HOC99" s="78"/>
      <c r="HOD99" s="9"/>
      <c r="HOE99" s="9"/>
      <c r="HOF99" s="78"/>
      <c r="HOG99" s="9"/>
      <c r="HOH99" s="9"/>
      <c r="HOI99" s="78"/>
      <c r="HOJ99" s="9"/>
      <c r="HOK99" s="9"/>
      <c r="HOL99" s="78"/>
      <c r="HOM99" s="9"/>
      <c r="HON99" s="9"/>
      <c r="HOO99" s="78"/>
      <c r="HOP99" s="9"/>
      <c r="HOQ99" s="9"/>
      <c r="HOR99" s="78"/>
      <c r="HOS99" s="9"/>
      <c r="HOT99" s="9"/>
      <c r="HOU99" s="78"/>
      <c r="HOV99" s="9"/>
      <c r="HOW99" s="9"/>
      <c r="HOX99" s="78"/>
      <c r="HOY99" s="9"/>
      <c r="HOZ99" s="9"/>
      <c r="HPA99" s="78"/>
      <c r="HPB99" s="9"/>
      <c r="HPC99" s="9"/>
      <c r="HPD99" s="78"/>
      <c r="HPE99" s="9"/>
      <c r="HPF99" s="9"/>
      <c r="HPG99" s="78"/>
      <c r="HPH99" s="9"/>
      <c r="HPI99" s="9"/>
      <c r="HPJ99" s="78"/>
      <c r="HPK99" s="9"/>
      <c r="HPL99" s="9"/>
      <c r="HPM99" s="78"/>
      <c r="HPN99" s="9"/>
      <c r="HPO99" s="9"/>
      <c r="HPP99" s="78"/>
      <c r="HPQ99" s="9"/>
      <c r="HPR99" s="9"/>
      <c r="HPS99" s="78"/>
      <c r="HPT99" s="9"/>
      <c r="HPU99" s="9"/>
      <c r="HPV99" s="78"/>
      <c r="HPW99" s="9"/>
      <c r="HPX99" s="9"/>
      <c r="HPY99" s="78"/>
      <c r="HPZ99" s="10"/>
      <c r="HQA99" s="10"/>
      <c r="HQB99" s="10"/>
      <c r="HQC99" s="9"/>
      <c r="HQD99" s="9"/>
      <c r="HQE99" s="78"/>
      <c r="HQF99" s="10"/>
      <c r="HQG99" s="10"/>
      <c r="HQH99" s="10"/>
      <c r="HQI99" s="9"/>
      <c r="HQJ99" s="9"/>
      <c r="HQK99" s="78"/>
      <c r="HQL99" s="9"/>
      <c r="HQM99" s="9"/>
      <c r="HQN99" s="78"/>
      <c r="HQO99" s="10"/>
      <c r="HQP99" s="10"/>
      <c r="HQQ99" s="10"/>
      <c r="HQR99" s="10"/>
      <c r="HQS99" s="10"/>
      <c r="HQT99" s="10"/>
      <c r="HQU99" s="57"/>
      <c r="HQV99" s="58"/>
      <c r="HQW99" s="9"/>
      <c r="HQX99" s="9"/>
      <c r="HQY99" s="78"/>
      <c r="HQZ99" s="9"/>
      <c r="HRA99" s="9"/>
      <c r="HRB99" s="78"/>
      <c r="HRC99" s="9"/>
      <c r="HRD99" s="9"/>
      <c r="HRE99" s="78"/>
      <c r="HRF99" s="9"/>
      <c r="HRG99" s="9"/>
      <c r="HRH99" s="78"/>
      <c r="HRI99" s="9"/>
      <c r="HRJ99" s="9"/>
      <c r="HRK99" s="78"/>
      <c r="HRL99" s="9"/>
      <c r="HRM99" s="9"/>
      <c r="HRN99" s="78"/>
      <c r="HRO99" s="9"/>
      <c r="HRP99" s="9"/>
      <c r="HRQ99" s="78"/>
      <c r="HRR99" s="9"/>
      <c r="HRS99" s="9"/>
      <c r="HRT99" s="78"/>
      <c r="HRU99" s="9"/>
      <c r="HRV99" s="9"/>
      <c r="HRW99" s="78"/>
      <c r="HRX99" s="9"/>
      <c r="HRY99" s="9"/>
      <c r="HRZ99" s="78"/>
      <c r="HSA99" s="9"/>
      <c r="HSB99" s="9"/>
      <c r="HSC99" s="78"/>
      <c r="HSD99" s="9"/>
      <c r="HSE99" s="9"/>
      <c r="HSF99" s="78"/>
      <c r="HSG99" s="9"/>
      <c r="HSH99" s="9"/>
      <c r="HSI99" s="78"/>
      <c r="HSJ99" s="9"/>
      <c r="HSK99" s="9"/>
      <c r="HSL99" s="78"/>
      <c r="HSM99" s="9"/>
      <c r="HSN99" s="9"/>
      <c r="HSO99" s="78"/>
      <c r="HSP99" s="9"/>
      <c r="HSQ99" s="9"/>
      <c r="HSR99" s="78"/>
      <c r="HSS99" s="9"/>
      <c r="HST99" s="9"/>
      <c r="HSU99" s="78"/>
      <c r="HSV99" s="9"/>
      <c r="HSW99" s="9"/>
      <c r="HSX99" s="78"/>
      <c r="HSY99" s="9"/>
      <c r="HSZ99" s="9"/>
      <c r="HTA99" s="78"/>
      <c r="HTB99" s="9"/>
      <c r="HTC99" s="9"/>
      <c r="HTD99" s="78"/>
      <c r="HTE99" s="9"/>
      <c r="HTF99" s="9"/>
      <c r="HTG99" s="78"/>
      <c r="HTH99" s="10"/>
      <c r="HTI99" s="10"/>
      <c r="HTJ99" s="10"/>
      <c r="HTK99" s="9"/>
      <c r="HTL99" s="9"/>
      <c r="HTM99" s="78"/>
      <c r="HTN99" s="10"/>
      <c r="HTO99" s="10"/>
      <c r="HTP99" s="10"/>
      <c r="HTQ99" s="9"/>
      <c r="HTR99" s="9"/>
      <c r="HTS99" s="78"/>
      <c r="HTT99" s="9"/>
      <c r="HTU99" s="9"/>
      <c r="HTV99" s="78"/>
      <c r="HTW99" s="10"/>
      <c r="HTX99" s="10"/>
      <c r="HTY99" s="10"/>
      <c r="HTZ99" s="10"/>
      <c r="HUA99" s="10"/>
      <c r="HUB99" s="10"/>
      <c r="HUC99" s="57"/>
      <c r="HUD99" s="58"/>
      <c r="HUE99" s="9"/>
      <c r="HUF99" s="9"/>
      <c r="HUG99" s="78"/>
      <c r="HUH99" s="9"/>
      <c r="HUI99" s="9"/>
      <c r="HUJ99" s="78"/>
      <c r="HUK99" s="9"/>
      <c r="HUL99" s="9"/>
      <c r="HUM99" s="78"/>
      <c r="HUN99" s="9"/>
      <c r="HUO99" s="9"/>
      <c r="HUP99" s="78"/>
      <c r="HUQ99" s="9"/>
      <c r="HUR99" s="9"/>
      <c r="HUS99" s="78"/>
      <c r="HUT99" s="9"/>
      <c r="HUU99" s="9"/>
      <c r="HUV99" s="78"/>
      <c r="HUW99" s="9"/>
      <c r="HUX99" s="9"/>
      <c r="HUY99" s="78"/>
      <c r="HUZ99" s="9"/>
      <c r="HVA99" s="9"/>
      <c r="HVB99" s="78"/>
      <c r="HVC99" s="9"/>
      <c r="HVD99" s="9"/>
      <c r="HVE99" s="78"/>
      <c r="HVF99" s="9"/>
      <c r="HVG99" s="9"/>
      <c r="HVH99" s="78"/>
      <c r="HVI99" s="9"/>
      <c r="HVJ99" s="9"/>
      <c r="HVK99" s="78"/>
      <c r="HVL99" s="9"/>
      <c r="HVM99" s="9"/>
      <c r="HVN99" s="78"/>
      <c r="HVO99" s="9"/>
      <c r="HVP99" s="9"/>
      <c r="HVQ99" s="78"/>
      <c r="HVR99" s="9"/>
      <c r="HVS99" s="9"/>
      <c r="HVT99" s="78"/>
      <c r="HVU99" s="9"/>
      <c r="HVV99" s="9"/>
      <c r="HVW99" s="78"/>
      <c r="HVX99" s="9"/>
      <c r="HVY99" s="9"/>
      <c r="HVZ99" s="78"/>
      <c r="HWA99" s="9"/>
      <c r="HWB99" s="9"/>
      <c r="HWC99" s="78"/>
      <c r="HWD99" s="9"/>
      <c r="HWE99" s="9"/>
      <c r="HWF99" s="78"/>
      <c r="HWG99" s="9"/>
      <c r="HWH99" s="9"/>
      <c r="HWI99" s="78"/>
      <c r="HWJ99" s="9"/>
      <c r="HWK99" s="9"/>
      <c r="HWL99" s="78"/>
      <c r="HWM99" s="9"/>
      <c r="HWN99" s="9"/>
      <c r="HWO99" s="78"/>
      <c r="HWP99" s="10"/>
      <c r="HWQ99" s="10"/>
      <c r="HWR99" s="10"/>
      <c r="HWS99" s="9"/>
      <c r="HWT99" s="9"/>
      <c r="HWU99" s="78"/>
      <c r="HWV99" s="10"/>
      <c r="HWW99" s="10"/>
      <c r="HWX99" s="10"/>
      <c r="HWY99" s="9"/>
      <c r="HWZ99" s="9"/>
      <c r="HXA99" s="78"/>
      <c r="HXB99" s="9"/>
      <c r="HXC99" s="9"/>
      <c r="HXD99" s="78"/>
      <c r="HXE99" s="10"/>
      <c r="HXF99" s="10"/>
      <c r="HXG99" s="10"/>
      <c r="HXH99" s="10"/>
      <c r="HXI99" s="10"/>
      <c r="HXJ99" s="10"/>
      <c r="HXK99" s="57"/>
      <c r="HXL99" s="58"/>
      <c r="HXM99" s="9"/>
      <c r="HXN99" s="9"/>
      <c r="HXO99" s="78"/>
      <c r="HXP99" s="9"/>
      <c r="HXQ99" s="9"/>
      <c r="HXR99" s="78"/>
      <c r="HXS99" s="9"/>
      <c r="HXT99" s="9"/>
      <c r="HXU99" s="78"/>
      <c r="HXV99" s="9"/>
      <c r="HXW99" s="9"/>
      <c r="HXX99" s="78"/>
      <c r="HXY99" s="9"/>
      <c r="HXZ99" s="9"/>
      <c r="HYA99" s="78"/>
      <c r="HYB99" s="9"/>
      <c r="HYC99" s="9"/>
      <c r="HYD99" s="78"/>
      <c r="HYE99" s="9"/>
      <c r="HYF99" s="9"/>
      <c r="HYG99" s="78"/>
      <c r="HYH99" s="9"/>
      <c r="HYI99" s="9"/>
      <c r="HYJ99" s="78"/>
      <c r="HYK99" s="9"/>
      <c r="HYL99" s="9"/>
      <c r="HYM99" s="78"/>
      <c r="HYN99" s="9"/>
      <c r="HYO99" s="9"/>
      <c r="HYP99" s="78"/>
      <c r="HYQ99" s="9"/>
      <c r="HYR99" s="9"/>
      <c r="HYS99" s="78"/>
      <c r="HYT99" s="9"/>
      <c r="HYU99" s="9"/>
      <c r="HYV99" s="78"/>
      <c r="HYW99" s="9"/>
      <c r="HYX99" s="9"/>
      <c r="HYY99" s="78"/>
      <c r="HYZ99" s="9"/>
      <c r="HZA99" s="9"/>
      <c r="HZB99" s="78"/>
      <c r="HZC99" s="9"/>
      <c r="HZD99" s="9"/>
      <c r="HZE99" s="78"/>
      <c r="HZF99" s="9"/>
      <c r="HZG99" s="9"/>
      <c r="HZH99" s="78"/>
      <c r="HZI99" s="9"/>
      <c r="HZJ99" s="9"/>
      <c r="HZK99" s="78"/>
      <c r="HZL99" s="9"/>
      <c r="HZM99" s="9"/>
      <c r="HZN99" s="78"/>
      <c r="HZO99" s="9"/>
      <c r="HZP99" s="9"/>
      <c r="HZQ99" s="78"/>
      <c r="HZR99" s="9"/>
      <c r="HZS99" s="9"/>
      <c r="HZT99" s="78"/>
      <c r="HZU99" s="9"/>
      <c r="HZV99" s="9"/>
      <c r="HZW99" s="78"/>
      <c r="HZX99" s="10"/>
      <c r="HZY99" s="10"/>
      <c r="HZZ99" s="10"/>
      <c r="IAA99" s="9"/>
      <c r="IAB99" s="9"/>
      <c r="IAC99" s="78"/>
      <c r="IAD99" s="10"/>
      <c r="IAE99" s="10"/>
      <c r="IAF99" s="10"/>
      <c r="IAG99" s="9"/>
      <c r="IAH99" s="9"/>
      <c r="IAI99" s="78"/>
      <c r="IAJ99" s="9"/>
      <c r="IAK99" s="9"/>
      <c r="IAL99" s="78"/>
      <c r="IAM99" s="10"/>
      <c r="IAN99" s="10"/>
      <c r="IAO99" s="10"/>
      <c r="IAP99" s="10"/>
      <c r="IAQ99" s="10"/>
      <c r="IAR99" s="10"/>
      <c r="IAS99" s="57"/>
      <c r="IAT99" s="58"/>
      <c r="IAU99" s="9"/>
      <c r="IAV99" s="9"/>
      <c r="IAW99" s="78"/>
      <c r="IAX99" s="9"/>
      <c r="IAY99" s="9"/>
      <c r="IAZ99" s="78"/>
      <c r="IBA99" s="9"/>
      <c r="IBB99" s="9"/>
      <c r="IBC99" s="78"/>
      <c r="IBD99" s="9"/>
      <c r="IBE99" s="9"/>
      <c r="IBF99" s="78"/>
      <c r="IBG99" s="9"/>
      <c r="IBH99" s="9"/>
      <c r="IBI99" s="78"/>
      <c r="IBJ99" s="9"/>
      <c r="IBK99" s="9"/>
      <c r="IBL99" s="78"/>
      <c r="IBM99" s="9"/>
      <c r="IBN99" s="9"/>
      <c r="IBO99" s="78"/>
      <c r="IBP99" s="9"/>
      <c r="IBQ99" s="9"/>
      <c r="IBR99" s="78"/>
      <c r="IBS99" s="9"/>
      <c r="IBT99" s="9"/>
      <c r="IBU99" s="78"/>
      <c r="IBV99" s="9"/>
      <c r="IBW99" s="9"/>
      <c r="IBX99" s="78"/>
      <c r="IBY99" s="9"/>
      <c r="IBZ99" s="9"/>
      <c r="ICA99" s="78"/>
      <c r="ICB99" s="9"/>
      <c r="ICC99" s="9"/>
      <c r="ICD99" s="78"/>
      <c r="ICE99" s="9"/>
      <c r="ICF99" s="9"/>
      <c r="ICG99" s="78"/>
      <c r="ICH99" s="9"/>
      <c r="ICI99" s="9"/>
      <c r="ICJ99" s="78"/>
      <c r="ICK99" s="9"/>
      <c r="ICL99" s="9"/>
      <c r="ICM99" s="78"/>
      <c r="ICN99" s="9"/>
      <c r="ICO99" s="9"/>
      <c r="ICP99" s="78"/>
      <c r="ICQ99" s="9"/>
      <c r="ICR99" s="9"/>
      <c r="ICS99" s="78"/>
      <c r="ICT99" s="9"/>
      <c r="ICU99" s="9"/>
      <c r="ICV99" s="78"/>
      <c r="ICW99" s="9"/>
      <c r="ICX99" s="9"/>
      <c r="ICY99" s="78"/>
      <c r="ICZ99" s="9"/>
      <c r="IDA99" s="9"/>
      <c r="IDB99" s="78"/>
      <c r="IDC99" s="9"/>
      <c r="IDD99" s="9"/>
      <c r="IDE99" s="78"/>
      <c r="IDF99" s="10"/>
      <c r="IDG99" s="10"/>
      <c r="IDH99" s="10"/>
      <c r="IDI99" s="9"/>
      <c r="IDJ99" s="9"/>
      <c r="IDK99" s="78"/>
      <c r="IDL99" s="10"/>
      <c r="IDM99" s="10"/>
      <c r="IDN99" s="10"/>
      <c r="IDO99" s="9"/>
      <c r="IDP99" s="9"/>
      <c r="IDQ99" s="78"/>
      <c r="IDR99" s="9"/>
      <c r="IDS99" s="9"/>
      <c r="IDT99" s="78"/>
      <c r="IDU99" s="10"/>
      <c r="IDV99" s="10"/>
      <c r="IDW99" s="10"/>
      <c r="IDX99" s="10"/>
      <c r="IDY99" s="10"/>
      <c r="IDZ99" s="10"/>
      <c r="IEA99" s="57"/>
      <c r="IEB99" s="58"/>
      <c r="IEC99" s="9"/>
      <c r="IED99" s="9"/>
      <c r="IEE99" s="78"/>
      <c r="IEF99" s="9"/>
      <c r="IEG99" s="9"/>
      <c r="IEH99" s="78"/>
      <c r="IEI99" s="9"/>
      <c r="IEJ99" s="9"/>
      <c r="IEK99" s="78"/>
      <c r="IEL99" s="9"/>
      <c r="IEM99" s="9"/>
      <c r="IEN99" s="78"/>
      <c r="IEO99" s="9"/>
      <c r="IEP99" s="9"/>
      <c r="IEQ99" s="78"/>
      <c r="IER99" s="9"/>
      <c r="IES99" s="9"/>
      <c r="IET99" s="78"/>
      <c r="IEU99" s="9"/>
      <c r="IEV99" s="9"/>
      <c r="IEW99" s="78"/>
      <c r="IEX99" s="9"/>
      <c r="IEY99" s="9"/>
      <c r="IEZ99" s="78"/>
      <c r="IFA99" s="9"/>
      <c r="IFB99" s="9"/>
      <c r="IFC99" s="78"/>
      <c r="IFD99" s="9"/>
      <c r="IFE99" s="9"/>
      <c r="IFF99" s="78"/>
      <c r="IFG99" s="9"/>
      <c r="IFH99" s="9"/>
      <c r="IFI99" s="78"/>
      <c r="IFJ99" s="9"/>
      <c r="IFK99" s="9"/>
      <c r="IFL99" s="78"/>
      <c r="IFM99" s="9"/>
      <c r="IFN99" s="9"/>
      <c r="IFO99" s="78"/>
      <c r="IFP99" s="9"/>
      <c r="IFQ99" s="9"/>
      <c r="IFR99" s="78"/>
      <c r="IFS99" s="9"/>
      <c r="IFT99" s="9"/>
      <c r="IFU99" s="78"/>
      <c r="IFV99" s="9"/>
      <c r="IFW99" s="9"/>
      <c r="IFX99" s="78"/>
      <c r="IFY99" s="9"/>
      <c r="IFZ99" s="9"/>
      <c r="IGA99" s="78"/>
      <c r="IGB99" s="9"/>
      <c r="IGC99" s="9"/>
      <c r="IGD99" s="78"/>
      <c r="IGE99" s="9"/>
      <c r="IGF99" s="9"/>
      <c r="IGG99" s="78"/>
      <c r="IGH99" s="9"/>
      <c r="IGI99" s="9"/>
      <c r="IGJ99" s="78"/>
      <c r="IGK99" s="9"/>
      <c r="IGL99" s="9"/>
      <c r="IGM99" s="78"/>
      <c r="IGN99" s="10"/>
      <c r="IGO99" s="10"/>
      <c r="IGP99" s="10"/>
      <c r="IGQ99" s="9"/>
      <c r="IGR99" s="9"/>
      <c r="IGS99" s="78"/>
      <c r="IGT99" s="10"/>
      <c r="IGU99" s="10"/>
      <c r="IGV99" s="10"/>
      <c r="IGW99" s="9"/>
      <c r="IGX99" s="9"/>
      <c r="IGY99" s="78"/>
      <c r="IGZ99" s="9"/>
      <c r="IHA99" s="9"/>
      <c r="IHB99" s="78"/>
      <c r="IHC99" s="10"/>
      <c r="IHD99" s="10"/>
      <c r="IHE99" s="10"/>
      <c r="IHF99" s="10"/>
      <c r="IHG99" s="10"/>
      <c r="IHH99" s="10"/>
      <c r="IHI99" s="57"/>
      <c r="IHJ99" s="58"/>
      <c r="IHK99" s="9"/>
      <c r="IHL99" s="9"/>
      <c r="IHM99" s="78"/>
      <c r="IHN99" s="9"/>
      <c r="IHO99" s="9"/>
      <c r="IHP99" s="78"/>
      <c r="IHQ99" s="9"/>
      <c r="IHR99" s="9"/>
      <c r="IHS99" s="78"/>
      <c r="IHT99" s="9"/>
      <c r="IHU99" s="9"/>
      <c r="IHV99" s="78"/>
      <c r="IHW99" s="9"/>
      <c r="IHX99" s="9"/>
      <c r="IHY99" s="78"/>
      <c r="IHZ99" s="9"/>
      <c r="IIA99" s="9"/>
      <c r="IIB99" s="78"/>
      <c r="IIC99" s="9"/>
      <c r="IID99" s="9"/>
      <c r="IIE99" s="78"/>
      <c r="IIF99" s="9"/>
      <c r="IIG99" s="9"/>
      <c r="IIH99" s="78"/>
      <c r="III99" s="9"/>
      <c r="IIJ99" s="9"/>
      <c r="IIK99" s="78"/>
      <c r="IIL99" s="9"/>
      <c r="IIM99" s="9"/>
      <c r="IIN99" s="78"/>
      <c r="IIO99" s="9"/>
      <c r="IIP99" s="9"/>
      <c r="IIQ99" s="78"/>
      <c r="IIR99" s="9"/>
      <c r="IIS99" s="9"/>
      <c r="IIT99" s="78"/>
      <c r="IIU99" s="9"/>
      <c r="IIV99" s="9"/>
      <c r="IIW99" s="78"/>
      <c r="IIX99" s="9"/>
      <c r="IIY99" s="9"/>
      <c r="IIZ99" s="78"/>
      <c r="IJA99" s="9"/>
      <c r="IJB99" s="9"/>
      <c r="IJC99" s="78"/>
      <c r="IJD99" s="9"/>
      <c r="IJE99" s="9"/>
      <c r="IJF99" s="78"/>
      <c r="IJG99" s="9"/>
      <c r="IJH99" s="9"/>
      <c r="IJI99" s="78"/>
      <c r="IJJ99" s="9"/>
      <c r="IJK99" s="9"/>
      <c r="IJL99" s="78"/>
      <c r="IJM99" s="9"/>
      <c r="IJN99" s="9"/>
      <c r="IJO99" s="78"/>
      <c r="IJP99" s="9"/>
      <c r="IJQ99" s="9"/>
      <c r="IJR99" s="78"/>
      <c r="IJS99" s="9"/>
      <c r="IJT99" s="9"/>
      <c r="IJU99" s="78"/>
      <c r="IJV99" s="10"/>
      <c r="IJW99" s="10"/>
      <c r="IJX99" s="10"/>
      <c r="IJY99" s="9"/>
      <c r="IJZ99" s="9"/>
      <c r="IKA99" s="78"/>
      <c r="IKB99" s="10"/>
      <c r="IKC99" s="10"/>
      <c r="IKD99" s="10"/>
      <c r="IKE99" s="9"/>
      <c r="IKF99" s="9"/>
      <c r="IKG99" s="78"/>
      <c r="IKH99" s="9"/>
      <c r="IKI99" s="9"/>
      <c r="IKJ99" s="78"/>
      <c r="IKK99" s="10"/>
      <c r="IKL99" s="10"/>
      <c r="IKM99" s="10"/>
      <c r="IKN99" s="10"/>
      <c r="IKO99" s="10"/>
      <c r="IKP99" s="10"/>
      <c r="IKQ99" s="57"/>
      <c r="IKR99" s="58"/>
      <c r="IKS99" s="9"/>
      <c r="IKT99" s="9"/>
      <c r="IKU99" s="78"/>
      <c r="IKV99" s="9"/>
      <c r="IKW99" s="9"/>
      <c r="IKX99" s="78"/>
      <c r="IKY99" s="9"/>
      <c r="IKZ99" s="9"/>
      <c r="ILA99" s="78"/>
      <c r="ILB99" s="9"/>
      <c r="ILC99" s="9"/>
      <c r="ILD99" s="78"/>
      <c r="ILE99" s="9"/>
      <c r="ILF99" s="9"/>
      <c r="ILG99" s="78"/>
      <c r="ILH99" s="9"/>
      <c r="ILI99" s="9"/>
      <c r="ILJ99" s="78"/>
      <c r="ILK99" s="9"/>
      <c r="ILL99" s="9"/>
      <c r="ILM99" s="78"/>
      <c r="ILN99" s="9"/>
      <c r="ILO99" s="9"/>
      <c r="ILP99" s="78"/>
      <c r="ILQ99" s="9"/>
      <c r="ILR99" s="9"/>
      <c r="ILS99" s="78"/>
      <c r="ILT99" s="9"/>
      <c r="ILU99" s="9"/>
      <c r="ILV99" s="78"/>
      <c r="ILW99" s="9"/>
      <c r="ILX99" s="9"/>
      <c r="ILY99" s="78"/>
      <c r="ILZ99" s="9"/>
      <c r="IMA99" s="9"/>
      <c r="IMB99" s="78"/>
      <c r="IMC99" s="9"/>
      <c r="IMD99" s="9"/>
      <c r="IME99" s="78"/>
      <c r="IMF99" s="9"/>
      <c r="IMG99" s="9"/>
      <c r="IMH99" s="78"/>
      <c r="IMI99" s="9"/>
      <c r="IMJ99" s="9"/>
      <c r="IMK99" s="78"/>
      <c r="IML99" s="9"/>
      <c r="IMM99" s="9"/>
      <c r="IMN99" s="78"/>
      <c r="IMO99" s="9"/>
      <c r="IMP99" s="9"/>
      <c r="IMQ99" s="78"/>
      <c r="IMR99" s="9"/>
      <c r="IMS99" s="9"/>
      <c r="IMT99" s="78"/>
      <c r="IMU99" s="9"/>
      <c r="IMV99" s="9"/>
      <c r="IMW99" s="78"/>
      <c r="IMX99" s="9"/>
      <c r="IMY99" s="9"/>
      <c r="IMZ99" s="78"/>
      <c r="INA99" s="9"/>
      <c r="INB99" s="9"/>
      <c r="INC99" s="78"/>
      <c r="IND99" s="10"/>
      <c r="INE99" s="10"/>
      <c r="INF99" s="10"/>
      <c r="ING99" s="9"/>
      <c r="INH99" s="9"/>
      <c r="INI99" s="78"/>
      <c r="INJ99" s="10"/>
      <c r="INK99" s="10"/>
      <c r="INL99" s="10"/>
      <c r="INM99" s="9"/>
      <c r="INN99" s="9"/>
      <c r="INO99" s="78"/>
      <c r="INP99" s="9"/>
      <c r="INQ99" s="9"/>
      <c r="INR99" s="78"/>
      <c r="INS99" s="10"/>
      <c r="INT99" s="10"/>
      <c r="INU99" s="10"/>
      <c r="INV99" s="10"/>
      <c r="INW99" s="10"/>
      <c r="INX99" s="10"/>
      <c r="INY99" s="57"/>
      <c r="INZ99" s="58"/>
      <c r="IOA99" s="9"/>
      <c r="IOB99" s="9"/>
      <c r="IOC99" s="78"/>
      <c r="IOD99" s="9"/>
      <c r="IOE99" s="9"/>
      <c r="IOF99" s="78"/>
      <c r="IOG99" s="9"/>
      <c r="IOH99" s="9"/>
      <c r="IOI99" s="78"/>
      <c r="IOJ99" s="9"/>
      <c r="IOK99" s="9"/>
      <c r="IOL99" s="78"/>
      <c r="IOM99" s="9"/>
      <c r="ION99" s="9"/>
      <c r="IOO99" s="78"/>
      <c r="IOP99" s="9"/>
      <c r="IOQ99" s="9"/>
      <c r="IOR99" s="78"/>
      <c r="IOS99" s="9"/>
      <c r="IOT99" s="9"/>
      <c r="IOU99" s="78"/>
      <c r="IOV99" s="9"/>
      <c r="IOW99" s="9"/>
      <c r="IOX99" s="78"/>
      <c r="IOY99" s="9"/>
      <c r="IOZ99" s="9"/>
      <c r="IPA99" s="78"/>
      <c r="IPB99" s="9"/>
      <c r="IPC99" s="9"/>
      <c r="IPD99" s="78"/>
      <c r="IPE99" s="9"/>
      <c r="IPF99" s="9"/>
      <c r="IPG99" s="78"/>
      <c r="IPH99" s="9"/>
      <c r="IPI99" s="9"/>
      <c r="IPJ99" s="78"/>
      <c r="IPK99" s="9"/>
      <c r="IPL99" s="9"/>
      <c r="IPM99" s="78"/>
      <c r="IPN99" s="9"/>
      <c r="IPO99" s="9"/>
      <c r="IPP99" s="78"/>
      <c r="IPQ99" s="9"/>
      <c r="IPR99" s="9"/>
      <c r="IPS99" s="78"/>
      <c r="IPT99" s="9"/>
      <c r="IPU99" s="9"/>
      <c r="IPV99" s="78"/>
      <c r="IPW99" s="9"/>
      <c r="IPX99" s="9"/>
      <c r="IPY99" s="78"/>
      <c r="IPZ99" s="9"/>
      <c r="IQA99" s="9"/>
      <c r="IQB99" s="78"/>
      <c r="IQC99" s="9"/>
      <c r="IQD99" s="9"/>
      <c r="IQE99" s="78"/>
      <c r="IQF99" s="9"/>
      <c r="IQG99" s="9"/>
      <c r="IQH99" s="78"/>
      <c r="IQI99" s="9"/>
      <c r="IQJ99" s="9"/>
      <c r="IQK99" s="78"/>
      <c r="IQL99" s="10"/>
      <c r="IQM99" s="10"/>
      <c r="IQN99" s="10"/>
      <c r="IQO99" s="9"/>
      <c r="IQP99" s="9"/>
      <c r="IQQ99" s="78"/>
      <c r="IQR99" s="10"/>
      <c r="IQS99" s="10"/>
      <c r="IQT99" s="10"/>
      <c r="IQU99" s="9"/>
      <c r="IQV99" s="9"/>
      <c r="IQW99" s="78"/>
      <c r="IQX99" s="9"/>
      <c r="IQY99" s="9"/>
      <c r="IQZ99" s="78"/>
      <c r="IRA99" s="10"/>
      <c r="IRB99" s="10"/>
      <c r="IRC99" s="10"/>
      <c r="IRD99" s="10"/>
      <c r="IRE99" s="10"/>
      <c r="IRF99" s="10"/>
      <c r="IRG99" s="57"/>
      <c r="IRH99" s="58"/>
      <c r="IRI99" s="9"/>
      <c r="IRJ99" s="9"/>
      <c r="IRK99" s="78"/>
      <c r="IRL99" s="9"/>
      <c r="IRM99" s="9"/>
      <c r="IRN99" s="78"/>
      <c r="IRO99" s="9"/>
      <c r="IRP99" s="9"/>
      <c r="IRQ99" s="78"/>
      <c r="IRR99" s="9"/>
      <c r="IRS99" s="9"/>
      <c r="IRT99" s="78"/>
      <c r="IRU99" s="9"/>
      <c r="IRV99" s="9"/>
      <c r="IRW99" s="78"/>
      <c r="IRX99" s="9"/>
      <c r="IRY99" s="9"/>
      <c r="IRZ99" s="78"/>
      <c r="ISA99" s="9"/>
      <c r="ISB99" s="9"/>
      <c r="ISC99" s="78"/>
      <c r="ISD99" s="9"/>
      <c r="ISE99" s="9"/>
      <c r="ISF99" s="78"/>
      <c r="ISG99" s="9"/>
      <c r="ISH99" s="9"/>
      <c r="ISI99" s="78"/>
      <c r="ISJ99" s="9"/>
      <c r="ISK99" s="9"/>
      <c r="ISL99" s="78"/>
      <c r="ISM99" s="9"/>
      <c r="ISN99" s="9"/>
      <c r="ISO99" s="78"/>
      <c r="ISP99" s="9"/>
      <c r="ISQ99" s="9"/>
      <c r="ISR99" s="78"/>
      <c r="ISS99" s="9"/>
      <c r="IST99" s="9"/>
      <c r="ISU99" s="78"/>
      <c r="ISV99" s="9"/>
      <c r="ISW99" s="9"/>
      <c r="ISX99" s="78"/>
      <c r="ISY99" s="9"/>
      <c r="ISZ99" s="9"/>
      <c r="ITA99" s="78"/>
      <c r="ITB99" s="9"/>
      <c r="ITC99" s="9"/>
      <c r="ITD99" s="78"/>
      <c r="ITE99" s="9"/>
      <c r="ITF99" s="9"/>
      <c r="ITG99" s="78"/>
      <c r="ITH99" s="9"/>
      <c r="ITI99" s="9"/>
      <c r="ITJ99" s="78"/>
      <c r="ITK99" s="9"/>
      <c r="ITL99" s="9"/>
      <c r="ITM99" s="78"/>
      <c r="ITN99" s="9"/>
      <c r="ITO99" s="9"/>
      <c r="ITP99" s="78"/>
      <c r="ITQ99" s="9"/>
      <c r="ITR99" s="9"/>
      <c r="ITS99" s="78"/>
      <c r="ITT99" s="10"/>
      <c r="ITU99" s="10"/>
      <c r="ITV99" s="10"/>
      <c r="ITW99" s="9"/>
      <c r="ITX99" s="9"/>
      <c r="ITY99" s="78"/>
      <c r="ITZ99" s="10"/>
      <c r="IUA99" s="10"/>
      <c r="IUB99" s="10"/>
      <c r="IUC99" s="9"/>
      <c r="IUD99" s="9"/>
      <c r="IUE99" s="78"/>
      <c r="IUF99" s="9"/>
      <c r="IUG99" s="9"/>
      <c r="IUH99" s="78"/>
      <c r="IUI99" s="10"/>
      <c r="IUJ99" s="10"/>
      <c r="IUK99" s="10"/>
      <c r="IUL99" s="10"/>
      <c r="IUM99" s="10"/>
      <c r="IUN99" s="10"/>
      <c r="IUO99" s="57"/>
      <c r="IUP99" s="58"/>
      <c r="IUQ99" s="9"/>
      <c r="IUR99" s="9"/>
      <c r="IUS99" s="78"/>
      <c r="IUT99" s="9"/>
      <c r="IUU99" s="9"/>
      <c r="IUV99" s="78"/>
      <c r="IUW99" s="9"/>
      <c r="IUX99" s="9"/>
      <c r="IUY99" s="78"/>
      <c r="IUZ99" s="9"/>
      <c r="IVA99" s="9"/>
      <c r="IVB99" s="78"/>
      <c r="IVC99" s="9"/>
      <c r="IVD99" s="9"/>
      <c r="IVE99" s="78"/>
      <c r="IVF99" s="9"/>
      <c r="IVG99" s="9"/>
      <c r="IVH99" s="78"/>
      <c r="IVI99" s="9"/>
      <c r="IVJ99" s="9"/>
      <c r="IVK99" s="78"/>
      <c r="IVL99" s="9"/>
      <c r="IVM99" s="9"/>
      <c r="IVN99" s="78"/>
      <c r="IVO99" s="9"/>
      <c r="IVP99" s="9"/>
      <c r="IVQ99" s="78"/>
      <c r="IVR99" s="9"/>
      <c r="IVS99" s="9"/>
      <c r="IVT99" s="78"/>
      <c r="IVU99" s="9"/>
      <c r="IVV99" s="9"/>
      <c r="IVW99" s="78"/>
      <c r="IVX99" s="9"/>
      <c r="IVY99" s="9"/>
      <c r="IVZ99" s="78"/>
      <c r="IWA99" s="9"/>
      <c r="IWB99" s="9"/>
      <c r="IWC99" s="78"/>
      <c r="IWD99" s="9"/>
      <c r="IWE99" s="9"/>
      <c r="IWF99" s="78"/>
      <c r="IWG99" s="9"/>
      <c r="IWH99" s="9"/>
      <c r="IWI99" s="78"/>
      <c r="IWJ99" s="9"/>
      <c r="IWK99" s="9"/>
      <c r="IWL99" s="78"/>
      <c r="IWM99" s="9"/>
      <c r="IWN99" s="9"/>
      <c r="IWO99" s="78"/>
      <c r="IWP99" s="9"/>
      <c r="IWQ99" s="9"/>
      <c r="IWR99" s="78"/>
      <c r="IWS99" s="9"/>
      <c r="IWT99" s="9"/>
      <c r="IWU99" s="78"/>
      <c r="IWV99" s="9"/>
      <c r="IWW99" s="9"/>
      <c r="IWX99" s="78"/>
      <c r="IWY99" s="9"/>
      <c r="IWZ99" s="9"/>
      <c r="IXA99" s="78"/>
      <c r="IXB99" s="10"/>
      <c r="IXC99" s="10"/>
      <c r="IXD99" s="10"/>
      <c r="IXE99" s="9"/>
      <c r="IXF99" s="9"/>
      <c r="IXG99" s="78"/>
      <c r="IXH99" s="10"/>
      <c r="IXI99" s="10"/>
      <c r="IXJ99" s="10"/>
      <c r="IXK99" s="9"/>
      <c r="IXL99" s="9"/>
      <c r="IXM99" s="78"/>
      <c r="IXN99" s="9"/>
      <c r="IXO99" s="9"/>
      <c r="IXP99" s="78"/>
      <c r="IXQ99" s="10"/>
      <c r="IXR99" s="10"/>
      <c r="IXS99" s="10"/>
      <c r="IXT99" s="10"/>
      <c r="IXU99" s="10"/>
      <c r="IXV99" s="10"/>
      <c r="IXW99" s="57"/>
      <c r="IXX99" s="58"/>
      <c r="IXY99" s="9"/>
      <c r="IXZ99" s="9"/>
      <c r="IYA99" s="78"/>
      <c r="IYB99" s="9"/>
      <c r="IYC99" s="9"/>
      <c r="IYD99" s="78"/>
      <c r="IYE99" s="9"/>
      <c r="IYF99" s="9"/>
      <c r="IYG99" s="78"/>
      <c r="IYH99" s="9"/>
      <c r="IYI99" s="9"/>
      <c r="IYJ99" s="78"/>
      <c r="IYK99" s="9"/>
      <c r="IYL99" s="9"/>
      <c r="IYM99" s="78"/>
      <c r="IYN99" s="9"/>
      <c r="IYO99" s="9"/>
      <c r="IYP99" s="78"/>
      <c r="IYQ99" s="9"/>
      <c r="IYR99" s="9"/>
      <c r="IYS99" s="78"/>
      <c r="IYT99" s="9"/>
      <c r="IYU99" s="9"/>
      <c r="IYV99" s="78"/>
      <c r="IYW99" s="9"/>
      <c r="IYX99" s="9"/>
      <c r="IYY99" s="78"/>
      <c r="IYZ99" s="9"/>
      <c r="IZA99" s="9"/>
      <c r="IZB99" s="78"/>
      <c r="IZC99" s="9"/>
      <c r="IZD99" s="9"/>
      <c r="IZE99" s="78"/>
      <c r="IZF99" s="9"/>
      <c r="IZG99" s="9"/>
      <c r="IZH99" s="78"/>
      <c r="IZI99" s="9"/>
      <c r="IZJ99" s="9"/>
      <c r="IZK99" s="78"/>
      <c r="IZL99" s="9"/>
      <c r="IZM99" s="9"/>
      <c r="IZN99" s="78"/>
      <c r="IZO99" s="9"/>
      <c r="IZP99" s="9"/>
      <c r="IZQ99" s="78"/>
      <c r="IZR99" s="9"/>
      <c r="IZS99" s="9"/>
      <c r="IZT99" s="78"/>
      <c r="IZU99" s="9"/>
      <c r="IZV99" s="9"/>
      <c r="IZW99" s="78"/>
      <c r="IZX99" s="9"/>
      <c r="IZY99" s="9"/>
      <c r="IZZ99" s="78"/>
      <c r="JAA99" s="9"/>
      <c r="JAB99" s="9"/>
      <c r="JAC99" s="78"/>
      <c r="JAD99" s="9"/>
      <c r="JAE99" s="9"/>
      <c r="JAF99" s="78"/>
      <c r="JAG99" s="9"/>
      <c r="JAH99" s="9"/>
      <c r="JAI99" s="78"/>
      <c r="JAJ99" s="10"/>
      <c r="JAK99" s="10"/>
      <c r="JAL99" s="10"/>
      <c r="JAM99" s="9"/>
      <c r="JAN99" s="9"/>
      <c r="JAO99" s="78"/>
      <c r="JAP99" s="10"/>
      <c r="JAQ99" s="10"/>
      <c r="JAR99" s="10"/>
      <c r="JAS99" s="9"/>
      <c r="JAT99" s="9"/>
      <c r="JAU99" s="78"/>
      <c r="JAV99" s="9"/>
      <c r="JAW99" s="9"/>
      <c r="JAX99" s="78"/>
      <c r="JAY99" s="10"/>
      <c r="JAZ99" s="10"/>
      <c r="JBA99" s="10"/>
      <c r="JBB99" s="10"/>
      <c r="JBC99" s="10"/>
      <c r="JBD99" s="10"/>
      <c r="JBE99" s="57"/>
      <c r="JBF99" s="58"/>
      <c r="JBG99" s="9"/>
      <c r="JBH99" s="9"/>
      <c r="JBI99" s="78"/>
      <c r="JBJ99" s="9"/>
      <c r="JBK99" s="9"/>
      <c r="JBL99" s="78"/>
      <c r="JBM99" s="9"/>
      <c r="JBN99" s="9"/>
      <c r="JBO99" s="78"/>
      <c r="JBP99" s="9"/>
      <c r="JBQ99" s="9"/>
      <c r="JBR99" s="78"/>
      <c r="JBS99" s="9"/>
      <c r="JBT99" s="9"/>
      <c r="JBU99" s="78"/>
      <c r="JBV99" s="9"/>
      <c r="JBW99" s="9"/>
      <c r="JBX99" s="78"/>
      <c r="JBY99" s="9"/>
      <c r="JBZ99" s="9"/>
      <c r="JCA99" s="78"/>
      <c r="JCB99" s="9"/>
      <c r="JCC99" s="9"/>
      <c r="JCD99" s="78"/>
      <c r="JCE99" s="9"/>
      <c r="JCF99" s="9"/>
      <c r="JCG99" s="78"/>
      <c r="JCH99" s="9"/>
      <c r="JCI99" s="9"/>
      <c r="JCJ99" s="78"/>
      <c r="JCK99" s="9"/>
      <c r="JCL99" s="9"/>
      <c r="JCM99" s="78"/>
      <c r="JCN99" s="9"/>
      <c r="JCO99" s="9"/>
      <c r="JCP99" s="78"/>
      <c r="JCQ99" s="9"/>
      <c r="JCR99" s="9"/>
      <c r="JCS99" s="78"/>
      <c r="JCT99" s="9"/>
      <c r="JCU99" s="9"/>
      <c r="JCV99" s="78"/>
      <c r="JCW99" s="9"/>
      <c r="JCX99" s="9"/>
      <c r="JCY99" s="78"/>
      <c r="JCZ99" s="9"/>
      <c r="JDA99" s="9"/>
      <c r="JDB99" s="78"/>
      <c r="JDC99" s="9"/>
      <c r="JDD99" s="9"/>
      <c r="JDE99" s="78"/>
      <c r="JDF99" s="9"/>
      <c r="JDG99" s="9"/>
      <c r="JDH99" s="78"/>
      <c r="JDI99" s="9"/>
      <c r="JDJ99" s="9"/>
      <c r="JDK99" s="78"/>
      <c r="JDL99" s="9"/>
      <c r="JDM99" s="9"/>
      <c r="JDN99" s="78"/>
      <c r="JDO99" s="9"/>
      <c r="JDP99" s="9"/>
      <c r="JDQ99" s="78"/>
      <c r="JDR99" s="10"/>
      <c r="JDS99" s="10"/>
      <c r="JDT99" s="10"/>
      <c r="JDU99" s="9"/>
      <c r="JDV99" s="9"/>
      <c r="JDW99" s="78"/>
      <c r="JDX99" s="10"/>
      <c r="JDY99" s="10"/>
      <c r="JDZ99" s="10"/>
      <c r="JEA99" s="9"/>
      <c r="JEB99" s="9"/>
      <c r="JEC99" s="78"/>
      <c r="JED99" s="9"/>
      <c r="JEE99" s="9"/>
      <c r="JEF99" s="78"/>
      <c r="JEG99" s="10"/>
      <c r="JEH99" s="10"/>
      <c r="JEI99" s="10"/>
      <c r="JEJ99" s="10"/>
      <c r="JEK99" s="10"/>
      <c r="JEL99" s="10"/>
      <c r="JEM99" s="57"/>
      <c r="JEN99" s="58"/>
      <c r="JEO99" s="9"/>
      <c r="JEP99" s="9"/>
      <c r="JEQ99" s="78"/>
      <c r="JER99" s="9"/>
      <c r="JES99" s="9"/>
      <c r="JET99" s="78"/>
      <c r="JEU99" s="9"/>
      <c r="JEV99" s="9"/>
      <c r="JEW99" s="78"/>
      <c r="JEX99" s="9"/>
      <c r="JEY99" s="9"/>
      <c r="JEZ99" s="78"/>
      <c r="JFA99" s="9"/>
      <c r="JFB99" s="9"/>
      <c r="JFC99" s="78"/>
      <c r="JFD99" s="9"/>
      <c r="JFE99" s="9"/>
      <c r="JFF99" s="78"/>
      <c r="JFG99" s="9"/>
      <c r="JFH99" s="9"/>
      <c r="JFI99" s="78"/>
      <c r="JFJ99" s="9"/>
      <c r="JFK99" s="9"/>
      <c r="JFL99" s="78"/>
      <c r="JFM99" s="9"/>
      <c r="JFN99" s="9"/>
      <c r="JFO99" s="78"/>
      <c r="JFP99" s="9"/>
      <c r="JFQ99" s="9"/>
      <c r="JFR99" s="78"/>
      <c r="JFS99" s="9"/>
      <c r="JFT99" s="9"/>
      <c r="JFU99" s="78"/>
      <c r="JFV99" s="9"/>
      <c r="JFW99" s="9"/>
      <c r="JFX99" s="78"/>
      <c r="JFY99" s="9"/>
      <c r="JFZ99" s="9"/>
      <c r="JGA99" s="78"/>
      <c r="JGB99" s="9"/>
      <c r="JGC99" s="9"/>
      <c r="JGD99" s="78"/>
      <c r="JGE99" s="9"/>
      <c r="JGF99" s="9"/>
      <c r="JGG99" s="78"/>
      <c r="JGH99" s="9"/>
      <c r="JGI99" s="9"/>
      <c r="JGJ99" s="78"/>
      <c r="JGK99" s="9"/>
      <c r="JGL99" s="9"/>
      <c r="JGM99" s="78"/>
      <c r="JGN99" s="9"/>
      <c r="JGO99" s="9"/>
      <c r="JGP99" s="78"/>
      <c r="JGQ99" s="9"/>
      <c r="JGR99" s="9"/>
      <c r="JGS99" s="78"/>
      <c r="JGT99" s="9"/>
      <c r="JGU99" s="9"/>
      <c r="JGV99" s="78"/>
      <c r="JGW99" s="9"/>
      <c r="JGX99" s="9"/>
      <c r="JGY99" s="78"/>
      <c r="JGZ99" s="10"/>
      <c r="JHA99" s="10"/>
      <c r="JHB99" s="10"/>
      <c r="JHC99" s="9"/>
      <c r="JHD99" s="9"/>
      <c r="JHE99" s="78"/>
      <c r="JHF99" s="10"/>
      <c r="JHG99" s="10"/>
      <c r="JHH99" s="10"/>
      <c r="JHI99" s="9"/>
      <c r="JHJ99" s="9"/>
      <c r="JHK99" s="78"/>
      <c r="JHL99" s="9"/>
      <c r="JHM99" s="9"/>
      <c r="JHN99" s="78"/>
      <c r="JHO99" s="10"/>
      <c r="JHP99" s="10"/>
      <c r="JHQ99" s="10"/>
      <c r="JHR99" s="10"/>
      <c r="JHS99" s="10"/>
      <c r="JHT99" s="10"/>
      <c r="JHU99" s="57"/>
      <c r="JHV99" s="58"/>
      <c r="JHW99" s="9"/>
      <c r="JHX99" s="9"/>
      <c r="JHY99" s="78"/>
      <c r="JHZ99" s="9"/>
      <c r="JIA99" s="9"/>
      <c r="JIB99" s="78"/>
      <c r="JIC99" s="9"/>
      <c r="JID99" s="9"/>
      <c r="JIE99" s="78"/>
      <c r="JIF99" s="9"/>
      <c r="JIG99" s="9"/>
      <c r="JIH99" s="78"/>
      <c r="JII99" s="9"/>
      <c r="JIJ99" s="9"/>
      <c r="JIK99" s="78"/>
      <c r="JIL99" s="9"/>
      <c r="JIM99" s="9"/>
      <c r="JIN99" s="78"/>
      <c r="JIO99" s="9"/>
      <c r="JIP99" s="9"/>
      <c r="JIQ99" s="78"/>
      <c r="JIR99" s="9"/>
      <c r="JIS99" s="9"/>
      <c r="JIT99" s="78"/>
      <c r="JIU99" s="9"/>
      <c r="JIV99" s="9"/>
      <c r="JIW99" s="78"/>
      <c r="JIX99" s="9"/>
      <c r="JIY99" s="9"/>
      <c r="JIZ99" s="78"/>
      <c r="JJA99" s="9"/>
      <c r="JJB99" s="9"/>
      <c r="JJC99" s="78"/>
      <c r="JJD99" s="9"/>
      <c r="JJE99" s="9"/>
      <c r="JJF99" s="78"/>
      <c r="JJG99" s="9"/>
      <c r="JJH99" s="9"/>
      <c r="JJI99" s="78"/>
      <c r="JJJ99" s="9"/>
      <c r="JJK99" s="9"/>
      <c r="JJL99" s="78"/>
      <c r="JJM99" s="9"/>
      <c r="JJN99" s="9"/>
      <c r="JJO99" s="78"/>
      <c r="JJP99" s="9"/>
      <c r="JJQ99" s="9"/>
      <c r="JJR99" s="78"/>
      <c r="JJS99" s="9"/>
      <c r="JJT99" s="9"/>
      <c r="JJU99" s="78"/>
      <c r="JJV99" s="9"/>
      <c r="JJW99" s="9"/>
      <c r="JJX99" s="78"/>
      <c r="JJY99" s="9"/>
      <c r="JJZ99" s="9"/>
      <c r="JKA99" s="78"/>
      <c r="JKB99" s="9"/>
      <c r="JKC99" s="9"/>
      <c r="JKD99" s="78"/>
      <c r="JKE99" s="9"/>
      <c r="JKF99" s="9"/>
      <c r="JKG99" s="78"/>
      <c r="JKH99" s="10"/>
      <c r="JKI99" s="10"/>
      <c r="JKJ99" s="10"/>
      <c r="JKK99" s="9"/>
      <c r="JKL99" s="9"/>
      <c r="JKM99" s="78"/>
      <c r="JKN99" s="10"/>
      <c r="JKO99" s="10"/>
      <c r="JKP99" s="10"/>
      <c r="JKQ99" s="9"/>
      <c r="JKR99" s="9"/>
      <c r="JKS99" s="78"/>
      <c r="JKT99" s="9"/>
      <c r="JKU99" s="9"/>
      <c r="JKV99" s="78"/>
      <c r="JKW99" s="10"/>
      <c r="JKX99" s="10"/>
      <c r="JKY99" s="10"/>
      <c r="JKZ99" s="10"/>
      <c r="JLA99" s="10"/>
      <c r="JLB99" s="10"/>
      <c r="JLC99" s="57"/>
      <c r="JLD99" s="58"/>
      <c r="JLE99" s="9"/>
      <c r="JLF99" s="9"/>
      <c r="JLG99" s="78"/>
      <c r="JLH99" s="9"/>
      <c r="JLI99" s="9"/>
      <c r="JLJ99" s="78"/>
      <c r="JLK99" s="9"/>
      <c r="JLL99" s="9"/>
      <c r="JLM99" s="78"/>
      <c r="JLN99" s="9"/>
      <c r="JLO99" s="9"/>
      <c r="JLP99" s="78"/>
      <c r="JLQ99" s="9"/>
      <c r="JLR99" s="9"/>
      <c r="JLS99" s="78"/>
      <c r="JLT99" s="9"/>
      <c r="JLU99" s="9"/>
      <c r="JLV99" s="78"/>
      <c r="JLW99" s="9"/>
      <c r="JLX99" s="9"/>
      <c r="JLY99" s="78"/>
      <c r="JLZ99" s="9"/>
      <c r="JMA99" s="9"/>
      <c r="JMB99" s="78"/>
      <c r="JMC99" s="9"/>
      <c r="JMD99" s="9"/>
      <c r="JME99" s="78"/>
      <c r="JMF99" s="9"/>
      <c r="JMG99" s="9"/>
      <c r="JMH99" s="78"/>
      <c r="JMI99" s="9"/>
      <c r="JMJ99" s="9"/>
      <c r="JMK99" s="78"/>
      <c r="JML99" s="9"/>
      <c r="JMM99" s="9"/>
      <c r="JMN99" s="78"/>
      <c r="JMO99" s="9"/>
      <c r="JMP99" s="9"/>
      <c r="JMQ99" s="78"/>
      <c r="JMR99" s="9"/>
      <c r="JMS99" s="9"/>
      <c r="JMT99" s="78"/>
      <c r="JMU99" s="9"/>
      <c r="JMV99" s="9"/>
      <c r="JMW99" s="78"/>
      <c r="JMX99" s="9"/>
      <c r="JMY99" s="9"/>
      <c r="JMZ99" s="78"/>
      <c r="JNA99" s="9"/>
      <c r="JNB99" s="9"/>
      <c r="JNC99" s="78"/>
      <c r="JND99" s="9"/>
      <c r="JNE99" s="9"/>
      <c r="JNF99" s="78"/>
      <c r="JNG99" s="9"/>
      <c r="JNH99" s="9"/>
      <c r="JNI99" s="78"/>
      <c r="JNJ99" s="9"/>
      <c r="JNK99" s="9"/>
      <c r="JNL99" s="78"/>
      <c r="JNM99" s="9"/>
      <c r="JNN99" s="9"/>
      <c r="JNO99" s="78"/>
      <c r="JNP99" s="10"/>
      <c r="JNQ99" s="10"/>
      <c r="JNR99" s="10"/>
      <c r="JNS99" s="9"/>
      <c r="JNT99" s="9"/>
      <c r="JNU99" s="78"/>
      <c r="JNV99" s="10"/>
      <c r="JNW99" s="10"/>
      <c r="JNX99" s="10"/>
      <c r="JNY99" s="9"/>
      <c r="JNZ99" s="9"/>
      <c r="JOA99" s="78"/>
      <c r="JOB99" s="9"/>
      <c r="JOC99" s="9"/>
      <c r="JOD99" s="78"/>
      <c r="JOE99" s="10"/>
      <c r="JOF99" s="10"/>
      <c r="JOG99" s="10"/>
      <c r="JOH99" s="10"/>
      <c r="JOI99" s="10"/>
      <c r="JOJ99" s="10"/>
      <c r="JOK99" s="57"/>
      <c r="JOL99" s="58"/>
      <c r="JOM99" s="9"/>
      <c r="JON99" s="9"/>
      <c r="JOO99" s="78"/>
      <c r="JOP99" s="9"/>
      <c r="JOQ99" s="9"/>
      <c r="JOR99" s="78"/>
      <c r="JOS99" s="9"/>
      <c r="JOT99" s="9"/>
      <c r="JOU99" s="78"/>
      <c r="JOV99" s="9"/>
      <c r="JOW99" s="9"/>
      <c r="JOX99" s="78"/>
      <c r="JOY99" s="9"/>
      <c r="JOZ99" s="9"/>
      <c r="JPA99" s="78"/>
      <c r="JPB99" s="9"/>
      <c r="JPC99" s="9"/>
      <c r="JPD99" s="78"/>
      <c r="JPE99" s="9"/>
      <c r="JPF99" s="9"/>
      <c r="JPG99" s="78"/>
      <c r="JPH99" s="9"/>
      <c r="JPI99" s="9"/>
      <c r="JPJ99" s="78"/>
      <c r="JPK99" s="9"/>
      <c r="JPL99" s="9"/>
      <c r="JPM99" s="78"/>
      <c r="JPN99" s="9"/>
      <c r="JPO99" s="9"/>
      <c r="JPP99" s="78"/>
      <c r="JPQ99" s="9"/>
      <c r="JPR99" s="9"/>
      <c r="JPS99" s="78"/>
      <c r="JPT99" s="9"/>
      <c r="JPU99" s="9"/>
      <c r="JPV99" s="78"/>
      <c r="JPW99" s="9"/>
      <c r="JPX99" s="9"/>
      <c r="JPY99" s="78"/>
      <c r="JPZ99" s="9"/>
      <c r="JQA99" s="9"/>
      <c r="JQB99" s="78"/>
      <c r="JQC99" s="9"/>
      <c r="JQD99" s="9"/>
      <c r="JQE99" s="78"/>
      <c r="JQF99" s="9"/>
      <c r="JQG99" s="9"/>
      <c r="JQH99" s="78"/>
      <c r="JQI99" s="9"/>
      <c r="JQJ99" s="9"/>
      <c r="JQK99" s="78"/>
      <c r="JQL99" s="9"/>
      <c r="JQM99" s="9"/>
      <c r="JQN99" s="78"/>
      <c r="JQO99" s="9"/>
      <c r="JQP99" s="9"/>
      <c r="JQQ99" s="78"/>
      <c r="JQR99" s="9"/>
      <c r="JQS99" s="9"/>
      <c r="JQT99" s="78"/>
      <c r="JQU99" s="9"/>
      <c r="JQV99" s="9"/>
      <c r="JQW99" s="78"/>
      <c r="JQX99" s="10"/>
      <c r="JQY99" s="10"/>
      <c r="JQZ99" s="10"/>
      <c r="JRA99" s="9"/>
      <c r="JRB99" s="9"/>
      <c r="JRC99" s="78"/>
      <c r="JRD99" s="10"/>
      <c r="JRE99" s="10"/>
      <c r="JRF99" s="10"/>
      <c r="JRG99" s="9"/>
      <c r="JRH99" s="9"/>
      <c r="JRI99" s="78"/>
      <c r="JRJ99" s="9"/>
      <c r="JRK99" s="9"/>
      <c r="JRL99" s="78"/>
      <c r="JRM99" s="10"/>
      <c r="JRN99" s="10"/>
      <c r="JRO99" s="10"/>
      <c r="JRP99" s="10"/>
      <c r="JRQ99" s="10"/>
      <c r="JRR99" s="10"/>
      <c r="JRS99" s="57"/>
      <c r="JRT99" s="58"/>
      <c r="JRU99" s="9"/>
      <c r="JRV99" s="9"/>
      <c r="JRW99" s="78"/>
      <c r="JRX99" s="9"/>
      <c r="JRY99" s="9"/>
      <c r="JRZ99" s="78"/>
      <c r="JSA99" s="9"/>
      <c r="JSB99" s="9"/>
      <c r="JSC99" s="78"/>
      <c r="JSD99" s="9"/>
      <c r="JSE99" s="9"/>
      <c r="JSF99" s="78"/>
      <c r="JSG99" s="9"/>
      <c r="JSH99" s="9"/>
      <c r="JSI99" s="78"/>
      <c r="JSJ99" s="9"/>
      <c r="JSK99" s="9"/>
      <c r="JSL99" s="78"/>
      <c r="JSM99" s="9"/>
      <c r="JSN99" s="9"/>
      <c r="JSO99" s="78"/>
      <c r="JSP99" s="9"/>
      <c r="JSQ99" s="9"/>
      <c r="JSR99" s="78"/>
      <c r="JSS99" s="9"/>
      <c r="JST99" s="9"/>
      <c r="JSU99" s="78"/>
      <c r="JSV99" s="9"/>
      <c r="JSW99" s="9"/>
      <c r="JSX99" s="78"/>
      <c r="JSY99" s="9"/>
      <c r="JSZ99" s="9"/>
      <c r="JTA99" s="78"/>
      <c r="JTB99" s="9"/>
      <c r="JTC99" s="9"/>
      <c r="JTD99" s="78"/>
      <c r="JTE99" s="9"/>
      <c r="JTF99" s="9"/>
      <c r="JTG99" s="78"/>
      <c r="JTH99" s="9"/>
      <c r="JTI99" s="9"/>
      <c r="JTJ99" s="78"/>
      <c r="JTK99" s="9"/>
      <c r="JTL99" s="9"/>
      <c r="JTM99" s="78"/>
      <c r="JTN99" s="9"/>
      <c r="JTO99" s="9"/>
      <c r="JTP99" s="78"/>
      <c r="JTQ99" s="9"/>
      <c r="JTR99" s="9"/>
      <c r="JTS99" s="78"/>
      <c r="JTT99" s="9"/>
      <c r="JTU99" s="9"/>
      <c r="JTV99" s="78"/>
      <c r="JTW99" s="9"/>
      <c r="JTX99" s="9"/>
      <c r="JTY99" s="78"/>
      <c r="JTZ99" s="9"/>
      <c r="JUA99" s="9"/>
      <c r="JUB99" s="78"/>
      <c r="JUC99" s="9"/>
      <c r="JUD99" s="9"/>
      <c r="JUE99" s="78"/>
      <c r="JUF99" s="10"/>
      <c r="JUG99" s="10"/>
      <c r="JUH99" s="10"/>
      <c r="JUI99" s="9"/>
      <c r="JUJ99" s="9"/>
      <c r="JUK99" s="78"/>
      <c r="JUL99" s="10"/>
      <c r="JUM99" s="10"/>
      <c r="JUN99" s="10"/>
      <c r="JUO99" s="9"/>
      <c r="JUP99" s="9"/>
      <c r="JUQ99" s="78"/>
      <c r="JUR99" s="9"/>
      <c r="JUS99" s="9"/>
      <c r="JUT99" s="78"/>
      <c r="JUU99" s="10"/>
      <c r="JUV99" s="10"/>
      <c r="JUW99" s="10"/>
      <c r="JUX99" s="10"/>
      <c r="JUY99" s="10"/>
      <c r="JUZ99" s="10"/>
      <c r="JVA99" s="57"/>
      <c r="JVB99" s="58"/>
      <c r="JVC99" s="9"/>
      <c r="JVD99" s="9"/>
      <c r="JVE99" s="78"/>
      <c r="JVF99" s="9"/>
      <c r="JVG99" s="9"/>
      <c r="JVH99" s="78"/>
      <c r="JVI99" s="9"/>
      <c r="JVJ99" s="9"/>
      <c r="JVK99" s="78"/>
      <c r="JVL99" s="9"/>
      <c r="JVM99" s="9"/>
      <c r="JVN99" s="78"/>
      <c r="JVO99" s="9"/>
      <c r="JVP99" s="9"/>
      <c r="JVQ99" s="78"/>
      <c r="JVR99" s="9"/>
      <c r="JVS99" s="9"/>
      <c r="JVT99" s="78"/>
      <c r="JVU99" s="9"/>
      <c r="JVV99" s="9"/>
      <c r="JVW99" s="78"/>
      <c r="JVX99" s="9"/>
      <c r="JVY99" s="9"/>
      <c r="JVZ99" s="78"/>
      <c r="JWA99" s="9"/>
      <c r="JWB99" s="9"/>
      <c r="JWC99" s="78"/>
      <c r="JWD99" s="9"/>
      <c r="JWE99" s="9"/>
      <c r="JWF99" s="78"/>
      <c r="JWG99" s="9"/>
      <c r="JWH99" s="9"/>
      <c r="JWI99" s="78"/>
      <c r="JWJ99" s="9"/>
      <c r="JWK99" s="9"/>
      <c r="JWL99" s="78"/>
      <c r="JWM99" s="9"/>
      <c r="JWN99" s="9"/>
      <c r="JWO99" s="78"/>
      <c r="JWP99" s="9"/>
      <c r="JWQ99" s="9"/>
      <c r="JWR99" s="78"/>
      <c r="JWS99" s="9"/>
      <c r="JWT99" s="9"/>
      <c r="JWU99" s="78"/>
      <c r="JWV99" s="9"/>
      <c r="JWW99" s="9"/>
      <c r="JWX99" s="78"/>
      <c r="JWY99" s="9"/>
      <c r="JWZ99" s="9"/>
      <c r="JXA99" s="78"/>
      <c r="JXB99" s="9"/>
      <c r="JXC99" s="9"/>
      <c r="JXD99" s="78"/>
      <c r="JXE99" s="9"/>
      <c r="JXF99" s="9"/>
      <c r="JXG99" s="78"/>
      <c r="JXH99" s="9"/>
      <c r="JXI99" s="9"/>
      <c r="JXJ99" s="78"/>
      <c r="JXK99" s="9"/>
      <c r="JXL99" s="9"/>
      <c r="JXM99" s="78"/>
      <c r="JXN99" s="10"/>
      <c r="JXO99" s="10"/>
      <c r="JXP99" s="10"/>
      <c r="JXQ99" s="9"/>
      <c r="JXR99" s="9"/>
      <c r="JXS99" s="78"/>
      <c r="JXT99" s="10"/>
      <c r="JXU99" s="10"/>
      <c r="JXV99" s="10"/>
      <c r="JXW99" s="9"/>
      <c r="JXX99" s="9"/>
      <c r="JXY99" s="78"/>
      <c r="JXZ99" s="9"/>
      <c r="JYA99" s="9"/>
      <c r="JYB99" s="78"/>
      <c r="JYC99" s="10"/>
      <c r="JYD99" s="10"/>
      <c r="JYE99" s="10"/>
      <c r="JYF99" s="10"/>
      <c r="JYG99" s="10"/>
      <c r="JYH99" s="10"/>
      <c r="JYI99" s="57"/>
      <c r="JYJ99" s="58"/>
      <c r="JYK99" s="9"/>
      <c r="JYL99" s="9"/>
      <c r="JYM99" s="78"/>
      <c r="JYN99" s="9"/>
      <c r="JYO99" s="9"/>
      <c r="JYP99" s="78"/>
      <c r="JYQ99" s="9"/>
      <c r="JYR99" s="9"/>
      <c r="JYS99" s="78"/>
      <c r="JYT99" s="9"/>
      <c r="JYU99" s="9"/>
      <c r="JYV99" s="78"/>
      <c r="JYW99" s="9"/>
      <c r="JYX99" s="9"/>
      <c r="JYY99" s="78"/>
      <c r="JYZ99" s="9"/>
      <c r="JZA99" s="9"/>
      <c r="JZB99" s="78"/>
      <c r="JZC99" s="9"/>
      <c r="JZD99" s="9"/>
      <c r="JZE99" s="78"/>
      <c r="JZF99" s="9"/>
      <c r="JZG99" s="9"/>
      <c r="JZH99" s="78"/>
      <c r="JZI99" s="9"/>
      <c r="JZJ99" s="9"/>
      <c r="JZK99" s="78"/>
      <c r="JZL99" s="9"/>
      <c r="JZM99" s="9"/>
      <c r="JZN99" s="78"/>
      <c r="JZO99" s="9"/>
      <c r="JZP99" s="9"/>
      <c r="JZQ99" s="78"/>
      <c r="JZR99" s="9"/>
      <c r="JZS99" s="9"/>
      <c r="JZT99" s="78"/>
      <c r="JZU99" s="9"/>
      <c r="JZV99" s="9"/>
      <c r="JZW99" s="78"/>
      <c r="JZX99" s="9"/>
      <c r="JZY99" s="9"/>
      <c r="JZZ99" s="78"/>
      <c r="KAA99" s="9"/>
      <c r="KAB99" s="9"/>
      <c r="KAC99" s="78"/>
      <c r="KAD99" s="9"/>
      <c r="KAE99" s="9"/>
      <c r="KAF99" s="78"/>
      <c r="KAG99" s="9"/>
      <c r="KAH99" s="9"/>
      <c r="KAI99" s="78"/>
      <c r="KAJ99" s="9"/>
      <c r="KAK99" s="9"/>
      <c r="KAL99" s="78"/>
      <c r="KAM99" s="9"/>
      <c r="KAN99" s="9"/>
      <c r="KAO99" s="78"/>
      <c r="KAP99" s="9"/>
      <c r="KAQ99" s="9"/>
      <c r="KAR99" s="78"/>
      <c r="KAS99" s="9"/>
      <c r="KAT99" s="9"/>
      <c r="KAU99" s="78"/>
      <c r="KAV99" s="10"/>
      <c r="KAW99" s="10"/>
      <c r="KAX99" s="10"/>
      <c r="KAY99" s="9"/>
      <c r="KAZ99" s="9"/>
      <c r="KBA99" s="78"/>
      <c r="KBB99" s="10"/>
      <c r="KBC99" s="10"/>
      <c r="KBD99" s="10"/>
      <c r="KBE99" s="9"/>
      <c r="KBF99" s="9"/>
      <c r="KBG99" s="78"/>
      <c r="KBH99" s="9"/>
      <c r="KBI99" s="9"/>
      <c r="KBJ99" s="78"/>
      <c r="KBK99" s="10"/>
      <c r="KBL99" s="10"/>
      <c r="KBM99" s="10"/>
      <c r="KBN99" s="10"/>
      <c r="KBO99" s="10"/>
      <c r="KBP99" s="10"/>
      <c r="KBQ99" s="57"/>
      <c r="KBR99" s="58"/>
      <c r="KBS99" s="9"/>
      <c r="KBT99" s="9"/>
      <c r="KBU99" s="78"/>
      <c r="KBV99" s="9"/>
      <c r="KBW99" s="9"/>
      <c r="KBX99" s="78"/>
      <c r="KBY99" s="9"/>
      <c r="KBZ99" s="9"/>
      <c r="KCA99" s="78"/>
      <c r="KCB99" s="9"/>
      <c r="KCC99" s="9"/>
      <c r="KCD99" s="78"/>
      <c r="KCE99" s="9"/>
      <c r="KCF99" s="9"/>
      <c r="KCG99" s="78"/>
      <c r="KCH99" s="9"/>
      <c r="KCI99" s="9"/>
      <c r="KCJ99" s="78"/>
      <c r="KCK99" s="9"/>
      <c r="KCL99" s="9"/>
      <c r="KCM99" s="78"/>
      <c r="KCN99" s="9"/>
      <c r="KCO99" s="9"/>
      <c r="KCP99" s="78"/>
      <c r="KCQ99" s="9"/>
      <c r="KCR99" s="9"/>
      <c r="KCS99" s="78"/>
      <c r="KCT99" s="9"/>
      <c r="KCU99" s="9"/>
      <c r="KCV99" s="78"/>
      <c r="KCW99" s="9"/>
      <c r="KCX99" s="9"/>
      <c r="KCY99" s="78"/>
      <c r="KCZ99" s="9"/>
      <c r="KDA99" s="9"/>
      <c r="KDB99" s="78"/>
      <c r="KDC99" s="9"/>
      <c r="KDD99" s="9"/>
      <c r="KDE99" s="78"/>
      <c r="KDF99" s="9"/>
      <c r="KDG99" s="9"/>
      <c r="KDH99" s="78"/>
      <c r="KDI99" s="9"/>
      <c r="KDJ99" s="9"/>
      <c r="KDK99" s="78"/>
      <c r="KDL99" s="9"/>
      <c r="KDM99" s="9"/>
      <c r="KDN99" s="78"/>
      <c r="KDO99" s="9"/>
      <c r="KDP99" s="9"/>
      <c r="KDQ99" s="78"/>
      <c r="KDR99" s="9"/>
      <c r="KDS99" s="9"/>
      <c r="KDT99" s="78"/>
      <c r="KDU99" s="9"/>
      <c r="KDV99" s="9"/>
      <c r="KDW99" s="78"/>
      <c r="KDX99" s="9"/>
      <c r="KDY99" s="9"/>
      <c r="KDZ99" s="78"/>
      <c r="KEA99" s="9"/>
      <c r="KEB99" s="9"/>
      <c r="KEC99" s="78"/>
      <c r="KED99" s="10"/>
      <c r="KEE99" s="10"/>
      <c r="KEF99" s="10"/>
      <c r="KEG99" s="9"/>
      <c r="KEH99" s="9"/>
      <c r="KEI99" s="78"/>
      <c r="KEJ99" s="10"/>
      <c r="KEK99" s="10"/>
      <c r="KEL99" s="10"/>
      <c r="KEM99" s="9"/>
      <c r="KEN99" s="9"/>
      <c r="KEO99" s="78"/>
      <c r="KEP99" s="9"/>
      <c r="KEQ99" s="9"/>
      <c r="KER99" s="78"/>
      <c r="KES99" s="10"/>
      <c r="KET99" s="10"/>
      <c r="KEU99" s="10"/>
      <c r="KEV99" s="10"/>
      <c r="KEW99" s="10"/>
      <c r="KEX99" s="10"/>
      <c r="KEY99" s="57"/>
      <c r="KEZ99" s="58"/>
      <c r="KFA99" s="9"/>
      <c r="KFB99" s="9"/>
      <c r="KFC99" s="78"/>
      <c r="KFD99" s="9"/>
      <c r="KFE99" s="9"/>
      <c r="KFF99" s="78"/>
      <c r="KFG99" s="9"/>
      <c r="KFH99" s="9"/>
      <c r="KFI99" s="78"/>
      <c r="KFJ99" s="9"/>
      <c r="KFK99" s="9"/>
      <c r="KFL99" s="78"/>
      <c r="KFM99" s="9"/>
      <c r="KFN99" s="9"/>
      <c r="KFO99" s="78"/>
      <c r="KFP99" s="9"/>
      <c r="KFQ99" s="9"/>
      <c r="KFR99" s="78"/>
      <c r="KFS99" s="9"/>
      <c r="KFT99" s="9"/>
      <c r="KFU99" s="78"/>
      <c r="KFV99" s="9"/>
      <c r="KFW99" s="9"/>
      <c r="KFX99" s="78"/>
      <c r="KFY99" s="9"/>
      <c r="KFZ99" s="9"/>
      <c r="KGA99" s="78"/>
      <c r="KGB99" s="9"/>
      <c r="KGC99" s="9"/>
      <c r="KGD99" s="78"/>
      <c r="KGE99" s="9"/>
      <c r="KGF99" s="9"/>
      <c r="KGG99" s="78"/>
      <c r="KGH99" s="9"/>
      <c r="KGI99" s="9"/>
      <c r="KGJ99" s="78"/>
      <c r="KGK99" s="9"/>
      <c r="KGL99" s="9"/>
      <c r="KGM99" s="78"/>
      <c r="KGN99" s="9"/>
      <c r="KGO99" s="9"/>
      <c r="KGP99" s="78"/>
      <c r="KGQ99" s="9"/>
      <c r="KGR99" s="9"/>
      <c r="KGS99" s="78"/>
      <c r="KGT99" s="9"/>
      <c r="KGU99" s="9"/>
      <c r="KGV99" s="78"/>
      <c r="KGW99" s="9"/>
      <c r="KGX99" s="9"/>
      <c r="KGY99" s="78"/>
      <c r="KGZ99" s="9"/>
      <c r="KHA99" s="9"/>
      <c r="KHB99" s="78"/>
      <c r="KHC99" s="9"/>
      <c r="KHD99" s="9"/>
      <c r="KHE99" s="78"/>
      <c r="KHF99" s="9"/>
      <c r="KHG99" s="9"/>
      <c r="KHH99" s="78"/>
      <c r="KHI99" s="9"/>
      <c r="KHJ99" s="9"/>
      <c r="KHK99" s="78"/>
      <c r="KHL99" s="10"/>
      <c r="KHM99" s="10"/>
      <c r="KHN99" s="10"/>
      <c r="KHO99" s="9"/>
      <c r="KHP99" s="9"/>
      <c r="KHQ99" s="78"/>
      <c r="KHR99" s="10"/>
      <c r="KHS99" s="10"/>
      <c r="KHT99" s="10"/>
      <c r="KHU99" s="9"/>
      <c r="KHV99" s="9"/>
      <c r="KHW99" s="78"/>
      <c r="KHX99" s="9"/>
      <c r="KHY99" s="9"/>
      <c r="KHZ99" s="78"/>
      <c r="KIA99" s="10"/>
      <c r="KIB99" s="10"/>
      <c r="KIC99" s="10"/>
      <c r="KID99" s="10"/>
      <c r="KIE99" s="10"/>
      <c r="KIF99" s="10"/>
      <c r="KIG99" s="57"/>
      <c r="KIH99" s="58"/>
      <c r="KII99" s="9"/>
      <c r="KIJ99" s="9"/>
      <c r="KIK99" s="78"/>
      <c r="KIL99" s="9"/>
      <c r="KIM99" s="9"/>
      <c r="KIN99" s="78"/>
      <c r="KIO99" s="9"/>
      <c r="KIP99" s="9"/>
      <c r="KIQ99" s="78"/>
      <c r="KIR99" s="9"/>
      <c r="KIS99" s="9"/>
      <c r="KIT99" s="78"/>
      <c r="KIU99" s="9"/>
      <c r="KIV99" s="9"/>
      <c r="KIW99" s="78"/>
      <c r="KIX99" s="9"/>
      <c r="KIY99" s="9"/>
      <c r="KIZ99" s="78"/>
      <c r="KJA99" s="9"/>
      <c r="KJB99" s="9"/>
      <c r="KJC99" s="78"/>
      <c r="KJD99" s="9"/>
      <c r="KJE99" s="9"/>
      <c r="KJF99" s="78"/>
      <c r="KJG99" s="9"/>
      <c r="KJH99" s="9"/>
      <c r="KJI99" s="78"/>
      <c r="KJJ99" s="9"/>
      <c r="KJK99" s="9"/>
      <c r="KJL99" s="78"/>
      <c r="KJM99" s="9"/>
      <c r="KJN99" s="9"/>
      <c r="KJO99" s="78"/>
      <c r="KJP99" s="9"/>
      <c r="KJQ99" s="9"/>
      <c r="KJR99" s="78"/>
      <c r="KJS99" s="9"/>
      <c r="KJT99" s="9"/>
      <c r="KJU99" s="78"/>
      <c r="KJV99" s="9"/>
      <c r="KJW99" s="9"/>
      <c r="KJX99" s="78"/>
      <c r="KJY99" s="9"/>
      <c r="KJZ99" s="9"/>
      <c r="KKA99" s="78"/>
      <c r="KKB99" s="9"/>
      <c r="KKC99" s="9"/>
      <c r="KKD99" s="78"/>
      <c r="KKE99" s="9"/>
      <c r="KKF99" s="9"/>
      <c r="KKG99" s="78"/>
      <c r="KKH99" s="9"/>
      <c r="KKI99" s="9"/>
      <c r="KKJ99" s="78"/>
      <c r="KKK99" s="9"/>
      <c r="KKL99" s="9"/>
      <c r="KKM99" s="78"/>
      <c r="KKN99" s="9"/>
      <c r="KKO99" s="9"/>
      <c r="KKP99" s="78"/>
      <c r="KKQ99" s="9"/>
      <c r="KKR99" s="9"/>
      <c r="KKS99" s="78"/>
      <c r="KKT99" s="10"/>
      <c r="KKU99" s="10"/>
      <c r="KKV99" s="10"/>
      <c r="KKW99" s="9"/>
      <c r="KKX99" s="9"/>
      <c r="KKY99" s="78"/>
      <c r="KKZ99" s="10"/>
      <c r="KLA99" s="10"/>
      <c r="KLB99" s="10"/>
      <c r="KLC99" s="9"/>
      <c r="KLD99" s="9"/>
      <c r="KLE99" s="78"/>
      <c r="KLF99" s="9"/>
      <c r="KLG99" s="9"/>
      <c r="KLH99" s="78"/>
      <c r="KLI99" s="10"/>
      <c r="KLJ99" s="10"/>
      <c r="KLK99" s="10"/>
      <c r="KLL99" s="10"/>
      <c r="KLM99" s="10"/>
      <c r="KLN99" s="10"/>
      <c r="KLO99" s="57"/>
      <c r="KLP99" s="58"/>
      <c r="KLQ99" s="9"/>
      <c r="KLR99" s="9"/>
      <c r="KLS99" s="78"/>
      <c r="KLT99" s="9"/>
      <c r="KLU99" s="9"/>
      <c r="KLV99" s="78"/>
      <c r="KLW99" s="9"/>
      <c r="KLX99" s="9"/>
      <c r="KLY99" s="78"/>
      <c r="KLZ99" s="9"/>
      <c r="KMA99" s="9"/>
      <c r="KMB99" s="78"/>
      <c r="KMC99" s="9"/>
      <c r="KMD99" s="9"/>
      <c r="KME99" s="78"/>
      <c r="KMF99" s="9"/>
      <c r="KMG99" s="9"/>
      <c r="KMH99" s="78"/>
      <c r="KMI99" s="9"/>
      <c r="KMJ99" s="9"/>
      <c r="KMK99" s="78"/>
      <c r="KML99" s="9"/>
      <c r="KMM99" s="9"/>
      <c r="KMN99" s="78"/>
      <c r="KMO99" s="9"/>
      <c r="KMP99" s="9"/>
      <c r="KMQ99" s="78"/>
      <c r="KMR99" s="9"/>
      <c r="KMS99" s="9"/>
      <c r="KMT99" s="78"/>
      <c r="KMU99" s="9"/>
      <c r="KMV99" s="9"/>
      <c r="KMW99" s="78"/>
      <c r="KMX99" s="9"/>
      <c r="KMY99" s="9"/>
      <c r="KMZ99" s="78"/>
      <c r="KNA99" s="9"/>
      <c r="KNB99" s="9"/>
      <c r="KNC99" s="78"/>
      <c r="KND99" s="9"/>
      <c r="KNE99" s="9"/>
      <c r="KNF99" s="78"/>
      <c r="KNG99" s="9"/>
      <c r="KNH99" s="9"/>
      <c r="KNI99" s="78"/>
      <c r="KNJ99" s="9"/>
      <c r="KNK99" s="9"/>
      <c r="KNL99" s="78"/>
      <c r="KNM99" s="9"/>
      <c r="KNN99" s="9"/>
      <c r="KNO99" s="78"/>
      <c r="KNP99" s="9"/>
      <c r="KNQ99" s="9"/>
      <c r="KNR99" s="78"/>
      <c r="KNS99" s="9"/>
      <c r="KNT99" s="9"/>
      <c r="KNU99" s="78"/>
      <c r="KNV99" s="9"/>
      <c r="KNW99" s="9"/>
      <c r="KNX99" s="78"/>
      <c r="KNY99" s="9"/>
      <c r="KNZ99" s="9"/>
      <c r="KOA99" s="78"/>
      <c r="KOB99" s="10"/>
      <c r="KOC99" s="10"/>
      <c r="KOD99" s="10"/>
      <c r="KOE99" s="9"/>
      <c r="KOF99" s="9"/>
      <c r="KOG99" s="78"/>
      <c r="KOH99" s="10"/>
      <c r="KOI99" s="10"/>
      <c r="KOJ99" s="10"/>
      <c r="KOK99" s="9"/>
      <c r="KOL99" s="9"/>
      <c r="KOM99" s="78"/>
      <c r="KON99" s="9"/>
      <c r="KOO99" s="9"/>
      <c r="KOP99" s="78"/>
      <c r="KOQ99" s="10"/>
      <c r="KOR99" s="10"/>
      <c r="KOS99" s="10"/>
      <c r="KOT99" s="10"/>
      <c r="KOU99" s="10"/>
      <c r="KOV99" s="10"/>
      <c r="KOW99" s="57"/>
      <c r="KOX99" s="58"/>
      <c r="KOY99" s="9"/>
      <c r="KOZ99" s="9"/>
      <c r="KPA99" s="78"/>
      <c r="KPB99" s="9"/>
      <c r="KPC99" s="9"/>
      <c r="KPD99" s="78"/>
      <c r="KPE99" s="9"/>
      <c r="KPF99" s="9"/>
      <c r="KPG99" s="78"/>
      <c r="KPH99" s="9"/>
      <c r="KPI99" s="9"/>
      <c r="KPJ99" s="78"/>
      <c r="KPK99" s="9"/>
      <c r="KPL99" s="9"/>
      <c r="KPM99" s="78"/>
      <c r="KPN99" s="9"/>
      <c r="KPO99" s="9"/>
      <c r="KPP99" s="78"/>
      <c r="KPQ99" s="9"/>
      <c r="KPR99" s="9"/>
      <c r="KPS99" s="78"/>
      <c r="KPT99" s="9"/>
      <c r="KPU99" s="9"/>
      <c r="KPV99" s="78"/>
      <c r="KPW99" s="9"/>
      <c r="KPX99" s="9"/>
      <c r="KPY99" s="78"/>
      <c r="KPZ99" s="9"/>
      <c r="KQA99" s="9"/>
      <c r="KQB99" s="78"/>
      <c r="KQC99" s="9"/>
      <c r="KQD99" s="9"/>
      <c r="KQE99" s="78"/>
      <c r="KQF99" s="9"/>
      <c r="KQG99" s="9"/>
      <c r="KQH99" s="78"/>
      <c r="KQI99" s="9"/>
      <c r="KQJ99" s="9"/>
      <c r="KQK99" s="78"/>
      <c r="KQL99" s="9"/>
      <c r="KQM99" s="9"/>
      <c r="KQN99" s="78"/>
      <c r="KQO99" s="9"/>
      <c r="KQP99" s="9"/>
      <c r="KQQ99" s="78"/>
      <c r="KQR99" s="9"/>
      <c r="KQS99" s="9"/>
      <c r="KQT99" s="78"/>
      <c r="KQU99" s="9"/>
      <c r="KQV99" s="9"/>
      <c r="KQW99" s="78"/>
      <c r="KQX99" s="9"/>
      <c r="KQY99" s="9"/>
      <c r="KQZ99" s="78"/>
      <c r="KRA99" s="9"/>
      <c r="KRB99" s="9"/>
      <c r="KRC99" s="78"/>
      <c r="KRD99" s="9"/>
      <c r="KRE99" s="9"/>
      <c r="KRF99" s="78"/>
      <c r="KRG99" s="9"/>
      <c r="KRH99" s="9"/>
      <c r="KRI99" s="78"/>
      <c r="KRJ99" s="10"/>
      <c r="KRK99" s="10"/>
      <c r="KRL99" s="10"/>
      <c r="KRM99" s="9"/>
      <c r="KRN99" s="9"/>
      <c r="KRO99" s="78"/>
      <c r="KRP99" s="10"/>
      <c r="KRQ99" s="10"/>
      <c r="KRR99" s="10"/>
      <c r="KRS99" s="9"/>
      <c r="KRT99" s="9"/>
      <c r="KRU99" s="78"/>
      <c r="KRV99" s="9"/>
      <c r="KRW99" s="9"/>
      <c r="KRX99" s="78"/>
      <c r="KRY99" s="10"/>
      <c r="KRZ99" s="10"/>
      <c r="KSA99" s="10"/>
      <c r="KSB99" s="10"/>
      <c r="KSC99" s="10"/>
      <c r="KSD99" s="10"/>
      <c r="KSE99" s="57"/>
      <c r="KSF99" s="58"/>
      <c r="KSG99" s="9"/>
      <c r="KSH99" s="9"/>
      <c r="KSI99" s="78"/>
      <c r="KSJ99" s="9"/>
      <c r="KSK99" s="9"/>
      <c r="KSL99" s="78"/>
      <c r="KSM99" s="9"/>
      <c r="KSN99" s="9"/>
      <c r="KSO99" s="78"/>
      <c r="KSP99" s="9"/>
      <c r="KSQ99" s="9"/>
      <c r="KSR99" s="78"/>
      <c r="KSS99" s="9"/>
      <c r="KST99" s="9"/>
      <c r="KSU99" s="78"/>
      <c r="KSV99" s="9"/>
      <c r="KSW99" s="9"/>
      <c r="KSX99" s="78"/>
      <c r="KSY99" s="9"/>
      <c r="KSZ99" s="9"/>
      <c r="KTA99" s="78"/>
      <c r="KTB99" s="9"/>
      <c r="KTC99" s="9"/>
      <c r="KTD99" s="78"/>
      <c r="KTE99" s="9"/>
      <c r="KTF99" s="9"/>
      <c r="KTG99" s="78"/>
      <c r="KTH99" s="9"/>
      <c r="KTI99" s="9"/>
      <c r="KTJ99" s="78"/>
      <c r="KTK99" s="9"/>
      <c r="KTL99" s="9"/>
      <c r="KTM99" s="78"/>
      <c r="KTN99" s="9"/>
      <c r="KTO99" s="9"/>
      <c r="KTP99" s="78"/>
      <c r="KTQ99" s="9"/>
      <c r="KTR99" s="9"/>
      <c r="KTS99" s="78"/>
      <c r="KTT99" s="9"/>
      <c r="KTU99" s="9"/>
      <c r="KTV99" s="78"/>
      <c r="KTW99" s="9"/>
      <c r="KTX99" s="9"/>
      <c r="KTY99" s="78"/>
      <c r="KTZ99" s="9"/>
      <c r="KUA99" s="9"/>
      <c r="KUB99" s="78"/>
      <c r="KUC99" s="9"/>
      <c r="KUD99" s="9"/>
      <c r="KUE99" s="78"/>
      <c r="KUF99" s="9"/>
      <c r="KUG99" s="9"/>
      <c r="KUH99" s="78"/>
      <c r="KUI99" s="9"/>
      <c r="KUJ99" s="9"/>
      <c r="KUK99" s="78"/>
      <c r="KUL99" s="9"/>
      <c r="KUM99" s="9"/>
      <c r="KUN99" s="78"/>
      <c r="KUO99" s="9"/>
      <c r="KUP99" s="9"/>
      <c r="KUQ99" s="78"/>
      <c r="KUR99" s="10"/>
      <c r="KUS99" s="10"/>
      <c r="KUT99" s="10"/>
      <c r="KUU99" s="9"/>
      <c r="KUV99" s="9"/>
      <c r="KUW99" s="78"/>
      <c r="KUX99" s="10"/>
      <c r="KUY99" s="10"/>
      <c r="KUZ99" s="10"/>
      <c r="KVA99" s="9"/>
      <c r="KVB99" s="9"/>
      <c r="KVC99" s="78"/>
      <c r="KVD99" s="9"/>
      <c r="KVE99" s="9"/>
      <c r="KVF99" s="78"/>
      <c r="KVG99" s="10"/>
      <c r="KVH99" s="10"/>
      <c r="KVI99" s="10"/>
      <c r="KVJ99" s="10"/>
      <c r="KVK99" s="10"/>
      <c r="KVL99" s="10"/>
      <c r="KVM99" s="57"/>
      <c r="KVN99" s="58"/>
      <c r="KVO99" s="9"/>
      <c r="KVP99" s="9"/>
      <c r="KVQ99" s="78"/>
      <c r="KVR99" s="9"/>
      <c r="KVS99" s="9"/>
      <c r="KVT99" s="78"/>
      <c r="KVU99" s="9"/>
      <c r="KVV99" s="9"/>
      <c r="KVW99" s="78"/>
      <c r="KVX99" s="9"/>
      <c r="KVY99" s="9"/>
      <c r="KVZ99" s="78"/>
      <c r="KWA99" s="9"/>
      <c r="KWB99" s="9"/>
      <c r="KWC99" s="78"/>
      <c r="KWD99" s="9"/>
      <c r="KWE99" s="9"/>
      <c r="KWF99" s="78"/>
      <c r="KWG99" s="9"/>
      <c r="KWH99" s="9"/>
      <c r="KWI99" s="78"/>
      <c r="KWJ99" s="9"/>
      <c r="KWK99" s="9"/>
      <c r="KWL99" s="78"/>
      <c r="KWM99" s="9"/>
      <c r="KWN99" s="9"/>
      <c r="KWO99" s="78"/>
      <c r="KWP99" s="9"/>
      <c r="KWQ99" s="9"/>
      <c r="KWR99" s="78"/>
      <c r="KWS99" s="9"/>
      <c r="KWT99" s="9"/>
      <c r="KWU99" s="78"/>
      <c r="KWV99" s="9"/>
      <c r="KWW99" s="9"/>
      <c r="KWX99" s="78"/>
      <c r="KWY99" s="9"/>
      <c r="KWZ99" s="9"/>
      <c r="KXA99" s="78"/>
      <c r="KXB99" s="9"/>
      <c r="KXC99" s="9"/>
      <c r="KXD99" s="78"/>
      <c r="KXE99" s="9"/>
      <c r="KXF99" s="9"/>
      <c r="KXG99" s="78"/>
      <c r="KXH99" s="9"/>
      <c r="KXI99" s="9"/>
      <c r="KXJ99" s="78"/>
      <c r="KXK99" s="9"/>
      <c r="KXL99" s="9"/>
      <c r="KXM99" s="78"/>
      <c r="KXN99" s="9"/>
      <c r="KXO99" s="9"/>
      <c r="KXP99" s="78"/>
      <c r="KXQ99" s="9"/>
      <c r="KXR99" s="9"/>
      <c r="KXS99" s="78"/>
      <c r="KXT99" s="9"/>
      <c r="KXU99" s="9"/>
      <c r="KXV99" s="78"/>
      <c r="KXW99" s="9"/>
      <c r="KXX99" s="9"/>
      <c r="KXY99" s="78"/>
      <c r="KXZ99" s="10"/>
      <c r="KYA99" s="10"/>
      <c r="KYB99" s="10"/>
      <c r="KYC99" s="9"/>
      <c r="KYD99" s="9"/>
      <c r="KYE99" s="78"/>
      <c r="KYF99" s="10"/>
      <c r="KYG99" s="10"/>
      <c r="KYH99" s="10"/>
      <c r="KYI99" s="9"/>
      <c r="KYJ99" s="9"/>
      <c r="KYK99" s="78"/>
      <c r="KYL99" s="9"/>
      <c r="KYM99" s="9"/>
      <c r="KYN99" s="78"/>
      <c r="KYO99" s="10"/>
      <c r="KYP99" s="10"/>
      <c r="KYQ99" s="10"/>
      <c r="KYR99" s="10"/>
      <c r="KYS99" s="10"/>
      <c r="KYT99" s="10"/>
      <c r="KYU99" s="57"/>
      <c r="KYV99" s="58"/>
      <c r="KYW99" s="9"/>
      <c r="KYX99" s="9"/>
      <c r="KYY99" s="78"/>
      <c r="KYZ99" s="9"/>
      <c r="KZA99" s="9"/>
      <c r="KZB99" s="78"/>
      <c r="KZC99" s="9"/>
      <c r="KZD99" s="9"/>
      <c r="KZE99" s="78"/>
      <c r="KZF99" s="9"/>
      <c r="KZG99" s="9"/>
      <c r="KZH99" s="78"/>
      <c r="KZI99" s="9"/>
      <c r="KZJ99" s="9"/>
      <c r="KZK99" s="78"/>
      <c r="KZL99" s="9"/>
      <c r="KZM99" s="9"/>
      <c r="KZN99" s="78"/>
      <c r="KZO99" s="9"/>
      <c r="KZP99" s="9"/>
      <c r="KZQ99" s="78"/>
      <c r="KZR99" s="9"/>
      <c r="KZS99" s="9"/>
      <c r="KZT99" s="78"/>
      <c r="KZU99" s="9"/>
      <c r="KZV99" s="9"/>
      <c r="KZW99" s="78"/>
      <c r="KZX99" s="9"/>
      <c r="KZY99" s="9"/>
      <c r="KZZ99" s="78"/>
      <c r="LAA99" s="9"/>
      <c r="LAB99" s="9"/>
      <c r="LAC99" s="78"/>
      <c r="LAD99" s="9"/>
      <c r="LAE99" s="9"/>
      <c r="LAF99" s="78"/>
      <c r="LAG99" s="9"/>
      <c r="LAH99" s="9"/>
      <c r="LAI99" s="78"/>
      <c r="LAJ99" s="9"/>
      <c r="LAK99" s="9"/>
      <c r="LAL99" s="78"/>
      <c r="LAM99" s="9"/>
      <c r="LAN99" s="9"/>
      <c r="LAO99" s="78"/>
      <c r="LAP99" s="9"/>
      <c r="LAQ99" s="9"/>
      <c r="LAR99" s="78"/>
      <c r="LAS99" s="9"/>
      <c r="LAT99" s="9"/>
      <c r="LAU99" s="78"/>
      <c r="LAV99" s="9"/>
      <c r="LAW99" s="9"/>
      <c r="LAX99" s="78"/>
      <c r="LAY99" s="9"/>
      <c r="LAZ99" s="9"/>
      <c r="LBA99" s="78"/>
      <c r="LBB99" s="9"/>
      <c r="LBC99" s="9"/>
      <c r="LBD99" s="78"/>
      <c r="LBE99" s="9"/>
      <c r="LBF99" s="9"/>
      <c r="LBG99" s="78"/>
      <c r="LBH99" s="10"/>
      <c r="LBI99" s="10"/>
      <c r="LBJ99" s="10"/>
      <c r="LBK99" s="9"/>
      <c r="LBL99" s="9"/>
      <c r="LBM99" s="78"/>
      <c r="LBN99" s="10"/>
      <c r="LBO99" s="10"/>
      <c r="LBP99" s="10"/>
      <c r="LBQ99" s="9"/>
      <c r="LBR99" s="9"/>
      <c r="LBS99" s="78"/>
      <c r="LBT99" s="9"/>
      <c r="LBU99" s="9"/>
      <c r="LBV99" s="78"/>
      <c r="LBW99" s="10"/>
      <c r="LBX99" s="10"/>
      <c r="LBY99" s="10"/>
      <c r="LBZ99" s="10"/>
      <c r="LCA99" s="10"/>
      <c r="LCB99" s="10"/>
      <c r="LCC99" s="57"/>
      <c r="LCD99" s="58"/>
      <c r="LCE99" s="9"/>
      <c r="LCF99" s="9"/>
      <c r="LCG99" s="78"/>
      <c r="LCH99" s="9"/>
      <c r="LCI99" s="9"/>
      <c r="LCJ99" s="78"/>
      <c r="LCK99" s="9"/>
      <c r="LCL99" s="9"/>
      <c r="LCM99" s="78"/>
      <c r="LCN99" s="9"/>
      <c r="LCO99" s="9"/>
      <c r="LCP99" s="78"/>
      <c r="LCQ99" s="9"/>
      <c r="LCR99" s="9"/>
      <c r="LCS99" s="78"/>
      <c r="LCT99" s="9"/>
      <c r="LCU99" s="9"/>
      <c r="LCV99" s="78"/>
      <c r="LCW99" s="9"/>
      <c r="LCX99" s="9"/>
      <c r="LCY99" s="78"/>
      <c r="LCZ99" s="9"/>
      <c r="LDA99" s="9"/>
      <c r="LDB99" s="78"/>
      <c r="LDC99" s="9"/>
      <c r="LDD99" s="9"/>
      <c r="LDE99" s="78"/>
      <c r="LDF99" s="9"/>
      <c r="LDG99" s="9"/>
      <c r="LDH99" s="78"/>
      <c r="LDI99" s="9"/>
      <c r="LDJ99" s="9"/>
      <c r="LDK99" s="78"/>
      <c r="LDL99" s="9"/>
      <c r="LDM99" s="9"/>
      <c r="LDN99" s="78"/>
      <c r="LDO99" s="9"/>
      <c r="LDP99" s="9"/>
      <c r="LDQ99" s="78"/>
      <c r="LDR99" s="9"/>
      <c r="LDS99" s="9"/>
      <c r="LDT99" s="78"/>
      <c r="LDU99" s="9"/>
      <c r="LDV99" s="9"/>
      <c r="LDW99" s="78"/>
      <c r="LDX99" s="9"/>
      <c r="LDY99" s="9"/>
      <c r="LDZ99" s="78"/>
      <c r="LEA99" s="9"/>
      <c r="LEB99" s="9"/>
      <c r="LEC99" s="78"/>
      <c r="LED99" s="9"/>
      <c r="LEE99" s="9"/>
      <c r="LEF99" s="78"/>
      <c r="LEG99" s="9"/>
      <c r="LEH99" s="9"/>
      <c r="LEI99" s="78"/>
      <c r="LEJ99" s="9"/>
      <c r="LEK99" s="9"/>
      <c r="LEL99" s="78"/>
      <c r="LEM99" s="9"/>
      <c r="LEN99" s="9"/>
      <c r="LEO99" s="78"/>
      <c r="LEP99" s="10"/>
      <c r="LEQ99" s="10"/>
      <c r="LER99" s="10"/>
      <c r="LES99" s="9"/>
      <c r="LET99" s="9"/>
      <c r="LEU99" s="78"/>
      <c r="LEV99" s="10"/>
      <c r="LEW99" s="10"/>
      <c r="LEX99" s="10"/>
      <c r="LEY99" s="9"/>
      <c r="LEZ99" s="9"/>
      <c r="LFA99" s="78"/>
      <c r="LFB99" s="9"/>
      <c r="LFC99" s="9"/>
      <c r="LFD99" s="78"/>
      <c r="LFE99" s="10"/>
      <c r="LFF99" s="10"/>
      <c r="LFG99" s="10"/>
      <c r="LFH99" s="10"/>
      <c r="LFI99" s="10"/>
      <c r="LFJ99" s="10"/>
      <c r="LFK99" s="57"/>
      <c r="LFL99" s="58"/>
      <c r="LFM99" s="9"/>
      <c r="LFN99" s="9"/>
      <c r="LFO99" s="78"/>
      <c r="LFP99" s="9"/>
      <c r="LFQ99" s="9"/>
      <c r="LFR99" s="78"/>
      <c r="LFS99" s="9"/>
      <c r="LFT99" s="9"/>
      <c r="LFU99" s="78"/>
      <c r="LFV99" s="9"/>
      <c r="LFW99" s="9"/>
      <c r="LFX99" s="78"/>
      <c r="LFY99" s="9"/>
      <c r="LFZ99" s="9"/>
      <c r="LGA99" s="78"/>
      <c r="LGB99" s="9"/>
      <c r="LGC99" s="9"/>
      <c r="LGD99" s="78"/>
      <c r="LGE99" s="9"/>
      <c r="LGF99" s="9"/>
      <c r="LGG99" s="78"/>
      <c r="LGH99" s="9"/>
      <c r="LGI99" s="9"/>
      <c r="LGJ99" s="78"/>
      <c r="LGK99" s="9"/>
      <c r="LGL99" s="9"/>
      <c r="LGM99" s="78"/>
      <c r="LGN99" s="9"/>
      <c r="LGO99" s="9"/>
      <c r="LGP99" s="78"/>
      <c r="LGQ99" s="9"/>
      <c r="LGR99" s="9"/>
      <c r="LGS99" s="78"/>
      <c r="LGT99" s="9"/>
      <c r="LGU99" s="9"/>
      <c r="LGV99" s="78"/>
      <c r="LGW99" s="9"/>
      <c r="LGX99" s="9"/>
      <c r="LGY99" s="78"/>
      <c r="LGZ99" s="9"/>
      <c r="LHA99" s="9"/>
      <c r="LHB99" s="78"/>
      <c r="LHC99" s="9"/>
      <c r="LHD99" s="9"/>
      <c r="LHE99" s="78"/>
      <c r="LHF99" s="9"/>
      <c r="LHG99" s="9"/>
      <c r="LHH99" s="78"/>
      <c r="LHI99" s="9"/>
      <c r="LHJ99" s="9"/>
      <c r="LHK99" s="78"/>
      <c r="LHL99" s="9"/>
      <c r="LHM99" s="9"/>
      <c r="LHN99" s="78"/>
      <c r="LHO99" s="9"/>
      <c r="LHP99" s="9"/>
      <c r="LHQ99" s="78"/>
      <c r="LHR99" s="9"/>
      <c r="LHS99" s="9"/>
      <c r="LHT99" s="78"/>
      <c r="LHU99" s="9"/>
      <c r="LHV99" s="9"/>
      <c r="LHW99" s="78"/>
      <c r="LHX99" s="10"/>
      <c r="LHY99" s="10"/>
      <c r="LHZ99" s="10"/>
      <c r="LIA99" s="9"/>
      <c r="LIB99" s="9"/>
      <c r="LIC99" s="78"/>
      <c r="LID99" s="10"/>
      <c r="LIE99" s="10"/>
      <c r="LIF99" s="10"/>
      <c r="LIG99" s="9"/>
      <c r="LIH99" s="9"/>
      <c r="LII99" s="78"/>
      <c r="LIJ99" s="9"/>
      <c r="LIK99" s="9"/>
      <c r="LIL99" s="78"/>
      <c r="LIM99" s="10"/>
      <c r="LIN99" s="10"/>
      <c r="LIO99" s="10"/>
      <c r="LIP99" s="10"/>
      <c r="LIQ99" s="10"/>
      <c r="LIR99" s="10"/>
      <c r="LIS99" s="57"/>
      <c r="LIT99" s="58"/>
      <c r="LIU99" s="9"/>
      <c r="LIV99" s="9"/>
      <c r="LIW99" s="78"/>
      <c r="LIX99" s="9"/>
      <c r="LIY99" s="9"/>
      <c r="LIZ99" s="78"/>
      <c r="LJA99" s="9"/>
      <c r="LJB99" s="9"/>
      <c r="LJC99" s="78"/>
      <c r="LJD99" s="9"/>
      <c r="LJE99" s="9"/>
      <c r="LJF99" s="78"/>
      <c r="LJG99" s="9"/>
      <c r="LJH99" s="9"/>
      <c r="LJI99" s="78"/>
      <c r="LJJ99" s="9"/>
      <c r="LJK99" s="9"/>
      <c r="LJL99" s="78"/>
      <c r="LJM99" s="9"/>
      <c r="LJN99" s="9"/>
      <c r="LJO99" s="78"/>
      <c r="LJP99" s="9"/>
      <c r="LJQ99" s="9"/>
      <c r="LJR99" s="78"/>
      <c r="LJS99" s="9"/>
      <c r="LJT99" s="9"/>
      <c r="LJU99" s="78"/>
      <c r="LJV99" s="9"/>
      <c r="LJW99" s="9"/>
      <c r="LJX99" s="78"/>
      <c r="LJY99" s="9"/>
      <c r="LJZ99" s="9"/>
      <c r="LKA99" s="78"/>
      <c r="LKB99" s="9"/>
      <c r="LKC99" s="9"/>
      <c r="LKD99" s="78"/>
      <c r="LKE99" s="9"/>
      <c r="LKF99" s="9"/>
      <c r="LKG99" s="78"/>
      <c r="LKH99" s="9"/>
      <c r="LKI99" s="9"/>
      <c r="LKJ99" s="78"/>
      <c r="LKK99" s="9"/>
      <c r="LKL99" s="9"/>
      <c r="LKM99" s="78"/>
      <c r="LKN99" s="9"/>
      <c r="LKO99" s="9"/>
      <c r="LKP99" s="78"/>
      <c r="LKQ99" s="9"/>
      <c r="LKR99" s="9"/>
      <c r="LKS99" s="78"/>
      <c r="LKT99" s="9"/>
      <c r="LKU99" s="9"/>
      <c r="LKV99" s="78"/>
      <c r="LKW99" s="9"/>
      <c r="LKX99" s="9"/>
      <c r="LKY99" s="78"/>
      <c r="LKZ99" s="9"/>
      <c r="LLA99" s="9"/>
      <c r="LLB99" s="78"/>
      <c r="LLC99" s="9"/>
      <c r="LLD99" s="9"/>
      <c r="LLE99" s="78"/>
      <c r="LLF99" s="10"/>
      <c r="LLG99" s="10"/>
      <c r="LLH99" s="10"/>
      <c r="LLI99" s="9"/>
      <c r="LLJ99" s="9"/>
      <c r="LLK99" s="78"/>
      <c r="LLL99" s="10"/>
      <c r="LLM99" s="10"/>
      <c r="LLN99" s="10"/>
      <c r="LLO99" s="9"/>
      <c r="LLP99" s="9"/>
      <c r="LLQ99" s="78"/>
      <c r="LLR99" s="9"/>
      <c r="LLS99" s="9"/>
      <c r="LLT99" s="78"/>
      <c r="LLU99" s="10"/>
      <c r="LLV99" s="10"/>
      <c r="LLW99" s="10"/>
      <c r="LLX99" s="10"/>
      <c r="LLY99" s="10"/>
      <c r="LLZ99" s="10"/>
      <c r="LMA99" s="57"/>
      <c r="LMB99" s="58"/>
      <c r="LMC99" s="9"/>
      <c r="LMD99" s="9"/>
      <c r="LME99" s="78"/>
      <c r="LMF99" s="9"/>
      <c r="LMG99" s="9"/>
      <c r="LMH99" s="78"/>
      <c r="LMI99" s="9"/>
      <c r="LMJ99" s="9"/>
      <c r="LMK99" s="78"/>
      <c r="LML99" s="9"/>
      <c r="LMM99" s="9"/>
      <c r="LMN99" s="78"/>
      <c r="LMO99" s="9"/>
      <c r="LMP99" s="9"/>
      <c r="LMQ99" s="78"/>
      <c r="LMR99" s="9"/>
      <c r="LMS99" s="9"/>
      <c r="LMT99" s="78"/>
      <c r="LMU99" s="9"/>
      <c r="LMV99" s="9"/>
      <c r="LMW99" s="78"/>
      <c r="LMX99" s="9"/>
      <c r="LMY99" s="9"/>
      <c r="LMZ99" s="78"/>
      <c r="LNA99" s="9"/>
      <c r="LNB99" s="9"/>
      <c r="LNC99" s="78"/>
      <c r="LND99" s="9"/>
      <c r="LNE99" s="9"/>
      <c r="LNF99" s="78"/>
      <c r="LNG99" s="9"/>
      <c r="LNH99" s="9"/>
      <c r="LNI99" s="78"/>
      <c r="LNJ99" s="9"/>
      <c r="LNK99" s="9"/>
      <c r="LNL99" s="78"/>
      <c r="LNM99" s="9"/>
      <c r="LNN99" s="9"/>
      <c r="LNO99" s="78"/>
      <c r="LNP99" s="9"/>
      <c r="LNQ99" s="9"/>
      <c r="LNR99" s="78"/>
      <c r="LNS99" s="9"/>
      <c r="LNT99" s="9"/>
      <c r="LNU99" s="78"/>
      <c r="LNV99" s="9"/>
      <c r="LNW99" s="9"/>
      <c r="LNX99" s="78"/>
      <c r="LNY99" s="9"/>
      <c r="LNZ99" s="9"/>
      <c r="LOA99" s="78"/>
      <c r="LOB99" s="9"/>
      <c r="LOC99" s="9"/>
      <c r="LOD99" s="78"/>
      <c r="LOE99" s="9"/>
      <c r="LOF99" s="9"/>
      <c r="LOG99" s="78"/>
      <c r="LOH99" s="9"/>
      <c r="LOI99" s="9"/>
      <c r="LOJ99" s="78"/>
      <c r="LOK99" s="9"/>
      <c r="LOL99" s="9"/>
      <c r="LOM99" s="78"/>
      <c r="LON99" s="10"/>
      <c r="LOO99" s="10"/>
      <c r="LOP99" s="10"/>
      <c r="LOQ99" s="9"/>
      <c r="LOR99" s="9"/>
      <c r="LOS99" s="78"/>
      <c r="LOT99" s="10"/>
      <c r="LOU99" s="10"/>
      <c r="LOV99" s="10"/>
      <c r="LOW99" s="9"/>
      <c r="LOX99" s="9"/>
      <c r="LOY99" s="78"/>
      <c r="LOZ99" s="9"/>
      <c r="LPA99" s="9"/>
      <c r="LPB99" s="78"/>
      <c r="LPC99" s="10"/>
      <c r="LPD99" s="10"/>
      <c r="LPE99" s="10"/>
      <c r="LPF99" s="10"/>
      <c r="LPG99" s="10"/>
      <c r="LPH99" s="10"/>
      <c r="LPI99" s="57"/>
      <c r="LPJ99" s="58"/>
      <c r="LPK99" s="9"/>
      <c r="LPL99" s="9"/>
      <c r="LPM99" s="78"/>
      <c r="LPN99" s="9"/>
      <c r="LPO99" s="9"/>
      <c r="LPP99" s="78"/>
      <c r="LPQ99" s="9"/>
      <c r="LPR99" s="9"/>
      <c r="LPS99" s="78"/>
      <c r="LPT99" s="9"/>
      <c r="LPU99" s="9"/>
      <c r="LPV99" s="78"/>
      <c r="LPW99" s="9"/>
      <c r="LPX99" s="9"/>
      <c r="LPY99" s="78"/>
      <c r="LPZ99" s="9"/>
      <c r="LQA99" s="9"/>
      <c r="LQB99" s="78"/>
      <c r="LQC99" s="9"/>
      <c r="LQD99" s="9"/>
      <c r="LQE99" s="78"/>
      <c r="LQF99" s="9"/>
      <c r="LQG99" s="9"/>
      <c r="LQH99" s="78"/>
      <c r="LQI99" s="9"/>
      <c r="LQJ99" s="9"/>
      <c r="LQK99" s="78"/>
      <c r="LQL99" s="9"/>
      <c r="LQM99" s="9"/>
      <c r="LQN99" s="78"/>
      <c r="LQO99" s="9"/>
      <c r="LQP99" s="9"/>
      <c r="LQQ99" s="78"/>
      <c r="LQR99" s="9"/>
      <c r="LQS99" s="9"/>
      <c r="LQT99" s="78"/>
      <c r="LQU99" s="9"/>
      <c r="LQV99" s="9"/>
      <c r="LQW99" s="78"/>
      <c r="LQX99" s="9"/>
      <c r="LQY99" s="9"/>
      <c r="LQZ99" s="78"/>
      <c r="LRA99" s="9"/>
      <c r="LRB99" s="9"/>
      <c r="LRC99" s="78"/>
      <c r="LRD99" s="9"/>
      <c r="LRE99" s="9"/>
      <c r="LRF99" s="78"/>
      <c r="LRG99" s="9"/>
      <c r="LRH99" s="9"/>
      <c r="LRI99" s="78"/>
      <c r="LRJ99" s="9"/>
      <c r="LRK99" s="9"/>
      <c r="LRL99" s="78"/>
      <c r="LRM99" s="9"/>
      <c r="LRN99" s="9"/>
      <c r="LRO99" s="78"/>
      <c r="LRP99" s="9"/>
      <c r="LRQ99" s="9"/>
      <c r="LRR99" s="78"/>
      <c r="LRS99" s="9"/>
      <c r="LRT99" s="9"/>
      <c r="LRU99" s="78"/>
      <c r="LRV99" s="10"/>
      <c r="LRW99" s="10"/>
      <c r="LRX99" s="10"/>
      <c r="LRY99" s="9"/>
      <c r="LRZ99" s="9"/>
      <c r="LSA99" s="78"/>
      <c r="LSB99" s="10"/>
      <c r="LSC99" s="10"/>
      <c r="LSD99" s="10"/>
      <c r="LSE99" s="9"/>
      <c r="LSF99" s="9"/>
      <c r="LSG99" s="78"/>
      <c r="LSH99" s="9"/>
      <c r="LSI99" s="9"/>
      <c r="LSJ99" s="78"/>
      <c r="LSK99" s="10"/>
      <c r="LSL99" s="10"/>
      <c r="LSM99" s="10"/>
      <c r="LSN99" s="10"/>
      <c r="LSO99" s="10"/>
      <c r="LSP99" s="10"/>
      <c r="LSQ99" s="57"/>
      <c r="LSR99" s="58"/>
      <c r="LSS99" s="9"/>
      <c r="LST99" s="9"/>
      <c r="LSU99" s="78"/>
      <c r="LSV99" s="9"/>
      <c r="LSW99" s="9"/>
      <c r="LSX99" s="78"/>
      <c r="LSY99" s="9"/>
      <c r="LSZ99" s="9"/>
      <c r="LTA99" s="78"/>
      <c r="LTB99" s="9"/>
      <c r="LTC99" s="9"/>
      <c r="LTD99" s="78"/>
      <c r="LTE99" s="9"/>
      <c r="LTF99" s="9"/>
      <c r="LTG99" s="78"/>
      <c r="LTH99" s="9"/>
      <c r="LTI99" s="9"/>
      <c r="LTJ99" s="78"/>
      <c r="LTK99" s="9"/>
      <c r="LTL99" s="9"/>
      <c r="LTM99" s="78"/>
      <c r="LTN99" s="9"/>
      <c r="LTO99" s="9"/>
      <c r="LTP99" s="78"/>
      <c r="LTQ99" s="9"/>
      <c r="LTR99" s="9"/>
      <c r="LTS99" s="78"/>
      <c r="LTT99" s="9"/>
      <c r="LTU99" s="9"/>
      <c r="LTV99" s="78"/>
      <c r="LTW99" s="9"/>
      <c r="LTX99" s="9"/>
      <c r="LTY99" s="78"/>
      <c r="LTZ99" s="9"/>
      <c r="LUA99" s="9"/>
      <c r="LUB99" s="78"/>
      <c r="LUC99" s="9"/>
      <c r="LUD99" s="9"/>
      <c r="LUE99" s="78"/>
      <c r="LUF99" s="9"/>
      <c r="LUG99" s="9"/>
      <c r="LUH99" s="78"/>
      <c r="LUI99" s="9"/>
      <c r="LUJ99" s="9"/>
      <c r="LUK99" s="78"/>
      <c r="LUL99" s="9"/>
      <c r="LUM99" s="9"/>
      <c r="LUN99" s="78"/>
      <c r="LUO99" s="9"/>
      <c r="LUP99" s="9"/>
      <c r="LUQ99" s="78"/>
      <c r="LUR99" s="9"/>
      <c r="LUS99" s="9"/>
      <c r="LUT99" s="78"/>
      <c r="LUU99" s="9"/>
      <c r="LUV99" s="9"/>
      <c r="LUW99" s="78"/>
      <c r="LUX99" s="9"/>
      <c r="LUY99" s="9"/>
      <c r="LUZ99" s="78"/>
      <c r="LVA99" s="9"/>
      <c r="LVB99" s="9"/>
      <c r="LVC99" s="78"/>
      <c r="LVD99" s="10"/>
      <c r="LVE99" s="10"/>
      <c r="LVF99" s="10"/>
      <c r="LVG99" s="9"/>
      <c r="LVH99" s="9"/>
      <c r="LVI99" s="78"/>
      <c r="LVJ99" s="10"/>
      <c r="LVK99" s="10"/>
      <c r="LVL99" s="10"/>
      <c r="LVM99" s="9"/>
      <c r="LVN99" s="9"/>
      <c r="LVO99" s="78"/>
      <c r="LVP99" s="9"/>
      <c r="LVQ99" s="9"/>
      <c r="LVR99" s="78"/>
      <c r="LVS99" s="10"/>
      <c r="LVT99" s="10"/>
      <c r="LVU99" s="10"/>
      <c r="LVV99" s="10"/>
      <c r="LVW99" s="10"/>
      <c r="LVX99" s="10"/>
      <c r="LVY99" s="57"/>
      <c r="LVZ99" s="58"/>
      <c r="LWA99" s="9"/>
      <c r="LWB99" s="9"/>
      <c r="LWC99" s="78"/>
      <c r="LWD99" s="9"/>
      <c r="LWE99" s="9"/>
      <c r="LWF99" s="78"/>
      <c r="LWG99" s="9"/>
      <c r="LWH99" s="9"/>
      <c r="LWI99" s="78"/>
      <c r="LWJ99" s="9"/>
      <c r="LWK99" s="9"/>
      <c r="LWL99" s="78"/>
      <c r="LWM99" s="9"/>
      <c r="LWN99" s="9"/>
      <c r="LWO99" s="78"/>
      <c r="LWP99" s="9"/>
      <c r="LWQ99" s="9"/>
      <c r="LWR99" s="78"/>
      <c r="LWS99" s="9"/>
      <c r="LWT99" s="9"/>
      <c r="LWU99" s="78"/>
      <c r="LWV99" s="9"/>
      <c r="LWW99" s="9"/>
      <c r="LWX99" s="78"/>
      <c r="LWY99" s="9"/>
      <c r="LWZ99" s="9"/>
      <c r="LXA99" s="78"/>
      <c r="LXB99" s="9"/>
      <c r="LXC99" s="9"/>
      <c r="LXD99" s="78"/>
      <c r="LXE99" s="9"/>
      <c r="LXF99" s="9"/>
      <c r="LXG99" s="78"/>
      <c r="LXH99" s="9"/>
      <c r="LXI99" s="9"/>
      <c r="LXJ99" s="78"/>
      <c r="LXK99" s="9"/>
      <c r="LXL99" s="9"/>
      <c r="LXM99" s="78"/>
      <c r="LXN99" s="9"/>
      <c r="LXO99" s="9"/>
      <c r="LXP99" s="78"/>
      <c r="LXQ99" s="9"/>
      <c r="LXR99" s="9"/>
      <c r="LXS99" s="78"/>
      <c r="LXT99" s="9"/>
      <c r="LXU99" s="9"/>
      <c r="LXV99" s="78"/>
      <c r="LXW99" s="9"/>
      <c r="LXX99" s="9"/>
      <c r="LXY99" s="78"/>
      <c r="LXZ99" s="9"/>
      <c r="LYA99" s="9"/>
      <c r="LYB99" s="78"/>
      <c r="LYC99" s="9"/>
      <c r="LYD99" s="9"/>
      <c r="LYE99" s="78"/>
      <c r="LYF99" s="9"/>
      <c r="LYG99" s="9"/>
      <c r="LYH99" s="78"/>
      <c r="LYI99" s="9"/>
      <c r="LYJ99" s="9"/>
      <c r="LYK99" s="78"/>
      <c r="LYL99" s="10"/>
      <c r="LYM99" s="10"/>
      <c r="LYN99" s="10"/>
      <c r="LYO99" s="9"/>
      <c r="LYP99" s="9"/>
      <c r="LYQ99" s="78"/>
      <c r="LYR99" s="10"/>
      <c r="LYS99" s="10"/>
      <c r="LYT99" s="10"/>
      <c r="LYU99" s="9"/>
      <c r="LYV99" s="9"/>
      <c r="LYW99" s="78"/>
      <c r="LYX99" s="9"/>
      <c r="LYY99" s="9"/>
      <c r="LYZ99" s="78"/>
      <c r="LZA99" s="10"/>
      <c r="LZB99" s="10"/>
      <c r="LZC99" s="10"/>
      <c r="LZD99" s="10"/>
      <c r="LZE99" s="10"/>
      <c r="LZF99" s="10"/>
      <c r="LZG99" s="57"/>
      <c r="LZH99" s="58"/>
      <c r="LZI99" s="9"/>
      <c r="LZJ99" s="9"/>
      <c r="LZK99" s="78"/>
      <c r="LZL99" s="9"/>
      <c r="LZM99" s="9"/>
      <c r="LZN99" s="78"/>
      <c r="LZO99" s="9"/>
      <c r="LZP99" s="9"/>
      <c r="LZQ99" s="78"/>
      <c r="LZR99" s="9"/>
      <c r="LZS99" s="9"/>
      <c r="LZT99" s="78"/>
      <c r="LZU99" s="9"/>
      <c r="LZV99" s="9"/>
      <c r="LZW99" s="78"/>
      <c r="LZX99" s="9"/>
      <c r="LZY99" s="9"/>
      <c r="LZZ99" s="78"/>
      <c r="MAA99" s="9"/>
      <c r="MAB99" s="9"/>
      <c r="MAC99" s="78"/>
      <c r="MAD99" s="9"/>
      <c r="MAE99" s="9"/>
      <c r="MAF99" s="78"/>
      <c r="MAG99" s="9"/>
      <c r="MAH99" s="9"/>
      <c r="MAI99" s="78"/>
      <c r="MAJ99" s="9"/>
      <c r="MAK99" s="9"/>
      <c r="MAL99" s="78"/>
      <c r="MAM99" s="9"/>
      <c r="MAN99" s="9"/>
      <c r="MAO99" s="78"/>
      <c r="MAP99" s="9"/>
      <c r="MAQ99" s="9"/>
      <c r="MAR99" s="78"/>
      <c r="MAS99" s="9"/>
      <c r="MAT99" s="9"/>
      <c r="MAU99" s="78"/>
      <c r="MAV99" s="9"/>
      <c r="MAW99" s="9"/>
      <c r="MAX99" s="78"/>
      <c r="MAY99" s="9"/>
      <c r="MAZ99" s="9"/>
      <c r="MBA99" s="78"/>
      <c r="MBB99" s="9"/>
      <c r="MBC99" s="9"/>
      <c r="MBD99" s="78"/>
      <c r="MBE99" s="9"/>
      <c r="MBF99" s="9"/>
      <c r="MBG99" s="78"/>
      <c r="MBH99" s="9"/>
      <c r="MBI99" s="9"/>
      <c r="MBJ99" s="78"/>
      <c r="MBK99" s="9"/>
      <c r="MBL99" s="9"/>
      <c r="MBM99" s="78"/>
      <c r="MBN99" s="9"/>
      <c r="MBO99" s="9"/>
      <c r="MBP99" s="78"/>
      <c r="MBQ99" s="9"/>
      <c r="MBR99" s="9"/>
      <c r="MBS99" s="78"/>
      <c r="MBT99" s="10"/>
      <c r="MBU99" s="10"/>
      <c r="MBV99" s="10"/>
      <c r="MBW99" s="9"/>
      <c r="MBX99" s="9"/>
      <c r="MBY99" s="78"/>
      <c r="MBZ99" s="10"/>
      <c r="MCA99" s="10"/>
      <c r="MCB99" s="10"/>
      <c r="MCC99" s="9"/>
      <c r="MCD99" s="9"/>
      <c r="MCE99" s="78"/>
      <c r="MCF99" s="9"/>
      <c r="MCG99" s="9"/>
      <c r="MCH99" s="78"/>
      <c r="MCI99" s="10"/>
      <c r="MCJ99" s="10"/>
      <c r="MCK99" s="10"/>
      <c r="MCL99" s="10"/>
      <c r="MCM99" s="10"/>
      <c r="MCN99" s="10"/>
      <c r="MCO99" s="57"/>
      <c r="MCP99" s="58"/>
      <c r="MCQ99" s="9"/>
      <c r="MCR99" s="9"/>
      <c r="MCS99" s="78"/>
      <c r="MCT99" s="9"/>
      <c r="MCU99" s="9"/>
      <c r="MCV99" s="78"/>
      <c r="MCW99" s="9"/>
      <c r="MCX99" s="9"/>
      <c r="MCY99" s="78"/>
      <c r="MCZ99" s="9"/>
      <c r="MDA99" s="9"/>
      <c r="MDB99" s="78"/>
      <c r="MDC99" s="9"/>
      <c r="MDD99" s="9"/>
      <c r="MDE99" s="78"/>
      <c r="MDF99" s="9"/>
      <c r="MDG99" s="9"/>
      <c r="MDH99" s="78"/>
      <c r="MDI99" s="9"/>
      <c r="MDJ99" s="9"/>
      <c r="MDK99" s="78"/>
      <c r="MDL99" s="9"/>
      <c r="MDM99" s="9"/>
      <c r="MDN99" s="78"/>
      <c r="MDO99" s="9"/>
      <c r="MDP99" s="9"/>
      <c r="MDQ99" s="78"/>
      <c r="MDR99" s="9"/>
      <c r="MDS99" s="9"/>
      <c r="MDT99" s="78"/>
      <c r="MDU99" s="9"/>
      <c r="MDV99" s="9"/>
      <c r="MDW99" s="78"/>
      <c r="MDX99" s="9"/>
      <c r="MDY99" s="9"/>
      <c r="MDZ99" s="78"/>
      <c r="MEA99" s="9"/>
      <c r="MEB99" s="9"/>
      <c r="MEC99" s="78"/>
      <c r="MED99" s="9"/>
      <c r="MEE99" s="9"/>
      <c r="MEF99" s="78"/>
      <c r="MEG99" s="9"/>
      <c r="MEH99" s="9"/>
      <c r="MEI99" s="78"/>
      <c r="MEJ99" s="9"/>
      <c r="MEK99" s="9"/>
      <c r="MEL99" s="78"/>
      <c r="MEM99" s="9"/>
      <c r="MEN99" s="9"/>
      <c r="MEO99" s="78"/>
      <c r="MEP99" s="9"/>
      <c r="MEQ99" s="9"/>
      <c r="MER99" s="78"/>
      <c r="MES99" s="9"/>
      <c r="MET99" s="9"/>
      <c r="MEU99" s="78"/>
      <c r="MEV99" s="9"/>
      <c r="MEW99" s="9"/>
      <c r="MEX99" s="78"/>
      <c r="MEY99" s="9"/>
      <c r="MEZ99" s="9"/>
      <c r="MFA99" s="78"/>
      <c r="MFB99" s="10"/>
      <c r="MFC99" s="10"/>
      <c r="MFD99" s="10"/>
      <c r="MFE99" s="9"/>
      <c r="MFF99" s="9"/>
      <c r="MFG99" s="78"/>
      <c r="MFH99" s="10"/>
      <c r="MFI99" s="10"/>
      <c r="MFJ99" s="10"/>
      <c r="MFK99" s="9"/>
      <c r="MFL99" s="9"/>
      <c r="MFM99" s="78"/>
      <c r="MFN99" s="9"/>
      <c r="MFO99" s="9"/>
      <c r="MFP99" s="78"/>
      <c r="MFQ99" s="10"/>
      <c r="MFR99" s="10"/>
      <c r="MFS99" s="10"/>
      <c r="MFT99" s="10"/>
      <c r="MFU99" s="10"/>
      <c r="MFV99" s="10"/>
      <c r="MFW99" s="57"/>
      <c r="MFX99" s="58"/>
      <c r="MFY99" s="9"/>
      <c r="MFZ99" s="9"/>
      <c r="MGA99" s="78"/>
      <c r="MGB99" s="9"/>
      <c r="MGC99" s="9"/>
      <c r="MGD99" s="78"/>
      <c r="MGE99" s="9"/>
      <c r="MGF99" s="9"/>
      <c r="MGG99" s="78"/>
      <c r="MGH99" s="9"/>
      <c r="MGI99" s="9"/>
      <c r="MGJ99" s="78"/>
      <c r="MGK99" s="9"/>
      <c r="MGL99" s="9"/>
      <c r="MGM99" s="78"/>
      <c r="MGN99" s="9"/>
      <c r="MGO99" s="9"/>
      <c r="MGP99" s="78"/>
      <c r="MGQ99" s="9"/>
      <c r="MGR99" s="9"/>
      <c r="MGS99" s="78"/>
      <c r="MGT99" s="9"/>
      <c r="MGU99" s="9"/>
      <c r="MGV99" s="78"/>
      <c r="MGW99" s="9"/>
      <c r="MGX99" s="9"/>
      <c r="MGY99" s="78"/>
      <c r="MGZ99" s="9"/>
      <c r="MHA99" s="9"/>
      <c r="MHB99" s="78"/>
      <c r="MHC99" s="9"/>
      <c r="MHD99" s="9"/>
      <c r="MHE99" s="78"/>
      <c r="MHF99" s="9"/>
      <c r="MHG99" s="9"/>
      <c r="MHH99" s="78"/>
      <c r="MHI99" s="9"/>
      <c r="MHJ99" s="9"/>
      <c r="MHK99" s="78"/>
      <c r="MHL99" s="9"/>
      <c r="MHM99" s="9"/>
      <c r="MHN99" s="78"/>
      <c r="MHO99" s="9"/>
      <c r="MHP99" s="9"/>
      <c r="MHQ99" s="78"/>
      <c r="MHR99" s="9"/>
      <c r="MHS99" s="9"/>
      <c r="MHT99" s="78"/>
      <c r="MHU99" s="9"/>
      <c r="MHV99" s="9"/>
      <c r="MHW99" s="78"/>
      <c r="MHX99" s="9"/>
      <c r="MHY99" s="9"/>
      <c r="MHZ99" s="78"/>
      <c r="MIA99" s="9"/>
      <c r="MIB99" s="9"/>
      <c r="MIC99" s="78"/>
      <c r="MID99" s="9"/>
      <c r="MIE99" s="9"/>
      <c r="MIF99" s="78"/>
      <c r="MIG99" s="9"/>
      <c r="MIH99" s="9"/>
      <c r="MII99" s="78"/>
      <c r="MIJ99" s="10"/>
      <c r="MIK99" s="10"/>
      <c r="MIL99" s="10"/>
      <c r="MIM99" s="9"/>
      <c r="MIN99" s="9"/>
      <c r="MIO99" s="78"/>
      <c r="MIP99" s="10"/>
      <c r="MIQ99" s="10"/>
      <c r="MIR99" s="10"/>
      <c r="MIS99" s="9"/>
      <c r="MIT99" s="9"/>
      <c r="MIU99" s="78"/>
      <c r="MIV99" s="9"/>
      <c r="MIW99" s="9"/>
      <c r="MIX99" s="78"/>
      <c r="MIY99" s="10"/>
      <c r="MIZ99" s="10"/>
      <c r="MJA99" s="10"/>
      <c r="MJB99" s="10"/>
      <c r="MJC99" s="10"/>
      <c r="MJD99" s="10"/>
      <c r="MJE99" s="57"/>
      <c r="MJF99" s="58"/>
      <c r="MJG99" s="9"/>
      <c r="MJH99" s="9"/>
      <c r="MJI99" s="78"/>
      <c r="MJJ99" s="9"/>
      <c r="MJK99" s="9"/>
      <c r="MJL99" s="78"/>
      <c r="MJM99" s="9"/>
      <c r="MJN99" s="9"/>
      <c r="MJO99" s="78"/>
      <c r="MJP99" s="9"/>
      <c r="MJQ99" s="9"/>
      <c r="MJR99" s="78"/>
      <c r="MJS99" s="9"/>
      <c r="MJT99" s="9"/>
      <c r="MJU99" s="78"/>
      <c r="MJV99" s="9"/>
      <c r="MJW99" s="9"/>
      <c r="MJX99" s="78"/>
      <c r="MJY99" s="9"/>
      <c r="MJZ99" s="9"/>
      <c r="MKA99" s="78"/>
      <c r="MKB99" s="9"/>
      <c r="MKC99" s="9"/>
      <c r="MKD99" s="78"/>
      <c r="MKE99" s="9"/>
      <c r="MKF99" s="9"/>
      <c r="MKG99" s="78"/>
      <c r="MKH99" s="9"/>
      <c r="MKI99" s="9"/>
      <c r="MKJ99" s="78"/>
      <c r="MKK99" s="9"/>
      <c r="MKL99" s="9"/>
      <c r="MKM99" s="78"/>
      <c r="MKN99" s="9"/>
      <c r="MKO99" s="9"/>
      <c r="MKP99" s="78"/>
      <c r="MKQ99" s="9"/>
      <c r="MKR99" s="9"/>
      <c r="MKS99" s="78"/>
      <c r="MKT99" s="9"/>
      <c r="MKU99" s="9"/>
      <c r="MKV99" s="78"/>
      <c r="MKW99" s="9"/>
      <c r="MKX99" s="9"/>
      <c r="MKY99" s="78"/>
      <c r="MKZ99" s="9"/>
      <c r="MLA99" s="9"/>
      <c r="MLB99" s="78"/>
      <c r="MLC99" s="9"/>
      <c r="MLD99" s="9"/>
      <c r="MLE99" s="78"/>
      <c r="MLF99" s="9"/>
      <c r="MLG99" s="9"/>
      <c r="MLH99" s="78"/>
      <c r="MLI99" s="9"/>
      <c r="MLJ99" s="9"/>
      <c r="MLK99" s="78"/>
      <c r="MLL99" s="9"/>
      <c r="MLM99" s="9"/>
      <c r="MLN99" s="78"/>
      <c r="MLO99" s="9"/>
      <c r="MLP99" s="9"/>
      <c r="MLQ99" s="78"/>
      <c r="MLR99" s="10"/>
      <c r="MLS99" s="10"/>
      <c r="MLT99" s="10"/>
      <c r="MLU99" s="9"/>
      <c r="MLV99" s="9"/>
      <c r="MLW99" s="78"/>
      <c r="MLX99" s="10"/>
      <c r="MLY99" s="10"/>
      <c r="MLZ99" s="10"/>
      <c r="MMA99" s="9"/>
      <c r="MMB99" s="9"/>
      <c r="MMC99" s="78"/>
      <c r="MMD99" s="9"/>
      <c r="MME99" s="9"/>
      <c r="MMF99" s="78"/>
      <c r="MMG99" s="10"/>
      <c r="MMH99" s="10"/>
      <c r="MMI99" s="10"/>
      <c r="MMJ99" s="10"/>
      <c r="MMK99" s="10"/>
      <c r="MML99" s="10"/>
      <c r="MMM99" s="57"/>
      <c r="MMN99" s="58"/>
      <c r="MMO99" s="9"/>
      <c r="MMP99" s="9"/>
      <c r="MMQ99" s="78"/>
      <c r="MMR99" s="9"/>
      <c r="MMS99" s="9"/>
      <c r="MMT99" s="78"/>
      <c r="MMU99" s="9"/>
      <c r="MMV99" s="9"/>
      <c r="MMW99" s="78"/>
      <c r="MMX99" s="9"/>
      <c r="MMY99" s="9"/>
      <c r="MMZ99" s="78"/>
      <c r="MNA99" s="9"/>
      <c r="MNB99" s="9"/>
      <c r="MNC99" s="78"/>
      <c r="MND99" s="9"/>
      <c r="MNE99" s="9"/>
      <c r="MNF99" s="78"/>
      <c r="MNG99" s="9"/>
      <c r="MNH99" s="9"/>
      <c r="MNI99" s="78"/>
      <c r="MNJ99" s="9"/>
      <c r="MNK99" s="9"/>
      <c r="MNL99" s="78"/>
      <c r="MNM99" s="9"/>
      <c r="MNN99" s="9"/>
      <c r="MNO99" s="78"/>
      <c r="MNP99" s="9"/>
      <c r="MNQ99" s="9"/>
      <c r="MNR99" s="78"/>
      <c r="MNS99" s="9"/>
      <c r="MNT99" s="9"/>
      <c r="MNU99" s="78"/>
      <c r="MNV99" s="9"/>
      <c r="MNW99" s="9"/>
      <c r="MNX99" s="78"/>
      <c r="MNY99" s="9"/>
      <c r="MNZ99" s="9"/>
      <c r="MOA99" s="78"/>
      <c r="MOB99" s="9"/>
      <c r="MOC99" s="9"/>
      <c r="MOD99" s="78"/>
      <c r="MOE99" s="9"/>
      <c r="MOF99" s="9"/>
      <c r="MOG99" s="78"/>
      <c r="MOH99" s="9"/>
      <c r="MOI99" s="9"/>
      <c r="MOJ99" s="78"/>
      <c r="MOK99" s="9"/>
      <c r="MOL99" s="9"/>
      <c r="MOM99" s="78"/>
      <c r="MON99" s="9"/>
      <c r="MOO99" s="9"/>
      <c r="MOP99" s="78"/>
      <c r="MOQ99" s="9"/>
      <c r="MOR99" s="9"/>
      <c r="MOS99" s="78"/>
      <c r="MOT99" s="9"/>
      <c r="MOU99" s="9"/>
      <c r="MOV99" s="78"/>
      <c r="MOW99" s="9"/>
      <c r="MOX99" s="9"/>
      <c r="MOY99" s="78"/>
      <c r="MOZ99" s="10"/>
      <c r="MPA99" s="10"/>
      <c r="MPB99" s="10"/>
      <c r="MPC99" s="9"/>
      <c r="MPD99" s="9"/>
      <c r="MPE99" s="78"/>
      <c r="MPF99" s="10"/>
      <c r="MPG99" s="10"/>
      <c r="MPH99" s="10"/>
      <c r="MPI99" s="9"/>
      <c r="MPJ99" s="9"/>
      <c r="MPK99" s="78"/>
      <c r="MPL99" s="9"/>
      <c r="MPM99" s="9"/>
      <c r="MPN99" s="78"/>
      <c r="MPO99" s="10"/>
      <c r="MPP99" s="10"/>
      <c r="MPQ99" s="10"/>
      <c r="MPR99" s="10"/>
      <c r="MPS99" s="10"/>
      <c r="MPT99" s="10"/>
      <c r="MPU99" s="57"/>
      <c r="MPV99" s="58"/>
      <c r="MPW99" s="9"/>
      <c r="MPX99" s="9"/>
      <c r="MPY99" s="78"/>
      <c r="MPZ99" s="9"/>
      <c r="MQA99" s="9"/>
      <c r="MQB99" s="78"/>
      <c r="MQC99" s="9"/>
      <c r="MQD99" s="9"/>
      <c r="MQE99" s="78"/>
      <c r="MQF99" s="9"/>
      <c r="MQG99" s="9"/>
      <c r="MQH99" s="78"/>
      <c r="MQI99" s="9"/>
      <c r="MQJ99" s="9"/>
      <c r="MQK99" s="78"/>
      <c r="MQL99" s="9"/>
      <c r="MQM99" s="9"/>
      <c r="MQN99" s="78"/>
      <c r="MQO99" s="9"/>
      <c r="MQP99" s="9"/>
      <c r="MQQ99" s="78"/>
      <c r="MQR99" s="9"/>
      <c r="MQS99" s="9"/>
      <c r="MQT99" s="78"/>
      <c r="MQU99" s="9"/>
      <c r="MQV99" s="9"/>
      <c r="MQW99" s="78"/>
      <c r="MQX99" s="9"/>
      <c r="MQY99" s="9"/>
      <c r="MQZ99" s="78"/>
      <c r="MRA99" s="9"/>
      <c r="MRB99" s="9"/>
      <c r="MRC99" s="78"/>
      <c r="MRD99" s="9"/>
      <c r="MRE99" s="9"/>
      <c r="MRF99" s="78"/>
      <c r="MRG99" s="9"/>
      <c r="MRH99" s="9"/>
      <c r="MRI99" s="78"/>
      <c r="MRJ99" s="9"/>
      <c r="MRK99" s="9"/>
      <c r="MRL99" s="78"/>
      <c r="MRM99" s="9"/>
      <c r="MRN99" s="9"/>
      <c r="MRO99" s="78"/>
      <c r="MRP99" s="9"/>
      <c r="MRQ99" s="9"/>
      <c r="MRR99" s="78"/>
      <c r="MRS99" s="9"/>
      <c r="MRT99" s="9"/>
      <c r="MRU99" s="78"/>
      <c r="MRV99" s="9"/>
      <c r="MRW99" s="9"/>
      <c r="MRX99" s="78"/>
      <c r="MRY99" s="9"/>
      <c r="MRZ99" s="9"/>
      <c r="MSA99" s="78"/>
      <c r="MSB99" s="9"/>
      <c r="MSC99" s="9"/>
      <c r="MSD99" s="78"/>
      <c r="MSE99" s="9"/>
      <c r="MSF99" s="9"/>
      <c r="MSG99" s="78"/>
      <c r="MSH99" s="10"/>
      <c r="MSI99" s="10"/>
      <c r="MSJ99" s="10"/>
      <c r="MSK99" s="9"/>
      <c r="MSL99" s="9"/>
      <c r="MSM99" s="78"/>
      <c r="MSN99" s="10"/>
      <c r="MSO99" s="10"/>
      <c r="MSP99" s="10"/>
      <c r="MSQ99" s="9"/>
      <c r="MSR99" s="9"/>
      <c r="MSS99" s="78"/>
      <c r="MST99" s="9"/>
      <c r="MSU99" s="9"/>
      <c r="MSV99" s="78"/>
      <c r="MSW99" s="10"/>
      <c r="MSX99" s="10"/>
      <c r="MSY99" s="10"/>
      <c r="MSZ99" s="10"/>
      <c r="MTA99" s="10"/>
      <c r="MTB99" s="10"/>
      <c r="MTC99" s="57"/>
      <c r="MTD99" s="58"/>
      <c r="MTE99" s="9"/>
      <c r="MTF99" s="9"/>
      <c r="MTG99" s="78"/>
      <c r="MTH99" s="9"/>
      <c r="MTI99" s="9"/>
      <c r="MTJ99" s="78"/>
      <c r="MTK99" s="9"/>
      <c r="MTL99" s="9"/>
      <c r="MTM99" s="78"/>
      <c r="MTN99" s="9"/>
      <c r="MTO99" s="9"/>
      <c r="MTP99" s="78"/>
      <c r="MTQ99" s="9"/>
      <c r="MTR99" s="9"/>
      <c r="MTS99" s="78"/>
      <c r="MTT99" s="9"/>
      <c r="MTU99" s="9"/>
      <c r="MTV99" s="78"/>
      <c r="MTW99" s="9"/>
      <c r="MTX99" s="9"/>
      <c r="MTY99" s="78"/>
      <c r="MTZ99" s="9"/>
      <c r="MUA99" s="9"/>
      <c r="MUB99" s="78"/>
      <c r="MUC99" s="9"/>
      <c r="MUD99" s="9"/>
      <c r="MUE99" s="78"/>
      <c r="MUF99" s="9"/>
      <c r="MUG99" s="9"/>
      <c r="MUH99" s="78"/>
      <c r="MUI99" s="9"/>
      <c r="MUJ99" s="9"/>
      <c r="MUK99" s="78"/>
      <c r="MUL99" s="9"/>
      <c r="MUM99" s="9"/>
      <c r="MUN99" s="78"/>
      <c r="MUO99" s="9"/>
      <c r="MUP99" s="9"/>
      <c r="MUQ99" s="78"/>
      <c r="MUR99" s="9"/>
      <c r="MUS99" s="9"/>
      <c r="MUT99" s="78"/>
      <c r="MUU99" s="9"/>
      <c r="MUV99" s="9"/>
      <c r="MUW99" s="78"/>
      <c r="MUX99" s="9"/>
      <c r="MUY99" s="9"/>
      <c r="MUZ99" s="78"/>
      <c r="MVA99" s="9"/>
      <c r="MVB99" s="9"/>
      <c r="MVC99" s="78"/>
      <c r="MVD99" s="9"/>
      <c r="MVE99" s="9"/>
      <c r="MVF99" s="78"/>
      <c r="MVG99" s="9"/>
      <c r="MVH99" s="9"/>
      <c r="MVI99" s="78"/>
      <c r="MVJ99" s="9"/>
      <c r="MVK99" s="9"/>
      <c r="MVL99" s="78"/>
      <c r="MVM99" s="9"/>
      <c r="MVN99" s="9"/>
      <c r="MVO99" s="78"/>
      <c r="MVP99" s="10"/>
      <c r="MVQ99" s="10"/>
      <c r="MVR99" s="10"/>
      <c r="MVS99" s="9"/>
      <c r="MVT99" s="9"/>
      <c r="MVU99" s="78"/>
      <c r="MVV99" s="10"/>
      <c r="MVW99" s="10"/>
      <c r="MVX99" s="10"/>
      <c r="MVY99" s="9"/>
      <c r="MVZ99" s="9"/>
      <c r="MWA99" s="78"/>
      <c r="MWB99" s="9"/>
      <c r="MWC99" s="9"/>
      <c r="MWD99" s="78"/>
      <c r="MWE99" s="10"/>
      <c r="MWF99" s="10"/>
      <c r="MWG99" s="10"/>
      <c r="MWH99" s="10"/>
      <c r="MWI99" s="10"/>
      <c r="MWJ99" s="10"/>
      <c r="MWK99" s="57"/>
      <c r="MWL99" s="58"/>
      <c r="MWM99" s="9"/>
      <c r="MWN99" s="9"/>
      <c r="MWO99" s="78"/>
      <c r="MWP99" s="9"/>
      <c r="MWQ99" s="9"/>
      <c r="MWR99" s="78"/>
      <c r="MWS99" s="9"/>
      <c r="MWT99" s="9"/>
      <c r="MWU99" s="78"/>
      <c r="MWV99" s="9"/>
      <c r="MWW99" s="9"/>
      <c r="MWX99" s="78"/>
      <c r="MWY99" s="9"/>
      <c r="MWZ99" s="9"/>
      <c r="MXA99" s="78"/>
      <c r="MXB99" s="9"/>
      <c r="MXC99" s="9"/>
      <c r="MXD99" s="78"/>
      <c r="MXE99" s="9"/>
      <c r="MXF99" s="9"/>
      <c r="MXG99" s="78"/>
      <c r="MXH99" s="9"/>
      <c r="MXI99" s="9"/>
      <c r="MXJ99" s="78"/>
      <c r="MXK99" s="9"/>
      <c r="MXL99" s="9"/>
      <c r="MXM99" s="78"/>
      <c r="MXN99" s="9"/>
      <c r="MXO99" s="9"/>
      <c r="MXP99" s="78"/>
      <c r="MXQ99" s="9"/>
      <c r="MXR99" s="9"/>
      <c r="MXS99" s="78"/>
      <c r="MXT99" s="9"/>
      <c r="MXU99" s="9"/>
      <c r="MXV99" s="78"/>
      <c r="MXW99" s="9"/>
      <c r="MXX99" s="9"/>
      <c r="MXY99" s="78"/>
      <c r="MXZ99" s="9"/>
      <c r="MYA99" s="9"/>
      <c r="MYB99" s="78"/>
      <c r="MYC99" s="9"/>
      <c r="MYD99" s="9"/>
      <c r="MYE99" s="78"/>
      <c r="MYF99" s="9"/>
      <c r="MYG99" s="9"/>
      <c r="MYH99" s="78"/>
      <c r="MYI99" s="9"/>
      <c r="MYJ99" s="9"/>
      <c r="MYK99" s="78"/>
      <c r="MYL99" s="9"/>
      <c r="MYM99" s="9"/>
      <c r="MYN99" s="78"/>
      <c r="MYO99" s="9"/>
      <c r="MYP99" s="9"/>
      <c r="MYQ99" s="78"/>
      <c r="MYR99" s="9"/>
      <c r="MYS99" s="9"/>
      <c r="MYT99" s="78"/>
      <c r="MYU99" s="9"/>
      <c r="MYV99" s="9"/>
      <c r="MYW99" s="78"/>
      <c r="MYX99" s="10"/>
      <c r="MYY99" s="10"/>
      <c r="MYZ99" s="10"/>
      <c r="MZA99" s="9"/>
      <c r="MZB99" s="9"/>
      <c r="MZC99" s="78"/>
      <c r="MZD99" s="10"/>
      <c r="MZE99" s="10"/>
      <c r="MZF99" s="10"/>
      <c r="MZG99" s="9"/>
      <c r="MZH99" s="9"/>
      <c r="MZI99" s="78"/>
      <c r="MZJ99" s="9"/>
      <c r="MZK99" s="9"/>
      <c r="MZL99" s="78"/>
      <c r="MZM99" s="10"/>
      <c r="MZN99" s="10"/>
      <c r="MZO99" s="10"/>
      <c r="MZP99" s="10"/>
      <c r="MZQ99" s="10"/>
      <c r="MZR99" s="10"/>
      <c r="MZS99" s="57"/>
      <c r="MZT99" s="58"/>
      <c r="MZU99" s="9"/>
      <c r="MZV99" s="9"/>
      <c r="MZW99" s="78"/>
      <c r="MZX99" s="9"/>
      <c r="MZY99" s="9"/>
      <c r="MZZ99" s="78"/>
      <c r="NAA99" s="9"/>
      <c r="NAB99" s="9"/>
      <c r="NAC99" s="78"/>
      <c r="NAD99" s="9"/>
      <c r="NAE99" s="9"/>
      <c r="NAF99" s="78"/>
      <c r="NAG99" s="9"/>
      <c r="NAH99" s="9"/>
      <c r="NAI99" s="78"/>
      <c r="NAJ99" s="9"/>
      <c r="NAK99" s="9"/>
      <c r="NAL99" s="78"/>
      <c r="NAM99" s="9"/>
      <c r="NAN99" s="9"/>
      <c r="NAO99" s="78"/>
      <c r="NAP99" s="9"/>
      <c r="NAQ99" s="9"/>
      <c r="NAR99" s="78"/>
      <c r="NAS99" s="9"/>
      <c r="NAT99" s="9"/>
      <c r="NAU99" s="78"/>
      <c r="NAV99" s="9"/>
      <c r="NAW99" s="9"/>
      <c r="NAX99" s="78"/>
      <c r="NAY99" s="9"/>
      <c r="NAZ99" s="9"/>
      <c r="NBA99" s="78"/>
      <c r="NBB99" s="9"/>
      <c r="NBC99" s="9"/>
      <c r="NBD99" s="78"/>
      <c r="NBE99" s="9"/>
      <c r="NBF99" s="9"/>
      <c r="NBG99" s="78"/>
      <c r="NBH99" s="9"/>
      <c r="NBI99" s="9"/>
      <c r="NBJ99" s="78"/>
      <c r="NBK99" s="9"/>
      <c r="NBL99" s="9"/>
      <c r="NBM99" s="78"/>
      <c r="NBN99" s="9"/>
      <c r="NBO99" s="9"/>
      <c r="NBP99" s="78"/>
      <c r="NBQ99" s="9"/>
      <c r="NBR99" s="9"/>
      <c r="NBS99" s="78"/>
      <c r="NBT99" s="9"/>
      <c r="NBU99" s="9"/>
      <c r="NBV99" s="78"/>
      <c r="NBW99" s="9"/>
      <c r="NBX99" s="9"/>
      <c r="NBY99" s="78"/>
      <c r="NBZ99" s="9"/>
      <c r="NCA99" s="9"/>
      <c r="NCB99" s="78"/>
      <c r="NCC99" s="9"/>
      <c r="NCD99" s="9"/>
      <c r="NCE99" s="78"/>
      <c r="NCF99" s="10"/>
      <c r="NCG99" s="10"/>
      <c r="NCH99" s="10"/>
      <c r="NCI99" s="9"/>
      <c r="NCJ99" s="9"/>
      <c r="NCK99" s="78"/>
      <c r="NCL99" s="10"/>
      <c r="NCM99" s="10"/>
      <c r="NCN99" s="10"/>
      <c r="NCO99" s="9"/>
      <c r="NCP99" s="9"/>
      <c r="NCQ99" s="78"/>
      <c r="NCR99" s="9"/>
      <c r="NCS99" s="9"/>
      <c r="NCT99" s="78"/>
      <c r="NCU99" s="10"/>
      <c r="NCV99" s="10"/>
      <c r="NCW99" s="10"/>
      <c r="NCX99" s="10"/>
      <c r="NCY99" s="10"/>
      <c r="NCZ99" s="10"/>
      <c r="NDA99" s="57"/>
      <c r="NDB99" s="58"/>
      <c r="NDC99" s="9"/>
      <c r="NDD99" s="9"/>
      <c r="NDE99" s="78"/>
      <c r="NDF99" s="9"/>
      <c r="NDG99" s="9"/>
      <c r="NDH99" s="78"/>
      <c r="NDI99" s="9"/>
      <c r="NDJ99" s="9"/>
      <c r="NDK99" s="78"/>
      <c r="NDL99" s="9"/>
      <c r="NDM99" s="9"/>
      <c r="NDN99" s="78"/>
      <c r="NDO99" s="9"/>
      <c r="NDP99" s="9"/>
      <c r="NDQ99" s="78"/>
      <c r="NDR99" s="9"/>
      <c r="NDS99" s="9"/>
      <c r="NDT99" s="78"/>
      <c r="NDU99" s="9"/>
      <c r="NDV99" s="9"/>
      <c r="NDW99" s="78"/>
      <c r="NDX99" s="9"/>
      <c r="NDY99" s="9"/>
      <c r="NDZ99" s="78"/>
      <c r="NEA99" s="9"/>
      <c r="NEB99" s="9"/>
      <c r="NEC99" s="78"/>
      <c r="NED99" s="9"/>
      <c r="NEE99" s="9"/>
      <c r="NEF99" s="78"/>
      <c r="NEG99" s="9"/>
      <c r="NEH99" s="9"/>
      <c r="NEI99" s="78"/>
      <c r="NEJ99" s="9"/>
      <c r="NEK99" s="9"/>
      <c r="NEL99" s="78"/>
      <c r="NEM99" s="9"/>
      <c r="NEN99" s="9"/>
      <c r="NEO99" s="78"/>
      <c r="NEP99" s="9"/>
      <c r="NEQ99" s="9"/>
      <c r="NER99" s="78"/>
      <c r="NES99" s="9"/>
      <c r="NET99" s="9"/>
      <c r="NEU99" s="78"/>
      <c r="NEV99" s="9"/>
      <c r="NEW99" s="9"/>
      <c r="NEX99" s="78"/>
      <c r="NEY99" s="9"/>
      <c r="NEZ99" s="9"/>
      <c r="NFA99" s="78"/>
      <c r="NFB99" s="9"/>
      <c r="NFC99" s="9"/>
      <c r="NFD99" s="78"/>
      <c r="NFE99" s="9"/>
      <c r="NFF99" s="9"/>
      <c r="NFG99" s="78"/>
      <c r="NFH99" s="9"/>
      <c r="NFI99" s="9"/>
      <c r="NFJ99" s="78"/>
      <c r="NFK99" s="9"/>
      <c r="NFL99" s="9"/>
      <c r="NFM99" s="78"/>
      <c r="NFN99" s="10"/>
      <c r="NFO99" s="10"/>
      <c r="NFP99" s="10"/>
      <c r="NFQ99" s="9"/>
      <c r="NFR99" s="9"/>
      <c r="NFS99" s="78"/>
      <c r="NFT99" s="10"/>
      <c r="NFU99" s="10"/>
      <c r="NFV99" s="10"/>
      <c r="NFW99" s="9"/>
      <c r="NFX99" s="9"/>
      <c r="NFY99" s="78"/>
      <c r="NFZ99" s="9"/>
      <c r="NGA99" s="9"/>
      <c r="NGB99" s="78"/>
      <c r="NGC99" s="10"/>
      <c r="NGD99" s="10"/>
      <c r="NGE99" s="10"/>
      <c r="NGF99" s="10"/>
      <c r="NGG99" s="10"/>
      <c r="NGH99" s="10"/>
      <c r="NGI99" s="57"/>
      <c r="NGJ99" s="58"/>
      <c r="NGK99" s="9"/>
      <c r="NGL99" s="9"/>
      <c r="NGM99" s="78"/>
      <c r="NGN99" s="9"/>
      <c r="NGO99" s="9"/>
      <c r="NGP99" s="78"/>
      <c r="NGQ99" s="9"/>
      <c r="NGR99" s="9"/>
      <c r="NGS99" s="78"/>
      <c r="NGT99" s="9"/>
      <c r="NGU99" s="9"/>
      <c r="NGV99" s="78"/>
      <c r="NGW99" s="9"/>
      <c r="NGX99" s="9"/>
      <c r="NGY99" s="78"/>
      <c r="NGZ99" s="9"/>
      <c r="NHA99" s="9"/>
      <c r="NHB99" s="78"/>
      <c r="NHC99" s="9"/>
      <c r="NHD99" s="9"/>
      <c r="NHE99" s="78"/>
      <c r="NHF99" s="9"/>
      <c r="NHG99" s="9"/>
      <c r="NHH99" s="78"/>
      <c r="NHI99" s="9"/>
      <c r="NHJ99" s="9"/>
      <c r="NHK99" s="78"/>
      <c r="NHL99" s="9"/>
      <c r="NHM99" s="9"/>
      <c r="NHN99" s="78"/>
      <c r="NHO99" s="9"/>
      <c r="NHP99" s="9"/>
      <c r="NHQ99" s="78"/>
      <c r="NHR99" s="9"/>
      <c r="NHS99" s="9"/>
      <c r="NHT99" s="78"/>
      <c r="NHU99" s="9"/>
      <c r="NHV99" s="9"/>
      <c r="NHW99" s="78"/>
      <c r="NHX99" s="9"/>
      <c r="NHY99" s="9"/>
      <c r="NHZ99" s="78"/>
      <c r="NIA99" s="9"/>
      <c r="NIB99" s="9"/>
      <c r="NIC99" s="78"/>
      <c r="NID99" s="9"/>
      <c r="NIE99" s="9"/>
      <c r="NIF99" s="78"/>
      <c r="NIG99" s="9"/>
      <c r="NIH99" s="9"/>
      <c r="NII99" s="78"/>
      <c r="NIJ99" s="9"/>
      <c r="NIK99" s="9"/>
      <c r="NIL99" s="78"/>
      <c r="NIM99" s="9"/>
      <c r="NIN99" s="9"/>
      <c r="NIO99" s="78"/>
      <c r="NIP99" s="9"/>
      <c r="NIQ99" s="9"/>
      <c r="NIR99" s="78"/>
      <c r="NIS99" s="9"/>
      <c r="NIT99" s="9"/>
      <c r="NIU99" s="78"/>
      <c r="NIV99" s="10"/>
      <c r="NIW99" s="10"/>
      <c r="NIX99" s="10"/>
      <c r="NIY99" s="9"/>
      <c r="NIZ99" s="9"/>
      <c r="NJA99" s="78"/>
      <c r="NJB99" s="10"/>
      <c r="NJC99" s="10"/>
      <c r="NJD99" s="10"/>
      <c r="NJE99" s="9"/>
      <c r="NJF99" s="9"/>
      <c r="NJG99" s="78"/>
      <c r="NJH99" s="9"/>
      <c r="NJI99" s="9"/>
      <c r="NJJ99" s="78"/>
      <c r="NJK99" s="10"/>
      <c r="NJL99" s="10"/>
      <c r="NJM99" s="10"/>
      <c r="NJN99" s="10"/>
      <c r="NJO99" s="10"/>
      <c r="NJP99" s="10"/>
      <c r="NJQ99" s="57"/>
      <c r="NJR99" s="58"/>
      <c r="NJS99" s="9"/>
      <c r="NJT99" s="9"/>
      <c r="NJU99" s="78"/>
      <c r="NJV99" s="9"/>
      <c r="NJW99" s="9"/>
      <c r="NJX99" s="78"/>
      <c r="NJY99" s="9"/>
      <c r="NJZ99" s="9"/>
      <c r="NKA99" s="78"/>
      <c r="NKB99" s="9"/>
      <c r="NKC99" s="9"/>
      <c r="NKD99" s="78"/>
      <c r="NKE99" s="9"/>
      <c r="NKF99" s="9"/>
      <c r="NKG99" s="78"/>
      <c r="NKH99" s="9"/>
      <c r="NKI99" s="9"/>
      <c r="NKJ99" s="78"/>
      <c r="NKK99" s="9"/>
      <c r="NKL99" s="9"/>
      <c r="NKM99" s="78"/>
      <c r="NKN99" s="9"/>
      <c r="NKO99" s="9"/>
      <c r="NKP99" s="78"/>
      <c r="NKQ99" s="9"/>
      <c r="NKR99" s="9"/>
      <c r="NKS99" s="78"/>
      <c r="NKT99" s="9"/>
      <c r="NKU99" s="9"/>
      <c r="NKV99" s="78"/>
      <c r="NKW99" s="9"/>
      <c r="NKX99" s="9"/>
      <c r="NKY99" s="78"/>
      <c r="NKZ99" s="9"/>
      <c r="NLA99" s="9"/>
      <c r="NLB99" s="78"/>
      <c r="NLC99" s="9"/>
      <c r="NLD99" s="9"/>
      <c r="NLE99" s="78"/>
      <c r="NLF99" s="9"/>
      <c r="NLG99" s="9"/>
      <c r="NLH99" s="78"/>
      <c r="NLI99" s="9"/>
      <c r="NLJ99" s="9"/>
      <c r="NLK99" s="78"/>
      <c r="NLL99" s="9"/>
      <c r="NLM99" s="9"/>
      <c r="NLN99" s="78"/>
      <c r="NLO99" s="9"/>
      <c r="NLP99" s="9"/>
      <c r="NLQ99" s="78"/>
      <c r="NLR99" s="9"/>
      <c r="NLS99" s="9"/>
      <c r="NLT99" s="78"/>
      <c r="NLU99" s="9"/>
      <c r="NLV99" s="9"/>
      <c r="NLW99" s="78"/>
      <c r="NLX99" s="9"/>
      <c r="NLY99" s="9"/>
      <c r="NLZ99" s="78"/>
      <c r="NMA99" s="9"/>
      <c r="NMB99" s="9"/>
      <c r="NMC99" s="78"/>
      <c r="NMD99" s="10"/>
      <c r="NME99" s="10"/>
      <c r="NMF99" s="10"/>
      <c r="NMG99" s="9"/>
      <c r="NMH99" s="9"/>
      <c r="NMI99" s="78"/>
      <c r="NMJ99" s="10"/>
      <c r="NMK99" s="10"/>
      <c r="NML99" s="10"/>
      <c r="NMM99" s="9"/>
      <c r="NMN99" s="9"/>
      <c r="NMO99" s="78"/>
      <c r="NMP99" s="9"/>
      <c r="NMQ99" s="9"/>
      <c r="NMR99" s="78"/>
      <c r="NMS99" s="10"/>
      <c r="NMT99" s="10"/>
      <c r="NMU99" s="10"/>
      <c r="NMV99" s="10"/>
      <c r="NMW99" s="10"/>
      <c r="NMX99" s="10"/>
      <c r="NMY99" s="57"/>
      <c r="NMZ99" s="58"/>
      <c r="NNA99" s="9"/>
      <c r="NNB99" s="9"/>
      <c r="NNC99" s="78"/>
      <c r="NND99" s="9"/>
      <c r="NNE99" s="9"/>
      <c r="NNF99" s="78"/>
      <c r="NNG99" s="9"/>
      <c r="NNH99" s="9"/>
      <c r="NNI99" s="78"/>
      <c r="NNJ99" s="9"/>
      <c r="NNK99" s="9"/>
      <c r="NNL99" s="78"/>
      <c r="NNM99" s="9"/>
      <c r="NNN99" s="9"/>
      <c r="NNO99" s="78"/>
      <c r="NNP99" s="9"/>
      <c r="NNQ99" s="9"/>
      <c r="NNR99" s="78"/>
      <c r="NNS99" s="9"/>
      <c r="NNT99" s="9"/>
      <c r="NNU99" s="78"/>
      <c r="NNV99" s="9"/>
      <c r="NNW99" s="9"/>
      <c r="NNX99" s="78"/>
      <c r="NNY99" s="9"/>
      <c r="NNZ99" s="9"/>
      <c r="NOA99" s="78"/>
      <c r="NOB99" s="9"/>
      <c r="NOC99" s="9"/>
      <c r="NOD99" s="78"/>
      <c r="NOE99" s="9"/>
      <c r="NOF99" s="9"/>
      <c r="NOG99" s="78"/>
      <c r="NOH99" s="9"/>
      <c r="NOI99" s="9"/>
      <c r="NOJ99" s="78"/>
      <c r="NOK99" s="9"/>
      <c r="NOL99" s="9"/>
      <c r="NOM99" s="78"/>
      <c r="NON99" s="9"/>
      <c r="NOO99" s="9"/>
      <c r="NOP99" s="78"/>
      <c r="NOQ99" s="9"/>
      <c r="NOR99" s="9"/>
      <c r="NOS99" s="78"/>
      <c r="NOT99" s="9"/>
      <c r="NOU99" s="9"/>
      <c r="NOV99" s="78"/>
      <c r="NOW99" s="9"/>
      <c r="NOX99" s="9"/>
      <c r="NOY99" s="78"/>
      <c r="NOZ99" s="9"/>
      <c r="NPA99" s="9"/>
      <c r="NPB99" s="78"/>
      <c r="NPC99" s="9"/>
      <c r="NPD99" s="9"/>
      <c r="NPE99" s="78"/>
      <c r="NPF99" s="9"/>
      <c r="NPG99" s="9"/>
      <c r="NPH99" s="78"/>
      <c r="NPI99" s="9"/>
      <c r="NPJ99" s="9"/>
      <c r="NPK99" s="78"/>
      <c r="NPL99" s="10"/>
      <c r="NPM99" s="10"/>
      <c r="NPN99" s="10"/>
      <c r="NPO99" s="9"/>
      <c r="NPP99" s="9"/>
      <c r="NPQ99" s="78"/>
      <c r="NPR99" s="10"/>
      <c r="NPS99" s="10"/>
      <c r="NPT99" s="10"/>
      <c r="NPU99" s="9"/>
      <c r="NPV99" s="9"/>
      <c r="NPW99" s="78"/>
      <c r="NPX99" s="9"/>
      <c r="NPY99" s="9"/>
      <c r="NPZ99" s="78"/>
      <c r="NQA99" s="10"/>
      <c r="NQB99" s="10"/>
      <c r="NQC99" s="10"/>
      <c r="NQD99" s="10"/>
      <c r="NQE99" s="10"/>
      <c r="NQF99" s="10"/>
      <c r="NQG99" s="57"/>
      <c r="NQH99" s="58"/>
      <c r="NQI99" s="9"/>
      <c r="NQJ99" s="9"/>
      <c r="NQK99" s="78"/>
      <c r="NQL99" s="9"/>
      <c r="NQM99" s="9"/>
      <c r="NQN99" s="78"/>
      <c r="NQO99" s="9"/>
      <c r="NQP99" s="9"/>
      <c r="NQQ99" s="78"/>
      <c r="NQR99" s="9"/>
      <c r="NQS99" s="9"/>
      <c r="NQT99" s="78"/>
      <c r="NQU99" s="9"/>
      <c r="NQV99" s="9"/>
      <c r="NQW99" s="78"/>
      <c r="NQX99" s="9"/>
      <c r="NQY99" s="9"/>
      <c r="NQZ99" s="78"/>
      <c r="NRA99" s="9"/>
      <c r="NRB99" s="9"/>
      <c r="NRC99" s="78"/>
      <c r="NRD99" s="9"/>
      <c r="NRE99" s="9"/>
      <c r="NRF99" s="78"/>
      <c r="NRG99" s="9"/>
      <c r="NRH99" s="9"/>
      <c r="NRI99" s="78"/>
      <c r="NRJ99" s="9"/>
      <c r="NRK99" s="9"/>
      <c r="NRL99" s="78"/>
      <c r="NRM99" s="9"/>
      <c r="NRN99" s="9"/>
      <c r="NRO99" s="78"/>
      <c r="NRP99" s="9"/>
      <c r="NRQ99" s="9"/>
      <c r="NRR99" s="78"/>
      <c r="NRS99" s="9"/>
      <c r="NRT99" s="9"/>
      <c r="NRU99" s="78"/>
      <c r="NRV99" s="9"/>
      <c r="NRW99" s="9"/>
      <c r="NRX99" s="78"/>
      <c r="NRY99" s="9"/>
      <c r="NRZ99" s="9"/>
      <c r="NSA99" s="78"/>
      <c r="NSB99" s="9"/>
      <c r="NSC99" s="9"/>
      <c r="NSD99" s="78"/>
      <c r="NSE99" s="9"/>
      <c r="NSF99" s="9"/>
      <c r="NSG99" s="78"/>
      <c r="NSH99" s="9"/>
      <c r="NSI99" s="9"/>
      <c r="NSJ99" s="78"/>
      <c r="NSK99" s="9"/>
      <c r="NSL99" s="9"/>
      <c r="NSM99" s="78"/>
      <c r="NSN99" s="9"/>
      <c r="NSO99" s="9"/>
      <c r="NSP99" s="78"/>
      <c r="NSQ99" s="9"/>
      <c r="NSR99" s="9"/>
      <c r="NSS99" s="78"/>
      <c r="NST99" s="10"/>
      <c r="NSU99" s="10"/>
      <c r="NSV99" s="10"/>
      <c r="NSW99" s="9"/>
      <c r="NSX99" s="9"/>
      <c r="NSY99" s="78"/>
      <c r="NSZ99" s="10"/>
      <c r="NTA99" s="10"/>
      <c r="NTB99" s="10"/>
      <c r="NTC99" s="9"/>
      <c r="NTD99" s="9"/>
      <c r="NTE99" s="78"/>
      <c r="NTF99" s="9"/>
      <c r="NTG99" s="9"/>
      <c r="NTH99" s="78"/>
      <c r="NTI99" s="10"/>
      <c r="NTJ99" s="10"/>
      <c r="NTK99" s="10"/>
      <c r="NTL99" s="10"/>
      <c r="NTM99" s="10"/>
      <c r="NTN99" s="10"/>
      <c r="NTO99" s="57"/>
      <c r="NTP99" s="58"/>
      <c r="NTQ99" s="9"/>
      <c r="NTR99" s="9"/>
      <c r="NTS99" s="78"/>
      <c r="NTT99" s="9"/>
      <c r="NTU99" s="9"/>
      <c r="NTV99" s="78"/>
      <c r="NTW99" s="9"/>
      <c r="NTX99" s="9"/>
      <c r="NTY99" s="78"/>
      <c r="NTZ99" s="9"/>
      <c r="NUA99" s="9"/>
      <c r="NUB99" s="78"/>
      <c r="NUC99" s="9"/>
      <c r="NUD99" s="9"/>
      <c r="NUE99" s="78"/>
      <c r="NUF99" s="9"/>
      <c r="NUG99" s="9"/>
      <c r="NUH99" s="78"/>
      <c r="NUI99" s="9"/>
      <c r="NUJ99" s="9"/>
      <c r="NUK99" s="78"/>
      <c r="NUL99" s="9"/>
      <c r="NUM99" s="9"/>
      <c r="NUN99" s="78"/>
      <c r="NUO99" s="9"/>
      <c r="NUP99" s="9"/>
      <c r="NUQ99" s="78"/>
      <c r="NUR99" s="9"/>
      <c r="NUS99" s="9"/>
      <c r="NUT99" s="78"/>
      <c r="NUU99" s="9"/>
      <c r="NUV99" s="9"/>
      <c r="NUW99" s="78"/>
      <c r="NUX99" s="9"/>
      <c r="NUY99" s="9"/>
      <c r="NUZ99" s="78"/>
      <c r="NVA99" s="9"/>
      <c r="NVB99" s="9"/>
      <c r="NVC99" s="78"/>
      <c r="NVD99" s="9"/>
      <c r="NVE99" s="9"/>
      <c r="NVF99" s="78"/>
      <c r="NVG99" s="9"/>
      <c r="NVH99" s="9"/>
      <c r="NVI99" s="78"/>
      <c r="NVJ99" s="9"/>
      <c r="NVK99" s="9"/>
      <c r="NVL99" s="78"/>
      <c r="NVM99" s="9"/>
      <c r="NVN99" s="9"/>
      <c r="NVO99" s="78"/>
      <c r="NVP99" s="9"/>
      <c r="NVQ99" s="9"/>
      <c r="NVR99" s="78"/>
      <c r="NVS99" s="9"/>
      <c r="NVT99" s="9"/>
      <c r="NVU99" s="78"/>
      <c r="NVV99" s="9"/>
      <c r="NVW99" s="9"/>
      <c r="NVX99" s="78"/>
      <c r="NVY99" s="9"/>
      <c r="NVZ99" s="9"/>
      <c r="NWA99" s="78"/>
      <c r="NWB99" s="10"/>
      <c r="NWC99" s="10"/>
      <c r="NWD99" s="10"/>
      <c r="NWE99" s="9"/>
      <c r="NWF99" s="9"/>
      <c r="NWG99" s="78"/>
      <c r="NWH99" s="10"/>
      <c r="NWI99" s="10"/>
      <c r="NWJ99" s="10"/>
      <c r="NWK99" s="9"/>
      <c r="NWL99" s="9"/>
      <c r="NWM99" s="78"/>
      <c r="NWN99" s="9"/>
      <c r="NWO99" s="9"/>
      <c r="NWP99" s="78"/>
      <c r="NWQ99" s="10"/>
      <c r="NWR99" s="10"/>
      <c r="NWS99" s="10"/>
      <c r="NWT99" s="10"/>
      <c r="NWU99" s="10"/>
      <c r="NWV99" s="10"/>
      <c r="NWW99" s="57"/>
      <c r="NWX99" s="58"/>
      <c r="NWY99" s="9"/>
      <c r="NWZ99" s="9"/>
      <c r="NXA99" s="78"/>
      <c r="NXB99" s="9"/>
      <c r="NXC99" s="9"/>
      <c r="NXD99" s="78"/>
      <c r="NXE99" s="9"/>
      <c r="NXF99" s="9"/>
      <c r="NXG99" s="78"/>
      <c r="NXH99" s="9"/>
      <c r="NXI99" s="9"/>
      <c r="NXJ99" s="78"/>
      <c r="NXK99" s="9"/>
      <c r="NXL99" s="9"/>
      <c r="NXM99" s="78"/>
      <c r="NXN99" s="9"/>
      <c r="NXO99" s="9"/>
      <c r="NXP99" s="78"/>
      <c r="NXQ99" s="9"/>
      <c r="NXR99" s="9"/>
      <c r="NXS99" s="78"/>
      <c r="NXT99" s="9"/>
      <c r="NXU99" s="9"/>
      <c r="NXV99" s="78"/>
      <c r="NXW99" s="9"/>
      <c r="NXX99" s="9"/>
      <c r="NXY99" s="78"/>
      <c r="NXZ99" s="9"/>
      <c r="NYA99" s="9"/>
      <c r="NYB99" s="78"/>
      <c r="NYC99" s="9"/>
      <c r="NYD99" s="9"/>
      <c r="NYE99" s="78"/>
      <c r="NYF99" s="9"/>
      <c r="NYG99" s="9"/>
      <c r="NYH99" s="78"/>
      <c r="NYI99" s="9"/>
      <c r="NYJ99" s="9"/>
      <c r="NYK99" s="78"/>
      <c r="NYL99" s="9"/>
      <c r="NYM99" s="9"/>
      <c r="NYN99" s="78"/>
      <c r="NYO99" s="9"/>
      <c r="NYP99" s="9"/>
      <c r="NYQ99" s="78"/>
      <c r="NYR99" s="9"/>
      <c r="NYS99" s="9"/>
      <c r="NYT99" s="78"/>
      <c r="NYU99" s="9"/>
      <c r="NYV99" s="9"/>
      <c r="NYW99" s="78"/>
      <c r="NYX99" s="9"/>
      <c r="NYY99" s="9"/>
      <c r="NYZ99" s="78"/>
      <c r="NZA99" s="9"/>
      <c r="NZB99" s="9"/>
      <c r="NZC99" s="78"/>
      <c r="NZD99" s="9"/>
      <c r="NZE99" s="9"/>
      <c r="NZF99" s="78"/>
      <c r="NZG99" s="9"/>
      <c r="NZH99" s="9"/>
      <c r="NZI99" s="78"/>
      <c r="NZJ99" s="10"/>
      <c r="NZK99" s="10"/>
      <c r="NZL99" s="10"/>
      <c r="NZM99" s="9"/>
      <c r="NZN99" s="9"/>
      <c r="NZO99" s="78"/>
      <c r="NZP99" s="10"/>
      <c r="NZQ99" s="10"/>
      <c r="NZR99" s="10"/>
      <c r="NZS99" s="9"/>
      <c r="NZT99" s="9"/>
      <c r="NZU99" s="78"/>
      <c r="NZV99" s="9"/>
      <c r="NZW99" s="9"/>
      <c r="NZX99" s="78"/>
      <c r="NZY99" s="10"/>
      <c r="NZZ99" s="10"/>
      <c r="OAA99" s="10"/>
      <c r="OAB99" s="10"/>
      <c r="OAC99" s="10"/>
      <c r="OAD99" s="10"/>
      <c r="OAE99" s="57"/>
      <c r="OAF99" s="58"/>
      <c r="OAG99" s="9"/>
      <c r="OAH99" s="9"/>
      <c r="OAI99" s="78"/>
      <c r="OAJ99" s="9"/>
      <c r="OAK99" s="9"/>
      <c r="OAL99" s="78"/>
      <c r="OAM99" s="9"/>
      <c r="OAN99" s="9"/>
      <c r="OAO99" s="78"/>
      <c r="OAP99" s="9"/>
      <c r="OAQ99" s="9"/>
      <c r="OAR99" s="78"/>
      <c r="OAS99" s="9"/>
      <c r="OAT99" s="9"/>
      <c r="OAU99" s="78"/>
      <c r="OAV99" s="9"/>
      <c r="OAW99" s="9"/>
      <c r="OAX99" s="78"/>
      <c r="OAY99" s="9"/>
      <c r="OAZ99" s="9"/>
      <c r="OBA99" s="78"/>
      <c r="OBB99" s="9"/>
      <c r="OBC99" s="9"/>
      <c r="OBD99" s="78"/>
      <c r="OBE99" s="9"/>
      <c r="OBF99" s="9"/>
      <c r="OBG99" s="78"/>
      <c r="OBH99" s="9"/>
      <c r="OBI99" s="9"/>
      <c r="OBJ99" s="78"/>
      <c r="OBK99" s="9"/>
      <c r="OBL99" s="9"/>
      <c r="OBM99" s="78"/>
      <c r="OBN99" s="9"/>
      <c r="OBO99" s="9"/>
      <c r="OBP99" s="78"/>
      <c r="OBQ99" s="9"/>
      <c r="OBR99" s="9"/>
      <c r="OBS99" s="78"/>
      <c r="OBT99" s="9"/>
      <c r="OBU99" s="9"/>
      <c r="OBV99" s="78"/>
      <c r="OBW99" s="9"/>
      <c r="OBX99" s="9"/>
      <c r="OBY99" s="78"/>
      <c r="OBZ99" s="9"/>
      <c r="OCA99" s="9"/>
      <c r="OCB99" s="78"/>
      <c r="OCC99" s="9"/>
      <c r="OCD99" s="9"/>
      <c r="OCE99" s="78"/>
      <c r="OCF99" s="9"/>
      <c r="OCG99" s="9"/>
      <c r="OCH99" s="78"/>
      <c r="OCI99" s="9"/>
      <c r="OCJ99" s="9"/>
      <c r="OCK99" s="78"/>
      <c r="OCL99" s="9"/>
      <c r="OCM99" s="9"/>
      <c r="OCN99" s="78"/>
      <c r="OCO99" s="9"/>
      <c r="OCP99" s="9"/>
      <c r="OCQ99" s="78"/>
      <c r="OCR99" s="10"/>
      <c r="OCS99" s="10"/>
      <c r="OCT99" s="10"/>
      <c r="OCU99" s="9"/>
      <c r="OCV99" s="9"/>
      <c r="OCW99" s="78"/>
      <c r="OCX99" s="10"/>
      <c r="OCY99" s="10"/>
      <c r="OCZ99" s="10"/>
      <c r="ODA99" s="9"/>
      <c r="ODB99" s="9"/>
      <c r="ODC99" s="78"/>
      <c r="ODD99" s="9"/>
      <c r="ODE99" s="9"/>
      <c r="ODF99" s="78"/>
      <c r="ODG99" s="10"/>
      <c r="ODH99" s="10"/>
      <c r="ODI99" s="10"/>
      <c r="ODJ99" s="10"/>
      <c r="ODK99" s="10"/>
      <c r="ODL99" s="10"/>
      <c r="ODM99" s="57"/>
      <c r="ODN99" s="58"/>
      <c r="ODO99" s="9"/>
      <c r="ODP99" s="9"/>
      <c r="ODQ99" s="78"/>
      <c r="ODR99" s="9"/>
      <c r="ODS99" s="9"/>
      <c r="ODT99" s="78"/>
      <c r="ODU99" s="9"/>
      <c r="ODV99" s="9"/>
      <c r="ODW99" s="78"/>
      <c r="ODX99" s="9"/>
      <c r="ODY99" s="9"/>
      <c r="ODZ99" s="78"/>
      <c r="OEA99" s="9"/>
      <c r="OEB99" s="9"/>
      <c r="OEC99" s="78"/>
      <c r="OED99" s="9"/>
      <c r="OEE99" s="9"/>
      <c r="OEF99" s="78"/>
      <c r="OEG99" s="9"/>
      <c r="OEH99" s="9"/>
      <c r="OEI99" s="78"/>
      <c r="OEJ99" s="9"/>
      <c r="OEK99" s="9"/>
      <c r="OEL99" s="78"/>
      <c r="OEM99" s="9"/>
      <c r="OEN99" s="9"/>
      <c r="OEO99" s="78"/>
      <c r="OEP99" s="9"/>
      <c r="OEQ99" s="9"/>
      <c r="OER99" s="78"/>
      <c r="OES99" s="9"/>
      <c r="OET99" s="9"/>
      <c r="OEU99" s="78"/>
      <c r="OEV99" s="9"/>
      <c r="OEW99" s="9"/>
      <c r="OEX99" s="78"/>
      <c r="OEY99" s="9"/>
      <c r="OEZ99" s="9"/>
      <c r="OFA99" s="78"/>
      <c r="OFB99" s="9"/>
      <c r="OFC99" s="9"/>
      <c r="OFD99" s="78"/>
      <c r="OFE99" s="9"/>
      <c r="OFF99" s="9"/>
      <c r="OFG99" s="78"/>
      <c r="OFH99" s="9"/>
      <c r="OFI99" s="9"/>
      <c r="OFJ99" s="78"/>
      <c r="OFK99" s="9"/>
      <c r="OFL99" s="9"/>
      <c r="OFM99" s="78"/>
      <c r="OFN99" s="9"/>
      <c r="OFO99" s="9"/>
      <c r="OFP99" s="78"/>
      <c r="OFQ99" s="9"/>
      <c r="OFR99" s="9"/>
      <c r="OFS99" s="78"/>
      <c r="OFT99" s="9"/>
      <c r="OFU99" s="9"/>
      <c r="OFV99" s="78"/>
      <c r="OFW99" s="9"/>
      <c r="OFX99" s="9"/>
      <c r="OFY99" s="78"/>
      <c r="OFZ99" s="10"/>
      <c r="OGA99" s="10"/>
      <c r="OGB99" s="10"/>
      <c r="OGC99" s="9"/>
      <c r="OGD99" s="9"/>
      <c r="OGE99" s="78"/>
      <c r="OGF99" s="10"/>
      <c r="OGG99" s="10"/>
      <c r="OGH99" s="10"/>
      <c r="OGI99" s="9"/>
      <c r="OGJ99" s="9"/>
      <c r="OGK99" s="78"/>
      <c r="OGL99" s="9"/>
      <c r="OGM99" s="9"/>
      <c r="OGN99" s="78"/>
      <c r="OGO99" s="10"/>
      <c r="OGP99" s="10"/>
      <c r="OGQ99" s="10"/>
      <c r="OGR99" s="10"/>
      <c r="OGS99" s="10"/>
      <c r="OGT99" s="10"/>
      <c r="OGU99" s="57"/>
      <c r="OGV99" s="58"/>
      <c r="OGW99" s="9"/>
      <c r="OGX99" s="9"/>
      <c r="OGY99" s="78"/>
      <c r="OGZ99" s="9"/>
      <c r="OHA99" s="9"/>
      <c r="OHB99" s="78"/>
      <c r="OHC99" s="9"/>
      <c r="OHD99" s="9"/>
      <c r="OHE99" s="78"/>
      <c r="OHF99" s="9"/>
      <c r="OHG99" s="9"/>
      <c r="OHH99" s="78"/>
      <c r="OHI99" s="9"/>
      <c r="OHJ99" s="9"/>
      <c r="OHK99" s="78"/>
      <c r="OHL99" s="9"/>
      <c r="OHM99" s="9"/>
      <c r="OHN99" s="78"/>
      <c r="OHO99" s="9"/>
      <c r="OHP99" s="9"/>
      <c r="OHQ99" s="78"/>
      <c r="OHR99" s="9"/>
      <c r="OHS99" s="9"/>
      <c r="OHT99" s="78"/>
      <c r="OHU99" s="9"/>
      <c r="OHV99" s="9"/>
      <c r="OHW99" s="78"/>
      <c r="OHX99" s="9"/>
      <c r="OHY99" s="9"/>
      <c r="OHZ99" s="78"/>
      <c r="OIA99" s="9"/>
      <c r="OIB99" s="9"/>
      <c r="OIC99" s="78"/>
      <c r="OID99" s="9"/>
      <c r="OIE99" s="9"/>
      <c r="OIF99" s="78"/>
      <c r="OIG99" s="9"/>
      <c r="OIH99" s="9"/>
      <c r="OII99" s="78"/>
      <c r="OIJ99" s="9"/>
      <c r="OIK99" s="9"/>
      <c r="OIL99" s="78"/>
      <c r="OIM99" s="9"/>
      <c r="OIN99" s="9"/>
      <c r="OIO99" s="78"/>
      <c r="OIP99" s="9"/>
      <c r="OIQ99" s="9"/>
      <c r="OIR99" s="78"/>
      <c r="OIS99" s="9"/>
      <c r="OIT99" s="9"/>
      <c r="OIU99" s="78"/>
      <c r="OIV99" s="9"/>
      <c r="OIW99" s="9"/>
      <c r="OIX99" s="78"/>
      <c r="OIY99" s="9"/>
      <c r="OIZ99" s="9"/>
      <c r="OJA99" s="78"/>
      <c r="OJB99" s="9"/>
      <c r="OJC99" s="9"/>
      <c r="OJD99" s="78"/>
      <c r="OJE99" s="9"/>
      <c r="OJF99" s="9"/>
      <c r="OJG99" s="78"/>
      <c r="OJH99" s="10"/>
      <c r="OJI99" s="10"/>
      <c r="OJJ99" s="10"/>
      <c r="OJK99" s="9"/>
      <c r="OJL99" s="9"/>
      <c r="OJM99" s="78"/>
      <c r="OJN99" s="10"/>
      <c r="OJO99" s="10"/>
      <c r="OJP99" s="10"/>
      <c r="OJQ99" s="9"/>
      <c r="OJR99" s="9"/>
      <c r="OJS99" s="78"/>
      <c r="OJT99" s="9"/>
      <c r="OJU99" s="9"/>
      <c r="OJV99" s="78"/>
      <c r="OJW99" s="10"/>
      <c r="OJX99" s="10"/>
      <c r="OJY99" s="10"/>
      <c r="OJZ99" s="10"/>
      <c r="OKA99" s="10"/>
      <c r="OKB99" s="10"/>
      <c r="OKC99" s="57"/>
      <c r="OKD99" s="58"/>
      <c r="OKE99" s="9"/>
      <c r="OKF99" s="9"/>
      <c r="OKG99" s="78"/>
      <c r="OKH99" s="9"/>
      <c r="OKI99" s="9"/>
      <c r="OKJ99" s="78"/>
      <c r="OKK99" s="9"/>
      <c r="OKL99" s="9"/>
      <c r="OKM99" s="78"/>
      <c r="OKN99" s="9"/>
      <c r="OKO99" s="9"/>
      <c r="OKP99" s="78"/>
      <c r="OKQ99" s="9"/>
      <c r="OKR99" s="9"/>
      <c r="OKS99" s="78"/>
      <c r="OKT99" s="9"/>
      <c r="OKU99" s="9"/>
      <c r="OKV99" s="78"/>
      <c r="OKW99" s="9"/>
      <c r="OKX99" s="9"/>
      <c r="OKY99" s="78"/>
      <c r="OKZ99" s="9"/>
      <c r="OLA99" s="9"/>
      <c r="OLB99" s="78"/>
      <c r="OLC99" s="9"/>
      <c r="OLD99" s="9"/>
      <c r="OLE99" s="78"/>
      <c r="OLF99" s="9"/>
      <c r="OLG99" s="9"/>
      <c r="OLH99" s="78"/>
      <c r="OLI99" s="9"/>
      <c r="OLJ99" s="9"/>
      <c r="OLK99" s="78"/>
      <c r="OLL99" s="9"/>
      <c r="OLM99" s="9"/>
      <c r="OLN99" s="78"/>
      <c r="OLO99" s="9"/>
      <c r="OLP99" s="9"/>
      <c r="OLQ99" s="78"/>
      <c r="OLR99" s="9"/>
      <c r="OLS99" s="9"/>
      <c r="OLT99" s="78"/>
      <c r="OLU99" s="9"/>
      <c r="OLV99" s="9"/>
      <c r="OLW99" s="78"/>
      <c r="OLX99" s="9"/>
      <c r="OLY99" s="9"/>
      <c r="OLZ99" s="78"/>
      <c r="OMA99" s="9"/>
      <c r="OMB99" s="9"/>
      <c r="OMC99" s="78"/>
      <c r="OMD99" s="9"/>
      <c r="OME99" s="9"/>
      <c r="OMF99" s="78"/>
      <c r="OMG99" s="9"/>
      <c r="OMH99" s="9"/>
      <c r="OMI99" s="78"/>
      <c r="OMJ99" s="9"/>
      <c r="OMK99" s="9"/>
      <c r="OML99" s="78"/>
      <c r="OMM99" s="9"/>
      <c r="OMN99" s="9"/>
      <c r="OMO99" s="78"/>
      <c r="OMP99" s="10"/>
      <c r="OMQ99" s="10"/>
      <c r="OMR99" s="10"/>
      <c r="OMS99" s="9"/>
      <c r="OMT99" s="9"/>
      <c r="OMU99" s="78"/>
      <c r="OMV99" s="10"/>
      <c r="OMW99" s="10"/>
      <c r="OMX99" s="10"/>
      <c r="OMY99" s="9"/>
      <c r="OMZ99" s="9"/>
      <c r="ONA99" s="78"/>
      <c r="ONB99" s="9"/>
      <c r="ONC99" s="9"/>
      <c r="OND99" s="78"/>
      <c r="ONE99" s="10"/>
      <c r="ONF99" s="10"/>
      <c r="ONG99" s="10"/>
      <c r="ONH99" s="10"/>
      <c r="ONI99" s="10"/>
      <c r="ONJ99" s="10"/>
      <c r="ONK99" s="57"/>
      <c r="ONL99" s="58"/>
      <c r="ONM99" s="9"/>
      <c r="ONN99" s="9"/>
      <c r="ONO99" s="78"/>
      <c r="ONP99" s="9"/>
      <c r="ONQ99" s="9"/>
      <c r="ONR99" s="78"/>
      <c r="ONS99" s="9"/>
      <c r="ONT99" s="9"/>
      <c r="ONU99" s="78"/>
      <c r="ONV99" s="9"/>
      <c r="ONW99" s="9"/>
      <c r="ONX99" s="78"/>
      <c r="ONY99" s="9"/>
      <c r="ONZ99" s="9"/>
      <c r="OOA99" s="78"/>
      <c r="OOB99" s="9"/>
      <c r="OOC99" s="9"/>
      <c r="OOD99" s="78"/>
      <c r="OOE99" s="9"/>
      <c r="OOF99" s="9"/>
      <c r="OOG99" s="78"/>
      <c r="OOH99" s="9"/>
      <c r="OOI99" s="9"/>
      <c r="OOJ99" s="78"/>
      <c r="OOK99" s="9"/>
      <c r="OOL99" s="9"/>
      <c r="OOM99" s="78"/>
      <c r="OON99" s="9"/>
      <c r="OOO99" s="9"/>
      <c r="OOP99" s="78"/>
      <c r="OOQ99" s="9"/>
      <c r="OOR99" s="9"/>
      <c r="OOS99" s="78"/>
      <c r="OOT99" s="9"/>
      <c r="OOU99" s="9"/>
      <c r="OOV99" s="78"/>
      <c r="OOW99" s="9"/>
      <c r="OOX99" s="9"/>
      <c r="OOY99" s="78"/>
      <c r="OOZ99" s="9"/>
      <c r="OPA99" s="9"/>
      <c r="OPB99" s="78"/>
      <c r="OPC99" s="9"/>
      <c r="OPD99" s="9"/>
      <c r="OPE99" s="78"/>
      <c r="OPF99" s="9"/>
      <c r="OPG99" s="9"/>
      <c r="OPH99" s="78"/>
      <c r="OPI99" s="9"/>
      <c r="OPJ99" s="9"/>
      <c r="OPK99" s="78"/>
      <c r="OPL99" s="9"/>
      <c r="OPM99" s="9"/>
      <c r="OPN99" s="78"/>
      <c r="OPO99" s="9"/>
      <c r="OPP99" s="9"/>
      <c r="OPQ99" s="78"/>
      <c r="OPR99" s="9"/>
      <c r="OPS99" s="9"/>
      <c r="OPT99" s="78"/>
      <c r="OPU99" s="9"/>
      <c r="OPV99" s="9"/>
      <c r="OPW99" s="78"/>
      <c r="OPX99" s="10"/>
      <c r="OPY99" s="10"/>
      <c r="OPZ99" s="10"/>
      <c r="OQA99" s="9"/>
      <c r="OQB99" s="9"/>
      <c r="OQC99" s="78"/>
      <c r="OQD99" s="10"/>
      <c r="OQE99" s="10"/>
      <c r="OQF99" s="10"/>
      <c r="OQG99" s="9"/>
      <c r="OQH99" s="9"/>
      <c r="OQI99" s="78"/>
      <c r="OQJ99" s="9"/>
      <c r="OQK99" s="9"/>
      <c r="OQL99" s="78"/>
      <c r="OQM99" s="10"/>
      <c r="OQN99" s="10"/>
      <c r="OQO99" s="10"/>
      <c r="OQP99" s="10"/>
      <c r="OQQ99" s="10"/>
      <c r="OQR99" s="10"/>
      <c r="OQS99" s="57"/>
      <c r="OQT99" s="58"/>
      <c r="OQU99" s="9"/>
      <c r="OQV99" s="9"/>
      <c r="OQW99" s="78"/>
      <c r="OQX99" s="9"/>
      <c r="OQY99" s="9"/>
      <c r="OQZ99" s="78"/>
      <c r="ORA99" s="9"/>
      <c r="ORB99" s="9"/>
      <c r="ORC99" s="78"/>
      <c r="ORD99" s="9"/>
      <c r="ORE99" s="9"/>
      <c r="ORF99" s="78"/>
      <c r="ORG99" s="9"/>
      <c r="ORH99" s="9"/>
      <c r="ORI99" s="78"/>
      <c r="ORJ99" s="9"/>
      <c r="ORK99" s="9"/>
      <c r="ORL99" s="78"/>
      <c r="ORM99" s="9"/>
      <c r="ORN99" s="9"/>
      <c r="ORO99" s="78"/>
      <c r="ORP99" s="9"/>
      <c r="ORQ99" s="9"/>
      <c r="ORR99" s="78"/>
      <c r="ORS99" s="9"/>
      <c r="ORT99" s="9"/>
      <c r="ORU99" s="78"/>
      <c r="ORV99" s="9"/>
      <c r="ORW99" s="9"/>
      <c r="ORX99" s="78"/>
      <c r="ORY99" s="9"/>
      <c r="ORZ99" s="9"/>
      <c r="OSA99" s="78"/>
      <c r="OSB99" s="9"/>
      <c r="OSC99" s="9"/>
      <c r="OSD99" s="78"/>
      <c r="OSE99" s="9"/>
      <c r="OSF99" s="9"/>
      <c r="OSG99" s="78"/>
      <c r="OSH99" s="9"/>
      <c r="OSI99" s="9"/>
      <c r="OSJ99" s="78"/>
      <c r="OSK99" s="9"/>
      <c r="OSL99" s="9"/>
      <c r="OSM99" s="78"/>
      <c r="OSN99" s="9"/>
      <c r="OSO99" s="9"/>
      <c r="OSP99" s="78"/>
      <c r="OSQ99" s="9"/>
      <c r="OSR99" s="9"/>
      <c r="OSS99" s="78"/>
      <c r="OST99" s="9"/>
      <c r="OSU99" s="9"/>
      <c r="OSV99" s="78"/>
      <c r="OSW99" s="9"/>
      <c r="OSX99" s="9"/>
      <c r="OSY99" s="78"/>
      <c r="OSZ99" s="9"/>
      <c r="OTA99" s="9"/>
      <c r="OTB99" s="78"/>
      <c r="OTC99" s="9"/>
      <c r="OTD99" s="9"/>
      <c r="OTE99" s="78"/>
      <c r="OTF99" s="10"/>
      <c r="OTG99" s="10"/>
      <c r="OTH99" s="10"/>
      <c r="OTI99" s="9"/>
      <c r="OTJ99" s="9"/>
      <c r="OTK99" s="78"/>
      <c r="OTL99" s="10"/>
      <c r="OTM99" s="10"/>
      <c r="OTN99" s="10"/>
      <c r="OTO99" s="9"/>
      <c r="OTP99" s="9"/>
      <c r="OTQ99" s="78"/>
      <c r="OTR99" s="9"/>
      <c r="OTS99" s="9"/>
      <c r="OTT99" s="78"/>
      <c r="OTU99" s="10"/>
      <c r="OTV99" s="10"/>
      <c r="OTW99" s="10"/>
      <c r="OTX99" s="10"/>
      <c r="OTY99" s="10"/>
      <c r="OTZ99" s="10"/>
      <c r="OUA99" s="57"/>
      <c r="OUB99" s="58"/>
      <c r="OUC99" s="9"/>
      <c r="OUD99" s="9"/>
      <c r="OUE99" s="78"/>
      <c r="OUF99" s="9"/>
      <c r="OUG99" s="9"/>
      <c r="OUH99" s="78"/>
      <c r="OUI99" s="9"/>
      <c r="OUJ99" s="9"/>
      <c r="OUK99" s="78"/>
      <c r="OUL99" s="9"/>
      <c r="OUM99" s="9"/>
      <c r="OUN99" s="78"/>
      <c r="OUO99" s="9"/>
      <c r="OUP99" s="9"/>
      <c r="OUQ99" s="78"/>
      <c r="OUR99" s="9"/>
      <c r="OUS99" s="9"/>
      <c r="OUT99" s="78"/>
      <c r="OUU99" s="9"/>
      <c r="OUV99" s="9"/>
      <c r="OUW99" s="78"/>
      <c r="OUX99" s="9"/>
      <c r="OUY99" s="9"/>
      <c r="OUZ99" s="78"/>
      <c r="OVA99" s="9"/>
      <c r="OVB99" s="9"/>
      <c r="OVC99" s="78"/>
      <c r="OVD99" s="9"/>
      <c r="OVE99" s="9"/>
      <c r="OVF99" s="78"/>
      <c r="OVG99" s="9"/>
      <c r="OVH99" s="9"/>
      <c r="OVI99" s="78"/>
      <c r="OVJ99" s="9"/>
      <c r="OVK99" s="9"/>
      <c r="OVL99" s="78"/>
      <c r="OVM99" s="9"/>
      <c r="OVN99" s="9"/>
      <c r="OVO99" s="78"/>
      <c r="OVP99" s="9"/>
      <c r="OVQ99" s="9"/>
      <c r="OVR99" s="78"/>
      <c r="OVS99" s="9"/>
      <c r="OVT99" s="9"/>
      <c r="OVU99" s="78"/>
      <c r="OVV99" s="9"/>
      <c r="OVW99" s="9"/>
      <c r="OVX99" s="78"/>
      <c r="OVY99" s="9"/>
      <c r="OVZ99" s="9"/>
      <c r="OWA99" s="78"/>
      <c r="OWB99" s="9"/>
      <c r="OWC99" s="9"/>
      <c r="OWD99" s="78"/>
      <c r="OWE99" s="9"/>
      <c r="OWF99" s="9"/>
      <c r="OWG99" s="78"/>
      <c r="OWH99" s="9"/>
      <c r="OWI99" s="9"/>
      <c r="OWJ99" s="78"/>
      <c r="OWK99" s="9"/>
      <c r="OWL99" s="9"/>
      <c r="OWM99" s="78"/>
      <c r="OWN99" s="10"/>
      <c r="OWO99" s="10"/>
      <c r="OWP99" s="10"/>
      <c r="OWQ99" s="9"/>
      <c r="OWR99" s="9"/>
      <c r="OWS99" s="78"/>
      <c r="OWT99" s="10"/>
      <c r="OWU99" s="10"/>
      <c r="OWV99" s="10"/>
      <c r="OWW99" s="9"/>
      <c r="OWX99" s="9"/>
      <c r="OWY99" s="78"/>
      <c r="OWZ99" s="9"/>
      <c r="OXA99" s="9"/>
      <c r="OXB99" s="78"/>
      <c r="OXC99" s="10"/>
      <c r="OXD99" s="10"/>
      <c r="OXE99" s="10"/>
      <c r="OXF99" s="10"/>
      <c r="OXG99" s="10"/>
      <c r="OXH99" s="10"/>
      <c r="OXI99" s="57"/>
      <c r="OXJ99" s="58"/>
      <c r="OXK99" s="9"/>
      <c r="OXL99" s="9"/>
      <c r="OXM99" s="78"/>
      <c r="OXN99" s="9"/>
      <c r="OXO99" s="9"/>
      <c r="OXP99" s="78"/>
      <c r="OXQ99" s="9"/>
      <c r="OXR99" s="9"/>
      <c r="OXS99" s="78"/>
      <c r="OXT99" s="9"/>
      <c r="OXU99" s="9"/>
      <c r="OXV99" s="78"/>
      <c r="OXW99" s="9"/>
      <c r="OXX99" s="9"/>
      <c r="OXY99" s="78"/>
      <c r="OXZ99" s="9"/>
      <c r="OYA99" s="9"/>
      <c r="OYB99" s="78"/>
      <c r="OYC99" s="9"/>
      <c r="OYD99" s="9"/>
      <c r="OYE99" s="78"/>
      <c r="OYF99" s="9"/>
      <c r="OYG99" s="9"/>
      <c r="OYH99" s="78"/>
      <c r="OYI99" s="9"/>
      <c r="OYJ99" s="9"/>
      <c r="OYK99" s="78"/>
      <c r="OYL99" s="9"/>
      <c r="OYM99" s="9"/>
      <c r="OYN99" s="78"/>
      <c r="OYO99" s="9"/>
      <c r="OYP99" s="9"/>
      <c r="OYQ99" s="78"/>
      <c r="OYR99" s="9"/>
      <c r="OYS99" s="9"/>
      <c r="OYT99" s="78"/>
      <c r="OYU99" s="9"/>
      <c r="OYV99" s="9"/>
      <c r="OYW99" s="78"/>
      <c r="OYX99" s="9"/>
      <c r="OYY99" s="9"/>
      <c r="OYZ99" s="78"/>
      <c r="OZA99" s="9"/>
      <c r="OZB99" s="9"/>
      <c r="OZC99" s="78"/>
      <c r="OZD99" s="9"/>
      <c r="OZE99" s="9"/>
      <c r="OZF99" s="78"/>
      <c r="OZG99" s="9"/>
      <c r="OZH99" s="9"/>
      <c r="OZI99" s="78"/>
      <c r="OZJ99" s="9"/>
      <c r="OZK99" s="9"/>
      <c r="OZL99" s="78"/>
      <c r="OZM99" s="9"/>
      <c r="OZN99" s="9"/>
      <c r="OZO99" s="78"/>
      <c r="OZP99" s="9"/>
      <c r="OZQ99" s="9"/>
      <c r="OZR99" s="78"/>
      <c r="OZS99" s="9"/>
      <c r="OZT99" s="9"/>
      <c r="OZU99" s="78"/>
      <c r="OZV99" s="10"/>
      <c r="OZW99" s="10"/>
      <c r="OZX99" s="10"/>
      <c r="OZY99" s="9"/>
      <c r="OZZ99" s="9"/>
      <c r="PAA99" s="78"/>
      <c r="PAB99" s="10"/>
      <c r="PAC99" s="10"/>
      <c r="PAD99" s="10"/>
      <c r="PAE99" s="9"/>
      <c r="PAF99" s="9"/>
      <c r="PAG99" s="78"/>
      <c r="PAH99" s="9"/>
      <c r="PAI99" s="9"/>
      <c r="PAJ99" s="78"/>
      <c r="PAK99" s="10"/>
      <c r="PAL99" s="10"/>
      <c r="PAM99" s="10"/>
      <c r="PAN99" s="10"/>
      <c r="PAO99" s="10"/>
      <c r="PAP99" s="10"/>
      <c r="PAQ99" s="57"/>
      <c r="PAR99" s="58"/>
      <c r="PAS99" s="9"/>
      <c r="PAT99" s="9"/>
      <c r="PAU99" s="78"/>
      <c r="PAV99" s="9"/>
      <c r="PAW99" s="9"/>
      <c r="PAX99" s="78"/>
      <c r="PAY99" s="9"/>
      <c r="PAZ99" s="9"/>
      <c r="PBA99" s="78"/>
      <c r="PBB99" s="9"/>
      <c r="PBC99" s="9"/>
      <c r="PBD99" s="78"/>
      <c r="PBE99" s="9"/>
      <c r="PBF99" s="9"/>
      <c r="PBG99" s="78"/>
      <c r="PBH99" s="9"/>
      <c r="PBI99" s="9"/>
      <c r="PBJ99" s="78"/>
      <c r="PBK99" s="9"/>
      <c r="PBL99" s="9"/>
      <c r="PBM99" s="78"/>
      <c r="PBN99" s="9"/>
      <c r="PBO99" s="9"/>
      <c r="PBP99" s="78"/>
      <c r="PBQ99" s="9"/>
      <c r="PBR99" s="9"/>
      <c r="PBS99" s="78"/>
      <c r="PBT99" s="9"/>
      <c r="PBU99" s="9"/>
      <c r="PBV99" s="78"/>
      <c r="PBW99" s="9"/>
      <c r="PBX99" s="9"/>
      <c r="PBY99" s="78"/>
      <c r="PBZ99" s="9"/>
      <c r="PCA99" s="9"/>
      <c r="PCB99" s="78"/>
      <c r="PCC99" s="9"/>
      <c r="PCD99" s="9"/>
      <c r="PCE99" s="78"/>
      <c r="PCF99" s="9"/>
      <c r="PCG99" s="9"/>
      <c r="PCH99" s="78"/>
      <c r="PCI99" s="9"/>
      <c r="PCJ99" s="9"/>
      <c r="PCK99" s="78"/>
      <c r="PCL99" s="9"/>
      <c r="PCM99" s="9"/>
      <c r="PCN99" s="78"/>
      <c r="PCO99" s="9"/>
      <c r="PCP99" s="9"/>
      <c r="PCQ99" s="78"/>
      <c r="PCR99" s="9"/>
      <c r="PCS99" s="9"/>
      <c r="PCT99" s="78"/>
      <c r="PCU99" s="9"/>
      <c r="PCV99" s="9"/>
      <c r="PCW99" s="78"/>
      <c r="PCX99" s="9"/>
      <c r="PCY99" s="9"/>
      <c r="PCZ99" s="78"/>
      <c r="PDA99" s="9"/>
      <c r="PDB99" s="9"/>
      <c r="PDC99" s="78"/>
      <c r="PDD99" s="10"/>
      <c r="PDE99" s="10"/>
      <c r="PDF99" s="10"/>
      <c r="PDG99" s="9"/>
      <c r="PDH99" s="9"/>
      <c r="PDI99" s="78"/>
      <c r="PDJ99" s="10"/>
      <c r="PDK99" s="10"/>
      <c r="PDL99" s="10"/>
      <c r="PDM99" s="9"/>
      <c r="PDN99" s="9"/>
      <c r="PDO99" s="78"/>
      <c r="PDP99" s="9"/>
      <c r="PDQ99" s="9"/>
      <c r="PDR99" s="78"/>
      <c r="PDS99" s="10"/>
      <c r="PDT99" s="10"/>
      <c r="PDU99" s="10"/>
      <c r="PDV99" s="10"/>
      <c r="PDW99" s="10"/>
      <c r="PDX99" s="10"/>
      <c r="PDY99" s="57"/>
      <c r="PDZ99" s="58"/>
      <c r="PEA99" s="9"/>
      <c r="PEB99" s="9"/>
      <c r="PEC99" s="78"/>
      <c r="PED99" s="9"/>
      <c r="PEE99" s="9"/>
      <c r="PEF99" s="78"/>
      <c r="PEG99" s="9"/>
      <c r="PEH99" s="9"/>
      <c r="PEI99" s="78"/>
      <c r="PEJ99" s="9"/>
      <c r="PEK99" s="9"/>
      <c r="PEL99" s="78"/>
      <c r="PEM99" s="9"/>
      <c r="PEN99" s="9"/>
      <c r="PEO99" s="78"/>
      <c r="PEP99" s="9"/>
      <c r="PEQ99" s="9"/>
      <c r="PER99" s="78"/>
      <c r="PES99" s="9"/>
      <c r="PET99" s="9"/>
      <c r="PEU99" s="78"/>
      <c r="PEV99" s="9"/>
      <c r="PEW99" s="9"/>
      <c r="PEX99" s="78"/>
      <c r="PEY99" s="9"/>
      <c r="PEZ99" s="9"/>
      <c r="PFA99" s="78"/>
      <c r="PFB99" s="9"/>
      <c r="PFC99" s="9"/>
      <c r="PFD99" s="78"/>
      <c r="PFE99" s="9"/>
      <c r="PFF99" s="9"/>
      <c r="PFG99" s="78"/>
      <c r="PFH99" s="9"/>
      <c r="PFI99" s="9"/>
      <c r="PFJ99" s="78"/>
      <c r="PFK99" s="9"/>
      <c r="PFL99" s="9"/>
      <c r="PFM99" s="78"/>
      <c r="PFN99" s="9"/>
      <c r="PFO99" s="9"/>
      <c r="PFP99" s="78"/>
      <c r="PFQ99" s="9"/>
      <c r="PFR99" s="9"/>
      <c r="PFS99" s="78"/>
      <c r="PFT99" s="9"/>
      <c r="PFU99" s="9"/>
      <c r="PFV99" s="78"/>
      <c r="PFW99" s="9"/>
      <c r="PFX99" s="9"/>
      <c r="PFY99" s="78"/>
      <c r="PFZ99" s="9"/>
      <c r="PGA99" s="9"/>
      <c r="PGB99" s="78"/>
      <c r="PGC99" s="9"/>
      <c r="PGD99" s="9"/>
      <c r="PGE99" s="78"/>
      <c r="PGF99" s="9"/>
      <c r="PGG99" s="9"/>
      <c r="PGH99" s="78"/>
      <c r="PGI99" s="9"/>
      <c r="PGJ99" s="9"/>
      <c r="PGK99" s="78"/>
      <c r="PGL99" s="10"/>
      <c r="PGM99" s="10"/>
      <c r="PGN99" s="10"/>
      <c r="PGO99" s="9"/>
      <c r="PGP99" s="9"/>
      <c r="PGQ99" s="78"/>
      <c r="PGR99" s="10"/>
      <c r="PGS99" s="10"/>
      <c r="PGT99" s="10"/>
      <c r="PGU99" s="9"/>
      <c r="PGV99" s="9"/>
      <c r="PGW99" s="78"/>
      <c r="PGX99" s="9"/>
      <c r="PGY99" s="9"/>
      <c r="PGZ99" s="78"/>
      <c r="PHA99" s="10"/>
      <c r="PHB99" s="10"/>
      <c r="PHC99" s="10"/>
      <c r="PHD99" s="10"/>
      <c r="PHE99" s="10"/>
      <c r="PHF99" s="10"/>
      <c r="PHG99" s="57"/>
      <c r="PHH99" s="58"/>
      <c r="PHI99" s="9"/>
      <c r="PHJ99" s="9"/>
      <c r="PHK99" s="78"/>
      <c r="PHL99" s="9"/>
      <c r="PHM99" s="9"/>
      <c r="PHN99" s="78"/>
      <c r="PHO99" s="9"/>
      <c r="PHP99" s="9"/>
      <c r="PHQ99" s="78"/>
      <c r="PHR99" s="9"/>
      <c r="PHS99" s="9"/>
      <c r="PHT99" s="78"/>
      <c r="PHU99" s="9"/>
      <c r="PHV99" s="9"/>
      <c r="PHW99" s="78"/>
      <c r="PHX99" s="9"/>
      <c r="PHY99" s="9"/>
      <c r="PHZ99" s="78"/>
      <c r="PIA99" s="9"/>
      <c r="PIB99" s="9"/>
      <c r="PIC99" s="78"/>
      <c r="PID99" s="9"/>
      <c r="PIE99" s="9"/>
      <c r="PIF99" s="78"/>
      <c r="PIG99" s="9"/>
      <c r="PIH99" s="9"/>
      <c r="PII99" s="78"/>
      <c r="PIJ99" s="9"/>
      <c r="PIK99" s="9"/>
      <c r="PIL99" s="78"/>
      <c r="PIM99" s="9"/>
      <c r="PIN99" s="9"/>
      <c r="PIO99" s="78"/>
      <c r="PIP99" s="9"/>
      <c r="PIQ99" s="9"/>
      <c r="PIR99" s="78"/>
      <c r="PIS99" s="9"/>
      <c r="PIT99" s="9"/>
      <c r="PIU99" s="78"/>
      <c r="PIV99" s="9"/>
      <c r="PIW99" s="9"/>
      <c r="PIX99" s="78"/>
      <c r="PIY99" s="9"/>
      <c r="PIZ99" s="9"/>
      <c r="PJA99" s="78"/>
      <c r="PJB99" s="9"/>
      <c r="PJC99" s="9"/>
      <c r="PJD99" s="78"/>
      <c r="PJE99" s="9"/>
      <c r="PJF99" s="9"/>
      <c r="PJG99" s="78"/>
      <c r="PJH99" s="9"/>
      <c r="PJI99" s="9"/>
      <c r="PJJ99" s="78"/>
      <c r="PJK99" s="9"/>
      <c r="PJL99" s="9"/>
      <c r="PJM99" s="78"/>
      <c r="PJN99" s="9"/>
      <c r="PJO99" s="9"/>
      <c r="PJP99" s="78"/>
      <c r="PJQ99" s="9"/>
      <c r="PJR99" s="9"/>
      <c r="PJS99" s="78"/>
      <c r="PJT99" s="10"/>
      <c r="PJU99" s="10"/>
      <c r="PJV99" s="10"/>
      <c r="PJW99" s="9"/>
      <c r="PJX99" s="9"/>
      <c r="PJY99" s="78"/>
      <c r="PJZ99" s="10"/>
      <c r="PKA99" s="10"/>
      <c r="PKB99" s="10"/>
      <c r="PKC99" s="9"/>
      <c r="PKD99" s="9"/>
      <c r="PKE99" s="78"/>
      <c r="PKF99" s="9"/>
      <c r="PKG99" s="9"/>
      <c r="PKH99" s="78"/>
      <c r="PKI99" s="10"/>
      <c r="PKJ99" s="10"/>
      <c r="PKK99" s="10"/>
      <c r="PKL99" s="10"/>
      <c r="PKM99" s="10"/>
      <c r="PKN99" s="10"/>
      <c r="PKO99" s="57"/>
      <c r="PKP99" s="58"/>
      <c r="PKQ99" s="9"/>
      <c r="PKR99" s="9"/>
      <c r="PKS99" s="78"/>
      <c r="PKT99" s="9"/>
      <c r="PKU99" s="9"/>
      <c r="PKV99" s="78"/>
      <c r="PKW99" s="9"/>
      <c r="PKX99" s="9"/>
      <c r="PKY99" s="78"/>
      <c r="PKZ99" s="9"/>
      <c r="PLA99" s="9"/>
      <c r="PLB99" s="78"/>
      <c r="PLC99" s="9"/>
      <c r="PLD99" s="9"/>
      <c r="PLE99" s="78"/>
      <c r="PLF99" s="9"/>
      <c r="PLG99" s="9"/>
      <c r="PLH99" s="78"/>
      <c r="PLI99" s="9"/>
      <c r="PLJ99" s="9"/>
      <c r="PLK99" s="78"/>
      <c r="PLL99" s="9"/>
      <c r="PLM99" s="9"/>
      <c r="PLN99" s="78"/>
      <c r="PLO99" s="9"/>
      <c r="PLP99" s="9"/>
      <c r="PLQ99" s="78"/>
      <c r="PLR99" s="9"/>
      <c r="PLS99" s="9"/>
      <c r="PLT99" s="78"/>
      <c r="PLU99" s="9"/>
      <c r="PLV99" s="9"/>
      <c r="PLW99" s="78"/>
      <c r="PLX99" s="9"/>
      <c r="PLY99" s="9"/>
      <c r="PLZ99" s="78"/>
      <c r="PMA99" s="9"/>
      <c r="PMB99" s="9"/>
      <c r="PMC99" s="78"/>
      <c r="PMD99" s="9"/>
      <c r="PME99" s="9"/>
      <c r="PMF99" s="78"/>
      <c r="PMG99" s="9"/>
      <c r="PMH99" s="9"/>
      <c r="PMI99" s="78"/>
      <c r="PMJ99" s="9"/>
      <c r="PMK99" s="9"/>
      <c r="PML99" s="78"/>
      <c r="PMM99" s="9"/>
      <c r="PMN99" s="9"/>
      <c r="PMO99" s="78"/>
      <c r="PMP99" s="9"/>
      <c r="PMQ99" s="9"/>
      <c r="PMR99" s="78"/>
      <c r="PMS99" s="9"/>
      <c r="PMT99" s="9"/>
      <c r="PMU99" s="78"/>
      <c r="PMV99" s="9"/>
      <c r="PMW99" s="9"/>
      <c r="PMX99" s="78"/>
      <c r="PMY99" s="9"/>
      <c r="PMZ99" s="9"/>
      <c r="PNA99" s="78"/>
      <c r="PNB99" s="10"/>
      <c r="PNC99" s="10"/>
      <c r="PND99" s="10"/>
      <c r="PNE99" s="9"/>
      <c r="PNF99" s="9"/>
      <c r="PNG99" s="78"/>
      <c r="PNH99" s="10"/>
      <c r="PNI99" s="10"/>
      <c r="PNJ99" s="10"/>
      <c r="PNK99" s="9"/>
      <c r="PNL99" s="9"/>
      <c r="PNM99" s="78"/>
      <c r="PNN99" s="9"/>
      <c r="PNO99" s="9"/>
      <c r="PNP99" s="78"/>
      <c r="PNQ99" s="10"/>
      <c r="PNR99" s="10"/>
      <c r="PNS99" s="10"/>
      <c r="PNT99" s="10"/>
      <c r="PNU99" s="10"/>
      <c r="PNV99" s="10"/>
      <c r="PNW99" s="57"/>
      <c r="PNX99" s="58"/>
      <c r="PNY99" s="9"/>
      <c r="PNZ99" s="9"/>
      <c r="POA99" s="78"/>
      <c r="POB99" s="9"/>
      <c r="POC99" s="9"/>
      <c r="POD99" s="78"/>
      <c r="POE99" s="9"/>
      <c r="POF99" s="9"/>
      <c r="POG99" s="78"/>
      <c r="POH99" s="9"/>
      <c r="POI99" s="9"/>
      <c r="POJ99" s="78"/>
      <c r="POK99" s="9"/>
      <c r="POL99" s="9"/>
      <c r="POM99" s="78"/>
      <c r="PON99" s="9"/>
      <c r="POO99" s="9"/>
      <c r="POP99" s="78"/>
      <c r="POQ99" s="9"/>
      <c r="POR99" s="9"/>
      <c r="POS99" s="78"/>
      <c r="POT99" s="9"/>
      <c r="POU99" s="9"/>
      <c r="POV99" s="78"/>
      <c r="POW99" s="9"/>
      <c r="POX99" s="9"/>
      <c r="POY99" s="78"/>
      <c r="POZ99" s="9"/>
      <c r="PPA99" s="9"/>
      <c r="PPB99" s="78"/>
      <c r="PPC99" s="9"/>
      <c r="PPD99" s="9"/>
      <c r="PPE99" s="78"/>
      <c r="PPF99" s="9"/>
      <c r="PPG99" s="9"/>
      <c r="PPH99" s="78"/>
      <c r="PPI99" s="9"/>
      <c r="PPJ99" s="9"/>
      <c r="PPK99" s="78"/>
      <c r="PPL99" s="9"/>
      <c r="PPM99" s="9"/>
      <c r="PPN99" s="78"/>
      <c r="PPO99" s="9"/>
      <c r="PPP99" s="9"/>
      <c r="PPQ99" s="78"/>
      <c r="PPR99" s="9"/>
      <c r="PPS99" s="9"/>
      <c r="PPT99" s="78"/>
      <c r="PPU99" s="9"/>
      <c r="PPV99" s="9"/>
      <c r="PPW99" s="78"/>
      <c r="PPX99" s="9"/>
      <c r="PPY99" s="9"/>
      <c r="PPZ99" s="78"/>
      <c r="PQA99" s="9"/>
      <c r="PQB99" s="9"/>
      <c r="PQC99" s="78"/>
      <c r="PQD99" s="9"/>
      <c r="PQE99" s="9"/>
      <c r="PQF99" s="78"/>
      <c r="PQG99" s="9"/>
      <c r="PQH99" s="9"/>
      <c r="PQI99" s="78"/>
      <c r="PQJ99" s="10"/>
      <c r="PQK99" s="10"/>
      <c r="PQL99" s="10"/>
      <c r="PQM99" s="9"/>
      <c r="PQN99" s="9"/>
      <c r="PQO99" s="78"/>
      <c r="PQP99" s="10"/>
      <c r="PQQ99" s="10"/>
      <c r="PQR99" s="10"/>
      <c r="PQS99" s="9"/>
      <c r="PQT99" s="9"/>
      <c r="PQU99" s="78"/>
      <c r="PQV99" s="9"/>
      <c r="PQW99" s="9"/>
      <c r="PQX99" s="78"/>
      <c r="PQY99" s="10"/>
      <c r="PQZ99" s="10"/>
      <c r="PRA99" s="10"/>
      <c r="PRB99" s="10"/>
      <c r="PRC99" s="10"/>
      <c r="PRD99" s="10"/>
      <c r="PRE99" s="57"/>
      <c r="PRF99" s="58"/>
      <c r="PRG99" s="9"/>
      <c r="PRH99" s="9"/>
      <c r="PRI99" s="78"/>
      <c r="PRJ99" s="9"/>
      <c r="PRK99" s="9"/>
      <c r="PRL99" s="78"/>
      <c r="PRM99" s="9"/>
      <c r="PRN99" s="9"/>
      <c r="PRO99" s="78"/>
      <c r="PRP99" s="9"/>
      <c r="PRQ99" s="9"/>
      <c r="PRR99" s="78"/>
      <c r="PRS99" s="9"/>
      <c r="PRT99" s="9"/>
      <c r="PRU99" s="78"/>
      <c r="PRV99" s="9"/>
      <c r="PRW99" s="9"/>
      <c r="PRX99" s="78"/>
      <c r="PRY99" s="9"/>
      <c r="PRZ99" s="9"/>
      <c r="PSA99" s="78"/>
      <c r="PSB99" s="9"/>
      <c r="PSC99" s="9"/>
      <c r="PSD99" s="78"/>
      <c r="PSE99" s="9"/>
      <c r="PSF99" s="9"/>
      <c r="PSG99" s="78"/>
      <c r="PSH99" s="9"/>
      <c r="PSI99" s="9"/>
      <c r="PSJ99" s="78"/>
      <c r="PSK99" s="9"/>
      <c r="PSL99" s="9"/>
      <c r="PSM99" s="78"/>
      <c r="PSN99" s="9"/>
      <c r="PSO99" s="9"/>
      <c r="PSP99" s="78"/>
      <c r="PSQ99" s="9"/>
      <c r="PSR99" s="9"/>
      <c r="PSS99" s="78"/>
      <c r="PST99" s="9"/>
      <c r="PSU99" s="9"/>
      <c r="PSV99" s="78"/>
      <c r="PSW99" s="9"/>
      <c r="PSX99" s="9"/>
      <c r="PSY99" s="78"/>
      <c r="PSZ99" s="9"/>
      <c r="PTA99" s="9"/>
      <c r="PTB99" s="78"/>
      <c r="PTC99" s="9"/>
      <c r="PTD99" s="9"/>
      <c r="PTE99" s="78"/>
      <c r="PTF99" s="9"/>
      <c r="PTG99" s="9"/>
      <c r="PTH99" s="78"/>
      <c r="PTI99" s="9"/>
      <c r="PTJ99" s="9"/>
      <c r="PTK99" s="78"/>
      <c r="PTL99" s="9"/>
      <c r="PTM99" s="9"/>
      <c r="PTN99" s="78"/>
      <c r="PTO99" s="9"/>
      <c r="PTP99" s="9"/>
      <c r="PTQ99" s="78"/>
      <c r="PTR99" s="10"/>
      <c r="PTS99" s="10"/>
      <c r="PTT99" s="10"/>
      <c r="PTU99" s="9"/>
      <c r="PTV99" s="9"/>
      <c r="PTW99" s="78"/>
      <c r="PTX99" s="10"/>
      <c r="PTY99" s="10"/>
      <c r="PTZ99" s="10"/>
      <c r="PUA99" s="9"/>
      <c r="PUB99" s="9"/>
      <c r="PUC99" s="78"/>
      <c r="PUD99" s="9"/>
      <c r="PUE99" s="9"/>
      <c r="PUF99" s="78"/>
      <c r="PUG99" s="10"/>
      <c r="PUH99" s="10"/>
      <c r="PUI99" s="10"/>
      <c r="PUJ99" s="10"/>
      <c r="PUK99" s="10"/>
      <c r="PUL99" s="10"/>
      <c r="PUM99" s="57"/>
      <c r="PUN99" s="58"/>
      <c r="PUO99" s="9"/>
      <c r="PUP99" s="9"/>
      <c r="PUQ99" s="78"/>
      <c r="PUR99" s="9"/>
      <c r="PUS99" s="9"/>
      <c r="PUT99" s="78"/>
      <c r="PUU99" s="9"/>
      <c r="PUV99" s="9"/>
      <c r="PUW99" s="78"/>
      <c r="PUX99" s="9"/>
      <c r="PUY99" s="9"/>
      <c r="PUZ99" s="78"/>
      <c r="PVA99" s="9"/>
      <c r="PVB99" s="9"/>
      <c r="PVC99" s="78"/>
      <c r="PVD99" s="9"/>
      <c r="PVE99" s="9"/>
      <c r="PVF99" s="78"/>
      <c r="PVG99" s="9"/>
      <c r="PVH99" s="9"/>
      <c r="PVI99" s="78"/>
      <c r="PVJ99" s="9"/>
      <c r="PVK99" s="9"/>
      <c r="PVL99" s="78"/>
      <c r="PVM99" s="9"/>
      <c r="PVN99" s="9"/>
      <c r="PVO99" s="78"/>
      <c r="PVP99" s="9"/>
      <c r="PVQ99" s="9"/>
      <c r="PVR99" s="78"/>
      <c r="PVS99" s="9"/>
      <c r="PVT99" s="9"/>
      <c r="PVU99" s="78"/>
      <c r="PVV99" s="9"/>
      <c r="PVW99" s="9"/>
      <c r="PVX99" s="78"/>
      <c r="PVY99" s="9"/>
      <c r="PVZ99" s="9"/>
      <c r="PWA99" s="78"/>
      <c r="PWB99" s="9"/>
      <c r="PWC99" s="9"/>
      <c r="PWD99" s="78"/>
      <c r="PWE99" s="9"/>
      <c r="PWF99" s="9"/>
      <c r="PWG99" s="78"/>
      <c r="PWH99" s="9"/>
      <c r="PWI99" s="9"/>
      <c r="PWJ99" s="78"/>
      <c r="PWK99" s="9"/>
      <c r="PWL99" s="9"/>
      <c r="PWM99" s="78"/>
      <c r="PWN99" s="9"/>
      <c r="PWO99" s="9"/>
      <c r="PWP99" s="78"/>
      <c r="PWQ99" s="9"/>
      <c r="PWR99" s="9"/>
      <c r="PWS99" s="78"/>
      <c r="PWT99" s="9"/>
      <c r="PWU99" s="9"/>
      <c r="PWV99" s="78"/>
      <c r="PWW99" s="9"/>
      <c r="PWX99" s="9"/>
      <c r="PWY99" s="78"/>
      <c r="PWZ99" s="10"/>
      <c r="PXA99" s="10"/>
      <c r="PXB99" s="10"/>
      <c r="PXC99" s="9"/>
      <c r="PXD99" s="9"/>
      <c r="PXE99" s="78"/>
      <c r="PXF99" s="10"/>
      <c r="PXG99" s="10"/>
      <c r="PXH99" s="10"/>
      <c r="PXI99" s="9"/>
      <c r="PXJ99" s="9"/>
      <c r="PXK99" s="78"/>
      <c r="PXL99" s="9"/>
      <c r="PXM99" s="9"/>
      <c r="PXN99" s="78"/>
      <c r="PXO99" s="10"/>
      <c r="PXP99" s="10"/>
      <c r="PXQ99" s="10"/>
      <c r="PXR99" s="10"/>
      <c r="PXS99" s="10"/>
      <c r="PXT99" s="10"/>
      <c r="PXU99" s="57"/>
      <c r="PXV99" s="58"/>
      <c r="PXW99" s="9"/>
      <c r="PXX99" s="9"/>
      <c r="PXY99" s="78"/>
      <c r="PXZ99" s="9"/>
      <c r="PYA99" s="9"/>
      <c r="PYB99" s="78"/>
      <c r="PYC99" s="9"/>
      <c r="PYD99" s="9"/>
      <c r="PYE99" s="78"/>
      <c r="PYF99" s="9"/>
      <c r="PYG99" s="9"/>
      <c r="PYH99" s="78"/>
      <c r="PYI99" s="9"/>
      <c r="PYJ99" s="9"/>
      <c r="PYK99" s="78"/>
      <c r="PYL99" s="9"/>
      <c r="PYM99" s="9"/>
      <c r="PYN99" s="78"/>
      <c r="PYO99" s="9"/>
      <c r="PYP99" s="9"/>
      <c r="PYQ99" s="78"/>
      <c r="PYR99" s="9"/>
      <c r="PYS99" s="9"/>
      <c r="PYT99" s="78"/>
      <c r="PYU99" s="9"/>
      <c r="PYV99" s="9"/>
      <c r="PYW99" s="78"/>
      <c r="PYX99" s="9"/>
      <c r="PYY99" s="9"/>
      <c r="PYZ99" s="78"/>
      <c r="PZA99" s="9"/>
      <c r="PZB99" s="9"/>
      <c r="PZC99" s="78"/>
      <c r="PZD99" s="9"/>
      <c r="PZE99" s="9"/>
      <c r="PZF99" s="78"/>
      <c r="PZG99" s="9"/>
      <c r="PZH99" s="9"/>
      <c r="PZI99" s="78"/>
      <c r="PZJ99" s="9"/>
      <c r="PZK99" s="9"/>
      <c r="PZL99" s="78"/>
      <c r="PZM99" s="9"/>
      <c r="PZN99" s="9"/>
      <c r="PZO99" s="78"/>
      <c r="PZP99" s="9"/>
      <c r="PZQ99" s="9"/>
      <c r="PZR99" s="78"/>
      <c r="PZS99" s="9"/>
      <c r="PZT99" s="9"/>
      <c r="PZU99" s="78"/>
      <c r="PZV99" s="9"/>
      <c r="PZW99" s="9"/>
      <c r="PZX99" s="78"/>
      <c r="PZY99" s="9"/>
      <c r="PZZ99" s="9"/>
      <c r="QAA99" s="78"/>
      <c r="QAB99" s="9"/>
      <c r="QAC99" s="9"/>
      <c r="QAD99" s="78"/>
      <c r="QAE99" s="9"/>
      <c r="QAF99" s="9"/>
      <c r="QAG99" s="78"/>
      <c r="QAH99" s="10"/>
      <c r="QAI99" s="10"/>
      <c r="QAJ99" s="10"/>
      <c r="QAK99" s="9"/>
      <c r="QAL99" s="9"/>
      <c r="QAM99" s="78"/>
      <c r="QAN99" s="10"/>
      <c r="QAO99" s="10"/>
      <c r="QAP99" s="10"/>
      <c r="QAQ99" s="9"/>
      <c r="QAR99" s="9"/>
      <c r="QAS99" s="78"/>
      <c r="QAT99" s="9"/>
      <c r="QAU99" s="9"/>
      <c r="QAV99" s="78"/>
      <c r="QAW99" s="10"/>
      <c r="QAX99" s="10"/>
      <c r="QAY99" s="10"/>
      <c r="QAZ99" s="10"/>
      <c r="QBA99" s="10"/>
      <c r="QBB99" s="10"/>
      <c r="QBC99" s="57"/>
      <c r="QBD99" s="58"/>
      <c r="QBE99" s="9"/>
      <c r="QBF99" s="9"/>
      <c r="QBG99" s="78"/>
      <c r="QBH99" s="9"/>
      <c r="QBI99" s="9"/>
      <c r="QBJ99" s="78"/>
      <c r="QBK99" s="9"/>
      <c r="QBL99" s="9"/>
      <c r="QBM99" s="78"/>
      <c r="QBN99" s="9"/>
      <c r="QBO99" s="9"/>
      <c r="QBP99" s="78"/>
      <c r="QBQ99" s="9"/>
      <c r="QBR99" s="9"/>
      <c r="QBS99" s="78"/>
      <c r="QBT99" s="9"/>
      <c r="QBU99" s="9"/>
      <c r="QBV99" s="78"/>
      <c r="QBW99" s="9"/>
      <c r="QBX99" s="9"/>
      <c r="QBY99" s="78"/>
      <c r="QBZ99" s="9"/>
      <c r="QCA99" s="9"/>
      <c r="QCB99" s="78"/>
      <c r="QCC99" s="9"/>
      <c r="QCD99" s="9"/>
      <c r="QCE99" s="78"/>
      <c r="QCF99" s="9"/>
      <c r="QCG99" s="9"/>
      <c r="QCH99" s="78"/>
      <c r="QCI99" s="9"/>
      <c r="QCJ99" s="9"/>
      <c r="QCK99" s="78"/>
      <c r="QCL99" s="9"/>
      <c r="QCM99" s="9"/>
      <c r="QCN99" s="78"/>
      <c r="QCO99" s="9"/>
      <c r="QCP99" s="9"/>
      <c r="QCQ99" s="78"/>
      <c r="QCR99" s="9"/>
      <c r="QCS99" s="9"/>
      <c r="QCT99" s="78"/>
      <c r="QCU99" s="9"/>
      <c r="QCV99" s="9"/>
      <c r="QCW99" s="78"/>
      <c r="QCX99" s="9"/>
      <c r="QCY99" s="9"/>
      <c r="QCZ99" s="78"/>
      <c r="QDA99" s="9"/>
      <c r="QDB99" s="9"/>
      <c r="QDC99" s="78"/>
      <c r="QDD99" s="9"/>
      <c r="QDE99" s="9"/>
      <c r="QDF99" s="78"/>
      <c r="QDG99" s="9"/>
      <c r="QDH99" s="9"/>
      <c r="QDI99" s="78"/>
      <c r="QDJ99" s="9"/>
      <c r="QDK99" s="9"/>
      <c r="QDL99" s="78"/>
      <c r="QDM99" s="9"/>
      <c r="QDN99" s="9"/>
      <c r="QDO99" s="78"/>
      <c r="QDP99" s="10"/>
      <c r="QDQ99" s="10"/>
      <c r="QDR99" s="10"/>
      <c r="QDS99" s="9"/>
      <c r="QDT99" s="9"/>
      <c r="QDU99" s="78"/>
      <c r="QDV99" s="10"/>
      <c r="QDW99" s="10"/>
      <c r="QDX99" s="10"/>
      <c r="QDY99" s="9"/>
      <c r="QDZ99" s="9"/>
      <c r="QEA99" s="78"/>
      <c r="QEB99" s="9"/>
      <c r="QEC99" s="9"/>
      <c r="QED99" s="78"/>
      <c r="QEE99" s="10"/>
      <c r="QEF99" s="10"/>
      <c r="QEG99" s="10"/>
      <c r="QEH99" s="10"/>
      <c r="QEI99" s="10"/>
      <c r="QEJ99" s="10"/>
      <c r="QEK99" s="57"/>
      <c r="QEL99" s="58"/>
      <c r="QEM99" s="9"/>
      <c r="QEN99" s="9"/>
      <c r="QEO99" s="78"/>
      <c r="QEP99" s="9"/>
      <c r="QEQ99" s="9"/>
      <c r="QER99" s="78"/>
      <c r="QES99" s="9"/>
      <c r="QET99" s="9"/>
      <c r="QEU99" s="78"/>
      <c r="QEV99" s="9"/>
      <c r="QEW99" s="9"/>
      <c r="QEX99" s="78"/>
      <c r="QEY99" s="9"/>
      <c r="QEZ99" s="9"/>
      <c r="QFA99" s="78"/>
      <c r="QFB99" s="9"/>
      <c r="QFC99" s="9"/>
      <c r="QFD99" s="78"/>
      <c r="QFE99" s="9"/>
      <c r="QFF99" s="9"/>
      <c r="QFG99" s="78"/>
      <c r="QFH99" s="9"/>
      <c r="QFI99" s="9"/>
      <c r="QFJ99" s="78"/>
      <c r="QFK99" s="9"/>
      <c r="QFL99" s="9"/>
      <c r="QFM99" s="78"/>
      <c r="QFN99" s="9"/>
      <c r="QFO99" s="9"/>
      <c r="QFP99" s="78"/>
      <c r="QFQ99" s="9"/>
      <c r="QFR99" s="9"/>
      <c r="QFS99" s="78"/>
      <c r="QFT99" s="9"/>
      <c r="QFU99" s="9"/>
      <c r="QFV99" s="78"/>
      <c r="QFW99" s="9"/>
      <c r="QFX99" s="9"/>
      <c r="QFY99" s="78"/>
      <c r="QFZ99" s="9"/>
      <c r="QGA99" s="9"/>
      <c r="QGB99" s="78"/>
      <c r="QGC99" s="9"/>
      <c r="QGD99" s="9"/>
      <c r="QGE99" s="78"/>
      <c r="QGF99" s="9"/>
      <c r="QGG99" s="9"/>
      <c r="QGH99" s="78"/>
      <c r="QGI99" s="9"/>
      <c r="QGJ99" s="9"/>
      <c r="QGK99" s="78"/>
      <c r="QGL99" s="9"/>
      <c r="QGM99" s="9"/>
      <c r="QGN99" s="78"/>
      <c r="QGO99" s="9"/>
      <c r="QGP99" s="9"/>
      <c r="QGQ99" s="78"/>
      <c r="QGR99" s="9"/>
      <c r="QGS99" s="9"/>
      <c r="QGT99" s="78"/>
      <c r="QGU99" s="9"/>
      <c r="QGV99" s="9"/>
      <c r="QGW99" s="78"/>
      <c r="QGX99" s="10"/>
      <c r="QGY99" s="10"/>
      <c r="QGZ99" s="10"/>
      <c r="QHA99" s="9"/>
      <c r="QHB99" s="9"/>
      <c r="QHC99" s="78"/>
      <c r="QHD99" s="10"/>
      <c r="QHE99" s="10"/>
      <c r="QHF99" s="10"/>
      <c r="QHG99" s="9"/>
      <c r="QHH99" s="9"/>
      <c r="QHI99" s="78"/>
      <c r="QHJ99" s="9"/>
      <c r="QHK99" s="9"/>
      <c r="QHL99" s="78"/>
      <c r="QHM99" s="10"/>
      <c r="QHN99" s="10"/>
      <c r="QHO99" s="10"/>
      <c r="QHP99" s="10"/>
      <c r="QHQ99" s="10"/>
      <c r="QHR99" s="10"/>
      <c r="QHS99" s="57"/>
      <c r="QHT99" s="58"/>
      <c r="QHU99" s="9"/>
      <c r="QHV99" s="9"/>
      <c r="QHW99" s="78"/>
      <c r="QHX99" s="9"/>
      <c r="QHY99" s="9"/>
      <c r="QHZ99" s="78"/>
      <c r="QIA99" s="9"/>
      <c r="QIB99" s="9"/>
      <c r="QIC99" s="78"/>
      <c r="QID99" s="9"/>
      <c r="QIE99" s="9"/>
      <c r="QIF99" s="78"/>
      <c r="QIG99" s="9"/>
      <c r="QIH99" s="9"/>
      <c r="QII99" s="78"/>
      <c r="QIJ99" s="9"/>
      <c r="QIK99" s="9"/>
      <c r="QIL99" s="78"/>
      <c r="QIM99" s="9"/>
      <c r="QIN99" s="9"/>
      <c r="QIO99" s="78"/>
      <c r="QIP99" s="9"/>
      <c r="QIQ99" s="9"/>
      <c r="QIR99" s="78"/>
      <c r="QIS99" s="9"/>
      <c r="QIT99" s="9"/>
      <c r="QIU99" s="78"/>
      <c r="QIV99" s="9"/>
      <c r="QIW99" s="9"/>
      <c r="QIX99" s="78"/>
      <c r="QIY99" s="9"/>
      <c r="QIZ99" s="9"/>
      <c r="QJA99" s="78"/>
      <c r="QJB99" s="9"/>
      <c r="QJC99" s="9"/>
      <c r="QJD99" s="78"/>
      <c r="QJE99" s="9"/>
      <c r="QJF99" s="9"/>
      <c r="QJG99" s="78"/>
      <c r="QJH99" s="9"/>
      <c r="QJI99" s="9"/>
      <c r="QJJ99" s="78"/>
      <c r="QJK99" s="9"/>
      <c r="QJL99" s="9"/>
      <c r="QJM99" s="78"/>
      <c r="QJN99" s="9"/>
      <c r="QJO99" s="9"/>
      <c r="QJP99" s="78"/>
      <c r="QJQ99" s="9"/>
      <c r="QJR99" s="9"/>
      <c r="QJS99" s="78"/>
      <c r="QJT99" s="9"/>
      <c r="QJU99" s="9"/>
      <c r="QJV99" s="78"/>
      <c r="QJW99" s="9"/>
      <c r="QJX99" s="9"/>
      <c r="QJY99" s="78"/>
      <c r="QJZ99" s="9"/>
      <c r="QKA99" s="9"/>
      <c r="QKB99" s="78"/>
      <c r="QKC99" s="9"/>
      <c r="QKD99" s="9"/>
      <c r="QKE99" s="78"/>
      <c r="QKF99" s="10"/>
      <c r="QKG99" s="10"/>
      <c r="QKH99" s="10"/>
      <c r="QKI99" s="9"/>
      <c r="QKJ99" s="9"/>
      <c r="QKK99" s="78"/>
      <c r="QKL99" s="10"/>
      <c r="QKM99" s="10"/>
      <c r="QKN99" s="10"/>
      <c r="QKO99" s="9"/>
      <c r="QKP99" s="9"/>
      <c r="QKQ99" s="78"/>
      <c r="QKR99" s="9"/>
      <c r="QKS99" s="9"/>
      <c r="QKT99" s="78"/>
      <c r="QKU99" s="10"/>
      <c r="QKV99" s="10"/>
      <c r="QKW99" s="10"/>
      <c r="QKX99" s="10"/>
      <c r="QKY99" s="10"/>
      <c r="QKZ99" s="10"/>
      <c r="QLA99" s="57"/>
      <c r="QLB99" s="58"/>
      <c r="QLC99" s="9"/>
      <c r="QLD99" s="9"/>
      <c r="QLE99" s="78"/>
      <c r="QLF99" s="9"/>
      <c r="QLG99" s="9"/>
      <c r="QLH99" s="78"/>
      <c r="QLI99" s="9"/>
      <c r="QLJ99" s="9"/>
      <c r="QLK99" s="78"/>
      <c r="QLL99" s="9"/>
      <c r="QLM99" s="9"/>
      <c r="QLN99" s="78"/>
      <c r="QLO99" s="9"/>
      <c r="QLP99" s="9"/>
      <c r="QLQ99" s="78"/>
      <c r="QLR99" s="9"/>
      <c r="QLS99" s="9"/>
      <c r="QLT99" s="78"/>
      <c r="QLU99" s="9"/>
      <c r="QLV99" s="9"/>
      <c r="QLW99" s="78"/>
      <c r="QLX99" s="9"/>
      <c r="QLY99" s="9"/>
      <c r="QLZ99" s="78"/>
      <c r="QMA99" s="9"/>
      <c r="QMB99" s="9"/>
      <c r="QMC99" s="78"/>
      <c r="QMD99" s="9"/>
      <c r="QME99" s="9"/>
      <c r="QMF99" s="78"/>
      <c r="QMG99" s="9"/>
      <c r="QMH99" s="9"/>
      <c r="QMI99" s="78"/>
      <c r="QMJ99" s="9"/>
      <c r="QMK99" s="9"/>
      <c r="QML99" s="78"/>
      <c r="QMM99" s="9"/>
      <c r="QMN99" s="9"/>
      <c r="QMO99" s="78"/>
      <c r="QMP99" s="9"/>
      <c r="QMQ99" s="9"/>
      <c r="QMR99" s="78"/>
      <c r="QMS99" s="9"/>
      <c r="QMT99" s="9"/>
      <c r="QMU99" s="78"/>
      <c r="QMV99" s="9"/>
      <c r="QMW99" s="9"/>
      <c r="QMX99" s="78"/>
      <c r="QMY99" s="9"/>
      <c r="QMZ99" s="9"/>
      <c r="QNA99" s="78"/>
      <c r="QNB99" s="9"/>
      <c r="QNC99" s="9"/>
      <c r="QND99" s="78"/>
      <c r="QNE99" s="9"/>
      <c r="QNF99" s="9"/>
      <c r="QNG99" s="78"/>
      <c r="QNH99" s="9"/>
      <c r="QNI99" s="9"/>
      <c r="QNJ99" s="78"/>
      <c r="QNK99" s="9"/>
      <c r="QNL99" s="9"/>
      <c r="QNM99" s="78"/>
      <c r="QNN99" s="10"/>
      <c r="QNO99" s="10"/>
      <c r="QNP99" s="10"/>
      <c r="QNQ99" s="9"/>
      <c r="QNR99" s="9"/>
      <c r="QNS99" s="78"/>
      <c r="QNT99" s="10"/>
      <c r="QNU99" s="10"/>
      <c r="QNV99" s="10"/>
      <c r="QNW99" s="9"/>
      <c r="QNX99" s="9"/>
      <c r="QNY99" s="78"/>
      <c r="QNZ99" s="9"/>
      <c r="QOA99" s="9"/>
      <c r="QOB99" s="78"/>
      <c r="QOC99" s="10"/>
      <c r="QOD99" s="10"/>
      <c r="QOE99" s="10"/>
      <c r="QOF99" s="10"/>
      <c r="QOG99" s="10"/>
      <c r="QOH99" s="10"/>
      <c r="QOI99" s="57"/>
      <c r="QOJ99" s="58"/>
      <c r="QOK99" s="9"/>
      <c r="QOL99" s="9"/>
      <c r="QOM99" s="78"/>
      <c r="QON99" s="9"/>
      <c r="QOO99" s="9"/>
      <c r="QOP99" s="78"/>
      <c r="QOQ99" s="9"/>
      <c r="QOR99" s="9"/>
      <c r="QOS99" s="78"/>
      <c r="QOT99" s="9"/>
      <c r="QOU99" s="9"/>
      <c r="QOV99" s="78"/>
      <c r="QOW99" s="9"/>
      <c r="QOX99" s="9"/>
      <c r="QOY99" s="78"/>
      <c r="QOZ99" s="9"/>
      <c r="QPA99" s="9"/>
      <c r="QPB99" s="78"/>
      <c r="QPC99" s="9"/>
      <c r="QPD99" s="9"/>
      <c r="QPE99" s="78"/>
      <c r="QPF99" s="9"/>
      <c r="QPG99" s="9"/>
      <c r="QPH99" s="78"/>
      <c r="QPI99" s="9"/>
      <c r="QPJ99" s="9"/>
      <c r="QPK99" s="78"/>
      <c r="QPL99" s="9"/>
      <c r="QPM99" s="9"/>
      <c r="QPN99" s="78"/>
      <c r="QPO99" s="9"/>
      <c r="QPP99" s="9"/>
      <c r="QPQ99" s="78"/>
      <c r="QPR99" s="9"/>
      <c r="QPS99" s="9"/>
      <c r="QPT99" s="78"/>
      <c r="QPU99" s="9"/>
      <c r="QPV99" s="9"/>
      <c r="QPW99" s="78"/>
      <c r="QPX99" s="9"/>
      <c r="QPY99" s="9"/>
      <c r="QPZ99" s="78"/>
      <c r="QQA99" s="9"/>
      <c r="QQB99" s="9"/>
      <c r="QQC99" s="78"/>
      <c r="QQD99" s="9"/>
      <c r="QQE99" s="9"/>
      <c r="QQF99" s="78"/>
      <c r="QQG99" s="9"/>
      <c r="QQH99" s="9"/>
      <c r="QQI99" s="78"/>
      <c r="QQJ99" s="9"/>
      <c r="QQK99" s="9"/>
      <c r="QQL99" s="78"/>
      <c r="QQM99" s="9"/>
      <c r="QQN99" s="9"/>
      <c r="QQO99" s="78"/>
      <c r="QQP99" s="9"/>
      <c r="QQQ99" s="9"/>
      <c r="QQR99" s="78"/>
      <c r="QQS99" s="9"/>
      <c r="QQT99" s="9"/>
      <c r="QQU99" s="78"/>
      <c r="QQV99" s="10"/>
      <c r="QQW99" s="10"/>
      <c r="QQX99" s="10"/>
      <c r="QQY99" s="9"/>
      <c r="QQZ99" s="9"/>
      <c r="QRA99" s="78"/>
      <c r="QRB99" s="10"/>
      <c r="QRC99" s="10"/>
      <c r="QRD99" s="10"/>
      <c r="QRE99" s="9"/>
      <c r="QRF99" s="9"/>
      <c r="QRG99" s="78"/>
      <c r="QRH99" s="9"/>
      <c r="QRI99" s="9"/>
      <c r="QRJ99" s="78"/>
      <c r="QRK99" s="10"/>
      <c r="QRL99" s="10"/>
      <c r="QRM99" s="10"/>
      <c r="QRN99" s="10"/>
      <c r="QRO99" s="10"/>
      <c r="QRP99" s="10"/>
      <c r="QRQ99" s="57"/>
      <c r="QRR99" s="58"/>
      <c r="QRS99" s="9"/>
      <c r="QRT99" s="9"/>
      <c r="QRU99" s="78"/>
      <c r="QRV99" s="9"/>
      <c r="QRW99" s="9"/>
      <c r="QRX99" s="78"/>
      <c r="QRY99" s="9"/>
      <c r="QRZ99" s="9"/>
      <c r="QSA99" s="78"/>
      <c r="QSB99" s="9"/>
      <c r="QSC99" s="9"/>
      <c r="QSD99" s="78"/>
      <c r="QSE99" s="9"/>
      <c r="QSF99" s="9"/>
      <c r="QSG99" s="78"/>
      <c r="QSH99" s="9"/>
      <c r="QSI99" s="9"/>
      <c r="QSJ99" s="78"/>
      <c r="QSK99" s="9"/>
      <c r="QSL99" s="9"/>
      <c r="QSM99" s="78"/>
      <c r="QSN99" s="9"/>
      <c r="QSO99" s="9"/>
      <c r="QSP99" s="78"/>
      <c r="QSQ99" s="9"/>
      <c r="QSR99" s="9"/>
      <c r="QSS99" s="78"/>
      <c r="QST99" s="9"/>
      <c r="QSU99" s="9"/>
      <c r="QSV99" s="78"/>
      <c r="QSW99" s="9"/>
      <c r="QSX99" s="9"/>
      <c r="QSY99" s="78"/>
      <c r="QSZ99" s="9"/>
      <c r="QTA99" s="9"/>
      <c r="QTB99" s="78"/>
      <c r="QTC99" s="9"/>
      <c r="QTD99" s="9"/>
      <c r="QTE99" s="78"/>
      <c r="QTF99" s="9"/>
      <c r="QTG99" s="9"/>
      <c r="QTH99" s="78"/>
      <c r="QTI99" s="9"/>
      <c r="QTJ99" s="9"/>
      <c r="QTK99" s="78"/>
      <c r="QTL99" s="9"/>
      <c r="QTM99" s="9"/>
      <c r="QTN99" s="78"/>
      <c r="QTO99" s="9"/>
      <c r="QTP99" s="9"/>
      <c r="QTQ99" s="78"/>
      <c r="QTR99" s="9"/>
      <c r="QTS99" s="9"/>
      <c r="QTT99" s="78"/>
      <c r="QTU99" s="9"/>
      <c r="QTV99" s="9"/>
      <c r="QTW99" s="78"/>
      <c r="QTX99" s="9"/>
      <c r="QTY99" s="9"/>
      <c r="QTZ99" s="78"/>
      <c r="QUA99" s="9"/>
      <c r="QUB99" s="9"/>
      <c r="QUC99" s="78"/>
      <c r="QUD99" s="10"/>
      <c r="QUE99" s="10"/>
      <c r="QUF99" s="10"/>
      <c r="QUG99" s="9"/>
      <c r="QUH99" s="9"/>
      <c r="QUI99" s="78"/>
      <c r="QUJ99" s="10"/>
      <c r="QUK99" s="10"/>
      <c r="QUL99" s="10"/>
      <c r="QUM99" s="9"/>
      <c r="QUN99" s="9"/>
      <c r="QUO99" s="78"/>
      <c r="QUP99" s="9"/>
      <c r="QUQ99" s="9"/>
      <c r="QUR99" s="78"/>
      <c r="QUS99" s="10"/>
      <c r="QUT99" s="10"/>
      <c r="QUU99" s="10"/>
      <c r="QUV99" s="10"/>
      <c r="QUW99" s="10"/>
      <c r="QUX99" s="10"/>
      <c r="QUY99" s="57"/>
      <c r="QUZ99" s="58"/>
      <c r="QVA99" s="9"/>
      <c r="QVB99" s="9"/>
      <c r="QVC99" s="78"/>
      <c r="QVD99" s="9"/>
      <c r="QVE99" s="9"/>
      <c r="QVF99" s="78"/>
      <c r="QVG99" s="9"/>
      <c r="QVH99" s="9"/>
      <c r="QVI99" s="78"/>
      <c r="QVJ99" s="9"/>
      <c r="QVK99" s="9"/>
      <c r="QVL99" s="78"/>
      <c r="QVM99" s="9"/>
      <c r="QVN99" s="9"/>
      <c r="QVO99" s="78"/>
      <c r="QVP99" s="9"/>
      <c r="QVQ99" s="9"/>
      <c r="QVR99" s="78"/>
      <c r="QVS99" s="9"/>
      <c r="QVT99" s="9"/>
      <c r="QVU99" s="78"/>
      <c r="QVV99" s="9"/>
      <c r="QVW99" s="9"/>
      <c r="QVX99" s="78"/>
      <c r="QVY99" s="9"/>
      <c r="QVZ99" s="9"/>
      <c r="QWA99" s="78"/>
      <c r="QWB99" s="9"/>
      <c r="QWC99" s="9"/>
      <c r="QWD99" s="78"/>
      <c r="QWE99" s="9"/>
      <c r="QWF99" s="9"/>
      <c r="QWG99" s="78"/>
      <c r="QWH99" s="9"/>
      <c r="QWI99" s="9"/>
      <c r="QWJ99" s="78"/>
      <c r="QWK99" s="9"/>
      <c r="QWL99" s="9"/>
      <c r="QWM99" s="78"/>
      <c r="QWN99" s="9"/>
      <c r="QWO99" s="9"/>
      <c r="QWP99" s="78"/>
      <c r="QWQ99" s="9"/>
      <c r="QWR99" s="9"/>
      <c r="QWS99" s="78"/>
      <c r="QWT99" s="9"/>
      <c r="QWU99" s="9"/>
      <c r="QWV99" s="78"/>
      <c r="QWW99" s="9"/>
      <c r="QWX99" s="9"/>
      <c r="QWY99" s="78"/>
      <c r="QWZ99" s="9"/>
      <c r="QXA99" s="9"/>
      <c r="QXB99" s="78"/>
      <c r="QXC99" s="9"/>
      <c r="QXD99" s="9"/>
      <c r="QXE99" s="78"/>
      <c r="QXF99" s="9"/>
      <c r="QXG99" s="9"/>
      <c r="QXH99" s="78"/>
      <c r="QXI99" s="9"/>
      <c r="QXJ99" s="9"/>
      <c r="QXK99" s="78"/>
      <c r="QXL99" s="10"/>
      <c r="QXM99" s="10"/>
      <c r="QXN99" s="10"/>
      <c r="QXO99" s="9"/>
      <c r="QXP99" s="9"/>
      <c r="QXQ99" s="78"/>
      <c r="QXR99" s="10"/>
      <c r="QXS99" s="10"/>
      <c r="QXT99" s="10"/>
      <c r="QXU99" s="9"/>
      <c r="QXV99" s="9"/>
      <c r="QXW99" s="78"/>
      <c r="QXX99" s="9"/>
      <c r="QXY99" s="9"/>
      <c r="QXZ99" s="78"/>
      <c r="QYA99" s="10"/>
      <c r="QYB99" s="10"/>
      <c r="QYC99" s="10"/>
      <c r="QYD99" s="10"/>
      <c r="QYE99" s="10"/>
      <c r="QYF99" s="10"/>
      <c r="QYG99" s="57"/>
      <c r="QYH99" s="58"/>
      <c r="QYI99" s="9"/>
      <c r="QYJ99" s="9"/>
      <c r="QYK99" s="78"/>
      <c r="QYL99" s="9"/>
      <c r="QYM99" s="9"/>
      <c r="QYN99" s="78"/>
      <c r="QYO99" s="9"/>
      <c r="QYP99" s="9"/>
      <c r="QYQ99" s="78"/>
      <c r="QYR99" s="9"/>
      <c r="QYS99" s="9"/>
      <c r="QYT99" s="78"/>
      <c r="QYU99" s="9"/>
      <c r="QYV99" s="9"/>
      <c r="QYW99" s="78"/>
      <c r="QYX99" s="9"/>
      <c r="QYY99" s="9"/>
      <c r="QYZ99" s="78"/>
      <c r="QZA99" s="9"/>
      <c r="QZB99" s="9"/>
      <c r="QZC99" s="78"/>
      <c r="QZD99" s="9"/>
      <c r="QZE99" s="9"/>
      <c r="QZF99" s="78"/>
      <c r="QZG99" s="9"/>
      <c r="QZH99" s="9"/>
      <c r="QZI99" s="78"/>
      <c r="QZJ99" s="9"/>
      <c r="QZK99" s="9"/>
      <c r="QZL99" s="78"/>
      <c r="QZM99" s="9"/>
      <c r="QZN99" s="9"/>
      <c r="QZO99" s="78"/>
      <c r="QZP99" s="9"/>
      <c r="QZQ99" s="9"/>
      <c r="QZR99" s="78"/>
      <c r="QZS99" s="9"/>
      <c r="QZT99" s="9"/>
      <c r="QZU99" s="78"/>
      <c r="QZV99" s="9"/>
      <c r="QZW99" s="9"/>
      <c r="QZX99" s="78"/>
      <c r="QZY99" s="9"/>
      <c r="QZZ99" s="9"/>
      <c r="RAA99" s="78"/>
      <c r="RAB99" s="9"/>
      <c r="RAC99" s="9"/>
      <c r="RAD99" s="78"/>
      <c r="RAE99" s="9"/>
      <c r="RAF99" s="9"/>
      <c r="RAG99" s="78"/>
      <c r="RAH99" s="9"/>
      <c r="RAI99" s="9"/>
      <c r="RAJ99" s="78"/>
      <c r="RAK99" s="9"/>
      <c r="RAL99" s="9"/>
      <c r="RAM99" s="78"/>
      <c r="RAN99" s="9"/>
      <c r="RAO99" s="9"/>
      <c r="RAP99" s="78"/>
      <c r="RAQ99" s="9"/>
      <c r="RAR99" s="9"/>
      <c r="RAS99" s="78"/>
      <c r="RAT99" s="10"/>
      <c r="RAU99" s="10"/>
      <c r="RAV99" s="10"/>
      <c r="RAW99" s="9"/>
      <c r="RAX99" s="9"/>
      <c r="RAY99" s="78"/>
      <c r="RAZ99" s="10"/>
      <c r="RBA99" s="10"/>
      <c r="RBB99" s="10"/>
      <c r="RBC99" s="9"/>
      <c r="RBD99" s="9"/>
      <c r="RBE99" s="78"/>
      <c r="RBF99" s="9"/>
      <c r="RBG99" s="9"/>
      <c r="RBH99" s="78"/>
      <c r="RBI99" s="10"/>
      <c r="RBJ99" s="10"/>
      <c r="RBK99" s="10"/>
      <c r="RBL99" s="10"/>
      <c r="RBM99" s="10"/>
      <c r="RBN99" s="10"/>
      <c r="RBO99" s="57"/>
      <c r="RBP99" s="58"/>
      <c r="RBQ99" s="9"/>
      <c r="RBR99" s="9"/>
      <c r="RBS99" s="78"/>
      <c r="RBT99" s="9"/>
      <c r="RBU99" s="9"/>
      <c r="RBV99" s="78"/>
      <c r="RBW99" s="9"/>
      <c r="RBX99" s="9"/>
      <c r="RBY99" s="78"/>
      <c r="RBZ99" s="9"/>
      <c r="RCA99" s="9"/>
      <c r="RCB99" s="78"/>
      <c r="RCC99" s="9"/>
      <c r="RCD99" s="9"/>
      <c r="RCE99" s="78"/>
      <c r="RCF99" s="9"/>
      <c r="RCG99" s="9"/>
      <c r="RCH99" s="78"/>
      <c r="RCI99" s="9"/>
      <c r="RCJ99" s="9"/>
      <c r="RCK99" s="78"/>
      <c r="RCL99" s="9"/>
      <c r="RCM99" s="9"/>
      <c r="RCN99" s="78"/>
      <c r="RCO99" s="9"/>
      <c r="RCP99" s="9"/>
      <c r="RCQ99" s="78"/>
      <c r="RCR99" s="9"/>
      <c r="RCS99" s="9"/>
      <c r="RCT99" s="78"/>
      <c r="RCU99" s="9"/>
      <c r="RCV99" s="9"/>
      <c r="RCW99" s="78"/>
      <c r="RCX99" s="9"/>
      <c r="RCY99" s="9"/>
      <c r="RCZ99" s="78"/>
      <c r="RDA99" s="9"/>
      <c r="RDB99" s="9"/>
      <c r="RDC99" s="78"/>
      <c r="RDD99" s="9"/>
      <c r="RDE99" s="9"/>
      <c r="RDF99" s="78"/>
      <c r="RDG99" s="9"/>
      <c r="RDH99" s="9"/>
      <c r="RDI99" s="78"/>
      <c r="RDJ99" s="9"/>
      <c r="RDK99" s="9"/>
      <c r="RDL99" s="78"/>
      <c r="RDM99" s="9"/>
      <c r="RDN99" s="9"/>
      <c r="RDO99" s="78"/>
      <c r="RDP99" s="9"/>
      <c r="RDQ99" s="9"/>
      <c r="RDR99" s="78"/>
      <c r="RDS99" s="9"/>
      <c r="RDT99" s="9"/>
      <c r="RDU99" s="78"/>
      <c r="RDV99" s="9"/>
      <c r="RDW99" s="9"/>
      <c r="RDX99" s="78"/>
      <c r="RDY99" s="9"/>
      <c r="RDZ99" s="9"/>
      <c r="REA99" s="78"/>
      <c r="REB99" s="10"/>
      <c r="REC99" s="10"/>
      <c r="RED99" s="10"/>
      <c r="REE99" s="9"/>
      <c r="REF99" s="9"/>
      <c r="REG99" s="78"/>
      <c r="REH99" s="10"/>
      <c r="REI99" s="10"/>
      <c r="REJ99" s="10"/>
      <c r="REK99" s="9"/>
      <c r="REL99" s="9"/>
      <c r="REM99" s="78"/>
      <c r="REN99" s="9"/>
      <c r="REO99" s="9"/>
      <c r="REP99" s="78"/>
      <c r="REQ99" s="10"/>
      <c r="RER99" s="10"/>
      <c r="RES99" s="10"/>
      <c r="RET99" s="10"/>
      <c r="REU99" s="10"/>
      <c r="REV99" s="10"/>
      <c r="REW99" s="57"/>
      <c r="REX99" s="58"/>
      <c r="REY99" s="9"/>
      <c r="REZ99" s="9"/>
      <c r="RFA99" s="78"/>
      <c r="RFB99" s="9"/>
      <c r="RFC99" s="9"/>
      <c r="RFD99" s="78"/>
      <c r="RFE99" s="9"/>
      <c r="RFF99" s="9"/>
      <c r="RFG99" s="78"/>
      <c r="RFH99" s="9"/>
      <c r="RFI99" s="9"/>
      <c r="RFJ99" s="78"/>
      <c r="RFK99" s="9"/>
      <c r="RFL99" s="9"/>
      <c r="RFM99" s="78"/>
      <c r="RFN99" s="9"/>
      <c r="RFO99" s="9"/>
      <c r="RFP99" s="78"/>
      <c r="RFQ99" s="9"/>
      <c r="RFR99" s="9"/>
      <c r="RFS99" s="78"/>
      <c r="RFT99" s="9"/>
      <c r="RFU99" s="9"/>
      <c r="RFV99" s="78"/>
      <c r="RFW99" s="9"/>
      <c r="RFX99" s="9"/>
      <c r="RFY99" s="78"/>
      <c r="RFZ99" s="9"/>
      <c r="RGA99" s="9"/>
      <c r="RGB99" s="78"/>
      <c r="RGC99" s="9"/>
      <c r="RGD99" s="9"/>
      <c r="RGE99" s="78"/>
      <c r="RGF99" s="9"/>
      <c r="RGG99" s="9"/>
      <c r="RGH99" s="78"/>
      <c r="RGI99" s="9"/>
      <c r="RGJ99" s="9"/>
      <c r="RGK99" s="78"/>
      <c r="RGL99" s="9"/>
      <c r="RGM99" s="9"/>
      <c r="RGN99" s="78"/>
      <c r="RGO99" s="9"/>
      <c r="RGP99" s="9"/>
      <c r="RGQ99" s="78"/>
      <c r="RGR99" s="9"/>
      <c r="RGS99" s="9"/>
      <c r="RGT99" s="78"/>
      <c r="RGU99" s="9"/>
      <c r="RGV99" s="9"/>
      <c r="RGW99" s="78"/>
      <c r="RGX99" s="9"/>
      <c r="RGY99" s="9"/>
      <c r="RGZ99" s="78"/>
      <c r="RHA99" s="9"/>
      <c r="RHB99" s="9"/>
      <c r="RHC99" s="78"/>
      <c r="RHD99" s="9"/>
      <c r="RHE99" s="9"/>
      <c r="RHF99" s="78"/>
      <c r="RHG99" s="9"/>
      <c r="RHH99" s="9"/>
      <c r="RHI99" s="78"/>
      <c r="RHJ99" s="10"/>
      <c r="RHK99" s="10"/>
      <c r="RHL99" s="10"/>
      <c r="RHM99" s="9"/>
      <c r="RHN99" s="9"/>
      <c r="RHO99" s="78"/>
      <c r="RHP99" s="10"/>
      <c r="RHQ99" s="10"/>
      <c r="RHR99" s="10"/>
      <c r="RHS99" s="9"/>
      <c r="RHT99" s="9"/>
      <c r="RHU99" s="78"/>
      <c r="RHV99" s="9"/>
      <c r="RHW99" s="9"/>
      <c r="RHX99" s="78"/>
      <c r="RHY99" s="10"/>
      <c r="RHZ99" s="10"/>
      <c r="RIA99" s="10"/>
      <c r="RIB99" s="10"/>
      <c r="RIC99" s="10"/>
      <c r="RID99" s="10"/>
      <c r="RIE99" s="57"/>
      <c r="RIF99" s="58"/>
      <c r="RIG99" s="9"/>
      <c r="RIH99" s="9"/>
      <c r="RII99" s="78"/>
      <c r="RIJ99" s="9"/>
      <c r="RIK99" s="9"/>
      <c r="RIL99" s="78"/>
      <c r="RIM99" s="9"/>
      <c r="RIN99" s="9"/>
      <c r="RIO99" s="78"/>
      <c r="RIP99" s="9"/>
      <c r="RIQ99" s="9"/>
      <c r="RIR99" s="78"/>
      <c r="RIS99" s="9"/>
      <c r="RIT99" s="9"/>
      <c r="RIU99" s="78"/>
      <c r="RIV99" s="9"/>
      <c r="RIW99" s="9"/>
      <c r="RIX99" s="78"/>
      <c r="RIY99" s="9"/>
      <c r="RIZ99" s="9"/>
      <c r="RJA99" s="78"/>
      <c r="RJB99" s="9"/>
      <c r="RJC99" s="9"/>
      <c r="RJD99" s="78"/>
      <c r="RJE99" s="9"/>
      <c r="RJF99" s="9"/>
      <c r="RJG99" s="78"/>
      <c r="RJH99" s="9"/>
      <c r="RJI99" s="9"/>
      <c r="RJJ99" s="78"/>
      <c r="RJK99" s="9"/>
      <c r="RJL99" s="9"/>
      <c r="RJM99" s="78"/>
      <c r="RJN99" s="9"/>
      <c r="RJO99" s="9"/>
      <c r="RJP99" s="78"/>
      <c r="RJQ99" s="9"/>
      <c r="RJR99" s="9"/>
      <c r="RJS99" s="78"/>
      <c r="RJT99" s="9"/>
      <c r="RJU99" s="9"/>
      <c r="RJV99" s="78"/>
      <c r="RJW99" s="9"/>
      <c r="RJX99" s="9"/>
      <c r="RJY99" s="78"/>
      <c r="RJZ99" s="9"/>
      <c r="RKA99" s="9"/>
      <c r="RKB99" s="78"/>
      <c r="RKC99" s="9"/>
      <c r="RKD99" s="9"/>
      <c r="RKE99" s="78"/>
      <c r="RKF99" s="9"/>
      <c r="RKG99" s="9"/>
      <c r="RKH99" s="78"/>
      <c r="RKI99" s="9"/>
      <c r="RKJ99" s="9"/>
      <c r="RKK99" s="78"/>
      <c r="RKL99" s="9"/>
      <c r="RKM99" s="9"/>
      <c r="RKN99" s="78"/>
      <c r="RKO99" s="9"/>
      <c r="RKP99" s="9"/>
      <c r="RKQ99" s="78"/>
      <c r="RKR99" s="10"/>
      <c r="RKS99" s="10"/>
      <c r="RKT99" s="10"/>
      <c r="RKU99" s="9"/>
      <c r="RKV99" s="9"/>
      <c r="RKW99" s="78"/>
      <c r="RKX99" s="10"/>
      <c r="RKY99" s="10"/>
      <c r="RKZ99" s="10"/>
      <c r="RLA99" s="9"/>
      <c r="RLB99" s="9"/>
      <c r="RLC99" s="78"/>
      <c r="RLD99" s="9"/>
      <c r="RLE99" s="9"/>
      <c r="RLF99" s="78"/>
      <c r="RLG99" s="10"/>
      <c r="RLH99" s="10"/>
      <c r="RLI99" s="10"/>
      <c r="RLJ99" s="10"/>
      <c r="RLK99" s="10"/>
      <c r="RLL99" s="10"/>
      <c r="RLM99" s="57"/>
      <c r="RLN99" s="58"/>
      <c r="RLO99" s="9"/>
      <c r="RLP99" s="9"/>
      <c r="RLQ99" s="78"/>
      <c r="RLR99" s="9"/>
      <c r="RLS99" s="9"/>
      <c r="RLT99" s="78"/>
      <c r="RLU99" s="9"/>
      <c r="RLV99" s="9"/>
      <c r="RLW99" s="78"/>
      <c r="RLX99" s="9"/>
      <c r="RLY99" s="9"/>
      <c r="RLZ99" s="78"/>
      <c r="RMA99" s="9"/>
      <c r="RMB99" s="9"/>
      <c r="RMC99" s="78"/>
      <c r="RMD99" s="9"/>
      <c r="RME99" s="9"/>
      <c r="RMF99" s="78"/>
      <c r="RMG99" s="9"/>
      <c r="RMH99" s="9"/>
      <c r="RMI99" s="78"/>
      <c r="RMJ99" s="9"/>
      <c r="RMK99" s="9"/>
      <c r="RML99" s="78"/>
      <c r="RMM99" s="9"/>
      <c r="RMN99" s="9"/>
      <c r="RMO99" s="78"/>
      <c r="RMP99" s="9"/>
      <c r="RMQ99" s="9"/>
      <c r="RMR99" s="78"/>
      <c r="RMS99" s="9"/>
      <c r="RMT99" s="9"/>
      <c r="RMU99" s="78"/>
      <c r="RMV99" s="9"/>
      <c r="RMW99" s="9"/>
      <c r="RMX99" s="78"/>
      <c r="RMY99" s="9"/>
      <c r="RMZ99" s="9"/>
      <c r="RNA99" s="78"/>
      <c r="RNB99" s="9"/>
      <c r="RNC99" s="9"/>
      <c r="RND99" s="78"/>
      <c r="RNE99" s="9"/>
      <c r="RNF99" s="9"/>
      <c r="RNG99" s="78"/>
      <c r="RNH99" s="9"/>
      <c r="RNI99" s="9"/>
      <c r="RNJ99" s="78"/>
      <c r="RNK99" s="9"/>
      <c r="RNL99" s="9"/>
      <c r="RNM99" s="78"/>
      <c r="RNN99" s="9"/>
      <c r="RNO99" s="9"/>
      <c r="RNP99" s="78"/>
      <c r="RNQ99" s="9"/>
      <c r="RNR99" s="9"/>
      <c r="RNS99" s="78"/>
      <c r="RNT99" s="9"/>
      <c r="RNU99" s="9"/>
      <c r="RNV99" s="78"/>
      <c r="RNW99" s="9"/>
      <c r="RNX99" s="9"/>
      <c r="RNY99" s="78"/>
      <c r="RNZ99" s="10"/>
      <c r="ROA99" s="10"/>
      <c r="ROB99" s="10"/>
      <c r="ROC99" s="9"/>
      <c r="ROD99" s="9"/>
      <c r="ROE99" s="78"/>
      <c r="ROF99" s="10"/>
      <c r="ROG99" s="10"/>
      <c r="ROH99" s="10"/>
      <c r="ROI99" s="9"/>
      <c r="ROJ99" s="9"/>
      <c r="ROK99" s="78"/>
      <c r="ROL99" s="9"/>
      <c r="ROM99" s="9"/>
      <c r="RON99" s="78"/>
      <c r="ROO99" s="10"/>
      <c r="ROP99" s="10"/>
      <c r="ROQ99" s="10"/>
      <c r="ROR99" s="10"/>
      <c r="ROS99" s="10"/>
      <c r="ROT99" s="10"/>
      <c r="ROU99" s="57"/>
      <c r="ROV99" s="58"/>
      <c r="ROW99" s="9"/>
      <c r="ROX99" s="9"/>
      <c r="ROY99" s="78"/>
      <c r="ROZ99" s="9"/>
      <c r="RPA99" s="9"/>
      <c r="RPB99" s="78"/>
      <c r="RPC99" s="9"/>
      <c r="RPD99" s="9"/>
      <c r="RPE99" s="78"/>
      <c r="RPF99" s="9"/>
      <c r="RPG99" s="9"/>
      <c r="RPH99" s="78"/>
      <c r="RPI99" s="9"/>
      <c r="RPJ99" s="9"/>
      <c r="RPK99" s="78"/>
      <c r="RPL99" s="9"/>
      <c r="RPM99" s="9"/>
      <c r="RPN99" s="78"/>
      <c r="RPO99" s="9"/>
      <c r="RPP99" s="9"/>
      <c r="RPQ99" s="78"/>
      <c r="RPR99" s="9"/>
      <c r="RPS99" s="9"/>
      <c r="RPT99" s="78"/>
      <c r="RPU99" s="9"/>
      <c r="RPV99" s="9"/>
      <c r="RPW99" s="78"/>
      <c r="RPX99" s="9"/>
      <c r="RPY99" s="9"/>
      <c r="RPZ99" s="78"/>
      <c r="RQA99" s="9"/>
      <c r="RQB99" s="9"/>
      <c r="RQC99" s="78"/>
      <c r="RQD99" s="9"/>
      <c r="RQE99" s="9"/>
      <c r="RQF99" s="78"/>
      <c r="RQG99" s="9"/>
      <c r="RQH99" s="9"/>
      <c r="RQI99" s="78"/>
      <c r="RQJ99" s="9"/>
      <c r="RQK99" s="9"/>
      <c r="RQL99" s="78"/>
      <c r="RQM99" s="9"/>
      <c r="RQN99" s="9"/>
      <c r="RQO99" s="78"/>
      <c r="RQP99" s="9"/>
      <c r="RQQ99" s="9"/>
      <c r="RQR99" s="78"/>
      <c r="RQS99" s="9"/>
      <c r="RQT99" s="9"/>
      <c r="RQU99" s="78"/>
      <c r="RQV99" s="9"/>
      <c r="RQW99" s="9"/>
      <c r="RQX99" s="78"/>
      <c r="RQY99" s="9"/>
      <c r="RQZ99" s="9"/>
      <c r="RRA99" s="78"/>
      <c r="RRB99" s="9"/>
      <c r="RRC99" s="9"/>
      <c r="RRD99" s="78"/>
      <c r="RRE99" s="9"/>
      <c r="RRF99" s="9"/>
      <c r="RRG99" s="78"/>
      <c r="RRH99" s="10"/>
      <c r="RRI99" s="10"/>
      <c r="RRJ99" s="10"/>
      <c r="RRK99" s="9"/>
      <c r="RRL99" s="9"/>
      <c r="RRM99" s="78"/>
      <c r="RRN99" s="10"/>
      <c r="RRO99" s="10"/>
      <c r="RRP99" s="10"/>
      <c r="RRQ99" s="9"/>
      <c r="RRR99" s="9"/>
      <c r="RRS99" s="78"/>
      <c r="RRT99" s="9"/>
      <c r="RRU99" s="9"/>
      <c r="RRV99" s="78"/>
      <c r="RRW99" s="10"/>
      <c r="RRX99" s="10"/>
      <c r="RRY99" s="10"/>
      <c r="RRZ99" s="10"/>
      <c r="RSA99" s="10"/>
      <c r="RSB99" s="10"/>
      <c r="RSC99" s="57"/>
      <c r="RSD99" s="58"/>
      <c r="RSE99" s="9"/>
      <c r="RSF99" s="9"/>
      <c r="RSG99" s="78"/>
      <c r="RSH99" s="9"/>
      <c r="RSI99" s="9"/>
      <c r="RSJ99" s="78"/>
      <c r="RSK99" s="9"/>
      <c r="RSL99" s="9"/>
      <c r="RSM99" s="78"/>
      <c r="RSN99" s="9"/>
      <c r="RSO99" s="9"/>
      <c r="RSP99" s="78"/>
      <c r="RSQ99" s="9"/>
      <c r="RSR99" s="9"/>
      <c r="RSS99" s="78"/>
      <c r="RST99" s="9"/>
      <c r="RSU99" s="9"/>
      <c r="RSV99" s="78"/>
      <c r="RSW99" s="9"/>
      <c r="RSX99" s="9"/>
      <c r="RSY99" s="78"/>
      <c r="RSZ99" s="9"/>
      <c r="RTA99" s="9"/>
      <c r="RTB99" s="78"/>
      <c r="RTC99" s="9"/>
      <c r="RTD99" s="9"/>
      <c r="RTE99" s="78"/>
      <c r="RTF99" s="9"/>
      <c r="RTG99" s="9"/>
      <c r="RTH99" s="78"/>
      <c r="RTI99" s="9"/>
      <c r="RTJ99" s="9"/>
      <c r="RTK99" s="78"/>
      <c r="RTL99" s="9"/>
      <c r="RTM99" s="9"/>
      <c r="RTN99" s="78"/>
      <c r="RTO99" s="9"/>
      <c r="RTP99" s="9"/>
      <c r="RTQ99" s="78"/>
      <c r="RTR99" s="9"/>
      <c r="RTS99" s="9"/>
      <c r="RTT99" s="78"/>
      <c r="RTU99" s="9"/>
      <c r="RTV99" s="9"/>
      <c r="RTW99" s="78"/>
      <c r="RTX99" s="9"/>
      <c r="RTY99" s="9"/>
      <c r="RTZ99" s="78"/>
      <c r="RUA99" s="9"/>
      <c r="RUB99" s="9"/>
      <c r="RUC99" s="78"/>
      <c r="RUD99" s="9"/>
      <c r="RUE99" s="9"/>
      <c r="RUF99" s="78"/>
      <c r="RUG99" s="9"/>
      <c r="RUH99" s="9"/>
      <c r="RUI99" s="78"/>
      <c r="RUJ99" s="9"/>
      <c r="RUK99" s="9"/>
      <c r="RUL99" s="78"/>
      <c r="RUM99" s="9"/>
      <c r="RUN99" s="9"/>
      <c r="RUO99" s="78"/>
      <c r="RUP99" s="10"/>
      <c r="RUQ99" s="10"/>
      <c r="RUR99" s="10"/>
      <c r="RUS99" s="9"/>
      <c r="RUT99" s="9"/>
      <c r="RUU99" s="78"/>
      <c r="RUV99" s="10"/>
      <c r="RUW99" s="10"/>
      <c r="RUX99" s="10"/>
      <c r="RUY99" s="9"/>
      <c r="RUZ99" s="9"/>
      <c r="RVA99" s="78"/>
      <c r="RVB99" s="9"/>
      <c r="RVC99" s="9"/>
      <c r="RVD99" s="78"/>
      <c r="RVE99" s="10"/>
      <c r="RVF99" s="10"/>
      <c r="RVG99" s="10"/>
      <c r="RVH99" s="10"/>
      <c r="RVI99" s="10"/>
      <c r="RVJ99" s="10"/>
      <c r="RVK99" s="57"/>
      <c r="RVL99" s="58"/>
      <c r="RVM99" s="9"/>
      <c r="RVN99" s="9"/>
      <c r="RVO99" s="78"/>
      <c r="RVP99" s="9"/>
      <c r="RVQ99" s="9"/>
      <c r="RVR99" s="78"/>
      <c r="RVS99" s="9"/>
      <c r="RVT99" s="9"/>
      <c r="RVU99" s="78"/>
      <c r="RVV99" s="9"/>
      <c r="RVW99" s="9"/>
      <c r="RVX99" s="78"/>
      <c r="RVY99" s="9"/>
      <c r="RVZ99" s="9"/>
      <c r="RWA99" s="78"/>
      <c r="RWB99" s="9"/>
      <c r="RWC99" s="9"/>
      <c r="RWD99" s="78"/>
      <c r="RWE99" s="9"/>
      <c r="RWF99" s="9"/>
      <c r="RWG99" s="78"/>
      <c r="RWH99" s="9"/>
      <c r="RWI99" s="9"/>
      <c r="RWJ99" s="78"/>
      <c r="RWK99" s="9"/>
      <c r="RWL99" s="9"/>
      <c r="RWM99" s="78"/>
      <c r="RWN99" s="9"/>
      <c r="RWO99" s="9"/>
      <c r="RWP99" s="78"/>
      <c r="RWQ99" s="9"/>
      <c r="RWR99" s="9"/>
      <c r="RWS99" s="78"/>
      <c r="RWT99" s="9"/>
      <c r="RWU99" s="9"/>
      <c r="RWV99" s="78"/>
      <c r="RWW99" s="9"/>
      <c r="RWX99" s="9"/>
      <c r="RWY99" s="78"/>
      <c r="RWZ99" s="9"/>
      <c r="RXA99" s="9"/>
      <c r="RXB99" s="78"/>
      <c r="RXC99" s="9"/>
      <c r="RXD99" s="9"/>
      <c r="RXE99" s="78"/>
      <c r="RXF99" s="9"/>
      <c r="RXG99" s="9"/>
      <c r="RXH99" s="78"/>
      <c r="RXI99" s="9"/>
      <c r="RXJ99" s="9"/>
      <c r="RXK99" s="78"/>
      <c r="RXL99" s="9"/>
      <c r="RXM99" s="9"/>
      <c r="RXN99" s="78"/>
      <c r="RXO99" s="9"/>
      <c r="RXP99" s="9"/>
      <c r="RXQ99" s="78"/>
      <c r="RXR99" s="9"/>
      <c r="RXS99" s="9"/>
      <c r="RXT99" s="78"/>
      <c r="RXU99" s="9"/>
      <c r="RXV99" s="9"/>
      <c r="RXW99" s="78"/>
      <c r="RXX99" s="10"/>
      <c r="RXY99" s="10"/>
      <c r="RXZ99" s="10"/>
      <c r="RYA99" s="9"/>
      <c r="RYB99" s="9"/>
      <c r="RYC99" s="78"/>
      <c r="RYD99" s="10"/>
      <c r="RYE99" s="10"/>
      <c r="RYF99" s="10"/>
      <c r="RYG99" s="9"/>
      <c r="RYH99" s="9"/>
      <c r="RYI99" s="78"/>
      <c r="RYJ99" s="9"/>
      <c r="RYK99" s="9"/>
      <c r="RYL99" s="78"/>
      <c r="RYM99" s="10"/>
      <c r="RYN99" s="10"/>
      <c r="RYO99" s="10"/>
      <c r="RYP99" s="10"/>
      <c r="RYQ99" s="10"/>
      <c r="RYR99" s="10"/>
      <c r="RYS99" s="57"/>
      <c r="RYT99" s="58"/>
      <c r="RYU99" s="9"/>
      <c r="RYV99" s="9"/>
      <c r="RYW99" s="78"/>
      <c r="RYX99" s="9"/>
      <c r="RYY99" s="9"/>
      <c r="RYZ99" s="78"/>
      <c r="RZA99" s="9"/>
      <c r="RZB99" s="9"/>
      <c r="RZC99" s="78"/>
      <c r="RZD99" s="9"/>
      <c r="RZE99" s="9"/>
      <c r="RZF99" s="78"/>
      <c r="RZG99" s="9"/>
      <c r="RZH99" s="9"/>
      <c r="RZI99" s="78"/>
      <c r="RZJ99" s="9"/>
      <c r="RZK99" s="9"/>
      <c r="RZL99" s="78"/>
      <c r="RZM99" s="9"/>
      <c r="RZN99" s="9"/>
      <c r="RZO99" s="78"/>
      <c r="RZP99" s="9"/>
      <c r="RZQ99" s="9"/>
      <c r="RZR99" s="78"/>
      <c r="RZS99" s="9"/>
      <c r="RZT99" s="9"/>
      <c r="RZU99" s="78"/>
      <c r="RZV99" s="9"/>
      <c r="RZW99" s="9"/>
      <c r="RZX99" s="78"/>
      <c r="RZY99" s="9"/>
      <c r="RZZ99" s="9"/>
      <c r="SAA99" s="78"/>
      <c r="SAB99" s="9"/>
      <c r="SAC99" s="9"/>
      <c r="SAD99" s="78"/>
      <c r="SAE99" s="9"/>
      <c r="SAF99" s="9"/>
      <c r="SAG99" s="78"/>
      <c r="SAH99" s="9"/>
      <c r="SAI99" s="9"/>
      <c r="SAJ99" s="78"/>
      <c r="SAK99" s="9"/>
      <c r="SAL99" s="9"/>
      <c r="SAM99" s="78"/>
      <c r="SAN99" s="9"/>
      <c r="SAO99" s="9"/>
      <c r="SAP99" s="78"/>
      <c r="SAQ99" s="9"/>
      <c r="SAR99" s="9"/>
      <c r="SAS99" s="78"/>
      <c r="SAT99" s="9"/>
      <c r="SAU99" s="9"/>
      <c r="SAV99" s="78"/>
      <c r="SAW99" s="9"/>
      <c r="SAX99" s="9"/>
      <c r="SAY99" s="78"/>
      <c r="SAZ99" s="9"/>
      <c r="SBA99" s="9"/>
      <c r="SBB99" s="78"/>
      <c r="SBC99" s="9"/>
      <c r="SBD99" s="9"/>
      <c r="SBE99" s="78"/>
      <c r="SBF99" s="10"/>
      <c r="SBG99" s="10"/>
      <c r="SBH99" s="10"/>
      <c r="SBI99" s="9"/>
      <c r="SBJ99" s="9"/>
      <c r="SBK99" s="78"/>
      <c r="SBL99" s="10"/>
      <c r="SBM99" s="10"/>
      <c r="SBN99" s="10"/>
      <c r="SBO99" s="9"/>
      <c r="SBP99" s="9"/>
      <c r="SBQ99" s="78"/>
      <c r="SBR99" s="9"/>
      <c r="SBS99" s="9"/>
      <c r="SBT99" s="78"/>
      <c r="SBU99" s="10"/>
      <c r="SBV99" s="10"/>
      <c r="SBW99" s="10"/>
      <c r="SBX99" s="10"/>
      <c r="SBY99" s="10"/>
      <c r="SBZ99" s="10"/>
      <c r="SCA99" s="57"/>
      <c r="SCB99" s="58"/>
      <c r="SCC99" s="9"/>
      <c r="SCD99" s="9"/>
      <c r="SCE99" s="78"/>
      <c r="SCF99" s="9"/>
      <c r="SCG99" s="9"/>
      <c r="SCH99" s="78"/>
      <c r="SCI99" s="9"/>
      <c r="SCJ99" s="9"/>
      <c r="SCK99" s="78"/>
      <c r="SCL99" s="9"/>
      <c r="SCM99" s="9"/>
      <c r="SCN99" s="78"/>
      <c r="SCO99" s="9"/>
      <c r="SCP99" s="9"/>
      <c r="SCQ99" s="78"/>
      <c r="SCR99" s="9"/>
      <c r="SCS99" s="9"/>
      <c r="SCT99" s="78"/>
      <c r="SCU99" s="9"/>
      <c r="SCV99" s="9"/>
      <c r="SCW99" s="78"/>
      <c r="SCX99" s="9"/>
      <c r="SCY99" s="9"/>
      <c r="SCZ99" s="78"/>
      <c r="SDA99" s="9"/>
      <c r="SDB99" s="9"/>
      <c r="SDC99" s="78"/>
      <c r="SDD99" s="9"/>
      <c r="SDE99" s="9"/>
      <c r="SDF99" s="78"/>
      <c r="SDG99" s="9"/>
      <c r="SDH99" s="9"/>
      <c r="SDI99" s="78"/>
      <c r="SDJ99" s="9"/>
      <c r="SDK99" s="9"/>
      <c r="SDL99" s="78"/>
      <c r="SDM99" s="9"/>
      <c r="SDN99" s="9"/>
      <c r="SDO99" s="78"/>
      <c r="SDP99" s="9"/>
      <c r="SDQ99" s="9"/>
      <c r="SDR99" s="78"/>
      <c r="SDS99" s="9"/>
      <c r="SDT99" s="9"/>
      <c r="SDU99" s="78"/>
      <c r="SDV99" s="9"/>
      <c r="SDW99" s="9"/>
      <c r="SDX99" s="78"/>
      <c r="SDY99" s="9"/>
      <c r="SDZ99" s="9"/>
      <c r="SEA99" s="78"/>
      <c r="SEB99" s="9"/>
      <c r="SEC99" s="9"/>
      <c r="SED99" s="78"/>
      <c r="SEE99" s="9"/>
      <c r="SEF99" s="9"/>
      <c r="SEG99" s="78"/>
      <c r="SEH99" s="9"/>
      <c r="SEI99" s="9"/>
      <c r="SEJ99" s="78"/>
      <c r="SEK99" s="9"/>
      <c r="SEL99" s="9"/>
      <c r="SEM99" s="78"/>
      <c r="SEN99" s="10"/>
      <c r="SEO99" s="10"/>
      <c r="SEP99" s="10"/>
      <c r="SEQ99" s="9"/>
      <c r="SER99" s="9"/>
      <c r="SES99" s="78"/>
      <c r="SET99" s="10"/>
      <c r="SEU99" s="10"/>
      <c r="SEV99" s="10"/>
      <c r="SEW99" s="9"/>
      <c r="SEX99" s="9"/>
      <c r="SEY99" s="78"/>
      <c r="SEZ99" s="9"/>
      <c r="SFA99" s="9"/>
      <c r="SFB99" s="78"/>
      <c r="SFC99" s="10"/>
      <c r="SFD99" s="10"/>
      <c r="SFE99" s="10"/>
      <c r="SFF99" s="10"/>
      <c r="SFG99" s="10"/>
      <c r="SFH99" s="10"/>
      <c r="SFI99" s="57"/>
      <c r="SFJ99" s="58"/>
      <c r="SFK99" s="9"/>
      <c r="SFL99" s="9"/>
      <c r="SFM99" s="78"/>
      <c r="SFN99" s="9"/>
      <c r="SFO99" s="9"/>
      <c r="SFP99" s="78"/>
      <c r="SFQ99" s="9"/>
      <c r="SFR99" s="9"/>
      <c r="SFS99" s="78"/>
      <c r="SFT99" s="9"/>
      <c r="SFU99" s="9"/>
      <c r="SFV99" s="78"/>
      <c r="SFW99" s="9"/>
      <c r="SFX99" s="9"/>
      <c r="SFY99" s="78"/>
      <c r="SFZ99" s="9"/>
      <c r="SGA99" s="9"/>
      <c r="SGB99" s="78"/>
      <c r="SGC99" s="9"/>
      <c r="SGD99" s="9"/>
      <c r="SGE99" s="78"/>
      <c r="SGF99" s="9"/>
      <c r="SGG99" s="9"/>
      <c r="SGH99" s="78"/>
      <c r="SGI99" s="9"/>
      <c r="SGJ99" s="9"/>
      <c r="SGK99" s="78"/>
      <c r="SGL99" s="9"/>
      <c r="SGM99" s="9"/>
      <c r="SGN99" s="78"/>
      <c r="SGO99" s="9"/>
      <c r="SGP99" s="9"/>
      <c r="SGQ99" s="78"/>
      <c r="SGR99" s="9"/>
      <c r="SGS99" s="9"/>
      <c r="SGT99" s="78"/>
      <c r="SGU99" s="9"/>
      <c r="SGV99" s="9"/>
      <c r="SGW99" s="78"/>
      <c r="SGX99" s="9"/>
      <c r="SGY99" s="9"/>
      <c r="SGZ99" s="78"/>
      <c r="SHA99" s="9"/>
      <c r="SHB99" s="9"/>
      <c r="SHC99" s="78"/>
      <c r="SHD99" s="9"/>
      <c r="SHE99" s="9"/>
      <c r="SHF99" s="78"/>
      <c r="SHG99" s="9"/>
      <c r="SHH99" s="9"/>
      <c r="SHI99" s="78"/>
      <c r="SHJ99" s="9"/>
      <c r="SHK99" s="9"/>
      <c r="SHL99" s="78"/>
      <c r="SHM99" s="9"/>
      <c r="SHN99" s="9"/>
      <c r="SHO99" s="78"/>
      <c r="SHP99" s="9"/>
      <c r="SHQ99" s="9"/>
      <c r="SHR99" s="78"/>
      <c r="SHS99" s="9"/>
      <c r="SHT99" s="9"/>
      <c r="SHU99" s="78"/>
      <c r="SHV99" s="10"/>
      <c r="SHW99" s="10"/>
      <c r="SHX99" s="10"/>
      <c r="SHY99" s="9"/>
      <c r="SHZ99" s="9"/>
      <c r="SIA99" s="78"/>
      <c r="SIB99" s="10"/>
      <c r="SIC99" s="10"/>
      <c r="SID99" s="10"/>
      <c r="SIE99" s="9"/>
      <c r="SIF99" s="9"/>
      <c r="SIG99" s="78"/>
      <c r="SIH99" s="9"/>
      <c r="SII99" s="9"/>
      <c r="SIJ99" s="78"/>
      <c r="SIK99" s="10"/>
      <c r="SIL99" s="10"/>
      <c r="SIM99" s="10"/>
      <c r="SIN99" s="10"/>
      <c r="SIO99" s="10"/>
      <c r="SIP99" s="10"/>
      <c r="SIQ99" s="57"/>
      <c r="SIR99" s="58"/>
      <c r="SIS99" s="9"/>
      <c r="SIT99" s="9"/>
      <c r="SIU99" s="78"/>
      <c r="SIV99" s="9"/>
      <c r="SIW99" s="9"/>
      <c r="SIX99" s="78"/>
      <c r="SIY99" s="9"/>
      <c r="SIZ99" s="9"/>
      <c r="SJA99" s="78"/>
      <c r="SJB99" s="9"/>
      <c r="SJC99" s="9"/>
      <c r="SJD99" s="78"/>
      <c r="SJE99" s="9"/>
      <c r="SJF99" s="9"/>
      <c r="SJG99" s="78"/>
      <c r="SJH99" s="9"/>
      <c r="SJI99" s="9"/>
      <c r="SJJ99" s="78"/>
      <c r="SJK99" s="9"/>
      <c r="SJL99" s="9"/>
      <c r="SJM99" s="78"/>
      <c r="SJN99" s="9"/>
      <c r="SJO99" s="9"/>
      <c r="SJP99" s="78"/>
      <c r="SJQ99" s="9"/>
      <c r="SJR99" s="9"/>
      <c r="SJS99" s="78"/>
      <c r="SJT99" s="9"/>
      <c r="SJU99" s="9"/>
      <c r="SJV99" s="78"/>
      <c r="SJW99" s="9"/>
      <c r="SJX99" s="9"/>
      <c r="SJY99" s="78"/>
      <c r="SJZ99" s="9"/>
      <c r="SKA99" s="9"/>
      <c r="SKB99" s="78"/>
      <c r="SKC99" s="9"/>
      <c r="SKD99" s="9"/>
      <c r="SKE99" s="78"/>
      <c r="SKF99" s="9"/>
      <c r="SKG99" s="9"/>
      <c r="SKH99" s="78"/>
      <c r="SKI99" s="9"/>
      <c r="SKJ99" s="9"/>
      <c r="SKK99" s="78"/>
      <c r="SKL99" s="9"/>
      <c r="SKM99" s="9"/>
      <c r="SKN99" s="78"/>
      <c r="SKO99" s="9"/>
      <c r="SKP99" s="9"/>
      <c r="SKQ99" s="78"/>
      <c r="SKR99" s="9"/>
      <c r="SKS99" s="9"/>
      <c r="SKT99" s="78"/>
      <c r="SKU99" s="9"/>
      <c r="SKV99" s="9"/>
      <c r="SKW99" s="78"/>
      <c r="SKX99" s="9"/>
      <c r="SKY99" s="9"/>
      <c r="SKZ99" s="78"/>
      <c r="SLA99" s="9"/>
      <c r="SLB99" s="9"/>
      <c r="SLC99" s="78"/>
      <c r="SLD99" s="10"/>
      <c r="SLE99" s="10"/>
      <c r="SLF99" s="10"/>
      <c r="SLG99" s="9"/>
      <c r="SLH99" s="9"/>
      <c r="SLI99" s="78"/>
      <c r="SLJ99" s="10"/>
      <c r="SLK99" s="10"/>
      <c r="SLL99" s="10"/>
      <c r="SLM99" s="9"/>
      <c r="SLN99" s="9"/>
      <c r="SLO99" s="78"/>
      <c r="SLP99" s="9"/>
      <c r="SLQ99" s="9"/>
      <c r="SLR99" s="78"/>
      <c r="SLS99" s="10"/>
      <c r="SLT99" s="10"/>
      <c r="SLU99" s="10"/>
      <c r="SLV99" s="10"/>
      <c r="SLW99" s="10"/>
      <c r="SLX99" s="10"/>
      <c r="SLY99" s="57"/>
      <c r="SLZ99" s="58"/>
      <c r="SMA99" s="9"/>
      <c r="SMB99" s="9"/>
      <c r="SMC99" s="78"/>
      <c r="SMD99" s="9"/>
      <c r="SME99" s="9"/>
      <c r="SMF99" s="78"/>
      <c r="SMG99" s="9"/>
      <c r="SMH99" s="9"/>
      <c r="SMI99" s="78"/>
      <c r="SMJ99" s="9"/>
      <c r="SMK99" s="9"/>
      <c r="SML99" s="78"/>
      <c r="SMM99" s="9"/>
      <c r="SMN99" s="9"/>
      <c r="SMO99" s="78"/>
      <c r="SMP99" s="9"/>
      <c r="SMQ99" s="9"/>
      <c r="SMR99" s="78"/>
      <c r="SMS99" s="9"/>
      <c r="SMT99" s="9"/>
      <c r="SMU99" s="78"/>
      <c r="SMV99" s="9"/>
      <c r="SMW99" s="9"/>
      <c r="SMX99" s="78"/>
      <c r="SMY99" s="9"/>
      <c r="SMZ99" s="9"/>
      <c r="SNA99" s="78"/>
      <c r="SNB99" s="9"/>
      <c r="SNC99" s="9"/>
      <c r="SND99" s="78"/>
      <c r="SNE99" s="9"/>
      <c r="SNF99" s="9"/>
      <c r="SNG99" s="78"/>
      <c r="SNH99" s="9"/>
      <c r="SNI99" s="9"/>
      <c r="SNJ99" s="78"/>
      <c r="SNK99" s="9"/>
      <c r="SNL99" s="9"/>
      <c r="SNM99" s="78"/>
      <c r="SNN99" s="9"/>
      <c r="SNO99" s="9"/>
      <c r="SNP99" s="78"/>
      <c r="SNQ99" s="9"/>
      <c r="SNR99" s="9"/>
      <c r="SNS99" s="78"/>
      <c r="SNT99" s="9"/>
      <c r="SNU99" s="9"/>
      <c r="SNV99" s="78"/>
      <c r="SNW99" s="9"/>
      <c r="SNX99" s="9"/>
      <c r="SNY99" s="78"/>
      <c r="SNZ99" s="9"/>
      <c r="SOA99" s="9"/>
      <c r="SOB99" s="78"/>
      <c r="SOC99" s="9"/>
      <c r="SOD99" s="9"/>
      <c r="SOE99" s="78"/>
      <c r="SOF99" s="9"/>
      <c r="SOG99" s="9"/>
      <c r="SOH99" s="78"/>
      <c r="SOI99" s="9"/>
      <c r="SOJ99" s="9"/>
      <c r="SOK99" s="78"/>
      <c r="SOL99" s="10"/>
      <c r="SOM99" s="10"/>
      <c r="SON99" s="10"/>
      <c r="SOO99" s="9"/>
      <c r="SOP99" s="9"/>
      <c r="SOQ99" s="78"/>
      <c r="SOR99" s="10"/>
      <c r="SOS99" s="10"/>
      <c r="SOT99" s="10"/>
      <c r="SOU99" s="9"/>
      <c r="SOV99" s="9"/>
      <c r="SOW99" s="78"/>
      <c r="SOX99" s="9"/>
      <c r="SOY99" s="9"/>
      <c r="SOZ99" s="78"/>
      <c r="SPA99" s="10"/>
      <c r="SPB99" s="10"/>
      <c r="SPC99" s="10"/>
      <c r="SPD99" s="10"/>
      <c r="SPE99" s="10"/>
      <c r="SPF99" s="10"/>
      <c r="SPG99" s="57"/>
      <c r="SPH99" s="58"/>
      <c r="SPI99" s="9"/>
      <c r="SPJ99" s="9"/>
      <c r="SPK99" s="78"/>
      <c r="SPL99" s="9"/>
      <c r="SPM99" s="9"/>
      <c r="SPN99" s="78"/>
      <c r="SPO99" s="9"/>
      <c r="SPP99" s="9"/>
      <c r="SPQ99" s="78"/>
      <c r="SPR99" s="9"/>
      <c r="SPS99" s="9"/>
      <c r="SPT99" s="78"/>
      <c r="SPU99" s="9"/>
      <c r="SPV99" s="9"/>
      <c r="SPW99" s="78"/>
      <c r="SPX99" s="9"/>
      <c r="SPY99" s="9"/>
      <c r="SPZ99" s="78"/>
      <c r="SQA99" s="9"/>
      <c r="SQB99" s="9"/>
      <c r="SQC99" s="78"/>
      <c r="SQD99" s="9"/>
      <c r="SQE99" s="9"/>
      <c r="SQF99" s="78"/>
      <c r="SQG99" s="9"/>
      <c r="SQH99" s="9"/>
      <c r="SQI99" s="78"/>
      <c r="SQJ99" s="9"/>
      <c r="SQK99" s="9"/>
      <c r="SQL99" s="78"/>
      <c r="SQM99" s="9"/>
      <c r="SQN99" s="9"/>
      <c r="SQO99" s="78"/>
      <c r="SQP99" s="9"/>
      <c r="SQQ99" s="9"/>
      <c r="SQR99" s="78"/>
      <c r="SQS99" s="9"/>
      <c r="SQT99" s="9"/>
      <c r="SQU99" s="78"/>
      <c r="SQV99" s="9"/>
      <c r="SQW99" s="9"/>
      <c r="SQX99" s="78"/>
      <c r="SQY99" s="9"/>
      <c r="SQZ99" s="9"/>
      <c r="SRA99" s="78"/>
      <c r="SRB99" s="9"/>
      <c r="SRC99" s="9"/>
      <c r="SRD99" s="78"/>
      <c r="SRE99" s="9"/>
      <c r="SRF99" s="9"/>
      <c r="SRG99" s="78"/>
      <c r="SRH99" s="9"/>
      <c r="SRI99" s="9"/>
      <c r="SRJ99" s="78"/>
      <c r="SRK99" s="9"/>
      <c r="SRL99" s="9"/>
      <c r="SRM99" s="78"/>
      <c r="SRN99" s="9"/>
      <c r="SRO99" s="9"/>
      <c r="SRP99" s="78"/>
      <c r="SRQ99" s="9"/>
      <c r="SRR99" s="9"/>
      <c r="SRS99" s="78"/>
      <c r="SRT99" s="10"/>
      <c r="SRU99" s="10"/>
      <c r="SRV99" s="10"/>
      <c r="SRW99" s="9"/>
      <c r="SRX99" s="9"/>
      <c r="SRY99" s="78"/>
      <c r="SRZ99" s="10"/>
      <c r="SSA99" s="10"/>
      <c r="SSB99" s="10"/>
      <c r="SSC99" s="9"/>
      <c r="SSD99" s="9"/>
      <c r="SSE99" s="78"/>
      <c r="SSF99" s="9"/>
      <c r="SSG99" s="9"/>
      <c r="SSH99" s="78"/>
      <c r="SSI99" s="10"/>
      <c r="SSJ99" s="10"/>
      <c r="SSK99" s="10"/>
      <c r="SSL99" s="10"/>
      <c r="SSM99" s="10"/>
      <c r="SSN99" s="10"/>
      <c r="SSO99" s="57"/>
      <c r="SSP99" s="58"/>
      <c r="SSQ99" s="9"/>
      <c r="SSR99" s="9"/>
      <c r="SSS99" s="78"/>
      <c r="SST99" s="9"/>
      <c r="SSU99" s="9"/>
      <c r="SSV99" s="78"/>
      <c r="SSW99" s="9"/>
      <c r="SSX99" s="9"/>
      <c r="SSY99" s="78"/>
      <c r="SSZ99" s="9"/>
      <c r="STA99" s="9"/>
      <c r="STB99" s="78"/>
      <c r="STC99" s="9"/>
      <c r="STD99" s="9"/>
      <c r="STE99" s="78"/>
      <c r="STF99" s="9"/>
      <c r="STG99" s="9"/>
      <c r="STH99" s="78"/>
      <c r="STI99" s="9"/>
      <c r="STJ99" s="9"/>
      <c r="STK99" s="78"/>
      <c r="STL99" s="9"/>
      <c r="STM99" s="9"/>
      <c r="STN99" s="78"/>
      <c r="STO99" s="9"/>
      <c r="STP99" s="9"/>
      <c r="STQ99" s="78"/>
      <c r="STR99" s="9"/>
      <c r="STS99" s="9"/>
      <c r="STT99" s="78"/>
      <c r="STU99" s="9"/>
      <c r="STV99" s="9"/>
      <c r="STW99" s="78"/>
      <c r="STX99" s="9"/>
      <c r="STY99" s="9"/>
      <c r="STZ99" s="78"/>
      <c r="SUA99" s="9"/>
      <c r="SUB99" s="9"/>
      <c r="SUC99" s="78"/>
      <c r="SUD99" s="9"/>
      <c r="SUE99" s="9"/>
      <c r="SUF99" s="78"/>
      <c r="SUG99" s="9"/>
      <c r="SUH99" s="9"/>
      <c r="SUI99" s="78"/>
      <c r="SUJ99" s="9"/>
      <c r="SUK99" s="9"/>
      <c r="SUL99" s="78"/>
      <c r="SUM99" s="9"/>
      <c r="SUN99" s="9"/>
      <c r="SUO99" s="78"/>
      <c r="SUP99" s="9"/>
      <c r="SUQ99" s="9"/>
      <c r="SUR99" s="78"/>
      <c r="SUS99" s="9"/>
      <c r="SUT99" s="9"/>
      <c r="SUU99" s="78"/>
      <c r="SUV99" s="9"/>
      <c r="SUW99" s="9"/>
      <c r="SUX99" s="78"/>
      <c r="SUY99" s="9"/>
      <c r="SUZ99" s="9"/>
      <c r="SVA99" s="78"/>
      <c r="SVB99" s="10"/>
      <c r="SVC99" s="10"/>
      <c r="SVD99" s="10"/>
      <c r="SVE99" s="9"/>
      <c r="SVF99" s="9"/>
      <c r="SVG99" s="78"/>
      <c r="SVH99" s="10"/>
      <c r="SVI99" s="10"/>
      <c r="SVJ99" s="10"/>
      <c r="SVK99" s="9"/>
      <c r="SVL99" s="9"/>
      <c r="SVM99" s="78"/>
      <c r="SVN99" s="9"/>
      <c r="SVO99" s="9"/>
      <c r="SVP99" s="78"/>
      <c r="SVQ99" s="10"/>
      <c r="SVR99" s="10"/>
      <c r="SVS99" s="10"/>
      <c r="SVT99" s="10"/>
      <c r="SVU99" s="10"/>
      <c r="SVV99" s="10"/>
      <c r="SVW99" s="57"/>
      <c r="SVX99" s="58"/>
      <c r="SVY99" s="9"/>
      <c r="SVZ99" s="9"/>
      <c r="SWA99" s="78"/>
      <c r="SWB99" s="9"/>
      <c r="SWC99" s="9"/>
      <c r="SWD99" s="78"/>
      <c r="SWE99" s="9"/>
      <c r="SWF99" s="9"/>
      <c r="SWG99" s="78"/>
      <c r="SWH99" s="9"/>
      <c r="SWI99" s="9"/>
      <c r="SWJ99" s="78"/>
      <c r="SWK99" s="9"/>
      <c r="SWL99" s="9"/>
      <c r="SWM99" s="78"/>
      <c r="SWN99" s="9"/>
      <c r="SWO99" s="9"/>
      <c r="SWP99" s="78"/>
      <c r="SWQ99" s="9"/>
      <c r="SWR99" s="9"/>
      <c r="SWS99" s="78"/>
      <c r="SWT99" s="9"/>
      <c r="SWU99" s="9"/>
      <c r="SWV99" s="78"/>
      <c r="SWW99" s="9"/>
      <c r="SWX99" s="9"/>
      <c r="SWY99" s="78"/>
      <c r="SWZ99" s="9"/>
      <c r="SXA99" s="9"/>
      <c r="SXB99" s="78"/>
      <c r="SXC99" s="9"/>
      <c r="SXD99" s="9"/>
      <c r="SXE99" s="78"/>
      <c r="SXF99" s="9"/>
      <c r="SXG99" s="9"/>
      <c r="SXH99" s="78"/>
      <c r="SXI99" s="9"/>
      <c r="SXJ99" s="9"/>
      <c r="SXK99" s="78"/>
      <c r="SXL99" s="9"/>
      <c r="SXM99" s="9"/>
      <c r="SXN99" s="78"/>
      <c r="SXO99" s="9"/>
      <c r="SXP99" s="9"/>
      <c r="SXQ99" s="78"/>
      <c r="SXR99" s="9"/>
      <c r="SXS99" s="9"/>
      <c r="SXT99" s="78"/>
      <c r="SXU99" s="9"/>
      <c r="SXV99" s="9"/>
      <c r="SXW99" s="78"/>
      <c r="SXX99" s="9"/>
      <c r="SXY99" s="9"/>
      <c r="SXZ99" s="78"/>
      <c r="SYA99" s="9"/>
      <c r="SYB99" s="9"/>
      <c r="SYC99" s="78"/>
      <c r="SYD99" s="9"/>
      <c r="SYE99" s="9"/>
      <c r="SYF99" s="78"/>
      <c r="SYG99" s="9"/>
      <c r="SYH99" s="9"/>
      <c r="SYI99" s="78"/>
      <c r="SYJ99" s="10"/>
      <c r="SYK99" s="10"/>
      <c r="SYL99" s="10"/>
      <c r="SYM99" s="9"/>
      <c r="SYN99" s="9"/>
      <c r="SYO99" s="78"/>
      <c r="SYP99" s="10"/>
      <c r="SYQ99" s="10"/>
      <c r="SYR99" s="10"/>
      <c r="SYS99" s="9"/>
      <c r="SYT99" s="9"/>
      <c r="SYU99" s="78"/>
      <c r="SYV99" s="9"/>
      <c r="SYW99" s="9"/>
      <c r="SYX99" s="78"/>
      <c r="SYY99" s="10"/>
      <c r="SYZ99" s="10"/>
      <c r="SZA99" s="10"/>
      <c r="SZB99" s="10"/>
      <c r="SZC99" s="10"/>
      <c r="SZD99" s="10"/>
      <c r="SZE99" s="57"/>
      <c r="SZF99" s="58"/>
      <c r="SZG99" s="9"/>
      <c r="SZH99" s="9"/>
      <c r="SZI99" s="78"/>
      <c r="SZJ99" s="9"/>
      <c r="SZK99" s="9"/>
      <c r="SZL99" s="78"/>
      <c r="SZM99" s="9"/>
      <c r="SZN99" s="9"/>
      <c r="SZO99" s="78"/>
      <c r="SZP99" s="9"/>
      <c r="SZQ99" s="9"/>
      <c r="SZR99" s="78"/>
      <c r="SZS99" s="9"/>
      <c r="SZT99" s="9"/>
      <c r="SZU99" s="78"/>
      <c r="SZV99" s="9"/>
      <c r="SZW99" s="9"/>
      <c r="SZX99" s="78"/>
      <c r="SZY99" s="9"/>
      <c r="SZZ99" s="9"/>
      <c r="TAA99" s="78"/>
      <c r="TAB99" s="9"/>
      <c r="TAC99" s="9"/>
      <c r="TAD99" s="78"/>
      <c r="TAE99" s="9"/>
      <c r="TAF99" s="9"/>
      <c r="TAG99" s="78"/>
      <c r="TAH99" s="9"/>
      <c r="TAI99" s="9"/>
      <c r="TAJ99" s="78"/>
      <c r="TAK99" s="9"/>
      <c r="TAL99" s="9"/>
      <c r="TAM99" s="78"/>
      <c r="TAN99" s="9"/>
      <c r="TAO99" s="9"/>
      <c r="TAP99" s="78"/>
      <c r="TAQ99" s="9"/>
      <c r="TAR99" s="9"/>
      <c r="TAS99" s="78"/>
      <c r="TAT99" s="9"/>
      <c r="TAU99" s="9"/>
      <c r="TAV99" s="78"/>
      <c r="TAW99" s="9"/>
      <c r="TAX99" s="9"/>
      <c r="TAY99" s="78"/>
      <c r="TAZ99" s="9"/>
      <c r="TBA99" s="9"/>
      <c r="TBB99" s="78"/>
      <c r="TBC99" s="9"/>
      <c r="TBD99" s="9"/>
      <c r="TBE99" s="78"/>
      <c r="TBF99" s="9"/>
      <c r="TBG99" s="9"/>
      <c r="TBH99" s="78"/>
      <c r="TBI99" s="9"/>
      <c r="TBJ99" s="9"/>
      <c r="TBK99" s="78"/>
      <c r="TBL99" s="9"/>
      <c r="TBM99" s="9"/>
      <c r="TBN99" s="78"/>
      <c r="TBO99" s="9"/>
      <c r="TBP99" s="9"/>
      <c r="TBQ99" s="78"/>
      <c r="TBR99" s="10"/>
      <c r="TBS99" s="10"/>
      <c r="TBT99" s="10"/>
      <c r="TBU99" s="9"/>
      <c r="TBV99" s="9"/>
      <c r="TBW99" s="78"/>
      <c r="TBX99" s="10"/>
      <c r="TBY99" s="10"/>
      <c r="TBZ99" s="10"/>
      <c r="TCA99" s="9"/>
      <c r="TCB99" s="9"/>
      <c r="TCC99" s="78"/>
      <c r="TCD99" s="9"/>
      <c r="TCE99" s="9"/>
      <c r="TCF99" s="78"/>
      <c r="TCG99" s="10"/>
      <c r="TCH99" s="10"/>
      <c r="TCI99" s="10"/>
      <c r="TCJ99" s="10"/>
      <c r="TCK99" s="10"/>
      <c r="TCL99" s="10"/>
      <c r="TCM99" s="57"/>
      <c r="TCN99" s="58"/>
      <c r="TCO99" s="9"/>
      <c r="TCP99" s="9"/>
      <c r="TCQ99" s="78"/>
      <c r="TCR99" s="9"/>
      <c r="TCS99" s="9"/>
      <c r="TCT99" s="78"/>
      <c r="TCU99" s="9"/>
      <c r="TCV99" s="9"/>
      <c r="TCW99" s="78"/>
      <c r="TCX99" s="9"/>
      <c r="TCY99" s="9"/>
      <c r="TCZ99" s="78"/>
      <c r="TDA99" s="9"/>
      <c r="TDB99" s="9"/>
      <c r="TDC99" s="78"/>
      <c r="TDD99" s="9"/>
      <c r="TDE99" s="9"/>
      <c r="TDF99" s="78"/>
      <c r="TDG99" s="9"/>
      <c r="TDH99" s="9"/>
      <c r="TDI99" s="78"/>
      <c r="TDJ99" s="9"/>
      <c r="TDK99" s="9"/>
      <c r="TDL99" s="78"/>
      <c r="TDM99" s="9"/>
      <c r="TDN99" s="9"/>
      <c r="TDO99" s="78"/>
      <c r="TDP99" s="9"/>
      <c r="TDQ99" s="9"/>
      <c r="TDR99" s="78"/>
      <c r="TDS99" s="9"/>
      <c r="TDT99" s="9"/>
      <c r="TDU99" s="78"/>
      <c r="TDV99" s="9"/>
      <c r="TDW99" s="9"/>
      <c r="TDX99" s="78"/>
      <c r="TDY99" s="9"/>
      <c r="TDZ99" s="9"/>
      <c r="TEA99" s="78"/>
      <c r="TEB99" s="9"/>
      <c r="TEC99" s="9"/>
      <c r="TED99" s="78"/>
      <c r="TEE99" s="9"/>
      <c r="TEF99" s="9"/>
      <c r="TEG99" s="78"/>
      <c r="TEH99" s="9"/>
      <c r="TEI99" s="9"/>
      <c r="TEJ99" s="78"/>
      <c r="TEK99" s="9"/>
      <c r="TEL99" s="9"/>
      <c r="TEM99" s="78"/>
      <c r="TEN99" s="9"/>
      <c r="TEO99" s="9"/>
      <c r="TEP99" s="78"/>
      <c r="TEQ99" s="9"/>
      <c r="TER99" s="9"/>
      <c r="TES99" s="78"/>
      <c r="TET99" s="9"/>
      <c r="TEU99" s="9"/>
      <c r="TEV99" s="78"/>
      <c r="TEW99" s="9"/>
      <c r="TEX99" s="9"/>
      <c r="TEY99" s="78"/>
      <c r="TEZ99" s="10"/>
      <c r="TFA99" s="10"/>
      <c r="TFB99" s="10"/>
      <c r="TFC99" s="9"/>
      <c r="TFD99" s="9"/>
      <c r="TFE99" s="78"/>
      <c r="TFF99" s="10"/>
      <c r="TFG99" s="10"/>
      <c r="TFH99" s="10"/>
      <c r="TFI99" s="9"/>
      <c r="TFJ99" s="9"/>
      <c r="TFK99" s="78"/>
      <c r="TFL99" s="9"/>
      <c r="TFM99" s="9"/>
      <c r="TFN99" s="78"/>
      <c r="TFO99" s="10"/>
      <c r="TFP99" s="10"/>
      <c r="TFQ99" s="10"/>
      <c r="TFR99" s="10"/>
      <c r="TFS99" s="10"/>
      <c r="TFT99" s="10"/>
      <c r="TFU99" s="57"/>
      <c r="TFV99" s="58"/>
      <c r="TFW99" s="9"/>
      <c r="TFX99" s="9"/>
      <c r="TFY99" s="78"/>
      <c r="TFZ99" s="9"/>
      <c r="TGA99" s="9"/>
      <c r="TGB99" s="78"/>
      <c r="TGC99" s="9"/>
      <c r="TGD99" s="9"/>
      <c r="TGE99" s="78"/>
      <c r="TGF99" s="9"/>
      <c r="TGG99" s="9"/>
      <c r="TGH99" s="78"/>
      <c r="TGI99" s="9"/>
      <c r="TGJ99" s="9"/>
      <c r="TGK99" s="78"/>
      <c r="TGL99" s="9"/>
      <c r="TGM99" s="9"/>
      <c r="TGN99" s="78"/>
      <c r="TGO99" s="9"/>
      <c r="TGP99" s="9"/>
      <c r="TGQ99" s="78"/>
      <c r="TGR99" s="9"/>
      <c r="TGS99" s="9"/>
      <c r="TGT99" s="78"/>
      <c r="TGU99" s="9"/>
      <c r="TGV99" s="9"/>
      <c r="TGW99" s="78"/>
      <c r="TGX99" s="9"/>
      <c r="TGY99" s="9"/>
      <c r="TGZ99" s="78"/>
      <c r="THA99" s="9"/>
      <c r="THB99" s="9"/>
      <c r="THC99" s="78"/>
      <c r="THD99" s="9"/>
      <c r="THE99" s="9"/>
      <c r="THF99" s="78"/>
      <c r="THG99" s="9"/>
      <c r="THH99" s="9"/>
      <c r="THI99" s="78"/>
      <c r="THJ99" s="9"/>
      <c r="THK99" s="9"/>
      <c r="THL99" s="78"/>
      <c r="THM99" s="9"/>
      <c r="THN99" s="9"/>
      <c r="THO99" s="78"/>
      <c r="THP99" s="9"/>
      <c r="THQ99" s="9"/>
      <c r="THR99" s="78"/>
      <c r="THS99" s="9"/>
      <c r="THT99" s="9"/>
      <c r="THU99" s="78"/>
      <c r="THV99" s="9"/>
      <c r="THW99" s="9"/>
      <c r="THX99" s="78"/>
      <c r="THY99" s="9"/>
      <c r="THZ99" s="9"/>
      <c r="TIA99" s="78"/>
      <c r="TIB99" s="9"/>
      <c r="TIC99" s="9"/>
      <c r="TID99" s="78"/>
      <c r="TIE99" s="9"/>
      <c r="TIF99" s="9"/>
      <c r="TIG99" s="78"/>
      <c r="TIH99" s="10"/>
      <c r="TII99" s="10"/>
      <c r="TIJ99" s="10"/>
      <c r="TIK99" s="9"/>
      <c r="TIL99" s="9"/>
      <c r="TIM99" s="78"/>
      <c r="TIN99" s="10"/>
      <c r="TIO99" s="10"/>
      <c r="TIP99" s="10"/>
      <c r="TIQ99" s="9"/>
      <c r="TIR99" s="9"/>
      <c r="TIS99" s="78"/>
      <c r="TIT99" s="9"/>
      <c r="TIU99" s="9"/>
      <c r="TIV99" s="78"/>
      <c r="TIW99" s="10"/>
      <c r="TIX99" s="10"/>
      <c r="TIY99" s="10"/>
      <c r="TIZ99" s="10"/>
      <c r="TJA99" s="10"/>
      <c r="TJB99" s="10"/>
      <c r="TJC99" s="57"/>
      <c r="TJD99" s="58"/>
      <c r="TJE99" s="9"/>
      <c r="TJF99" s="9"/>
      <c r="TJG99" s="78"/>
      <c r="TJH99" s="9"/>
      <c r="TJI99" s="9"/>
      <c r="TJJ99" s="78"/>
      <c r="TJK99" s="9"/>
      <c r="TJL99" s="9"/>
      <c r="TJM99" s="78"/>
      <c r="TJN99" s="9"/>
      <c r="TJO99" s="9"/>
      <c r="TJP99" s="78"/>
      <c r="TJQ99" s="9"/>
      <c r="TJR99" s="9"/>
      <c r="TJS99" s="78"/>
      <c r="TJT99" s="9"/>
      <c r="TJU99" s="9"/>
      <c r="TJV99" s="78"/>
      <c r="TJW99" s="9"/>
      <c r="TJX99" s="9"/>
      <c r="TJY99" s="78"/>
      <c r="TJZ99" s="9"/>
      <c r="TKA99" s="9"/>
      <c r="TKB99" s="78"/>
      <c r="TKC99" s="9"/>
      <c r="TKD99" s="9"/>
      <c r="TKE99" s="78"/>
      <c r="TKF99" s="9"/>
      <c r="TKG99" s="9"/>
      <c r="TKH99" s="78"/>
      <c r="TKI99" s="9"/>
      <c r="TKJ99" s="9"/>
      <c r="TKK99" s="78"/>
      <c r="TKL99" s="9"/>
      <c r="TKM99" s="9"/>
      <c r="TKN99" s="78"/>
      <c r="TKO99" s="9"/>
      <c r="TKP99" s="9"/>
      <c r="TKQ99" s="78"/>
      <c r="TKR99" s="9"/>
      <c r="TKS99" s="9"/>
      <c r="TKT99" s="78"/>
      <c r="TKU99" s="9"/>
      <c r="TKV99" s="9"/>
      <c r="TKW99" s="78"/>
      <c r="TKX99" s="9"/>
      <c r="TKY99" s="9"/>
      <c r="TKZ99" s="78"/>
      <c r="TLA99" s="9"/>
      <c r="TLB99" s="9"/>
      <c r="TLC99" s="78"/>
      <c r="TLD99" s="9"/>
      <c r="TLE99" s="9"/>
      <c r="TLF99" s="78"/>
      <c r="TLG99" s="9"/>
      <c r="TLH99" s="9"/>
      <c r="TLI99" s="78"/>
      <c r="TLJ99" s="9"/>
      <c r="TLK99" s="9"/>
      <c r="TLL99" s="78"/>
      <c r="TLM99" s="9"/>
      <c r="TLN99" s="9"/>
      <c r="TLO99" s="78"/>
      <c r="TLP99" s="10"/>
      <c r="TLQ99" s="10"/>
      <c r="TLR99" s="10"/>
      <c r="TLS99" s="9"/>
      <c r="TLT99" s="9"/>
      <c r="TLU99" s="78"/>
      <c r="TLV99" s="10"/>
      <c r="TLW99" s="10"/>
      <c r="TLX99" s="10"/>
      <c r="TLY99" s="9"/>
      <c r="TLZ99" s="9"/>
      <c r="TMA99" s="78"/>
      <c r="TMB99" s="9"/>
      <c r="TMC99" s="9"/>
      <c r="TMD99" s="78"/>
      <c r="TME99" s="10"/>
      <c r="TMF99" s="10"/>
      <c r="TMG99" s="10"/>
      <c r="TMH99" s="10"/>
      <c r="TMI99" s="10"/>
      <c r="TMJ99" s="10"/>
      <c r="TMK99" s="57"/>
      <c r="TML99" s="58"/>
      <c r="TMM99" s="9"/>
      <c r="TMN99" s="9"/>
      <c r="TMO99" s="78"/>
      <c r="TMP99" s="9"/>
      <c r="TMQ99" s="9"/>
      <c r="TMR99" s="78"/>
      <c r="TMS99" s="9"/>
      <c r="TMT99" s="9"/>
      <c r="TMU99" s="78"/>
      <c r="TMV99" s="9"/>
      <c r="TMW99" s="9"/>
      <c r="TMX99" s="78"/>
      <c r="TMY99" s="9"/>
      <c r="TMZ99" s="9"/>
      <c r="TNA99" s="78"/>
      <c r="TNB99" s="9"/>
      <c r="TNC99" s="9"/>
      <c r="TND99" s="78"/>
      <c r="TNE99" s="9"/>
      <c r="TNF99" s="9"/>
      <c r="TNG99" s="78"/>
      <c r="TNH99" s="9"/>
      <c r="TNI99" s="9"/>
      <c r="TNJ99" s="78"/>
      <c r="TNK99" s="9"/>
      <c r="TNL99" s="9"/>
      <c r="TNM99" s="78"/>
      <c r="TNN99" s="9"/>
      <c r="TNO99" s="9"/>
      <c r="TNP99" s="78"/>
      <c r="TNQ99" s="9"/>
      <c r="TNR99" s="9"/>
      <c r="TNS99" s="78"/>
      <c r="TNT99" s="9"/>
      <c r="TNU99" s="9"/>
      <c r="TNV99" s="78"/>
      <c r="TNW99" s="9"/>
      <c r="TNX99" s="9"/>
      <c r="TNY99" s="78"/>
      <c r="TNZ99" s="9"/>
      <c r="TOA99" s="9"/>
      <c r="TOB99" s="78"/>
      <c r="TOC99" s="9"/>
      <c r="TOD99" s="9"/>
      <c r="TOE99" s="78"/>
      <c r="TOF99" s="9"/>
      <c r="TOG99" s="9"/>
      <c r="TOH99" s="78"/>
      <c r="TOI99" s="9"/>
      <c r="TOJ99" s="9"/>
      <c r="TOK99" s="78"/>
      <c r="TOL99" s="9"/>
      <c r="TOM99" s="9"/>
      <c r="TON99" s="78"/>
      <c r="TOO99" s="9"/>
      <c r="TOP99" s="9"/>
      <c r="TOQ99" s="78"/>
      <c r="TOR99" s="9"/>
      <c r="TOS99" s="9"/>
      <c r="TOT99" s="78"/>
      <c r="TOU99" s="9"/>
      <c r="TOV99" s="9"/>
      <c r="TOW99" s="78"/>
      <c r="TOX99" s="10"/>
      <c r="TOY99" s="10"/>
      <c r="TOZ99" s="10"/>
      <c r="TPA99" s="9"/>
      <c r="TPB99" s="9"/>
      <c r="TPC99" s="78"/>
      <c r="TPD99" s="10"/>
      <c r="TPE99" s="10"/>
      <c r="TPF99" s="10"/>
      <c r="TPG99" s="9"/>
      <c r="TPH99" s="9"/>
      <c r="TPI99" s="78"/>
      <c r="TPJ99" s="9"/>
      <c r="TPK99" s="9"/>
      <c r="TPL99" s="78"/>
      <c r="TPM99" s="10"/>
      <c r="TPN99" s="10"/>
      <c r="TPO99" s="10"/>
      <c r="TPP99" s="10"/>
      <c r="TPQ99" s="10"/>
      <c r="TPR99" s="10"/>
      <c r="TPS99" s="57"/>
      <c r="TPT99" s="58"/>
      <c r="TPU99" s="9"/>
      <c r="TPV99" s="9"/>
      <c r="TPW99" s="78"/>
      <c r="TPX99" s="9"/>
      <c r="TPY99" s="9"/>
      <c r="TPZ99" s="78"/>
      <c r="TQA99" s="9"/>
      <c r="TQB99" s="9"/>
      <c r="TQC99" s="78"/>
      <c r="TQD99" s="9"/>
      <c r="TQE99" s="9"/>
      <c r="TQF99" s="78"/>
      <c r="TQG99" s="9"/>
      <c r="TQH99" s="9"/>
      <c r="TQI99" s="78"/>
      <c r="TQJ99" s="9"/>
      <c r="TQK99" s="9"/>
      <c r="TQL99" s="78"/>
      <c r="TQM99" s="9"/>
      <c r="TQN99" s="9"/>
      <c r="TQO99" s="78"/>
      <c r="TQP99" s="9"/>
      <c r="TQQ99" s="9"/>
      <c r="TQR99" s="78"/>
      <c r="TQS99" s="9"/>
      <c r="TQT99" s="9"/>
      <c r="TQU99" s="78"/>
      <c r="TQV99" s="9"/>
      <c r="TQW99" s="9"/>
      <c r="TQX99" s="78"/>
      <c r="TQY99" s="9"/>
      <c r="TQZ99" s="9"/>
      <c r="TRA99" s="78"/>
      <c r="TRB99" s="9"/>
      <c r="TRC99" s="9"/>
      <c r="TRD99" s="78"/>
      <c r="TRE99" s="9"/>
      <c r="TRF99" s="9"/>
      <c r="TRG99" s="78"/>
      <c r="TRH99" s="9"/>
      <c r="TRI99" s="9"/>
      <c r="TRJ99" s="78"/>
      <c r="TRK99" s="9"/>
      <c r="TRL99" s="9"/>
      <c r="TRM99" s="78"/>
      <c r="TRN99" s="9"/>
      <c r="TRO99" s="9"/>
      <c r="TRP99" s="78"/>
      <c r="TRQ99" s="9"/>
      <c r="TRR99" s="9"/>
      <c r="TRS99" s="78"/>
      <c r="TRT99" s="9"/>
      <c r="TRU99" s="9"/>
      <c r="TRV99" s="78"/>
      <c r="TRW99" s="9"/>
      <c r="TRX99" s="9"/>
      <c r="TRY99" s="78"/>
      <c r="TRZ99" s="9"/>
      <c r="TSA99" s="9"/>
      <c r="TSB99" s="78"/>
      <c r="TSC99" s="9"/>
      <c r="TSD99" s="9"/>
      <c r="TSE99" s="78"/>
      <c r="TSF99" s="10"/>
      <c r="TSG99" s="10"/>
      <c r="TSH99" s="10"/>
      <c r="TSI99" s="9"/>
      <c r="TSJ99" s="9"/>
      <c r="TSK99" s="78"/>
      <c r="TSL99" s="10"/>
      <c r="TSM99" s="10"/>
      <c r="TSN99" s="10"/>
      <c r="TSO99" s="9"/>
      <c r="TSP99" s="9"/>
      <c r="TSQ99" s="78"/>
      <c r="TSR99" s="9"/>
      <c r="TSS99" s="9"/>
      <c r="TST99" s="78"/>
      <c r="TSU99" s="10"/>
      <c r="TSV99" s="10"/>
      <c r="TSW99" s="10"/>
      <c r="TSX99" s="10"/>
      <c r="TSY99" s="10"/>
      <c r="TSZ99" s="10"/>
      <c r="TTA99" s="57"/>
      <c r="TTB99" s="58"/>
      <c r="TTC99" s="9"/>
      <c r="TTD99" s="9"/>
      <c r="TTE99" s="78"/>
      <c r="TTF99" s="9"/>
      <c r="TTG99" s="9"/>
      <c r="TTH99" s="78"/>
      <c r="TTI99" s="9"/>
      <c r="TTJ99" s="9"/>
      <c r="TTK99" s="78"/>
      <c r="TTL99" s="9"/>
      <c r="TTM99" s="9"/>
      <c r="TTN99" s="78"/>
      <c r="TTO99" s="9"/>
      <c r="TTP99" s="9"/>
      <c r="TTQ99" s="78"/>
      <c r="TTR99" s="9"/>
      <c r="TTS99" s="9"/>
      <c r="TTT99" s="78"/>
      <c r="TTU99" s="9"/>
      <c r="TTV99" s="9"/>
      <c r="TTW99" s="78"/>
      <c r="TTX99" s="9"/>
      <c r="TTY99" s="9"/>
      <c r="TTZ99" s="78"/>
      <c r="TUA99" s="9"/>
      <c r="TUB99" s="9"/>
      <c r="TUC99" s="78"/>
      <c r="TUD99" s="9"/>
      <c r="TUE99" s="9"/>
      <c r="TUF99" s="78"/>
      <c r="TUG99" s="9"/>
      <c r="TUH99" s="9"/>
      <c r="TUI99" s="78"/>
      <c r="TUJ99" s="9"/>
      <c r="TUK99" s="9"/>
      <c r="TUL99" s="78"/>
      <c r="TUM99" s="9"/>
      <c r="TUN99" s="9"/>
      <c r="TUO99" s="78"/>
      <c r="TUP99" s="9"/>
      <c r="TUQ99" s="9"/>
      <c r="TUR99" s="78"/>
      <c r="TUS99" s="9"/>
      <c r="TUT99" s="9"/>
      <c r="TUU99" s="78"/>
      <c r="TUV99" s="9"/>
      <c r="TUW99" s="9"/>
      <c r="TUX99" s="78"/>
      <c r="TUY99" s="9"/>
      <c r="TUZ99" s="9"/>
      <c r="TVA99" s="78"/>
      <c r="TVB99" s="9"/>
      <c r="TVC99" s="9"/>
      <c r="TVD99" s="78"/>
      <c r="TVE99" s="9"/>
      <c r="TVF99" s="9"/>
      <c r="TVG99" s="78"/>
      <c r="TVH99" s="9"/>
      <c r="TVI99" s="9"/>
      <c r="TVJ99" s="78"/>
      <c r="TVK99" s="9"/>
      <c r="TVL99" s="9"/>
      <c r="TVM99" s="78"/>
      <c r="TVN99" s="10"/>
      <c r="TVO99" s="10"/>
      <c r="TVP99" s="10"/>
      <c r="TVQ99" s="9"/>
      <c r="TVR99" s="9"/>
      <c r="TVS99" s="78"/>
      <c r="TVT99" s="10"/>
      <c r="TVU99" s="10"/>
      <c r="TVV99" s="10"/>
      <c r="TVW99" s="9"/>
      <c r="TVX99" s="9"/>
      <c r="TVY99" s="78"/>
      <c r="TVZ99" s="9"/>
      <c r="TWA99" s="9"/>
      <c r="TWB99" s="78"/>
      <c r="TWC99" s="10"/>
      <c r="TWD99" s="10"/>
      <c r="TWE99" s="10"/>
      <c r="TWF99" s="10"/>
      <c r="TWG99" s="10"/>
      <c r="TWH99" s="10"/>
      <c r="TWI99" s="57"/>
      <c r="TWJ99" s="58"/>
      <c r="TWK99" s="9"/>
      <c r="TWL99" s="9"/>
      <c r="TWM99" s="78"/>
      <c r="TWN99" s="9"/>
      <c r="TWO99" s="9"/>
      <c r="TWP99" s="78"/>
      <c r="TWQ99" s="9"/>
      <c r="TWR99" s="9"/>
      <c r="TWS99" s="78"/>
      <c r="TWT99" s="9"/>
      <c r="TWU99" s="9"/>
      <c r="TWV99" s="78"/>
      <c r="TWW99" s="9"/>
      <c r="TWX99" s="9"/>
      <c r="TWY99" s="78"/>
      <c r="TWZ99" s="9"/>
      <c r="TXA99" s="9"/>
      <c r="TXB99" s="78"/>
      <c r="TXC99" s="9"/>
      <c r="TXD99" s="9"/>
      <c r="TXE99" s="78"/>
      <c r="TXF99" s="9"/>
      <c r="TXG99" s="9"/>
      <c r="TXH99" s="78"/>
      <c r="TXI99" s="9"/>
      <c r="TXJ99" s="9"/>
      <c r="TXK99" s="78"/>
      <c r="TXL99" s="9"/>
      <c r="TXM99" s="9"/>
      <c r="TXN99" s="78"/>
      <c r="TXO99" s="9"/>
      <c r="TXP99" s="9"/>
      <c r="TXQ99" s="78"/>
      <c r="TXR99" s="9"/>
      <c r="TXS99" s="9"/>
      <c r="TXT99" s="78"/>
      <c r="TXU99" s="9"/>
      <c r="TXV99" s="9"/>
      <c r="TXW99" s="78"/>
      <c r="TXX99" s="9"/>
      <c r="TXY99" s="9"/>
      <c r="TXZ99" s="78"/>
      <c r="TYA99" s="9"/>
      <c r="TYB99" s="9"/>
      <c r="TYC99" s="78"/>
      <c r="TYD99" s="9"/>
      <c r="TYE99" s="9"/>
      <c r="TYF99" s="78"/>
      <c r="TYG99" s="9"/>
      <c r="TYH99" s="9"/>
      <c r="TYI99" s="78"/>
      <c r="TYJ99" s="9"/>
      <c r="TYK99" s="9"/>
      <c r="TYL99" s="78"/>
      <c r="TYM99" s="9"/>
      <c r="TYN99" s="9"/>
      <c r="TYO99" s="78"/>
      <c r="TYP99" s="9"/>
      <c r="TYQ99" s="9"/>
      <c r="TYR99" s="78"/>
      <c r="TYS99" s="9"/>
      <c r="TYT99" s="9"/>
      <c r="TYU99" s="78"/>
      <c r="TYV99" s="10"/>
      <c r="TYW99" s="10"/>
      <c r="TYX99" s="10"/>
      <c r="TYY99" s="9"/>
      <c r="TYZ99" s="9"/>
      <c r="TZA99" s="78"/>
      <c r="TZB99" s="10"/>
      <c r="TZC99" s="10"/>
      <c r="TZD99" s="10"/>
      <c r="TZE99" s="9"/>
      <c r="TZF99" s="9"/>
      <c r="TZG99" s="78"/>
      <c r="TZH99" s="9"/>
      <c r="TZI99" s="9"/>
      <c r="TZJ99" s="78"/>
      <c r="TZK99" s="10"/>
      <c r="TZL99" s="10"/>
      <c r="TZM99" s="10"/>
      <c r="TZN99" s="10"/>
      <c r="TZO99" s="10"/>
      <c r="TZP99" s="10"/>
      <c r="TZQ99" s="57"/>
      <c r="TZR99" s="58"/>
      <c r="TZS99" s="9"/>
      <c r="TZT99" s="9"/>
      <c r="TZU99" s="78"/>
      <c r="TZV99" s="9"/>
      <c r="TZW99" s="9"/>
      <c r="TZX99" s="78"/>
      <c r="TZY99" s="9"/>
      <c r="TZZ99" s="9"/>
      <c r="UAA99" s="78"/>
      <c r="UAB99" s="9"/>
      <c r="UAC99" s="9"/>
      <c r="UAD99" s="78"/>
      <c r="UAE99" s="9"/>
      <c r="UAF99" s="9"/>
      <c r="UAG99" s="78"/>
      <c r="UAH99" s="9"/>
      <c r="UAI99" s="9"/>
      <c r="UAJ99" s="78"/>
      <c r="UAK99" s="9"/>
      <c r="UAL99" s="9"/>
      <c r="UAM99" s="78"/>
      <c r="UAN99" s="9"/>
      <c r="UAO99" s="9"/>
      <c r="UAP99" s="78"/>
      <c r="UAQ99" s="9"/>
      <c r="UAR99" s="9"/>
      <c r="UAS99" s="78"/>
      <c r="UAT99" s="9"/>
      <c r="UAU99" s="9"/>
      <c r="UAV99" s="78"/>
      <c r="UAW99" s="9"/>
      <c r="UAX99" s="9"/>
      <c r="UAY99" s="78"/>
      <c r="UAZ99" s="9"/>
      <c r="UBA99" s="9"/>
      <c r="UBB99" s="78"/>
      <c r="UBC99" s="9"/>
      <c r="UBD99" s="9"/>
      <c r="UBE99" s="78"/>
      <c r="UBF99" s="9"/>
      <c r="UBG99" s="9"/>
      <c r="UBH99" s="78"/>
      <c r="UBI99" s="9"/>
      <c r="UBJ99" s="9"/>
      <c r="UBK99" s="78"/>
      <c r="UBL99" s="9"/>
      <c r="UBM99" s="9"/>
      <c r="UBN99" s="78"/>
      <c r="UBO99" s="9"/>
      <c r="UBP99" s="9"/>
      <c r="UBQ99" s="78"/>
      <c r="UBR99" s="9"/>
      <c r="UBS99" s="9"/>
      <c r="UBT99" s="78"/>
      <c r="UBU99" s="9"/>
      <c r="UBV99" s="9"/>
      <c r="UBW99" s="78"/>
      <c r="UBX99" s="9"/>
      <c r="UBY99" s="9"/>
      <c r="UBZ99" s="78"/>
      <c r="UCA99" s="9"/>
      <c r="UCB99" s="9"/>
      <c r="UCC99" s="78"/>
      <c r="UCD99" s="10"/>
      <c r="UCE99" s="10"/>
      <c r="UCF99" s="10"/>
      <c r="UCG99" s="9"/>
      <c r="UCH99" s="9"/>
      <c r="UCI99" s="78"/>
      <c r="UCJ99" s="10"/>
      <c r="UCK99" s="10"/>
      <c r="UCL99" s="10"/>
      <c r="UCM99" s="9"/>
      <c r="UCN99" s="9"/>
      <c r="UCO99" s="78"/>
      <c r="UCP99" s="9"/>
      <c r="UCQ99" s="9"/>
      <c r="UCR99" s="78"/>
      <c r="UCS99" s="10"/>
      <c r="UCT99" s="10"/>
      <c r="UCU99" s="10"/>
      <c r="UCV99" s="10"/>
      <c r="UCW99" s="10"/>
      <c r="UCX99" s="10"/>
      <c r="UCY99" s="57"/>
      <c r="UCZ99" s="58"/>
      <c r="UDA99" s="9"/>
      <c r="UDB99" s="9"/>
      <c r="UDC99" s="78"/>
      <c r="UDD99" s="9"/>
      <c r="UDE99" s="9"/>
      <c r="UDF99" s="78"/>
      <c r="UDG99" s="9"/>
      <c r="UDH99" s="9"/>
      <c r="UDI99" s="78"/>
      <c r="UDJ99" s="9"/>
      <c r="UDK99" s="9"/>
      <c r="UDL99" s="78"/>
      <c r="UDM99" s="9"/>
      <c r="UDN99" s="9"/>
      <c r="UDO99" s="78"/>
      <c r="UDP99" s="9"/>
      <c r="UDQ99" s="9"/>
      <c r="UDR99" s="78"/>
      <c r="UDS99" s="9"/>
      <c r="UDT99" s="9"/>
      <c r="UDU99" s="78"/>
      <c r="UDV99" s="9"/>
      <c r="UDW99" s="9"/>
      <c r="UDX99" s="78"/>
      <c r="UDY99" s="9"/>
      <c r="UDZ99" s="9"/>
      <c r="UEA99" s="78"/>
      <c r="UEB99" s="9"/>
      <c r="UEC99" s="9"/>
      <c r="UED99" s="78"/>
      <c r="UEE99" s="9"/>
      <c r="UEF99" s="9"/>
      <c r="UEG99" s="78"/>
      <c r="UEH99" s="9"/>
      <c r="UEI99" s="9"/>
      <c r="UEJ99" s="78"/>
      <c r="UEK99" s="9"/>
      <c r="UEL99" s="9"/>
      <c r="UEM99" s="78"/>
      <c r="UEN99" s="9"/>
      <c r="UEO99" s="9"/>
      <c r="UEP99" s="78"/>
      <c r="UEQ99" s="9"/>
      <c r="UER99" s="9"/>
      <c r="UES99" s="78"/>
      <c r="UET99" s="9"/>
      <c r="UEU99" s="9"/>
      <c r="UEV99" s="78"/>
      <c r="UEW99" s="9"/>
      <c r="UEX99" s="9"/>
      <c r="UEY99" s="78"/>
      <c r="UEZ99" s="9"/>
      <c r="UFA99" s="9"/>
      <c r="UFB99" s="78"/>
      <c r="UFC99" s="9"/>
      <c r="UFD99" s="9"/>
      <c r="UFE99" s="78"/>
      <c r="UFF99" s="9"/>
      <c r="UFG99" s="9"/>
      <c r="UFH99" s="78"/>
      <c r="UFI99" s="9"/>
      <c r="UFJ99" s="9"/>
      <c r="UFK99" s="78"/>
      <c r="UFL99" s="10"/>
      <c r="UFM99" s="10"/>
      <c r="UFN99" s="10"/>
      <c r="UFO99" s="9"/>
      <c r="UFP99" s="9"/>
      <c r="UFQ99" s="78"/>
      <c r="UFR99" s="10"/>
      <c r="UFS99" s="10"/>
      <c r="UFT99" s="10"/>
      <c r="UFU99" s="9"/>
      <c r="UFV99" s="9"/>
      <c r="UFW99" s="78"/>
      <c r="UFX99" s="9"/>
      <c r="UFY99" s="9"/>
      <c r="UFZ99" s="78"/>
      <c r="UGA99" s="10"/>
      <c r="UGB99" s="10"/>
      <c r="UGC99" s="10"/>
      <c r="UGD99" s="10"/>
      <c r="UGE99" s="10"/>
      <c r="UGF99" s="10"/>
      <c r="UGG99" s="57"/>
      <c r="UGH99" s="58"/>
      <c r="UGI99" s="9"/>
      <c r="UGJ99" s="9"/>
      <c r="UGK99" s="78"/>
      <c r="UGL99" s="9"/>
      <c r="UGM99" s="9"/>
      <c r="UGN99" s="78"/>
      <c r="UGO99" s="9"/>
      <c r="UGP99" s="9"/>
      <c r="UGQ99" s="78"/>
      <c r="UGR99" s="9"/>
      <c r="UGS99" s="9"/>
      <c r="UGT99" s="78"/>
      <c r="UGU99" s="9"/>
      <c r="UGV99" s="9"/>
      <c r="UGW99" s="78"/>
      <c r="UGX99" s="9"/>
      <c r="UGY99" s="9"/>
      <c r="UGZ99" s="78"/>
      <c r="UHA99" s="9"/>
      <c r="UHB99" s="9"/>
      <c r="UHC99" s="78"/>
      <c r="UHD99" s="9"/>
      <c r="UHE99" s="9"/>
      <c r="UHF99" s="78"/>
      <c r="UHG99" s="9"/>
      <c r="UHH99" s="9"/>
      <c r="UHI99" s="78"/>
      <c r="UHJ99" s="9"/>
      <c r="UHK99" s="9"/>
      <c r="UHL99" s="78"/>
      <c r="UHM99" s="9"/>
      <c r="UHN99" s="9"/>
      <c r="UHO99" s="78"/>
      <c r="UHP99" s="9"/>
      <c r="UHQ99" s="9"/>
      <c r="UHR99" s="78"/>
      <c r="UHS99" s="9"/>
      <c r="UHT99" s="9"/>
      <c r="UHU99" s="78"/>
      <c r="UHV99" s="9"/>
      <c r="UHW99" s="9"/>
      <c r="UHX99" s="78"/>
      <c r="UHY99" s="9"/>
      <c r="UHZ99" s="9"/>
      <c r="UIA99" s="78"/>
      <c r="UIB99" s="9"/>
      <c r="UIC99" s="9"/>
      <c r="UID99" s="78"/>
      <c r="UIE99" s="9"/>
      <c r="UIF99" s="9"/>
      <c r="UIG99" s="78"/>
      <c r="UIH99" s="9"/>
      <c r="UII99" s="9"/>
      <c r="UIJ99" s="78"/>
      <c r="UIK99" s="9"/>
      <c r="UIL99" s="9"/>
      <c r="UIM99" s="78"/>
      <c r="UIN99" s="9"/>
      <c r="UIO99" s="9"/>
      <c r="UIP99" s="78"/>
      <c r="UIQ99" s="9"/>
      <c r="UIR99" s="9"/>
      <c r="UIS99" s="78"/>
      <c r="UIT99" s="10"/>
      <c r="UIU99" s="10"/>
      <c r="UIV99" s="10"/>
      <c r="UIW99" s="9"/>
      <c r="UIX99" s="9"/>
      <c r="UIY99" s="78"/>
      <c r="UIZ99" s="10"/>
      <c r="UJA99" s="10"/>
      <c r="UJB99" s="10"/>
      <c r="UJC99" s="9"/>
      <c r="UJD99" s="9"/>
      <c r="UJE99" s="78"/>
      <c r="UJF99" s="9"/>
      <c r="UJG99" s="9"/>
      <c r="UJH99" s="78"/>
      <c r="UJI99" s="10"/>
      <c r="UJJ99" s="10"/>
      <c r="UJK99" s="10"/>
      <c r="UJL99" s="10"/>
      <c r="UJM99" s="10"/>
      <c r="UJN99" s="10"/>
      <c r="UJO99" s="57"/>
      <c r="UJP99" s="58"/>
      <c r="UJQ99" s="9"/>
      <c r="UJR99" s="9"/>
      <c r="UJS99" s="78"/>
      <c r="UJT99" s="9"/>
      <c r="UJU99" s="9"/>
      <c r="UJV99" s="78"/>
      <c r="UJW99" s="9"/>
      <c r="UJX99" s="9"/>
      <c r="UJY99" s="78"/>
      <c r="UJZ99" s="9"/>
      <c r="UKA99" s="9"/>
      <c r="UKB99" s="78"/>
      <c r="UKC99" s="9"/>
      <c r="UKD99" s="9"/>
      <c r="UKE99" s="78"/>
      <c r="UKF99" s="9"/>
      <c r="UKG99" s="9"/>
      <c r="UKH99" s="78"/>
      <c r="UKI99" s="9"/>
      <c r="UKJ99" s="9"/>
      <c r="UKK99" s="78"/>
      <c r="UKL99" s="9"/>
      <c r="UKM99" s="9"/>
      <c r="UKN99" s="78"/>
      <c r="UKO99" s="9"/>
      <c r="UKP99" s="9"/>
      <c r="UKQ99" s="78"/>
      <c r="UKR99" s="9"/>
      <c r="UKS99" s="9"/>
      <c r="UKT99" s="78"/>
      <c r="UKU99" s="9"/>
      <c r="UKV99" s="9"/>
      <c r="UKW99" s="78"/>
      <c r="UKX99" s="9"/>
      <c r="UKY99" s="9"/>
      <c r="UKZ99" s="78"/>
      <c r="ULA99" s="9"/>
      <c r="ULB99" s="9"/>
      <c r="ULC99" s="78"/>
      <c r="ULD99" s="9"/>
      <c r="ULE99" s="9"/>
      <c r="ULF99" s="78"/>
      <c r="ULG99" s="9"/>
      <c r="ULH99" s="9"/>
      <c r="ULI99" s="78"/>
      <c r="ULJ99" s="9"/>
      <c r="ULK99" s="9"/>
      <c r="ULL99" s="78"/>
      <c r="ULM99" s="9"/>
      <c r="ULN99" s="9"/>
      <c r="ULO99" s="78"/>
      <c r="ULP99" s="9"/>
      <c r="ULQ99" s="9"/>
      <c r="ULR99" s="78"/>
      <c r="ULS99" s="9"/>
      <c r="ULT99" s="9"/>
      <c r="ULU99" s="78"/>
      <c r="ULV99" s="9"/>
      <c r="ULW99" s="9"/>
      <c r="ULX99" s="78"/>
      <c r="ULY99" s="9"/>
      <c r="ULZ99" s="9"/>
      <c r="UMA99" s="78"/>
      <c r="UMB99" s="10"/>
      <c r="UMC99" s="10"/>
      <c r="UMD99" s="10"/>
      <c r="UME99" s="9"/>
      <c r="UMF99" s="9"/>
      <c r="UMG99" s="78"/>
      <c r="UMH99" s="10"/>
      <c r="UMI99" s="10"/>
      <c r="UMJ99" s="10"/>
      <c r="UMK99" s="9"/>
      <c r="UML99" s="9"/>
      <c r="UMM99" s="78"/>
      <c r="UMN99" s="9"/>
      <c r="UMO99" s="9"/>
      <c r="UMP99" s="78"/>
      <c r="UMQ99" s="10"/>
      <c r="UMR99" s="10"/>
      <c r="UMS99" s="10"/>
      <c r="UMT99" s="10"/>
      <c r="UMU99" s="10"/>
      <c r="UMV99" s="10"/>
      <c r="UMW99" s="57"/>
      <c r="UMX99" s="58"/>
      <c r="UMY99" s="9"/>
      <c r="UMZ99" s="9"/>
      <c r="UNA99" s="78"/>
      <c r="UNB99" s="9"/>
      <c r="UNC99" s="9"/>
      <c r="UND99" s="78"/>
      <c r="UNE99" s="9"/>
      <c r="UNF99" s="9"/>
      <c r="UNG99" s="78"/>
      <c r="UNH99" s="9"/>
      <c r="UNI99" s="9"/>
      <c r="UNJ99" s="78"/>
      <c r="UNK99" s="9"/>
      <c r="UNL99" s="9"/>
      <c r="UNM99" s="78"/>
      <c r="UNN99" s="9"/>
      <c r="UNO99" s="9"/>
      <c r="UNP99" s="78"/>
      <c r="UNQ99" s="9"/>
      <c r="UNR99" s="9"/>
      <c r="UNS99" s="78"/>
      <c r="UNT99" s="9"/>
      <c r="UNU99" s="9"/>
      <c r="UNV99" s="78"/>
      <c r="UNW99" s="9"/>
      <c r="UNX99" s="9"/>
      <c r="UNY99" s="78"/>
      <c r="UNZ99" s="9"/>
      <c r="UOA99" s="9"/>
      <c r="UOB99" s="78"/>
      <c r="UOC99" s="9"/>
      <c r="UOD99" s="9"/>
      <c r="UOE99" s="78"/>
      <c r="UOF99" s="9"/>
      <c r="UOG99" s="9"/>
      <c r="UOH99" s="78"/>
      <c r="UOI99" s="9"/>
      <c r="UOJ99" s="9"/>
      <c r="UOK99" s="78"/>
      <c r="UOL99" s="9"/>
      <c r="UOM99" s="9"/>
      <c r="UON99" s="78"/>
      <c r="UOO99" s="9"/>
      <c r="UOP99" s="9"/>
      <c r="UOQ99" s="78"/>
      <c r="UOR99" s="9"/>
      <c r="UOS99" s="9"/>
      <c r="UOT99" s="78"/>
      <c r="UOU99" s="9"/>
      <c r="UOV99" s="9"/>
      <c r="UOW99" s="78"/>
      <c r="UOX99" s="9"/>
      <c r="UOY99" s="9"/>
      <c r="UOZ99" s="78"/>
      <c r="UPA99" s="9"/>
      <c r="UPB99" s="9"/>
      <c r="UPC99" s="78"/>
      <c r="UPD99" s="9"/>
      <c r="UPE99" s="9"/>
      <c r="UPF99" s="78"/>
      <c r="UPG99" s="9"/>
      <c r="UPH99" s="9"/>
      <c r="UPI99" s="78"/>
      <c r="UPJ99" s="10"/>
      <c r="UPK99" s="10"/>
      <c r="UPL99" s="10"/>
      <c r="UPM99" s="9"/>
      <c r="UPN99" s="9"/>
      <c r="UPO99" s="78"/>
      <c r="UPP99" s="10"/>
      <c r="UPQ99" s="10"/>
      <c r="UPR99" s="10"/>
      <c r="UPS99" s="9"/>
      <c r="UPT99" s="9"/>
      <c r="UPU99" s="78"/>
      <c r="UPV99" s="9"/>
      <c r="UPW99" s="9"/>
      <c r="UPX99" s="78"/>
      <c r="UPY99" s="10"/>
      <c r="UPZ99" s="10"/>
      <c r="UQA99" s="10"/>
      <c r="UQB99" s="10"/>
      <c r="UQC99" s="10"/>
      <c r="UQD99" s="10"/>
      <c r="UQE99" s="57"/>
      <c r="UQF99" s="58"/>
      <c r="UQG99" s="9"/>
      <c r="UQH99" s="9"/>
      <c r="UQI99" s="78"/>
      <c r="UQJ99" s="9"/>
      <c r="UQK99" s="9"/>
      <c r="UQL99" s="78"/>
      <c r="UQM99" s="9"/>
      <c r="UQN99" s="9"/>
      <c r="UQO99" s="78"/>
      <c r="UQP99" s="9"/>
      <c r="UQQ99" s="9"/>
      <c r="UQR99" s="78"/>
      <c r="UQS99" s="9"/>
      <c r="UQT99" s="9"/>
      <c r="UQU99" s="78"/>
      <c r="UQV99" s="9"/>
      <c r="UQW99" s="9"/>
      <c r="UQX99" s="78"/>
      <c r="UQY99" s="9"/>
      <c r="UQZ99" s="9"/>
      <c r="URA99" s="78"/>
      <c r="URB99" s="9"/>
      <c r="URC99" s="9"/>
      <c r="URD99" s="78"/>
      <c r="URE99" s="9"/>
      <c r="URF99" s="9"/>
      <c r="URG99" s="78"/>
      <c r="URH99" s="9"/>
      <c r="URI99" s="9"/>
      <c r="URJ99" s="78"/>
      <c r="URK99" s="9"/>
      <c r="URL99" s="9"/>
      <c r="URM99" s="78"/>
      <c r="URN99" s="9"/>
      <c r="URO99" s="9"/>
      <c r="URP99" s="78"/>
      <c r="URQ99" s="9"/>
      <c r="URR99" s="9"/>
      <c r="URS99" s="78"/>
      <c r="URT99" s="9"/>
      <c r="URU99" s="9"/>
      <c r="URV99" s="78"/>
      <c r="URW99" s="9"/>
      <c r="URX99" s="9"/>
      <c r="URY99" s="78"/>
      <c r="URZ99" s="9"/>
      <c r="USA99" s="9"/>
      <c r="USB99" s="78"/>
      <c r="USC99" s="9"/>
      <c r="USD99" s="9"/>
      <c r="USE99" s="78"/>
      <c r="USF99" s="9"/>
      <c r="USG99" s="9"/>
      <c r="USH99" s="78"/>
      <c r="USI99" s="9"/>
      <c r="USJ99" s="9"/>
      <c r="USK99" s="78"/>
      <c r="USL99" s="9"/>
      <c r="USM99" s="9"/>
      <c r="USN99" s="78"/>
      <c r="USO99" s="9"/>
      <c r="USP99" s="9"/>
      <c r="USQ99" s="78"/>
      <c r="USR99" s="10"/>
      <c r="USS99" s="10"/>
      <c r="UST99" s="10"/>
      <c r="USU99" s="9"/>
      <c r="USV99" s="9"/>
      <c r="USW99" s="78"/>
      <c r="USX99" s="10"/>
      <c r="USY99" s="10"/>
      <c r="USZ99" s="10"/>
      <c r="UTA99" s="9"/>
      <c r="UTB99" s="9"/>
      <c r="UTC99" s="78"/>
      <c r="UTD99" s="9"/>
      <c r="UTE99" s="9"/>
      <c r="UTF99" s="78"/>
      <c r="UTG99" s="10"/>
      <c r="UTH99" s="10"/>
      <c r="UTI99" s="10"/>
      <c r="UTJ99" s="10"/>
      <c r="UTK99" s="10"/>
      <c r="UTL99" s="10"/>
      <c r="UTM99" s="57"/>
      <c r="UTN99" s="58"/>
      <c r="UTO99" s="9"/>
      <c r="UTP99" s="9"/>
      <c r="UTQ99" s="78"/>
      <c r="UTR99" s="9"/>
      <c r="UTS99" s="9"/>
      <c r="UTT99" s="78"/>
      <c r="UTU99" s="9"/>
      <c r="UTV99" s="9"/>
      <c r="UTW99" s="78"/>
      <c r="UTX99" s="9"/>
      <c r="UTY99" s="9"/>
      <c r="UTZ99" s="78"/>
      <c r="UUA99" s="9"/>
      <c r="UUB99" s="9"/>
      <c r="UUC99" s="78"/>
      <c r="UUD99" s="9"/>
      <c r="UUE99" s="9"/>
      <c r="UUF99" s="78"/>
      <c r="UUG99" s="9"/>
      <c r="UUH99" s="9"/>
      <c r="UUI99" s="78"/>
      <c r="UUJ99" s="9"/>
      <c r="UUK99" s="9"/>
      <c r="UUL99" s="78"/>
      <c r="UUM99" s="9"/>
      <c r="UUN99" s="9"/>
      <c r="UUO99" s="78"/>
      <c r="UUP99" s="9"/>
      <c r="UUQ99" s="9"/>
      <c r="UUR99" s="78"/>
      <c r="UUS99" s="9"/>
      <c r="UUT99" s="9"/>
      <c r="UUU99" s="78"/>
      <c r="UUV99" s="9"/>
      <c r="UUW99" s="9"/>
      <c r="UUX99" s="78"/>
      <c r="UUY99" s="9"/>
      <c r="UUZ99" s="9"/>
      <c r="UVA99" s="78"/>
      <c r="UVB99" s="9"/>
      <c r="UVC99" s="9"/>
      <c r="UVD99" s="78"/>
      <c r="UVE99" s="9"/>
      <c r="UVF99" s="9"/>
      <c r="UVG99" s="78"/>
      <c r="UVH99" s="9"/>
      <c r="UVI99" s="9"/>
      <c r="UVJ99" s="78"/>
      <c r="UVK99" s="9"/>
      <c r="UVL99" s="9"/>
      <c r="UVM99" s="78"/>
      <c r="UVN99" s="9"/>
      <c r="UVO99" s="9"/>
      <c r="UVP99" s="78"/>
      <c r="UVQ99" s="9"/>
      <c r="UVR99" s="9"/>
      <c r="UVS99" s="78"/>
      <c r="UVT99" s="9"/>
      <c r="UVU99" s="9"/>
      <c r="UVV99" s="78"/>
      <c r="UVW99" s="9"/>
      <c r="UVX99" s="9"/>
      <c r="UVY99" s="78"/>
      <c r="UVZ99" s="10"/>
      <c r="UWA99" s="10"/>
      <c r="UWB99" s="10"/>
      <c r="UWC99" s="9"/>
      <c r="UWD99" s="9"/>
      <c r="UWE99" s="78"/>
      <c r="UWF99" s="10"/>
      <c r="UWG99" s="10"/>
      <c r="UWH99" s="10"/>
      <c r="UWI99" s="9"/>
      <c r="UWJ99" s="9"/>
      <c r="UWK99" s="78"/>
      <c r="UWL99" s="9"/>
      <c r="UWM99" s="9"/>
      <c r="UWN99" s="78"/>
      <c r="UWO99" s="10"/>
      <c r="UWP99" s="10"/>
      <c r="UWQ99" s="10"/>
      <c r="UWR99" s="10"/>
      <c r="UWS99" s="10"/>
      <c r="UWT99" s="10"/>
      <c r="UWU99" s="57"/>
      <c r="UWV99" s="58"/>
      <c r="UWW99" s="9"/>
      <c r="UWX99" s="9"/>
      <c r="UWY99" s="78"/>
      <c r="UWZ99" s="9"/>
      <c r="UXA99" s="9"/>
      <c r="UXB99" s="78"/>
      <c r="UXC99" s="9"/>
      <c r="UXD99" s="9"/>
      <c r="UXE99" s="78"/>
      <c r="UXF99" s="9"/>
      <c r="UXG99" s="9"/>
      <c r="UXH99" s="78"/>
      <c r="UXI99" s="9"/>
      <c r="UXJ99" s="9"/>
      <c r="UXK99" s="78"/>
      <c r="UXL99" s="9"/>
      <c r="UXM99" s="9"/>
      <c r="UXN99" s="78"/>
      <c r="UXO99" s="9"/>
      <c r="UXP99" s="9"/>
      <c r="UXQ99" s="78"/>
      <c r="UXR99" s="9"/>
      <c r="UXS99" s="9"/>
      <c r="UXT99" s="78"/>
      <c r="UXU99" s="9"/>
      <c r="UXV99" s="9"/>
      <c r="UXW99" s="78"/>
      <c r="UXX99" s="9"/>
      <c r="UXY99" s="9"/>
      <c r="UXZ99" s="78"/>
      <c r="UYA99" s="9"/>
      <c r="UYB99" s="9"/>
      <c r="UYC99" s="78"/>
      <c r="UYD99" s="9"/>
      <c r="UYE99" s="9"/>
      <c r="UYF99" s="78"/>
      <c r="UYG99" s="9"/>
      <c r="UYH99" s="9"/>
      <c r="UYI99" s="78"/>
      <c r="UYJ99" s="9"/>
      <c r="UYK99" s="9"/>
      <c r="UYL99" s="78"/>
      <c r="UYM99" s="9"/>
      <c r="UYN99" s="9"/>
      <c r="UYO99" s="78"/>
      <c r="UYP99" s="9"/>
      <c r="UYQ99" s="9"/>
      <c r="UYR99" s="78"/>
      <c r="UYS99" s="9"/>
      <c r="UYT99" s="9"/>
      <c r="UYU99" s="78"/>
      <c r="UYV99" s="9"/>
      <c r="UYW99" s="9"/>
      <c r="UYX99" s="78"/>
      <c r="UYY99" s="9"/>
      <c r="UYZ99" s="9"/>
      <c r="UZA99" s="78"/>
      <c r="UZB99" s="9"/>
      <c r="UZC99" s="9"/>
      <c r="UZD99" s="78"/>
      <c r="UZE99" s="9"/>
      <c r="UZF99" s="9"/>
      <c r="UZG99" s="78"/>
      <c r="UZH99" s="10"/>
      <c r="UZI99" s="10"/>
      <c r="UZJ99" s="10"/>
      <c r="UZK99" s="9"/>
      <c r="UZL99" s="9"/>
      <c r="UZM99" s="78"/>
      <c r="UZN99" s="10"/>
      <c r="UZO99" s="10"/>
      <c r="UZP99" s="10"/>
      <c r="UZQ99" s="9"/>
      <c r="UZR99" s="9"/>
      <c r="UZS99" s="78"/>
      <c r="UZT99" s="9"/>
      <c r="UZU99" s="9"/>
      <c r="UZV99" s="78"/>
      <c r="UZW99" s="10"/>
      <c r="UZX99" s="10"/>
      <c r="UZY99" s="10"/>
      <c r="UZZ99" s="10"/>
      <c r="VAA99" s="10"/>
      <c r="VAB99" s="10"/>
      <c r="VAC99" s="57"/>
      <c r="VAD99" s="58"/>
      <c r="VAE99" s="9"/>
      <c r="VAF99" s="9"/>
      <c r="VAG99" s="78"/>
      <c r="VAH99" s="9"/>
      <c r="VAI99" s="9"/>
      <c r="VAJ99" s="78"/>
      <c r="VAK99" s="9"/>
      <c r="VAL99" s="9"/>
      <c r="VAM99" s="78"/>
      <c r="VAN99" s="9"/>
      <c r="VAO99" s="9"/>
      <c r="VAP99" s="78"/>
      <c r="VAQ99" s="9"/>
      <c r="VAR99" s="9"/>
      <c r="VAS99" s="78"/>
      <c r="VAT99" s="9"/>
      <c r="VAU99" s="9"/>
      <c r="VAV99" s="78"/>
      <c r="VAW99" s="9"/>
      <c r="VAX99" s="9"/>
      <c r="VAY99" s="78"/>
      <c r="VAZ99" s="9"/>
      <c r="VBA99" s="9"/>
      <c r="VBB99" s="78"/>
      <c r="VBC99" s="9"/>
      <c r="VBD99" s="9"/>
      <c r="VBE99" s="78"/>
      <c r="VBF99" s="9"/>
      <c r="VBG99" s="9"/>
      <c r="VBH99" s="78"/>
      <c r="VBI99" s="9"/>
      <c r="VBJ99" s="9"/>
      <c r="VBK99" s="78"/>
      <c r="VBL99" s="9"/>
      <c r="VBM99" s="9"/>
      <c r="VBN99" s="78"/>
      <c r="VBO99" s="9"/>
      <c r="VBP99" s="9"/>
      <c r="VBQ99" s="78"/>
      <c r="VBR99" s="9"/>
      <c r="VBS99" s="9"/>
      <c r="VBT99" s="78"/>
      <c r="VBU99" s="9"/>
      <c r="VBV99" s="9"/>
      <c r="VBW99" s="78"/>
      <c r="VBX99" s="9"/>
      <c r="VBY99" s="9"/>
      <c r="VBZ99" s="78"/>
      <c r="VCA99" s="9"/>
      <c r="VCB99" s="9"/>
      <c r="VCC99" s="78"/>
      <c r="VCD99" s="9"/>
      <c r="VCE99" s="9"/>
      <c r="VCF99" s="78"/>
      <c r="VCG99" s="9"/>
      <c r="VCH99" s="9"/>
      <c r="VCI99" s="78"/>
      <c r="VCJ99" s="9"/>
      <c r="VCK99" s="9"/>
      <c r="VCL99" s="78"/>
      <c r="VCM99" s="9"/>
      <c r="VCN99" s="9"/>
      <c r="VCO99" s="78"/>
      <c r="VCP99" s="10"/>
      <c r="VCQ99" s="10"/>
      <c r="VCR99" s="10"/>
      <c r="VCS99" s="9"/>
      <c r="VCT99" s="9"/>
      <c r="VCU99" s="78"/>
      <c r="VCV99" s="10"/>
      <c r="VCW99" s="10"/>
      <c r="VCX99" s="10"/>
      <c r="VCY99" s="9"/>
      <c r="VCZ99" s="9"/>
      <c r="VDA99" s="78"/>
      <c r="VDB99" s="9"/>
      <c r="VDC99" s="9"/>
      <c r="VDD99" s="78"/>
      <c r="VDE99" s="10"/>
      <c r="VDF99" s="10"/>
      <c r="VDG99" s="10"/>
      <c r="VDH99" s="10"/>
      <c r="VDI99" s="10"/>
      <c r="VDJ99" s="10"/>
      <c r="VDK99" s="57"/>
      <c r="VDL99" s="58"/>
      <c r="VDM99" s="9"/>
      <c r="VDN99" s="9"/>
      <c r="VDO99" s="78"/>
      <c r="VDP99" s="9"/>
      <c r="VDQ99" s="9"/>
      <c r="VDR99" s="78"/>
      <c r="VDS99" s="9"/>
      <c r="VDT99" s="9"/>
      <c r="VDU99" s="78"/>
      <c r="VDV99" s="9"/>
      <c r="VDW99" s="9"/>
      <c r="VDX99" s="78"/>
      <c r="VDY99" s="9"/>
      <c r="VDZ99" s="9"/>
      <c r="VEA99" s="78"/>
      <c r="VEB99" s="9"/>
      <c r="VEC99" s="9"/>
      <c r="VED99" s="78"/>
      <c r="VEE99" s="9"/>
      <c r="VEF99" s="9"/>
      <c r="VEG99" s="78"/>
      <c r="VEH99" s="9"/>
      <c r="VEI99" s="9"/>
      <c r="VEJ99" s="78"/>
      <c r="VEK99" s="9"/>
      <c r="VEL99" s="9"/>
      <c r="VEM99" s="78"/>
      <c r="VEN99" s="9"/>
      <c r="VEO99" s="9"/>
      <c r="VEP99" s="78"/>
      <c r="VEQ99" s="9"/>
      <c r="VER99" s="9"/>
      <c r="VES99" s="78"/>
      <c r="VET99" s="9"/>
      <c r="VEU99" s="9"/>
      <c r="VEV99" s="78"/>
      <c r="VEW99" s="9"/>
      <c r="VEX99" s="9"/>
      <c r="VEY99" s="78"/>
      <c r="VEZ99" s="9"/>
      <c r="VFA99" s="9"/>
      <c r="VFB99" s="78"/>
      <c r="VFC99" s="9"/>
      <c r="VFD99" s="9"/>
      <c r="VFE99" s="78"/>
      <c r="VFF99" s="9"/>
      <c r="VFG99" s="9"/>
      <c r="VFH99" s="78"/>
      <c r="VFI99" s="9"/>
      <c r="VFJ99" s="9"/>
      <c r="VFK99" s="78"/>
      <c r="VFL99" s="9"/>
      <c r="VFM99" s="9"/>
      <c r="VFN99" s="78"/>
      <c r="VFO99" s="9"/>
      <c r="VFP99" s="9"/>
      <c r="VFQ99" s="78"/>
      <c r="VFR99" s="9"/>
      <c r="VFS99" s="9"/>
      <c r="VFT99" s="78"/>
      <c r="VFU99" s="9"/>
      <c r="VFV99" s="9"/>
      <c r="VFW99" s="78"/>
      <c r="VFX99" s="10"/>
      <c r="VFY99" s="10"/>
      <c r="VFZ99" s="10"/>
      <c r="VGA99" s="9"/>
      <c r="VGB99" s="9"/>
      <c r="VGC99" s="78"/>
      <c r="VGD99" s="10"/>
      <c r="VGE99" s="10"/>
      <c r="VGF99" s="10"/>
      <c r="VGG99" s="9"/>
      <c r="VGH99" s="9"/>
      <c r="VGI99" s="78"/>
      <c r="VGJ99" s="9"/>
      <c r="VGK99" s="9"/>
      <c r="VGL99" s="78"/>
      <c r="VGM99" s="10"/>
      <c r="VGN99" s="10"/>
      <c r="VGO99" s="10"/>
      <c r="VGP99" s="10"/>
      <c r="VGQ99" s="10"/>
      <c r="VGR99" s="10"/>
      <c r="VGS99" s="57"/>
      <c r="VGT99" s="58"/>
      <c r="VGU99" s="9"/>
      <c r="VGV99" s="9"/>
      <c r="VGW99" s="78"/>
      <c r="VGX99" s="9"/>
      <c r="VGY99" s="9"/>
      <c r="VGZ99" s="78"/>
      <c r="VHA99" s="9"/>
      <c r="VHB99" s="9"/>
      <c r="VHC99" s="78"/>
      <c r="VHD99" s="9"/>
      <c r="VHE99" s="9"/>
      <c r="VHF99" s="78"/>
      <c r="VHG99" s="9"/>
      <c r="VHH99" s="9"/>
      <c r="VHI99" s="78"/>
      <c r="VHJ99" s="9"/>
      <c r="VHK99" s="9"/>
      <c r="VHL99" s="78"/>
      <c r="VHM99" s="9"/>
      <c r="VHN99" s="9"/>
      <c r="VHO99" s="78"/>
      <c r="VHP99" s="9"/>
      <c r="VHQ99" s="9"/>
      <c r="VHR99" s="78"/>
      <c r="VHS99" s="9"/>
      <c r="VHT99" s="9"/>
      <c r="VHU99" s="78"/>
      <c r="VHV99" s="9"/>
      <c r="VHW99" s="9"/>
      <c r="VHX99" s="78"/>
      <c r="VHY99" s="9"/>
      <c r="VHZ99" s="9"/>
      <c r="VIA99" s="78"/>
      <c r="VIB99" s="9"/>
      <c r="VIC99" s="9"/>
      <c r="VID99" s="78"/>
      <c r="VIE99" s="9"/>
      <c r="VIF99" s="9"/>
      <c r="VIG99" s="78"/>
      <c r="VIH99" s="9"/>
      <c r="VII99" s="9"/>
      <c r="VIJ99" s="78"/>
      <c r="VIK99" s="9"/>
      <c r="VIL99" s="9"/>
      <c r="VIM99" s="78"/>
      <c r="VIN99" s="9"/>
      <c r="VIO99" s="9"/>
      <c r="VIP99" s="78"/>
      <c r="VIQ99" s="9"/>
      <c r="VIR99" s="9"/>
      <c r="VIS99" s="78"/>
      <c r="VIT99" s="9"/>
      <c r="VIU99" s="9"/>
      <c r="VIV99" s="78"/>
      <c r="VIW99" s="9"/>
      <c r="VIX99" s="9"/>
      <c r="VIY99" s="78"/>
      <c r="VIZ99" s="9"/>
      <c r="VJA99" s="9"/>
      <c r="VJB99" s="78"/>
      <c r="VJC99" s="9"/>
      <c r="VJD99" s="9"/>
      <c r="VJE99" s="78"/>
      <c r="VJF99" s="10"/>
      <c r="VJG99" s="10"/>
      <c r="VJH99" s="10"/>
      <c r="VJI99" s="9"/>
      <c r="VJJ99" s="9"/>
      <c r="VJK99" s="78"/>
      <c r="VJL99" s="10"/>
      <c r="VJM99" s="10"/>
      <c r="VJN99" s="10"/>
      <c r="VJO99" s="9"/>
      <c r="VJP99" s="9"/>
      <c r="VJQ99" s="78"/>
      <c r="VJR99" s="9"/>
      <c r="VJS99" s="9"/>
      <c r="VJT99" s="78"/>
      <c r="VJU99" s="10"/>
      <c r="VJV99" s="10"/>
      <c r="VJW99" s="10"/>
      <c r="VJX99" s="10"/>
      <c r="VJY99" s="10"/>
      <c r="VJZ99" s="10"/>
      <c r="VKA99" s="57"/>
      <c r="VKB99" s="58"/>
      <c r="VKC99" s="9"/>
      <c r="VKD99" s="9"/>
      <c r="VKE99" s="78"/>
      <c r="VKF99" s="9"/>
      <c r="VKG99" s="9"/>
      <c r="VKH99" s="78"/>
      <c r="VKI99" s="9"/>
      <c r="VKJ99" s="9"/>
      <c r="VKK99" s="78"/>
      <c r="VKL99" s="9"/>
      <c r="VKM99" s="9"/>
      <c r="VKN99" s="78"/>
      <c r="VKO99" s="9"/>
      <c r="VKP99" s="9"/>
      <c r="VKQ99" s="78"/>
      <c r="VKR99" s="9"/>
      <c r="VKS99" s="9"/>
      <c r="VKT99" s="78"/>
      <c r="VKU99" s="9"/>
      <c r="VKV99" s="9"/>
      <c r="VKW99" s="78"/>
      <c r="VKX99" s="9"/>
      <c r="VKY99" s="9"/>
      <c r="VKZ99" s="78"/>
      <c r="VLA99" s="9"/>
      <c r="VLB99" s="9"/>
      <c r="VLC99" s="78"/>
      <c r="VLD99" s="9"/>
      <c r="VLE99" s="9"/>
      <c r="VLF99" s="78"/>
      <c r="VLG99" s="9"/>
      <c r="VLH99" s="9"/>
      <c r="VLI99" s="78"/>
      <c r="VLJ99" s="9"/>
      <c r="VLK99" s="9"/>
      <c r="VLL99" s="78"/>
      <c r="VLM99" s="9"/>
      <c r="VLN99" s="9"/>
      <c r="VLO99" s="78"/>
      <c r="VLP99" s="9"/>
      <c r="VLQ99" s="9"/>
      <c r="VLR99" s="78"/>
      <c r="VLS99" s="9"/>
      <c r="VLT99" s="9"/>
      <c r="VLU99" s="78"/>
      <c r="VLV99" s="9"/>
      <c r="VLW99" s="9"/>
      <c r="VLX99" s="78"/>
      <c r="VLY99" s="9"/>
      <c r="VLZ99" s="9"/>
      <c r="VMA99" s="78"/>
      <c r="VMB99" s="9"/>
      <c r="VMC99" s="9"/>
      <c r="VMD99" s="78"/>
      <c r="VME99" s="9"/>
      <c r="VMF99" s="9"/>
      <c r="VMG99" s="78"/>
      <c r="VMH99" s="9"/>
      <c r="VMI99" s="9"/>
      <c r="VMJ99" s="78"/>
      <c r="VMK99" s="9"/>
      <c r="VML99" s="9"/>
      <c r="VMM99" s="78"/>
      <c r="VMN99" s="10"/>
      <c r="VMO99" s="10"/>
      <c r="VMP99" s="10"/>
      <c r="VMQ99" s="9"/>
      <c r="VMR99" s="9"/>
      <c r="VMS99" s="78"/>
      <c r="VMT99" s="10"/>
      <c r="VMU99" s="10"/>
      <c r="VMV99" s="10"/>
      <c r="VMW99" s="9"/>
      <c r="VMX99" s="9"/>
      <c r="VMY99" s="78"/>
      <c r="VMZ99" s="9"/>
      <c r="VNA99" s="9"/>
      <c r="VNB99" s="78"/>
      <c r="VNC99" s="10"/>
      <c r="VND99" s="10"/>
      <c r="VNE99" s="10"/>
      <c r="VNF99" s="10"/>
      <c r="VNG99" s="10"/>
      <c r="VNH99" s="10"/>
      <c r="VNI99" s="57"/>
      <c r="VNJ99" s="58"/>
      <c r="VNK99" s="9"/>
      <c r="VNL99" s="9"/>
      <c r="VNM99" s="78"/>
      <c r="VNN99" s="9"/>
      <c r="VNO99" s="9"/>
      <c r="VNP99" s="78"/>
      <c r="VNQ99" s="9"/>
      <c r="VNR99" s="9"/>
      <c r="VNS99" s="78"/>
      <c r="VNT99" s="9"/>
      <c r="VNU99" s="9"/>
      <c r="VNV99" s="78"/>
      <c r="VNW99" s="9"/>
      <c r="VNX99" s="9"/>
      <c r="VNY99" s="78"/>
      <c r="VNZ99" s="9"/>
      <c r="VOA99" s="9"/>
      <c r="VOB99" s="78"/>
      <c r="VOC99" s="9"/>
      <c r="VOD99" s="9"/>
      <c r="VOE99" s="78"/>
      <c r="VOF99" s="9"/>
      <c r="VOG99" s="9"/>
      <c r="VOH99" s="78"/>
      <c r="VOI99" s="9"/>
      <c r="VOJ99" s="9"/>
      <c r="VOK99" s="78"/>
      <c r="VOL99" s="9"/>
      <c r="VOM99" s="9"/>
      <c r="VON99" s="78"/>
      <c r="VOO99" s="9"/>
      <c r="VOP99" s="9"/>
      <c r="VOQ99" s="78"/>
      <c r="VOR99" s="9"/>
      <c r="VOS99" s="9"/>
      <c r="VOT99" s="78"/>
      <c r="VOU99" s="9"/>
      <c r="VOV99" s="9"/>
      <c r="VOW99" s="78"/>
      <c r="VOX99" s="9"/>
      <c r="VOY99" s="9"/>
      <c r="VOZ99" s="78"/>
      <c r="VPA99" s="9"/>
      <c r="VPB99" s="9"/>
      <c r="VPC99" s="78"/>
      <c r="VPD99" s="9"/>
      <c r="VPE99" s="9"/>
      <c r="VPF99" s="78"/>
      <c r="VPG99" s="9"/>
      <c r="VPH99" s="9"/>
      <c r="VPI99" s="78"/>
      <c r="VPJ99" s="9"/>
      <c r="VPK99" s="9"/>
      <c r="VPL99" s="78"/>
      <c r="VPM99" s="9"/>
      <c r="VPN99" s="9"/>
      <c r="VPO99" s="78"/>
      <c r="VPP99" s="9"/>
      <c r="VPQ99" s="9"/>
      <c r="VPR99" s="78"/>
      <c r="VPS99" s="9"/>
      <c r="VPT99" s="9"/>
      <c r="VPU99" s="78"/>
      <c r="VPV99" s="10"/>
      <c r="VPW99" s="10"/>
      <c r="VPX99" s="10"/>
      <c r="VPY99" s="9"/>
      <c r="VPZ99" s="9"/>
      <c r="VQA99" s="78"/>
      <c r="VQB99" s="10"/>
      <c r="VQC99" s="10"/>
      <c r="VQD99" s="10"/>
      <c r="VQE99" s="9"/>
      <c r="VQF99" s="9"/>
      <c r="VQG99" s="78"/>
      <c r="VQH99" s="9"/>
      <c r="VQI99" s="9"/>
      <c r="VQJ99" s="78"/>
      <c r="VQK99" s="10"/>
      <c r="VQL99" s="10"/>
      <c r="VQM99" s="10"/>
      <c r="VQN99" s="10"/>
      <c r="VQO99" s="10"/>
      <c r="VQP99" s="10"/>
      <c r="VQQ99" s="57"/>
      <c r="VQR99" s="58"/>
      <c r="VQS99" s="9"/>
      <c r="VQT99" s="9"/>
      <c r="VQU99" s="78"/>
      <c r="VQV99" s="9"/>
      <c r="VQW99" s="9"/>
      <c r="VQX99" s="78"/>
      <c r="VQY99" s="9"/>
      <c r="VQZ99" s="9"/>
      <c r="VRA99" s="78"/>
      <c r="VRB99" s="9"/>
      <c r="VRC99" s="9"/>
      <c r="VRD99" s="78"/>
      <c r="VRE99" s="9"/>
      <c r="VRF99" s="9"/>
      <c r="VRG99" s="78"/>
      <c r="VRH99" s="9"/>
      <c r="VRI99" s="9"/>
      <c r="VRJ99" s="78"/>
      <c r="VRK99" s="9"/>
      <c r="VRL99" s="9"/>
      <c r="VRM99" s="78"/>
      <c r="VRN99" s="9"/>
      <c r="VRO99" s="9"/>
      <c r="VRP99" s="78"/>
      <c r="VRQ99" s="9"/>
      <c r="VRR99" s="9"/>
      <c r="VRS99" s="78"/>
      <c r="VRT99" s="9"/>
      <c r="VRU99" s="9"/>
      <c r="VRV99" s="78"/>
      <c r="VRW99" s="9"/>
      <c r="VRX99" s="9"/>
      <c r="VRY99" s="78"/>
      <c r="VRZ99" s="9"/>
      <c r="VSA99" s="9"/>
      <c r="VSB99" s="78"/>
      <c r="VSC99" s="9"/>
      <c r="VSD99" s="9"/>
      <c r="VSE99" s="78"/>
      <c r="VSF99" s="9"/>
      <c r="VSG99" s="9"/>
      <c r="VSH99" s="78"/>
      <c r="VSI99" s="9"/>
      <c r="VSJ99" s="9"/>
      <c r="VSK99" s="78"/>
      <c r="VSL99" s="9"/>
      <c r="VSM99" s="9"/>
      <c r="VSN99" s="78"/>
      <c r="VSO99" s="9"/>
      <c r="VSP99" s="9"/>
      <c r="VSQ99" s="78"/>
      <c r="VSR99" s="9"/>
      <c r="VSS99" s="9"/>
      <c r="VST99" s="78"/>
      <c r="VSU99" s="9"/>
      <c r="VSV99" s="9"/>
      <c r="VSW99" s="78"/>
      <c r="VSX99" s="9"/>
      <c r="VSY99" s="9"/>
      <c r="VSZ99" s="78"/>
      <c r="VTA99" s="9"/>
      <c r="VTB99" s="9"/>
      <c r="VTC99" s="78"/>
      <c r="VTD99" s="10"/>
      <c r="VTE99" s="10"/>
      <c r="VTF99" s="10"/>
      <c r="VTG99" s="9"/>
      <c r="VTH99" s="9"/>
      <c r="VTI99" s="78"/>
      <c r="VTJ99" s="10"/>
      <c r="VTK99" s="10"/>
      <c r="VTL99" s="10"/>
      <c r="VTM99" s="9"/>
      <c r="VTN99" s="9"/>
      <c r="VTO99" s="78"/>
      <c r="VTP99" s="9"/>
      <c r="VTQ99" s="9"/>
      <c r="VTR99" s="78"/>
      <c r="VTS99" s="10"/>
      <c r="VTT99" s="10"/>
      <c r="VTU99" s="10"/>
      <c r="VTV99" s="10"/>
      <c r="VTW99" s="10"/>
      <c r="VTX99" s="10"/>
      <c r="VTY99" s="57"/>
      <c r="VTZ99" s="58"/>
      <c r="VUA99" s="9"/>
      <c r="VUB99" s="9"/>
      <c r="VUC99" s="78"/>
      <c r="VUD99" s="9"/>
      <c r="VUE99" s="9"/>
      <c r="VUF99" s="78"/>
      <c r="VUG99" s="9"/>
      <c r="VUH99" s="9"/>
      <c r="VUI99" s="78"/>
      <c r="VUJ99" s="9"/>
      <c r="VUK99" s="9"/>
      <c r="VUL99" s="78"/>
      <c r="VUM99" s="9"/>
      <c r="VUN99" s="9"/>
      <c r="VUO99" s="78"/>
      <c r="VUP99" s="9"/>
      <c r="VUQ99" s="9"/>
      <c r="VUR99" s="78"/>
      <c r="VUS99" s="9"/>
      <c r="VUT99" s="9"/>
      <c r="VUU99" s="78"/>
      <c r="VUV99" s="9"/>
      <c r="VUW99" s="9"/>
      <c r="VUX99" s="78"/>
      <c r="VUY99" s="9"/>
      <c r="VUZ99" s="9"/>
      <c r="VVA99" s="78"/>
      <c r="VVB99" s="9"/>
      <c r="VVC99" s="9"/>
      <c r="VVD99" s="78"/>
      <c r="VVE99" s="9"/>
      <c r="VVF99" s="9"/>
      <c r="VVG99" s="78"/>
      <c r="VVH99" s="9"/>
      <c r="VVI99" s="9"/>
      <c r="VVJ99" s="78"/>
      <c r="VVK99" s="9"/>
      <c r="VVL99" s="9"/>
      <c r="VVM99" s="78"/>
      <c r="VVN99" s="9"/>
      <c r="VVO99" s="9"/>
      <c r="VVP99" s="78"/>
      <c r="VVQ99" s="9"/>
      <c r="VVR99" s="9"/>
      <c r="VVS99" s="78"/>
      <c r="VVT99" s="9"/>
      <c r="VVU99" s="9"/>
      <c r="VVV99" s="78"/>
      <c r="VVW99" s="9"/>
      <c r="VVX99" s="9"/>
      <c r="VVY99" s="78"/>
      <c r="VVZ99" s="9"/>
      <c r="VWA99" s="9"/>
      <c r="VWB99" s="78"/>
      <c r="VWC99" s="9"/>
      <c r="VWD99" s="9"/>
      <c r="VWE99" s="78"/>
      <c r="VWF99" s="9"/>
      <c r="VWG99" s="9"/>
      <c r="VWH99" s="78"/>
      <c r="VWI99" s="9"/>
      <c r="VWJ99" s="9"/>
      <c r="VWK99" s="78"/>
      <c r="VWL99" s="10"/>
      <c r="VWM99" s="10"/>
      <c r="VWN99" s="10"/>
      <c r="VWO99" s="9"/>
      <c r="VWP99" s="9"/>
      <c r="VWQ99" s="78"/>
      <c r="VWR99" s="10"/>
      <c r="VWS99" s="10"/>
      <c r="VWT99" s="10"/>
      <c r="VWU99" s="9"/>
      <c r="VWV99" s="9"/>
      <c r="VWW99" s="78"/>
      <c r="VWX99" s="9"/>
      <c r="VWY99" s="9"/>
      <c r="VWZ99" s="78"/>
      <c r="VXA99" s="10"/>
      <c r="VXB99" s="10"/>
      <c r="VXC99" s="10"/>
      <c r="VXD99" s="10"/>
      <c r="VXE99" s="10"/>
      <c r="VXF99" s="10"/>
      <c r="VXG99" s="57"/>
      <c r="VXH99" s="58"/>
      <c r="VXI99" s="9"/>
      <c r="VXJ99" s="9"/>
      <c r="VXK99" s="78"/>
      <c r="VXL99" s="9"/>
      <c r="VXM99" s="9"/>
      <c r="VXN99" s="78"/>
      <c r="VXO99" s="9"/>
      <c r="VXP99" s="9"/>
      <c r="VXQ99" s="78"/>
      <c r="VXR99" s="9"/>
      <c r="VXS99" s="9"/>
      <c r="VXT99" s="78"/>
      <c r="VXU99" s="9"/>
      <c r="VXV99" s="9"/>
      <c r="VXW99" s="78"/>
      <c r="VXX99" s="9"/>
      <c r="VXY99" s="9"/>
      <c r="VXZ99" s="78"/>
      <c r="VYA99" s="9"/>
      <c r="VYB99" s="9"/>
      <c r="VYC99" s="78"/>
      <c r="VYD99" s="9"/>
      <c r="VYE99" s="9"/>
      <c r="VYF99" s="78"/>
      <c r="VYG99" s="9"/>
      <c r="VYH99" s="9"/>
      <c r="VYI99" s="78"/>
      <c r="VYJ99" s="9"/>
      <c r="VYK99" s="9"/>
      <c r="VYL99" s="78"/>
      <c r="VYM99" s="9"/>
      <c r="VYN99" s="9"/>
      <c r="VYO99" s="78"/>
      <c r="VYP99" s="9"/>
      <c r="VYQ99" s="9"/>
      <c r="VYR99" s="78"/>
      <c r="VYS99" s="9"/>
      <c r="VYT99" s="9"/>
      <c r="VYU99" s="78"/>
      <c r="VYV99" s="9"/>
      <c r="VYW99" s="9"/>
      <c r="VYX99" s="78"/>
      <c r="VYY99" s="9"/>
      <c r="VYZ99" s="9"/>
      <c r="VZA99" s="78"/>
      <c r="VZB99" s="9"/>
      <c r="VZC99" s="9"/>
      <c r="VZD99" s="78"/>
      <c r="VZE99" s="9"/>
      <c r="VZF99" s="9"/>
      <c r="VZG99" s="78"/>
      <c r="VZH99" s="9"/>
      <c r="VZI99" s="9"/>
      <c r="VZJ99" s="78"/>
      <c r="VZK99" s="9"/>
      <c r="VZL99" s="9"/>
      <c r="VZM99" s="78"/>
      <c r="VZN99" s="9"/>
      <c r="VZO99" s="9"/>
      <c r="VZP99" s="78"/>
      <c r="VZQ99" s="9"/>
      <c r="VZR99" s="9"/>
      <c r="VZS99" s="78"/>
      <c r="VZT99" s="10"/>
      <c r="VZU99" s="10"/>
      <c r="VZV99" s="10"/>
      <c r="VZW99" s="9"/>
      <c r="VZX99" s="9"/>
      <c r="VZY99" s="78"/>
      <c r="VZZ99" s="10"/>
      <c r="WAA99" s="10"/>
      <c r="WAB99" s="10"/>
      <c r="WAC99" s="9"/>
      <c r="WAD99" s="9"/>
      <c r="WAE99" s="78"/>
      <c r="WAF99" s="9"/>
      <c r="WAG99" s="9"/>
      <c r="WAH99" s="78"/>
      <c r="WAI99" s="10"/>
      <c r="WAJ99" s="10"/>
      <c r="WAK99" s="10"/>
      <c r="WAL99" s="10"/>
      <c r="WAM99" s="10"/>
      <c r="WAN99" s="10"/>
      <c r="WAO99" s="57"/>
      <c r="WAP99" s="58"/>
      <c r="WAQ99" s="9"/>
      <c r="WAR99" s="9"/>
      <c r="WAS99" s="78"/>
      <c r="WAT99" s="9"/>
      <c r="WAU99" s="9"/>
      <c r="WAV99" s="78"/>
      <c r="WAW99" s="9"/>
      <c r="WAX99" s="9"/>
      <c r="WAY99" s="78"/>
      <c r="WAZ99" s="9"/>
      <c r="WBA99" s="9"/>
      <c r="WBB99" s="78"/>
      <c r="WBC99" s="9"/>
      <c r="WBD99" s="9"/>
      <c r="WBE99" s="78"/>
      <c r="WBF99" s="9"/>
      <c r="WBG99" s="9"/>
      <c r="WBH99" s="78"/>
      <c r="WBI99" s="9"/>
      <c r="WBJ99" s="9"/>
      <c r="WBK99" s="78"/>
      <c r="WBL99" s="9"/>
      <c r="WBM99" s="9"/>
      <c r="WBN99" s="78"/>
      <c r="WBO99" s="9"/>
      <c r="WBP99" s="9"/>
      <c r="WBQ99" s="78"/>
      <c r="WBR99" s="9"/>
      <c r="WBS99" s="9"/>
      <c r="WBT99" s="78"/>
      <c r="WBU99" s="9"/>
      <c r="WBV99" s="9"/>
      <c r="WBW99" s="78"/>
      <c r="WBX99" s="9"/>
      <c r="WBY99" s="9"/>
      <c r="WBZ99" s="78"/>
      <c r="WCA99" s="9"/>
      <c r="WCB99" s="9"/>
      <c r="WCC99" s="78"/>
      <c r="WCD99" s="9"/>
      <c r="WCE99" s="9"/>
      <c r="WCF99" s="78"/>
      <c r="WCG99" s="9"/>
      <c r="WCH99" s="9"/>
      <c r="WCI99" s="78"/>
      <c r="WCJ99" s="9"/>
      <c r="WCK99" s="9"/>
      <c r="WCL99" s="78"/>
      <c r="WCM99" s="9"/>
      <c r="WCN99" s="9"/>
      <c r="WCO99" s="78"/>
      <c r="WCP99" s="9"/>
      <c r="WCQ99" s="9"/>
      <c r="WCR99" s="78"/>
      <c r="WCS99" s="9"/>
      <c r="WCT99" s="9"/>
      <c r="WCU99" s="78"/>
      <c r="WCV99" s="9"/>
      <c r="WCW99" s="9"/>
      <c r="WCX99" s="78"/>
      <c r="WCY99" s="9"/>
      <c r="WCZ99" s="9"/>
      <c r="WDA99" s="78"/>
      <c r="WDB99" s="10"/>
      <c r="WDC99" s="10"/>
      <c r="WDD99" s="10"/>
      <c r="WDE99" s="9"/>
      <c r="WDF99" s="9"/>
      <c r="WDG99" s="78"/>
      <c r="WDH99" s="10"/>
      <c r="WDI99" s="10"/>
      <c r="WDJ99" s="10"/>
      <c r="WDK99" s="9"/>
      <c r="WDL99" s="9"/>
      <c r="WDM99" s="78"/>
      <c r="WDN99" s="9"/>
      <c r="WDO99" s="9"/>
      <c r="WDP99" s="78"/>
      <c r="WDQ99" s="10"/>
      <c r="WDR99" s="10"/>
      <c r="WDS99" s="10"/>
      <c r="WDT99" s="10"/>
      <c r="WDU99" s="10"/>
      <c r="WDV99" s="10"/>
      <c r="WDW99" s="57"/>
      <c r="WDX99" s="58"/>
      <c r="WDY99" s="9"/>
      <c r="WDZ99" s="9"/>
      <c r="WEA99" s="78"/>
      <c r="WEB99" s="9"/>
      <c r="WEC99" s="9"/>
      <c r="WED99" s="78"/>
      <c r="WEE99" s="9"/>
      <c r="WEF99" s="9"/>
      <c r="WEG99" s="78"/>
      <c r="WEH99" s="9"/>
      <c r="WEI99" s="9"/>
      <c r="WEJ99" s="78"/>
      <c r="WEK99" s="9"/>
      <c r="WEL99" s="9"/>
      <c r="WEM99" s="78"/>
      <c r="WEN99" s="9"/>
      <c r="WEO99" s="9"/>
      <c r="WEP99" s="78"/>
      <c r="WEQ99" s="9"/>
      <c r="WER99" s="9"/>
      <c r="WES99" s="78"/>
      <c r="WET99" s="9"/>
      <c r="WEU99" s="9"/>
      <c r="WEV99" s="78"/>
      <c r="WEW99" s="9"/>
      <c r="WEX99" s="9"/>
      <c r="WEY99" s="78"/>
      <c r="WEZ99" s="9"/>
      <c r="WFA99" s="9"/>
      <c r="WFB99" s="78"/>
      <c r="WFC99" s="9"/>
      <c r="WFD99" s="9"/>
      <c r="WFE99" s="78"/>
      <c r="WFF99" s="9"/>
      <c r="WFG99" s="9"/>
      <c r="WFH99" s="78"/>
      <c r="WFI99" s="9"/>
      <c r="WFJ99" s="9"/>
      <c r="WFK99" s="78"/>
      <c r="WFL99" s="9"/>
      <c r="WFM99" s="9"/>
      <c r="WFN99" s="78"/>
      <c r="WFO99" s="9"/>
      <c r="WFP99" s="9"/>
      <c r="WFQ99" s="78"/>
      <c r="WFR99" s="9"/>
      <c r="WFS99" s="9"/>
      <c r="WFT99" s="78"/>
      <c r="WFU99" s="9"/>
      <c r="WFV99" s="9"/>
      <c r="WFW99" s="78"/>
      <c r="WFX99" s="9"/>
      <c r="WFY99" s="9"/>
      <c r="WFZ99" s="78"/>
      <c r="WGA99" s="9"/>
      <c r="WGB99" s="9"/>
      <c r="WGC99" s="78"/>
      <c r="WGD99" s="9"/>
      <c r="WGE99" s="9"/>
      <c r="WGF99" s="78"/>
      <c r="WGG99" s="9"/>
      <c r="WGH99" s="9"/>
      <c r="WGI99" s="78"/>
      <c r="WGJ99" s="10"/>
      <c r="WGK99" s="10"/>
      <c r="WGL99" s="10"/>
      <c r="WGM99" s="9"/>
      <c r="WGN99" s="9"/>
      <c r="WGO99" s="78"/>
      <c r="WGP99" s="10"/>
      <c r="WGQ99" s="10"/>
      <c r="WGR99" s="10"/>
      <c r="WGS99" s="9"/>
      <c r="WGT99" s="9"/>
      <c r="WGU99" s="78"/>
      <c r="WGV99" s="9"/>
      <c r="WGW99" s="9"/>
      <c r="WGX99" s="78"/>
      <c r="WGY99" s="10"/>
      <c r="WGZ99" s="10"/>
      <c r="WHA99" s="10"/>
      <c r="WHB99" s="10"/>
      <c r="WHC99" s="10"/>
      <c r="WHD99" s="10"/>
      <c r="WHE99" s="57"/>
      <c r="WHF99" s="58"/>
      <c r="WHG99" s="9"/>
      <c r="WHH99" s="9"/>
      <c r="WHI99" s="78"/>
      <c r="WHJ99" s="9"/>
      <c r="WHK99" s="9"/>
      <c r="WHL99" s="78"/>
      <c r="WHM99" s="9"/>
      <c r="WHN99" s="9"/>
      <c r="WHO99" s="78"/>
      <c r="WHP99" s="9"/>
      <c r="WHQ99" s="9"/>
      <c r="WHR99" s="78"/>
      <c r="WHS99" s="9"/>
      <c r="WHT99" s="9"/>
      <c r="WHU99" s="78"/>
      <c r="WHV99" s="9"/>
      <c r="WHW99" s="9"/>
      <c r="WHX99" s="78"/>
      <c r="WHY99" s="9"/>
      <c r="WHZ99" s="9"/>
      <c r="WIA99" s="78"/>
      <c r="WIB99" s="9"/>
      <c r="WIC99" s="9"/>
      <c r="WID99" s="78"/>
      <c r="WIE99" s="9"/>
      <c r="WIF99" s="9"/>
      <c r="WIG99" s="78"/>
      <c r="WIH99" s="9"/>
      <c r="WII99" s="9"/>
      <c r="WIJ99" s="78"/>
      <c r="WIK99" s="9"/>
      <c r="WIL99" s="9"/>
      <c r="WIM99" s="78"/>
      <c r="WIN99" s="9"/>
      <c r="WIO99" s="9"/>
      <c r="WIP99" s="78"/>
      <c r="WIQ99" s="9"/>
      <c r="WIR99" s="9"/>
      <c r="WIS99" s="78"/>
      <c r="WIT99" s="9"/>
      <c r="WIU99" s="9"/>
      <c r="WIV99" s="78"/>
      <c r="WIW99" s="9"/>
      <c r="WIX99" s="9"/>
      <c r="WIY99" s="78"/>
      <c r="WIZ99" s="9"/>
      <c r="WJA99" s="9"/>
      <c r="WJB99" s="78"/>
      <c r="WJC99" s="9"/>
      <c r="WJD99" s="9"/>
      <c r="WJE99" s="78"/>
      <c r="WJF99" s="9"/>
      <c r="WJG99" s="9"/>
      <c r="WJH99" s="78"/>
      <c r="WJI99" s="9"/>
      <c r="WJJ99" s="9"/>
      <c r="WJK99" s="78"/>
      <c r="WJL99" s="9"/>
      <c r="WJM99" s="9"/>
      <c r="WJN99" s="78"/>
      <c r="WJO99" s="9"/>
      <c r="WJP99" s="9"/>
      <c r="WJQ99" s="78"/>
      <c r="WJR99" s="10"/>
      <c r="WJS99" s="10"/>
      <c r="WJT99" s="10"/>
      <c r="WJU99" s="9"/>
      <c r="WJV99" s="9"/>
      <c r="WJW99" s="78"/>
      <c r="WJX99" s="10"/>
      <c r="WJY99" s="10"/>
      <c r="WJZ99" s="10"/>
      <c r="WKA99" s="9"/>
      <c r="WKB99" s="9"/>
      <c r="WKC99" s="78"/>
      <c r="WKD99" s="9"/>
      <c r="WKE99" s="9"/>
      <c r="WKF99" s="78"/>
      <c r="WKG99" s="10"/>
      <c r="WKH99" s="10"/>
      <c r="WKI99" s="10"/>
      <c r="WKJ99" s="10"/>
      <c r="WKK99" s="10"/>
      <c r="WKL99" s="10"/>
      <c r="WKM99" s="57"/>
      <c r="WKN99" s="58"/>
      <c r="WKO99" s="9"/>
      <c r="WKP99" s="9"/>
      <c r="WKQ99" s="78"/>
      <c r="WKR99" s="9"/>
      <c r="WKS99" s="9"/>
      <c r="WKT99" s="78"/>
      <c r="WKU99" s="9"/>
      <c r="WKV99" s="9"/>
      <c r="WKW99" s="78"/>
      <c r="WKX99" s="9"/>
      <c r="WKY99" s="9"/>
      <c r="WKZ99" s="78"/>
      <c r="WLA99" s="9"/>
      <c r="WLB99" s="9"/>
      <c r="WLC99" s="78"/>
      <c r="WLD99" s="9"/>
      <c r="WLE99" s="9"/>
      <c r="WLF99" s="78"/>
      <c r="WLG99" s="9"/>
      <c r="WLH99" s="9"/>
      <c r="WLI99" s="78"/>
      <c r="WLJ99" s="9"/>
      <c r="WLK99" s="9"/>
      <c r="WLL99" s="78"/>
      <c r="WLM99" s="9"/>
      <c r="WLN99" s="9"/>
      <c r="WLO99" s="78"/>
      <c r="WLP99" s="9"/>
      <c r="WLQ99" s="9"/>
      <c r="WLR99" s="78"/>
      <c r="WLS99" s="9"/>
      <c r="WLT99" s="9"/>
      <c r="WLU99" s="78"/>
      <c r="WLV99" s="9"/>
      <c r="WLW99" s="9"/>
      <c r="WLX99" s="78"/>
      <c r="WLY99" s="9"/>
      <c r="WLZ99" s="9"/>
      <c r="WMA99" s="78"/>
      <c r="WMB99" s="9"/>
      <c r="WMC99" s="9"/>
      <c r="WMD99" s="78"/>
      <c r="WME99" s="9"/>
      <c r="WMF99" s="9"/>
      <c r="WMG99" s="78"/>
      <c r="WMH99" s="9"/>
      <c r="WMI99" s="9"/>
      <c r="WMJ99" s="78"/>
      <c r="WMK99" s="9"/>
      <c r="WML99" s="9"/>
      <c r="WMM99" s="78"/>
      <c r="WMN99" s="9"/>
      <c r="WMO99" s="9"/>
      <c r="WMP99" s="78"/>
      <c r="WMQ99" s="9"/>
      <c r="WMR99" s="9"/>
      <c r="WMS99" s="78"/>
      <c r="WMT99" s="9"/>
      <c r="WMU99" s="9"/>
      <c r="WMV99" s="78"/>
      <c r="WMW99" s="9"/>
      <c r="WMX99" s="9"/>
      <c r="WMY99" s="78"/>
      <c r="WMZ99" s="10"/>
      <c r="WNA99" s="10"/>
      <c r="WNB99" s="10"/>
      <c r="WNC99" s="9"/>
      <c r="WND99" s="9"/>
      <c r="WNE99" s="78"/>
      <c r="WNF99" s="10"/>
      <c r="WNG99" s="10"/>
      <c r="WNH99" s="10"/>
      <c r="WNI99" s="9"/>
      <c r="WNJ99" s="9"/>
      <c r="WNK99" s="78"/>
      <c r="WNL99" s="9"/>
      <c r="WNM99" s="9"/>
      <c r="WNN99" s="78"/>
      <c r="WNO99" s="10"/>
      <c r="WNP99" s="10"/>
      <c r="WNQ99" s="10"/>
      <c r="WNR99" s="10"/>
      <c r="WNS99" s="10"/>
      <c r="WNT99" s="10"/>
      <c r="WNU99" s="57"/>
      <c r="WNV99" s="58"/>
      <c r="WNW99" s="9"/>
      <c r="WNX99" s="9"/>
      <c r="WNY99" s="78"/>
      <c r="WNZ99" s="9"/>
      <c r="WOA99" s="9"/>
      <c r="WOB99" s="78"/>
      <c r="WOC99" s="9"/>
      <c r="WOD99" s="9"/>
      <c r="WOE99" s="78"/>
      <c r="WOF99" s="9"/>
      <c r="WOG99" s="9"/>
      <c r="WOH99" s="78"/>
      <c r="WOI99" s="9"/>
      <c r="WOJ99" s="9"/>
      <c r="WOK99" s="78"/>
      <c r="WOL99" s="9"/>
      <c r="WOM99" s="9"/>
      <c r="WON99" s="78"/>
      <c r="WOO99" s="9"/>
      <c r="WOP99" s="9"/>
      <c r="WOQ99" s="78"/>
      <c r="WOR99" s="9"/>
      <c r="WOS99" s="9"/>
      <c r="WOT99" s="78"/>
      <c r="WOU99" s="9"/>
      <c r="WOV99" s="9"/>
      <c r="WOW99" s="78"/>
      <c r="WOX99" s="9"/>
      <c r="WOY99" s="9"/>
      <c r="WOZ99" s="78"/>
      <c r="WPA99" s="9"/>
      <c r="WPB99" s="9"/>
      <c r="WPC99" s="78"/>
      <c r="WPD99" s="9"/>
      <c r="WPE99" s="9"/>
      <c r="WPF99" s="78"/>
      <c r="WPG99" s="9"/>
      <c r="WPH99" s="9"/>
      <c r="WPI99" s="78"/>
      <c r="WPJ99" s="9"/>
      <c r="WPK99" s="9"/>
      <c r="WPL99" s="78"/>
      <c r="WPM99" s="9"/>
      <c r="WPN99" s="9"/>
      <c r="WPO99" s="78"/>
      <c r="WPP99" s="9"/>
      <c r="WPQ99" s="9"/>
      <c r="WPR99" s="78"/>
      <c r="WPS99" s="9"/>
      <c r="WPT99" s="9"/>
      <c r="WPU99" s="78"/>
      <c r="WPV99" s="9"/>
      <c r="WPW99" s="9"/>
      <c r="WPX99" s="78"/>
      <c r="WPY99" s="9"/>
      <c r="WPZ99" s="9"/>
      <c r="WQA99" s="78"/>
      <c r="WQB99" s="9"/>
      <c r="WQC99" s="9"/>
      <c r="WQD99" s="78"/>
      <c r="WQE99" s="9"/>
      <c r="WQF99" s="9"/>
      <c r="WQG99" s="78"/>
      <c r="WQH99" s="10"/>
      <c r="WQI99" s="10"/>
      <c r="WQJ99" s="10"/>
      <c r="WQK99" s="9"/>
      <c r="WQL99" s="9"/>
      <c r="WQM99" s="78"/>
      <c r="WQN99" s="10"/>
      <c r="WQO99" s="10"/>
      <c r="WQP99" s="10"/>
      <c r="WQQ99" s="9"/>
      <c r="WQR99" s="9"/>
      <c r="WQS99" s="78"/>
      <c r="WQT99" s="9"/>
      <c r="WQU99" s="9"/>
      <c r="WQV99" s="78"/>
      <c r="WQW99" s="10"/>
      <c r="WQX99" s="10"/>
      <c r="WQY99" s="10"/>
      <c r="WQZ99" s="10"/>
      <c r="WRA99" s="10"/>
      <c r="WRB99" s="10"/>
      <c r="WRC99" s="57"/>
      <c r="WRD99" s="58"/>
      <c r="WRE99" s="9"/>
      <c r="WRF99" s="9"/>
      <c r="WRG99" s="78"/>
      <c r="WRH99" s="9"/>
      <c r="WRI99" s="9"/>
      <c r="WRJ99" s="78"/>
      <c r="WRK99" s="9"/>
      <c r="WRL99" s="9"/>
      <c r="WRM99" s="78"/>
      <c r="WRN99" s="9"/>
      <c r="WRO99" s="9"/>
      <c r="WRP99" s="78"/>
      <c r="WRQ99" s="9"/>
      <c r="WRR99" s="9"/>
      <c r="WRS99" s="78"/>
      <c r="WRT99" s="9"/>
      <c r="WRU99" s="9"/>
      <c r="WRV99" s="78"/>
      <c r="WRW99" s="9"/>
      <c r="WRX99" s="9"/>
      <c r="WRY99" s="78"/>
      <c r="WRZ99" s="9"/>
      <c r="WSA99" s="9"/>
      <c r="WSB99" s="78"/>
      <c r="WSC99" s="9"/>
      <c r="WSD99" s="9"/>
      <c r="WSE99" s="78"/>
      <c r="WSF99" s="9"/>
      <c r="WSG99" s="9"/>
      <c r="WSH99" s="78"/>
      <c r="WSI99" s="9"/>
      <c r="WSJ99" s="9"/>
      <c r="WSK99" s="78"/>
      <c r="WSL99" s="9"/>
      <c r="WSM99" s="9"/>
      <c r="WSN99" s="78"/>
      <c r="WSO99" s="9"/>
      <c r="WSP99" s="9"/>
      <c r="WSQ99" s="78"/>
      <c r="WSR99" s="9"/>
      <c r="WSS99" s="9"/>
      <c r="WST99" s="78"/>
      <c r="WSU99" s="9"/>
      <c r="WSV99" s="9"/>
      <c r="WSW99" s="78"/>
      <c r="WSX99" s="9"/>
      <c r="WSY99" s="9"/>
      <c r="WSZ99" s="78"/>
      <c r="WTA99" s="9"/>
      <c r="WTB99" s="9"/>
      <c r="WTC99" s="78"/>
      <c r="WTD99" s="9"/>
      <c r="WTE99" s="9"/>
      <c r="WTF99" s="78"/>
      <c r="WTG99" s="9"/>
      <c r="WTH99" s="9"/>
      <c r="WTI99" s="78"/>
      <c r="WTJ99" s="9"/>
      <c r="WTK99" s="9"/>
      <c r="WTL99" s="78"/>
      <c r="WTM99" s="9"/>
      <c r="WTN99" s="9"/>
      <c r="WTO99" s="78"/>
      <c r="WTP99" s="10"/>
      <c r="WTQ99" s="10"/>
      <c r="WTR99" s="10"/>
      <c r="WTS99" s="9"/>
      <c r="WTT99" s="9"/>
      <c r="WTU99" s="78"/>
      <c r="WTV99" s="10"/>
      <c r="WTW99" s="10"/>
      <c r="WTX99" s="10"/>
      <c r="WTY99" s="9"/>
      <c r="WTZ99" s="9"/>
      <c r="WUA99" s="78"/>
      <c r="WUB99" s="9"/>
      <c r="WUC99" s="9"/>
      <c r="WUD99" s="78"/>
      <c r="WUE99" s="10"/>
      <c r="WUF99" s="10"/>
      <c r="WUG99" s="10"/>
      <c r="WUH99" s="10"/>
      <c r="WUI99" s="10"/>
      <c r="WUJ99" s="10"/>
      <c r="WUK99" s="57"/>
      <c r="WUL99" s="58"/>
      <c r="WUM99" s="9"/>
      <c r="WUN99" s="9"/>
      <c r="WUO99" s="78"/>
      <c r="WUP99" s="9"/>
      <c r="WUQ99" s="9"/>
      <c r="WUR99" s="78"/>
      <c r="WUS99" s="9"/>
      <c r="WUT99" s="9"/>
      <c r="WUU99" s="78"/>
      <c r="WUV99" s="9"/>
      <c r="WUW99" s="9"/>
      <c r="WUX99" s="78"/>
      <c r="WUY99" s="9"/>
      <c r="WUZ99" s="9"/>
      <c r="WVA99" s="78"/>
      <c r="WVB99" s="9"/>
      <c r="WVC99" s="9"/>
      <c r="WVD99" s="78"/>
      <c r="WVE99" s="9"/>
      <c r="WVF99" s="9"/>
      <c r="WVG99" s="78"/>
      <c r="WVH99" s="9"/>
      <c r="WVI99" s="9"/>
      <c r="WVJ99" s="78"/>
      <c r="WVK99" s="9"/>
      <c r="WVL99" s="9"/>
      <c r="WVM99" s="78"/>
      <c r="WVN99" s="9"/>
      <c r="WVO99" s="9"/>
      <c r="WVP99" s="78"/>
      <c r="WVQ99" s="9"/>
      <c r="WVR99" s="9"/>
      <c r="WVS99" s="78"/>
      <c r="WVT99" s="9"/>
      <c r="WVU99" s="9"/>
      <c r="WVV99" s="78"/>
      <c r="WVW99" s="9"/>
      <c r="WVX99" s="9"/>
      <c r="WVY99" s="78"/>
      <c r="WVZ99" s="9"/>
      <c r="WWA99" s="9"/>
      <c r="WWB99" s="78"/>
      <c r="WWC99" s="9"/>
      <c r="WWD99" s="9"/>
      <c r="WWE99" s="78"/>
      <c r="WWF99" s="9"/>
      <c r="WWG99" s="9"/>
      <c r="WWH99" s="78"/>
      <c r="WWI99" s="9"/>
      <c r="WWJ99" s="9"/>
      <c r="WWK99" s="78"/>
      <c r="WWL99" s="9"/>
      <c r="WWM99" s="9"/>
      <c r="WWN99" s="78"/>
      <c r="WWO99" s="9"/>
      <c r="WWP99" s="9"/>
      <c r="WWQ99" s="78"/>
      <c r="WWR99" s="9"/>
      <c r="WWS99" s="9"/>
      <c r="WWT99" s="78"/>
      <c r="WWU99" s="9"/>
      <c r="WWV99" s="9"/>
      <c r="WWW99" s="78"/>
      <c r="WWX99" s="10"/>
      <c r="WWY99" s="10"/>
      <c r="WWZ99" s="10"/>
      <c r="WXA99" s="9"/>
      <c r="WXB99" s="9"/>
      <c r="WXC99" s="78"/>
      <c r="WXD99" s="10"/>
      <c r="WXE99" s="10"/>
      <c r="WXF99" s="10"/>
      <c r="WXG99" s="9"/>
      <c r="WXH99" s="9"/>
      <c r="WXI99" s="78"/>
      <c r="WXJ99" s="9"/>
      <c r="WXK99" s="9"/>
      <c r="WXL99" s="78"/>
      <c r="WXM99" s="10"/>
      <c r="WXN99" s="10"/>
      <c r="WXO99" s="10"/>
      <c r="WXP99" s="10"/>
      <c r="WXQ99" s="10"/>
      <c r="WXR99" s="10"/>
      <c r="WXS99" s="57"/>
      <c r="WXT99" s="58"/>
      <c r="WXU99" s="9"/>
      <c r="WXV99" s="9"/>
      <c r="WXW99" s="78"/>
      <c r="WXX99" s="9"/>
      <c r="WXY99" s="9"/>
      <c r="WXZ99" s="78"/>
      <c r="WYA99" s="9"/>
      <c r="WYB99" s="9"/>
      <c r="WYC99" s="78"/>
      <c r="WYD99" s="9"/>
      <c r="WYE99" s="9"/>
      <c r="WYF99" s="78"/>
      <c r="WYG99" s="9"/>
      <c r="WYH99" s="9"/>
      <c r="WYI99" s="78"/>
      <c r="WYJ99" s="9"/>
      <c r="WYK99" s="9"/>
      <c r="WYL99" s="78"/>
      <c r="WYM99" s="9"/>
      <c r="WYN99" s="9"/>
      <c r="WYO99" s="78"/>
      <c r="WYP99" s="9"/>
      <c r="WYQ99" s="9"/>
      <c r="WYR99" s="78"/>
      <c r="WYS99" s="9"/>
      <c r="WYT99" s="9"/>
      <c r="WYU99" s="78"/>
      <c r="WYV99" s="9"/>
      <c r="WYW99" s="9"/>
      <c r="WYX99" s="78"/>
      <c r="WYY99" s="9"/>
      <c r="WYZ99" s="9"/>
      <c r="WZA99" s="78"/>
      <c r="WZB99" s="9"/>
      <c r="WZC99" s="9"/>
      <c r="WZD99" s="78"/>
      <c r="WZE99" s="9"/>
      <c r="WZF99" s="9"/>
      <c r="WZG99" s="78"/>
      <c r="WZH99" s="9"/>
      <c r="WZI99" s="9"/>
      <c r="WZJ99" s="78"/>
      <c r="WZK99" s="9"/>
      <c r="WZL99" s="9"/>
      <c r="WZM99" s="78"/>
      <c r="WZN99" s="9"/>
      <c r="WZO99" s="9"/>
      <c r="WZP99" s="78"/>
      <c r="WZQ99" s="9"/>
      <c r="WZR99" s="9"/>
      <c r="WZS99" s="78"/>
      <c r="WZT99" s="9"/>
      <c r="WZU99" s="9"/>
      <c r="WZV99" s="78"/>
      <c r="WZW99" s="9"/>
      <c r="WZX99" s="9"/>
      <c r="WZY99" s="78"/>
      <c r="WZZ99" s="9"/>
      <c r="XAA99" s="9"/>
      <c r="XAB99" s="78"/>
      <c r="XAC99" s="9"/>
      <c r="XAD99" s="9"/>
      <c r="XAE99" s="78"/>
      <c r="XAF99" s="10"/>
      <c r="XAG99" s="10"/>
      <c r="XAH99" s="10"/>
      <c r="XAI99" s="9"/>
      <c r="XAJ99" s="9"/>
      <c r="XAK99" s="78"/>
      <c r="XAL99" s="10"/>
      <c r="XAM99" s="10"/>
      <c r="XAN99" s="10"/>
      <c r="XAO99" s="9"/>
      <c r="XAP99" s="9"/>
      <c r="XAQ99" s="78"/>
      <c r="XAR99" s="9"/>
      <c r="XAS99" s="9"/>
      <c r="XAT99" s="78"/>
      <c r="XAU99" s="10"/>
      <c r="XAV99" s="10"/>
      <c r="XAW99" s="10"/>
      <c r="XAX99" s="10"/>
      <c r="XAY99" s="10"/>
      <c r="XAZ99" s="10"/>
      <c r="XBA99" s="57"/>
      <c r="XBB99" s="58"/>
      <c r="XBC99" s="9"/>
      <c r="XBD99" s="9"/>
      <c r="XBE99" s="78"/>
      <c r="XBF99" s="9"/>
      <c r="XBG99" s="9"/>
      <c r="XBH99" s="78"/>
      <c r="XBI99" s="9"/>
      <c r="XBJ99" s="9"/>
      <c r="XBK99" s="78"/>
      <c r="XBL99" s="9"/>
      <c r="XBM99" s="9"/>
      <c r="XBN99" s="78"/>
      <c r="XBO99" s="9"/>
      <c r="XBP99" s="9"/>
      <c r="XBQ99" s="78"/>
      <c r="XBR99" s="9"/>
      <c r="XBS99" s="9"/>
      <c r="XBT99" s="78"/>
      <c r="XBU99" s="9"/>
      <c r="XBV99" s="9"/>
      <c r="XBW99" s="78"/>
      <c r="XBX99" s="9"/>
      <c r="XBY99" s="9"/>
      <c r="XBZ99" s="78"/>
      <c r="XCA99" s="9"/>
      <c r="XCB99" s="9"/>
      <c r="XCC99" s="78"/>
      <c r="XCD99" s="9"/>
      <c r="XCE99" s="9"/>
      <c r="XCF99" s="78"/>
      <c r="XCG99" s="9"/>
      <c r="XCH99" s="9"/>
      <c r="XCI99" s="78"/>
      <c r="XCJ99" s="9"/>
      <c r="XCK99" s="9"/>
      <c r="XCL99" s="78"/>
      <c r="XCM99" s="9"/>
      <c r="XCN99" s="9"/>
      <c r="XCO99" s="78"/>
      <c r="XCP99" s="9"/>
      <c r="XCQ99" s="9"/>
      <c r="XCR99" s="78"/>
    </row>
    <row r="100" spans="1:16320">
      <c r="A100" s="13">
        <v>89</v>
      </c>
      <c r="B100" s="14" t="s">
        <v>189</v>
      </c>
      <c r="C100" s="84"/>
      <c r="D100" s="84"/>
      <c r="E100" s="87">
        <v>0</v>
      </c>
      <c r="F100" s="84"/>
      <c r="G100" s="84">
        <v>0</v>
      </c>
      <c r="H100" s="87">
        <v>0</v>
      </c>
      <c r="I100" s="84"/>
      <c r="J100" s="84">
        <v>0</v>
      </c>
      <c r="K100" s="87">
        <v>0</v>
      </c>
      <c r="L100" s="86"/>
      <c r="M100" s="86"/>
      <c r="N100" s="87">
        <v>0</v>
      </c>
      <c r="O100" s="84"/>
      <c r="P100" s="84"/>
      <c r="Q100" s="87">
        <v>0</v>
      </c>
      <c r="R100" s="84"/>
      <c r="S100" s="84"/>
      <c r="T100" s="87">
        <v>0</v>
      </c>
      <c r="U100" s="84"/>
      <c r="V100" s="84"/>
      <c r="W100" s="87">
        <v>0</v>
      </c>
      <c r="X100" s="84"/>
      <c r="Y100" s="84"/>
      <c r="Z100" s="84">
        <f t="shared" si="209"/>
        <v>0</v>
      </c>
      <c r="AA100" s="84"/>
      <c r="AB100" s="84"/>
      <c r="AC100" s="84">
        <f t="shared" si="202"/>
        <v>0</v>
      </c>
      <c r="AD100" s="84"/>
      <c r="AE100" s="84"/>
      <c r="AF100" s="84">
        <f t="shared" si="203"/>
        <v>0</v>
      </c>
      <c r="AG100" s="84"/>
      <c r="AH100" s="84"/>
      <c r="AI100" s="84">
        <f t="shared" si="204"/>
        <v>0</v>
      </c>
      <c r="AJ100" s="84"/>
      <c r="AK100" s="84"/>
      <c r="AL100" s="84">
        <f t="shared" si="205"/>
        <v>0</v>
      </c>
      <c r="AM100" s="84"/>
      <c r="AN100" s="84"/>
      <c r="AO100" s="84">
        <f t="shared" si="206"/>
        <v>0</v>
      </c>
      <c r="AP100" s="84"/>
      <c r="AQ100" s="84"/>
      <c r="AR100" s="87">
        <v>0</v>
      </c>
      <c r="AS100" s="86"/>
      <c r="AT100" s="86"/>
      <c r="AU100" s="87">
        <v>0</v>
      </c>
      <c r="AV100" s="84"/>
      <c r="AW100" s="84"/>
      <c r="AX100" s="84">
        <f t="shared" si="207"/>
        <v>0</v>
      </c>
      <c r="AY100" s="84"/>
      <c r="AZ100" s="84"/>
      <c r="BA100" s="84">
        <f t="shared" si="208"/>
        <v>0</v>
      </c>
      <c r="BB100" s="84"/>
      <c r="BC100" s="84"/>
      <c r="BD100" s="87">
        <f t="shared" si="179"/>
        <v>0</v>
      </c>
      <c r="BE100" s="86"/>
      <c r="BF100" s="86"/>
      <c r="BG100" s="87">
        <f t="shared" si="181"/>
        <v>0</v>
      </c>
      <c r="BH100" s="86"/>
      <c r="BI100" s="86"/>
      <c r="BJ100" s="87">
        <f t="shared" si="182"/>
        <v>0</v>
      </c>
      <c r="BK100" s="86"/>
      <c r="BL100" s="86"/>
      <c r="BM100" s="87">
        <f t="shared" si="188"/>
        <v>0</v>
      </c>
      <c r="BN100" s="91">
        <f t="shared" si="183"/>
        <v>0</v>
      </c>
      <c r="BO100" s="91">
        <f t="shared" si="183"/>
        <v>0</v>
      </c>
      <c r="BP100" s="91">
        <f t="shared" si="183"/>
        <v>0</v>
      </c>
      <c r="BQ100" s="86"/>
      <c r="BR100" s="86"/>
      <c r="BS100" s="87">
        <f t="shared" si="184"/>
        <v>0</v>
      </c>
      <c r="BT100" s="91">
        <f t="shared" ref="BT100:BV107" si="220">SUM(BQ100)</f>
        <v>0</v>
      </c>
      <c r="BU100" s="91">
        <f t="shared" si="220"/>
        <v>0</v>
      </c>
      <c r="BV100" s="91">
        <f t="shared" si="220"/>
        <v>0</v>
      </c>
      <c r="BW100" s="86"/>
      <c r="BX100" s="86"/>
      <c r="BY100" s="87">
        <f t="shared" si="201"/>
        <v>0</v>
      </c>
      <c r="BZ100" s="86"/>
      <c r="CA100" s="86"/>
      <c r="CB100" s="87">
        <f t="shared" si="185"/>
        <v>0</v>
      </c>
      <c r="CC100" s="91">
        <f t="shared" si="186"/>
        <v>0</v>
      </c>
      <c r="CD100" s="91">
        <f t="shared" si="186"/>
        <v>0</v>
      </c>
      <c r="CE100" s="91">
        <f t="shared" si="186"/>
        <v>0</v>
      </c>
      <c r="CF100" s="91">
        <f t="shared" si="187"/>
        <v>0</v>
      </c>
      <c r="CG100" s="91">
        <f t="shared" si="187"/>
        <v>0</v>
      </c>
      <c r="CH100" s="91">
        <f t="shared" si="187"/>
        <v>0</v>
      </c>
    </row>
    <row r="101" spans="1:16320" s="36" customFormat="1">
      <c r="A101" s="13">
        <v>90</v>
      </c>
      <c r="B101" s="14" t="s">
        <v>190</v>
      </c>
      <c r="C101" s="84"/>
      <c r="D101" s="84">
        <v>0</v>
      </c>
      <c r="E101" s="87">
        <v>0</v>
      </c>
      <c r="F101" s="84"/>
      <c r="G101" s="84">
        <v>0</v>
      </c>
      <c r="H101" s="87">
        <v>0</v>
      </c>
      <c r="I101" s="84"/>
      <c r="J101" s="84">
        <v>0</v>
      </c>
      <c r="K101" s="87">
        <v>0</v>
      </c>
      <c r="L101" s="86"/>
      <c r="M101" s="86"/>
      <c r="N101" s="87">
        <v>0</v>
      </c>
      <c r="O101" s="84"/>
      <c r="P101" s="84"/>
      <c r="Q101" s="87">
        <v>0</v>
      </c>
      <c r="R101" s="84"/>
      <c r="S101" s="84"/>
      <c r="T101" s="87">
        <v>0</v>
      </c>
      <c r="U101" s="84"/>
      <c r="V101" s="84"/>
      <c r="W101" s="87">
        <v>0</v>
      </c>
      <c r="X101" s="84"/>
      <c r="Y101" s="84"/>
      <c r="Z101" s="84">
        <f t="shared" si="209"/>
        <v>0</v>
      </c>
      <c r="AA101" s="84"/>
      <c r="AB101" s="84"/>
      <c r="AC101" s="84">
        <f t="shared" si="202"/>
        <v>0</v>
      </c>
      <c r="AD101" s="84"/>
      <c r="AE101" s="84"/>
      <c r="AF101" s="84">
        <f t="shared" si="203"/>
        <v>0</v>
      </c>
      <c r="AG101" s="84"/>
      <c r="AH101" s="84"/>
      <c r="AI101" s="84">
        <f t="shared" si="204"/>
        <v>0</v>
      </c>
      <c r="AJ101" s="84"/>
      <c r="AK101" s="84"/>
      <c r="AL101" s="84">
        <f t="shared" si="205"/>
        <v>0</v>
      </c>
      <c r="AM101" s="84"/>
      <c r="AN101" s="84"/>
      <c r="AO101" s="84">
        <f t="shared" si="206"/>
        <v>0</v>
      </c>
      <c r="AP101" s="84"/>
      <c r="AQ101" s="84"/>
      <c r="AR101" s="87">
        <v>0</v>
      </c>
      <c r="AS101" s="86"/>
      <c r="AT101" s="86"/>
      <c r="AU101" s="87">
        <v>0</v>
      </c>
      <c r="AV101" s="84"/>
      <c r="AW101" s="84"/>
      <c r="AX101" s="84">
        <f t="shared" si="207"/>
        <v>0</v>
      </c>
      <c r="AY101" s="84"/>
      <c r="AZ101" s="84"/>
      <c r="BA101" s="84">
        <f t="shared" si="208"/>
        <v>0</v>
      </c>
      <c r="BB101" s="84"/>
      <c r="BC101" s="84"/>
      <c r="BD101" s="87">
        <f t="shared" si="179"/>
        <v>0</v>
      </c>
      <c r="BE101" s="86"/>
      <c r="BF101" s="86"/>
      <c r="BG101" s="87">
        <f t="shared" si="181"/>
        <v>0</v>
      </c>
      <c r="BH101" s="86"/>
      <c r="BI101" s="86"/>
      <c r="BJ101" s="87">
        <f t="shared" si="182"/>
        <v>0</v>
      </c>
      <c r="BK101" s="86"/>
      <c r="BL101" s="86"/>
      <c r="BM101" s="87">
        <f t="shared" si="188"/>
        <v>0</v>
      </c>
      <c r="BN101" s="91">
        <f t="shared" si="183"/>
        <v>0</v>
      </c>
      <c r="BO101" s="91">
        <f t="shared" si="183"/>
        <v>0</v>
      </c>
      <c r="BP101" s="91">
        <f t="shared" si="183"/>
        <v>0</v>
      </c>
      <c r="BQ101" s="86"/>
      <c r="BR101" s="86"/>
      <c r="BS101" s="87">
        <f t="shared" si="184"/>
        <v>0</v>
      </c>
      <c r="BT101" s="91">
        <f t="shared" si="220"/>
        <v>0</v>
      </c>
      <c r="BU101" s="91">
        <f t="shared" si="220"/>
        <v>0</v>
      </c>
      <c r="BV101" s="91">
        <f t="shared" si="220"/>
        <v>0</v>
      </c>
      <c r="BW101" s="86"/>
      <c r="BX101" s="86"/>
      <c r="BY101" s="87">
        <f t="shared" si="201"/>
        <v>0</v>
      </c>
      <c r="BZ101" s="86"/>
      <c r="CA101" s="86"/>
      <c r="CB101" s="87">
        <f t="shared" si="185"/>
        <v>0</v>
      </c>
      <c r="CC101" s="91">
        <f t="shared" si="186"/>
        <v>0</v>
      </c>
      <c r="CD101" s="91">
        <f t="shared" si="186"/>
        <v>0</v>
      </c>
      <c r="CE101" s="91">
        <f t="shared" si="186"/>
        <v>0</v>
      </c>
      <c r="CF101" s="91">
        <f t="shared" si="187"/>
        <v>0</v>
      </c>
      <c r="CG101" s="91">
        <f t="shared" si="187"/>
        <v>0</v>
      </c>
      <c r="CH101" s="91">
        <f t="shared" si="187"/>
        <v>0</v>
      </c>
    </row>
    <row r="102" spans="1:16320">
      <c r="A102" s="13">
        <v>91</v>
      </c>
      <c r="B102" s="14" t="s">
        <v>191</v>
      </c>
      <c r="C102" s="84"/>
      <c r="D102" s="84"/>
      <c r="E102" s="87">
        <v>0</v>
      </c>
      <c r="F102" s="84"/>
      <c r="G102" s="84">
        <v>0</v>
      </c>
      <c r="H102" s="87">
        <v>0</v>
      </c>
      <c r="I102" s="84"/>
      <c r="J102" s="84">
        <v>0</v>
      </c>
      <c r="K102" s="87">
        <v>0</v>
      </c>
      <c r="L102" s="86"/>
      <c r="M102" s="86"/>
      <c r="N102" s="87">
        <v>0</v>
      </c>
      <c r="O102" s="84"/>
      <c r="P102" s="84">
        <v>0</v>
      </c>
      <c r="Q102" s="87">
        <v>0</v>
      </c>
      <c r="R102" s="84"/>
      <c r="S102" s="84">
        <v>0</v>
      </c>
      <c r="T102" s="87">
        <v>0</v>
      </c>
      <c r="U102" s="84"/>
      <c r="V102" s="84"/>
      <c r="W102" s="87">
        <v>0</v>
      </c>
      <c r="X102" s="84"/>
      <c r="Y102" s="84"/>
      <c r="Z102" s="84">
        <f t="shared" si="209"/>
        <v>0</v>
      </c>
      <c r="AA102" s="84"/>
      <c r="AB102" s="84"/>
      <c r="AC102" s="84">
        <f t="shared" si="202"/>
        <v>0</v>
      </c>
      <c r="AD102" s="84"/>
      <c r="AE102" s="84"/>
      <c r="AF102" s="84">
        <f t="shared" si="203"/>
        <v>0</v>
      </c>
      <c r="AG102" s="84"/>
      <c r="AH102" s="84"/>
      <c r="AI102" s="84">
        <f t="shared" si="204"/>
        <v>0</v>
      </c>
      <c r="AJ102" s="84"/>
      <c r="AK102" s="84"/>
      <c r="AL102" s="84">
        <f t="shared" si="205"/>
        <v>0</v>
      </c>
      <c r="AM102" s="84"/>
      <c r="AN102" s="84"/>
      <c r="AO102" s="84">
        <f t="shared" si="206"/>
        <v>0</v>
      </c>
      <c r="AP102" s="84"/>
      <c r="AQ102" s="84">
        <v>0</v>
      </c>
      <c r="AR102" s="87">
        <v>0</v>
      </c>
      <c r="AS102" s="86"/>
      <c r="AT102" s="86"/>
      <c r="AU102" s="87">
        <v>0</v>
      </c>
      <c r="AV102" s="84"/>
      <c r="AW102" s="84">
        <v>0</v>
      </c>
      <c r="AX102" s="84">
        <f t="shared" si="207"/>
        <v>0</v>
      </c>
      <c r="AY102" s="84"/>
      <c r="AZ102" s="84"/>
      <c r="BA102" s="84">
        <f t="shared" si="208"/>
        <v>0</v>
      </c>
      <c r="BB102" s="84"/>
      <c r="BC102" s="84"/>
      <c r="BD102" s="87">
        <f t="shared" si="179"/>
        <v>0</v>
      </c>
      <c r="BE102" s="86"/>
      <c r="BF102" s="86"/>
      <c r="BG102" s="87">
        <f t="shared" si="181"/>
        <v>0</v>
      </c>
      <c r="BH102" s="86"/>
      <c r="BI102" s="86"/>
      <c r="BJ102" s="87">
        <f t="shared" si="182"/>
        <v>0</v>
      </c>
      <c r="BK102" s="86"/>
      <c r="BL102" s="86"/>
      <c r="BM102" s="87">
        <f t="shared" si="188"/>
        <v>0</v>
      </c>
      <c r="BN102" s="91">
        <f t="shared" si="183"/>
        <v>0</v>
      </c>
      <c r="BO102" s="91">
        <f t="shared" si="183"/>
        <v>0</v>
      </c>
      <c r="BP102" s="91">
        <f t="shared" si="183"/>
        <v>0</v>
      </c>
      <c r="BQ102" s="86"/>
      <c r="BR102" s="86"/>
      <c r="BS102" s="87">
        <f t="shared" si="184"/>
        <v>0</v>
      </c>
      <c r="BT102" s="91">
        <f t="shared" si="220"/>
        <v>0</v>
      </c>
      <c r="BU102" s="91">
        <f t="shared" si="220"/>
        <v>0</v>
      </c>
      <c r="BV102" s="91">
        <f t="shared" si="220"/>
        <v>0</v>
      </c>
      <c r="BW102" s="86"/>
      <c r="BX102" s="86"/>
      <c r="BY102" s="87">
        <f t="shared" si="201"/>
        <v>0</v>
      </c>
      <c r="BZ102" s="86"/>
      <c r="CA102" s="86"/>
      <c r="CB102" s="87">
        <f t="shared" si="185"/>
        <v>0</v>
      </c>
      <c r="CC102" s="91">
        <f t="shared" si="186"/>
        <v>0</v>
      </c>
      <c r="CD102" s="91">
        <f t="shared" si="186"/>
        <v>0</v>
      </c>
      <c r="CE102" s="91">
        <f t="shared" si="186"/>
        <v>0</v>
      </c>
      <c r="CF102" s="91">
        <f t="shared" si="187"/>
        <v>0</v>
      </c>
      <c r="CG102" s="91">
        <f t="shared" si="187"/>
        <v>0</v>
      </c>
      <c r="CH102" s="91">
        <f t="shared" si="187"/>
        <v>0</v>
      </c>
    </row>
    <row r="103" spans="1:16320">
      <c r="A103" s="13">
        <v>92</v>
      </c>
      <c r="B103" s="14" t="s">
        <v>192</v>
      </c>
      <c r="C103" s="84"/>
      <c r="D103" s="84">
        <v>0</v>
      </c>
      <c r="E103" s="87">
        <v>0</v>
      </c>
      <c r="F103" s="84"/>
      <c r="G103" s="84">
        <v>0</v>
      </c>
      <c r="H103" s="87">
        <v>0</v>
      </c>
      <c r="I103" s="84"/>
      <c r="J103" s="84">
        <v>0</v>
      </c>
      <c r="K103" s="87">
        <v>0</v>
      </c>
      <c r="L103" s="86"/>
      <c r="M103" s="86"/>
      <c r="N103" s="87">
        <v>0</v>
      </c>
      <c r="O103" s="84"/>
      <c r="P103" s="84"/>
      <c r="Q103" s="87">
        <v>0</v>
      </c>
      <c r="R103" s="84"/>
      <c r="S103" s="84"/>
      <c r="T103" s="87">
        <v>0</v>
      </c>
      <c r="U103" s="84"/>
      <c r="V103" s="84"/>
      <c r="W103" s="87">
        <v>0</v>
      </c>
      <c r="X103" s="84"/>
      <c r="Y103" s="84"/>
      <c r="Z103" s="84">
        <f t="shared" si="209"/>
        <v>0</v>
      </c>
      <c r="AA103" s="84"/>
      <c r="AB103" s="84"/>
      <c r="AC103" s="84">
        <f t="shared" si="202"/>
        <v>0</v>
      </c>
      <c r="AD103" s="84"/>
      <c r="AE103" s="84"/>
      <c r="AF103" s="84">
        <f t="shared" si="203"/>
        <v>0</v>
      </c>
      <c r="AG103" s="84"/>
      <c r="AH103" s="84"/>
      <c r="AI103" s="84">
        <f t="shared" si="204"/>
        <v>0</v>
      </c>
      <c r="AJ103" s="84"/>
      <c r="AK103" s="84"/>
      <c r="AL103" s="84">
        <f t="shared" si="205"/>
        <v>0</v>
      </c>
      <c r="AM103" s="84"/>
      <c r="AN103" s="84"/>
      <c r="AO103" s="84">
        <f t="shared" si="206"/>
        <v>0</v>
      </c>
      <c r="AP103" s="84"/>
      <c r="AQ103" s="84"/>
      <c r="AR103" s="87">
        <v>0</v>
      </c>
      <c r="AS103" s="86"/>
      <c r="AT103" s="86"/>
      <c r="AU103" s="87">
        <v>0</v>
      </c>
      <c r="AV103" s="84"/>
      <c r="AW103" s="84"/>
      <c r="AX103" s="84">
        <f t="shared" si="207"/>
        <v>0</v>
      </c>
      <c r="AY103" s="84"/>
      <c r="AZ103" s="84"/>
      <c r="BA103" s="84">
        <f t="shared" si="208"/>
        <v>0</v>
      </c>
      <c r="BB103" s="84"/>
      <c r="BC103" s="84"/>
      <c r="BD103" s="87">
        <f t="shared" si="179"/>
        <v>0</v>
      </c>
      <c r="BE103" s="86"/>
      <c r="BF103" s="86"/>
      <c r="BG103" s="87">
        <f t="shared" si="181"/>
        <v>0</v>
      </c>
      <c r="BH103" s="86"/>
      <c r="BI103" s="86"/>
      <c r="BJ103" s="87">
        <f t="shared" si="182"/>
        <v>0</v>
      </c>
      <c r="BK103" s="86"/>
      <c r="BL103" s="86"/>
      <c r="BM103" s="87">
        <f t="shared" si="188"/>
        <v>0</v>
      </c>
      <c r="BN103" s="91">
        <f t="shared" si="183"/>
        <v>0</v>
      </c>
      <c r="BO103" s="91">
        <f t="shared" si="183"/>
        <v>0</v>
      </c>
      <c r="BP103" s="91">
        <f t="shared" si="183"/>
        <v>0</v>
      </c>
      <c r="BQ103" s="86"/>
      <c r="BR103" s="86"/>
      <c r="BS103" s="87">
        <f t="shared" si="184"/>
        <v>0</v>
      </c>
      <c r="BT103" s="91">
        <f t="shared" si="220"/>
        <v>0</v>
      </c>
      <c r="BU103" s="91">
        <f t="shared" si="220"/>
        <v>0</v>
      </c>
      <c r="BV103" s="91">
        <f t="shared" si="220"/>
        <v>0</v>
      </c>
      <c r="BW103" s="86"/>
      <c r="BX103" s="86"/>
      <c r="BY103" s="87">
        <f t="shared" si="201"/>
        <v>0</v>
      </c>
      <c r="BZ103" s="86"/>
      <c r="CA103" s="86"/>
      <c r="CB103" s="87">
        <f t="shared" si="185"/>
        <v>0</v>
      </c>
      <c r="CC103" s="91">
        <f t="shared" si="186"/>
        <v>0</v>
      </c>
      <c r="CD103" s="91">
        <f t="shared" si="186"/>
        <v>0</v>
      </c>
      <c r="CE103" s="91">
        <f t="shared" si="186"/>
        <v>0</v>
      </c>
      <c r="CF103" s="91">
        <f t="shared" si="187"/>
        <v>0</v>
      </c>
      <c r="CG103" s="91">
        <f t="shared" si="187"/>
        <v>0</v>
      </c>
      <c r="CH103" s="91">
        <f t="shared" si="187"/>
        <v>0</v>
      </c>
    </row>
    <row r="104" spans="1:16320">
      <c r="A104" s="13">
        <v>93</v>
      </c>
      <c r="B104" s="14" t="s">
        <v>193</v>
      </c>
      <c r="C104" s="84"/>
      <c r="D104" s="84"/>
      <c r="E104" s="87">
        <v>0</v>
      </c>
      <c r="F104" s="84"/>
      <c r="G104" s="84">
        <v>0</v>
      </c>
      <c r="H104" s="87">
        <v>0</v>
      </c>
      <c r="I104" s="84"/>
      <c r="J104" s="84">
        <v>0</v>
      </c>
      <c r="K104" s="87">
        <v>0</v>
      </c>
      <c r="L104" s="86"/>
      <c r="M104" s="86"/>
      <c r="N104" s="87">
        <v>0</v>
      </c>
      <c r="O104" s="84"/>
      <c r="P104" s="84"/>
      <c r="Q104" s="87">
        <v>0</v>
      </c>
      <c r="R104" s="84"/>
      <c r="S104" s="84"/>
      <c r="T104" s="87">
        <v>0</v>
      </c>
      <c r="U104" s="84"/>
      <c r="V104" s="84"/>
      <c r="W104" s="87">
        <v>0</v>
      </c>
      <c r="X104" s="84"/>
      <c r="Y104" s="84"/>
      <c r="Z104" s="84">
        <f t="shared" si="209"/>
        <v>0</v>
      </c>
      <c r="AA104" s="84"/>
      <c r="AB104" s="84"/>
      <c r="AC104" s="84">
        <f t="shared" si="202"/>
        <v>0</v>
      </c>
      <c r="AD104" s="84"/>
      <c r="AE104" s="84"/>
      <c r="AF104" s="84">
        <f t="shared" si="203"/>
        <v>0</v>
      </c>
      <c r="AG104" s="84"/>
      <c r="AH104" s="84"/>
      <c r="AI104" s="84">
        <f t="shared" si="204"/>
        <v>0</v>
      </c>
      <c r="AJ104" s="84"/>
      <c r="AK104" s="84"/>
      <c r="AL104" s="84">
        <f t="shared" si="205"/>
        <v>0</v>
      </c>
      <c r="AM104" s="84"/>
      <c r="AN104" s="84"/>
      <c r="AO104" s="84">
        <f t="shared" si="206"/>
        <v>0</v>
      </c>
      <c r="AP104" s="84"/>
      <c r="AQ104" s="84"/>
      <c r="AR104" s="87">
        <v>0</v>
      </c>
      <c r="AS104" s="86"/>
      <c r="AT104" s="86"/>
      <c r="AU104" s="87">
        <v>0</v>
      </c>
      <c r="AV104" s="84"/>
      <c r="AW104" s="84"/>
      <c r="AX104" s="84">
        <f t="shared" si="207"/>
        <v>0</v>
      </c>
      <c r="AY104" s="84"/>
      <c r="AZ104" s="84"/>
      <c r="BA104" s="84">
        <f t="shared" si="208"/>
        <v>0</v>
      </c>
      <c r="BB104" s="84"/>
      <c r="BC104" s="84"/>
      <c r="BD104" s="87">
        <f t="shared" si="179"/>
        <v>0</v>
      </c>
      <c r="BE104" s="86"/>
      <c r="BF104" s="86"/>
      <c r="BG104" s="87">
        <f t="shared" si="181"/>
        <v>0</v>
      </c>
      <c r="BH104" s="86"/>
      <c r="BI104" s="86"/>
      <c r="BJ104" s="87">
        <f t="shared" si="182"/>
        <v>0</v>
      </c>
      <c r="BK104" s="86"/>
      <c r="BL104" s="86"/>
      <c r="BM104" s="87">
        <f t="shared" si="188"/>
        <v>0</v>
      </c>
      <c r="BN104" s="91">
        <f t="shared" si="183"/>
        <v>0</v>
      </c>
      <c r="BO104" s="91">
        <f t="shared" si="183"/>
        <v>0</v>
      </c>
      <c r="BP104" s="91">
        <f t="shared" si="183"/>
        <v>0</v>
      </c>
      <c r="BQ104" s="86"/>
      <c r="BR104" s="86"/>
      <c r="BS104" s="87">
        <f t="shared" si="184"/>
        <v>0</v>
      </c>
      <c r="BT104" s="91">
        <f t="shared" si="220"/>
        <v>0</v>
      </c>
      <c r="BU104" s="91">
        <f t="shared" si="220"/>
        <v>0</v>
      </c>
      <c r="BV104" s="91">
        <f t="shared" si="220"/>
        <v>0</v>
      </c>
      <c r="BW104" s="86"/>
      <c r="BX104" s="86"/>
      <c r="BY104" s="87">
        <f t="shared" si="201"/>
        <v>0</v>
      </c>
      <c r="BZ104" s="86"/>
      <c r="CA104" s="86"/>
      <c r="CB104" s="87">
        <f t="shared" si="185"/>
        <v>0</v>
      </c>
      <c r="CC104" s="91">
        <f t="shared" si="186"/>
        <v>0</v>
      </c>
      <c r="CD104" s="91">
        <f t="shared" si="186"/>
        <v>0</v>
      </c>
      <c r="CE104" s="91">
        <f t="shared" si="186"/>
        <v>0</v>
      </c>
      <c r="CF104" s="91">
        <f t="shared" si="187"/>
        <v>0</v>
      </c>
      <c r="CG104" s="91">
        <f t="shared" si="187"/>
        <v>0</v>
      </c>
      <c r="CH104" s="91">
        <f t="shared" si="187"/>
        <v>0</v>
      </c>
    </row>
    <row r="105" spans="1:16320">
      <c r="A105" s="13">
        <v>94</v>
      </c>
      <c r="B105" s="14" t="s">
        <v>194</v>
      </c>
      <c r="C105" s="84"/>
      <c r="D105" s="84"/>
      <c r="E105" s="87">
        <v>0</v>
      </c>
      <c r="F105" s="84"/>
      <c r="G105" s="84">
        <v>0</v>
      </c>
      <c r="H105" s="87">
        <v>0</v>
      </c>
      <c r="I105" s="84"/>
      <c r="J105" s="84">
        <v>0</v>
      </c>
      <c r="K105" s="87">
        <v>0</v>
      </c>
      <c r="L105" s="86"/>
      <c r="M105" s="86"/>
      <c r="N105" s="87">
        <v>0</v>
      </c>
      <c r="O105" s="84"/>
      <c r="P105" s="84"/>
      <c r="Q105" s="87">
        <v>0</v>
      </c>
      <c r="R105" s="84"/>
      <c r="S105" s="84"/>
      <c r="T105" s="87">
        <v>0</v>
      </c>
      <c r="U105" s="84"/>
      <c r="V105" s="84"/>
      <c r="W105" s="87">
        <v>0</v>
      </c>
      <c r="X105" s="84"/>
      <c r="Y105" s="84"/>
      <c r="Z105" s="84">
        <f t="shared" si="209"/>
        <v>0</v>
      </c>
      <c r="AA105" s="84"/>
      <c r="AB105" s="84"/>
      <c r="AC105" s="84">
        <f t="shared" si="202"/>
        <v>0</v>
      </c>
      <c r="AD105" s="84"/>
      <c r="AE105" s="84"/>
      <c r="AF105" s="84">
        <f t="shared" si="203"/>
        <v>0</v>
      </c>
      <c r="AG105" s="84"/>
      <c r="AH105" s="84"/>
      <c r="AI105" s="84">
        <f t="shared" si="204"/>
        <v>0</v>
      </c>
      <c r="AJ105" s="84"/>
      <c r="AK105" s="84"/>
      <c r="AL105" s="84">
        <f t="shared" si="205"/>
        <v>0</v>
      </c>
      <c r="AM105" s="84"/>
      <c r="AN105" s="84"/>
      <c r="AO105" s="84">
        <f t="shared" si="206"/>
        <v>0</v>
      </c>
      <c r="AP105" s="84"/>
      <c r="AQ105" s="84"/>
      <c r="AR105" s="87">
        <v>0</v>
      </c>
      <c r="AS105" s="86"/>
      <c r="AT105" s="86"/>
      <c r="AU105" s="87">
        <v>0</v>
      </c>
      <c r="AV105" s="84"/>
      <c r="AW105" s="84"/>
      <c r="AX105" s="84">
        <f t="shared" si="207"/>
        <v>0</v>
      </c>
      <c r="AY105" s="84"/>
      <c r="AZ105" s="84"/>
      <c r="BA105" s="84">
        <f t="shared" si="208"/>
        <v>0</v>
      </c>
      <c r="BB105" s="84"/>
      <c r="BC105" s="84"/>
      <c r="BD105" s="87">
        <f t="shared" si="179"/>
        <v>0</v>
      </c>
      <c r="BE105" s="86"/>
      <c r="BF105" s="86"/>
      <c r="BG105" s="87">
        <f t="shared" si="181"/>
        <v>0</v>
      </c>
      <c r="BH105" s="86"/>
      <c r="BI105" s="86"/>
      <c r="BJ105" s="87">
        <f t="shared" si="182"/>
        <v>0</v>
      </c>
      <c r="BK105" s="86"/>
      <c r="BL105" s="86"/>
      <c r="BM105" s="87">
        <f t="shared" si="188"/>
        <v>0</v>
      </c>
      <c r="BN105" s="91">
        <f t="shared" si="183"/>
        <v>0</v>
      </c>
      <c r="BO105" s="91">
        <f t="shared" si="183"/>
        <v>0</v>
      </c>
      <c r="BP105" s="91">
        <f t="shared" si="183"/>
        <v>0</v>
      </c>
      <c r="BQ105" s="86"/>
      <c r="BR105" s="86"/>
      <c r="BS105" s="87">
        <f t="shared" si="184"/>
        <v>0</v>
      </c>
      <c r="BT105" s="91">
        <f t="shared" si="220"/>
        <v>0</v>
      </c>
      <c r="BU105" s="91">
        <f t="shared" si="220"/>
        <v>0</v>
      </c>
      <c r="BV105" s="91">
        <f t="shared" si="220"/>
        <v>0</v>
      </c>
      <c r="BW105" s="86"/>
      <c r="BX105" s="86"/>
      <c r="BY105" s="87">
        <f t="shared" si="201"/>
        <v>0</v>
      </c>
      <c r="BZ105" s="86"/>
      <c r="CA105" s="86"/>
      <c r="CB105" s="87">
        <f t="shared" si="185"/>
        <v>0</v>
      </c>
      <c r="CC105" s="91">
        <f t="shared" si="186"/>
        <v>0</v>
      </c>
      <c r="CD105" s="91">
        <f t="shared" si="186"/>
        <v>0</v>
      </c>
      <c r="CE105" s="91">
        <f t="shared" si="186"/>
        <v>0</v>
      </c>
      <c r="CF105" s="91">
        <f t="shared" si="187"/>
        <v>0</v>
      </c>
      <c r="CG105" s="91">
        <f t="shared" si="187"/>
        <v>0</v>
      </c>
      <c r="CH105" s="91">
        <f t="shared" si="187"/>
        <v>0</v>
      </c>
    </row>
    <row r="106" spans="1:16320">
      <c r="A106" s="13">
        <v>95</v>
      </c>
      <c r="B106" s="14" t="s">
        <v>195</v>
      </c>
      <c r="C106" s="84"/>
      <c r="D106" s="84"/>
      <c r="E106" s="87">
        <v>0</v>
      </c>
      <c r="F106" s="84"/>
      <c r="G106" s="84">
        <v>0</v>
      </c>
      <c r="H106" s="87">
        <v>0</v>
      </c>
      <c r="I106" s="84"/>
      <c r="J106" s="84">
        <v>0</v>
      </c>
      <c r="K106" s="87">
        <v>0</v>
      </c>
      <c r="L106" s="86"/>
      <c r="M106" s="86"/>
      <c r="N106" s="87">
        <v>0</v>
      </c>
      <c r="O106" s="84"/>
      <c r="P106" s="84"/>
      <c r="Q106" s="87">
        <v>0</v>
      </c>
      <c r="R106" s="84"/>
      <c r="S106" s="84"/>
      <c r="T106" s="87">
        <v>0</v>
      </c>
      <c r="U106" s="84"/>
      <c r="V106" s="84"/>
      <c r="W106" s="87">
        <v>0</v>
      </c>
      <c r="X106" s="84"/>
      <c r="Y106" s="84"/>
      <c r="Z106" s="84">
        <f t="shared" si="209"/>
        <v>0</v>
      </c>
      <c r="AA106" s="84"/>
      <c r="AB106" s="84"/>
      <c r="AC106" s="84">
        <f t="shared" si="202"/>
        <v>0</v>
      </c>
      <c r="AD106" s="84"/>
      <c r="AE106" s="84"/>
      <c r="AF106" s="84">
        <f t="shared" si="203"/>
        <v>0</v>
      </c>
      <c r="AG106" s="84"/>
      <c r="AH106" s="84"/>
      <c r="AI106" s="84">
        <f t="shared" si="204"/>
        <v>0</v>
      </c>
      <c r="AJ106" s="84"/>
      <c r="AK106" s="84"/>
      <c r="AL106" s="84">
        <f t="shared" si="205"/>
        <v>0</v>
      </c>
      <c r="AM106" s="84"/>
      <c r="AN106" s="84"/>
      <c r="AO106" s="84">
        <f t="shared" si="206"/>
        <v>0</v>
      </c>
      <c r="AP106" s="84"/>
      <c r="AQ106" s="84"/>
      <c r="AR106" s="87">
        <v>0</v>
      </c>
      <c r="AS106" s="86"/>
      <c r="AT106" s="86"/>
      <c r="AU106" s="87">
        <v>0</v>
      </c>
      <c r="AV106" s="84"/>
      <c r="AW106" s="84"/>
      <c r="AX106" s="84">
        <f t="shared" si="207"/>
        <v>0</v>
      </c>
      <c r="AY106" s="84"/>
      <c r="AZ106" s="84"/>
      <c r="BA106" s="84">
        <f t="shared" si="208"/>
        <v>0</v>
      </c>
      <c r="BB106" s="84"/>
      <c r="BC106" s="84"/>
      <c r="BD106" s="87">
        <f t="shared" si="179"/>
        <v>0</v>
      </c>
      <c r="BE106" s="86"/>
      <c r="BF106" s="86"/>
      <c r="BG106" s="87">
        <f t="shared" si="181"/>
        <v>0</v>
      </c>
      <c r="BH106" s="86"/>
      <c r="BI106" s="86"/>
      <c r="BJ106" s="87">
        <f t="shared" si="182"/>
        <v>0</v>
      </c>
      <c r="BK106" s="86"/>
      <c r="BL106" s="86"/>
      <c r="BM106" s="87">
        <f t="shared" si="188"/>
        <v>0</v>
      </c>
      <c r="BN106" s="91">
        <f t="shared" si="183"/>
        <v>0</v>
      </c>
      <c r="BO106" s="91">
        <f t="shared" si="183"/>
        <v>0</v>
      </c>
      <c r="BP106" s="91">
        <f t="shared" si="183"/>
        <v>0</v>
      </c>
      <c r="BQ106" s="86"/>
      <c r="BR106" s="86"/>
      <c r="BS106" s="87">
        <f t="shared" si="184"/>
        <v>0</v>
      </c>
      <c r="BT106" s="91">
        <f t="shared" si="220"/>
        <v>0</v>
      </c>
      <c r="BU106" s="91">
        <f t="shared" si="220"/>
        <v>0</v>
      </c>
      <c r="BV106" s="91">
        <f t="shared" si="220"/>
        <v>0</v>
      </c>
      <c r="BW106" s="86"/>
      <c r="BX106" s="86"/>
      <c r="BY106" s="87">
        <f t="shared" si="201"/>
        <v>0</v>
      </c>
      <c r="BZ106" s="86"/>
      <c r="CA106" s="86"/>
      <c r="CB106" s="87">
        <f t="shared" si="185"/>
        <v>0</v>
      </c>
      <c r="CC106" s="91">
        <f t="shared" si="186"/>
        <v>0</v>
      </c>
      <c r="CD106" s="91">
        <f t="shared" si="186"/>
        <v>0</v>
      </c>
      <c r="CE106" s="91">
        <f t="shared" si="186"/>
        <v>0</v>
      </c>
      <c r="CF106" s="91">
        <f t="shared" si="187"/>
        <v>0</v>
      </c>
      <c r="CG106" s="91">
        <f t="shared" si="187"/>
        <v>0</v>
      </c>
      <c r="CH106" s="91">
        <f t="shared" si="187"/>
        <v>0</v>
      </c>
    </row>
    <row r="107" spans="1:16320">
      <c r="A107" s="13">
        <v>96</v>
      </c>
      <c r="B107" s="14" t="s">
        <v>196</v>
      </c>
      <c r="C107" s="84"/>
      <c r="D107" s="84"/>
      <c r="E107" s="87">
        <v>0</v>
      </c>
      <c r="F107" s="84"/>
      <c r="G107" s="84">
        <v>0</v>
      </c>
      <c r="H107" s="87">
        <v>0</v>
      </c>
      <c r="I107" s="84"/>
      <c r="J107" s="84">
        <v>0</v>
      </c>
      <c r="K107" s="87">
        <v>0</v>
      </c>
      <c r="L107" s="86"/>
      <c r="M107" s="86"/>
      <c r="N107" s="87">
        <v>0</v>
      </c>
      <c r="O107" s="84"/>
      <c r="P107" s="84"/>
      <c r="Q107" s="87">
        <v>0</v>
      </c>
      <c r="R107" s="84"/>
      <c r="S107" s="84"/>
      <c r="T107" s="87">
        <v>0</v>
      </c>
      <c r="U107" s="84"/>
      <c r="V107" s="84"/>
      <c r="W107" s="87">
        <v>0</v>
      </c>
      <c r="X107" s="84"/>
      <c r="Y107" s="84"/>
      <c r="Z107" s="84">
        <f t="shared" si="209"/>
        <v>0</v>
      </c>
      <c r="AA107" s="84"/>
      <c r="AB107" s="84"/>
      <c r="AC107" s="84">
        <f t="shared" si="202"/>
        <v>0</v>
      </c>
      <c r="AD107" s="84"/>
      <c r="AE107" s="84"/>
      <c r="AF107" s="84">
        <f t="shared" si="203"/>
        <v>0</v>
      </c>
      <c r="AG107" s="84"/>
      <c r="AH107" s="84"/>
      <c r="AI107" s="84">
        <f t="shared" si="204"/>
        <v>0</v>
      </c>
      <c r="AJ107" s="84"/>
      <c r="AK107" s="84"/>
      <c r="AL107" s="84">
        <f t="shared" si="205"/>
        <v>0</v>
      </c>
      <c r="AM107" s="84"/>
      <c r="AN107" s="84"/>
      <c r="AO107" s="84">
        <f t="shared" si="206"/>
        <v>0</v>
      </c>
      <c r="AP107" s="84"/>
      <c r="AQ107" s="84"/>
      <c r="AR107" s="87">
        <v>0</v>
      </c>
      <c r="AS107" s="86"/>
      <c r="AT107" s="86"/>
      <c r="AU107" s="87">
        <v>0</v>
      </c>
      <c r="AV107" s="84"/>
      <c r="AW107" s="84"/>
      <c r="AX107" s="84">
        <f t="shared" si="207"/>
        <v>0</v>
      </c>
      <c r="AY107" s="84"/>
      <c r="AZ107" s="84"/>
      <c r="BA107" s="84">
        <f t="shared" si="208"/>
        <v>0</v>
      </c>
      <c r="BB107" s="84"/>
      <c r="BC107" s="84"/>
      <c r="BD107" s="87">
        <f t="shared" si="179"/>
        <v>0</v>
      </c>
      <c r="BE107" s="86"/>
      <c r="BF107" s="86"/>
      <c r="BG107" s="87">
        <f t="shared" si="181"/>
        <v>0</v>
      </c>
      <c r="BH107" s="86"/>
      <c r="BI107" s="86"/>
      <c r="BJ107" s="87">
        <f t="shared" si="182"/>
        <v>0</v>
      </c>
      <c r="BK107" s="86"/>
      <c r="BL107" s="86"/>
      <c r="BM107" s="87">
        <f t="shared" si="188"/>
        <v>0</v>
      </c>
      <c r="BN107" s="91">
        <f t="shared" si="183"/>
        <v>0</v>
      </c>
      <c r="BO107" s="91">
        <f t="shared" si="183"/>
        <v>0</v>
      </c>
      <c r="BP107" s="91">
        <f t="shared" si="183"/>
        <v>0</v>
      </c>
      <c r="BQ107" s="86"/>
      <c r="BR107" s="86"/>
      <c r="BS107" s="87">
        <f t="shared" si="184"/>
        <v>0</v>
      </c>
      <c r="BT107" s="91">
        <f t="shared" si="220"/>
        <v>0</v>
      </c>
      <c r="BU107" s="91">
        <f t="shared" si="220"/>
        <v>0</v>
      </c>
      <c r="BV107" s="91">
        <f t="shared" si="220"/>
        <v>0</v>
      </c>
      <c r="BW107" s="86"/>
      <c r="BX107" s="86"/>
      <c r="BY107" s="87">
        <f t="shared" si="201"/>
        <v>0</v>
      </c>
      <c r="BZ107" s="86"/>
      <c r="CA107" s="86"/>
      <c r="CB107" s="87">
        <f t="shared" si="185"/>
        <v>0</v>
      </c>
      <c r="CC107" s="91">
        <f t="shared" si="186"/>
        <v>0</v>
      </c>
      <c r="CD107" s="91">
        <f t="shared" si="186"/>
        <v>0</v>
      </c>
      <c r="CE107" s="91">
        <f t="shared" si="186"/>
        <v>0</v>
      </c>
      <c r="CF107" s="91">
        <f t="shared" si="187"/>
        <v>0</v>
      </c>
      <c r="CG107" s="91">
        <f t="shared" si="187"/>
        <v>0</v>
      </c>
      <c r="CH107" s="91">
        <f t="shared" si="187"/>
        <v>0</v>
      </c>
    </row>
    <row r="108" spans="1:16320">
      <c r="BM108" s="87">
        <f t="shared" ref="BM108" si="221">SUM(BL108-BK108)</f>
        <v>0</v>
      </c>
      <c r="BT108" s="120"/>
      <c r="BU108" s="120"/>
      <c r="BV108" s="120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57" activePane="bottomRight" state="frozen"/>
      <selection activeCell="A4" sqref="A4"/>
      <selection pane="topRight" activeCell="C4" sqref="C4"/>
      <selection pane="bottomLeft" activeCell="A9" sqref="A9"/>
      <selection pane="bottomRight" activeCell="BB53" sqref="BB53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13" hidden="1" customWidth="1"/>
    <col min="54" max="56" width="15.85546875" style="113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84" t="s">
        <v>255</v>
      </c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</row>
    <row r="4" spans="1:58">
      <c r="BD4" s="113">
        <f>SUM(BC8-BB8)</f>
        <v>-12719391043.226002</v>
      </c>
    </row>
    <row r="5" spans="1:58">
      <c r="A5" s="470" t="s">
        <v>83</v>
      </c>
      <c r="B5" s="59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153</v>
      </c>
      <c r="J5" s="408"/>
      <c r="K5" s="408"/>
      <c r="L5" s="407" t="s">
        <v>84</v>
      </c>
      <c r="M5" s="408"/>
      <c r="N5" s="408"/>
      <c r="O5" s="407" t="s">
        <v>149</v>
      </c>
      <c r="P5" s="408"/>
      <c r="Q5" s="408"/>
      <c r="R5" s="407" t="s">
        <v>152</v>
      </c>
      <c r="S5" s="408"/>
      <c r="T5" s="408"/>
      <c r="U5" s="407" t="s">
        <v>100</v>
      </c>
      <c r="V5" s="408"/>
      <c r="W5" s="408"/>
      <c r="X5" s="407" t="s">
        <v>105</v>
      </c>
      <c r="Y5" s="408"/>
      <c r="Z5" s="409"/>
      <c r="AA5" s="407" t="s">
        <v>106</v>
      </c>
      <c r="AB5" s="408"/>
      <c r="AC5" s="409"/>
      <c r="AD5" s="407" t="s">
        <v>107</v>
      </c>
      <c r="AE5" s="408"/>
      <c r="AF5" s="409"/>
      <c r="AG5" s="407" t="s">
        <v>146</v>
      </c>
      <c r="AH5" s="408"/>
      <c r="AI5" s="409"/>
      <c r="AJ5" s="440" t="s">
        <v>121</v>
      </c>
      <c r="AK5" s="440"/>
      <c r="AL5" s="440"/>
      <c r="AM5" s="407" t="s">
        <v>166</v>
      </c>
      <c r="AN5" s="408"/>
      <c r="AO5" s="409"/>
      <c r="AP5" s="440" t="s">
        <v>164</v>
      </c>
      <c r="AQ5" s="440"/>
      <c r="AR5" s="440"/>
      <c r="AS5" s="407" t="s">
        <v>167</v>
      </c>
      <c r="AT5" s="408"/>
      <c r="AU5" s="409"/>
      <c r="AV5" s="407" t="s">
        <v>168</v>
      </c>
      <c r="AW5" s="408"/>
      <c r="AX5" s="409"/>
      <c r="AY5" s="440" t="s">
        <v>165</v>
      </c>
      <c r="AZ5" s="440"/>
      <c r="BA5" s="440"/>
      <c r="BB5" s="440" t="s">
        <v>3</v>
      </c>
      <c r="BC5" s="440"/>
      <c r="BD5" s="440"/>
    </row>
    <row r="6" spans="1:58">
      <c r="A6" s="47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100" t="s">
        <v>114</v>
      </c>
      <c r="V6" s="100" t="s">
        <v>115</v>
      </c>
      <c r="W6" s="100" t="s">
        <v>116</v>
      </c>
      <c r="X6" s="100" t="s">
        <v>114</v>
      </c>
      <c r="Y6" s="100" t="s">
        <v>115</v>
      </c>
      <c r="Z6" s="100" t="s">
        <v>116</v>
      </c>
      <c r="AA6" s="100" t="s">
        <v>114</v>
      </c>
      <c r="AB6" s="100" t="s">
        <v>115</v>
      </c>
      <c r="AC6" s="100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99" t="s">
        <v>114</v>
      </c>
      <c r="AK6" s="99" t="s">
        <v>115</v>
      </c>
      <c r="AL6" s="99" t="s">
        <v>116</v>
      </c>
      <c r="AM6" s="100" t="s">
        <v>114</v>
      </c>
      <c r="AN6" s="100" t="s">
        <v>115</v>
      </c>
      <c r="AO6" s="100" t="s">
        <v>116</v>
      </c>
      <c r="AP6" s="99" t="s">
        <v>114</v>
      </c>
      <c r="AQ6" s="99" t="s">
        <v>115</v>
      </c>
      <c r="AR6" s="99" t="s">
        <v>116</v>
      </c>
      <c r="AS6" s="100" t="s">
        <v>114</v>
      </c>
      <c r="AT6" s="100" t="s">
        <v>115</v>
      </c>
      <c r="AU6" s="100" t="s">
        <v>116</v>
      </c>
      <c r="AV6" s="100" t="s">
        <v>114</v>
      </c>
      <c r="AW6" s="100" t="s">
        <v>115</v>
      </c>
      <c r="AX6" s="100" t="s">
        <v>116</v>
      </c>
      <c r="AY6" s="99" t="s">
        <v>114</v>
      </c>
      <c r="AZ6" s="99" t="s">
        <v>115</v>
      </c>
      <c r="BA6" s="99" t="s">
        <v>116</v>
      </c>
      <c r="BB6" s="99" t="s">
        <v>114</v>
      </c>
      <c r="BC6" s="99" t="s">
        <v>115</v>
      </c>
      <c r="BD6" s="99" t="s">
        <v>116</v>
      </c>
    </row>
    <row r="7" spans="1:58">
      <c r="A7" s="437" t="s">
        <v>122</v>
      </c>
      <c r="B7" s="438"/>
      <c r="C7" s="86">
        <f>SUM(AIRAG!C7+ALTANSHIREE!C7+DALANGARGALAN!C7+DELGEREH!C7+IHHET!C7+MANDAX!C7+ORGON!C7+SAIXANDULAAN!C7+ULAANBADRAX!C7+HATANBULAG!C7+HOBSGOL!C7+ERDENE!C7+SAINSHAND!C7+'ZAMIIN UUD'!C7)</f>
        <v>0</v>
      </c>
      <c r="D7" s="86">
        <f>SUM(AIRAG!D7+ALTANSHIREE!D7+DALANGARGALAN!D7+DELGEREH!D7+IHHET!D7+MANDAX!D7+ORGON!D7+SAIXANDULAAN!D7+ULAANBADRAX!D7+HATANBULAG!D7+HOBSGOL!D7+ERDENE!D7+SAINSHAND!D7+'ZAMIIN UUD'!D7)</f>
        <v>370829241.88</v>
      </c>
      <c r="E7" s="86">
        <f>SUM(AIRAG!E7+ALTANSHIREE!E7+DALANGARGALAN!E7+DELGEREH!E7+IHHET!E7+MANDAX!E7+ORGON!E7+SAIXANDULAAN!E7+ULAANBADRAX!E7+HATANBULAG!E7+HOBSGOL!E7+ERDENE!E7+SAINSHAND!E7+'ZAMIIN UUD'!E7)</f>
        <v>370829241.88</v>
      </c>
      <c r="F7" s="86">
        <f>SUM(AIRAG!F7+ALTANSHIREE!F7+DALANGARGALAN!F7+DELGEREH!F7+IHHET!F7+MANDAX!F7+ORGON!F7+SAIXANDULAAN!F7+ULAANBADRAX!F7+HATANBULAG!F7+HOBSGOL!F7+ERDENE!F7+SAINSHAND!F7+SAINSHAND!L7+'ZAMIIN UUD'!F7)</f>
        <v>0</v>
      </c>
      <c r="G7" s="86">
        <f>SUM(AIRAG!G7+ALTANSHIREE!G7+DALANGARGALAN!G7+DELGEREH!G7+IHHET!G7+MANDAX!G7+ORGON!G7+SAIXANDULAAN!G7+ULAANBADRAX!G7+HATANBULAG!G7+HOBSGOL!G7+ERDENE!G7+SAINSHAND!G7+SAINSHAND!M7+'ZAMIIN UUD'!G7)</f>
        <v>1939550490.8100004</v>
      </c>
      <c r="H7" s="86">
        <f>SUM(AIRAG!H7+ALTANSHIREE!H7+DALANGARGALAN!H7+DELGEREH!H7+IHHET!H7+MANDAX!H7+ORGON!H7+SAIXANDULAAN!H7+ULAANBADRAX!H7+HATANBULAG!H7+HOBSGOL!H7+ERDENE!H7+SAINSHAND!H7+SAINSHAND!N7+'ZAMIIN UUD'!H7)</f>
        <v>1939550490.8100004</v>
      </c>
      <c r="I7" s="86">
        <f>SUM(SAINSHAND!I7+'ZAMIIN UUD'!I7)</f>
        <v>0</v>
      </c>
      <c r="J7" s="86">
        <f>SUM(SAINSHAND!J7+'ZAMIIN UUD'!J7)</f>
        <v>223689421.70000008</v>
      </c>
      <c r="K7" s="86">
        <f>SUM(SAINSHAND!K7+'ZAMIIN UUD'!K7)</f>
        <v>223689421.70000008</v>
      </c>
      <c r="L7" s="86">
        <f>SUM(SAINSHAND!O7+SAINSHAND!R7+'ZAMIIN UUD'!O7)</f>
        <v>0</v>
      </c>
      <c r="M7" s="86">
        <f>SUM(SAINSHAND!P7+SAINSHAND!S7+'ZAMIIN UUD'!P7)</f>
        <v>209968061.09000003</v>
      </c>
      <c r="N7" s="86">
        <f>SUM(SAINSHAND!Q7+SAINSHAND!T7+'ZAMIIN UUD'!Q7)</f>
        <v>209968061.09000003</v>
      </c>
      <c r="O7" s="86">
        <f>SUM(SAINSHAND!U7+'ZAMIIN UUD'!L7)</f>
        <v>0</v>
      </c>
      <c r="P7" s="86">
        <f>SUM(SAINSHAND!V7+'ZAMIIN UUD'!M7)</f>
        <v>1830801701</v>
      </c>
      <c r="Q7" s="86">
        <f>SUM(SAINSHAND!W7+'ZAMIIN UUD'!N7)</f>
        <v>1830801701</v>
      </c>
      <c r="R7" s="86">
        <f>SUM('ZAMIIN UUD'!R7)</f>
        <v>0</v>
      </c>
      <c r="S7" s="86">
        <f>SUM('ZAMIIN UUD'!S7)</f>
        <v>123848796.19999999</v>
      </c>
      <c r="T7" s="86">
        <f>SUM('ZAMIIN UUD'!T7)</f>
        <v>123848796.19999999</v>
      </c>
      <c r="U7" s="86">
        <f>SUM(AIRAG!I7+ALTANSHIREE!I7+DALANGARGALAN!I7+DELGEREH!I7+IHHET!I7+MANDAX!I7+ORGON!I7+SAIXANDULAAN!I7+ULAANBADRAX!I7+HATANBULAG!I7+HOBSGOL!I7+ERDENE!I7+SAINSHAND!X7+'ZAMIIN UUD'!U7)</f>
        <v>0</v>
      </c>
      <c r="V7" s="86">
        <f>SUM(AIRAG!J7+ALTANSHIREE!J7+DALANGARGALAN!J7+DELGEREH!J7+IHHET!J7+MANDAX!J7+ORGON!J7+SAIXANDULAAN!J7+ULAANBADRAX!J7+HATANBULAG!J7+HOBSGOL!J7+ERDENE!J7+SAINSHAND!Y7+'ZAMIIN UUD'!V7)</f>
        <v>118915493.51000002</v>
      </c>
      <c r="W7" s="86">
        <f>SUM(AIRAG!K7+ALTANSHIREE!K7+DALANGARGALAN!K7+DELGEREH!K7+IHHET!K7+MANDAX!K7+ORGON!K7+SAIXANDULAAN!K7+ULAANBADRAX!K7+HATANBULAG!K7+HOBSGOL!K7+ERDENE!K7+SAINSHAND!Z7+'ZAMIIN UUD'!W7)</f>
        <v>118915493.51000002</v>
      </c>
      <c r="X7" s="86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86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122376338.28600001</v>
      </c>
      <c r="Z7" s="86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122376338.28600001</v>
      </c>
      <c r="AA7" s="86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86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151965774.31000003</v>
      </c>
      <c r="AC7" s="86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151965774.31000003</v>
      </c>
      <c r="AD7" s="86">
        <f>SUM(AIRAG!R7+ALTANSHIREE!R7+DALANGARGALAN!R7+DELGEREH!R7+IHHET!R7+MANDAX!R7+ORGON!R7+SAIXANDULAAN!R7+ULAANBADRAX!R7+HATANBULAG!R7+HOBSGOL!R7+ERDENE!R7+SAINSHAND!CL7)</f>
        <v>0</v>
      </c>
      <c r="AE7" s="86">
        <f>SUM(AIRAG!S7+ALTANSHIREE!S7+DALANGARGALAN!S7+DELGEREH!S7+IHHET!S7+MANDAX!S7+ORGON!S7+SAIXANDULAAN!S7+ULAANBADRAX!S7+HATANBULAG!S7+HOBSGOL!S7+ERDENE!S7+SAINSHAND!CM7)</f>
        <v>99678618.840000004</v>
      </c>
      <c r="AF7" s="86">
        <f>SUM(AIRAG!T7+ALTANSHIREE!T7+DALANGARGALAN!T7+DELGEREH!T7+IHHET!T7+MANDAX!T7+ORGON!T7+SAIXANDULAAN!T7+ULAANBADRAX!T7+HATANBULAG!T7+HOBSGOL!T7+ERDENE!T7+SAINSHAND!CN7)</f>
        <v>99678618.840000004</v>
      </c>
      <c r="AG7" s="86">
        <f>SUM(SAINSHAND!CO7+'ZAMIIN UUD'!BK7)</f>
        <v>0</v>
      </c>
      <c r="AH7" s="86">
        <f>SUM(SAINSHAND!CP7+'ZAMIIN UUD'!BL7)</f>
        <v>0</v>
      </c>
      <c r="AI7" s="86">
        <f>SUM(SAINSHAND!CQ7+'ZAMIIN UUD'!BM7)</f>
        <v>0</v>
      </c>
      <c r="AJ7" s="91">
        <f>SUM(C7+F7+I7+L7+O7+R7+U7+X7+AA7+AD7+AG7)</f>
        <v>0</v>
      </c>
      <c r="AK7" s="91">
        <f t="shared" ref="AK7:AL7" si="0">SUM(D7+G7+J7+M7+P7+S7+V7+Y7+AB7+AE7+AH7)</f>
        <v>5191623937.6260023</v>
      </c>
      <c r="AL7" s="91">
        <f t="shared" si="0"/>
        <v>5191623937.6260023</v>
      </c>
      <c r="AM7" s="86">
        <f>SUM(AIRAG!X7+ALTANSHIREE!X7+DALANGARGALAN!X7+DELGEREH!X7+IHHET!X7+MANDAX!X7+ORGON!X7+SAIXANDULAAN!X7+ULAANBADRAX!X7+HATANBULAG!X7+HOBSGOL!X7+ERDENE!X7+SAINSHAND!CU7+'ZAMIIN UUD'!BQ7)</f>
        <v>0</v>
      </c>
      <c r="AN7" s="86">
        <f>SUM(AIRAG!Y7+ALTANSHIREE!Y7+DALANGARGALAN!Y7+DELGEREH!Y7+IHHET!Y7+MANDAX!Y7+ORGON!Y7+SAIXANDULAAN!Y7+ULAANBADRAX!Y7+HATANBULAG!Y7+HOBSGOL!Y7+ERDENE!Y7+SAINSHAND!CV7+'ZAMIIN UUD'!BR7)</f>
        <v>2329370926.4200001</v>
      </c>
      <c r="AO7" s="86">
        <f>SUM(AIRAG!Z7+ALTANSHIREE!Z7+DALANGARGALAN!Z7+DELGEREH!Z7+IHHET!Z7+MANDAX!Z7+ORGON!Z7+SAIXANDULAAN!Z7+ULAANBADRAX!Z7+HATANBULAG!Z7+HOBSGOL!Z7+ERDENE!Z7+SAINSHAND!CW7+'ZAMIIN UUD'!BS7)</f>
        <v>0</v>
      </c>
      <c r="AP7" s="91">
        <f>SUM(AM7)</f>
        <v>0</v>
      </c>
      <c r="AQ7" s="91">
        <f>SUM(AN7)</f>
        <v>2329370926.4200001</v>
      </c>
      <c r="AR7" s="91">
        <f>SUM(AO7)</f>
        <v>0</v>
      </c>
      <c r="AS7" s="86">
        <f>SUM(AIRAG!AD7+ALTANSHIREE!AD7+DALANGARGALAN!AD7+DELGEREH!AD7+IHHET!AD7+MANDAX!AD7+ORGON!AD7+SAIXANDULAAN!AD7+ULAANBADRAX!AD7+HATANBULAG!AD7+HOBSGOL!AD7+ERDENE!AD7+SAINSHAND!DA7+'ZAMIIN UUD'!BW7)</f>
        <v>0</v>
      </c>
      <c r="AT7" s="86">
        <f>SUM(AIRAG!AE7+ALTANSHIREE!AE7+DALANGARGALAN!AE7+DELGEREH!AE7+IHHET!AE7+MANDAX!AE7+ORGON!AE7+SAIXANDULAAN!AE7+ULAANBADRAX!AE7+HATANBULAG!AE7+HOBSGOL!AE7+ERDENE!AE7+SAINSHAND!DB7+'ZAMIIN UUD'!BX7)</f>
        <v>1681467469.99</v>
      </c>
      <c r="AU7" s="86">
        <f>SUM(AIRAG!AF7+ALTANSHIREE!AF7+DALANGARGALAN!AF7+DELGEREH!AF7+IHHET!AF7+MANDAX!AF7+ORGON!AF7+SAIXANDULAAN!AF7+ULAANBADRAX!AF7+HATANBULAG!AF7+HOBSGOL!AF7+ERDENE!AF7+SAINSHAND!DC7+'ZAMIIN UUD'!BY7)</f>
        <v>333593851.37</v>
      </c>
      <c r="AV7" s="86">
        <f>SUM(AIRAG!AG7+ALTANSHIREE!AG7+DALANGARGALAN!AG7+DELGEREH!AG7+IHHET!AG7+MANDAX!AG7+ORGON!AG7+SAIXANDULAAN!AG7+ULAANBADRAX!AG7+HATANBULAG!AG7+HOBSGOL!AG7+ERDENE!AG7+SAINSHAND!DD7+'ZAMIIN UUD'!BZ7)</f>
        <v>0</v>
      </c>
      <c r="AW7" s="86">
        <f>SUM(AIRAG!AH7+ALTANSHIREE!AH7+DALANGARGALAN!AH7+DELGEREH!AH7+IHHET!AH7+MANDAX!AH7+ORGON!AH7+SAIXANDULAAN!AH7+ULAANBADRAX!AH7+HATANBULAG!AH7+HOBSGOL!AH7+ERDENE!AH7+SAINSHAND!DE7+'ZAMIIN UUD'!CA7)</f>
        <v>627868683.04999995</v>
      </c>
      <c r="AX7" s="86">
        <f>SUM(AIRAG!AI7+ALTANSHIREE!AI7+DALANGARGALAN!AI7+DELGEREH!AI7+IHHET!AI7+MANDAX!AI7+ORGON!AI7+SAIXANDULAAN!AI7+ULAANBADRAX!AI7+HATANBULAG!AI7+HOBSGOL!AI7+ERDENE!AI7+SAINSHAND!DF7+'ZAMIIN UUD'!CB7)</f>
        <v>0</v>
      </c>
      <c r="AY7" s="91">
        <f>SUM(AS7+AV7)</f>
        <v>0</v>
      </c>
      <c r="AZ7" s="91">
        <f>SUM(AT7+AW7)</f>
        <v>2309336153.04</v>
      </c>
      <c r="BA7" s="91">
        <f>SUM(AU7+AX7)</f>
        <v>333593851.37</v>
      </c>
      <c r="BB7" s="91">
        <f>SUM(AJ7+AP7+AY7)</f>
        <v>0</v>
      </c>
      <c r="BC7" s="91">
        <f>SUM(AK7+AQ7+AZ7)</f>
        <v>9830331017.0860023</v>
      </c>
      <c r="BD7" s="91">
        <f>SUM(AL7+AR7+BA7)</f>
        <v>5525217788.9960022</v>
      </c>
      <c r="BE7" s="34"/>
    </row>
    <row r="8" spans="1:58">
      <c r="A8" s="57">
        <v>1</v>
      </c>
      <c r="B8" s="58" t="s">
        <v>4</v>
      </c>
      <c r="C8" s="88">
        <f>SUM(AIRAG!C8+ALTANSHIREE!C8+DALANGARGALAN!C8+DELGEREH!C8+IHHET!C8+MANDAX!C8+ORGON!C8+SAIXANDULAAN!C8+ULAANBADRAX!C8+HATANBULAG!C8+HOBSGOL!C8+ERDENE!C8+SAINSHAND!C8+'ZAMIIN UUD'!C8)</f>
        <v>1712099000</v>
      </c>
      <c r="D8" s="88">
        <f>SUM(AIRAG!D8+ALTANSHIREE!D8+DALANGARGALAN!D8+DELGEREH!D8+IHHET!D8+MANDAX!D8+ORGON!D8+SAIXANDULAAN!D8+ULAANBADRAX!D8+HATANBULAG!D8+HOBSGOL!D8+ERDENE!D8+SAINSHAND!D8+'ZAMIIN UUD'!D8)</f>
        <v>1245302858.1200001</v>
      </c>
      <c r="E8" s="88">
        <f>SUM(AIRAG!E8+ALTANSHIREE!E8+DALANGARGALAN!E8+DELGEREH!E8+IHHET!E8+MANDAX!E8+ORGON!E8+SAIXANDULAAN!E8+ULAANBADRAX!E8+HATANBULAG!E8+HOBSGOL!E8+ERDENE!E8+SAINSHAND!E8+'ZAMIIN UUD'!E8)</f>
        <v>-466796141.88</v>
      </c>
      <c r="F8" s="88">
        <f>SUM(AIRAG!F8+ALTANSHIREE!F8+DALANGARGALAN!F8+DELGEREH!F8+IHHET!F8+MANDAX!F8+ORGON!F8+SAIXANDULAAN!F8+ULAANBADRAX!F8+HATANBULAG!F8+HOBSGOL!F8+ERDENE!F8+SAINSHAND!F8+SAINSHAND!L8+'ZAMIIN UUD'!F8)</f>
        <v>11163699400</v>
      </c>
      <c r="G8" s="88">
        <f>SUM(AIRAG!G8+ALTANSHIREE!G8+DALANGARGALAN!G8+DELGEREH!G8+IHHET!G8+MANDAX!G8+ORGON!G8+SAIXANDULAAN!G8+ULAANBADRAX!G8+HATANBULAG!G8+HOBSGOL!G8+ERDENE!G8+SAINSHAND!G8+SAINSHAND!M8+'ZAMIIN UUD'!G8)</f>
        <v>8613666936.1899986</v>
      </c>
      <c r="H8" s="88">
        <f>SUM(AIRAG!H8+ALTANSHIREE!H8+DALANGARGALAN!H8+DELGEREH!H8+IHHET!H8+MANDAX!H8+ORGON!H8+SAIXANDULAAN!H8+ULAANBADRAX!H8+HATANBULAG!H8+HOBSGOL!H8+ERDENE!H8+SAINSHAND!H8+SAINSHAND!N8+'ZAMIIN UUD'!H8)</f>
        <v>-2550032463.8100004</v>
      </c>
      <c r="I8" s="88">
        <f>SUM(SAINSHAND!I8+'ZAMIIN UUD'!I8)</f>
        <v>2333685100</v>
      </c>
      <c r="J8" s="88">
        <f>SUM(SAINSHAND!J8+'ZAMIIN UUD'!J8)</f>
        <v>2098665384.3</v>
      </c>
      <c r="K8" s="88">
        <f>SUM(SAINSHAND!K8+'ZAMIIN UUD'!K8)</f>
        <v>-235019715.70000008</v>
      </c>
      <c r="L8" s="88">
        <f>SUM(SAINSHAND!O8+SAINSHAND!R8+'ZAMIIN UUD'!O8)</f>
        <v>1232103200</v>
      </c>
      <c r="M8" s="88">
        <f>SUM(SAINSHAND!P8+SAINSHAND!S8+'ZAMIIN UUD'!P8)</f>
        <v>1022102638.91</v>
      </c>
      <c r="N8" s="88">
        <f>SUM(SAINSHAND!Q8+SAINSHAND!T8+'ZAMIIN UUD'!Q8)</f>
        <v>-210000561.09000003</v>
      </c>
      <c r="O8" s="88">
        <f>SUM(SAINSHAND!U8+'ZAMIIN UUD'!L8)</f>
        <v>3528602100</v>
      </c>
      <c r="P8" s="88">
        <f>SUM(SAINSHAND!V8+'ZAMIIN UUD'!M8)</f>
        <v>1126198299</v>
      </c>
      <c r="Q8" s="88">
        <f>SUM(SAINSHAND!W8+'ZAMIIN UUD'!N8)</f>
        <v>-2402403801</v>
      </c>
      <c r="R8" s="88">
        <f>SUM('ZAMIIN UUD'!R8)</f>
        <v>362930600</v>
      </c>
      <c r="S8" s="88">
        <f>SUM('ZAMIIN UUD'!S8)</f>
        <v>239081803.80000001</v>
      </c>
      <c r="T8" s="88">
        <f>SUM('ZAMIIN UUD'!T8)</f>
        <v>-123848796.19999999</v>
      </c>
      <c r="U8" s="88">
        <f>SUM(AIRAG!I8+ALTANSHIREE!I8+DALANGARGALAN!I8+DELGEREH!I8+IHHET!I8+MANDAX!I8+ORGON!I8+SAIXANDULAAN!I8+ULAANBADRAX!I8+HATANBULAG!I8+HOBSGOL!I8+ERDENE!I8+SAINSHAND!X8+'ZAMIIN UUD'!U8)</f>
        <v>740899500</v>
      </c>
      <c r="V8" s="88">
        <f>SUM(AIRAG!J8+ALTANSHIREE!J8+DALANGARGALAN!J8+DELGEREH!J8+IHHET!J8+MANDAX!J8+ORGON!J8+SAIXANDULAAN!J8+ULAANBADRAX!J8+HATANBULAG!J8+HOBSGOL!J8+ERDENE!J8+SAINSHAND!Y8+'ZAMIIN UUD'!V8)</f>
        <v>621984006.48999989</v>
      </c>
      <c r="W8" s="88">
        <f>SUM(AIRAG!K8+ALTANSHIREE!K8+DALANGARGALAN!K8+DELGEREH!K8+IHHET!K8+MANDAX!K8+ORGON!K8+SAIXANDULAAN!K8+ULAANBADRAX!K8+HATANBULAG!K8+HOBSGOL!K8+ERDENE!K8+SAINSHAND!Z8+'ZAMIIN UUD'!W8)</f>
        <v>-118915493.51000002</v>
      </c>
      <c r="X8" s="88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1156964600</v>
      </c>
      <c r="Y8" s="88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1027588261.7140001</v>
      </c>
      <c r="Z8" s="88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-129376338.28600001</v>
      </c>
      <c r="AA8" s="88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2999435100</v>
      </c>
      <c r="AB8" s="88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2847469325.6899996</v>
      </c>
      <c r="AC8" s="88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-151965774.31000003</v>
      </c>
      <c r="AD8" s="88">
        <f>SUM(AIRAG!R8+ALTANSHIREE!R8+DALANGARGALAN!R8+DELGEREH!R8+IHHET!R8+MANDAX!R8+ORGON!R8+SAIXANDULAAN!R8+ULAANBADRAX!R8+HATANBULAG!R8+HOBSGOL!R8+ERDENE!R8+SAINSHAND!CL8)</f>
        <v>422033500</v>
      </c>
      <c r="AE8" s="88">
        <f>SUM(AIRAG!S8+ALTANSHIREE!S8+DALANGARGALAN!S8+DELGEREH!S8+IHHET!S8+MANDAX!S8+ORGON!S8+SAIXANDULAAN!S8+ULAANBADRAX!S8+HATANBULAG!S8+HOBSGOL!S8+ERDENE!S8+SAINSHAND!CM8)</f>
        <v>322354881.15999997</v>
      </c>
      <c r="AF8" s="88">
        <f>SUM(AIRAG!T8+ALTANSHIREE!T8+DALANGARGALAN!T8+DELGEREH!T8+IHHET!T8+MANDAX!T8+ORGON!T8+SAIXANDULAAN!T8+ULAANBADRAX!T8+HATANBULAG!T8+HOBSGOL!T8+ERDENE!T8+SAINSHAND!CN8)</f>
        <v>-99678618.840000004</v>
      </c>
      <c r="AG8" s="88">
        <f>SUM(SAINSHAND!CO8+'ZAMIIN UUD'!BK8)</f>
        <v>746392000</v>
      </c>
      <c r="AH8" s="88">
        <f>SUM(SAINSHAND!CP8+'ZAMIIN UUD'!BL8)</f>
        <v>0</v>
      </c>
      <c r="AI8" s="88">
        <f>SUM(SAINSHAND!CQ8+'ZAMIIN UUD'!BM8)</f>
        <v>-746392000</v>
      </c>
      <c r="AJ8" s="90">
        <f t="shared" ref="AJ8:AJ74" si="1">SUM(C8+F8+I8+L8+O8+R8+U8+X8+AA8+AD8+AG8)</f>
        <v>26398844100</v>
      </c>
      <c r="AK8" s="90">
        <f t="shared" ref="AK8:AK74" si="2">SUM(D8+G8+J8+M8+P8+S8+V8+Y8+AB8+AE8+AH8)</f>
        <v>19164414395.373997</v>
      </c>
      <c r="AL8" s="90">
        <f t="shared" ref="AL8:AL74" si="3">SUM(E8+H8+K8+N8+Q8+T8+W8+Z8+AC8+AF8+AI8)</f>
        <v>-7234429704.6260023</v>
      </c>
      <c r="AM8" s="88">
        <f>SUM(AIRAG!X8+ALTANSHIREE!X8+DALANGARGALAN!X8+DELGEREH!X8+IHHET!X8+MANDAX!X8+ORGON!X8+SAIXANDULAAN!X8+ULAANBADRAX!X8+HATANBULAG!X8+HOBSGOL!X8+ERDENE!X8+SAINSHAND!CU8+'ZAMIIN UUD'!BQ8)</f>
        <v>7635945300</v>
      </c>
      <c r="AN8" s="88">
        <f>SUM(AIRAG!Y8+ALTANSHIREE!Y8+DALANGARGALAN!Y8+DELGEREH!Y8+IHHET!Y8+MANDAX!Y8+ORGON!Y8+SAIXANDULAAN!Y8+ULAANBADRAX!Y8+HATANBULAG!Y8+HOBSGOL!Y8+ERDENE!Y8+SAINSHAND!CV8+'ZAMIIN UUD'!BR8)</f>
        <v>3806853737.4000001</v>
      </c>
      <c r="AO8" s="88">
        <f>SUM(AIRAG!Z8+ALTANSHIREE!Z8+DALANGARGALAN!Z8+DELGEREH!Z8+IHHET!Z8+MANDAX!Z8+ORGON!Z8+SAIXANDULAAN!Z8+ULAANBADRAX!Z8+HATANBULAG!Z8+HOBSGOL!Z8+ERDENE!Z8+SAINSHAND!CW8+'ZAMIIN UUD'!BS8)</f>
        <v>-3829091562.5999999</v>
      </c>
      <c r="AP8" s="90">
        <f t="shared" ref="AP8:AP74" si="4">SUM(AM8)</f>
        <v>7635945300</v>
      </c>
      <c r="AQ8" s="90">
        <f t="shared" ref="AQ8:AQ74" si="5">SUM(AN8)</f>
        <v>3806853737.4000001</v>
      </c>
      <c r="AR8" s="90">
        <f t="shared" ref="AR8:AR74" si="6">SUM(AO8)</f>
        <v>-3829091562.5999999</v>
      </c>
      <c r="AS8" s="88">
        <f>SUM(AIRAG!AD8+ALTANSHIREE!AD8+DALANGARGALAN!AD8+DELGEREH!AD8+IHHET!AD8+MANDAX!AD8+ORGON!AD8+SAIXANDULAAN!AD8+ULAANBADRAX!AD8+HATANBULAG!AD8+HOBSGOL!AD8+ERDENE!AD8+SAINSHAND!DA8+'ZAMIIN UUD'!BW8)</f>
        <v>1407175300</v>
      </c>
      <c r="AT8" s="88">
        <f>SUM(AIRAG!AE8+ALTANSHIREE!AE8+DALANGARGALAN!AE8+DELGEREH!AE8+IHHET!AE8+MANDAX!AE8+ORGON!AE8+SAIXANDULAAN!AE8+ULAANBADRAX!AE8+HATANBULAG!AE8+HOBSGOL!AE8+ERDENE!AE8+SAINSHAND!DB8+'ZAMIIN UUD'!BX8)</f>
        <v>165318124</v>
      </c>
      <c r="AU8" s="88">
        <f>SUM(AIRAG!AF8+ALTANSHIREE!AF8+DALANGARGALAN!AF8+DELGEREH!AF8+IHHET!AF8+MANDAX!AF8+ORGON!AF8+SAIXANDULAAN!AF8+ULAANBADRAX!AF8+HATANBULAG!AF8+HOBSGOL!AF8+ERDENE!AF8+SAINSHAND!DC8+'ZAMIIN UUD'!BY8)</f>
        <v>-1241857176</v>
      </c>
      <c r="AV8" s="88">
        <f>SUM(AIRAG!AG8+ALTANSHIREE!AG8+DALANGARGALAN!AG8+DELGEREH!AG8+IHHET!AG8+MANDAX!AG8+ORGON!AG8+SAIXANDULAAN!AG8+ULAANBADRAX!AG8+HATANBULAG!AG8+HOBSGOL!AG8+ERDENE!AG8+SAINSHAND!DD8+'ZAMIIN UUD'!BZ8)</f>
        <v>427712600</v>
      </c>
      <c r="AW8" s="88">
        <f>SUM(AIRAG!AH8+ALTANSHIREE!AH8+DALANGARGALAN!AH8+DELGEREH!AH8+IHHET!AH8+MANDAX!AH8+ORGON!AH8+SAIXANDULAAN!AH8+ULAANBADRAX!AH8+HATANBULAG!AH8+HOBSGOL!AH8+ERDENE!AH8+SAINSHAND!DE8+'ZAMIIN UUD'!CA8)</f>
        <v>13700000</v>
      </c>
      <c r="AX8" s="88">
        <f>SUM(AIRAG!AI8+ALTANSHIREE!AI8+DALANGARGALAN!AI8+DELGEREH!AI8+IHHET!AI8+MANDAX!AI8+ORGON!AI8+SAIXANDULAAN!AI8+ULAANBADRAX!AI8+HATANBULAG!AI8+HOBSGOL!AI8+ERDENE!AI8+SAINSHAND!DF8+'ZAMIIN UUD'!CB8)</f>
        <v>-414012600</v>
      </c>
      <c r="AY8" s="90">
        <f t="shared" ref="AY8:AY74" si="7">SUM(AS8+AV8)</f>
        <v>1834887900</v>
      </c>
      <c r="AZ8" s="90">
        <f t="shared" ref="AZ8:AZ74" si="8">SUM(AT8+AW8)</f>
        <v>179018124</v>
      </c>
      <c r="BA8" s="90">
        <f t="shared" ref="BA8:BA74" si="9">SUM(AU8+AX8)</f>
        <v>-1655869776</v>
      </c>
      <c r="BB8" s="90">
        <f t="shared" ref="BB8:BB74" si="10">SUM(AJ8+AP8+AY8)</f>
        <v>35869677300</v>
      </c>
      <c r="BC8" s="90">
        <f t="shared" ref="BC8:BC74" si="11">SUM(AK8+AQ8+AZ8)</f>
        <v>23150286256.773998</v>
      </c>
      <c r="BD8" s="90">
        <f t="shared" ref="BD8:BD74" si="12">SUM(AL8+AR8+BA8)</f>
        <v>-12719391043.226002</v>
      </c>
      <c r="BE8" s="34"/>
      <c r="BF8" s="34"/>
    </row>
    <row r="9" spans="1:58">
      <c r="A9" s="57">
        <v>2</v>
      </c>
      <c r="B9" s="58" t="s">
        <v>5</v>
      </c>
      <c r="C9" s="88">
        <f>SUM(AIRAG!C9+ALTANSHIREE!C9+DALANGARGALAN!C9+DELGEREH!C9+IHHET!C9+MANDAX!C9+ORGON!C9+SAIXANDULAAN!C9+ULAANBADRAX!C9+HATANBULAG!C9+HOBSGOL!C9+ERDENE!C9+SAINSHAND!C9+'ZAMIIN UUD'!C9)</f>
        <v>1712099000</v>
      </c>
      <c r="D9" s="88">
        <f>SUM(AIRAG!D9+ALTANSHIREE!D9+DALANGARGALAN!D9+DELGEREH!D9+IHHET!D9+MANDAX!D9+ORGON!D9+SAIXANDULAAN!D9+ULAANBADRAX!D9+HATANBULAG!D9+HOBSGOL!D9+ERDENE!D9+SAINSHAND!D9+'ZAMIIN UUD'!D9)</f>
        <v>1245302858.1200001</v>
      </c>
      <c r="E9" s="88">
        <f>SUM(AIRAG!E9+ALTANSHIREE!E9+DALANGARGALAN!E9+DELGEREH!E9+IHHET!E9+MANDAX!E9+ORGON!E9+SAIXANDULAAN!E9+ULAANBADRAX!E9+HATANBULAG!E9+HOBSGOL!E9+ERDENE!E9+SAINSHAND!E9+'ZAMIIN UUD'!E9)</f>
        <v>-466796141.88</v>
      </c>
      <c r="F9" s="88">
        <f>SUM(AIRAG!F9+ALTANSHIREE!F9+DALANGARGALAN!F9+DELGEREH!F9+IHHET!F9+MANDAX!F9+ORGON!F9+SAIXANDULAAN!F9+ULAANBADRAX!F9+HATANBULAG!F9+HOBSGOL!F9+ERDENE!F9+SAINSHAND!F9+SAINSHAND!L9+'ZAMIIN UUD'!F9)</f>
        <v>11163699400</v>
      </c>
      <c r="G9" s="88">
        <f>SUM(AIRAG!G9+ALTANSHIREE!G9+DALANGARGALAN!G9+DELGEREH!G9+IHHET!G9+MANDAX!G9+ORGON!G9+SAIXANDULAAN!G9+ULAANBADRAX!G9+HATANBULAG!G9+HOBSGOL!G9+ERDENE!G9+SAINSHAND!G9+SAINSHAND!M9+'ZAMIIN UUD'!G9)</f>
        <v>8613666936.1899986</v>
      </c>
      <c r="H9" s="88">
        <f>SUM(AIRAG!H9+ALTANSHIREE!H9+DALANGARGALAN!H9+DELGEREH!H9+IHHET!H9+MANDAX!H9+ORGON!H9+SAIXANDULAAN!H9+ULAANBADRAX!H9+HATANBULAG!H9+HOBSGOL!H9+ERDENE!H9+SAINSHAND!H9+SAINSHAND!N9+'ZAMIIN UUD'!H9)</f>
        <v>-2550032463.8100004</v>
      </c>
      <c r="I9" s="88">
        <f>SUM(SAINSHAND!I9+'ZAMIIN UUD'!I9)</f>
        <v>2333685100</v>
      </c>
      <c r="J9" s="88">
        <f>SUM(SAINSHAND!J9+'ZAMIIN UUD'!J9)</f>
        <v>2098665384.3</v>
      </c>
      <c r="K9" s="88">
        <f>SUM(SAINSHAND!K9+'ZAMIIN UUD'!K9)</f>
        <v>-235019715.70000008</v>
      </c>
      <c r="L9" s="88">
        <f>SUM(SAINSHAND!O9+SAINSHAND!R9+'ZAMIIN UUD'!O9)</f>
        <v>1232103200</v>
      </c>
      <c r="M9" s="88">
        <f>SUM(SAINSHAND!P9+SAINSHAND!S9+'ZAMIIN UUD'!P9)</f>
        <v>1022102638.91</v>
      </c>
      <c r="N9" s="88">
        <f>SUM(SAINSHAND!Q9+SAINSHAND!T9+'ZAMIIN UUD'!Q9)</f>
        <v>-210000561.09000003</v>
      </c>
      <c r="O9" s="88">
        <f>SUM(SAINSHAND!U9+'ZAMIIN UUD'!L9)</f>
        <v>0</v>
      </c>
      <c r="P9" s="88">
        <f>SUM(SAINSHAND!V9+'ZAMIIN UUD'!M9)</f>
        <v>0</v>
      </c>
      <c r="Q9" s="88">
        <f>SUM(SAINSHAND!W9+'ZAMIIN UUD'!N9)</f>
        <v>0</v>
      </c>
      <c r="R9" s="88">
        <f>SUM('ZAMIIN UUD'!R9)</f>
        <v>362930600</v>
      </c>
      <c r="S9" s="88">
        <f>SUM('ZAMIIN UUD'!S9)</f>
        <v>239081803.80000001</v>
      </c>
      <c r="T9" s="88">
        <f>SUM('ZAMIIN UUD'!T9)</f>
        <v>-123848796.19999999</v>
      </c>
      <c r="U9" s="88">
        <f>SUM(AIRAG!I9+ALTANSHIREE!I9+DALANGARGALAN!I9+DELGEREH!I9+IHHET!I9+MANDAX!I9+ORGON!I9+SAIXANDULAAN!I9+ULAANBADRAX!I9+HATANBULAG!I9+HOBSGOL!I9+ERDENE!I9+SAINSHAND!X9+'ZAMIIN UUD'!U9)</f>
        <v>740899500</v>
      </c>
      <c r="V9" s="88">
        <f>SUM(AIRAG!J9+ALTANSHIREE!J9+DALANGARGALAN!J9+DELGEREH!J9+IHHET!J9+MANDAX!J9+ORGON!J9+SAIXANDULAAN!J9+ULAANBADRAX!J9+HATANBULAG!J9+HOBSGOL!J9+ERDENE!J9+SAINSHAND!Y9+'ZAMIIN UUD'!V9)</f>
        <v>621984006.48999989</v>
      </c>
      <c r="W9" s="88">
        <f>SUM(AIRAG!K9+ALTANSHIREE!K9+DALANGARGALAN!K9+DELGEREH!K9+IHHET!K9+MANDAX!K9+ORGON!K9+SAIXANDULAAN!K9+ULAANBADRAX!K9+HATANBULAG!K9+HOBSGOL!K9+ERDENE!K9+SAINSHAND!Z9+'ZAMIIN UUD'!W9)</f>
        <v>-118915493.51000002</v>
      </c>
      <c r="X9" s="88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1156964600</v>
      </c>
      <c r="Y9" s="88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1027588261.7140001</v>
      </c>
      <c r="Z9" s="88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-129376338.28600001</v>
      </c>
      <c r="AA9" s="88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2999435100</v>
      </c>
      <c r="AB9" s="88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2847469325.6899996</v>
      </c>
      <c r="AC9" s="88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-151965774.31000003</v>
      </c>
      <c r="AD9" s="88">
        <f>SUM(AIRAG!R9+ALTANSHIREE!R9+DALANGARGALAN!R9+DELGEREH!R9+IHHET!R9+MANDAX!R9+ORGON!R9+SAIXANDULAAN!R9+ULAANBADRAX!R9+HATANBULAG!R9+HOBSGOL!R9+ERDENE!R9+SAINSHAND!CL9)</f>
        <v>422033500</v>
      </c>
      <c r="AE9" s="88">
        <f>SUM(AIRAG!S9+ALTANSHIREE!S9+DALANGARGALAN!S9+DELGEREH!S9+IHHET!S9+MANDAX!S9+ORGON!S9+SAIXANDULAAN!S9+ULAANBADRAX!S9+HATANBULAG!S9+HOBSGOL!S9+ERDENE!S9+SAINSHAND!CM9)</f>
        <v>322354881.15999997</v>
      </c>
      <c r="AF9" s="88">
        <f>SUM(AIRAG!T9+ALTANSHIREE!T9+DALANGARGALAN!T9+DELGEREH!T9+IHHET!T9+MANDAX!T9+ORGON!T9+SAIXANDULAAN!T9+ULAANBADRAX!T9+HATANBULAG!T9+HOBSGOL!T9+ERDENE!T9+SAINSHAND!CN9)</f>
        <v>-99678618.840000004</v>
      </c>
      <c r="AG9" s="88">
        <f>SUM(SAINSHAND!CO9+'ZAMIIN UUD'!BK9)</f>
        <v>746392000</v>
      </c>
      <c r="AH9" s="88">
        <f>SUM(SAINSHAND!CP9+'ZAMIIN UUD'!BL9)</f>
        <v>0</v>
      </c>
      <c r="AI9" s="88">
        <f>SUM(SAINSHAND!CQ9+'ZAMIIN UUD'!BM9)</f>
        <v>-746392000</v>
      </c>
      <c r="AJ9" s="90">
        <f>SUM(C9+F9+I9+L9+O9+R9+U9+X9+AA9+AD9+AG9)</f>
        <v>22870242000</v>
      </c>
      <c r="AK9" s="90">
        <f t="shared" si="2"/>
        <v>18038216096.373997</v>
      </c>
      <c r="AL9" s="90">
        <f t="shared" si="3"/>
        <v>-4832025903.6260014</v>
      </c>
      <c r="AM9" s="88">
        <f>SUM(AIRAG!X9+ALTANSHIREE!X9+DALANGARGALAN!X9+DELGEREH!X9+IHHET!X9+MANDAX!X9+ORGON!X9+SAIXANDULAAN!X9+ULAANBADRAX!X9+HATANBULAG!X9+HOBSGOL!X9+ERDENE!X9+SAINSHAND!CU9+'ZAMIIN UUD'!BQ9)</f>
        <v>7635945300</v>
      </c>
      <c r="AN9" s="88">
        <f>SUM(AIRAG!Y9+ALTANSHIREE!Y9+DALANGARGALAN!Y9+DELGEREH!Y9+IHHET!Y9+MANDAX!Y9+ORGON!Y9+SAIXANDULAAN!Y9+ULAANBADRAX!Y9+HATANBULAG!Y9+HOBSGOL!Y9+ERDENE!Y9+SAINSHAND!CV9+'ZAMIIN UUD'!BR9)</f>
        <v>3806853737.4000001</v>
      </c>
      <c r="AO9" s="88">
        <f>SUM(AIRAG!Z9+ALTANSHIREE!Z9+DALANGARGALAN!Z9+DELGEREH!Z9+IHHET!Z9+MANDAX!Z9+ORGON!Z9+SAIXANDULAAN!Z9+ULAANBADRAX!Z9+HATANBULAG!Z9+HOBSGOL!Z9+ERDENE!Z9+SAINSHAND!CW9+'ZAMIIN UUD'!BS9)</f>
        <v>-3829091562.5999999</v>
      </c>
      <c r="AP9" s="90">
        <f t="shared" si="4"/>
        <v>7635945300</v>
      </c>
      <c r="AQ9" s="90">
        <f t="shared" si="5"/>
        <v>3806853737.4000001</v>
      </c>
      <c r="AR9" s="90">
        <f t="shared" si="6"/>
        <v>-3829091562.5999999</v>
      </c>
      <c r="AS9" s="88">
        <f>SUM(AIRAG!AD9+ALTANSHIREE!AD9+DALANGARGALAN!AD9+DELGEREH!AD9+IHHET!AD9+MANDAX!AD9+ORGON!AD9+SAIXANDULAAN!AD9+ULAANBADRAX!AD9+HATANBULAG!AD9+HOBSGOL!AD9+ERDENE!AD9+SAINSHAND!DA9+'ZAMIIN UUD'!BW9)</f>
        <v>1407175300</v>
      </c>
      <c r="AT9" s="88">
        <f>SUM(AIRAG!AE9+ALTANSHIREE!AE9+DALANGARGALAN!AE9+DELGEREH!AE9+IHHET!AE9+MANDAX!AE9+ORGON!AE9+SAIXANDULAAN!AE9+ULAANBADRAX!AE9+HATANBULAG!AE9+HOBSGOL!AE9+ERDENE!AE9+SAINSHAND!DB9+'ZAMIIN UUD'!BX9)</f>
        <v>165318124</v>
      </c>
      <c r="AU9" s="88">
        <f>SUM(AIRAG!AF9+ALTANSHIREE!AF9+DALANGARGALAN!AF9+DELGEREH!AF9+IHHET!AF9+MANDAX!AF9+ORGON!AF9+SAIXANDULAAN!AF9+ULAANBADRAX!AF9+HATANBULAG!AF9+HOBSGOL!AF9+ERDENE!AF9+SAINSHAND!DC9+'ZAMIIN UUD'!BY9)</f>
        <v>-1241857176</v>
      </c>
      <c r="AV9" s="88">
        <f>SUM(AIRAG!AG9+ALTANSHIREE!AG9+DALANGARGALAN!AG9+DELGEREH!AG9+IHHET!AG9+MANDAX!AG9+ORGON!AG9+SAIXANDULAAN!AG9+ULAANBADRAX!AG9+HATANBULAG!AG9+HOBSGOL!AG9+ERDENE!AG9+SAINSHAND!DD9+'ZAMIIN UUD'!BZ9)</f>
        <v>427712600</v>
      </c>
      <c r="AW9" s="88">
        <f>SUM(AIRAG!AH9+ALTANSHIREE!AH9+DALANGARGALAN!AH9+DELGEREH!AH9+IHHET!AH9+MANDAX!AH9+ORGON!AH9+SAIXANDULAAN!AH9+ULAANBADRAX!AH9+HATANBULAG!AH9+HOBSGOL!AH9+ERDENE!AH9+SAINSHAND!DE9+'ZAMIIN UUD'!CA9)</f>
        <v>13700000</v>
      </c>
      <c r="AX9" s="88">
        <f>SUM(AIRAG!AI9+ALTANSHIREE!AI9+DALANGARGALAN!AI9+DELGEREH!AI9+IHHET!AI9+MANDAX!AI9+ORGON!AI9+SAIXANDULAAN!AI9+ULAANBADRAX!AI9+HATANBULAG!AI9+HOBSGOL!AI9+ERDENE!AI9+SAINSHAND!DF9+'ZAMIIN UUD'!CB9)</f>
        <v>-414012600</v>
      </c>
      <c r="AY9" s="90">
        <f t="shared" si="7"/>
        <v>1834887900</v>
      </c>
      <c r="AZ9" s="90">
        <f t="shared" si="8"/>
        <v>179018124</v>
      </c>
      <c r="BA9" s="90">
        <f t="shared" si="9"/>
        <v>-1655869776</v>
      </c>
      <c r="BB9" s="90">
        <f t="shared" si="10"/>
        <v>32341075200</v>
      </c>
      <c r="BC9" s="90">
        <f t="shared" si="11"/>
        <v>22024087957.773998</v>
      </c>
      <c r="BD9" s="90">
        <f t="shared" si="12"/>
        <v>-10316987242.226002</v>
      </c>
      <c r="BE9" s="34"/>
    </row>
    <row r="10" spans="1:58">
      <c r="A10" s="57">
        <v>3</v>
      </c>
      <c r="B10" s="58" t="s">
        <v>6</v>
      </c>
      <c r="C10" s="88">
        <f>SUM(AIRAG!C10+ALTANSHIREE!C10+DALANGARGALAN!C10+DELGEREH!C10+IHHET!C10+MANDAX!C10+ORGON!C10+SAIXANDULAAN!C10+ULAANBADRAX!C10+HATANBULAG!C10+HOBSGOL!C10+ERDENE!C10+SAINSHAND!C10+'ZAMIIN UUD'!C10)</f>
        <v>1677499000</v>
      </c>
      <c r="D10" s="88">
        <f>SUM(AIRAG!D10+ALTANSHIREE!D10+DALANGARGALAN!D10+DELGEREH!D10+IHHET!D10+MANDAX!D10+ORGON!D10+SAIXANDULAAN!D10+ULAANBADRAX!D10+HATANBULAG!D10+HOBSGOL!D10+ERDENE!D10+SAINSHAND!D10+'ZAMIIN UUD'!D10)</f>
        <v>1243176322.1200001</v>
      </c>
      <c r="E10" s="88">
        <f>SUM(AIRAG!E10+ALTANSHIREE!E10+DALANGARGALAN!E10+DELGEREH!E10+IHHET!E10+MANDAX!E10+ORGON!E10+SAIXANDULAAN!E10+ULAANBADRAX!E10+HATANBULAG!E10+HOBSGOL!E10+ERDENE!E10+SAINSHAND!E10+'ZAMIIN UUD'!E10)</f>
        <v>-434322677.88</v>
      </c>
      <c r="F10" s="88">
        <f>SUM(AIRAG!F10+ALTANSHIREE!F10+DALANGARGALAN!F10+DELGEREH!F10+IHHET!F10+MANDAX!F10+ORGON!F10+SAIXANDULAAN!F10+ULAANBADRAX!F10+HATANBULAG!F10+HOBSGOL!F10+ERDENE!F10+SAINSHAND!F10+SAINSHAND!L10+'ZAMIIN UUD'!F10)</f>
        <v>10672806800</v>
      </c>
      <c r="G10" s="88">
        <f>SUM(AIRAG!G10+ALTANSHIREE!G10+DALANGARGALAN!G10+DELGEREH!G10+IHHET!G10+MANDAX!G10+ORGON!G10+SAIXANDULAAN!G10+ULAANBADRAX!G10+HATANBULAG!G10+HOBSGOL!G10+ERDENE!G10+SAINSHAND!G10+SAINSHAND!M10+'ZAMIIN UUD'!G10)</f>
        <v>8237634014.1899996</v>
      </c>
      <c r="H10" s="88">
        <f>SUM(AIRAG!H10+ALTANSHIREE!H10+DALANGARGALAN!H10+DELGEREH!H10+IHHET!H10+MANDAX!H10+ORGON!H10+SAIXANDULAAN!H10+ULAANBADRAX!H10+HATANBULAG!H10+HOBSGOL!H10+ERDENE!H10+SAINSHAND!H10+SAINSHAND!N10+'ZAMIIN UUD'!H10)</f>
        <v>-2435172785.8100004</v>
      </c>
      <c r="I10" s="88">
        <f>SUM(SAINSHAND!I10+'ZAMIIN UUD'!I10)</f>
        <v>2333685100</v>
      </c>
      <c r="J10" s="88">
        <f>SUM(SAINSHAND!J10+'ZAMIIN UUD'!J10)</f>
        <v>2098665384.3</v>
      </c>
      <c r="K10" s="88">
        <f>SUM(SAINSHAND!K10+'ZAMIIN UUD'!K10)</f>
        <v>-235019715.70000008</v>
      </c>
      <c r="L10" s="88">
        <f>SUM(SAINSHAND!O10+SAINSHAND!R10+'ZAMIIN UUD'!O10)</f>
        <v>1232103200</v>
      </c>
      <c r="M10" s="88">
        <f>SUM(SAINSHAND!P10+SAINSHAND!S10+'ZAMIIN UUD'!P10)</f>
        <v>1022102638.91</v>
      </c>
      <c r="N10" s="88">
        <f>SUM(SAINSHAND!Q10+SAINSHAND!T10+'ZAMIIN UUD'!Q10)</f>
        <v>-210000561.09000003</v>
      </c>
      <c r="O10" s="88">
        <f>SUM(SAINSHAND!U10+'ZAMIIN UUD'!L10)</f>
        <v>0</v>
      </c>
      <c r="P10" s="88">
        <f>SUM(SAINSHAND!V10+'ZAMIIN UUD'!M10)</f>
        <v>0</v>
      </c>
      <c r="Q10" s="88">
        <f>SUM(SAINSHAND!W10+'ZAMIIN UUD'!N10)</f>
        <v>0</v>
      </c>
      <c r="R10" s="88">
        <f>SUM('ZAMIIN UUD'!R10)</f>
        <v>362930600</v>
      </c>
      <c r="S10" s="88">
        <f>SUM('ZAMIIN UUD'!S10)</f>
        <v>239081803.80000001</v>
      </c>
      <c r="T10" s="88">
        <f>SUM('ZAMIIN UUD'!T10)</f>
        <v>-123848796.19999999</v>
      </c>
      <c r="U10" s="88">
        <f>SUM(AIRAG!I10+ALTANSHIREE!I10+DALANGARGALAN!I10+DELGEREH!I10+IHHET!I10+MANDAX!I10+ORGON!I10+SAIXANDULAAN!I10+ULAANBADRAX!I10+HATANBULAG!I10+HOBSGOL!I10+ERDENE!I10+SAINSHAND!X10+'ZAMIIN UUD'!U10)</f>
        <v>740899500</v>
      </c>
      <c r="V10" s="88">
        <f>SUM(AIRAG!J10+ALTANSHIREE!J10+DALANGARGALAN!J10+DELGEREH!J10+IHHET!J10+MANDAX!J10+ORGON!J10+SAIXANDULAAN!J10+ULAANBADRAX!J10+HATANBULAG!J10+HOBSGOL!J10+ERDENE!J10+SAINSHAND!Y10+'ZAMIIN UUD'!V10)</f>
        <v>621984006.48999989</v>
      </c>
      <c r="W10" s="88">
        <f>SUM(AIRAG!K10+ALTANSHIREE!K10+DALANGARGALAN!K10+DELGEREH!K10+IHHET!K10+MANDAX!K10+ORGON!K10+SAIXANDULAAN!K10+ULAANBADRAX!K10+HATANBULAG!K10+HOBSGOL!K10+ERDENE!K10+SAINSHAND!Z10+'ZAMIIN UUD'!W10)</f>
        <v>-118915493.51000002</v>
      </c>
      <c r="X10" s="88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1156964600</v>
      </c>
      <c r="Y10" s="88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1027588261.7140001</v>
      </c>
      <c r="Z10" s="88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-129376338.28600001</v>
      </c>
      <c r="AA10" s="88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2999435100</v>
      </c>
      <c r="AB10" s="88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2847469325.6899996</v>
      </c>
      <c r="AC10" s="88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-151965774.31000003</v>
      </c>
      <c r="AD10" s="88">
        <f>SUM(AIRAG!R10+ALTANSHIREE!R10+DALANGARGALAN!R10+DELGEREH!R10+IHHET!R10+MANDAX!R10+ORGON!R10+SAIXANDULAAN!R10+ULAANBADRAX!R10+HATANBULAG!R10+HOBSGOL!R10+ERDENE!R10+SAINSHAND!CL10)</f>
        <v>422033500</v>
      </c>
      <c r="AE10" s="88">
        <f>SUM(AIRAG!S10+ALTANSHIREE!S10+DALANGARGALAN!S10+DELGEREH!S10+IHHET!S10+MANDAX!S10+ORGON!S10+SAIXANDULAAN!S10+ULAANBADRAX!S10+HATANBULAG!S10+HOBSGOL!S10+ERDENE!S10+SAINSHAND!CM10)</f>
        <v>322354881.15999997</v>
      </c>
      <c r="AF10" s="88">
        <f>SUM(AIRAG!T10+ALTANSHIREE!T10+DALANGARGALAN!T10+DELGEREH!T10+IHHET!T10+MANDAX!T10+ORGON!T10+SAIXANDULAAN!T10+ULAANBADRAX!T10+HATANBULAG!T10+HOBSGOL!T10+ERDENE!T10+SAINSHAND!CN10)</f>
        <v>-99678618.840000004</v>
      </c>
      <c r="AG10" s="88">
        <f>SUM(SAINSHAND!CO10+'ZAMIIN UUD'!BK10)</f>
        <v>746392000</v>
      </c>
      <c r="AH10" s="88">
        <f>SUM(SAINSHAND!CP10+'ZAMIIN UUD'!BL10)</f>
        <v>0</v>
      </c>
      <c r="AI10" s="88">
        <f>SUM(SAINSHAND!CQ10+'ZAMIIN UUD'!BM10)</f>
        <v>-746392000</v>
      </c>
      <c r="AJ10" s="90">
        <f t="shared" si="1"/>
        <v>22344749400</v>
      </c>
      <c r="AK10" s="90">
        <f t="shared" si="2"/>
        <v>17660056638.373997</v>
      </c>
      <c r="AL10" s="90">
        <f t="shared" si="3"/>
        <v>-4684692761.6260014</v>
      </c>
      <c r="AM10" s="88">
        <f>SUM(AIRAG!X10+ALTANSHIREE!X10+DALANGARGALAN!X10+DELGEREH!X10+IHHET!X10+MANDAX!X10+ORGON!X10+SAIXANDULAAN!X10+ULAANBADRAX!X10+HATANBULAG!X10+HOBSGOL!X10+ERDENE!X10+SAINSHAND!CU10+'ZAMIIN UUD'!BQ10)</f>
        <v>0</v>
      </c>
      <c r="AN10" s="88">
        <f>SUM(AIRAG!Y10+ALTANSHIREE!Y10+DALANGARGALAN!Y10+DELGEREH!Y10+IHHET!Y10+MANDAX!Y10+ORGON!Y10+SAIXANDULAAN!Y10+ULAANBADRAX!Y10+HATANBULAG!Y10+HOBSGOL!Y10+ERDENE!Y10+SAINSHAND!CV10+'ZAMIIN UUD'!BR10)</f>
        <v>0</v>
      </c>
      <c r="AO10" s="88">
        <f>SUM(AIRAG!Z10+ALTANSHIREE!Z10+DALANGARGALAN!Z10+DELGEREH!Z10+IHHET!Z10+MANDAX!Z10+ORGON!Z10+SAIXANDULAAN!Z10+ULAANBADRAX!Z10+HATANBULAG!Z10+HOBSGOL!Z10+ERDENE!Z10+SAINSHAND!CW10+'ZAMIIN UUD'!BS10)</f>
        <v>0</v>
      </c>
      <c r="AP10" s="90">
        <f t="shared" si="4"/>
        <v>0</v>
      </c>
      <c r="AQ10" s="90">
        <f t="shared" si="5"/>
        <v>0</v>
      </c>
      <c r="AR10" s="90">
        <f t="shared" si="6"/>
        <v>0</v>
      </c>
      <c r="AS10" s="88">
        <f>SUM(AIRAG!AD10+ALTANSHIREE!AD10+DALANGARGALAN!AD10+DELGEREH!AD10+IHHET!AD10+MANDAX!AD10+ORGON!AD10+SAIXANDULAAN!AD10+ULAANBADRAX!AD10+HATANBULAG!AD10+HOBSGOL!AD10+ERDENE!AD10+SAINSHAND!DA10+'ZAMIIN UUD'!BW10)</f>
        <v>1407175300</v>
      </c>
      <c r="AT10" s="88">
        <f>SUM(AIRAG!AE10+ALTANSHIREE!AE10+DALANGARGALAN!AE10+DELGEREH!AE10+IHHET!AE10+MANDAX!AE10+ORGON!AE10+SAIXANDULAAN!AE10+ULAANBADRAX!AE10+HATANBULAG!AE10+HOBSGOL!AE10+ERDENE!AE10+SAINSHAND!DB10+'ZAMIIN UUD'!BX10)</f>
        <v>165318124</v>
      </c>
      <c r="AU10" s="88">
        <f>SUM(AIRAG!AF10+ALTANSHIREE!AF10+DALANGARGALAN!AF10+DELGEREH!AF10+IHHET!AF10+MANDAX!AF10+ORGON!AF10+SAIXANDULAAN!AF10+ULAANBADRAX!AF10+HATANBULAG!AF10+HOBSGOL!AF10+ERDENE!AF10+SAINSHAND!DC10+'ZAMIIN UUD'!BY10)</f>
        <v>-1241857176</v>
      </c>
      <c r="AV10" s="88">
        <f>SUM(AIRAG!AG10+ALTANSHIREE!AG10+DALANGARGALAN!AG10+DELGEREH!AG10+IHHET!AG10+MANDAX!AG10+ORGON!AG10+SAIXANDULAAN!AG10+ULAANBADRAX!AG10+HATANBULAG!AG10+HOBSGOL!AG10+ERDENE!AG10+SAINSHAND!DD10+'ZAMIIN UUD'!BZ10)</f>
        <v>427712600</v>
      </c>
      <c r="AW10" s="88">
        <f>SUM(AIRAG!AH10+ALTANSHIREE!AH10+DALANGARGALAN!AH10+DELGEREH!AH10+IHHET!AH10+MANDAX!AH10+ORGON!AH10+SAIXANDULAAN!AH10+ULAANBADRAX!AH10+HATANBULAG!AH10+HOBSGOL!AH10+ERDENE!AH10+SAINSHAND!DE10+'ZAMIIN UUD'!CA10)</f>
        <v>13700000</v>
      </c>
      <c r="AX10" s="88">
        <f>SUM(AIRAG!AI10+ALTANSHIREE!AI10+DALANGARGALAN!AI10+DELGEREH!AI10+IHHET!AI10+MANDAX!AI10+ORGON!AI10+SAIXANDULAAN!AI10+ULAANBADRAX!AI10+HATANBULAG!AI10+HOBSGOL!AI10+ERDENE!AI10+SAINSHAND!DF10+'ZAMIIN UUD'!CB10)</f>
        <v>-414012600</v>
      </c>
      <c r="AY10" s="90">
        <f t="shared" si="7"/>
        <v>1834887900</v>
      </c>
      <c r="AZ10" s="90">
        <f t="shared" si="8"/>
        <v>179018124</v>
      </c>
      <c r="BA10" s="90">
        <f t="shared" si="9"/>
        <v>-1655869776</v>
      </c>
      <c r="BB10" s="90">
        <f t="shared" si="10"/>
        <v>24179637300</v>
      </c>
      <c r="BC10" s="90">
        <f t="shared" si="11"/>
        <v>17839074762.373997</v>
      </c>
      <c r="BD10" s="90">
        <f t="shared" si="12"/>
        <v>-6340562537.6260014</v>
      </c>
    </row>
    <row r="11" spans="1:58">
      <c r="A11" s="57">
        <v>4</v>
      </c>
      <c r="B11" s="58" t="s">
        <v>7</v>
      </c>
      <c r="C11" s="88">
        <f>SUM(AIRAG!C11+ALTANSHIREE!C11+DALANGARGALAN!C11+DELGEREH!C11+IHHET!C11+MANDAX!C11+ORGON!C11+SAIXANDULAAN!C11+ULAANBADRAX!C11+HATANBULAG!C11+HOBSGOL!C11+ERDENE!C11+SAINSHAND!C11+'ZAMIIN UUD'!C11)</f>
        <v>1155005100</v>
      </c>
      <c r="D11" s="88">
        <f>SUM(AIRAG!D11+ALTANSHIREE!D11+DALANGARGALAN!D11+DELGEREH!D11+IHHET!D11+MANDAX!D11+ORGON!D11+SAIXANDULAAN!D11+ULAANBADRAX!D11+HATANBULAG!D11+HOBSGOL!D11+ERDENE!D11+SAINSHAND!D11+'ZAMIIN UUD'!D11)</f>
        <v>961229076.67999995</v>
      </c>
      <c r="E11" s="88">
        <f>SUM(AIRAG!E11+ALTANSHIREE!E11+DALANGARGALAN!E11+DELGEREH!E11+IHHET!E11+MANDAX!E11+ORGON!E11+SAIXANDULAAN!E11+ULAANBADRAX!E11+HATANBULAG!E11+HOBSGOL!E11+ERDENE!E11+SAINSHAND!E11+'ZAMIIN UUD'!E11)</f>
        <v>-193776023.31999999</v>
      </c>
      <c r="F11" s="88">
        <f>SUM(AIRAG!F11+ALTANSHIREE!F11+DALANGARGALAN!F11+DELGEREH!F11+IHHET!F11+MANDAX!F11+ORGON!F11+SAIXANDULAAN!F11+ULAANBADRAX!F11+HATANBULAG!F11+HOBSGOL!F11+ERDENE!F11+SAINSHAND!F11+SAINSHAND!L11+'ZAMIIN UUD'!F11)</f>
        <v>6586226300</v>
      </c>
      <c r="G11" s="88">
        <f>SUM(AIRAG!G11+ALTANSHIREE!G11+DALANGARGALAN!G11+DELGEREH!G11+IHHET!G11+MANDAX!G11+ORGON!G11+SAIXANDULAAN!G11+ULAANBADRAX!G11+HATANBULAG!G11+HOBSGOL!G11+ERDENE!G11+SAINSHAND!G11+SAINSHAND!M11+'ZAMIIN UUD'!G11)</f>
        <v>5907352598.2799997</v>
      </c>
      <c r="H11" s="88">
        <f>SUM(AIRAG!H11+ALTANSHIREE!H11+DALANGARGALAN!H11+DELGEREH!H11+IHHET!H11+MANDAX!H11+ORGON!H11+SAIXANDULAAN!H11+ULAANBADRAX!H11+HATANBULAG!H11+HOBSGOL!H11+ERDENE!H11+SAINSHAND!H11+SAINSHAND!N11+'ZAMIIN UUD'!H11)</f>
        <v>-678873701.72000015</v>
      </c>
      <c r="I11" s="88">
        <f>SUM(SAINSHAND!I11+'ZAMIIN UUD'!I11)</f>
        <v>1453585400</v>
      </c>
      <c r="J11" s="88">
        <f>SUM(SAINSHAND!J11+'ZAMIIN UUD'!J11)</f>
        <v>1344917712.3799999</v>
      </c>
      <c r="K11" s="88">
        <f>SUM(SAINSHAND!K11+'ZAMIIN UUD'!K11)</f>
        <v>-108667687.62000003</v>
      </c>
      <c r="L11" s="88">
        <f>SUM(SAINSHAND!O11+SAINSHAND!R11+'ZAMIIN UUD'!O11)</f>
        <v>812022600</v>
      </c>
      <c r="M11" s="88">
        <f>SUM(SAINSHAND!P11+SAINSHAND!S11+'ZAMIIN UUD'!P11)</f>
        <v>670782040.72000003</v>
      </c>
      <c r="N11" s="88">
        <f>SUM(SAINSHAND!Q11+SAINSHAND!T11+'ZAMIIN UUD'!Q11)</f>
        <v>-141240559.28</v>
      </c>
      <c r="O11" s="88">
        <f>SUM(SAINSHAND!U11+'ZAMIIN UUD'!L11)</f>
        <v>0</v>
      </c>
      <c r="P11" s="88">
        <f>SUM(SAINSHAND!V11+'ZAMIIN UUD'!M11)</f>
        <v>0</v>
      </c>
      <c r="Q11" s="88">
        <f>SUM(SAINSHAND!W11+'ZAMIIN UUD'!N11)</f>
        <v>0</v>
      </c>
      <c r="R11" s="88">
        <f>SUM('ZAMIIN UUD'!R11)</f>
        <v>263805100</v>
      </c>
      <c r="S11" s="88">
        <f>SUM('ZAMIIN UUD'!S11)</f>
        <v>160511303.80000001</v>
      </c>
      <c r="T11" s="88">
        <f>SUM('ZAMIIN UUD'!T11)</f>
        <v>-103293796.19999999</v>
      </c>
      <c r="U11" s="88">
        <f>SUM(AIRAG!I11+ALTANSHIREE!I11+DALANGARGALAN!I11+DELGEREH!I11+IHHET!I11+MANDAX!I11+ORGON!I11+SAIXANDULAAN!I11+ULAANBADRAX!I11+HATANBULAG!I11+HOBSGOL!I11+ERDENE!I11+SAINSHAND!X11+'ZAMIIN UUD'!U11)</f>
        <v>0</v>
      </c>
      <c r="V11" s="88">
        <f>SUM(AIRAG!J11+ALTANSHIREE!J11+DALANGARGALAN!J11+DELGEREH!J11+IHHET!J11+MANDAX!J11+ORGON!J11+SAIXANDULAAN!J11+ULAANBADRAX!J11+HATANBULAG!J11+HOBSGOL!J11+ERDENE!J11+SAINSHAND!Y11+'ZAMIIN UUD'!V11)</f>
        <v>0</v>
      </c>
      <c r="W11" s="88">
        <f>SUM(AIRAG!K11+ALTANSHIREE!K11+DALANGARGALAN!K11+DELGEREH!K11+IHHET!K11+MANDAX!K11+ORGON!K11+SAIXANDULAAN!K11+ULAANBADRAX!K11+HATANBULAG!K11+HOBSGOL!K11+ERDENE!K11+SAINSHAND!Z11+'ZAMIIN UUD'!W11)</f>
        <v>0</v>
      </c>
      <c r="X11" s="88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8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8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8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8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8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8">
        <f>SUM(AIRAG!R11+ALTANSHIREE!R11+DALANGARGALAN!R11+DELGEREH!R11+IHHET!R11+MANDAX!R11+ORGON!R11+SAIXANDULAAN!R11+ULAANBADRAX!R11+HATANBULAG!R11+HOBSGOL!R11+ERDENE!R11+SAINSHAND!CL11)</f>
        <v>0</v>
      </c>
      <c r="AE11" s="88">
        <f>SUM(AIRAG!S11+ALTANSHIREE!S11+DALANGARGALAN!S11+DELGEREH!S11+IHHET!S11+MANDAX!S11+ORGON!S11+SAIXANDULAAN!S11+ULAANBADRAX!S11+HATANBULAG!S11+HOBSGOL!S11+ERDENE!S11+SAINSHAND!CM11)</f>
        <v>0</v>
      </c>
      <c r="AF11" s="88">
        <f>SUM(AIRAG!T11+ALTANSHIREE!T11+DALANGARGALAN!T11+DELGEREH!T11+IHHET!T11+MANDAX!T11+ORGON!T11+SAIXANDULAAN!T11+ULAANBADRAX!T11+HATANBULAG!T11+HOBSGOL!T11+ERDENE!T11+SAINSHAND!CN11)</f>
        <v>0</v>
      </c>
      <c r="AG11" s="88">
        <f>SUM(SAINSHAND!CO11+'ZAMIIN UUD'!BK11)</f>
        <v>0</v>
      </c>
      <c r="AH11" s="88">
        <f>SUM(SAINSHAND!CP11+'ZAMIIN UUD'!BL11)</f>
        <v>0</v>
      </c>
      <c r="AI11" s="88">
        <f>SUM(SAINSHAND!CQ11+'ZAMIIN UUD'!BM11)</f>
        <v>0</v>
      </c>
      <c r="AJ11" s="90">
        <f t="shared" si="1"/>
        <v>10270644500</v>
      </c>
      <c r="AK11" s="90">
        <f t="shared" si="2"/>
        <v>9044792731.8599987</v>
      </c>
      <c r="AL11" s="90">
        <f t="shared" si="3"/>
        <v>-1225851768.1400003</v>
      </c>
      <c r="AM11" s="88">
        <f>SUM(AIRAG!X11+ALTANSHIREE!X11+DALANGARGALAN!X11+DELGEREH!X11+IHHET!X11+MANDAX!X11+ORGON!X11+SAIXANDULAAN!X11+ULAANBADRAX!X11+HATANBULAG!X11+HOBSGOL!X11+ERDENE!X11+SAINSHAND!CU11+'ZAMIIN UUD'!BQ11)</f>
        <v>0</v>
      </c>
      <c r="AN11" s="88">
        <f>SUM(AIRAG!Y11+ALTANSHIREE!Y11+DALANGARGALAN!Y11+DELGEREH!Y11+IHHET!Y11+MANDAX!Y11+ORGON!Y11+SAIXANDULAAN!Y11+ULAANBADRAX!Y11+HATANBULAG!Y11+HOBSGOL!Y11+ERDENE!Y11+SAINSHAND!CV11+'ZAMIIN UUD'!BR11)</f>
        <v>0</v>
      </c>
      <c r="AO11" s="88">
        <f>SUM(AIRAG!Z11+ALTANSHIREE!Z11+DALANGARGALAN!Z11+DELGEREH!Z11+IHHET!Z11+MANDAX!Z11+ORGON!Z11+SAIXANDULAAN!Z11+ULAANBADRAX!Z11+HATANBULAG!Z11+HOBSGOL!Z11+ERDENE!Z11+SAINSHAND!CW11+'ZAMIIN UUD'!BS11)</f>
        <v>0</v>
      </c>
      <c r="AP11" s="90">
        <f t="shared" si="4"/>
        <v>0</v>
      </c>
      <c r="AQ11" s="90">
        <f t="shared" si="5"/>
        <v>0</v>
      </c>
      <c r="AR11" s="90">
        <f t="shared" si="6"/>
        <v>0</v>
      </c>
      <c r="AS11" s="88">
        <f>SUM(AIRAG!AD11+ALTANSHIREE!AD11+DALANGARGALAN!AD11+DELGEREH!AD11+IHHET!AD11+MANDAX!AD11+ORGON!AD11+SAIXANDULAAN!AD11+ULAANBADRAX!AD11+HATANBULAG!AD11+HOBSGOL!AD11+ERDENE!AD11+SAINSHAND!DA11+'ZAMIIN UUD'!BW11)</f>
        <v>0</v>
      </c>
      <c r="AT11" s="88">
        <f>SUM(AIRAG!AE11+ALTANSHIREE!AE11+DALANGARGALAN!AE11+DELGEREH!AE11+IHHET!AE11+MANDAX!AE11+ORGON!AE11+SAIXANDULAAN!AE11+ULAANBADRAX!AE11+HATANBULAG!AE11+HOBSGOL!AE11+ERDENE!AE11+SAINSHAND!DB11+'ZAMIIN UUD'!BX11)</f>
        <v>0</v>
      </c>
      <c r="AU11" s="88">
        <f>SUM(AIRAG!AF11+ALTANSHIREE!AF11+DALANGARGALAN!AF11+DELGEREH!AF11+IHHET!AF11+MANDAX!AF11+ORGON!AF11+SAIXANDULAAN!AF11+ULAANBADRAX!AF11+HATANBULAG!AF11+HOBSGOL!AF11+ERDENE!AF11+SAINSHAND!DC11+'ZAMIIN UUD'!BY11)</f>
        <v>0</v>
      </c>
      <c r="AV11" s="88">
        <f>SUM(AIRAG!AG11+ALTANSHIREE!AG11+DALANGARGALAN!AG11+DELGEREH!AG11+IHHET!AG11+MANDAX!AG11+ORGON!AG11+SAIXANDULAAN!AG11+ULAANBADRAX!AG11+HATANBULAG!AG11+HOBSGOL!AG11+ERDENE!AG11+SAINSHAND!DD11+'ZAMIIN UUD'!BZ11)</f>
        <v>0</v>
      </c>
      <c r="AW11" s="88">
        <f>SUM(AIRAG!AH11+ALTANSHIREE!AH11+DALANGARGALAN!AH11+DELGEREH!AH11+IHHET!AH11+MANDAX!AH11+ORGON!AH11+SAIXANDULAAN!AH11+ULAANBADRAX!AH11+HATANBULAG!AH11+HOBSGOL!AH11+ERDENE!AH11+SAINSHAND!DE11+'ZAMIIN UUD'!CA11)</f>
        <v>0</v>
      </c>
      <c r="AX11" s="88">
        <f>SUM(AIRAG!AI11+ALTANSHIREE!AI11+DALANGARGALAN!AI11+DELGEREH!AI11+IHHET!AI11+MANDAX!AI11+ORGON!AI11+SAIXANDULAAN!AI11+ULAANBADRAX!AI11+HATANBULAG!AI11+HOBSGOL!AI11+ERDENE!AI11+SAINSHAND!DF11+'ZAMIIN UUD'!CB11)</f>
        <v>0</v>
      </c>
      <c r="AY11" s="90">
        <f t="shared" si="7"/>
        <v>0</v>
      </c>
      <c r="AZ11" s="90">
        <f t="shared" si="8"/>
        <v>0</v>
      </c>
      <c r="BA11" s="90">
        <f t="shared" si="9"/>
        <v>0</v>
      </c>
      <c r="BB11" s="90">
        <f t="shared" si="10"/>
        <v>10270644500</v>
      </c>
      <c r="BC11" s="90">
        <f t="shared" si="11"/>
        <v>9044792731.8599987</v>
      </c>
      <c r="BD11" s="90">
        <f t="shared" si="12"/>
        <v>-1225851768.1400003</v>
      </c>
    </row>
    <row r="12" spans="1:58">
      <c r="A12" s="13">
        <v>5</v>
      </c>
      <c r="B12" s="15" t="s">
        <v>8</v>
      </c>
      <c r="C12" s="132">
        <f>SUM(AIRAG!C12+ALTANSHIREE!C12+DALANGARGALAN!C12+DELGEREH!C12+IHHET!C12+MANDAX!C12+ORGON!C12+SAIXANDULAAN!C12+ULAANBADRAX!C12+HATANBULAG!C12+HOBSGOL!C12+ERDENE!C12+SAINSHAND!C12+'ZAMIIN UUD'!C12)</f>
        <v>428976300</v>
      </c>
      <c r="D12" s="132">
        <f>SUM(AIRAG!D12+ALTANSHIREE!D12+DALANGARGALAN!D12+DELGEREH!D12+IHHET!D12+MANDAX!D12+ORGON!D12+SAIXANDULAAN!D12+ULAANBADRAX!D12+HATANBULAG!D12+HOBSGOL!D12+ERDENE!D12+SAINSHAND!D12+'ZAMIIN UUD'!D12)</f>
        <v>429685890.53999996</v>
      </c>
      <c r="E12" s="132">
        <f>SUM(AIRAG!E12+ALTANSHIREE!E12+DALANGARGALAN!E12+DELGEREH!E12+IHHET!E12+MANDAX!E12+ORGON!E12+SAIXANDULAAN!E12+ULAANBADRAX!E12+HATANBULAG!E12+HOBSGOL!E12+ERDENE!E12+SAINSHAND!E12+'ZAMIIN UUD'!E12)</f>
        <v>3150226.5499999989</v>
      </c>
      <c r="F12" s="132">
        <f>SUM(AIRAG!F12+ALTANSHIREE!F12+DALANGARGALAN!F12+DELGEREH!F12+IHHET!F12+MANDAX!F12+ORGON!F12+SAIXANDULAAN!F12+ULAANBADRAX!F12+HATANBULAG!F12+HOBSGOL!F12+ERDENE!F12+SAINSHAND!F12+SAINSHAND!L12+'ZAMIIN UUD'!F12)</f>
        <v>2951684500</v>
      </c>
      <c r="G12" s="132">
        <f>SUM(AIRAG!G12+ALTANSHIREE!G12+DALANGARGALAN!G12+DELGEREH!G12+IHHET!G12+MANDAX!G12+ORGON!G12+SAIXANDULAAN!G12+ULAANBADRAX!G12+HATANBULAG!G12+HOBSGOL!G12+ERDENE!G12+SAINSHAND!G12+SAINSHAND!M12+'ZAMIIN UUD'!G12)</f>
        <v>2863680196.0100002</v>
      </c>
      <c r="H12" s="132">
        <f>SUM(AIRAG!H12+ALTANSHIREE!H12+DALANGARGALAN!H12+DELGEREH!H12+IHHET!H12+MANDAX!H12+ORGON!H12+SAIXANDULAAN!H12+ULAANBADRAX!H12+HATANBULAG!H12+HOBSGOL!H12+ERDENE!H12+SAINSHAND!H12+SAINSHAND!N12+'ZAMIIN UUD'!H12)</f>
        <v>-56648673.920000017</v>
      </c>
      <c r="I12" s="132">
        <f>SUM(SAINSHAND!I12+'ZAMIIN UUD'!I12)</f>
        <v>598083600</v>
      </c>
      <c r="J12" s="132">
        <f>SUM(SAINSHAND!J12+'ZAMIIN UUD'!J12)</f>
        <v>540517577.91999996</v>
      </c>
      <c r="K12" s="132">
        <f>SUM(SAINSHAND!K12+'ZAMIIN UUD'!K12)</f>
        <v>-49354367.920000002</v>
      </c>
      <c r="L12" s="132">
        <f>SUM(SAINSHAND!O12+SAINSHAND!R12+'ZAMIIN UUD'!O12)</f>
        <v>110704600</v>
      </c>
      <c r="M12" s="132">
        <f>SUM(SAINSHAND!P12+SAINSHAND!S12+'ZAMIIN UUD'!P12)</f>
        <v>60424602.100000001</v>
      </c>
      <c r="N12" s="132">
        <f>SUM(SAINSHAND!Q12+SAINSHAND!T12+'ZAMIIN UUD'!Q12)</f>
        <v>-7516997.8999999985</v>
      </c>
      <c r="O12" s="132">
        <f>SUM(SAINSHAND!U12+'ZAMIIN UUD'!L12)</f>
        <v>0</v>
      </c>
      <c r="P12" s="132">
        <f>SUM(SAINSHAND!V12+'ZAMIIN UUD'!M12)</f>
        <v>0</v>
      </c>
      <c r="Q12" s="132">
        <f>SUM(SAINSHAND!W12+'ZAMIIN UUD'!N12)</f>
        <v>0</v>
      </c>
      <c r="R12" s="132">
        <f>SUM('ZAMIIN UUD'!R12)</f>
        <v>138692300</v>
      </c>
      <c r="S12" s="132">
        <f>SUM('ZAMIIN UUD'!S12)</f>
        <v>35398503.799999997</v>
      </c>
      <c r="T12" s="132">
        <f>SUM('ZAMIIN UUD'!T12)</f>
        <v>-2213000</v>
      </c>
      <c r="U12" s="132">
        <f>SUM(AIRAG!I12+ALTANSHIREE!I12+DALANGARGALAN!I12+DELGEREH!I12+IHHET!I12+MANDAX!I12+ORGON!I12+SAIXANDULAAN!I12+ULAANBADRAX!I12+HATANBULAG!I12+HOBSGOL!I12+ERDENE!I12+SAINSHAND!X12+'ZAMIIN UUD'!U12)</f>
        <v>0</v>
      </c>
      <c r="V12" s="132">
        <f>SUM(AIRAG!J12+ALTANSHIREE!J12+DALANGARGALAN!J12+DELGEREH!J12+IHHET!J12+MANDAX!J12+ORGON!J12+SAIXANDULAAN!J12+ULAANBADRAX!J12+HATANBULAG!J12+HOBSGOL!J12+ERDENE!J12+SAINSHAND!Y12+'ZAMIIN UUD'!V12)</f>
        <v>0</v>
      </c>
      <c r="W12" s="132">
        <f>SUM(AIRAG!K12+ALTANSHIREE!K12+DALANGARGALAN!K12+DELGEREH!K12+IHHET!K12+MANDAX!K12+ORGON!K12+SAIXANDULAAN!K12+ULAANBADRAX!K12+HATANBULAG!K12+HOBSGOL!K12+ERDENE!K12+SAINSHAND!Z12+'ZAMIIN UUD'!W12)</f>
        <v>0</v>
      </c>
      <c r="X12" s="13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3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3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3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3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3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32">
        <f>SUM(AIRAG!R12+ALTANSHIREE!R12+DALANGARGALAN!R12+DELGEREH!R12+IHHET!R12+MANDAX!R12+ORGON!R12+SAIXANDULAAN!R12+ULAANBADRAX!R12+HATANBULAG!R12+HOBSGOL!R12+ERDENE!R12+SAINSHAND!CL12)</f>
        <v>0</v>
      </c>
      <c r="AE12" s="132">
        <f>SUM(AIRAG!S12+ALTANSHIREE!S12+DALANGARGALAN!S12+DELGEREH!S12+IHHET!S12+MANDAX!S12+ORGON!S12+SAIXANDULAAN!S12+ULAANBADRAX!S12+HATANBULAG!S12+HOBSGOL!S12+ERDENE!S12+SAINSHAND!CM12)</f>
        <v>0</v>
      </c>
      <c r="AF12" s="132">
        <f>SUM(AIRAG!T12+ALTANSHIREE!T12+DALANGARGALAN!T12+DELGEREH!T12+IHHET!T12+MANDAX!T12+ORGON!T12+SAIXANDULAAN!T12+ULAANBADRAX!T12+HATANBULAG!T12+HOBSGOL!T12+ERDENE!T12+SAINSHAND!CN12)</f>
        <v>0</v>
      </c>
      <c r="AG12" s="132">
        <f>SUM(SAINSHAND!CO12+'ZAMIIN UUD'!BK12)</f>
        <v>0</v>
      </c>
      <c r="AH12" s="132">
        <f>SUM(SAINSHAND!CP12+'ZAMIIN UUD'!BL12)</f>
        <v>0</v>
      </c>
      <c r="AI12" s="132">
        <f>SUM(SAINSHAND!CQ12+'ZAMIIN UUD'!BM12)</f>
        <v>0</v>
      </c>
      <c r="AJ12" s="187">
        <f t="shared" si="1"/>
        <v>4228141300</v>
      </c>
      <c r="AK12" s="187">
        <f t="shared" si="2"/>
        <v>3929706770.3700004</v>
      </c>
      <c r="AL12" s="187">
        <f t="shared" si="3"/>
        <v>-112582813.19000003</v>
      </c>
      <c r="AM12" s="132">
        <f>SUM(AIRAG!X12+ALTANSHIREE!X12+DALANGARGALAN!X12+DELGEREH!X12+IHHET!X12+MANDAX!X12+ORGON!X12+SAIXANDULAAN!X12+ULAANBADRAX!X12+HATANBULAG!X12+HOBSGOL!X12+ERDENE!X12+SAINSHAND!CU12+'ZAMIIN UUD'!BQ12)</f>
        <v>0</v>
      </c>
      <c r="AN12" s="132">
        <f>SUM(AIRAG!Y12+ALTANSHIREE!Y12+DALANGARGALAN!Y12+DELGEREH!Y12+IHHET!Y12+MANDAX!Y12+ORGON!Y12+SAIXANDULAAN!Y12+ULAANBADRAX!Y12+HATANBULAG!Y12+HOBSGOL!Y12+ERDENE!Y12+SAINSHAND!CV12+'ZAMIIN UUD'!BR12)</f>
        <v>0</v>
      </c>
      <c r="AO12" s="132">
        <f>SUM(AIRAG!Z12+ALTANSHIREE!Z12+DALANGARGALAN!Z12+DELGEREH!Z12+IHHET!Z12+MANDAX!Z12+ORGON!Z12+SAIXANDULAAN!Z12+ULAANBADRAX!Z12+HATANBULAG!Z12+HOBSGOL!Z12+ERDENE!Z12+SAINSHAND!CW12+'ZAMIIN UUD'!BS12)</f>
        <v>0</v>
      </c>
      <c r="AP12" s="187">
        <f t="shared" si="4"/>
        <v>0</v>
      </c>
      <c r="AQ12" s="187">
        <f t="shared" si="5"/>
        <v>0</v>
      </c>
      <c r="AR12" s="187">
        <f t="shared" si="6"/>
        <v>0</v>
      </c>
      <c r="AS12" s="132">
        <f>SUM(AIRAG!AD12+ALTANSHIREE!AD12+DALANGARGALAN!AD12+DELGEREH!AD12+IHHET!AD12+MANDAX!AD12+ORGON!AD12+SAIXANDULAAN!AD12+ULAANBADRAX!AD12+HATANBULAG!AD12+HOBSGOL!AD12+ERDENE!AD12+SAINSHAND!DA12+'ZAMIIN UUD'!BW12)</f>
        <v>0</v>
      </c>
      <c r="AT12" s="132">
        <f>SUM(AIRAG!AE12+ALTANSHIREE!AE12+DALANGARGALAN!AE12+DELGEREH!AE12+IHHET!AE12+MANDAX!AE12+ORGON!AE12+SAIXANDULAAN!AE12+ULAANBADRAX!AE12+HATANBULAG!AE12+HOBSGOL!AE12+ERDENE!AE12+SAINSHAND!DB12+'ZAMIIN UUD'!BX12)</f>
        <v>0</v>
      </c>
      <c r="AU12" s="132">
        <f>SUM(AIRAG!AF12+ALTANSHIREE!AF12+DALANGARGALAN!AF12+DELGEREH!AF12+IHHET!AF12+MANDAX!AF12+ORGON!AF12+SAIXANDULAAN!AF12+ULAANBADRAX!AF12+HATANBULAG!AF12+HOBSGOL!AF12+ERDENE!AF12+SAINSHAND!DC12+'ZAMIIN UUD'!BY12)</f>
        <v>0</v>
      </c>
      <c r="AV12" s="132">
        <f>SUM(AIRAG!AG12+ALTANSHIREE!AG12+DALANGARGALAN!AG12+DELGEREH!AG12+IHHET!AG12+MANDAX!AG12+ORGON!AG12+SAIXANDULAAN!AG12+ULAANBADRAX!AG12+HATANBULAG!AG12+HOBSGOL!AG12+ERDENE!AG12+SAINSHAND!DD12+'ZAMIIN UUD'!BZ12)</f>
        <v>0</v>
      </c>
      <c r="AW12" s="132">
        <f>SUM(AIRAG!AH12+ALTANSHIREE!AH12+DALANGARGALAN!AH12+DELGEREH!AH12+IHHET!AH12+MANDAX!AH12+ORGON!AH12+SAIXANDULAAN!AH12+ULAANBADRAX!AH12+HATANBULAG!AH12+HOBSGOL!AH12+ERDENE!AH12+SAINSHAND!DE12+'ZAMIIN UUD'!CA12)</f>
        <v>0</v>
      </c>
      <c r="AX12" s="132">
        <f>SUM(AIRAG!AI12+ALTANSHIREE!AI12+DALANGARGALAN!AI12+DELGEREH!AI12+IHHET!AI12+MANDAX!AI12+ORGON!AI12+SAIXANDULAAN!AI12+ULAANBADRAX!AI12+HATANBULAG!AI12+HOBSGOL!AI12+ERDENE!AI12+SAINSHAND!DF12+'ZAMIIN UUD'!CB12)</f>
        <v>0</v>
      </c>
      <c r="AY12" s="187">
        <f t="shared" si="7"/>
        <v>0</v>
      </c>
      <c r="AZ12" s="187">
        <f t="shared" si="8"/>
        <v>0</v>
      </c>
      <c r="BA12" s="187">
        <f t="shared" si="9"/>
        <v>0</v>
      </c>
      <c r="BB12" s="187">
        <f t="shared" si="10"/>
        <v>4228141300</v>
      </c>
      <c r="BC12" s="187">
        <f t="shared" si="11"/>
        <v>3929706770.3700004</v>
      </c>
      <c r="BD12" s="187">
        <f t="shared" si="12"/>
        <v>-112582813.19000003</v>
      </c>
    </row>
    <row r="13" spans="1:58">
      <c r="A13" s="13">
        <v>6</v>
      </c>
      <c r="B13" s="15" t="s">
        <v>10</v>
      </c>
      <c r="C13" s="132">
        <f>SUM(AIRAG!C13+ALTANSHIREE!C13+DALANGARGALAN!C13+DELGEREH!C13+IHHET!C13+MANDAX!C13+ORGON!C13+SAIXANDULAAN!C13+ULAANBADRAX!C13+HATANBULAG!C13+HOBSGOL!C13+ERDENE!C13+SAINSHAND!C13+'ZAMIIN UUD'!C13)</f>
        <v>471796900</v>
      </c>
      <c r="D13" s="132">
        <f>SUM(AIRAG!D13+ALTANSHIREE!D13+DALANGARGALAN!D13+DELGEREH!D13+IHHET!D13+MANDAX!D13+ORGON!D13+SAIXANDULAAN!D13+ULAANBADRAX!D13+HATANBULAG!D13+HOBSGOL!D13+ERDENE!D13+SAINSHAND!D13+'ZAMIIN UUD'!D13)</f>
        <v>428365320.13999993</v>
      </c>
      <c r="E13" s="132">
        <f>SUM(AIRAG!E13+ALTANSHIREE!E13+DALANGARGALAN!E13+DELGEREH!E13+IHHET!E13+MANDAX!E13+ORGON!E13+SAIXANDULAAN!E13+ULAANBADRAX!E13+HATANBULAG!E13+HOBSGOL!E13+ERDENE!E13+SAINSHAND!E13+'ZAMIIN UUD'!E13)</f>
        <v>-32674376.969999999</v>
      </c>
      <c r="F13" s="132">
        <f>SUM(AIRAG!F13+ALTANSHIREE!F13+DALANGARGALAN!F13+DELGEREH!F13+IHHET!F13+MANDAX!F13+ORGON!F13+SAIXANDULAAN!F13+ULAANBADRAX!F13+HATANBULAG!F13+HOBSGOL!F13+ERDENE!F13+SAINSHAND!F13+SAINSHAND!L13+'ZAMIIN UUD'!F13)</f>
        <v>2622266800</v>
      </c>
      <c r="G13" s="132">
        <f>SUM(AIRAG!G13+ALTANSHIREE!G13+DALANGARGALAN!G13+DELGEREH!G13+IHHET!G13+MANDAX!G13+ORGON!G13+SAIXANDULAAN!G13+ULAANBADRAX!G13+HATANBULAG!G13+HOBSGOL!G13+ERDENE!G13+SAINSHAND!G13+SAINSHAND!M13+'ZAMIIN UUD'!G13)</f>
        <v>2265397854.8400002</v>
      </c>
      <c r="H13" s="132">
        <f>SUM(AIRAG!H13+ALTANSHIREE!H13+DALANGARGALAN!H13+DELGEREH!H13+IHHET!H13+MANDAX!H13+ORGON!H13+SAIXANDULAAN!H13+ULAANBADRAX!H13+HATANBULAG!H13+HOBSGOL!H13+ERDENE!H13+SAINSHAND!H13+SAINSHAND!N13+'ZAMIIN UUD'!H13)</f>
        <v>-254877761.55000001</v>
      </c>
      <c r="I13" s="132">
        <f>SUM(SAINSHAND!I13+'ZAMIIN UUD'!I13)</f>
        <v>630822200</v>
      </c>
      <c r="J13" s="132">
        <f>SUM(SAINSHAND!J13+'ZAMIIN UUD'!J13)</f>
        <v>618501820.45999992</v>
      </c>
      <c r="K13" s="132">
        <f>SUM(SAINSHAND!K13+'ZAMIIN UUD'!K13)</f>
        <v>-3447157.6300000241</v>
      </c>
      <c r="L13" s="132">
        <f>SUM(SAINSHAND!O13+SAINSHAND!R13+'ZAMIIN UUD'!O13)</f>
        <v>167994800</v>
      </c>
      <c r="M13" s="132">
        <f>SUM(SAINSHAND!P13+SAINSHAND!S13+'ZAMIIN UUD'!P13)</f>
        <v>131124002</v>
      </c>
      <c r="N13" s="132">
        <f>SUM(SAINSHAND!Q13+SAINSHAND!T13+'ZAMIIN UUD'!Q13)</f>
        <v>-11064498</v>
      </c>
      <c r="O13" s="132">
        <f>SUM(SAINSHAND!U13+'ZAMIIN UUD'!L13)</f>
        <v>0</v>
      </c>
      <c r="P13" s="132">
        <f>SUM(SAINSHAND!V13+'ZAMIIN UUD'!M13)</f>
        <v>0</v>
      </c>
      <c r="Q13" s="132">
        <f>SUM(SAINSHAND!W13+'ZAMIIN UUD'!N13)</f>
        <v>0</v>
      </c>
      <c r="R13" s="132">
        <f>SUM('ZAMIIN UUD'!R13)</f>
        <v>91536800</v>
      </c>
      <c r="S13" s="132">
        <f>SUM('ZAMIIN UUD'!S13)</f>
        <v>91536800</v>
      </c>
      <c r="T13" s="132">
        <f>SUM('ZAMIIN UUD'!T13)</f>
        <v>0</v>
      </c>
      <c r="U13" s="132">
        <f>SUM(AIRAG!I13+ALTANSHIREE!I13+DALANGARGALAN!I13+DELGEREH!I13+IHHET!I13+MANDAX!I13+ORGON!I13+SAIXANDULAAN!I13+ULAANBADRAX!I13+HATANBULAG!I13+HOBSGOL!I13+ERDENE!I13+SAINSHAND!X13+'ZAMIIN UUD'!U13)</f>
        <v>0</v>
      </c>
      <c r="V13" s="132">
        <f>SUM(AIRAG!J13+ALTANSHIREE!J13+DALANGARGALAN!J13+DELGEREH!J13+IHHET!J13+MANDAX!J13+ORGON!J13+SAIXANDULAAN!J13+ULAANBADRAX!J13+HATANBULAG!J13+HOBSGOL!J13+ERDENE!J13+SAINSHAND!Y13+'ZAMIIN UUD'!V13)</f>
        <v>0</v>
      </c>
      <c r="W13" s="132">
        <f>SUM(AIRAG!K13+ALTANSHIREE!K13+DALANGARGALAN!K13+DELGEREH!K13+IHHET!K13+MANDAX!K13+ORGON!K13+SAIXANDULAAN!K13+ULAANBADRAX!K13+HATANBULAG!K13+HOBSGOL!K13+ERDENE!K13+SAINSHAND!Z13+'ZAMIIN UUD'!W13)</f>
        <v>0</v>
      </c>
      <c r="X13" s="13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3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3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3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3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3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32">
        <f>SUM(AIRAG!R13+ALTANSHIREE!R13+DALANGARGALAN!R13+DELGEREH!R13+IHHET!R13+MANDAX!R13+ORGON!R13+SAIXANDULAAN!R13+ULAANBADRAX!R13+HATANBULAG!R13+HOBSGOL!R13+ERDENE!R13+SAINSHAND!CL13)</f>
        <v>0</v>
      </c>
      <c r="AE13" s="132">
        <f>SUM(AIRAG!S13+ALTANSHIREE!S13+DALANGARGALAN!S13+DELGEREH!S13+IHHET!S13+MANDAX!S13+ORGON!S13+SAIXANDULAAN!S13+ULAANBADRAX!S13+HATANBULAG!S13+HOBSGOL!S13+ERDENE!S13+SAINSHAND!CM13)</f>
        <v>0</v>
      </c>
      <c r="AF13" s="132">
        <f>SUM(AIRAG!T13+ALTANSHIREE!T13+DALANGARGALAN!T13+DELGEREH!T13+IHHET!T13+MANDAX!T13+ORGON!T13+SAIXANDULAAN!T13+ULAANBADRAX!T13+HATANBULAG!T13+HOBSGOL!T13+ERDENE!T13+SAINSHAND!CN13)</f>
        <v>0</v>
      </c>
      <c r="AG13" s="132">
        <f>SUM(SAINSHAND!CO13+'ZAMIIN UUD'!BK13)</f>
        <v>0</v>
      </c>
      <c r="AH13" s="132">
        <f>SUM(SAINSHAND!CP13+'ZAMIIN UUD'!BL13)</f>
        <v>0</v>
      </c>
      <c r="AI13" s="132">
        <f>SUM(SAINSHAND!CQ13+'ZAMIIN UUD'!BM13)</f>
        <v>0</v>
      </c>
      <c r="AJ13" s="187">
        <f t="shared" si="1"/>
        <v>3984417500</v>
      </c>
      <c r="AK13" s="187">
        <f>SUM(D13+G13+J13+M13+P13+S13+V13+Y13+AB13+AE13+AH13)</f>
        <v>3534925797.4400001</v>
      </c>
      <c r="AL13" s="187">
        <f t="shared" si="3"/>
        <v>-302063794.14999998</v>
      </c>
      <c r="AM13" s="132">
        <f>SUM(AIRAG!X13+ALTANSHIREE!X13+DALANGARGALAN!X13+DELGEREH!X13+IHHET!X13+MANDAX!X13+ORGON!X13+SAIXANDULAAN!X13+ULAANBADRAX!X13+HATANBULAG!X13+HOBSGOL!X13+ERDENE!X13+SAINSHAND!CU13+'ZAMIIN UUD'!BQ13)</f>
        <v>0</v>
      </c>
      <c r="AN13" s="132">
        <f>SUM(AIRAG!Y13+ALTANSHIREE!Y13+DALANGARGALAN!Y13+DELGEREH!Y13+IHHET!Y13+MANDAX!Y13+ORGON!Y13+SAIXANDULAAN!Y13+ULAANBADRAX!Y13+HATANBULAG!Y13+HOBSGOL!Y13+ERDENE!Y13+SAINSHAND!CV13+'ZAMIIN UUD'!BR13)</f>
        <v>0</v>
      </c>
      <c r="AO13" s="132">
        <f>SUM(AIRAG!Z13+ALTANSHIREE!Z13+DALANGARGALAN!Z13+DELGEREH!Z13+IHHET!Z13+MANDAX!Z13+ORGON!Z13+SAIXANDULAAN!Z13+ULAANBADRAX!Z13+HATANBULAG!Z13+HOBSGOL!Z13+ERDENE!Z13+SAINSHAND!CW13+'ZAMIIN UUD'!BS13)</f>
        <v>0</v>
      </c>
      <c r="AP13" s="187">
        <f t="shared" si="4"/>
        <v>0</v>
      </c>
      <c r="AQ13" s="187">
        <f t="shared" si="5"/>
        <v>0</v>
      </c>
      <c r="AR13" s="187">
        <f t="shared" si="6"/>
        <v>0</v>
      </c>
      <c r="AS13" s="132">
        <f>SUM(AIRAG!AD13+ALTANSHIREE!AD13+DALANGARGALAN!AD13+DELGEREH!AD13+IHHET!AD13+MANDAX!AD13+ORGON!AD13+SAIXANDULAAN!AD13+ULAANBADRAX!AD13+HATANBULAG!AD13+HOBSGOL!AD13+ERDENE!AD13+SAINSHAND!DA13+'ZAMIIN UUD'!BW13)</f>
        <v>0</v>
      </c>
      <c r="AT13" s="132">
        <f>SUM(AIRAG!AE13+ALTANSHIREE!AE13+DALANGARGALAN!AE13+DELGEREH!AE13+IHHET!AE13+MANDAX!AE13+ORGON!AE13+SAIXANDULAAN!AE13+ULAANBADRAX!AE13+HATANBULAG!AE13+HOBSGOL!AE13+ERDENE!AE13+SAINSHAND!DB13+'ZAMIIN UUD'!BX13)</f>
        <v>0</v>
      </c>
      <c r="AU13" s="132">
        <f>SUM(AIRAG!AF13+ALTANSHIREE!AF13+DALANGARGALAN!AF13+DELGEREH!AF13+IHHET!AF13+MANDAX!AF13+ORGON!AF13+SAIXANDULAAN!AF13+ULAANBADRAX!AF13+HATANBULAG!AF13+HOBSGOL!AF13+ERDENE!AF13+SAINSHAND!DC13+'ZAMIIN UUD'!BY13)</f>
        <v>0</v>
      </c>
      <c r="AV13" s="132">
        <f>SUM(AIRAG!AG13+ALTANSHIREE!AG13+DALANGARGALAN!AG13+DELGEREH!AG13+IHHET!AG13+MANDAX!AG13+ORGON!AG13+SAIXANDULAAN!AG13+ULAANBADRAX!AG13+HATANBULAG!AG13+HOBSGOL!AG13+ERDENE!AG13+SAINSHAND!DD13+'ZAMIIN UUD'!BZ13)</f>
        <v>0</v>
      </c>
      <c r="AW13" s="132">
        <f>SUM(AIRAG!AH13+ALTANSHIREE!AH13+DALANGARGALAN!AH13+DELGEREH!AH13+IHHET!AH13+MANDAX!AH13+ORGON!AH13+SAIXANDULAAN!AH13+ULAANBADRAX!AH13+HATANBULAG!AH13+HOBSGOL!AH13+ERDENE!AH13+SAINSHAND!DE13+'ZAMIIN UUD'!CA13)</f>
        <v>0</v>
      </c>
      <c r="AX13" s="132">
        <f>SUM(AIRAG!AI13+ALTANSHIREE!AI13+DALANGARGALAN!AI13+DELGEREH!AI13+IHHET!AI13+MANDAX!AI13+ORGON!AI13+SAIXANDULAAN!AI13+ULAANBADRAX!AI13+HATANBULAG!AI13+HOBSGOL!AI13+ERDENE!AI13+SAINSHAND!DF13+'ZAMIIN UUD'!CB13)</f>
        <v>0</v>
      </c>
      <c r="AY13" s="187">
        <f t="shared" si="7"/>
        <v>0</v>
      </c>
      <c r="AZ13" s="187">
        <f t="shared" si="8"/>
        <v>0</v>
      </c>
      <c r="BA13" s="187">
        <f t="shared" si="9"/>
        <v>0</v>
      </c>
      <c r="BB13" s="187">
        <f t="shared" si="10"/>
        <v>3984417500</v>
      </c>
      <c r="BC13" s="187">
        <f>SUM(AK13+AQ13+AZ13)</f>
        <v>3534925797.4400001</v>
      </c>
      <c r="BD13" s="187">
        <f t="shared" si="12"/>
        <v>-302063794.14999998</v>
      </c>
    </row>
    <row r="14" spans="1:58">
      <c r="A14" s="13">
        <v>7</v>
      </c>
      <c r="B14" s="15" t="s">
        <v>11</v>
      </c>
      <c r="C14" s="132">
        <f>SUM(AIRAG!C14+ALTANSHIREE!C14+DALANGARGALAN!C14+DELGEREH!C14+IHHET!C14+MANDAX!C14+ORGON!C14+SAIXANDULAAN!C14+ULAANBADRAX!C14+HATANBULAG!C14+HOBSGOL!C14+ERDENE!C14+SAINSHAND!C14+'ZAMIIN UUD'!C14)</f>
        <v>48762000</v>
      </c>
      <c r="D14" s="132">
        <f>SUM(AIRAG!D14+ALTANSHIREE!D14+DALANGARGALAN!D14+DELGEREH!D14+IHHET!D14+MANDAX!D14+ORGON!D14+SAIXANDULAAN!D14+ULAANBADRAX!D14+HATANBULAG!D14+HOBSGOL!D14+ERDENE!D14+SAINSHAND!D14+'ZAMIIN UUD'!D14)</f>
        <v>48060000</v>
      </c>
      <c r="E14" s="132">
        <f>SUM(AIRAG!E14+ALTANSHIREE!E14+DALANGARGALAN!E14+DELGEREH!E14+IHHET!E14+MANDAX!E14+ORGON!E14+SAIXANDULAAN!E14+ULAANBADRAX!E14+HATANBULAG!E14+HOBSGOL!E14+ERDENE!E14+SAINSHAND!E14+'ZAMIIN UUD'!E14)</f>
        <v>2673000</v>
      </c>
      <c r="F14" s="132">
        <f>SUM(AIRAG!F14+ALTANSHIREE!F14+DALANGARGALAN!F14+DELGEREH!F14+IHHET!F14+MANDAX!F14+ORGON!F14+SAIXANDULAAN!F14+ULAANBADRAX!F14+HATANBULAG!F14+HOBSGOL!F14+ERDENE!F14+SAINSHAND!F14+SAINSHAND!L14+'ZAMIIN UUD'!F14)</f>
        <v>422316300</v>
      </c>
      <c r="G14" s="132">
        <f>SUM(AIRAG!G14+ALTANSHIREE!G14+DALANGARGALAN!G14+DELGEREH!G14+IHHET!G14+MANDAX!G14+ORGON!G14+SAIXANDULAAN!G14+ULAANBADRAX!G14+HATANBULAG!G14+HOBSGOL!G14+ERDENE!G14+SAINSHAND!G14+SAINSHAND!M14+'ZAMIIN UUD'!G14)</f>
        <v>409788900.75</v>
      </c>
      <c r="H14" s="132">
        <f>SUM(AIRAG!H14+ALTANSHIREE!H14+DALANGARGALAN!H14+DELGEREH!H14+IHHET!H14+MANDAX!H14+ORGON!H14+SAIXANDULAAN!H14+ULAANBADRAX!H14+HATANBULAG!H14+HOBSGOL!H14+ERDENE!H14+SAINSHAND!H14+SAINSHAND!N14+'ZAMIIN UUD'!H14)</f>
        <v>11192600.75</v>
      </c>
      <c r="I14" s="132">
        <f>SUM(SAINSHAND!I14+'ZAMIIN UUD'!I14)</f>
        <v>79080000</v>
      </c>
      <c r="J14" s="132">
        <f>SUM(SAINSHAND!J14+'ZAMIIN UUD'!J14)</f>
        <v>134972779</v>
      </c>
      <c r="K14" s="132">
        <f>SUM(SAINSHAND!K14+'ZAMIIN UUD'!K14)</f>
        <v>57717779</v>
      </c>
      <c r="L14" s="132">
        <f>SUM(SAINSHAND!O14+SAINSHAND!R14+'ZAMIIN UUD'!O14)</f>
        <v>59883600</v>
      </c>
      <c r="M14" s="132">
        <f>SUM(SAINSHAND!P14+SAINSHAND!S14+'ZAMIIN UUD'!P14)</f>
        <v>47965000</v>
      </c>
      <c r="N14" s="132">
        <f>SUM(SAINSHAND!Q14+SAINSHAND!T14+'ZAMIIN UUD'!Q14)</f>
        <v>-7589000</v>
      </c>
      <c r="O14" s="132">
        <f>SUM(SAINSHAND!U14+'ZAMIIN UUD'!L14)</f>
        <v>0</v>
      </c>
      <c r="P14" s="132">
        <f>SUM(SAINSHAND!V14+'ZAMIIN UUD'!M14)</f>
        <v>0</v>
      </c>
      <c r="Q14" s="132">
        <f>SUM(SAINSHAND!W14+'ZAMIIN UUD'!N14)</f>
        <v>0</v>
      </c>
      <c r="R14" s="132">
        <f>SUM('ZAMIIN UUD'!R14)</f>
        <v>18216000</v>
      </c>
      <c r="S14" s="132">
        <f>SUM('ZAMIIN UUD'!S14)</f>
        <v>18216000</v>
      </c>
      <c r="T14" s="132">
        <f>SUM('ZAMIIN UUD'!T14)</f>
        <v>0</v>
      </c>
      <c r="U14" s="132">
        <f>SUM(AIRAG!I14+ALTANSHIREE!I14+DALANGARGALAN!I14+DELGEREH!I14+IHHET!I14+MANDAX!I14+ORGON!I14+SAIXANDULAAN!I14+ULAANBADRAX!I14+HATANBULAG!I14+HOBSGOL!I14+ERDENE!I14+SAINSHAND!X14+'ZAMIIN UUD'!U14)</f>
        <v>0</v>
      </c>
      <c r="V14" s="132">
        <f>SUM(AIRAG!J14+ALTANSHIREE!J14+DALANGARGALAN!J14+DELGEREH!J14+IHHET!J14+MANDAX!J14+ORGON!J14+SAIXANDULAAN!J14+ULAANBADRAX!J14+HATANBULAG!J14+HOBSGOL!J14+ERDENE!J14+SAINSHAND!Y14+'ZAMIIN UUD'!V14)</f>
        <v>0</v>
      </c>
      <c r="W14" s="132">
        <f>SUM(AIRAG!K14+ALTANSHIREE!K14+DALANGARGALAN!K14+DELGEREH!K14+IHHET!K14+MANDAX!K14+ORGON!K14+SAIXANDULAAN!K14+ULAANBADRAX!K14+HATANBULAG!K14+HOBSGOL!K14+ERDENE!K14+SAINSHAND!Z14+'ZAMIIN UUD'!W14)</f>
        <v>0</v>
      </c>
      <c r="X14" s="13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3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3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3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3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3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32">
        <f>SUM(AIRAG!R14+ALTANSHIREE!R14+DALANGARGALAN!R14+DELGEREH!R14+IHHET!R14+MANDAX!R14+ORGON!R14+SAIXANDULAAN!R14+ULAANBADRAX!R14+HATANBULAG!R14+HOBSGOL!R14+ERDENE!R14+SAINSHAND!CL14)</f>
        <v>0</v>
      </c>
      <c r="AE14" s="132">
        <f>SUM(AIRAG!S14+ALTANSHIREE!S14+DALANGARGALAN!S14+DELGEREH!S14+IHHET!S14+MANDAX!S14+ORGON!S14+SAIXANDULAAN!S14+ULAANBADRAX!S14+HATANBULAG!S14+HOBSGOL!S14+ERDENE!S14+SAINSHAND!CM14)</f>
        <v>0</v>
      </c>
      <c r="AF14" s="132">
        <f>SUM(AIRAG!T14+ALTANSHIREE!T14+DALANGARGALAN!T14+DELGEREH!T14+IHHET!T14+MANDAX!T14+ORGON!T14+SAIXANDULAAN!T14+ULAANBADRAX!T14+HATANBULAG!T14+HOBSGOL!T14+ERDENE!T14+SAINSHAND!CN14)</f>
        <v>0</v>
      </c>
      <c r="AG14" s="132">
        <f>SUM(SAINSHAND!CO14+'ZAMIIN UUD'!BK14)</f>
        <v>0</v>
      </c>
      <c r="AH14" s="132">
        <f>SUM(SAINSHAND!CP14+'ZAMIIN UUD'!BL14)</f>
        <v>0</v>
      </c>
      <c r="AI14" s="132">
        <f>SUM(SAINSHAND!CQ14+'ZAMIIN UUD'!BM14)</f>
        <v>0</v>
      </c>
      <c r="AJ14" s="187">
        <f t="shared" si="1"/>
        <v>628257900</v>
      </c>
      <c r="AK14" s="187">
        <f t="shared" si="2"/>
        <v>659002679.75</v>
      </c>
      <c r="AL14" s="187">
        <f t="shared" si="3"/>
        <v>63994379.75</v>
      </c>
      <c r="AM14" s="132">
        <f>SUM(AIRAG!X14+ALTANSHIREE!X14+DALANGARGALAN!X14+DELGEREH!X14+IHHET!X14+MANDAX!X14+ORGON!X14+SAIXANDULAAN!X14+ULAANBADRAX!X14+HATANBULAG!X14+HOBSGOL!X14+ERDENE!X14+SAINSHAND!CU14+'ZAMIIN UUD'!BQ14)</f>
        <v>0</v>
      </c>
      <c r="AN14" s="132">
        <f>SUM(AIRAG!Y14+ALTANSHIREE!Y14+DALANGARGALAN!Y14+DELGEREH!Y14+IHHET!Y14+MANDAX!Y14+ORGON!Y14+SAIXANDULAAN!Y14+ULAANBADRAX!Y14+HATANBULAG!Y14+HOBSGOL!Y14+ERDENE!Y14+SAINSHAND!CV14+'ZAMIIN UUD'!BR14)</f>
        <v>0</v>
      </c>
      <c r="AO14" s="132">
        <f>SUM(AIRAG!Z14+ALTANSHIREE!Z14+DALANGARGALAN!Z14+DELGEREH!Z14+IHHET!Z14+MANDAX!Z14+ORGON!Z14+SAIXANDULAAN!Z14+ULAANBADRAX!Z14+HATANBULAG!Z14+HOBSGOL!Z14+ERDENE!Z14+SAINSHAND!CW14+'ZAMIIN UUD'!BS14)</f>
        <v>0</v>
      </c>
      <c r="AP14" s="187">
        <f t="shared" si="4"/>
        <v>0</v>
      </c>
      <c r="AQ14" s="187">
        <f t="shared" si="5"/>
        <v>0</v>
      </c>
      <c r="AR14" s="187">
        <f t="shared" si="6"/>
        <v>0</v>
      </c>
      <c r="AS14" s="132">
        <f>SUM(AIRAG!AD14+ALTANSHIREE!AD14+DALANGARGALAN!AD14+DELGEREH!AD14+IHHET!AD14+MANDAX!AD14+ORGON!AD14+SAIXANDULAAN!AD14+ULAANBADRAX!AD14+HATANBULAG!AD14+HOBSGOL!AD14+ERDENE!AD14+SAINSHAND!DA14+'ZAMIIN UUD'!BW14)</f>
        <v>0</v>
      </c>
      <c r="AT14" s="132">
        <f>SUM(AIRAG!AE14+ALTANSHIREE!AE14+DALANGARGALAN!AE14+DELGEREH!AE14+IHHET!AE14+MANDAX!AE14+ORGON!AE14+SAIXANDULAAN!AE14+ULAANBADRAX!AE14+HATANBULAG!AE14+HOBSGOL!AE14+ERDENE!AE14+SAINSHAND!DB14+'ZAMIIN UUD'!BX14)</f>
        <v>0</v>
      </c>
      <c r="AU14" s="132">
        <f>SUM(AIRAG!AF14+ALTANSHIREE!AF14+DALANGARGALAN!AF14+DELGEREH!AF14+IHHET!AF14+MANDAX!AF14+ORGON!AF14+SAIXANDULAAN!AF14+ULAANBADRAX!AF14+HATANBULAG!AF14+HOBSGOL!AF14+ERDENE!AF14+SAINSHAND!DC14+'ZAMIIN UUD'!BY14)</f>
        <v>0</v>
      </c>
      <c r="AV14" s="132">
        <f>SUM(AIRAG!AG14+ALTANSHIREE!AG14+DALANGARGALAN!AG14+DELGEREH!AG14+IHHET!AG14+MANDAX!AG14+ORGON!AG14+SAIXANDULAAN!AG14+ULAANBADRAX!AG14+HATANBULAG!AG14+HOBSGOL!AG14+ERDENE!AG14+SAINSHAND!DD14+'ZAMIIN UUD'!BZ14)</f>
        <v>0</v>
      </c>
      <c r="AW14" s="132">
        <f>SUM(AIRAG!AH14+ALTANSHIREE!AH14+DALANGARGALAN!AH14+DELGEREH!AH14+IHHET!AH14+MANDAX!AH14+ORGON!AH14+SAIXANDULAAN!AH14+ULAANBADRAX!AH14+HATANBULAG!AH14+HOBSGOL!AH14+ERDENE!AH14+SAINSHAND!DE14+'ZAMIIN UUD'!CA14)</f>
        <v>0</v>
      </c>
      <c r="AX14" s="132">
        <f>SUM(AIRAG!AI14+ALTANSHIREE!AI14+DALANGARGALAN!AI14+DELGEREH!AI14+IHHET!AI14+MANDAX!AI14+ORGON!AI14+SAIXANDULAAN!AI14+ULAANBADRAX!AI14+HATANBULAG!AI14+HOBSGOL!AI14+ERDENE!AI14+SAINSHAND!DF14+'ZAMIIN UUD'!CB14)</f>
        <v>0</v>
      </c>
      <c r="AY14" s="187">
        <f t="shared" si="7"/>
        <v>0</v>
      </c>
      <c r="AZ14" s="187">
        <f t="shared" si="8"/>
        <v>0</v>
      </c>
      <c r="BA14" s="187">
        <f t="shared" si="9"/>
        <v>0</v>
      </c>
      <c r="BB14" s="187">
        <f t="shared" si="10"/>
        <v>628257900</v>
      </c>
      <c r="BC14" s="187">
        <f t="shared" si="11"/>
        <v>659002679.75</v>
      </c>
      <c r="BD14" s="187">
        <f t="shared" si="12"/>
        <v>63994379.75</v>
      </c>
    </row>
    <row r="15" spans="1:58">
      <c r="A15" s="13">
        <v>8</v>
      </c>
      <c r="B15" s="15" t="s">
        <v>12</v>
      </c>
      <c r="C15" s="132">
        <f>SUM(AIRAG!C15+ALTANSHIREE!C15+DALANGARGALAN!C15+DELGEREH!C15+IHHET!C15+MANDAX!C15+ORGON!C15+SAIXANDULAAN!C15+ULAANBADRAX!C15+HATANBULAG!C15+HOBSGOL!C15+ERDENE!C15+SAINSHAND!C15+'ZAMIIN UUD'!C15)</f>
        <v>198869900</v>
      </c>
      <c r="D15" s="132">
        <f>SUM(AIRAG!D15+ALTANSHIREE!D15+DALANGARGALAN!D15+DELGEREH!D15+IHHET!D15+MANDAX!D15+ORGON!D15+SAIXANDULAAN!D15+ULAANBADRAX!D15+HATANBULAG!D15+HOBSGOL!D15+ERDENE!D15+SAINSHAND!D15+'ZAMIIN UUD'!D15)</f>
        <v>47968236</v>
      </c>
      <c r="E15" s="132">
        <f>SUM(AIRAG!E15+ALTANSHIREE!E15+DALANGARGALAN!E15+DELGEREH!E15+IHHET!E15+MANDAX!E15+ORGON!E15+SAIXANDULAAN!E15+ULAANBADRAX!E15+HATANBULAG!E15+HOBSGOL!E15+ERDENE!E15+SAINSHAND!E15+'ZAMIIN UUD'!E15)</f>
        <v>-105153564</v>
      </c>
      <c r="F15" s="132">
        <f>SUM(AIRAG!F15+ALTANSHIREE!F15+DALANGARGALAN!F15+DELGEREH!F15+IHHET!F15+MANDAX!F15+ORGON!F15+SAIXANDULAAN!F15+ULAANBADRAX!F15+HATANBULAG!F15+HOBSGOL!F15+ERDENE!F15+SAINSHAND!F15+SAINSHAND!L15+'ZAMIIN UUD'!F15)</f>
        <v>281778700</v>
      </c>
      <c r="G15" s="132">
        <f>SUM(AIRAG!G15+ALTANSHIREE!G15+DALANGARGALAN!G15+DELGEREH!G15+IHHET!G15+MANDAX!G15+ORGON!G15+SAIXANDULAAN!G15+ULAANBADRAX!G15+HATANBULAG!G15+HOBSGOL!G15+ERDENE!G15+SAINSHAND!G15+SAINSHAND!M15+'ZAMIIN UUD'!G15)</f>
        <v>219797563.45999998</v>
      </c>
      <c r="H15" s="132">
        <f>SUM(AIRAG!H15+ALTANSHIREE!H15+DALANGARGALAN!H15+DELGEREH!H15+IHHET!H15+MANDAX!H15+ORGON!H15+SAIXANDULAAN!H15+ULAANBADRAX!H15+HATANBULAG!H15+HOBSGOL!H15+ERDENE!H15+SAINSHAND!H15+SAINSHAND!N15+'ZAMIIN UUD'!H15)</f>
        <v>-6609193.5399999991</v>
      </c>
      <c r="I15" s="132">
        <f>SUM(SAINSHAND!I15+'ZAMIIN UUD'!I15)</f>
        <v>135039600</v>
      </c>
      <c r="J15" s="132">
        <f>SUM(SAINSHAND!J15+'ZAMIIN UUD'!J15)</f>
        <v>44325535</v>
      </c>
      <c r="K15" s="132">
        <f>SUM(SAINSHAND!K15+'ZAMIIN UUD'!K15)</f>
        <v>-7551605</v>
      </c>
      <c r="L15" s="132">
        <f>SUM(SAINSHAND!O15+SAINSHAND!R15+'ZAMIIN UUD'!O15)</f>
        <v>7624800</v>
      </c>
      <c r="M15" s="132">
        <f>SUM(SAINSHAND!P15+SAINSHAND!S15+'ZAMIIN UUD'!P15)</f>
        <v>7428400</v>
      </c>
      <c r="N15" s="132">
        <f>SUM(SAINSHAND!Q15+SAINSHAND!T15+'ZAMIIN UUD'!Q15)</f>
        <v>-196400</v>
      </c>
      <c r="O15" s="132">
        <f>SUM(SAINSHAND!U15+'ZAMIIN UUD'!L15)</f>
        <v>0</v>
      </c>
      <c r="P15" s="132">
        <f>SUM(SAINSHAND!V15+'ZAMIIN UUD'!M15)</f>
        <v>0</v>
      </c>
      <c r="Q15" s="132">
        <f>SUM(SAINSHAND!W15+'ZAMIIN UUD'!N15)</f>
        <v>0</v>
      </c>
      <c r="R15" s="132">
        <f>SUM('ZAMIIN UUD'!R15)</f>
        <v>15360000</v>
      </c>
      <c r="S15" s="132">
        <f>SUM('ZAMIIN UUD'!S15)</f>
        <v>15360000</v>
      </c>
      <c r="T15" s="132">
        <f>SUM('ZAMIIN UUD'!T15)</f>
        <v>0</v>
      </c>
      <c r="U15" s="132">
        <f>SUM(AIRAG!I15+ALTANSHIREE!I15+DALANGARGALAN!I15+DELGEREH!I15+IHHET!I15+MANDAX!I15+ORGON!I15+SAIXANDULAAN!I15+ULAANBADRAX!I15+HATANBULAG!I15+HOBSGOL!I15+ERDENE!I15+SAINSHAND!X15+'ZAMIIN UUD'!U15)</f>
        <v>0</v>
      </c>
      <c r="V15" s="132">
        <f>SUM(AIRAG!J15+ALTANSHIREE!J15+DALANGARGALAN!J15+DELGEREH!J15+IHHET!J15+MANDAX!J15+ORGON!J15+SAIXANDULAAN!J15+ULAANBADRAX!J15+HATANBULAG!J15+HOBSGOL!J15+ERDENE!J15+SAINSHAND!Y15+'ZAMIIN UUD'!V15)</f>
        <v>0</v>
      </c>
      <c r="W15" s="132">
        <f>SUM(AIRAG!K15+ALTANSHIREE!K15+DALANGARGALAN!K15+DELGEREH!K15+IHHET!K15+MANDAX!K15+ORGON!K15+SAIXANDULAAN!K15+ULAANBADRAX!K15+HATANBULAG!K15+HOBSGOL!K15+ERDENE!K15+SAINSHAND!Z15+'ZAMIIN UUD'!W15)</f>
        <v>0</v>
      </c>
      <c r="X15" s="13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3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3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3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3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3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32">
        <f>SUM(AIRAG!R15+ALTANSHIREE!R15+DALANGARGALAN!R15+DELGEREH!R15+IHHET!R15+MANDAX!R15+ORGON!R15+SAIXANDULAAN!R15+ULAANBADRAX!R15+HATANBULAG!R15+HOBSGOL!R15+ERDENE!R15+SAINSHAND!CL15)</f>
        <v>0</v>
      </c>
      <c r="AE15" s="132">
        <f>SUM(AIRAG!S15+ALTANSHIREE!S15+DALANGARGALAN!S15+DELGEREH!S15+IHHET!S15+MANDAX!S15+ORGON!S15+SAIXANDULAAN!S15+ULAANBADRAX!S15+HATANBULAG!S15+HOBSGOL!S15+ERDENE!S15+SAINSHAND!CM15)</f>
        <v>0</v>
      </c>
      <c r="AF15" s="132">
        <f>SUM(AIRAG!T15+ALTANSHIREE!T15+DALANGARGALAN!T15+DELGEREH!T15+IHHET!T15+MANDAX!T15+ORGON!T15+SAIXANDULAAN!T15+ULAANBADRAX!T15+HATANBULAG!T15+HOBSGOL!T15+ERDENE!T15+SAINSHAND!CN15)</f>
        <v>0</v>
      </c>
      <c r="AG15" s="132">
        <f>SUM(SAINSHAND!CO15+'ZAMIIN UUD'!BK15)</f>
        <v>0</v>
      </c>
      <c r="AH15" s="132">
        <f>SUM(SAINSHAND!CP15+'ZAMIIN UUD'!BL15)</f>
        <v>0</v>
      </c>
      <c r="AI15" s="132">
        <f>SUM(SAINSHAND!CQ15+'ZAMIIN UUD'!BM15)</f>
        <v>0</v>
      </c>
      <c r="AJ15" s="187">
        <f t="shared" si="1"/>
        <v>638673000</v>
      </c>
      <c r="AK15" s="187">
        <f t="shared" si="2"/>
        <v>334879734.45999998</v>
      </c>
      <c r="AL15" s="187">
        <f t="shared" si="3"/>
        <v>-119510762.53999999</v>
      </c>
      <c r="AM15" s="132">
        <f>SUM(AIRAG!X15+ALTANSHIREE!X15+DALANGARGALAN!X15+DELGEREH!X15+IHHET!X15+MANDAX!X15+ORGON!X15+SAIXANDULAAN!X15+ULAANBADRAX!X15+HATANBULAG!X15+HOBSGOL!X15+ERDENE!X15+SAINSHAND!CU15+'ZAMIIN UUD'!BQ15)</f>
        <v>0</v>
      </c>
      <c r="AN15" s="132">
        <f>SUM(AIRAG!Y15+ALTANSHIREE!Y15+DALANGARGALAN!Y15+DELGEREH!Y15+IHHET!Y15+MANDAX!Y15+ORGON!Y15+SAIXANDULAAN!Y15+ULAANBADRAX!Y15+HATANBULAG!Y15+HOBSGOL!Y15+ERDENE!Y15+SAINSHAND!CV15+'ZAMIIN UUD'!BR15)</f>
        <v>0</v>
      </c>
      <c r="AO15" s="132">
        <f>SUM(AIRAG!Z15+ALTANSHIREE!Z15+DALANGARGALAN!Z15+DELGEREH!Z15+IHHET!Z15+MANDAX!Z15+ORGON!Z15+SAIXANDULAAN!Z15+ULAANBADRAX!Z15+HATANBULAG!Z15+HOBSGOL!Z15+ERDENE!Z15+SAINSHAND!CW15+'ZAMIIN UUD'!BS15)</f>
        <v>0</v>
      </c>
      <c r="AP15" s="187">
        <f t="shared" si="4"/>
        <v>0</v>
      </c>
      <c r="AQ15" s="187">
        <f t="shared" si="5"/>
        <v>0</v>
      </c>
      <c r="AR15" s="187">
        <f t="shared" si="6"/>
        <v>0</v>
      </c>
      <c r="AS15" s="132">
        <f>SUM(AIRAG!AD15+ALTANSHIREE!AD15+DALANGARGALAN!AD15+DELGEREH!AD15+IHHET!AD15+MANDAX!AD15+ORGON!AD15+SAIXANDULAAN!AD15+ULAANBADRAX!AD15+HATANBULAG!AD15+HOBSGOL!AD15+ERDENE!AD15+SAINSHAND!DA15+'ZAMIIN UUD'!BW15)</f>
        <v>0</v>
      </c>
      <c r="AT15" s="132">
        <f>SUM(AIRAG!AE15+ALTANSHIREE!AE15+DALANGARGALAN!AE15+DELGEREH!AE15+IHHET!AE15+MANDAX!AE15+ORGON!AE15+SAIXANDULAAN!AE15+ULAANBADRAX!AE15+HATANBULAG!AE15+HOBSGOL!AE15+ERDENE!AE15+SAINSHAND!DB15+'ZAMIIN UUD'!BX15)</f>
        <v>0</v>
      </c>
      <c r="AU15" s="132">
        <f>SUM(AIRAG!AF15+ALTANSHIREE!AF15+DALANGARGALAN!AF15+DELGEREH!AF15+IHHET!AF15+MANDAX!AF15+ORGON!AF15+SAIXANDULAAN!AF15+ULAANBADRAX!AF15+HATANBULAG!AF15+HOBSGOL!AF15+ERDENE!AF15+SAINSHAND!DC15+'ZAMIIN UUD'!BY15)</f>
        <v>0</v>
      </c>
      <c r="AV15" s="132">
        <f>SUM(AIRAG!AG15+ALTANSHIREE!AG15+DALANGARGALAN!AG15+DELGEREH!AG15+IHHET!AG15+MANDAX!AG15+ORGON!AG15+SAIXANDULAAN!AG15+ULAANBADRAX!AG15+HATANBULAG!AG15+HOBSGOL!AG15+ERDENE!AG15+SAINSHAND!DD15+'ZAMIIN UUD'!BZ15)</f>
        <v>0</v>
      </c>
      <c r="AW15" s="132">
        <f>SUM(AIRAG!AH15+ALTANSHIREE!AH15+DALANGARGALAN!AH15+DELGEREH!AH15+IHHET!AH15+MANDAX!AH15+ORGON!AH15+SAIXANDULAAN!AH15+ULAANBADRAX!AH15+HATANBULAG!AH15+HOBSGOL!AH15+ERDENE!AH15+SAINSHAND!DE15+'ZAMIIN UUD'!CA15)</f>
        <v>0</v>
      </c>
      <c r="AX15" s="132">
        <f>SUM(AIRAG!AI15+ALTANSHIREE!AI15+DALANGARGALAN!AI15+DELGEREH!AI15+IHHET!AI15+MANDAX!AI15+ORGON!AI15+SAIXANDULAAN!AI15+ULAANBADRAX!AI15+HATANBULAG!AI15+HOBSGOL!AI15+ERDENE!AI15+SAINSHAND!DF15+'ZAMIIN UUD'!CB15)</f>
        <v>0</v>
      </c>
      <c r="AY15" s="187">
        <f t="shared" si="7"/>
        <v>0</v>
      </c>
      <c r="AZ15" s="187">
        <f t="shared" si="8"/>
        <v>0</v>
      </c>
      <c r="BA15" s="187">
        <f t="shared" si="9"/>
        <v>0</v>
      </c>
      <c r="BB15" s="187">
        <f t="shared" si="10"/>
        <v>638673000</v>
      </c>
      <c r="BC15" s="187">
        <f t="shared" si="11"/>
        <v>334879734.45999998</v>
      </c>
      <c r="BD15" s="187">
        <f t="shared" si="12"/>
        <v>-119510762.53999999</v>
      </c>
    </row>
    <row r="16" spans="1:58">
      <c r="A16" s="13">
        <v>9</v>
      </c>
      <c r="B16" s="15" t="s">
        <v>9</v>
      </c>
      <c r="C16" s="132">
        <f>SUM(AIRAG!C16+ALTANSHIREE!C16+DALANGARGALAN!C16+DELGEREH!C16+IHHET!C16+MANDAX!C16+ORGON!C16+SAIXANDULAAN!C16+ULAANBADRAX!C16+HATANBULAG!C16+HOBSGOL!C16+ERDENE!C16+SAINSHAND!C16+'ZAMIIN UUD'!C16)</f>
        <v>6600000</v>
      </c>
      <c r="D16" s="132">
        <f>SUM(AIRAG!D16+ALTANSHIREE!D16+DALANGARGALAN!D16+DELGEREH!D16+IHHET!D16+MANDAX!D16+ORGON!D16+SAIXANDULAAN!D16+ULAANBADRAX!D16+HATANBULAG!D16+HOBSGOL!D16+ERDENE!D16+SAINSHAND!D16+'ZAMIIN UUD'!D16)</f>
        <v>7149630</v>
      </c>
      <c r="E16" s="132">
        <f>SUM(AIRAG!E16+ALTANSHIREE!E16+DALANGARGALAN!E16+DELGEREH!E16+IHHET!E16+MANDAX!E16+ORGON!E16+SAIXANDULAAN!E16+ULAANBADRAX!E16+HATANBULAG!E16+HOBSGOL!E16+ERDENE!E16+SAINSHAND!E16+'ZAMIIN UUD'!E16)</f>
        <v>124630</v>
      </c>
      <c r="F16" s="132">
        <f>SUM(AIRAG!F16+ALTANSHIREE!F16+DALANGARGALAN!F16+DELGEREH!F16+IHHET!F16+MANDAX!F16+ORGON!F16+SAIXANDULAAN!F16+ULAANBADRAX!F16+HATANBULAG!F16+HOBSGOL!F16+ERDENE!F16+SAINSHAND!F16+SAINSHAND!L16+'ZAMIIN UUD'!F16)</f>
        <v>308180000</v>
      </c>
      <c r="G16" s="132">
        <f>SUM(AIRAG!G16+ALTANSHIREE!G16+DALANGARGALAN!G16+DELGEREH!G16+IHHET!G16+MANDAX!G16+ORGON!G16+SAIXANDULAAN!G16+ULAANBADRAX!G16+HATANBULAG!G16+HOBSGOL!G16+ERDENE!G16+SAINSHAND!G16+SAINSHAND!M16+'ZAMIIN UUD'!G16)</f>
        <v>148688083.22</v>
      </c>
      <c r="H16" s="132">
        <f>SUM(AIRAG!H16+ALTANSHIREE!H16+DALANGARGALAN!H16+DELGEREH!H16+IHHET!H16+MANDAX!H16+ORGON!H16+SAIXANDULAAN!H16+ULAANBADRAX!H16+HATANBULAG!H16+HOBSGOL!H16+ERDENE!H16+SAINSHAND!H16+SAINSHAND!N16+'ZAMIIN UUD'!H16)</f>
        <v>-129554367.34</v>
      </c>
      <c r="I16" s="132">
        <f>SUM(SAINSHAND!I16+'ZAMIIN UUD'!I16)</f>
        <v>10560000</v>
      </c>
      <c r="J16" s="132">
        <f>SUM(SAINSHAND!J16+'ZAMIIN UUD'!J16)</f>
        <v>6600000</v>
      </c>
      <c r="K16" s="132">
        <f>SUM(SAINSHAND!K16+'ZAMIIN UUD'!K16)</f>
        <v>-425000</v>
      </c>
      <c r="L16" s="132">
        <f>SUM(SAINSHAND!O16+SAINSHAND!R16+'ZAMIIN UUD'!O16)</f>
        <v>465814800</v>
      </c>
      <c r="M16" s="132">
        <f>SUM(SAINSHAND!P16+SAINSHAND!S16+'ZAMIIN UUD'!P16)</f>
        <v>423840036.62</v>
      </c>
      <c r="N16" s="132">
        <f>SUM(SAINSHAND!Q16+SAINSHAND!T16+'ZAMIIN UUD'!Q16)</f>
        <v>-46432000</v>
      </c>
      <c r="O16" s="132">
        <f>SUM(SAINSHAND!U16+'ZAMIIN UUD'!L16)</f>
        <v>0</v>
      </c>
      <c r="P16" s="132">
        <f>SUM(SAINSHAND!V16+'ZAMIIN UUD'!M16)</f>
        <v>0</v>
      </c>
      <c r="Q16" s="132">
        <f>SUM(SAINSHAND!W16+'ZAMIIN UUD'!N16)</f>
        <v>0</v>
      </c>
      <c r="R16" s="132">
        <f>SUM('ZAMIIN UUD'!R16)</f>
        <v>0</v>
      </c>
      <c r="S16" s="132">
        <f>SUM('ZAMIIN UUD'!S16)</f>
        <v>0</v>
      </c>
      <c r="T16" s="132">
        <f>SUM('ZAMIIN UUD'!T16)</f>
        <v>0</v>
      </c>
      <c r="U16" s="132">
        <f>SUM(AIRAG!I16+ALTANSHIREE!I16+DALANGARGALAN!I16+DELGEREH!I16+IHHET!I16+MANDAX!I16+ORGON!I16+SAIXANDULAAN!I16+ULAANBADRAX!I16+HATANBULAG!I16+HOBSGOL!I16+ERDENE!I16+SAINSHAND!X16+'ZAMIIN UUD'!U16)</f>
        <v>0</v>
      </c>
      <c r="V16" s="132">
        <f>SUM(AIRAG!J16+ALTANSHIREE!J16+DALANGARGALAN!J16+DELGEREH!J16+IHHET!J16+MANDAX!J16+ORGON!J16+SAIXANDULAAN!J16+ULAANBADRAX!J16+HATANBULAG!J16+HOBSGOL!J16+ERDENE!J16+SAINSHAND!Y16+'ZAMIIN UUD'!V16)</f>
        <v>0</v>
      </c>
      <c r="W16" s="132">
        <f>SUM(AIRAG!K16+ALTANSHIREE!K16+DALANGARGALAN!K16+DELGEREH!K16+IHHET!K16+MANDAX!K16+ORGON!K16+SAIXANDULAAN!K16+ULAANBADRAX!K16+HATANBULAG!K16+HOBSGOL!K16+ERDENE!K16+SAINSHAND!Z16+'ZAMIIN UUD'!W16)</f>
        <v>0</v>
      </c>
      <c r="X16" s="13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3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3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3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3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3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32">
        <f>SUM(AIRAG!R16+ALTANSHIREE!R16+DALANGARGALAN!R16+DELGEREH!R16+IHHET!R16+MANDAX!R16+ORGON!R16+SAIXANDULAAN!R16+ULAANBADRAX!R16+HATANBULAG!R16+HOBSGOL!R16+ERDENE!R16+SAINSHAND!CL16)</f>
        <v>0</v>
      </c>
      <c r="AE16" s="132">
        <f>SUM(AIRAG!S16+ALTANSHIREE!S16+DALANGARGALAN!S16+DELGEREH!S16+IHHET!S16+MANDAX!S16+ORGON!S16+SAIXANDULAAN!S16+ULAANBADRAX!S16+HATANBULAG!S16+HOBSGOL!S16+ERDENE!S16+SAINSHAND!CM16)</f>
        <v>0</v>
      </c>
      <c r="AF16" s="132">
        <f>SUM(AIRAG!T16+ALTANSHIREE!T16+DALANGARGALAN!T16+DELGEREH!T16+IHHET!T16+MANDAX!T16+ORGON!T16+SAIXANDULAAN!T16+ULAANBADRAX!T16+HATANBULAG!T16+HOBSGOL!T16+ERDENE!T16+SAINSHAND!CN16)</f>
        <v>0</v>
      </c>
      <c r="AG16" s="132">
        <f>SUM(SAINSHAND!CO16+'ZAMIIN UUD'!BK16)</f>
        <v>0</v>
      </c>
      <c r="AH16" s="132">
        <f>SUM(SAINSHAND!CP16+'ZAMIIN UUD'!BL16)</f>
        <v>0</v>
      </c>
      <c r="AI16" s="132">
        <f>SUM(SAINSHAND!CQ16+'ZAMIIN UUD'!BM16)</f>
        <v>0</v>
      </c>
      <c r="AJ16" s="187">
        <f t="shared" si="1"/>
        <v>791154800</v>
      </c>
      <c r="AK16" s="187">
        <f t="shared" si="2"/>
        <v>586277749.84000003</v>
      </c>
      <c r="AL16" s="187">
        <f t="shared" si="3"/>
        <v>-176286737.34</v>
      </c>
      <c r="AM16" s="132">
        <f>SUM(AIRAG!X16+ALTANSHIREE!X16+DALANGARGALAN!X16+DELGEREH!X16+IHHET!X16+MANDAX!X16+ORGON!X16+SAIXANDULAAN!X16+ULAANBADRAX!X16+HATANBULAG!X16+HOBSGOL!X16+ERDENE!X16+SAINSHAND!CU16+'ZAMIIN UUD'!BQ16)</f>
        <v>0</v>
      </c>
      <c r="AN16" s="132">
        <f>SUM(AIRAG!Y16+ALTANSHIREE!Y16+DALANGARGALAN!Y16+DELGEREH!Y16+IHHET!Y16+MANDAX!Y16+ORGON!Y16+SAIXANDULAAN!Y16+ULAANBADRAX!Y16+HATANBULAG!Y16+HOBSGOL!Y16+ERDENE!Y16+SAINSHAND!CV16+'ZAMIIN UUD'!BR16)</f>
        <v>0</v>
      </c>
      <c r="AO16" s="132">
        <f>SUM(AIRAG!Z16+ALTANSHIREE!Z16+DALANGARGALAN!Z16+DELGEREH!Z16+IHHET!Z16+MANDAX!Z16+ORGON!Z16+SAIXANDULAAN!Z16+ULAANBADRAX!Z16+HATANBULAG!Z16+HOBSGOL!Z16+ERDENE!Z16+SAINSHAND!CW16+'ZAMIIN UUD'!BS16)</f>
        <v>0</v>
      </c>
      <c r="AP16" s="187">
        <f t="shared" si="4"/>
        <v>0</v>
      </c>
      <c r="AQ16" s="187">
        <f t="shared" si="5"/>
        <v>0</v>
      </c>
      <c r="AR16" s="187">
        <f t="shared" si="6"/>
        <v>0</v>
      </c>
      <c r="AS16" s="132">
        <f>SUM(AIRAG!AD16+ALTANSHIREE!AD16+DALANGARGALAN!AD16+DELGEREH!AD16+IHHET!AD16+MANDAX!AD16+ORGON!AD16+SAIXANDULAAN!AD16+ULAANBADRAX!AD16+HATANBULAG!AD16+HOBSGOL!AD16+ERDENE!AD16+SAINSHAND!DA16+'ZAMIIN UUD'!BW16)</f>
        <v>0</v>
      </c>
      <c r="AT16" s="132">
        <f>SUM(AIRAG!AE16+ALTANSHIREE!AE16+DALANGARGALAN!AE16+DELGEREH!AE16+IHHET!AE16+MANDAX!AE16+ORGON!AE16+SAIXANDULAAN!AE16+ULAANBADRAX!AE16+HATANBULAG!AE16+HOBSGOL!AE16+ERDENE!AE16+SAINSHAND!DB16+'ZAMIIN UUD'!BX16)</f>
        <v>0</v>
      </c>
      <c r="AU16" s="132">
        <f>SUM(AIRAG!AF16+ALTANSHIREE!AF16+DALANGARGALAN!AF16+DELGEREH!AF16+IHHET!AF16+MANDAX!AF16+ORGON!AF16+SAIXANDULAAN!AF16+ULAANBADRAX!AF16+HATANBULAG!AF16+HOBSGOL!AF16+ERDENE!AF16+SAINSHAND!DC16+'ZAMIIN UUD'!BY16)</f>
        <v>0</v>
      </c>
      <c r="AV16" s="132">
        <f>SUM(AIRAG!AG16+ALTANSHIREE!AG16+DALANGARGALAN!AG16+DELGEREH!AG16+IHHET!AG16+MANDAX!AG16+ORGON!AG16+SAIXANDULAAN!AG16+ULAANBADRAX!AG16+HATANBULAG!AG16+HOBSGOL!AG16+ERDENE!AG16+SAINSHAND!DD16+'ZAMIIN UUD'!BZ16)</f>
        <v>0</v>
      </c>
      <c r="AW16" s="132">
        <f>SUM(AIRAG!AH16+ALTANSHIREE!AH16+DALANGARGALAN!AH16+DELGEREH!AH16+IHHET!AH16+MANDAX!AH16+ORGON!AH16+SAIXANDULAAN!AH16+ULAANBADRAX!AH16+HATANBULAG!AH16+HOBSGOL!AH16+ERDENE!AH16+SAINSHAND!DE16+'ZAMIIN UUD'!CA16)</f>
        <v>0</v>
      </c>
      <c r="AX16" s="132">
        <f>SUM(AIRAG!AI16+ALTANSHIREE!AI16+DALANGARGALAN!AI16+DELGEREH!AI16+IHHET!AI16+MANDAX!AI16+ORGON!AI16+SAIXANDULAAN!AI16+ULAANBADRAX!AI16+HATANBULAG!AI16+HOBSGOL!AI16+ERDENE!AI16+SAINSHAND!DF16+'ZAMIIN UUD'!CB16)</f>
        <v>0</v>
      </c>
      <c r="AY16" s="187">
        <f t="shared" si="7"/>
        <v>0</v>
      </c>
      <c r="AZ16" s="187">
        <f t="shared" si="8"/>
        <v>0</v>
      </c>
      <c r="BA16" s="187">
        <f t="shared" si="9"/>
        <v>0</v>
      </c>
      <c r="BB16" s="187">
        <f t="shared" si="10"/>
        <v>791154800</v>
      </c>
      <c r="BC16" s="187">
        <f t="shared" si="11"/>
        <v>586277749.84000003</v>
      </c>
      <c r="BD16" s="187">
        <f t="shared" si="12"/>
        <v>-176286737.34</v>
      </c>
    </row>
    <row r="17" spans="1:56">
      <c r="A17" s="57">
        <v>10</v>
      </c>
      <c r="B17" s="58" t="s">
        <v>16</v>
      </c>
      <c r="C17" s="88">
        <f>SUM(AIRAG!C17+ALTANSHIREE!C17+DALANGARGALAN!C17+DELGEREH!C17+IHHET!C17+MANDAX!C17+ORGON!C17+SAIXANDULAAN!C17+ULAANBADRAX!C17+HATANBULAG!C17+HOBSGOL!C17+ERDENE!C17+SAINSHAND!C17+'ZAMIIN UUD'!C17)</f>
        <v>144438300</v>
      </c>
      <c r="D17" s="88">
        <f>SUM(AIRAG!D17+ALTANSHIREE!D17+DALANGARGALAN!D17+DELGEREH!D17+IHHET!D17+MANDAX!D17+ORGON!D17+SAIXANDULAAN!D17+ULAANBADRAX!D17+HATANBULAG!D17+HOBSGOL!D17+ERDENE!D17+SAINSHAND!D17+'ZAMIIN UUD'!D17)</f>
        <v>117329953.44</v>
      </c>
      <c r="E17" s="88">
        <f>SUM(AIRAG!E17+ALTANSHIREE!E17+DALANGARGALAN!E17+DELGEREH!E17+IHHET!E17+MANDAX!E17+ORGON!E17+SAIXANDULAAN!E17+ULAANBADRAX!E17+HATANBULAG!E17+HOBSGOL!E17+ERDENE!E17+SAINSHAND!E17+'ZAMIIN UUD'!E17)</f>
        <v>-20985755.579999998</v>
      </c>
      <c r="F17" s="88">
        <f>SUM(AIRAG!F17+ALTANSHIREE!F17+DALANGARGALAN!F17+DELGEREH!F17+IHHET!F17+MANDAX!F17+ORGON!F17+SAIXANDULAAN!F17+ULAANBADRAX!F17+HATANBULAG!F17+HOBSGOL!F17+ERDENE!F17+SAINSHAND!F17+SAINSHAND!L17+'ZAMIIN UUD'!F17)</f>
        <v>824259400</v>
      </c>
      <c r="G17" s="88">
        <f>SUM(AIRAG!G17+ALTANSHIREE!G17+DALANGARGALAN!G17+DELGEREH!G17+IHHET!G17+MANDAX!G17+ORGON!G17+SAIXANDULAAN!G17+ULAANBADRAX!G17+HATANBULAG!G17+HOBSGOL!G17+ERDENE!G17+SAINSHAND!G17+SAINSHAND!M17+'ZAMIIN UUD'!G17)</f>
        <v>668744551.45000005</v>
      </c>
      <c r="H17" s="88">
        <f>SUM(AIRAG!H17+ALTANSHIREE!H17+DALANGARGALAN!H17+DELGEREH!H17+IHHET!H17+MANDAX!H17+ORGON!H17+SAIXANDULAAN!H17+ULAANBADRAX!H17+HATANBULAG!H17+HOBSGOL!H17+ERDENE!H17+SAINSHAND!H17+SAINSHAND!N17+'ZAMIIN UUD'!H17)</f>
        <v>-121912010.23</v>
      </c>
      <c r="I17" s="88">
        <f>SUM(SAINSHAND!I17+'ZAMIIN UUD'!I17)</f>
        <v>214799300</v>
      </c>
      <c r="J17" s="88">
        <f>SUM(SAINSHAND!J17+'ZAMIIN UUD'!J17)</f>
        <v>184443063.11000001</v>
      </c>
      <c r="K17" s="88">
        <f>SUM(SAINSHAND!K17+'ZAMIIN UUD'!K17)</f>
        <v>-16803679.649999999</v>
      </c>
      <c r="L17" s="88">
        <f>SUM(SAINSHAND!O17+SAINSHAND!R17+'ZAMIIN UUD'!O17)</f>
        <v>103640000</v>
      </c>
      <c r="M17" s="88">
        <f>SUM(SAINSHAND!P17+SAINSHAND!S17+'ZAMIIN UUD'!P17)</f>
        <v>91527837.599999994</v>
      </c>
      <c r="N17" s="88">
        <f>SUM(SAINSHAND!Q17+SAINSHAND!T17+'ZAMIIN UUD'!Q17)</f>
        <v>-11886162.4</v>
      </c>
      <c r="O17" s="88">
        <f>SUM(SAINSHAND!U17+'ZAMIIN UUD'!L17)</f>
        <v>0</v>
      </c>
      <c r="P17" s="88">
        <f>SUM(SAINSHAND!V17+'ZAMIIN UUD'!M17)</f>
        <v>0</v>
      </c>
      <c r="Q17" s="88">
        <f>SUM(SAINSHAND!W17+'ZAMIIN UUD'!N17)</f>
        <v>0</v>
      </c>
      <c r="R17" s="88">
        <f>SUM('ZAMIIN UUD'!R17)</f>
        <v>32975500</v>
      </c>
      <c r="S17" s="88">
        <f>SUM('ZAMIIN UUD'!S17)</f>
        <v>32975500</v>
      </c>
      <c r="T17" s="88">
        <f>SUM('ZAMIIN UUD'!T17)</f>
        <v>-276600</v>
      </c>
      <c r="U17" s="88">
        <f>SUM(AIRAG!I17+ALTANSHIREE!I17+DALANGARGALAN!I17+DELGEREH!I17+IHHET!I17+MANDAX!I17+ORGON!I17+SAIXANDULAAN!I17+ULAANBADRAX!I17+HATANBULAG!I17+HOBSGOL!I17+ERDENE!I17+SAINSHAND!X17+'ZAMIIN UUD'!U17)</f>
        <v>0</v>
      </c>
      <c r="V17" s="88">
        <f>SUM(AIRAG!J17+ALTANSHIREE!J17+DALANGARGALAN!J17+DELGEREH!J17+IHHET!J17+MANDAX!J17+ORGON!J17+SAIXANDULAAN!J17+ULAANBADRAX!J17+HATANBULAG!J17+HOBSGOL!J17+ERDENE!J17+SAINSHAND!Y17+'ZAMIIN UUD'!V17)</f>
        <v>0</v>
      </c>
      <c r="W17" s="88">
        <f>SUM(AIRAG!K17+ALTANSHIREE!K17+DALANGARGALAN!K17+DELGEREH!K17+IHHET!K17+MANDAX!K17+ORGON!K17+SAIXANDULAAN!K17+ULAANBADRAX!K17+HATANBULAG!K17+HOBSGOL!K17+ERDENE!K17+SAINSHAND!Z17+'ZAMIIN UUD'!W17)</f>
        <v>0</v>
      </c>
      <c r="X17" s="88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8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8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8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8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8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8">
        <f>SUM(AIRAG!R17+ALTANSHIREE!R17+DALANGARGALAN!R17+DELGEREH!R17+IHHET!R17+MANDAX!R17+ORGON!R17+SAIXANDULAAN!R17+ULAANBADRAX!R17+HATANBULAG!R17+HOBSGOL!R17+ERDENE!R17+SAINSHAND!CL17)</f>
        <v>0</v>
      </c>
      <c r="AE17" s="88">
        <f>SUM(AIRAG!S17+ALTANSHIREE!S17+DALANGARGALAN!S17+DELGEREH!S17+IHHET!S17+MANDAX!S17+ORGON!S17+SAIXANDULAAN!S17+ULAANBADRAX!S17+HATANBULAG!S17+HOBSGOL!S17+ERDENE!S17+SAINSHAND!CM17)</f>
        <v>0</v>
      </c>
      <c r="AF17" s="88">
        <f>SUM(AIRAG!T17+ALTANSHIREE!T17+DALANGARGALAN!T17+DELGEREH!T17+IHHET!T17+MANDAX!T17+ORGON!T17+SAIXANDULAAN!T17+ULAANBADRAX!T17+HATANBULAG!T17+HOBSGOL!T17+ERDENE!T17+SAINSHAND!CN17)</f>
        <v>0</v>
      </c>
      <c r="AG17" s="88">
        <f>SUM(SAINSHAND!CO17+'ZAMIIN UUD'!BK17)</f>
        <v>0</v>
      </c>
      <c r="AH17" s="88">
        <f>SUM(SAINSHAND!CP17+'ZAMIIN UUD'!BL17)</f>
        <v>0</v>
      </c>
      <c r="AI17" s="88">
        <f>SUM(SAINSHAND!CQ17+'ZAMIIN UUD'!BM17)</f>
        <v>0</v>
      </c>
      <c r="AJ17" s="90">
        <f t="shared" si="1"/>
        <v>1320112500</v>
      </c>
      <c r="AK17" s="90">
        <f t="shared" si="2"/>
        <v>1095020905.6000001</v>
      </c>
      <c r="AL17" s="90">
        <f t="shared" si="3"/>
        <v>-171864207.86000001</v>
      </c>
      <c r="AM17" s="88">
        <f>SUM(AIRAG!X17+ALTANSHIREE!X17+DALANGARGALAN!X17+DELGEREH!X17+IHHET!X17+MANDAX!X17+ORGON!X17+SAIXANDULAAN!X17+ULAANBADRAX!X17+HATANBULAG!X17+HOBSGOL!X17+ERDENE!X17+SAINSHAND!CU17+'ZAMIIN UUD'!BQ17)</f>
        <v>0</v>
      </c>
      <c r="AN17" s="88">
        <f>SUM(AIRAG!Y17+ALTANSHIREE!Y17+DALANGARGALAN!Y17+DELGEREH!Y17+IHHET!Y17+MANDAX!Y17+ORGON!Y17+SAIXANDULAAN!Y17+ULAANBADRAX!Y17+HATANBULAG!Y17+HOBSGOL!Y17+ERDENE!Y17+SAINSHAND!CV17+'ZAMIIN UUD'!BR17)</f>
        <v>0</v>
      </c>
      <c r="AO17" s="88">
        <f>SUM(AIRAG!Z17+ALTANSHIREE!Z17+DALANGARGALAN!Z17+DELGEREH!Z17+IHHET!Z17+MANDAX!Z17+ORGON!Z17+SAIXANDULAAN!Z17+ULAANBADRAX!Z17+HATANBULAG!Z17+HOBSGOL!Z17+ERDENE!Z17+SAINSHAND!CW17+'ZAMIIN UUD'!BS17)</f>
        <v>0</v>
      </c>
      <c r="AP17" s="90">
        <f t="shared" si="4"/>
        <v>0</v>
      </c>
      <c r="AQ17" s="90">
        <f t="shared" si="5"/>
        <v>0</v>
      </c>
      <c r="AR17" s="90">
        <f t="shared" si="6"/>
        <v>0</v>
      </c>
      <c r="AS17" s="88">
        <f>SUM(AIRAG!AD17+ALTANSHIREE!AD17+DALANGARGALAN!AD17+DELGEREH!AD17+IHHET!AD17+MANDAX!AD17+ORGON!AD17+SAIXANDULAAN!AD17+ULAANBADRAX!AD17+HATANBULAG!AD17+HOBSGOL!AD17+ERDENE!AD17+SAINSHAND!DA17+'ZAMIIN UUD'!BW17)</f>
        <v>0</v>
      </c>
      <c r="AT17" s="88">
        <f>SUM(AIRAG!AE17+ALTANSHIREE!AE17+DALANGARGALAN!AE17+DELGEREH!AE17+IHHET!AE17+MANDAX!AE17+ORGON!AE17+SAIXANDULAAN!AE17+ULAANBADRAX!AE17+HATANBULAG!AE17+HOBSGOL!AE17+ERDENE!AE17+SAINSHAND!DB17+'ZAMIIN UUD'!BX17)</f>
        <v>0</v>
      </c>
      <c r="AU17" s="88">
        <f>SUM(AIRAG!AF17+ALTANSHIREE!AF17+DALANGARGALAN!AF17+DELGEREH!AF17+IHHET!AF17+MANDAX!AF17+ORGON!AF17+SAIXANDULAAN!AF17+ULAANBADRAX!AF17+HATANBULAG!AF17+HOBSGOL!AF17+ERDENE!AF17+SAINSHAND!DC17+'ZAMIIN UUD'!BY17)</f>
        <v>0</v>
      </c>
      <c r="AV17" s="88">
        <f>SUM(AIRAG!AG17+ALTANSHIREE!AG17+DALANGARGALAN!AG17+DELGEREH!AG17+IHHET!AG17+MANDAX!AG17+ORGON!AG17+SAIXANDULAAN!AG17+ULAANBADRAX!AG17+HATANBULAG!AG17+HOBSGOL!AG17+ERDENE!AG17+SAINSHAND!DD17+'ZAMIIN UUD'!BZ17)</f>
        <v>0</v>
      </c>
      <c r="AW17" s="88">
        <f>SUM(AIRAG!AH17+ALTANSHIREE!AH17+DALANGARGALAN!AH17+DELGEREH!AH17+IHHET!AH17+MANDAX!AH17+ORGON!AH17+SAIXANDULAAN!AH17+ULAANBADRAX!AH17+HATANBULAG!AH17+HOBSGOL!AH17+ERDENE!AH17+SAINSHAND!DE17+'ZAMIIN UUD'!CA17)</f>
        <v>0</v>
      </c>
      <c r="AX17" s="88">
        <f>SUM(AIRAG!AI17+ALTANSHIREE!AI17+DALANGARGALAN!AI17+DELGEREH!AI17+IHHET!AI17+MANDAX!AI17+ORGON!AI17+SAIXANDULAAN!AI17+ULAANBADRAX!AI17+HATANBULAG!AI17+HOBSGOL!AI17+ERDENE!AI17+SAINSHAND!DF17+'ZAMIIN UUD'!CB17)</f>
        <v>0</v>
      </c>
      <c r="AY17" s="90">
        <f t="shared" si="7"/>
        <v>0</v>
      </c>
      <c r="AZ17" s="90">
        <f t="shared" si="8"/>
        <v>0</v>
      </c>
      <c r="BA17" s="90">
        <f t="shared" si="9"/>
        <v>0</v>
      </c>
      <c r="BB17" s="90">
        <f t="shared" si="10"/>
        <v>1320112500</v>
      </c>
      <c r="BC17" s="90">
        <f t="shared" si="11"/>
        <v>1095020905.6000001</v>
      </c>
      <c r="BD17" s="90">
        <f t="shared" si="12"/>
        <v>-171864207.86000001</v>
      </c>
    </row>
    <row r="18" spans="1:56">
      <c r="A18" s="13">
        <v>11</v>
      </c>
      <c r="B18" s="15" t="s">
        <v>13</v>
      </c>
      <c r="C18" s="132">
        <f>SUM(AIRAG!C18+ALTANSHIREE!C18+DALANGARGALAN!C18+DELGEREH!C18+IHHET!C18+MANDAX!C18+ORGON!C18+SAIXANDULAAN!C18+ULAANBADRAX!C18+HATANBULAG!C18+HOBSGOL!C18+ERDENE!C18+SAINSHAND!C18+'ZAMIIN UUD'!C18)</f>
        <v>98094800</v>
      </c>
      <c r="D18" s="132">
        <f>SUM(AIRAG!D18+ALTANSHIREE!D18+DALANGARGALAN!D18+DELGEREH!D18+IHHET!D18+MANDAX!D18+ORGON!D18+SAIXANDULAAN!D18+ULAANBADRAX!D18+HATANBULAG!D18+HOBSGOL!D18+ERDENE!D18+SAINSHAND!D18+'ZAMIIN UUD'!D18)</f>
        <v>82079230.930000007</v>
      </c>
      <c r="E18" s="132">
        <f>SUM(AIRAG!E18+ALTANSHIREE!E18+DALANGARGALAN!E18+DELGEREH!E18+IHHET!E18+MANDAX!E18+ORGON!E18+SAIXANDULAAN!E18+ULAANBADRAX!E18+HATANBULAG!E18+HOBSGOL!E18+ERDENE!E18+SAINSHAND!E18+'ZAMIIN UUD'!E18)</f>
        <v>-10678805.190000001</v>
      </c>
      <c r="F18" s="132">
        <f>SUM(AIRAG!F18+ALTANSHIREE!F18+DALANGARGALAN!F18+DELGEREH!F18+IHHET!F18+MANDAX!F18+ORGON!F18+SAIXANDULAAN!F18+ULAANBADRAX!F18+HATANBULAG!F18+HOBSGOL!F18+ERDENE!F18+SAINSHAND!F18+SAINSHAND!L18+'ZAMIIN UUD'!F18)</f>
        <v>559484900</v>
      </c>
      <c r="G18" s="132">
        <f>SUM(AIRAG!G18+ALTANSHIREE!G18+DALANGARGALAN!G18+DELGEREH!G18+IHHET!G18+MANDAX!G18+ORGON!G18+SAIXANDULAAN!G18+ULAANBADRAX!G18+HATANBULAG!G18+HOBSGOL!G18+ERDENE!G18+SAINSHAND!G18+SAINSHAND!M18+'ZAMIIN UUD'!G18)</f>
        <v>476281465.78000003</v>
      </c>
      <c r="H18" s="132">
        <f>SUM(AIRAG!H18+ALTANSHIREE!H18+DALANGARGALAN!H18+DELGEREH!H18+IHHET!H18+MANDAX!H18+ORGON!H18+SAIXANDULAAN!H18+ULAANBADRAX!H18+HATANBULAG!H18+HOBSGOL!H18+ERDENE!H18+SAINSHAND!H18+SAINSHAND!N18+'ZAMIIN UUD'!H18)</f>
        <v>-61231095.350000009</v>
      </c>
      <c r="I18" s="132">
        <f>SUM(SAINSHAND!I18+'ZAMIIN UUD'!I18)</f>
        <v>140376900</v>
      </c>
      <c r="J18" s="132">
        <f>SUM(SAINSHAND!J18+'ZAMIIN UUD'!J18)</f>
        <v>124710065.98999999</v>
      </c>
      <c r="K18" s="132">
        <f>SUM(SAINSHAND!K18+'ZAMIIN UUD'!K18)</f>
        <v>-6575853.0800000001</v>
      </c>
      <c r="L18" s="132">
        <f>SUM(SAINSHAND!O18+SAINSHAND!R18+'ZAMIIN UUD'!O18)</f>
        <v>70702200</v>
      </c>
      <c r="M18" s="132">
        <f>SUM(SAINSHAND!P18+SAINSHAND!S18+'ZAMIIN UUD'!P18)</f>
        <v>61333357.600000001</v>
      </c>
      <c r="N18" s="132">
        <f>SUM(SAINSHAND!Q18+SAINSHAND!T18+'ZAMIIN UUD'!Q18)</f>
        <v>-9215142.4000000004</v>
      </c>
      <c r="O18" s="132">
        <f>SUM(SAINSHAND!U18+'ZAMIIN UUD'!L18)</f>
        <v>0</v>
      </c>
      <c r="P18" s="132">
        <f>SUM(SAINSHAND!V18+'ZAMIIN UUD'!M18)</f>
        <v>0</v>
      </c>
      <c r="Q18" s="132">
        <f>SUM(SAINSHAND!W18+'ZAMIIN UUD'!N18)</f>
        <v>0</v>
      </c>
      <c r="R18" s="132">
        <f>SUM('ZAMIIN UUD'!R18)</f>
        <v>22423200</v>
      </c>
      <c r="S18" s="132">
        <f>SUM('ZAMIIN UUD'!S18)</f>
        <v>22423200</v>
      </c>
      <c r="T18" s="132">
        <f>SUM('ZAMIIN UUD'!T18)</f>
        <v>-188100</v>
      </c>
      <c r="U18" s="132">
        <f>SUM(AIRAG!I18+ALTANSHIREE!I18+DALANGARGALAN!I18+DELGEREH!I18+IHHET!I18+MANDAX!I18+ORGON!I18+SAIXANDULAAN!I18+ULAANBADRAX!I18+HATANBULAG!I18+HOBSGOL!I18+ERDENE!I18+SAINSHAND!X18+'ZAMIIN UUD'!U18)</f>
        <v>0</v>
      </c>
      <c r="V18" s="132">
        <f>SUM(AIRAG!J18+ALTANSHIREE!J18+DALANGARGALAN!J18+DELGEREH!J18+IHHET!J18+MANDAX!J18+ORGON!J18+SAIXANDULAAN!J18+ULAANBADRAX!J18+HATANBULAG!J18+HOBSGOL!J18+ERDENE!J18+SAINSHAND!Y18+'ZAMIIN UUD'!V18)</f>
        <v>0</v>
      </c>
      <c r="W18" s="132">
        <f>SUM(AIRAG!K18+ALTANSHIREE!K18+DALANGARGALAN!K18+DELGEREH!K18+IHHET!K18+MANDAX!K18+ORGON!K18+SAIXANDULAAN!K18+ULAANBADRAX!K18+HATANBULAG!K18+HOBSGOL!K18+ERDENE!K18+SAINSHAND!Z18+'ZAMIIN UUD'!W18)</f>
        <v>0</v>
      </c>
      <c r="X18" s="13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3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3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3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3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3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32">
        <f>SUM(AIRAG!R18+ALTANSHIREE!R18+DALANGARGALAN!R18+DELGEREH!R18+IHHET!R18+MANDAX!R18+ORGON!R18+SAIXANDULAAN!R18+ULAANBADRAX!R18+HATANBULAG!R18+HOBSGOL!R18+ERDENE!R18+SAINSHAND!CL18)</f>
        <v>0</v>
      </c>
      <c r="AE18" s="132">
        <f>SUM(AIRAG!S18+ALTANSHIREE!S18+DALANGARGALAN!S18+DELGEREH!S18+IHHET!S18+MANDAX!S18+ORGON!S18+SAIXANDULAAN!S18+ULAANBADRAX!S18+HATANBULAG!S18+HOBSGOL!S18+ERDENE!S18+SAINSHAND!CM18)</f>
        <v>0</v>
      </c>
      <c r="AF18" s="132">
        <f>SUM(AIRAG!T18+ALTANSHIREE!T18+DALANGARGALAN!T18+DELGEREH!T18+IHHET!T18+MANDAX!T18+ORGON!T18+SAIXANDULAAN!T18+ULAANBADRAX!T18+HATANBULAG!T18+HOBSGOL!T18+ERDENE!T18+SAINSHAND!CN18)</f>
        <v>0</v>
      </c>
      <c r="AG18" s="132">
        <f>SUM(SAINSHAND!CO18+'ZAMIIN UUD'!BK18)</f>
        <v>0</v>
      </c>
      <c r="AH18" s="132">
        <f>SUM(SAINSHAND!CP18+'ZAMIIN UUD'!BL18)</f>
        <v>0</v>
      </c>
      <c r="AI18" s="132">
        <f>SUM(SAINSHAND!CQ18+'ZAMIIN UUD'!BM18)</f>
        <v>0</v>
      </c>
      <c r="AJ18" s="187">
        <f t="shared" si="1"/>
        <v>891082000</v>
      </c>
      <c r="AK18" s="187">
        <f t="shared" si="2"/>
        <v>766827320.30000007</v>
      </c>
      <c r="AL18" s="187">
        <f t="shared" si="3"/>
        <v>-87888996.020000011</v>
      </c>
      <c r="AM18" s="132">
        <f>SUM(AIRAG!X18+ALTANSHIREE!X18+DALANGARGALAN!X18+DELGEREH!X18+IHHET!X18+MANDAX!X18+ORGON!X18+SAIXANDULAAN!X18+ULAANBADRAX!X18+HATANBULAG!X18+HOBSGOL!X18+ERDENE!X18+SAINSHAND!CU18+'ZAMIIN UUD'!BQ18)</f>
        <v>0</v>
      </c>
      <c r="AN18" s="132">
        <f>SUM(AIRAG!Y18+ALTANSHIREE!Y18+DALANGARGALAN!Y18+DELGEREH!Y18+IHHET!Y18+MANDAX!Y18+ORGON!Y18+SAIXANDULAAN!Y18+ULAANBADRAX!Y18+HATANBULAG!Y18+HOBSGOL!Y18+ERDENE!Y18+SAINSHAND!CV18+'ZAMIIN UUD'!BR18)</f>
        <v>0</v>
      </c>
      <c r="AO18" s="132">
        <f>SUM(AIRAG!Z18+ALTANSHIREE!Z18+DALANGARGALAN!Z18+DELGEREH!Z18+IHHET!Z18+MANDAX!Z18+ORGON!Z18+SAIXANDULAAN!Z18+ULAANBADRAX!Z18+HATANBULAG!Z18+HOBSGOL!Z18+ERDENE!Z18+SAINSHAND!CW18+'ZAMIIN UUD'!BS18)</f>
        <v>0</v>
      </c>
      <c r="AP18" s="187">
        <f t="shared" si="4"/>
        <v>0</v>
      </c>
      <c r="AQ18" s="187">
        <f t="shared" si="5"/>
        <v>0</v>
      </c>
      <c r="AR18" s="187">
        <f t="shared" si="6"/>
        <v>0</v>
      </c>
      <c r="AS18" s="132">
        <f>SUM(AIRAG!AD18+ALTANSHIREE!AD18+DALANGARGALAN!AD18+DELGEREH!AD18+IHHET!AD18+MANDAX!AD18+ORGON!AD18+SAIXANDULAAN!AD18+ULAANBADRAX!AD18+HATANBULAG!AD18+HOBSGOL!AD18+ERDENE!AD18+SAINSHAND!DA18+'ZAMIIN UUD'!BW18)</f>
        <v>0</v>
      </c>
      <c r="AT18" s="132">
        <f>SUM(AIRAG!AE18+ALTANSHIREE!AE18+DALANGARGALAN!AE18+DELGEREH!AE18+IHHET!AE18+MANDAX!AE18+ORGON!AE18+SAIXANDULAAN!AE18+ULAANBADRAX!AE18+HATANBULAG!AE18+HOBSGOL!AE18+ERDENE!AE18+SAINSHAND!DB18+'ZAMIIN UUD'!BX18)</f>
        <v>0</v>
      </c>
      <c r="AU18" s="132">
        <f>SUM(AIRAG!AF18+ALTANSHIREE!AF18+DALANGARGALAN!AF18+DELGEREH!AF18+IHHET!AF18+MANDAX!AF18+ORGON!AF18+SAIXANDULAAN!AF18+ULAANBADRAX!AF18+HATANBULAG!AF18+HOBSGOL!AF18+ERDENE!AF18+SAINSHAND!DC18+'ZAMIIN UUD'!BY18)</f>
        <v>0</v>
      </c>
      <c r="AV18" s="132">
        <f>SUM(AIRAG!AG18+ALTANSHIREE!AG18+DALANGARGALAN!AG18+DELGEREH!AG18+IHHET!AG18+MANDAX!AG18+ORGON!AG18+SAIXANDULAAN!AG18+ULAANBADRAX!AG18+HATANBULAG!AG18+HOBSGOL!AG18+ERDENE!AG18+SAINSHAND!DD18+'ZAMIIN UUD'!BZ18)</f>
        <v>0</v>
      </c>
      <c r="AW18" s="132">
        <f>SUM(AIRAG!AH18+ALTANSHIREE!AH18+DALANGARGALAN!AH18+DELGEREH!AH18+IHHET!AH18+MANDAX!AH18+ORGON!AH18+SAIXANDULAAN!AH18+ULAANBADRAX!AH18+HATANBULAG!AH18+HOBSGOL!AH18+ERDENE!AH18+SAINSHAND!DE18+'ZAMIIN UUD'!CA18)</f>
        <v>0</v>
      </c>
      <c r="AX18" s="132">
        <f>SUM(AIRAG!AI18+ALTANSHIREE!AI18+DALANGARGALAN!AI18+DELGEREH!AI18+IHHET!AI18+MANDAX!AI18+ORGON!AI18+SAIXANDULAAN!AI18+ULAANBADRAX!AI18+HATANBULAG!AI18+HOBSGOL!AI18+ERDENE!AI18+SAINSHAND!DF18+'ZAMIIN UUD'!CB18)</f>
        <v>0</v>
      </c>
      <c r="AY18" s="187">
        <f t="shared" si="7"/>
        <v>0</v>
      </c>
      <c r="AZ18" s="187">
        <f t="shared" si="8"/>
        <v>0</v>
      </c>
      <c r="BA18" s="187">
        <f t="shared" si="9"/>
        <v>0</v>
      </c>
      <c r="BB18" s="187">
        <f t="shared" si="10"/>
        <v>891082000</v>
      </c>
      <c r="BC18" s="187">
        <f t="shared" si="11"/>
        <v>766827320.30000007</v>
      </c>
      <c r="BD18" s="187">
        <f t="shared" si="12"/>
        <v>-87888996.020000011</v>
      </c>
    </row>
    <row r="19" spans="1:56">
      <c r="A19" s="13">
        <v>12</v>
      </c>
      <c r="B19" s="15" t="s">
        <v>14</v>
      </c>
      <c r="C19" s="132">
        <f>SUM(AIRAG!C19+ALTANSHIREE!C19+DALANGARGALAN!C19+DELGEREH!C19+IHHET!C19+MANDAX!C19+ORGON!C19+SAIXANDULAAN!C19+ULAANBADRAX!C19+HATANBULAG!C19+HOBSGOL!C19+ERDENE!C19+SAINSHAND!C19+'ZAMIIN UUD'!C19)</f>
        <v>11395300</v>
      </c>
      <c r="D19" s="132">
        <f>SUM(AIRAG!D19+ALTANSHIREE!D19+DALANGARGALAN!D19+DELGEREH!D19+IHHET!D19+MANDAX!D19+ORGON!D19+SAIXANDULAAN!D19+ULAANBADRAX!D19+HATANBULAG!D19+HOBSGOL!D19+ERDENE!D19+SAINSHAND!D19+'ZAMIIN UUD'!D19)</f>
        <v>9031795.0499999989</v>
      </c>
      <c r="E19" s="132">
        <f>SUM(AIRAG!E19+ALTANSHIREE!E19+DALANGARGALAN!E19+DELGEREH!E19+IHHET!E19+MANDAX!E19+ORGON!E19+SAIXANDULAAN!E19+ULAANBADRAX!E19+HATANBULAG!E19+HOBSGOL!E19+ERDENE!E19+SAINSHAND!E19+'ZAMIIN UUD'!E19)</f>
        <v>-1649338.62</v>
      </c>
      <c r="F19" s="132">
        <f>SUM(AIRAG!F19+ALTANSHIREE!F19+DALANGARGALAN!F19+DELGEREH!F19+IHHET!F19+MANDAX!F19+ORGON!F19+SAIXANDULAAN!F19+ULAANBADRAX!F19+HATANBULAG!F19+HOBSGOL!F19+ERDENE!F19+SAINSHAND!F19+SAINSHAND!L19+'ZAMIIN UUD'!F19)</f>
        <v>63728900</v>
      </c>
      <c r="G19" s="132">
        <f>SUM(AIRAG!G19+ALTANSHIREE!G19+DALANGARGALAN!G19+DELGEREH!G19+IHHET!G19+MANDAX!G19+ORGON!G19+SAIXANDULAAN!G19+ULAANBADRAX!G19+HATANBULAG!G19+HOBSGOL!G19+ERDENE!G19+SAINSHAND!G19+SAINSHAND!M19+'ZAMIIN UUD'!G19)</f>
        <v>49424855.980000004</v>
      </c>
      <c r="H19" s="132">
        <f>SUM(AIRAG!H19+ALTANSHIREE!H19+DALANGARGALAN!H19+DELGEREH!H19+IHHET!H19+MANDAX!H19+ORGON!H19+SAIXANDULAAN!H19+ULAANBADRAX!H19+HATANBULAG!H19+HOBSGOL!H19+ERDENE!H19+SAINSHAND!H19+SAINSHAND!N19+'ZAMIIN UUD'!H19)</f>
        <v>-11934012.85</v>
      </c>
      <c r="I19" s="132">
        <f>SUM(SAINSHAND!I19+'ZAMIIN UUD'!I19)</f>
        <v>18466800</v>
      </c>
      <c r="J19" s="132">
        <f>SUM(SAINSHAND!J19+'ZAMIIN UUD'!J19)</f>
        <v>16105576.529999999</v>
      </c>
      <c r="K19" s="132">
        <f>SUM(SAINSHAND!K19+'ZAMIIN UUD'!K19)</f>
        <v>-1203766.8999999999</v>
      </c>
      <c r="L19" s="132">
        <f>SUM(SAINSHAND!O19+SAINSHAND!R19+'ZAMIIN UUD'!O19)</f>
        <v>7983600</v>
      </c>
      <c r="M19" s="132">
        <f>SUM(SAINSHAND!P19+SAINSHAND!S19+'ZAMIIN UUD'!P19)</f>
        <v>7291720</v>
      </c>
      <c r="N19" s="132">
        <f>SUM(SAINSHAND!Q19+SAINSHAND!T19+'ZAMIIN UUD'!Q19)</f>
        <v>-673580</v>
      </c>
      <c r="O19" s="132">
        <f>SUM(SAINSHAND!U19+'ZAMIIN UUD'!L19)</f>
        <v>0</v>
      </c>
      <c r="P19" s="132">
        <f>SUM(SAINSHAND!V19+'ZAMIIN UUD'!M19)</f>
        <v>0</v>
      </c>
      <c r="Q19" s="132">
        <f>SUM(SAINSHAND!W19+'ZAMIIN UUD'!N19)</f>
        <v>0</v>
      </c>
      <c r="R19" s="132">
        <f>SUM('ZAMIIN UUD'!R19)</f>
        <v>2638200</v>
      </c>
      <c r="S19" s="132">
        <f>SUM('ZAMIIN UUD'!S19)</f>
        <v>2638200</v>
      </c>
      <c r="T19" s="132">
        <f>SUM('ZAMIIN UUD'!T19)</f>
        <v>-22100</v>
      </c>
      <c r="U19" s="132">
        <f>SUM(AIRAG!I19+ALTANSHIREE!I19+DALANGARGALAN!I19+DELGEREH!I19+IHHET!I19+MANDAX!I19+ORGON!I19+SAIXANDULAAN!I19+ULAANBADRAX!I19+HATANBULAG!I19+HOBSGOL!I19+ERDENE!I19+SAINSHAND!X19+'ZAMIIN UUD'!U19)</f>
        <v>0</v>
      </c>
      <c r="V19" s="132">
        <f>SUM(AIRAG!J19+ALTANSHIREE!J19+DALANGARGALAN!J19+DELGEREH!J19+IHHET!J19+MANDAX!J19+ORGON!J19+SAIXANDULAAN!J19+ULAANBADRAX!J19+HATANBULAG!J19+HOBSGOL!J19+ERDENE!J19+SAINSHAND!Y19+'ZAMIIN UUD'!V19)</f>
        <v>0</v>
      </c>
      <c r="W19" s="132">
        <f>SUM(AIRAG!K19+ALTANSHIREE!K19+DALANGARGALAN!K19+DELGEREH!K19+IHHET!K19+MANDAX!K19+ORGON!K19+SAIXANDULAAN!K19+ULAANBADRAX!K19+HATANBULAG!K19+HOBSGOL!K19+ERDENE!K19+SAINSHAND!Z19+'ZAMIIN UUD'!W19)</f>
        <v>0</v>
      </c>
      <c r="X19" s="13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3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3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3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3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3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32">
        <f>SUM(AIRAG!R19+ALTANSHIREE!R19+DALANGARGALAN!R19+DELGEREH!R19+IHHET!R19+MANDAX!R19+ORGON!R19+SAIXANDULAAN!R19+ULAANBADRAX!R19+HATANBULAG!R19+HOBSGOL!R19+ERDENE!R19+SAINSHAND!CL19)</f>
        <v>0</v>
      </c>
      <c r="AE19" s="132">
        <f>SUM(AIRAG!S19+ALTANSHIREE!S19+DALANGARGALAN!S19+DELGEREH!S19+IHHET!S19+MANDAX!S19+ORGON!S19+SAIXANDULAAN!S19+ULAANBADRAX!S19+HATANBULAG!S19+HOBSGOL!S19+ERDENE!S19+SAINSHAND!CM19)</f>
        <v>0</v>
      </c>
      <c r="AF19" s="132">
        <f>SUM(AIRAG!T19+ALTANSHIREE!T19+DALANGARGALAN!T19+DELGEREH!T19+IHHET!T19+MANDAX!T19+ORGON!T19+SAIXANDULAAN!T19+ULAANBADRAX!T19+HATANBULAG!T19+HOBSGOL!T19+ERDENE!T19+SAINSHAND!CN19)</f>
        <v>0</v>
      </c>
      <c r="AG19" s="132">
        <f>SUM(SAINSHAND!CO19+'ZAMIIN UUD'!BK19)</f>
        <v>0</v>
      </c>
      <c r="AH19" s="132">
        <f>SUM(SAINSHAND!CP19+'ZAMIIN UUD'!BL19)</f>
        <v>0</v>
      </c>
      <c r="AI19" s="132">
        <f>SUM(SAINSHAND!CQ19+'ZAMIIN UUD'!BM19)</f>
        <v>0</v>
      </c>
      <c r="AJ19" s="187">
        <f t="shared" si="1"/>
        <v>104212800</v>
      </c>
      <c r="AK19" s="187">
        <f t="shared" si="2"/>
        <v>84492147.560000002</v>
      </c>
      <c r="AL19" s="187">
        <f t="shared" si="3"/>
        <v>-15482798.369999999</v>
      </c>
      <c r="AM19" s="132">
        <f>SUM(AIRAG!X19+ALTANSHIREE!X19+DALANGARGALAN!X19+DELGEREH!X19+IHHET!X19+MANDAX!X19+ORGON!X19+SAIXANDULAAN!X19+ULAANBADRAX!X19+HATANBULAG!X19+HOBSGOL!X19+ERDENE!X19+SAINSHAND!CU19+'ZAMIIN UUD'!BQ19)</f>
        <v>0</v>
      </c>
      <c r="AN19" s="132">
        <f>SUM(AIRAG!Y19+ALTANSHIREE!Y19+DALANGARGALAN!Y19+DELGEREH!Y19+IHHET!Y19+MANDAX!Y19+ORGON!Y19+SAIXANDULAAN!Y19+ULAANBADRAX!Y19+HATANBULAG!Y19+HOBSGOL!Y19+ERDENE!Y19+SAINSHAND!CV19+'ZAMIIN UUD'!BR19)</f>
        <v>0</v>
      </c>
      <c r="AO19" s="132">
        <f>SUM(AIRAG!Z19+ALTANSHIREE!Z19+DALANGARGALAN!Z19+DELGEREH!Z19+IHHET!Z19+MANDAX!Z19+ORGON!Z19+SAIXANDULAAN!Z19+ULAANBADRAX!Z19+HATANBULAG!Z19+HOBSGOL!Z19+ERDENE!Z19+SAINSHAND!CW19+'ZAMIIN UUD'!BS19)</f>
        <v>0</v>
      </c>
      <c r="AP19" s="187">
        <f t="shared" si="4"/>
        <v>0</v>
      </c>
      <c r="AQ19" s="187">
        <f t="shared" si="5"/>
        <v>0</v>
      </c>
      <c r="AR19" s="187">
        <f t="shared" si="6"/>
        <v>0</v>
      </c>
      <c r="AS19" s="132">
        <f>SUM(AIRAG!AD19+ALTANSHIREE!AD19+DALANGARGALAN!AD19+DELGEREH!AD19+IHHET!AD19+MANDAX!AD19+ORGON!AD19+SAIXANDULAAN!AD19+ULAANBADRAX!AD19+HATANBULAG!AD19+HOBSGOL!AD19+ERDENE!AD19+SAINSHAND!DA19+'ZAMIIN UUD'!BW19)</f>
        <v>0</v>
      </c>
      <c r="AT19" s="132">
        <f>SUM(AIRAG!AE19+ALTANSHIREE!AE19+DALANGARGALAN!AE19+DELGEREH!AE19+IHHET!AE19+MANDAX!AE19+ORGON!AE19+SAIXANDULAAN!AE19+ULAANBADRAX!AE19+HATANBULAG!AE19+HOBSGOL!AE19+ERDENE!AE19+SAINSHAND!DB19+'ZAMIIN UUD'!BX19)</f>
        <v>0</v>
      </c>
      <c r="AU19" s="132">
        <f>SUM(AIRAG!AF19+ALTANSHIREE!AF19+DALANGARGALAN!AF19+DELGEREH!AF19+IHHET!AF19+MANDAX!AF19+ORGON!AF19+SAIXANDULAAN!AF19+ULAANBADRAX!AF19+HATANBULAG!AF19+HOBSGOL!AF19+ERDENE!AF19+SAINSHAND!DC19+'ZAMIIN UUD'!BY19)</f>
        <v>0</v>
      </c>
      <c r="AV19" s="132">
        <f>SUM(AIRAG!AG19+ALTANSHIREE!AG19+DALANGARGALAN!AG19+DELGEREH!AG19+IHHET!AG19+MANDAX!AG19+ORGON!AG19+SAIXANDULAAN!AG19+ULAANBADRAX!AG19+HATANBULAG!AG19+HOBSGOL!AG19+ERDENE!AG19+SAINSHAND!DD19+'ZAMIIN UUD'!BZ19)</f>
        <v>0</v>
      </c>
      <c r="AW19" s="132">
        <f>SUM(AIRAG!AH19+ALTANSHIREE!AH19+DALANGARGALAN!AH19+DELGEREH!AH19+IHHET!AH19+MANDAX!AH19+ORGON!AH19+SAIXANDULAAN!AH19+ULAANBADRAX!AH19+HATANBULAG!AH19+HOBSGOL!AH19+ERDENE!AH19+SAINSHAND!DE19+'ZAMIIN UUD'!CA19)</f>
        <v>0</v>
      </c>
      <c r="AX19" s="132">
        <f>SUM(AIRAG!AI19+ALTANSHIREE!AI19+DALANGARGALAN!AI19+DELGEREH!AI19+IHHET!AI19+MANDAX!AI19+ORGON!AI19+SAIXANDULAAN!AI19+ULAANBADRAX!AI19+HATANBULAG!AI19+HOBSGOL!AI19+ERDENE!AI19+SAINSHAND!DF19+'ZAMIIN UUD'!CB19)</f>
        <v>0</v>
      </c>
      <c r="AY19" s="187">
        <f t="shared" si="7"/>
        <v>0</v>
      </c>
      <c r="AZ19" s="187">
        <f t="shared" si="8"/>
        <v>0</v>
      </c>
      <c r="BA19" s="187">
        <f t="shared" si="9"/>
        <v>0</v>
      </c>
      <c r="BB19" s="187">
        <f t="shared" si="10"/>
        <v>104212800</v>
      </c>
      <c r="BC19" s="187">
        <f t="shared" si="11"/>
        <v>84492147.560000002</v>
      </c>
      <c r="BD19" s="187">
        <f t="shared" si="12"/>
        <v>-15482798.369999999</v>
      </c>
    </row>
    <row r="20" spans="1:56">
      <c r="A20" s="13">
        <v>13</v>
      </c>
      <c r="B20" s="15" t="s">
        <v>15</v>
      </c>
      <c r="C20" s="132">
        <f>SUM(AIRAG!C20+ALTANSHIREE!C20+DALANGARGALAN!C20+DELGEREH!C20+IHHET!C20+MANDAX!C20+ORGON!C20+SAIXANDULAAN!C20+ULAANBADRAX!C20+HATANBULAG!C20+HOBSGOL!C20+ERDENE!C20+SAINSHAND!C20+'ZAMIIN UUD'!C20)</f>
        <v>9478400</v>
      </c>
      <c r="D20" s="132">
        <f>SUM(AIRAG!D20+ALTANSHIREE!D20+DALANGARGALAN!D20+DELGEREH!D20+IHHET!D20+MANDAX!D20+ORGON!D20+SAIXANDULAAN!D20+ULAANBADRAX!D20+HATANBULAG!D20+HOBSGOL!D20+ERDENE!D20+SAINSHAND!D20+'ZAMIIN UUD'!D20)</f>
        <v>6141221.1299999999</v>
      </c>
      <c r="E20" s="132">
        <f>SUM(AIRAG!E20+ALTANSHIREE!E20+DALANGARGALAN!E20+DELGEREH!E20+IHHET!E20+MANDAX!E20+ORGON!E20+SAIXANDULAAN!E20+ULAANBADRAX!E20+HATANBULAG!E20+HOBSGOL!E20+ERDENE!E20+SAINSHAND!E20+'ZAMIIN UUD'!E20)</f>
        <v>-2343386.9</v>
      </c>
      <c r="F20" s="132">
        <f>SUM(AIRAG!F20+ALTANSHIREE!F20+DALANGARGALAN!F20+DELGEREH!F20+IHHET!F20+MANDAX!F20+ORGON!F20+SAIXANDULAAN!F20+ULAANBADRAX!F20+HATANBULAG!F20+HOBSGOL!F20+ERDENE!F20+SAINSHAND!F20+SAINSHAND!L20+'ZAMIIN UUD'!F20)</f>
        <v>55417600</v>
      </c>
      <c r="G20" s="132">
        <f>SUM(AIRAG!G20+ALTANSHIREE!G20+DALANGARGALAN!G20+DELGEREH!G20+IHHET!G20+MANDAX!G20+ORGON!G20+SAIXANDULAAN!G20+ULAANBADRAX!G20+HATANBULAG!G20+HOBSGOL!G20+ERDENE!G20+SAINSHAND!G20+SAINSHAND!M20+'ZAMIIN UUD'!G20)</f>
        <v>36280691.160000004</v>
      </c>
      <c r="H20" s="132">
        <f>SUM(AIRAG!H20+ALTANSHIREE!H20+DALANGARGALAN!H20+DELGEREH!H20+IHHET!H20+MANDAX!H20+ORGON!H20+SAIXANDULAAN!H20+ULAANBADRAX!H20+HATANBULAG!H20+HOBSGOL!H20+ERDENE!H20+SAINSHAND!H20+SAINSHAND!N20+'ZAMIIN UUD'!H20)</f>
        <v>-14475155.539999999</v>
      </c>
      <c r="I20" s="132">
        <f>SUM(SAINSHAND!I20+'ZAMIIN UUD'!I20)</f>
        <v>15840400</v>
      </c>
      <c r="J20" s="132">
        <f>SUM(SAINSHAND!J20+'ZAMIIN UUD'!J20)</f>
        <v>12365236.77</v>
      </c>
      <c r="K20" s="132">
        <f>SUM(SAINSHAND!K20+'ZAMIIN UUD'!K20)</f>
        <v>-2278195.91</v>
      </c>
      <c r="L20" s="132">
        <f>SUM(SAINSHAND!O20+SAINSHAND!R20+'ZAMIIN UUD'!O20)</f>
        <v>6839500</v>
      </c>
      <c r="M20" s="132">
        <f>SUM(SAINSHAND!P20+SAINSHAND!S20+'ZAMIIN UUD'!P20)</f>
        <v>6283010</v>
      </c>
      <c r="N20" s="132">
        <f>SUM(SAINSHAND!Q20+SAINSHAND!T20+'ZAMIIN UUD'!Q20)</f>
        <v>-542190</v>
      </c>
      <c r="O20" s="132">
        <f>SUM(SAINSHAND!U20+'ZAMIIN UUD'!L20)</f>
        <v>0</v>
      </c>
      <c r="P20" s="132">
        <f>SUM(SAINSHAND!V20+'ZAMIIN UUD'!M20)</f>
        <v>0</v>
      </c>
      <c r="Q20" s="132">
        <f>SUM(SAINSHAND!W20+'ZAMIIN UUD'!N20)</f>
        <v>0</v>
      </c>
      <c r="R20" s="132">
        <f>SUM('ZAMIIN UUD'!R20)</f>
        <v>2110600</v>
      </c>
      <c r="S20" s="132">
        <f>SUM('ZAMIIN UUD'!S20)</f>
        <v>2110600</v>
      </c>
      <c r="T20" s="132">
        <f>SUM('ZAMIIN UUD'!T20)</f>
        <v>-17700</v>
      </c>
      <c r="U20" s="132">
        <f>SUM(AIRAG!I20+ALTANSHIREE!I20+DALANGARGALAN!I20+DELGEREH!I20+IHHET!I20+MANDAX!I20+ORGON!I20+SAIXANDULAAN!I20+ULAANBADRAX!I20+HATANBULAG!I20+HOBSGOL!I20+ERDENE!I20+SAINSHAND!X20+'ZAMIIN UUD'!U20)</f>
        <v>0</v>
      </c>
      <c r="V20" s="132">
        <f>SUM(AIRAG!J20+ALTANSHIREE!J20+DALANGARGALAN!J20+DELGEREH!J20+IHHET!J20+MANDAX!J20+ORGON!J20+SAIXANDULAAN!J20+ULAANBADRAX!J20+HATANBULAG!J20+HOBSGOL!J20+ERDENE!J20+SAINSHAND!Y20+'ZAMIIN UUD'!V20)</f>
        <v>0</v>
      </c>
      <c r="W20" s="132">
        <f>SUM(AIRAG!K20+ALTANSHIREE!K20+DALANGARGALAN!K20+DELGEREH!K20+IHHET!K20+MANDAX!K20+ORGON!K20+SAIXANDULAAN!K20+ULAANBADRAX!K20+HATANBULAG!K20+HOBSGOL!K20+ERDENE!K20+SAINSHAND!Z20+'ZAMIIN UUD'!W20)</f>
        <v>0</v>
      </c>
      <c r="X20" s="13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3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3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3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3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3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32">
        <f>SUM(AIRAG!R20+ALTANSHIREE!R20+DALANGARGALAN!R20+DELGEREH!R20+IHHET!R20+MANDAX!R20+ORGON!R20+SAIXANDULAAN!R20+ULAANBADRAX!R20+HATANBULAG!R20+HOBSGOL!R20+ERDENE!R20+SAINSHAND!CL20)</f>
        <v>0</v>
      </c>
      <c r="AE20" s="132">
        <f>SUM(AIRAG!S20+ALTANSHIREE!S20+DALANGARGALAN!S20+DELGEREH!S20+IHHET!S20+MANDAX!S20+ORGON!S20+SAIXANDULAAN!S20+ULAANBADRAX!S20+HATANBULAG!S20+HOBSGOL!S20+ERDENE!S20+SAINSHAND!CM20)</f>
        <v>0</v>
      </c>
      <c r="AF20" s="132">
        <f>SUM(AIRAG!T20+ALTANSHIREE!T20+DALANGARGALAN!T20+DELGEREH!T20+IHHET!T20+MANDAX!T20+ORGON!T20+SAIXANDULAAN!T20+ULAANBADRAX!T20+HATANBULAG!T20+HOBSGOL!T20+ERDENE!T20+SAINSHAND!CN20)</f>
        <v>0</v>
      </c>
      <c r="AG20" s="132">
        <f>SUM(SAINSHAND!CO20+'ZAMIIN UUD'!BK20)</f>
        <v>0</v>
      </c>
      <c r="AH20" s="132">
        <f>SUM(SAINSHAND!CP20+'ZAMIIN UUD'!BL20)</f>
        <v>0</v>
      </c>
      <c r="AI20" s="132">
        <f>SUM(SAINSHAND!CQ20+'ZAMIIN UUD'!BM20)</f>
        <v>0</v>
      </c>
      <c r="AJ20" s="187">
        <f t="shared" si="1"/>
        <v>89686500</v>
      </c>
      <c r="AK20" s="187">
        <f t="shared" si="2"/>
        <v>63180759.060000002</v>
      </c>
      <c r="AL20" s="187">
        <f t="shared" si="3"/>
        <v>-19656628.349999998</v>
      </c>
      <c r="AM20" s="132">
        <f>SUM(AIRAG!X20+ALTANSHIREE!X20+DALANGARGALAN!X20+DELGEREH!X20+IHHET!X20+MANDAX!X20+ORGON!X20+SAIXANDULAAN!X20+ULAANBADRAX!X20+HATANBULAG!X20+HOBSGOL!X20+ERDENE!X20+SAINSHAND!CU20+'ZAMIIN UUD'!BQ20)</f>
        <v>0</v>
      </c>
      <c r="AN20" s="132">
        <f>SUM(AIRAG!Y20+ALTANSHIREE!Y20+DALANGARGALAN!Y20+DELGEREH!Y20+IHHET!Y20+MANDAX!Y20+ORGON!Y20+SAIXANDULAAN!Y20+ULAANBADRAX!Y20+HATANBULAG!Y20+HOBSGOL!Y20+ERDENE!Y20+SAINSHAND!CV20+'ZAMIIN UUD'!BR20)</f>
        <v>0</v>
      </c>
      <c r="AO20" s="132">
        <f>SUM(AIRAG!Z20+ALTANSHIREE!Z20+DALANGARGALAN!Z20+DELGEREH!Z20+IHHET!Z20+MANDAX!Z20+ORGON!Z20+SAIXANDULAAN!Z20+ULAANBADRAX!Z20+HATANBULAG!Z20+HOBSGOL!Z20+ERDENE!Z20+SAINSHAND!CW20+'ZAMIIN UUD'!BS20)</f>
        <v>0</v>
      </c>
      <c r="AP20" s="187">
        <f t="shared" si="4"/>
        <v>0</v>
      </c>
      <c r="AQ20" s="187">
        <f t="shared" si="5"/>
        <v>0</v>
      </c>
      <c r="AR20" s="187">
        <f t="shared" si="6"/>
        <v>0</v>
      </c>
      <c r="AS20" s="132">
        <f>SUM(AIRAG!AD20+ALTANSHIREE!AD20+DALANGARGALAN!AD20+DELGEREH!AD20+IHHET!AD20+MANDAX!AD20+ORGON!AD20+SAIXANDULAAN!AD20+ULAANBADRAX!AD20+HATANBULAG!AD20+HOBSGOL!AD20+ERDENE!AD20+SAINSHAND!DA20+'ZAMIIN UUD'!BW20)</f>
        <v>0</v>
      </c>
      <c r="AT20" s="132">
        <f>SUM(AIRAG!AE20+ALTANSHIREE!AE20+DALANGARGALAN!AE20+DELGEREH!AE20+IHHET!AE20+MANDAX!AE20+ORGON!AE20+SAIXANDULAAN!AE20+ULAANBADRAX!AE20+HATANBULAG!AE20+HOBSGOL!AE20+ERDENE!AE20+SAINSHAND!DB20+'ZAMIIN UUD'!BX20)</f>
        <v>0</v>
      </c>
      <c r="AU20" s="132">
        <f>SUM(AIRAG!AF20+ALTANSHIREE!AF20+DALANGARGALAN!AF20+DELGEREH!AF20+IHHET!AF20+MANDAX!AF20+ORGON!AF20+SAIXANDULAAN!AF20+ULAANBADRAX!AF20+HATANBULAG!AF20+HOBSGOL!AF20+ERDENE!AF20+SAINSHAND!DC20+'ZAMIIN UUD'!BY20)</f>
        <v>0</v>
      </c>
      <c r="AV20" s="132">
        <f>SUM(AIRAG!AG20+ALTANSHIREE!AG20+DALANGARGALAN!AG20+DELGEREH!AG20+IHHET!AG20+MANDAX!AG20+ORGON!AG20+SAIXANDULAAN!AG20+ULAANBADRAX!AG20+HATANBULAG!AG20+HOBSGOL!AG20+ERDENE!AG20+SAINSHAND!DD20+'ZAMIIN UUD'!BZ20)</f>
        <v>0</v>
      </c>
      <c r="AW20" s="132">
        <f>SUM(AIRAG!AH20+ALTANSHIREE!AH20+DALANGARGALAN!AH20+DELGEREH!AH20+IHHET!AH20+MANDAX!AH20+ORGON!AH20+SAIXANDULAAN!AH20+ULAANBADRAX!AH20+HATANBULAG!AH20+HOBSGOL!AH20+ERDENE!AH20+SAINSHAND!DE20+'ZAMIIN UUD'!CA20)</f>
        <v>0</v>
      </c>
      <c r="AX20" s="132">
        <f>SUM(AIRAG!AI20+ALTANSHIREE!AI20+DALANGARGALAN!AI20+DELGEREH!AI20+IHHET!AI20+MANDAX!AI20+ORGON!AI20+SAIXANDULAAN!AI20+ULAANBADRAX!AI20+HATANBULAG!AI20+HOBSGOL!AI20+ERDENE!AI20+SAINSHAND!DF20+'ZAMIIN UUD'!CB20)</f>
        <v>0</v>
      </c>
      <c r="AY20" s="187">
        <f t="shared" si="7"/>
        <v>0</v>
      </c>
      <c r="AZ20" s="187">
        <f t="shared" si="8"/>
        <v>0</v>
      </c>
      <c r="BA20" s="187">
        <f t="shared" si="9"/>
        <v>0</v>
      </c>
      <c r="BB20" s="187">
        <f t="shared" si="10"/>
        <v>89686500</v>
      </c>
      <c r="BC20" s="187">
        <f t="shared" si="11"/>
        <v>63180759.060000002</v>
      </c>
      <c r="BD20" s="187">
        <f t="shared" si="12"/>
        <v>-19656628.349999998</v>
      </c>
    </row>
    <row r="21" spans="1:56">
      <c r="A21" s="13">
        <v>14</v>
      </c>
      <c r="B21" s="15" t="s">
        <v>17</v>
      </c>
      <c r="C21" s="132">
        <f>SUM(AIRAG!C21+ALTANSHIREE!C21+DALANGARGALAN!C21+DELGEREH!C21+IHHET!C21+MANDAX!C21+ORGON!C21+SAIXANDULAAN!C21+ULAANBADRAX!C21+HATANBULAG!C21+HOBSGOL!C21+ERDENE!C21+SAINSHAND!C21+'ZAMIIN UUD'!C21)</f>
        <v>2331300</v>
      </c>
      <c r="D21" s="132">
        <f>SUM(AIRAG!D21+ALTANSHIREE!D21+DALANGARGALAN!D21+DELGEREH!D21+IHHET!D21+MANDAX!D21+ORGON!D21+SAIXANDULAAN!D21+ULAANBADRAX!D21+HATANBULAG!D21+HOBSGOL!D21+ERDENE!D21+SAINSHAND!D21+'ZAMIIN UUD'!D21)</f>
        <v>2558948.0599999996</v>
      </c>
      <c r="E21" s="132">
        <f>SUM(AIRAG!E21+ALTANSHIREE!E21+DALANGARGALAN!E21+DELGEREH!E21+IHHET!E21+MANDAX!E21+ORGON!E21+SAIXANDULAAN!E21+ULAANBADRAX!E21+HATANBULAG!E21+HOBSGOL!E21+ERDENE!E21+SAINSHAND!E21+'ZAMIIN UUD'!E21)</f>
        <v>-29627.569999999985</v>
      </c>
      <c r="F21" s="132">
        <f>SUM(AIRAG!F21+ALTANSHIREE!F21+DALANGARGALAN!F21+DELGEREH!F21+IHHET!F21+MANDAX!F21+ORGON!F21+SAIXANDULAAN!F21+ULAANBADRAX!F21+HATANBULAG!F21+HOBSGOL!F21+ERDENE!F21+SAINSHAND!F21+SAINSHAND!L21+'ZAMIIN UUD'!F21)</f>
        <v>13240700</v>
      </c>
      <c r="G21" s="132">
        <f>SUM(AIRAG!G21+ALTANSHIREE!G21+DALANGARGALAN!G21+DELGEREH!G21+IHHET!G21+MANDAX!G21+ORGON!G21+SAIXANDULAAN!G21+ULAANBADRAX!G21+HATANBULAG!G21+HOBSGOL!G21+ERDENE!G21+SAINSHAND!G21+SAINSHAND!M21+'ZAMIIN UUD'!G21)</f>
        <v>14443244.750000002</v>
      </c>
      <c r="H21" s="132">
        <f>SUM(AIRAG!H21+ALTANSHIREE!H21+DALANGARGALAN!H21+DELGEREH!H21+IHHET!H21+MANDAX!H21+ORGON!H21+SAIXANDULAAN!H21+ULAANBADRAX!H21+HATANBULAG!H21+HOBSGOL!H21+ERDENE!H21+SAINSHAND!H21+SAINSHAND!N21+'ZAMIIN UUD'!H21)</f>
        <v>-399054.30999999988</v>
      </c>
      <c r="I21" s="132">
        <f>SUM(SAINSHAND!I21+'ZAMIIN UUD'!I21)</f>
        <v>5569600</v>
      </c>
      <c r="J21" s="132">
        <f>SUM(SAINSHAND!J21+'ZAMIIN UUD'!J21)</f>
        <v>4513436.7699999996</v>
      </c>
      <c r="K21" s="132">
        <f>SUM(SAINSHAND!K21+'ZAMIIN UUD'!K21)</f>
        <v>-1088223.98</v>
      </c>
      <c r="L21" s="132">
        <f>SUM(SAINSHAND!O21+SAINSHAND!R21+'ZAMIIN UUD'!O21)</f>
        <v>1645800</v>
      </c>
      <c r="M21" s="132">
        <f>SUM(SAINSHAND!P21+SAINSHAND!S21+'ZAMIIN UUD'!P21)</f>
        <v>1507710</v>
      </c>
      <c r="N21" s="132">
        <f>SUM(SAINSHAND!Q21+SAINSHAND!T21+'ZAMIIN UUD'!Q21)</f>
        <v>-134490</v>
      </c>
      <c r="O21" s="132">
        <f>SUM(SAINSHAND!U21+'ZAMIIN UUD'!L21)</f>
        <v>0</v>
      </c>
      <c r="P21" s="132">
        <f>SUM(SAINSHAND!V21+'ZAMIIN UUD'!M21)</f>
        <v>0</v>
      </c>
      <c r="Q21" s="132">
        <f>SUM(SAINSHAND!W21+'ZAMIIN UUD'!N21)</f>
        <v>0</v>
      </c>
      <c r="R21" s="132">
        <f>SUM('ZAMIIN UUD'!R21)</f>
        <v>527600</v>
      </c>
      <c r="S21" s="132">
        <f>SUM('ZAMIIN UUD'!S21)</f>
        <v>527600</v>
      </c>
      <c r="T21" s="132">
        <f>SUM('ZAMIIN UUD'!T21)</f>
        <v>-4400</v>
      </c>
      <c r="U21" s="132">
        <f>SUM(AIRAG!I21+ALTANSHIREE!I21+DALANGARGALAN!I21+DELGEREH!I21+IHHET!I21+MANDAX!I21+ORGON!I21+SAIXANDULAAN!I21+ULAANBADRAX!I21+HATANBULAG!I21+HOBSGOL!I21+ERDENE!I21+SAINSHAND!X21+'ZAMIIN UUD'!U21)</f>
        <v>0</v>
      </c>
      <c r="V21" s="132">
        <f>SUM(AIRAG!J21+ALTANSHIREE!J21+DALANGARGALAN!J21+DELGEREH!J21+IHHET!J21+MANDAX!J21+ORGON!J21+SAIXANDULAAN!J21+ULAANBADRAX!J21+HATANBULAG!J21+HOBSGOL!J21+ERDENE!J21+SAINSHAND!Y21+'ZAMIIN UUD'!V21)</f>
        <v>0</v>
      </c>
      <c r="W21" s="132">
        <f>SUM(AIRAG!K21+ALTANSHIREE!K21+DALANGARGALAN!K21+DELGEREH!K21+IHHET!K21+MANDAX!K21+ORGON!K21+SAIXANDULAAN!K21+ULAANBADRAX!K21+HATANBULAG!K21+HOBSGOL!K21+ERDENE!K21+SAINSHAND!Z21+'ZAMIIN UUD'!W21)</f>
        <v>0</v>
      </c>
      <c r="X21" s="13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3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3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3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3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3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32">
        <f>SUM(AIRAG!R21+ALTANSHIREE!R21+DALANGARGALAN!R21+DELGEREH!R21+IHHET!R21+MANDAX!R21+ORGON!R21+SAIXANDULAAN!R21+ULAANBADRAX!R21+HATANBULAG!R21+HOBSGOL!R21+ERDENE!R21+SAINSHAND!CL21)</f>
        <v>0</v>
      </c>
      <c r="AE21" s="132">
        <f>SUM(AIRAG!S21+ALTANSHIREE!S21+DALANGARGALAN!S21+DELGEREH!S21+IHHET!S21+MANDAX!S21+ORGON!S21+SAIXANDULAAN!S21+ULAANBADRAX!S21+HATANBULAG!S21+HOBSGOL!S21+ERDENE!S21+SAINSHAND!CM21)</f>
        <v>0</v>
      </c>
      <c r="AF21" s="132">
        <f>SUM(AIRAG!T21+ALTANSHIREE!T21+DALANGARGALAN!T21+DELGEREH!T21+IHHET!T21+MANDAX!T21+ORGON!T21+SAIXANDULAAN!T21+ULAANBADRAX!T21+HATANBULAG!T21+HOBSGOL!T21+ERDENE!T21+SAINSHAND!CN21)</f>
        <v>0</v>
      </c>
      <c r="AG21" s="132">
        <f>SUM(SAINSHAND!CO21+'ZAMIIN UUD'!BK21)</f>
        <v>0</v>
      </c>
      <c r="AH21" s="132">
        <f>SUM(SAINSHAND!CP21+'ZAMIIN UUD'!BL21)</f>
        <v>0</v>
      </c>
      <c r="AI21" s="132">
        <f>SUM(SAINSHAND!CQ21+'ZAMIIN UUD'!BM21)</f>
        <v>0</v>
      </c>
      <c r="AJ21" s="187">
        <f t="shared" si="1"/>
        <v>23315000</v>
      </c>
      <c r="AK21" s="187">
        <f t="shared" si="2"/>
        <v>23550939.580000002</v>
      </c>
      <c r="AL21" s="187">
        <f t="shared" si="3"/>
        <v>-1655795.8599999999</v>
      </c>
      <c r="AM21" s="132">
        <f>SUM(AIRAG!X21+ALTANSHIREE!X21+DALANGARGALAN!X21+DELGEREH!X21+IHHET!X21+MANDAX!X21+ORGON!X21+SAIXANDULAAN!X21+ULAANBADRAX!X21+HATANBULAG!X21+HOBSGOL!X21+ERDENE!X21+SAINSHAND!CU21+'ZAMIIN UUD'!BQ21)</f>
        <v>0</v>
      </c>
      <c r="AN21" s="132">
        <f>SUM(AIRAG!Y21+ALTANSHIREE!Y21+DALANGARGALAN!Y21+DELGEREH!Y21+IHHET!Y21+MANDAX!Y21+ORGON!Y21+SAIXANDULAAN!Y21+ULAANBADRAX!Y21+HATANBULAG!Y21+HOBSGOL!Y21+ERDENE!Y21+SAINSHAND!CV21+'ZAMIIN UUD'!BR21)</f>
        <v>0</v>
      </c>
      <c r="AO21" s="132">
        <f>SUM(AIRAG!Z21+ALTANSHIREE!Z21+DALANGARGALAN!Z21+DELGEREH!Z21+IHHET!Z21+MANDAX!Z21+ORGON!Z21+SAIXANDULAAN!Z21+ULAANBADRAX!Z21+HATANBULAG!Z21+HOBSGOL!Z21+ERDENE!Z21+SAINSHAND!CW21+'ZAMIIN UUD'!BS21)</f>
        <v>0</v>
      </c>
      <c r="AP21" s="187">
        <f t="shared" si="4"/>
        <v>0</v>
      </c>
      <c r="AQ21" s="187">
        <f t="shared" si="5"/>
        <v>0</v>
      </c>
      <c r="AR21" s="187">
        <f t="shared" si="6"/>
        <v>0</v>
      </c>
      <c r="AS21" s="132">
        <f>SUM(AIRAG!AD21+ALTANSHIREE!AD21+DALANGARGALAN!AD21+DELGEREH!AD21+IHHET!AD21+MANDAX!AD21+ORGON!AD21+SAIXANDULAAN!AD21+ULAANBADRAX!AD21+HATANBULAG!AD21+HOBSGOL!AD21+ERDENE!AD21+SAINSHAND!DA21+'ZAMIIN UUD'!BW21)</f>
        <v>0</v>
      </c>
      <c r="AT21" s="132">
        <f>SUM(AIRAG!AE21+ALTANSHIREE!AE21+DALANGARGALAN!AE21+DELGEREH!AE21+IHHET!AE21+MANDAX!AE21+ORGON!AE21+SAIXANDULAAN!AE21+ULAANBADRAX!AE21+HATANBULAG!AE21+HOBSGOL!AE21+ERDENE!AE21+SAINSHAND!DB21+'ZAMIIN UUD'!BX21)</f>
        <v>0</v>
      </c>
      <c r="AU21" s="132">
        <f>SUM(AIRAG!AF21+ALTANSHIREE!AF21+DALANGARGALAN!AF21+DELGEREH!AF21+IHHET!AF21+MANDAX!AF21+ORGON!AF21+SAIXANDULAAN!AF21+ULAANBADRAX!AF21+HATANBULAG!AF21+HOBSGOL!AF21+ERDENE!AF21+SAINSHAND!DC21+'ZAMIIN UUD'!BY21)</f>
        <v>0</v>
      </c>
      <c r="AV21" s="132">
        <f>SUM(AIRAG!AG21+ALTANSHIREE!AG21+DALANGARGALAN!AG21+DELGEREH!AG21+IHHET!AG21+MANDAX!AG21+ORGON!AG21+SAIXANDULAAN!AG21+ULAANBADRAX!AG21+HATANBULAG!AG21+HOBSGOL!AG21+ERDENE!AG21+SAINSHAND!DD21+'ZAMIIN UUD'!BZ21)</f>
        <v>0</v>
      </c>
      <c r="AW21" s="132">
        <f>SUM(AIRAG!AH21+ALTANSHIREE!AH21+DALANGARGALAN!AH21+DELGEREH!AH21+IHHET!AH21+MANDAX!AH21+ORGON!AH21+SAIXANDULAAN!AH21+ULAANBADRAX!AH21+HATANBULAG!AH21+HOBSGOL!AH21+ERDENE!AH21+SAINSHAND!DE21+'ZAMIIN UUD'!CA21)</f>
        <v>0</v>
      </c>
      <c r="AX21" s="132">
        <f>SUM(AIRAG!AI21+ALTANSHIREE!AI21+DALANGARGALAN!AI21+DELGEREH!AI21+IHHET!AI21+MANDAX!AI21+ORGON!AI21+SAIXANDULAAN!AI21+ULAANBADRAX!AI21+HATANBULAG!AI21+HOBSGOL!AI21+ERDENE!AI21+SAINSHAND!DF21+'ZAMIIN UUD'!CB21)</f>
        <v>0</v>
      </c>
      <c r="AY21" s="187">
        <f t="shared" si="7"/>
        <v>0</v>
      </c>
      <c r="AZ21" s="187">
        <f t="shared" si="8"/>
        <v>0</v>
      </c>
      <c r="BA21" s="187">
        <f t="shared" si="9"/>
        <v>0</v>
      </c>
      <c r="BB21" s="187">
        <f t="shared" si="10"/>
        <v>23315000</v>
      </c>
      <c r="BC21" s="187">
        <f t="shared" si="11"/>
        <v>23550939.580000002</v>
      </c>
      <c r="BD21" s="187">
        <f t="shared" si="12"/>
        <v>-1655795.8599999999</v>
      </c>
    </row>
    <row r="22" spans="1:56">
      <c r="A22" s="13">
        <v>15</v>
      </c>
      <c r="B22" s="15" t="s">
        <v>18</v>
      </c>
      <c r="C22" s="132">
        <f>SUM(AIRAG!C22+ALTANSHIREE!C22+DALANGARGALAN!C22+DELGEREH!C22+IHHET!C22+MANDAX!C22+ORGON!C22+SAIXANDULAAN!C22+ULAANBADRAX!C22+HATANBULAG!C22+HOBSGOL!C22+ERDENE!C22+SAINSHAND!C22+'ZAMIIN UUD'!C22)</f>
        <v>23138500</v>
      </c>
      <c r="D22" s="132">
        <f>SUM(AIRAG!D22+ALTANSHIREE!D22+DALANGARGALAN!D22+DELGEREH!D22+IHHET!D22+MANDAX!D22+ORGON!D22+SAIXANDULAAN!D22+ULAANBADRAX!D22+HATANBULAG!D22+HOBSGOL!D22+ERDENE!D22+SAINSHAND!D22+'ZAMIIN UUD'!D22)</f>
        <v>17518758.27</v>
      </c>
      <c r="E22" s="132">
        <f>SUM(AIRAG!E22+ALTANSHIREE!E22+DALANGARGALAN!E22+DELGEREH!E22+IHHET!E22+MANDAX!E22+ORGON!E22+SAIXANDULAAN!E22+ULAANBADRAX!E22+HATANBULAG!E22+HOBSGOL!E22+ERDENE!E22+SAINSHAND!E22+'ZAMIIN UUD'!E22)</f>
        <v>-4327511.3</v>
      </c>
      <c r="F22" s="132">
        <f>SUM(AIRAG!F22+ALTANSHIREE!F22+DALANGARGALAN!F22+DELGEREH!F22+IHHET!F22+MANDAX!F22+ORGON!F22+SAIXANDULAAN!F22+ULAANBADRAX!F22+HATANBULAG!F22+HOBSGOL!F22+ERDENE!F22+SAINSHAND!F22+SAINSHAND!L22+'ZAMIIN UUD'!F22)</f>
        <v>132387300</v>
      </c>
      <c r="G22" s="132">
        <f>SUM(AIRAG!G22+ALTANSHIREE!G22+DALANGARGALAN!G22+DELGEREH!G22+IHHET!G22+MANDAX!G22+ORGON!G22+SAIXANDULAAN!G22+ULAANBADRAX!G22+HATANBULAG!G22+HOBSGOL!G22+ERDENE!G22+SAINSHAND!G22+SAINSHAND!M22+'ZAMIIN UUD'!G22)</f>
        <v>92314293.780000001</v>
      </c>
      <c r="H22" s="132">
        <f>SUM(AIRAG!H22+ALTANSHIREE!H22+DALANGARGALAN!H22+DELGEREH!H22+IHHET!H22+MANDAX!H22+ORGON!H22+SAIXANDULAAN!H22+ULAANBADRAX!H22+HATANBULAG!H22+HOBSGOL!H22+ERDENE!H22+SAINSHAND!H22+SAINSHAND!N22+'ZAMIIN UUD'!H22)</f>
        <v>-32518660.43</v>
      </c>
      <c r="I22" s="132">
        <f>SUM(SAINSHAND!I22+'ZAMIIN UUD'!I22)</f>
        <v>34545600</v>
      </c>
      <c r="J22" s="132">
        <f>SUM(SAINSHAND!J22+'ZAMIIN UUD'!J22)</f>
        <v>26748747.050000001</v>
      </c>
      <c r="K22" s="132">
        <f>SUM(SAINSHAND!K22+'ZAMIIN UUD'!K22)</f>
        <v>-5657639.7800000003</v>
      </c>
      <c r="L22" s="132">
        <f>SUM(SAINSHAND!O22+SAINSHAND!R22+'ZAMIIN UUD'!O22)</f>
        <v>16468900</v>
      </c>
      <c r="M22" s="132">
        <f>SUM(SAINSHAND!P22+SAINSHAND!S22+'ZAMIIN UUD'!P22)</f>
        <v>15112040</v>
      </c>
      <c r="N22" s="132">
        <f>SUM(SAINSHAND!Q22+SAINSHAND!T22+'ZAMIIN UUD'!Q22)</f>
        <v>-1320760</v>
      </c>
      <c r="O22" s="132">
        <f>SUM(SAINSHAND!U22+'ZAMIIN UUD'!L22)</f>
        <v>0</v>
      </c>
      <c r="P22" s="132">
        <f>SUM(SAINSHAND!V22+'ZAMIIN UUD'!M22)</f>
        <v>0</v>
      </c>
      <c r="Q22" s="132">
        <f>SUM(SAINSHAND!W22+'ZAMIIN UUD'!N22)</f>
        <v>0</v>
      </c>
      <c r="R22" s="132">
        <f>SUM('ZAMIIN UUD'!R22)</f>
        <v>5275900</v>
      </c>
      <c r="S22" s="132">
        <f>SUM('ZAMIIN UUD'!S22)</f>
        <v>5275900</v>
      </c>
      <c r="T22" s="132">
        <f>SUM('ZAMIIN UUD'!T22)</f>
        <v>-44300</v>
      </c>
      <c r="U22" s="132">
        <f>SUM(AIRAG!I22+ALTANSHIREE!I22+DALANGARGALAN!I22+DELGEREH!I22+IHHET!I22+MANDAX!I22+ORGON!I22+SAIXANDULAAN!I22+ULAANBADRAX!I22+HATANBULAG!I22+HOBSGOL!I22+ERDENE!I22+SAINSHAND!X22+'ZAMIIN UUD'!U22)</f>
        <v>0</v>
      </c>
      <c r="V22" s="132">
        <f>SUM(AIRAG!J22+ALTANSHIREE!J22+DALANGARGALAN!J22+DELGEREH!J22+IHHET!J22+MANDAX!J22+ORGON!J22+SAIXANDULAAN!J22+ULAANBADRAX!J22+HATANBULAG!J22+HOBSGOL!J22+ERDENE!J22+SAINSHAND!Y22+'ZAMIIN UUD'!V22)</f>
        <v>0</v>
      </c>
      <c r="W22" s="132">
        <f>SUM(AIRAG!K22+ALTANSHIREE!K22+DALANGARGALAN!K22+DELGEREH!K22+IHHET!K22+MANDAX!K22+ORGON!K22+SAIXANDULAAN!K22+ULAANBADRAX!K22+HATANBULAG!K22+HOBSGOL!K22+ERDENE!K22+SAINSHAND!Z22+'ZAMIIN UUD'!W22)</f>
        <v>0</v>
      </c>
      <c r="X22" s="13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3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3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3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3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3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32">
        <f>SUM(AIRAG!R22+ALTANSHIREE!R22+DALANGARGALAN!R22+DELGEREH!R22+IHHET!R22+MANDAX!R22+ORGON!R22+SAIXANDULAAN!R22+ULAANBADRAX!R22+HATANBULAG!R22+HOBSGOL!R22+ERDENE!R22+SAINSHAND!CL22)</f>
        <v>0</v>
      </c>
      <c r="AE22" s="132">
        <f>SUM(AIRAG!S22+ALTANSHIREE!S22+DALANGARGALAN!S22+DELGEREH!S22+IHHET!S22+MANDAX!S22+ORGON!S22+SAIXANDULAAN!S22+ULAANBADRAX!S22+HATANBULAG!S22+HOBSGOL!S22+ERDENE!S22+SAINSHAND!CM22)</f>
        <v>0</v>
      </c>
      <c r="AF22" s="132">
        <f>SUM(AIRAG!T22+ALTANSHIREE!T22+DALANGARGALAN!T22+DELGEREH!T22+IHHET!T22+MANDAX!T22+ORGON!T22+SAIXANDULAAN!T22+ULAANBADRAX!T22+HATANBULAG!T22+HOBSGOL!T22+ERDENE!T22+SAINSHAND!CN22)</f>
        <v>0</v>
      </c>
      <c r="AG22" s="132">
        <f>SUM(SAINSHAND!CO22+'ZAMIIN UUD'!BK22)</f>
        <v>0</v>
      </c>
      <c r="AH22" s="132">
        <f>SUM(SAINSHAND!CP22+'ZAMIIN UUD'!BL22)</f>
        <v>0</v>
      </c>
      <c r="AI22" s="132">
        <f>SUM(SAINSHAND!CQ22+'ZAMIIN UUD'!BM22)</f>
        <v>0</v>
      </c>
      <c r="AJ22" s="187">
        <f t="shared" si="1"/>
        <v>211816200</v>
      </c>
      <c r="AK22" s="187">
        <f t="shared" si="2"/>
        <v>156969739.09999999</v>
      </c>
      <c r="AL22" s="187">
        <f t="shared" si="3"/>
        <v>-43868871.509999998</v>
      </c>
      <c r="AM22" s="132">
        <f>SUM(AIRAG!X22+ALTANSHIREE!X22+DALANGARGALAN!X22+DELGEREH!X22+IHHET!X22+MANDAX!X22+ORGON!X22+SAIXANDULAAN!X22+ULAANBADRAX!X22+HATANBULAG!X22+HOBSGOL!X22+ERDENE!X22+SAINSHAND!CU22+'ZAMIIN UUD'!BQ22)</f>
        <v>0</v>
      </c>
      <c r="AN22" s="132">
        <f>SUM(AIRAG!Y22+ALTANSHIREE!Y22+DALANGARGALAN!Y22+DELGEREH!Y22+IHHET!Y22+MANDAX!Y22+ORGON!Y22+SAIXANDULAAN!Y22+ULAANBADRAX!Y22+HATANBULAG!Y22+HOBSGOL!Y22+ERDENE!Y22+SAINSHAND!CV22+'ZAMIIN UUD'!BR22)</f>
        <v>0</v>
      </c>
      <c r="AO22" s="132">
        <f>SUM(AIRAG!Z22+ALTANSHIREE!Z22+DALANGARGALAN!Z22+DELGEREH!Z22+IHHET!Z22+MANDAX!Z22+ORGON!Z22+SAIXANDULAAN!Z22+ULAANBADRAX!Z22+HATANBULAG!Z22+HOBSGOL!Z22+ERDENE!Z22+SAINSHAND!CW22+'ZAMIIN UUD'!BS22)</f>
        <v>0</v>
      </c>
      <c r="AP22" s="187">
        <f t="shared" si="4"/>
        <v>0</v>
      </c>
      <c r="AQ22" s="187">
        <f t="shared" si="5"/>
        <v>0</v>
      </c>
      <c r="AR22" s="187">
        <f t="shared" si="6"/>
        <v>0</v>
      </c>
      <c r="AS22" s="132">
        <f>SUM(AIRAG!AD22+ALTANSHIREE!AD22+DALANGARGALAN!AD22+DELGEREH!AD22+IHHET!AD22+MANDAX!AD22+ORGON!AD22+SAIXANDULAAN!AD22+ULAANBADRAX!AD22+HATANBULAG!AD22+HOBSGOL!AD22+ERDENE!AD22+SAINSHAND!DA22+'ZAMIIN UUD'!BW22)</f>
        <v>0</v>
      </c>
      <c r="AT22" s="132">
        <f>SUM(AIRAG!AE22+ALTANSHIREE!AE22+DALANGARGALAN!AE22+DELGEREH!AE22+IHHET!AE22+MANDAX!AE22+ORGON!AE22+SAIXANDULAAN!AE22+ULAANBADRAX!AE22+HATANBULAG!AE22+HOBSGOL!AE22+ERDENE!AE22+SAINSHAND!DB22+'ZAMIIN UUD'!BX22)</f>
        <v>0</v>
      </c>
      <c r="AU22" s="132">
        <f>SUM(AIRAG!AF22+ALTANSHIREE!AF22+DALANGARGALAN!AF22+DELGEREH!AF22+IHHET!AF22+MANDAX!AF22+ORGON!AF22+SAIXANDULAAN!AF22+ULAANBADRAX!AF22+HATANBULAG!AF22+HOBSGOL!AF22+ERDENE!AF22+SAINSHAND!DC22+'ZAMIIN UUD'!BY22)</f>
        <v>0</v>
      </c>
      <c r="AV22" s="132">
        <f>SUM(AIRAG!AG22+ALTANSHIREE!AG22+DALANGARGALAN!AG22+DELGEREH!AG22+IHHET!AG22+MANDAX!AG22+ORGON!AG22+SAIXANDULAAN!AG22+ULAANBADRAX!AG22+HATANBULAG!AG22+HOBSGOL!AG22+ERDENE!AG22+SAINSHAND!DD22+'ZAMIIN UUD'!BZ22)</f>
        <v>0</v>
      </c>
      <c r="AW22" s="132">
        <f>SUM(AIRAG!AH22+ALTANSHIREE!AH22+DALANGARGALAN!AH22+DELGEREH!AH22+IHHET!AH22+MANDAX!AH22+ORGON!AH22+SAIXANDULAAN!AH22+ULAANBADRAX!AH22+HATANBULAG!AH22+HOBSGOL!AH22+ERDENE!AH22+SAINSHAND!DE22+'ZAMIIN UUD'!CA22)</f>
        <v>0</v>
      </c>
      <c r="AX22" s="132">
        <f>SUM(AIRAG!AI22+ALTANSHIREE!AI22+DALANGARGALAN!AI22+DELGEREH!AI22+IHHET!AI22+MANDAX!AI22+ORGON!AI22+SAIXANDULAAN!AI22+ULAANBADRAX!AI22+HATANBULAG!AI22+HOBSGOL!AI22+ERDENE!AI22+SAINSHAND!DF22+'ZAMIIN UUD'!CB22)</f>
        <v>0</v>
      </c>
      <c r="AY22" s="187">
        <f t="shared" si="7"/>
        <v>0</v>
      </c>
      <c r="AZ22" s="187">
        <f t="shared" si="8"/>
        <v>0</v>
      </c>
      <c r="BA22" s="187">
        <f t="shared" si="9"/>
        <v>0</v>
      </c>
      <c r="BB22" s="187">
        <f t="shared" si="10"/>
        <v>211816200</v>
      </c>
      <c r="BC22" s="187">
        <f t="shared" si="11"/>
        <v>156969739.09999999</v>
      </c>
      <c r="BD22" s="187">
        <f t="shared" si="12"/>
        <v>-43868871.509999998</v>
      </c>
    </row>
    <row r="23" spans="1:56">
      <c r="A23" s="57">
        <v>16</v>
      </c>
      <c r="B23" s="58" t="s">
        <v>34</v>
      </c>
      <c r="C23" s="88">
        <f>SUM(AIRAG!C23+ALTANSHIREE!C23+DALANGARGALAN!C23+DELGEREH!C23+IHHET!C23+MANDAX!C23+ORGON!C23+SAIXANDULAAN!C23+ULAANBADRAX!C23+HATANBULAG!C23+HOBSGOL!C23+ERDENE!C23+SAINSHAND!C23+'ZAMIIN UUD'!C23)</f>
        <v>0</v>
      </c>
      <c r="D23" s="88">
        <f>SUM(AIRAG!D23+ALTANSHIREE!D23+DALANGARGALAN!D23+DELGEREH!D23+IHHET!D23+MANDAX!D23+ORGON!D23+SAIXANDULAAN!D23+ULAANBADRAX!D23+HATANBULAG!D23+HOBSGOL!D23+ERDENE!D23+SAINSHAND!D23+'ZAMIIN UUD'!D23)</f>
        <v>0</v>
      </c>
      <c r="E23" s="88">
        <f>SUM(AIRAG!E23+ALTANSHIREE!E23+DALANGARGALAN!E23+DELGEREH!E23+IHHET!E23+MANDAX!E23+ORGON!E23+SAIXANDULAAN!E23+ULAANBADRAX!E23+HATANBULAG!E23+HOBSGOL!E23+ERDENE!E23+SAINSHAND!E23+'ZAMIIN UUD'!E23)</f>
        <v>0</v>
      </c>
      <c r="F23" s="88">
        <f>SUM(AIRAG!F23+ALTANSHIREE!F23+DALANGARGALAN!F23+DELGEREH!F23+IHHET!F23+MANDAX!F23+ORGON!F23+SAIXANDULAAN!F23+ULAANBADRAX!F23+HATANBULAG!F23+HOBSGOL!F23+ERDENE!F23+SAINSHAND!F23+SAINSHAND!L23+'ZAMIIN UUD'!F23)</f>
        <v>558059200</v>
      </c>
      <c r="G23" s="88">
        <f>SUM(AIRAG!G23+ALTANSHIREE!G23+DALANGARGALAN!G23+DELGEREH!G23+IHHET!G23+MANDAX!G23+ORGON!G23+SAIXANDULAAN!G23+ULAANBADRAX!G23+HATANBULAG!G23+HOBSGOL!G23+ERDENE!G23+SAINSHAND!G23+SAINSHAND!M23+'ZAMIIN UUD'!G23)</f>
        <v>517596671.49999994</v>
      </c>
      <c r="H23" s="88">
        <f>SUM(AIRAG!H23+ALTANSHIREE!H23+DALANGARGALAN!H23+DELGEREH!H23+IHHET!H23+MANDAX!H23+ORGON!H23+SAIXANDULAAN!H23+ULAANBADRAX!H23+HATANBULAG!H23+HOBSGOL!H23+ERDENE!H23+SAINSHAND!H23+SAINSHAND!N23+'ZAMIIN UUD'!H23)</f>
        <v>-36544005.019999996</v>
      </c>
      <c r="I23" s="88">
        <f>SUM(SAINSHAND!I23+'ZAMIIN UUD'!I23)</f>
        <v>17863800</v>
      </c>
      <c r="J23" s="88">
        <f>SUM(SAINSHAND!J23+'ZAMIIN UUD'!J23)</f>
        <v>11251306.220000001</v>
      </c>
      <c r="K23" s="88">
        <f>SUM(SAINSHAND!K23+'ZAMIIN UUD'!K23)</f>
        <v>-6612493.7799999993</v>
      </c>
      <c r="L23" s="88">
        <f>SUM(SAINSHAND!O23+SAINSHAND!R23+'ZAMIIN UUD'!O23)</f>
        <v>7976300</v>
      </c>
      <c r="M23" s="88">
        <f>SUM(SAINSHAND!P23+SAINSHAND!S23+'ZAMIIN UUD'!P23)</f>
        <v>7674812.6600000001</v>
      </c>
      <c r="N23" s="88">
        <f>SUM(SAINSHAND!Q23+SAINSHAND!T23+'ZAMIIN UUD'!Q23)</f>
        <v>-301487.33999999985</v>
      </c>
      <c r="O23" s="88">
        <f>SUM(SAINSHAND!U23+'ZAMIIN UUD'!L23)</f>
        <v>0</v>
      </c>
      <c r="P23" s="88">
        <f>SUM(SAINSHAND!V23+'ZAMIIN UUD'!M23)</f>
        <v>0</v>
      </c>
      <c r="Q23" s="88">
        <f>SUM(SAINSHAND!W23+'ZAMIIN UUD'!N23)</f>
        <v>0</v>
      </c>
      <c r="R23" s="88">
        <f>SUM('ZAMIIN UUD'!R23)</f>
        <v>0</v>
      </c>
      <c r="S23" s="88">
        <f>SUM('ZAMIIN UUD'!S23)</f>
        <v>0</v>
      </c>
      <c r="T23" s="88">
        <f>SUM('ZAMIIN UUD'!T23)</f>
        <v>0</v>
      </c>
      <c r="U23" s="88">
        <f>SUM(AIRAG!I23+ALTANSHIREE!I23+DALANGARGALAN!I23+DELGEREH!I23+IHHET!I23+MANDAX!I23+ORGON!I23+SAIXANDULAAN!I23+ULAANBADRAX!I23+HATANBULAG!I23+HOBSGOL!I23+ERDENE!I23+SAINSHAND!X23+'ZAMIIN UUD'!U23)</f>
        <v>711899500</v>
      </c>
      <c r="V23" s="88">
        <f>SUM(AIRAG!J23+ALTANSHIREE!J23+DALANGARGALAN!J23+DELGEREH!J23+IHHET!J23+MANDAX!J23+ORGON!J23+SAIXANDULAAN!J23+ULAANBADRAX!J23+HATANBULAG!J23+HOBSGOL!J23+ERDENE!J23+SAINSHAND!Y23+'ZAMIIN UUD'!V23)</f>
        <v>607434836.48999989</v>
      </c>
      <c r="W23" s="88">
        <f>SUM(AIRAG!K23+ALTANSHIREE!K23+DALANGARGALAN!K23+DELGEREH!K23+IHHET!K23+MANDAX!K23+ORGON!K23+SAIXANDULAAN!K23+ULAANBADRAX!K23+HATANBULAG!K23+HOBSGOL!K23+ERDENE!K23+SAINSHAND!Z23+'ZAMIIN UUD'!W23)</f>
        <v>-107203154.86000001</v>
      </c>
      <c r="X23" s="88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1057964600</v>
      </c>
      <c r="Y23" s="88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990434323.54400003</v>
      </c>
      <c r="Z23" s="88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-67566423.745999977</v>
      </c>
      <c r="AA23" s="88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2929435100</v>
      </c>
      <c r="AB23" s="88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2821482825.6899996</v>
      </c>
      <c r="AC23" s="88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-96268775.470000029</v>
      </c>
      <c r="AD23" s="88">
        <f>SUM(AIRAG!R23+ALTANSHIREE!R23+DALANGARGALAN!R23+DELGEREH!R23+IHHET!R23+MANDAX!R23+ORGON!R23+SAIXANDULAAN!R23+ULAANBADRAX!R23+HATANBULAG!R23+HOBSGOL!R23+ERDENE!R23+SAINSHAND!CL23)</f>
        <v>357033500</v>
      </c>
      <c r="AE23" s="88">
        <f>SUM(AIRAG!S23+ALTANSHIREE!S23+DALANGARGALAN!S23+DELGEREH!S23+IHHET!S23+MANDAX!S23+ORGON!S23+SAIXANDULAAN!S23+ULAANBADRAX!S23+HATANBULAG!S23+HOBSGOL!S23+ERDENE!S23+SAINSHAND!CM23)</f>
        <v>286456921.15999997</v>
      </c>
      <c r="AF23" s="88">
        <f>SUM(AIRAG!T23+ALTANSHIREE!T23+DALANGARGALAN!T23+DELGEREH!T23+IHHET!T23+MANDAX!T23+ORGON!T23+SAIXANDULAAN!T23+ULAANBADRAX!T23+HATANBULAG!T23+HOBSGOL!T23+ERDENE!T23+SAINSHAND!CN23)</f>
        <v>-70576578.840000004</v>
      </c>
      <c r="AG23" s="88">
        <f>SUM(SAINSHAND!CO23+'ZAMIIN UUD'!BK23)</f>
        <v>746392000</v>
      </c>
      <c r="AH23" s="88">
        <f>SUM(SAINSHAND!CP23+'ZAMIIN UUD'!BL23)</f>
        <v>0</v>
      </c>
      <c r="AI23" s="88">
        <f>SUM(SAINSHAND!CQ23+'ZAMIIN UUD'!BM23)</f>
        <v>-746392000</v>
      </c>
      <c r="AJ23" s="90">
        <f t="shared" si="1"/>
        <v>6386624000</v>
      </c>
      <c r="AK23" s="90">
        <f t="shared" si="2"/>
        <v>5242331697.2639999</v>
      </c>
      <c r="AL23" s="90">
        <f t="shared" si="3"/>
        <v>-1131464919.056</v>
      </c>
      <c r="AM23" s="88">
        <f>SUM(AIRAG!X23+ALTANSHIREE!X23+DALANGARGALAN!X23+DELGEREH!X23+IHHET!X23+MANDAX!X23+ORGON!X23+SAIXANDULAAN!X23+ULAANBADRAX!X23+HATANBULAG!X23+HOBSGOL!X23+ERDENE!X23+SAINSHAND!CU23+'ZAMIIN UUD'!BQ23)</f>
        <v>0</v>
      </c>
      <c r="AN23" s="88">
        <f>SUM(AIRAG!Y23+ALTANSHIREE!Y23+DALANGARGALAN!Y23+DELGEREH!Y23+IHHET!Y23+MANDAX!Y23+ORGON!Y23+SAIXANDULAAN!Y23+ULAANBADRAX!Y23+HATANBULAG!Y23+HOBSGOL!Y23+ERDENE!Y23+SAINSHAND!CV23+'ZAMIIN UUD'!BR23)</f>
        <v>0</v>
      </c>
      <c r="AO23" s="88">
        <f>SUM(AIRAG!Z23+ALTANSHIREE!Z23+DALANGARGALAN!Z23+DELGEREH!Z23+IHHET!Z23+MANDAX!Z23+ORGON!Z23+SAIXANDULAAN!Z23+ULAANBADRAX!Z23+HATANBULAG!Z23+HOBSGOL!Z23+ERDENE!Z23+SAINSHAND!CW23+'ZAMIIN UUD'!BS23)</f>
        <v>0</v>
      </c>
      <c r="AP23" s="90">
        <f t="shared" si="4"/>
        <v>0</v>
      </c>
      <c r="AQ23" s="90">
        <f t="shared" si="5"/>
        <v>0</v>
      </c>
      <c r="AR23" s="90">
        <f t="shared" si="6"/>
        <v>0</v>
      </c>
      <c r="AS23" s="88">
        <f>SUM(AIRAG!AD23+ALTANSHIREE!AD23+DALANGARGALAN!AD23+DELGEREH!AD23+IHHET!AD23+MANDAX!AD23+ORGON!AD23+SAIXANDULAAN!AD23+ULAANBADRAX!AD23+HATANBULAG!AD23+HOBSGOL!AD23+ERDENE!AD23+SAINSHAND!DA23+'ZAMIIN UUD'!BW23)</f>
        <v>0</v>
      </c>
      <c r="AT23" s="88">
        <f>SUM(AIRAG!AE23+ALTANSHIREE!AE23+DALANGARGALAN!AE23+DELGEREH!AE23+IHHET!AE23+MANDAX!AE23+ORGON!AE23+SAIXANDULAAN!AE23+ULAANBADRAX!AE23+HATANBULAG!AE23+HOBSGOL!AE23+ERDENE!AE23+SAINSHAND!DB23+'ZAMIIN UUD'!BX23)</f>
        <v>0</v>
      </c>
      <c r="AU23" s="88">
        <f>SUM(AIRAG!AF23+ALTANSHIREE!AF23+DALANGARGALAN!AF23+DELGEREH!AF23+IHHET!AF23+MANDAX!AF23+ORGON!AF23+SAIXANDULAAN!AF23+ULAANBADRAX!AF23+HATANBULAG!AF23+HOBSGOL!AF23+ERDENE!AF23+SAINSHAND!DC23+'ZAMIIN UUD'!BY23)</f>
        <v>0</v>
      </c>
      <c r="AV23" s="88">
        <f>SUM(AIRAG!AG23+ALTANSHIREE!AG23+DALANGARGALAN!AG23+DELGEREH!AG23+IHHET!AG23+MANDAX!AG23+ORGON!AG23+SAIXANDULAAN!AG23+ULAANBADRAX!AG23+HATANBULAG!AG23+HOBSGOL!AG23+ERDENE!AG23+SAINSHAND!DD23+'ZAMIIN UUD'!BZ23)</f>
        <v>0</v>
      </c>
      <c r="AW23" s="88">
        <f>SUM(AIRAG!AH23+ALTANSHIREE!AH23+DALANGARGALAN!AH23+DELGEREH!AH23+IHHET!AH23+MANDAX!AH23+ORGON!AH23+SAIXANDULAAN!AH23+ULAANBADRAX!AH23+HATANBULAG!AH23+HOBSGOL!AH23+ERDENE!AH23+SAINSHAND!DE23+'ZAMIIN UUD'!CA23)</f>
        <v>0</v>
      </c>
      <c r="AX23" s="88">
        <f>SUM(AIRAG!AI23+ALTANSHIREE!AI23+DALANGARGALAN!AI23+DELGEREH!AI23+IHHET!AI23+MANDAX!AI23+ORGON!AI23+SAIXANDULAAN!AI23+ULAANBADRAX!AI23+HATANBULAG!AI23+HOBSGOL!AI23+ERDENE!AI23+SAINSHAND!DF23+'ZAMIIN UUD'!CB23)</f>
        <v>0</v>
      </c>
      <c r="AY23" s="90">
        <f t="shared" si="7"/>
        <v>0</v>
      </c>
      <c r="AZ23" s="90">
        <f t="shared" si="8"/>
        <v>0</v>
      </c>
      <c r="BA23" s="90">
        <f t="shared" si="9"/>
        <v>0</v>
      </c>
      <c r="BB23" s="90">
        <f t="shared" si="10"/>
        <v>6386624000</v>
      </c>
      <c r="BC23" s="90">
        <f t="shared" si="11"/>
        <v>5242331697.2639999</v>
      </c>
      <c r="BD23" s="90">
        <f t="shared" si="12"/>
        <v>-1131464919.056</v>
      </c>
    </row>
    <row r="24" spans="1:56">
      <c r="A24" s="13">
        <v>17</v>
      </c>
      <c r="B24" s="1" t="s">
        <v>19</v>
      </c>
      <c r="C24" s="132">
        <f>SUM(AIRAG!C24+ALTANSHIREE!C24+DALANGARGALAN!C24+DELGEREH!C24+IHHET!C24+MANDAX!C24+ORGON!C24+SAIXANDULAAN!C24+ULAANBADRAX!C24+HATANBULAG!C24+HOBSGOL!C24+ERDENE!C24+SAINSHAND!C24+'ZAMIIN UUD'!C24)</f>
        <v>0</v>
      </c>
      <c r="D24" s="132">
        <f>SUM(AIRAG!D24+ALTANSHIREE!D24+DALANGARGALAN!D24+DELGEREH!D24+IHHET!D24+MANDAX!D24+ORGON!D24+SAIXANDULAAN!D24+ULAANBADRAX!D24+HATANBULAG!D24+HOBSGOL!D24+ERDENE!D24+SAINSHAND!D24+'ZAMIIN UUD'!D24)</f>
        <v>0</v>
      </c>
      <c r="E24" s="132">
        <f>SUM(AIRAG!E24+ALTANSHIREE!E24+DALANGARGALAN!E24+DELGEREH!E24+IHHET!E24+MANDAX!E24+ORGON!E24+SAIXANDULAAN!E24+ULAANBADRAX!E24+HATANBULAG!E24+HOBSGOL!E24+ERDENE!E24+SAINSHAND!E24+'ZAMIIN UUD'!E24)</f>
        <v>0</v>
      </c>
      <c r="F24" s="132">
        <f>SUM(AIRAG!F24+ALTANSHIREE!F24+DALANGARGALAN!F24+DELGEREH!F24+IHHET!F24+MANDAX!F24+ORGON!F24+SAIXANDULAAN!F24+ULAANBADRAX!F24+HATANBULAG!F24+HOBSGOL!F24+ERDENE!F24+SAINSHAND!F24+SAINSHAND!L24+'ZAMIIN UUD'!F24)</f>
        <v>125107400</v>
      </c>
      <c r="G24" s="132">
        <f>SUM(AIRAG!G24+ALTANSHIREE!G24+DALANGARGALAN!G24+DELGEREH!G24+IHHET!G24+MANDAX!G24+ORGON!G24+SAIXANDULAAN!G24+ULAANBADRAX!G24+HATANBULAG!G24+HOBSGOL!G24+ERDENE!G24+SAINSHAND!G24+SAINSHAND!M24+'ZAMIIN UUD'!G24)</f>
        <v>152789057.03999999</v>
      </c>
      <c r="H24" s="132">
        <f>SUM(AIRAG!H24+ALTANSHIREE!H24+DALANGARGALAN!H24+DELGEREH!H24+IHHET!H24+MANDAX!H24+ORGON!H24+SAIXANDULAAN!H24+ULAANBADRAX!H24+HATANBULAG!H24+HOBSGOL!H24+ERDENE!H24+SAINSHAND!H24+SAINSHAND!N24+'ZAMIIN UUD'!H24)</f>
        <v>35724700.740000002</v>
      </c>
      <c r="I24" s="132">
        <f>SUM(SAINSHAND!I24+'ZAMIIN UUD'!I24)</f>
        <v>759000</v>
      </c>
      <c r="J24" s="132">
        <f>SUM(SAINSHAND!J24+'ZAMIIN UUD'!J24)</f>
        <v>506000</v>
      </c>
      <c r="K24" s="132">
        <f>SUM(SAINSHAND!K24+'ZAMIIN UUD'!K24)</f>
        <v>-253000</v>
      </c>
      <c r="L24" s="132">
        <f>SUM(SAINSHAND!O24+SAINSHAND!R24+'ZAMIIN UUD'!O24)</f>
        <v>403200</v>
      </c>
      <c r="M24" s="132">
        <f>SUM(SAINSHAND!P24+SAINSHAND!S24+'ZAMIIN UUD'!P24)</f>
        <v>331392.65999999997</v>
      </c>
      <c r="N24" s="132">
        <f>SUM(SAINSHAND!Q24+SAINSHAND!T24+'ZAMIIN UUD'!Q24)</f>
        <v>-71807.340000000026</v>
      </c>
      <c r="O24" s="132">
        <f>SUM(SAINSHAND!U24+'ZAMIIN UUD'!L24)</f>
        <v>0</v>
      </c>
      <c r="P24" s="132">
        <f>SUM(SAINSHAND!V24+'ZAMIIN UUD'!M24)</f>
        <v>0</v>
      </c>
      <c r="Q24" s="132">
        <f>SUM(SAINSHAND!W24+'ZAMIIN UUD'!N24)</f>
        <v>0</v>
      </c>
      <c r="R24" s="132">
        <f>SUM('ZAMIIN UUD'!R24)</f>
        <v>0</v>
      </c>
      <c r="S24" s="132">
        <f>SUM('ZAMIIN UUD'!S24)</f>
        <v>0</v>
      </c>
      <c r="T24" s="132">
        <f>SUM('ZAMIIN UUD'!T24)</f>
        <v>0</v>
      </c>
      <c r="U24" s="132">
        <f>SUM(AIRAG!I24+ALTANSHIREE!I24+DALANGARGALAN!I24+DELGEREH!I24+IHHET!I24+MANDAX!I24+ORGON!I24+SAIXANDULAAN!I24+ULAANBADRAX!I24+HATANBULAG!I24+HOBSGOL!I24+ERDENE!I24+SAINSHAND!X24+'ZAMIIN UUD'!U24)</f>
        <v>28548400</v>
      </c>
      <c r="V24" s="132">
        <f>SUM(AIRAG!J24+ALTANSHIREE!J24+DALANGARGALAN!J24+DELGEREH!J24+IHHET!J24+MANDAX!J24+ORGON!J24+SAIXANDULAAN!J24+ULAANBADRAX!J24+HATANBULAG!J24+HOBSGOL!J24+ERDENE!J24+SAINSHAND!Y24+'ZAMIIN UUD'!V24)</f>
        <v>19824416.260000002</v>
      </c>
      <c r="W24" s="132">
        <f>SUM(AIRAG!K24+ALTANSHIREE!K24+DALANGARGALAN!K24+DELGEREH!K24+IHHET!K24+MANDAX!K24+ORGON!K24+SAIXANDULAAN!K24+ULAANBADRAX!K24+HATANBULAG!K24+HOBSGOL!K24+ERDENE!K24+SAINSHAND!Z24+'ZAMIIN UUD'!W24)</f>
        <v>-6908725.4900000002</v>
      </c>
      <c r="X24" s="13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182165600</v>
      </c>
      <c r="Y24" s="13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147502850.10399997</v>
      </c>
      <c r="Z24" s="13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-27135318.756000005</v>
      </c>
      <c r="AA24" s="13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199091600</v>
      </c>
      <c r="AB24" s="13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207033436.22999999</v>
      </c>
      <c r="AC24" s="13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15767160.139999997</v>
      </c>
      <c r="AD24" s="132">
        <f>SUM(AIRAG!R24+ALTANSHIREE!R24+DALANGARGALAN!R24+DELGEREH!R24+IHHET!R24+MANDAX!R24+ORGON!R24+SAIXANDULAAN!R24+ULAANBADRAX!R24+HATANBULAG!R24+HOBSGOL!R24+ERDENE!R24+SAINSHAND!CL24)</f>
        <v>39432200</v>
      </c>
      <c r="AE24" s="132">
        <f>SUM(AIRAG!S24+ALTANSHIREE!S24+DALANGARGALAN!S24+DELGEREH!S24+IHHET!S24+MANDAX!S24+ORGON!S24+SAIXANDULAAN!S24+ULAANBADRAX!S24+HATANBULAG!S24+HOBSGOL!S24+ERDENE!S24+SAINSHAND!CM24)</f>
        <v>31204127.340000004</v>
      </c>
      <c r="AF24" s="132">
        <f>SUM(AIRAG!T24+ALTANSHIREE!T24+DALANGARGALAN!T24+DELGEREH!T24+IHHET!T24+MANDAX!T24+ORGON!T24+SAIXANDULAAN!T24+ULAANBADRAX!T24+HATANBULAG!T24+HOBSGOL!T24+ERDENE!T24+SAINSHAND!CN24)</f>
        <v>-7088311.6400000006</v>
      </c>
      <c r="AG24" s="132">
        <f>SUM(SAINSHAND!CO24+'ZAMIIN UUD'!BK24)</f>
        <v>0</v>
      </c>
      <c r="AH24" s="132">
        <f>SUM(SAINSHAND!CP24+'ZAMIIN UUD'!BL24)</f>
        <v>0</v>
      </c>
      <c r="AI24" s="132">
        <f>SUM(SAINSHAND!CQ24+'ZAMIIN UUD'!BM24)</f>
        <v>0</v>
      </c>
      <c r="AJ24" s="187">
        <f t="shared" si="1"/>
        <v>575507400</v>
      </c>
      <c r="AK24" s="187">
        <f t="shared" si="2"/>
        <v>559191279.63399994</v>
      </c>
      <c r="AL24" s="187">
        <f t="shared" si="3"/>
        <v>10034697.653999988</v>
      </c>
      <c r="AM24" s="132">
        <f>SUM(AIRAG!X24+ALTANSHIREE!X24+DALANGARGALAN!X24+DELGEREH!X24+IHHET!X24+MANDAX!X24+ORGON!X24+SAIXANDULAAN!X24+ULAANBADRAX!X24+HATANBULAG!X24+HOBSGOL!X24+ERDENE!X24+SAINSHAND!CU24+'ZAMIIN UUD'!BQ24)</f>
        <v>0</v>
      </c>
      <c r="AN24" s="132">
        <f>SUM(AIRAG!Y24+ALTANSHIREE!Y24+DALANGARGALAN!Y24+DELGEREH!Y24+IHHET!Y24+MANDAX!Y24+ORGON!Y24+SAIXANDULAAN!Y24+ULAANBADRAX!Y24+HATANBULAG!Y24+HOBSGOL!Y24+ERDENE!Y24+SAINSHAND!CV24+'ZAMIIN UUD'!BR24)</f>
        <v>0</v>
      </c>
      <c r="AO24" s="132">
        <f>SUM(AIRAG!Z24+ALTANSHIREE!Z24+DALANGARGALAN!Z24+DELGEREH!Z24+IHHET!Z24+MANDAX!Z24+ORGON!Z24+SAIXANDULAAN!Z24+ULAANBADRAX!Z24+HATANBULAG!Z24+HOBSGOL!Z24+ERDENE!Z24+SAINSHAND!CW24+'ZAMIIN UUD'!BS24)</f>
        <v>0</v>
      </c>
      <c r="AP24" s="187">
        <f t="shared" si="4"/>
        <v>0</v>
      </c>
      <c r="AQ24" s="187">
        <f t="shared" si="5"/>
        <v>0</v>
      </c>
      <c r="AR24" s="187">
        <f t="shared" si="6"/>
        <v>0</v>
      </c>
      <c r="AS24" s="132">
        <f>SUM(AIRAG!AD24+ALTANSHIREE!AD24+DALANGARGALAN!AD24+DELGEREH!AD24+IHHET!AD24+MANDAX!AD24+ORGON!AD24+SAIXANDULAAN!AD24+ULAANBADRAX!AD24+HATANBULAG!AD24+HOBSGOL!AD24+ERDENE!AD24+SAINSHAND!DA24+'ZAMIIN UUD'!BW24)</f>
        <v>0</v>
      </c>
      <c r="AT24" s="132">
        <f>SUM(AIRAG!AE24+ALTANSHIREE!AE24+DALANGARGALAN!AE24+DELGEREH!AE24+IHHET!AE24+MANDAX!AE24+ORGON!AE24+SAIXANDULAAN!AE24+ULAANBADRAX!AE24+HATANBULAG!AE24+HOBSGOL!AE24+ERDENE!AE24+SAINSHAND!DB24+'ZAMIIN UUD'!BX24)</f>
        <v>0</v>
      </c>
      <c r="AU24" s="132">
        <f>SUM(AIRAG!AF24+ALTANSHIREE!AF24+DALANGARGALAN!AF24+DELGEREH!AF24+IHHET!AF24+MANDAX!AF24+ORGON!AF24+SAIXANDULAAN!AF24+ULAANBADRAX!AF24+HATANBULAG!AF24+HOBSGOL!AF24+ERDENE!AF24+SAINSHAND!DC24+'ZAMIIN UUD'!BY24)</f>
        <v>0</v>
      </c>
      <c r="AV24" s="132">
        <f>SUM(AIRAG!AG24+ALTANSHIREE!AG24+DALANGARGALAN!AG24+DELGEREH!AG24+IHHET!AG24+MANDAX!AG24+ORGON!AG24+SAIXANDULAAN!AG24+ULAANBADRAX!AG24+HATANBULAG!AG24+HOBSGOL!AG24+ERDENE!AG24+SAINSHAND!DD24+'ZAMIIN UUD'!BZ24)</f>
        <v>0</v>
      </c>
      <c r="AW24" s="132">
        <f>SUM(AIRAG!AH24+ALTANSHIREE!AH24+DALANGARGALAN!AH24+DELGEREH!AH24+IHHET!AH24+MANDAX!AH24+ORGON!AH24+SAIXANDULAAN!AH24+ULAANBADRAX!AH24+HATANBULAG!AH24+HOBSGOL!AH24+ERDENE!AH24+SAINSHAND!DE24+'ZAMIIN UUD'!CA24)</f>
        <v>0</v>
      </c>
      <c r="AX24" s="132">
        <f>SUM(AIRAG!AI24+ALTANSHIREE!AI24+DALANGARGALAN!AI24+DELGEREH!AI24+IHHET!AI24+MANDAX!AI24+ORGON!AI24+SAIXANDULAAN!AI24+ULAANBADRAX!AI24+HATANBULAG!AI24+HOBSGOL!AI24+ERDENE!AI24+SAINSHAND!DF24+'ZAMIIN UUD'!CB24)</f>
        <v>0</v>
      </c>
      <c r="AY24" s="187">
        <f t="shared" si="7"/>
        <v>0</v>
      </c>
      <c r="AZ24" s="187">
        <f t="shared" si="8"/>
        <v>0</v>
      </c>
      <c r="BA24" s="187">
        <f t="shared" si="9"/>
        <v>0</v>
      </c>
      <c r="BB24" s="187">
        <f t="shared" si="10"/>
        <v>575507400</v>
      </c>
      <c r="BC24" s="187">
        <f t="shared" si="11"/>
        <v>559191279.63399994</v>
      </c>
      <c r="BD24" s="187">
        <f t="shared" si="12"/>
        <v>10034697.653999988</v>
      </c>
    </row>
    <row r="25" spans="1:56">
      <c r="A25" s="13">
        <v>18</v>
      </c>
      <c r="B25" s="1" t="s">
        <v>20</v>
      </c>
      <c r="C25" s="132">
        <f>SUM(AIRAG!C25+ALTANSHIREE!C25+DALANGARGALAN!C25+DELGEREH!C25+IHHET!C25+MANDAX!C25+ORGON!C25+SAIXANDULAAN!C25+ULAANBADRAX!C25+HATANBULAG!C25+HOBSGOL!C25+ERDENE!C25+SAINSHAND!C25+'ZAMIIN UUD'!C25)</f>
        <v>0</v>
      </c>
      <c r="D25" s="132">
        <f>SUM(AIRAG!D25+ALTANSHIREE!D25+DALANGARGALAN!D25+DELGEREH!D25+IHHET!D25+MANDAX!D25+ORGON!D25+SAIXANDULAAN!D25+ULAANBADRAX!D25+HATANBULAG!D25+HOBSGOL!D25+ERDENE!D25+SAINSHAND!D25+'ZAMIIN UUD'!D25)</f>
        <v>0</v>
      </c>
      <c r="E25" s="132">
        <f>SUM(AIRAG!E25+ALTANSHIREE!E25+DALANGARGALAN!E25+DELGEREH!E25+IHHET!E25+MANDAX!E25+ORGON!E25+SAIXANDULAAN!E25+ULAANBADRAX!E25+HATANBULAG!E25+HOBSGOL!E25+ERDENE!E25+SAINSHAND!E25+'ZAMIIN UUD'!E25)</f>
        <v>0</v>
      </c>
      <c r="F25" s="132">
        <f>SUM(AIRAG!F25+ALTANSHIREE!F25+DALANGARGALAN!F25+DELGEREH!F25+IHHET!F25+MANDAX!F25+ORGON!F25+SAIXANDULAAN!F25+ULAANBADRAX!F25+HATANBULAG!F25+HOBSGOL!F25+ERDENE!F25+SAINSHAND!F25+SAINSHAND!L25+'ZAMIIN UUD'!F25)</f>
        <v>405400700</v>
      </c>
      <c r="G25" s="132">
        <f>SUM(AIRAG!G25+ALTANSHIREE!G25+DALANGARGALAN!G25+DELGEREH!G25+IHHET!G25+MANDAX!G25+ORGON!G25+SAIXANDULAAN!G25+ULAANBADRAX!G25+HATANBULAG!G25+HOBSGOL!G25+ERDENE!G25+SAINSHAND!G25+SAINSHAND!M25+'ZAMIIN UUD'!G25)</f>
        <v>341564083.46000004</v>
      </c>
      <c r="H25" s="132">
        <f>SUM(AIRAG!H25+ALTANSHIREE!H25+DALANGARGALAN!H25+DELGEREH!H25+IHHET!H25+MANDAX!H25+ORGON!H25+SAIXANDULAAN!H25+ULAANBADRAX!H25+HATANBULAG!H25+HOBSGOL!H25+ERDENE!H25+SAINSHAND!H25+SAINSHAND!N25+'ZAMIIN UUD'!H25)</f>
        <v>-69301191.340000004</v>
      </c>
      <c r="I25" s="132">
        <f>SUM(SAINSHAND!I25+'ZAMIIN UUD'!I25)</f>
        <v>15625000</v>
      </c>
      <c r="J25" s="132">
        <f>SUM(SAINSHAND!J25+'ZAMIIN UUD'!J25)</f>
        <v>9974434.2200000007</v>
      </c>
      <c r="K25" s="132">
        <f>SUM(SAINSHAND!K25+'ZAMIIN UUD'!K25)</f>
        <v>-5650565.7799999993</v>
      </c>
      <c r="L25" s="132">
        <f>SUM(SAINSHAND!O25+SAINSHAND!R25+'ZAMIIN UUD'!O25)</f>
        <v>6400000</v>
      </c>
      <c r="M25" s="132">
        <f>SUM(SAINSHAND!P25+SAINSHAND!S25+'ZAMIIN UUD'!P25)</f>
        <v>6400000</v>
      </c>
      <c r="N25" s="132">
        <f>SUM(SAINSHAND!Q25+SAINSHAND!T25+'ZAMIIN UUD'!Q25)</f>
        <v>0</v>
      </c>
      <c r="O25" s="132">
        <f>SUM(SAINSHAND!U25+'ZAMIIN UUD'!L25)</f>
        <v>0</v>
      </c>
      <c r="P25" s="132">
        <f>SUM(SAINSHAND!V25+'ZAMIIN UUD'!M25)</f>
        <v>0</v>
      </c>
      <c r="Q25" s="132">
        <f>SUM(SAINSHAND!W25+'ZAMIIN UUD'!N25)</f>
        <v>0</v>
      </c>
      <c r="R25" s="132">
        <f>SUM('ZAMIIN UUD'!R25)</f>
        <v>0</v>
      </c>
      <c r="S25" s="132">
        <f>SUM('ZAMIIN UUD'!S25)</f>
        <v>0</v>
      </c>
      <c r="T25" s="132">
        <f>SUM('ZAMIIN UUD'!T25)</f>
        <v>0</v>
      </c>
      <c r="U25" s="132">
        <f>SUM(AIRAG!I25+ALTANSHIREE!I25+DALANGARGALAN!I25+DELGEREH!I25+IHHET!I25+MANDAX!I25+ORGON!I25+SAIXANDULAAN!I25+ULAANBADRAX!I25+HATANBULAG!I25+HOBSGOL!I25+ERDENE!I25+SAINSHAND!X25+'ZAMIIN UUD'!U25)</f>
        <v>659529500</v>
      </c>
      <c r="V25" s="132">
        <f>SUM(AIRAG!J25+ALTANSHIREE!J25+DALANGARGALAN!J25+DELGEREH!J25+IHHET!J25+MANDAX!J25+ORGON!J25+SAIXANDULAAN!J25+ULAANBADRAX!J25+HATANBULAG!J25+HOBSGOL!J25+ERDENE!J25+SAINSHAND!Y25+'ZAMIIN UUD'!V25)</f>
        <v>572756224.67000008</v>
      </c>
      <c r="W25" s="132">
        <f>SUM(AIRAG!K25+ALTANSHIREE!K25+DALANGARGALAN!K25+DELGEREH!K25+IHHET!K25+MANDAX!K25+ORGON!K25+SAIXANDULAAN!K25+ULAANBADRAX!K25+HATANBULAG!K25+HOBSGOL!K25+ERDENE!K25+SAINSHAND!Z25+'ZAMIIN UUD'!W25)</f>
        <v>-82206773.329999998</v>
      </c>
      <c r="X25" s="13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742822600</v>
      </c>
      <c r="Y25" s="13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726958405.00000012</v>
      </c>
      <c r="Z25" s="13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-29881767.060000002</v>
      </c>
      <c r="AA25" s="13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2531296200</v>
      </c>
      <c r="AB25" s="13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2442426003.4899998</v>
      </c>
      <c r="AC25" s="13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-97845435.49000001</v>
      </c>
      <c r="AD25" s="132">
        <f>SUM(AIRAG!R25+ALTANSHIREE!R25+DALANGARGALAN!R25+DELGEREH!R25+IHHET!R25+MANDAX!R25+ORGON!R25+SAIXANDULAAN!R25+ULAANBADRAX!R25+HATANBULAG!R25+HOBSGOL!R25+ERDENE!R25+SAINSHAND!CL25)</f>
        <v>279720900</v>
      </c>
      <c r="AE25" s="132">
        <f>SUM(AIRAG!S25+ALTANSHIREE!S25+DALANGARGALAN!S25+DELGEREH!S25+IHHET!S25+MANDAX!S25+ORGON!S25+SAIXANDULAAN!S25+ULAANBADRAX!S25+HATANBULAG!S25+HOBSGOL!S25+ERDENE!S25+SAINSHAND!CM25)</f>
        <v>236222263.50999999</v>
      </c>
      <c r="AF25" s="132">
        <f>SUM(AIRAG!T25+ALTANSHIREE!T25+DALANGARGALAN!T25+DELGEREH!T25+IHHET!T25+MANDAX!T25+ORGON!T25+SAIXANDULAAN!T25+ULAANBADRAX!T25+HATANBULAG!T25+HOBSGOL!T25+ERDENE!T25+SAINSHAND!CN25)</f>
        <v>-43507596.49000001</v>
      </c>
      <c r="AG25" s="132">
        <f>SUM(SAINSHAND!CO25+'ZAMIIN UUD'!BK25)</f>
        <v>746392000</v>
      </c>
      <c r="AH25" s="132">
        <f>SUM(SAINSHAND!CP25+'ZAMIIN UUD'!BL25)</f>
        <v>0</v>
      </c>
      <c r="AI25" s="132">
        <f>SUM(SAINSHAND!CQ25+'ZAMIIN UUD'!BM25)</f>
        <v>-746392000</v>
      </c>
      <c r="AJ25" s="187">
        <f t="shared" si="1"/>
        <v>5387186900</v>
      </c>
      <c r="AK25" s="187">
        <f t="shared" si="2"/>
        <v>4336301414.3500004</v>
      </c>
      <c r="AL25" s="187">
        <f t="shared" si="3"/>
        <v>-1074785329.49</v>
      </c>
      <c r="AM25" s="132">
        <f>SUM(AIRAG!X25+ALTANSHIREE!X25+DALANGARGALAN!X25+DELGEREH!X25+IHHET!X25+MANDAX!X25+ORGON!X25+SAIXANDULAAN!X25+ULAANBADRAX!X25+HATANBULAG!X25+HOBSGOL!X25+ERDENE!X25+SAINSHAND!CU25+'ZAMIIN UUD'!BQ25)</f>
        <v>0</v>
      </c>
      <c r="AN25" s="132">
        <f>SUM(AIRAG!Y25+ALTANSHIREE!Y25+DALANGARGALAN!Y25+DELGEREH!Y25+IHHET!Y25+MANDAX!Y25+ORGON!Y25+SAIXANDULAAN!Y25+ULAANBADRAX!Y25+HATANBULAG!Y25+HOBSGOL!Y25+ERDENE!Y25+SAINSHAND!CV25+'ZAMIIN UUD'!BR25)</f>
        <v>0</v>
      </c>
      <c r="AO25" s="132">
        <f>SUM(AIRAG!Z25+ALTANSHIREE!Z25+DALANGARGALAN!Z25+DELGEREH!Z25+IHHET!Z25+MANDAX!Z25+ORGON!Z25+SAIXANDULAAN!Z25+ULAANBADRAX!Z25+HATANBULAG!Z25+HOBSGOL!Z25+ERDENE!Z25+SAINSHAND!CW25+'ZAMIIN UUD'!BS25)</f>
        <v>0</v>
      </c>
      <c r="AP25" s="187">
        <f t="shared" si="4"/>
        <v>0</v>
      </c>
      <c r="AQ25" s="187">
        <f t="shared" si="5"/>
        <v>0</v>
      </c>
      <c r="AR25" s="187">
        <f t="shared" si="6"/>
        <v>0</v>
      </c>
      <c r="AS25" s="132">
        <f>SUM(AIRAG!AD25+ALTANSHIREE!AD25+DALANGARGALAN!AD25+DELGEREH!AD25+IHHET!AD25+MANDAX!AD25+ORGON!AD25+SAIXANDULAAN!AD25+ULAANBADRAX!AD25+HATANBULAG!AD25+HOBSGOL!AD25+ERDENE!AD25+SAINSHAND!DA25+'ZAMIIN UUD'!BW25)</f>
        <v>0</v>
      </c>
      <c r="AT25" s="132">
        <f>SUM(AIRAG!AE25+ALTANSHIREE!AE25+DALANGARGALAN!AE25+DELGEREH!AE25+IHHET!AE25+MANDAX!AE25+ORGON!AE25+SAIXANDULAAN!AE25+ULAANBADRAX!AE25+HATANBULAG!AE25+HOBSGOL!AE25+ERDENE!AE25+SAINSHAND!DB25+'ZAMIIN UUD'!BX25)</f>
        <v>0</v>
      </c>
      <c r="AU25" s="132">
        <f>SUM(AIRAG!AF25+ALTANSHIREE!AF25+DALANGARGALAN!AF25+DELGEREH!AF25+IHHET!AF25+MANDAX!AF25+ORGON!AF25+SAIXANDULAAN!AF25+ULAANBADRAX!AF25+HATANBULAG!AF25+HOBSGOL!AF25+ERDENE!AF25+SAINSHAND!DC25+'ZAMIIN UUD'!BY25)</f>
        <v>0</v>
      </c>
      <c r="AV25" s="132">
        <f>SUM(AIRAG!AG25+ALTANSHIREE!AG25+DALANGARGALAN!AG25+DELGEREH!AG25+IHHET!AG25+MANDAX!AG25+ORGON!AG25+SAIXANDULAAN!AG25+ULAANBADRAX!AG25+HATANBULAG!AG25+HOBSGOL!AG25+ERDENE!AG25+SAINSHAND!DD25+'ZAMIIN UUD'!BZ25)</f>
        <v>0</v>
      </c>
      <c r="AW25" s="132">
        <f>SUM(AIRAG!AH25+ALTANSHIREE!AH25+DALANGARGALAN!AH25+DELGEREH!AH25+IHHET!AH25+MANDAX!AH25+ORGON!AH25+SAIXANDULAAN!AH25+ULAANBADRAX!AH25+HATANBULAG!AH25+HOBSGOL!AH25+ERDENE!AH25+SAINSHAND!DE25+'ZAMIIN UUD'!CA25)</f>
        <v>0</v>
      </c>
      <c r="AX25" s="132">
        <f>SUM(AIRAG!AI25+ALTANSHIREE!AI25+DALANGARGALAN!AI25+DELGEREH!AI25+IHHET!AI25+MANDAX!AI25+ORGON!AI25+SAIXANDULAAN!AI25+ULAANBADRAX!AI25+HATANBULAG!AI25+HOBSGOL!AI25+ERDENE!AI25+SAINSHAND!DF25+'ZAMIIN UUD'!CB25)</f>
        <v>0</v>
      </c>
      <c r="AY25" s="187">
        <f t="shared" si="7"/>
        <v>0</v>
      </c>
      <c r="AZ25" s="187">
        <f t="shared" si="8"/>
        <v>0</v>
      </c>
      <c r="BA25" s="187">
        <f t="shared" si="9"/>
        <v>0</v>
      </c>
      <c r="BB25" s="187">
        <f t="shared" si="10"/>
        <v>5387186900</v>
      </c>
      <c r="BC25" s="187">
        <f t="shared" si="11"/>
        <v>4336301414.3500004</v>
      </c>
      <c r="BD25" s="187">
        <f t="shared" si="12"/>
        <v>-1074785329.49</v>
      </c>
    </row>
    <row r="26" spans="1:56">
      <c r="A26" s="13">
        <v>19</v>
      </c>
      <c r="B26" s="1" t="s">
        <v>21</v>
      </c>
      <c r="C26" s="132">
        <f>SUM(AIRAG!C26+ALTANSHIREE!C26+DALANGARGALAN!C26+DELGEREH!C26+IHHET!C26+MANDAX!C26+ORGON!C26+SAIXANDULAAN!C26+ULAANBADRAX!C26+HATANBULAG!C26+HOBSGOL!C26+ERDENE!C26+SAINSHAND!C26+'ZAMIIN UUD'!C26)</f>
        <v>0</v>
      </c>
      <c r="D26" s="132">
        <f>SUM(AIRAG!D26+ALTANSHIREE!D26+DALANGARGALAN!D26+DELGEREH!D26+IHHET!D26+MANDAX!D26+ORGON!D26+SAIXANDULAAN!D26+ULAANBADRAX!D26+HATANBULAG!D26+HOBSGOL!D26+ERDENE!D26+SAINSHAND!D26+'ZAMIIN UUD'!D26)</f>
        <v>0</v>
      </c>
      <c r="E26" s="132">
        <f>SUM(AIRAG!E26+ALTANSHIREE!E26+DALANGARGALAN!E26+DELGEREH!E26+IHHET!E26+MANDAX!E26+ORGON!E26+SAIXANDULAAN!E26+ULAANBADRAX!E26+HATANBULAG!E26+HOBSGOL!E26+ERDENE!E26+SAINSHAND!E26+'ZAMIIN UUD'!E26)</f>
        <v>0</v>
      </c>
      <c r="F26" s="132">
        <f>SUM(AIRAG!F26+ALTANSHIREE!F26+DALANGARGALAN!F26+DELGEREH!F26+IHHET!F26+MANDAX!F26+ORGON!F26+SAIXANDULAAN!F26+ULAANBADRAX!F26+HATANBULAG!F26+HOBSGOL!F26+ERDENE!F26+SAINSHAND!F26+SAINSHAND!L26+'ZAMIIN UUD'!F26)</f>
        <v>27551100</v>
      </c>
      <c r="G26" s="132">
        <f>SUM(AIRAG!G26+ALTANSHIREE!G26+DALANGARGALAN!G26+DELGEREH!G26+IHHET!G26+MANDAX!G26+ORGON!G26+SAIXANDULAAN!G26+ULAANBADRAX!G26+HATANBULAG!G26+HOBSGOL!G26+ERDENE!G26+SAINSHAND!G26+SAINSHAND!M26+'ZAMIIN UUD'!G26)</f>
        <v>23243531</v>
      </c>
      <c r="H26" s="132">
        <f>SUM(AIRAG!H26+ALTANSHIREE!H26+DALANGARGALAN!H26+DELGEREH!H26+IHHET!H26+MANDAX!H26+ORGON!H26+SAIXANDULAAN!H26+ULAANBADRAX!H26+HATANBULAG!H26+HOBSGOL!H26+ERDENE!H26+SAINSHAND!H26+SAINSHAND!N26+'ZAMIIN UUD'!H26)</f>
        <v>-1490191</v>
      </c>
      <c r="I26" s="132">
        <f>SUM(SAINSHAND!I26+'ZAMIIN UUD'!I26)</f>
        <v>1479800</v>
      </c>
      <c r="J26" s="132">
        <f>SUM(SAINSHAND!J26+'ZAMIIN UUD'!J26)</f>
        <v>770872</v>
      </c>
      <c r="K26" s="132">
        <f>SUM(SAINSHAND!K26+'ZAMIIN UUD'!K26)</f>
        <v>-708928</v>
      </c>
      <c r="L26" s="132">
        <f>SUM(SAINSHAND!O26+SAINSHAND!R26+'ZAMIIN UUD'!O26)</f>
        <v>1173100</v>
      </c>
      <c r="M26" s="132">
        <f>SUM(SAINSHAND!P26+SAINSHAND!S26+'ZAMIIN UUD'!P26)</f>
        <v>943420</v>
      </c>
      <c r="N26" s="132">
        <f>SUM(SAINSHAND!Q26+SAINSHAND!T26+'ZAMIIN UUD'!Q26)</f>
        <v>-229680</v>
      </c>
      <c r="O26" s="132">
        <f>SUM(SAINSHAND!U26+'ZAMIIN UUD'!L26)</f>
        <v>0</v>
      </c>
      <c r="P26" s="132">
        <f>SUM(SAINSHAND!V26+'ZAMIIN UUD'!M26)</f>
        <v>0</v>
      </c>
      <c r="Q26" s="132">
        <f>SUM(SAINSHAND!W26+'ZAMIIN UUD'!N26)</f>
        <v>0</v>
      </c>
      <c r="R26" s="132">
        <f>SUM('ZAMIIN UUD'!R26)</f>
        <v>0</v>
      </c>
      <c r="S26" s="132">
        <f>SUM('ZAMIIN UUD'!S26)</f>
        <v>0</v>
      </c>
      <c r="T26" s="132">
        <f>SUM('ZAMIIN UUD'!T26)</f>
        <v>0</v>
      </c>
      <c r="U26" s="132">
        <f>SUM(AIRAG!I26+ALTANSHIREE!I26+DALANGARGALAN!I26+DELGEREH!I26+IHHET!I26+MANDAX!I26+ORGON!I26+SAIXANDULAAN!I26+ULAANBADRAX!I26+HATANBULAG!I26+HOBSGOL!I26+ERDENE!I26+SAINSHAND!X26+'ZAMIIN UUD'!U26)</f>
        <v>23821600</v>
      </c>
      <c r="V26" s="132">
        <f>SUM(AIRAG!J26+ALTANSHIREE!J26+DALANGARGALAN!J26+DELGEREH!J26+IHHET!J26+MANDAX!J26+ORGON!J26+SAIXANDULAAN!J26+ULAANBADRAX!J26+HATANBULAG!J26+HOBSGOL!J26+ERDENE!J26+SAINSHAND!Y26+'ZAMIIN UUD'!V26)</f>
        <v>14854195.560000001</v>
      </c>
      <c r="W26" s="132">
        <f>SUM(AIRAG!K26+ALTANSHIREE!K26+DALANGARGALAN!K26+DELGEREH!K26+IHHET!K26+MANDAX!K26+ORGON!K26+SAIXANDULAAN!K26+ULAANBADRAX!K26+HATANBULAG!K26+HOBSGOL!K26+ERDENE!K26+SAINSHAND!Z26+'ZAMIIN UUD'!W26)</f>
        <v>-8912251.9399999995</v>
      </c>
      <c r="X26" s="13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132976400</v>
      </c>
      <c r="Y26" s="13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115973068.44</v>
      </c>
      <c r="Z26" s="13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-7994440.9199999999</v>
      </c>
      <c r="AA26" s="13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199047300</v>
      </c>
      <c r="AB26" s="13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172023385.97</v>
      </c>
      <c r="AC26" s="13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-14112819.029999997</v>
      </c>
      <c r="AD26" s="132">
        <f>SUM(AIRAG!R26+ALTANSHIREE!R26+DALANGARGALAN!R26+DELGEREH!R26+IHHET!R26+MANDAX!R26+ORGON!R26+SAIXANDULAAN!R26+ULAANBADRAX!R26+HATANBULAG!R26+HOBSGOL!R26+ERDENE!R26+SAINSHAND!CL26)</f>
        <v>37880400</v>
      </c>
      <c r="AE26" s="132">
        <f>SUM(AIRAG!S26+ALTANSHIREE!S26+DALANGARGALAN!S26+DELGEREH!S26+IHHET!S26+MANDAX!S26+ORGON!S26+SAIXANDULAAN!S26+ULAANBADRAX!S26+HATANBULAG!S26+HOBSGOL!S26+ERDENE!S26+SAINSHAND!CM26)</f>
        <v>19030530.309999999</v>
      </c>
      <c r="AF26" s="132">
        <f>SUM(AIRAG!T26+ALTANSHIREE!T26+DALANGARGALAN!T26+DELGEREH!T26+IHHET!T26+MANDAX!T26+ORGON!T26+SAIXANDULAAN!T26+ULAANBADRAX!T26+HATANBULAG!T26+HOBSGOL!T26+ERDENE!T26+SAINSHAND!CN26)</f>
        <v>-15610149.689999999</v>
      </c>
      <c r="AG26" s="132">
        <f>SUM(SAINSHAND!CO26+'ZAMIIN UUD'!BK26)</f>
        <v>0</v>
      </c>
      <c r="AH26" s="132">
        <f>SUM(SAINSHAND!CP26+'ZAMIIN UUD'!BL26)</f>
        <v>0</v>
      </c>
      <c r="AI26" s="132">
        <f>SUM(SAINSHAND!CQ26+'ZAMIIN UUD'!BM26)</f>
        <v>0</v>
      </c>
      <c r="AJ26" s="187">
        <f t="shared" si="1"/>
        <v>423929700</v>
      </c>
      <c r="AK26" s="187">
        <f t="shared" si="2"/>
        <v>346839003.28000003</v>
      </c>
      <c r="AL26" s="187">
        <f t="shared" si="3"/>
        <v>-49058460.579999998</v>
      </c>
      <c r="AM26" s="132">
        <f>SUM(AIRAG!X26+ALTANSHIREE!X26+DALANGARGALAN!X26+DELGEREH!X26+IHHET!X26+MANDAX!X26+ORGON!X26+SAIXANDULAAN!X26+ULAANBADRAX!X26+HATANBULAG!X26+HOBSGOL!X26+ERDENE!X26+SAINSHAND!CU26+'ZAMIIN UUD'!BQ26)</f>
        <v>0</v>
      </c>
      <c r="AN26" s="132">
        <f>SUM(AIRAG!Y26+ALTANSHIREE!Y26+DALANGARGALAN!Y26+DELGEREH!Y26+IHHET!Y26+MANDAX!Y26+ORGON!Y26+SAIXANDULAAN!Y26+ULAANBADRAX!Y26+HATANBULAG!Y26+HOBSGOL!Y26+ERDENE!Y26+SAINSHAND!CV26+'ZAMIIN UUD'!BR26)</f>
        <v>0</v>
      </c>
      <c r="AO26" s="132">
        <f>SUM(AIRAG!Z26+ALTANSHIREE!Z26+DALANGARGALAN!Z26+DELGEREH!Z26+IHHET!Z26+MANDAX!Z26+ORGON!Z26+SAIXANDULAAN!Z26+ULAANBADRAX!Z26+HATANBULAG!Z26+HOBSGOL!Z26+ERDENE!Z26+SAINSHAND!CW26+'ZAMIIN UUD'!BS26)</f>
        <v>0</v>
      </c>
      <c r="AP26" s="187">
        <f t="shared" si="4"/>
        <v>0</v>
      </c>
      <c r="AQ26" s="187">
        <f t="shared" si="5"/>
        <v>0</v>
      </c>
      <c r="AR26" s="187">
        <f t="shared" si="6"/>
        <v>0</v>
      </c>
      <c r="AS26" s="132">
        <f>SUM(AIRAG!AD26+ALTANSHIREE!AD26+DALANGARGALAN!AD26+DELGEREH!AD26+IHHET!AD26+MANDAX!AD26+ORGON!AD26+SAIXANDULAAN!AD26+ULAANBADRAX!AD26+HATANBULAG!AD26+HOBSGOL!AD26+ERDENE!AD26+SAINSHAND!DA26+'ZAMIIN UUD'!BW26)</f>
        <v>0</v>
      </c>
      <c r="AT26" s="132">
        <f>SUM(AIRAG!AE26+ALTANSHIREE!AE26+DALANGARGALAN!AE26+DELGEREH!AE26+IHHET!AE26+MANDAX!AE26+ORGON!AE26+SAIXANDULAAN!AE26+ULAANBADRAX!AE26+HATANBULAG!AE26+HOBSGOL!AE26+ERDENE!AE26+SAINSHAND!DB26+'ZAMIIN UUD'!BX26)</f>
        <v>0</v>
      </c>
      <c r="AU26" s="132">
        <f>SUM(AIRAG!AF26+ALTANSHIREE!AF26+DALANGARGALAN!AF26+DELGEREH!AF26+IHHET!AF26+MANDAX!AF26+ORGON!AF26+SAIXANDULAAN!AF26+ULAANBADRAX!AF26+HATANBULAG!AF26+HOBSGOL!AF26+ERDENE!AF26+SAINSHAND!DC26+'ZAMIIN UUD'!BY26)</f>
        <v>0</v>
      </c>
      <c r="AV26" s="132">
        <f>SUM(AIRAG!AG26+ALTANSHIREE!AG26+DALANGARGALAN!AG26+DELGEREH!AG26+IHHET!AG26+MANDAX!AG26+ORGON!AG26+SAIXANDULAAN!AG26+ULAANBADRAX!AG26+HATANBULAG!AG26+HOBSGOL!AG26+ERDENE!AG26+SAINSHAND!DD26+'ZAMIIN UUD'!BZ26)</f>
        <v>0</v>
      </c>
      <c r="AW26" s="132">
        <f>SUM(AIRAG!AH26+ALTANSHIREE!AH26+DALANGARGALAN!AH26+DELGEREH!AH26+IHHET!AH26+MANDAX!AH26+ORGON!AH26+SAIXANDULAAN!AH26+ULAANBADRAX!AH26+HATANBULAG!AH26+HOBSGOL!AH26+ERDENE!AH26+SAINSHAND!DE26+'ZAMIIN UUD'!CA26)</f>
        <v>0</v>
      </c>
      <c r="AX26" s="132">
        <f>SUM(AIRAG!AI26+ALTANSHIREE!AI26+DALANGARGALAN!AI26+DELGEREH!AI26+IHHET!AI26+MANDAX!AI26+ORGON!AI26+SAIXANDULAAN!AI26+ULAANBADRAX!AI26+HATANBULAG!AI26+HOBSGOL!AI26+ERDENE!AI26+SAINSHAND!DF26+'ZAMIIN UUD'!CB26)</f>
        <v>0</v>
      </c>
      <c r="AY26" s="187">
        <f t="shared" si="7"/>
        <v>0</v>
      </c>
      <c r="AZ26" s="187">
        <f t="shared" si="8"/>
        <v>0</v>
      </c>
      <c r="BA26" s="187">
        <f t="shared" si="9"/>
        <v>0</v>
      </c>
      <c r="BB26" s="187">
        <f t="shared" si="10"/>
        <v>423929700</v>
      </c>
      <c r="BC26" s="187">
        <f t="shared" si="11"/>
        <v>346839003.28000003</v>
      </c>
      <c r="BD26" s="187">
        <f t="shared" si="12"/>
        <v>-49058460.579999998</v>
      </c>
    </row>
    <row r="27" spans="1:56">
      <c r="A27" s="13">
        <v>20</v>
      </c>
      <c r="B27" s="1" t="s">
        <v>73</v>
      </c>
      <c r="C27" s="132">
        <f>SUM(AIRAG!C27+ALTANSHIREE!C27+DALANGARGALAN!C27+DELGEREH!C27+IHHET!C27+MANDAX!C27+ORGON!C27+SAIXANDULAAN!C27+ULAANBADRAX!C27+HATANBULAG!C27+HOBSGOL!C27+ERDENE!C27+SAINSHAND!C27+'ZAMIIN UUD'!C27)</f>
        <v>0</v>
      </c>
      <c r="D27" s="132">
        <f>SUM(AIRAG!D27+ALTANSHIREE!D27+DALANGARGALAN!D27+DELGEREH!D27+IHHET!D27+MANDAX!D27+ORGON!D27+SAIXANDULAAN!D27+ULAANBADRAX!D27+HATANBULAG!D27+HOBSGOL!D27+ERDENE!D27+SAINSHAND!D27+'ZAMIIN UUD'!D27)</f>
        <v>0</v>
      </c>
      <c r="E27" s="132">
        <f>SUM(AIRAG!E27+ALTANSHIREE!E27+DALANGARGALAN!E27+DELGEREH!E27+IHHET!E27+MANDAX!E27+ORGON!E27+SAIXANDULAAN!E27+ULAANBADRAX!E27+HATANBULAG!E27+HOBSGOL!E27+ERDENE!E27+SAINSHAND!E27+'ZAMIIN UUD'!E27)</f>
        <v>0</v>
      </c>
      <c r="F27" s="132">
        <f>SUM(AIRAG!F27+ALTANSHIREE!F27+DALANGARGALAN!F27+DELGEREH!F27+IHHET!F27+MANDAX!F27+ORGON!F27+SAIXANDULAAN!F27+ULAANBADRAX!F27+HATANBULAG!F27+HOBSGOL!F27+ERDENE!F27+SAINSHAND!F27+SAINSHAND!L27+'ZAMIIN UUD'!F27)</f>
        <v>0</v>
      </c>
      <c r="G27" s="132">
        <f>SUM(AIRAG!G27+ALTANSHIREE!G27+DALANGARGALAN!G27+DELGEREH!G27+IHHET!G27+MANDAX!G27+ORGON!G27+SAIXANDULAAN!G27+ULAANBADRAX!G27+HATANBULAG!G27+HOBSGOL!G27+ERDENE!G27+SAINSHAND!G27+SAINSHAND!M27+'ZAMIIN UUD'!G27)</f>
        <v>0</v>
      </c>
      <c r="H27" s="132">
        <f>SUM(AIRAG!H27+ALTANSHIREE!H27+DALANGARGALAN!H27+DELGEREH!H27+IHHET!H27+MANDAX!H27+ORGON!H27+SAIXANDULAAN!H27+ULAANBADRAX!H27+HATANBULAG!H27+HOBSGOL!H27+ERDENE!H27+SAINSHAND!H27+SAINSHAND!N27+'ZAMIIN UUD'!H27)</f>
        <v>0</v>
      </c>
      <c r="I27" s="132">
        <f>SUM(SAINSHAND!I27+'ZAMIIN UUD'!I27)</f>
        <v>0</v>
      </c>
      <c r="J27" s="132">
        <f>SUM(SAINSHAND!J27+'ZAMIIN UUD'!J27)</f>
        <v>0</v>
      </c>
      <c r="K27" s="132">
        <f>SUM(SAINSHAND!K27+'ZAMIIN UUD'!K27)</f>
        <v>0</v>
      </c>
      <c r="L27" s="132">
        <f>SUM(SAINSHAND!O27+SAINSHAND!R27+'ZAMIIN UUD'!O27)</f>
        <v>0</v>
      </c>
      <c r="M27" s="132">
        <f>SUM(SAINSHAND!P27+SAINSHAND!S27+'ZAMIIN UUD'!P27)</f>
        <v>0</v>
      </c>
      <c r="N27" s="132">
        <f>SUM(SAINSHAND!Q27+SAINSHAND!T27+'ZAMIIN UUD'!Q27)</f>
        <v>0</v>
      </c>
      <c r="O27" s="132">
        <f>SUM(SAINSHAND!U27+'ZAMIIN UUD'!L27)</f>
        <v>0</v>
      </c>
      <c r="P27" s="132">
        <f>SUM(SAINSHAND!V27+'ZAMIIN UUD'!M27)</f>
        <v>0</v>
      </c>
      <c r="Q27" s="132">
        <f>SUM(SAINSHAND!W27+'ZAMIIN UUD'!N27)</f>
        <v>0</v>
      </c>
      <c r="R27" s="132">
        <f>SUM('ZAMIIN UUD'!R27)</f>
        <v>0</v>
      </c>
      <c r="S27" s="132">
        <f>SUM('ZAMIIN UUD'!S27)</f>
        <v>0</v>
      </c>
      <c r="T27" s="132">
        <f>SUM('ZAMIIN UUD'!T27)</f>
        <v>0</v>
      </c>
      <c r="U27" s="132">
        <f>SUM(AIRAG!I27+ALTANSHIREE!I27+DALANGARGALAN!I27+DELGEREH!I27+IHHET!I27+MANDAX!I27+ORGON!I27+SAIXANDULAAN!I27+ULAANBADRAX!I27+HATANBULAG!I27+HOBSGOL!I27+ERDENE!I27+SAINSHAND!X27+'ZAMIIN UUD'!U27)</f>
        <v>0</v>
      </c>
      <c r="V27" s="132">
        <f>SUM(AIRAG!J27+ALTANSHIREE!J27+DALANGARGALAN!J27+DELGEREH!J27+IHHET!J27+MANDAX!J27+ORGON!J27+SAIXANDULAAN!J27+ULAANBADRAX!J27+HATANBULAG!J27+HOBSGOL!J27+ERDENE!J27+SAINSHAND!Y27+'ZAMIIN UUD'!V27)</f>
        <v>0</v>
      </c>
      <c r="W27" s="132">
        <f>SUM(AIRAG!K27+ALTANSHIREE!K27+DALANGARGALAN!K27+DELGEREH!K27+IHHET!K27+MANDAX!K27+ORGON!K27+SAIXANDULAAN!K27+ULAANBADRAX!K27+HATANBULAG!K27+HOBSGOL!K27+ERDENE!K27+SAINSHAND!Z27+'ZAMIIN UUD'!W27)</f>
        <v>0</v>
      </c>
      <c r="X27" s="13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3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3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3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3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3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32">
        <f>SUM(AIRAG!R27+ALTANSHIREE!R27+DALANGARGALAN!R27+DELGEREH!R27+IHHET!R27+MANDAX!R27+ORGON!R27+SAIXANDULAAN!R27+ULAANBADRAX!R27+HATANBULAG!R27+HOBSGOL!R27+ERDENE!R27+SAINSHAND!CL27)</f>
        <v>0</v>
      </c>
      <c r="AE27" s="132">
        <f>SUM(AIRAG!S27+ALTANSHIREE!S27+DALANGARGALAN!S27+DELGEREH!S27+IHHET!S27+MANDAX!S27+ORGON!S27+SAIXANDULAAN!S27+ULAANBADRAX!S27+HATANBULAG!S27+HOBSGOL!S27+ERDENE!S27+SAINSHAND!CM27)</f>
        <v>0</v>
      </c>
      <c r="AF27" s="132">
        <f>SUM(AIRAG!T27+ALTANSHIREE!T27+DALANGARGALAN!T27+DELGEREH!T27+IHHET!T27+MANDAX!T27+ORGON!T27+SAIXANDULAAN!T27+ULAANBADRAX!T27+HATANBULAG!T27+HOBSGOL!T27+ERDENE!T27+SAINSHAND!CN27)</f>
        <v>0</v>
      </c>
      <c r="AG27" s="132">
        <f>SUM(SAINSHAND!CO27+'ZAMIIN UUD'!BK27)</f>
        <v>0</v>
      </c>
      <c r="AH27" s="132">
        <f>SUM(SAINSHAND!CP27+'ZAMIIN UUD'!BL27)</f>
        <v>0</v>
      </c>
      <c r="AI27" s="132">
        <f>SUM(SAINSHAND!CQ27+'ZAMIIN UUD'!BM27)</f>
        <v>0</v>
      </c>
      <c r="AJ27" s="187">
        <f t="shared" si="1"/>
        <v>0</v>
      </c>
      <c r="AK27" s="187">
        <f t="shared" si="2"/>
        <v>0</v>
      </c>
      <c r="AL27" s="187">
        <f t="shared" si="3"/>
        <v>0</v>
      </c>
      <c r="AM27" s="132">
        <f>SUM(AIRAG!X27+ALTANSHIREE!X27+DALANGARGALAN!X27+DELGEREH!X27+IHHET!X27+MANDAX!X27+ORGON!X27+SAIXANDULAAN!X27+ULAANBADRAX!X27+HATANBULAG!X27+HOBSGOL!X27+ERDENE!X27+SAINSHAND!CU27+'ZAMIIN UUD'!BQ27)</f>
        <v>0</v>
      </c>
      <c r="AN27" s="132">
        <f>SUM(AIRAG!Y27+ALTANSHIREE!Y27+DALANGARGALAN!Y27+DELGEREH!Y27+IHHET!Y27+MANDAX!Y27+ORGON!Y27+SAIXANDULAAN!Y27+ULAANBADRAX!Y27+HATANBULAG!Y27+HOBSGOL!Y27+ERDENE!Y27+SAINSHAND!CV27+'ZAMIIN UUD'!BR27)</f>
        <v>0</v>
      </c>
      <c r="AO27" s="132">
        <f>SUM(AIRAG!Z27+ALTANSHIREE!Z27+DALANGARGALAN!Z27+DELGEREH!Z27+IHHET!Z27+MANDAX!Z27+ORGON!Z27+SAIXANDULAAN!Z27+ULAANBADRAX!Z27+HATANBULAG!Z27+HOBSGOL!Z27+ERDENE!Z27+SAINSHAND!CW27+'ZAMIIN UUD'!BS27)</f>
        <v>0</v>
      </c>
      <c r="AP27" s="187">
        <f t="shared" si="4"/>
        <v>0</v>
      </c>
      <c r="AQ27" s="187">
        <f t="shared" si="5"/>
        <v>0</v>
      </c>
      <c r="AR27" s="187">
        <f t="shared" si="6"/>
        <v>0</v>
      </c>
      <c r="AS27" s="132">
        <f>SUM(AIRAG!AD27+ALTANSHIREE!AD27+DALANGARGALAN!AD27+DELGEREH!AD27+IHHET!AD27+MANDAX!AD27+ORGON!AD27+SAIXANDULAAN!AD27+ULAANBADRAX!AD27+HATANBULAG!AD27+HOBSGOL!AD27+ERDENE!AD27+SAINSHAND!DA27+'ZAMIIN UUD'!BW27)</f>
        <v>0</v>
      </c>
      <c r="AT27" s="132">
        <f>SUM(AIRAG!AE27+ALTANSHIREE!AE27+DALANGARGALAN!AE27+DELGEREH!AE27+IHHET!AE27+MANDAX!AE27+ORGON!AE27+SAIXANDULAAN!AE27+ULAANBADRAX!AE27+HATANBULAG!AE27+HOBSGOL!AE27+ERDENE!AE27+SAINSHAND!DB27+'ZAMIIN UUD'!BX27)</f>
        <v>0</v>
      </c>
      <c r="AU27" s="132">
        <f>SUM(AIRAG!AF27+ALTANSHIREE!AF27+DALANGARGALAN!AF27+DELGEREH!AF27+IHHET!AF27+MANDAX!AF27+ORGON!AF27+SAIXANDULAAN!AF27+ULAANBADRAX!AF27+HATANBULAG!AF27+HOBSGOL!AF27+ERDENE!AF27+SAINSHAND!DC27+'ZAMIIN UUD'!BY27)</f>
        <v>0</v>
      </c>
      <c r="AV27" s="132">
        <f>SUM(AIRAG!AG27+ALTANSHIREE!AG27+DALANGARGALAN!AG27+DELGEREH!AG27+IHHET!AG27+MANDAX!AG27+ORGON!AG27+SAIXANDULAAN!AG27+ULAANBADRAX!AG27+HATANBULAG!AG27+HOBSGOL!AG27+ERDENE!AG27+SAINSHAND!DD27+'ZAMIIN UUD'!BZ27)</f>
        <v>0</v>
      </c>
      <c r="AW27" s="132">
        <f>SUM(AIRAG!AH27+ALTANSHIREE!AH27+DALANGARGALAN!AH27+DELGEREH!AH27+IHHET!AH27+MANDAX!AH27+ORGON!AH27+SAIXANDULAAN!AH27+ULAANBADRAX!AH27+HATANBULAG!AH27+HOBSGOL!AH27+ERDENE!AH27+SAINSHAND!DE27+'ZAMIIN UUD'!CA27)</f>
        <v>0</v>
      </c>
      <c r="AX27" s="132">
        <f>SUM(AIRAG!AI27+ALTANSHIREE!AI27+DALANGARGALAN!AI27+DELGEREH!AI27+IHHET!AI27+MANDAX!AI27+ORGON!AI27+SAIXANDULAAN!AI27+ULAANBADRAX!AI27+HATANBULAG!AI27+HOBSGOL!AI27+ERDENE!AI27+SAINSHAND!DF27+'ZAMIIN UUD'!CB27)</f>
        <v>0</v>
      </c>
      <c r="AY27" s="187">
        <f t="shared" si="7"/>
        <v>0</v>
      </c>
      <c r="AZ27" s="187">
        <f t="shared" si="8"/>
        <v>0</v>
      </c>
      <c r="BA27" s="187">
        <f t="shared" si="9"/>
        <v>0</v>
      </c>
      <c r="BB27" s="187">
        <f t="shared" si="10"/>
        <v>0</v>
      </c>
      <c r="BC27" s="187">
        <f t="shared" si="11"/>
        <v>0</v>
      </c>
      <c r="BD27" s="187">
        <f t="shared" si="12"/>
        <v>0</v>
      </c>
    </row>
    <row r="28" spans="1:56">
      <c r="A28" s="57">
        <v>21</v>
      </c>
      <c r="B28" s="58" t="s">
        <v>35</v>
      </c>
      <c r="C28" s="88">
        <f>SUM(AIRAG!C28+ALTANSHIREE!C28+DALANGARGALAN!C28+DELGEREH!C28+IHHET!C28+MANDAX!C28+ORGON!C28+SAIXANDULAAN!C28+ULAANBADRAX!C28+HATANBULAG!C28+HOBSGOL!C28+ERDENE!C28+SAINSHAND!C28+'ZAMIIN UUD'!C28)</f>
        <v>69392000</v>
      </c>
      <c r="D28" s="88">
        <f>SUM(AIRAG!D28+ALTANSHIREE!D28+DALANGARGALAN!D28+DELGEREH!D28+IHHET!D28+MANDAX!D28+ORGON!D28+SAIXANDULAAN!D28+ULAANBADRAX!D28+HATANBULAG!D28+HOBSGOL!D28+ERDENE!D28+SAINSHAND!D28+'ZAMIIN UUD'!D28)</f>
        <v>38804024</v>
      </c>
      <c r="E28" s="88">
        <f>SUM(AIRAG!E28+ALTANSHIREE!E28+DALANGARGALAN!E28+DELGEREH!E28+IHHET!E28+MANDAX!E28+ORGON!E28+SAIXANDULAAN!E28+ULAANBADRAX!E28+HATANBULAG!E28+HOBSGOL!E28+ERDENE!E28+SAINSHAND!E28+'ZAMIIN UUD'!E28)</f>
        <v>-23611590</v>
      </c>
      <c r="F28" s="88">
        <f>SUM(AIRAG!F28+ALTANSHIREE!F28+DALANGARGALAN!F28+DELGEREH!F28+IHHET!F28+MANDAX!F28+ORGON!F28+SAIXANDULAAN!F28+ULAANBADRAX!F28+HATANBULAG!F28+HOBSGOL!F28+ERDENE!F28+SAINSHAND!F28+SAINSHAND!L28+'ZAMIIN UUD'!F28)</f>
        <v>355189300</v>
      </c>
      <c r="G28" s="88">
        <f>SUM(AIRAG!G28+ALTANSHIREE!G28+DALANGARGALAN!G28+DELGEREH!G28+IHHET!G28+MANDAX!G28+ORGON!G28+SAIXANDULAAN!G28+ULAANBADRAX!G28+HATANBULAG!G28+HOBSGOL!G28+ERDENE!G28+SAINSHAND!G28+SAINSHAND!M28+'ZAMIIN UUD'!G28)</f>
        <v>211065733.71000001</v>
      </c>
      <c r="H28" s="88">
        <f>SUM(AIRAG!H28+ALTANSHIREE!H28+DALANGARGALAN!H28+DELGEREH!H28+IHHET!H28+MANDAX!H28+ORGON!H28+SAIXANDULAAN!H28+ULAANBADRAX!H28+HATANBULAG!H28+HOBSGOL!H28+ERDENE!H28+SAINSHAND!H28+SAINSHAND!N28+'ZAMIIN UUD'!H28)</f>
        <v>-63771888.289999999</v>
      </c>
      <c r="I28" s="88">
        <f>SUM(SAINSHAND!I28+'ZAMIIN UUD'!I28)</f>
        <v>187500200</v>
      </c>
      <c r="J28" s="88">
        <f>SUM(SAINSHAND!J28+'ZAMIIN UUD'!J28)</f>
        <v>174584030</v>
      </c>
      <c r="K28" s="88">
        <f>SUM(SAINSHAND!K28+'ZAMIIN UUD'!K28)</f>
        <v>-1403000</v>
      </c>
      <c r="L28" s="88">
        <f>SUM(SAINSHAND!O28+SAINSHAND!R28+'ZAMIIN UUD'!O28)</f>
        <v>109648100</v>
      </c>
      <c r="M28" s="88">
        <f>SUM(SAINSHAND!P28+SAINSHAND!S28+'ZAMIIN UUD'!P28)</f>
        <v>90095000</v>
      </c>
      <c r="N28" s="88">
        <f>SUM(SAINSHAND!Q28+SAINSHAND!T28+'ZAMIIN UUD'!Q28)</f>
        <v>-593100</v>
      </c>
      <c r="O28" s="88">
        <f>SUM(SAINSHAND!U28+'ZAMIIN UUD'!L28)</f>
        <v>0</v>
      </c>
      <c r="P28" s="88">
        <f>SUM(SAINSHAND!V28+'ZAMIIN UUD'!M28)</f>
        <v>0</v>
      </c>
      <c r="Q28" s="88">
        <f>SUM(SAINSHAND!W28+'ZAMIIN UUD'!N28)</f>
        <v>0</v>
      </c>
      <c r="R28" s="88">
        <f>SUM('ZAMIIN UUD'!R28)</f>
        <v>23850000</v>
      </c>
      <c r="S28" s="88">
        <f>SUM('ZAMIIN UUD'!S28)</f>
        <v>20355000</v>
      </c>
      <c r="T28" s="88">
        <f>SUM('ZAMIIN UUD'!T28)</f>
        <v>-1050000</v>
      </c>
      <c r="U28" s="88">
        <f>SUM(AIRAG!I28+ALTANSHIREE!I28+DALANGARGALAN!I28+DELGEREH!I28+IHHET!I28+MANDAX!I28+ORGON!I28+SAIXANDULAAN!I28+ULAANBADRAX!I28+HATANBULAG!I28+HOBSGOL!I28+ERDENE!I28+SAINSHAND!X28+'ZAMIIN UUD'!U28)</f>
        <v>0</v>
      </c>
      <c r="V28" s="88">
        <f>SUM(AIRAG!J28+ALTANSHIREE!J28+DALANGARGALAN!J28+DELGEREH!J28+IHHET!J28+MANDAX!J28+ORGON!J28+SAIXANDULAAN!J28+ULAANBADRAX!J28+HATANBULAG!J28+HOBSGOL!J28+ERDENE!J28+SAINSHAND!Y28+'ZAMIIN UUD'!V28)</f>
        <v>0</v>
      </c>
      <c r="W28" s="88">
        <f>SUM(AIRAG!K28+ALTANSHIREE!K28+DALANGARGALAN!K28+DELGEREH!K28+IHHET!K28+MANDAX!K28+ORGON!K28+SAIXANDULAAN!K28+ULAANBADRAX!K28+HATANBULAG!K28+HOBSGOL!K28+ERDENE!K28+SAINSHAND!Z28+'ZAMIIN UUD'!W28)</f>
        <v>0</v>
      </c>
      <c r="X28" s="88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8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8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8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8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8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8">
        <f>SUM(AIRAG!R28+ALTANSHIREE!R28+DALANGARGALAN!R28+DELGEREH!R28+IHHET!R28+MANDAX!R28+ORGON!R28+SAIXANDULAAN!R28+ULAANBADRAX!R28+HATANBULAG!R28+HOBSGOL!R28+ERDENE!R28+SAINSHAND!CL28)</f>
        <v>0</v>
      </c>
      <c r="AE28" s="88">
        <f>SUM(AIRAG!S28+ALTANSHIREE!S28+DALANGARGALAN!S28+DELGEREH!S28+IHHET!S28+MANDAX!S28+ORGON!S28+SAIXANDULAAN!S28+ULAANBADRAX!S28+HATANBULAG!S28+HOBSGOL!S28+ERDENE!S28+SAINSHAND!CM28)</f>
        <v>0</v>
      </c>
      <c r="AF28" s="88">
        <f>SUM(AIRAG!T28+ALTANSHIREE!T28+DALANGARGALAN!T28+DELGEREH!T28+IHHET!T28+MANDAX!T28+ORGON!T28+SAIXANDULAAN!T28+ULAANBADRAX!T28+HATANBULAG!T28+HOBSGOL!T28+ERDENE!T28+SAINSHAND!CN28)</f>
        <v>0</v>
      </c>
      <c r="AG28" s="88">
        <f>SUM(SAINSHAND!CO28+'ZAMIIN UUD'!BK28)</f>
        <v>0</v>
      </c>
      <c r="AH28" s="88">
        <f>SUM(SAINSHAND!CP28+'ZAMIIN UUD'!BL28)</f>
        <v>0</v>
      </c>
      <c r="AI28" s="88">
        <f>SUM(SAINSHAND!CQ28+'ZAMIIN UUD'!BM28)</f>
        <v>0</v>
      </c>
      <c r="AJ28" s="90">
        <f t="shared" si="1"/>
        <v>745579600</v>
      </c>
      <c r="AK28" s="90">
        <f t="shared" si="2"/>
        <v>534903787.71000004</v>
      </c>
      <c r="AL28" s="90">
        <f t="shared" si="3"/>
        <v>-90429578.289999992</v>
      </c>
      <c r="AM28" s="88">
        <f>SUM(AIRAG!X28+ALTANSHIREE!X28+DALANGARGALAN!X28+DELGEREH!X28+IHHET!X28+MANDAX!X28+ORGON!X28+SAIXANDULAAN!X28+ULAANBADRAX!X28+HATANBULAG!X28+HOBSGOL!X28+ERDENE!X28+SAINSHAND!CU28+'ZAMIIN UUD'!BQ28)</f>
        <v>0</v>
      </c>
      <c r="AN28" s="88">
        <f>SUM(AIRAG!Y28+ALTANSHIREE!Y28+DALANGARGALAN!Y28+DELGEREH!Y28+IHHET!Y28+MANDAX!Y28+ORGON!Y28+SAIXANDULAAN!Y28+ULAANBADRAX!Y28+HATANBULAG!Y28+HOBSGOL!Y28+ERDENE!Y28+SAINSHAND!CV28+'ZAMIIN UUD'!BR28)</f>
        <v>0</v>
      </c>
      <c r="AO28" s="88">
        <f>SUM(AIRAG!Z28+ALTANSHIREE!Z28+DALANGARGALAN!Z28+DELGEREH!Z28+IHHET!Z28+MANDAX!Z28+ORGON!Z28+SAIXANDULAAN!Z28+ULAANBADRAX!Z28+HATANBULAG!Z28+HOBSGOL!Z28+ERDENE!Z28+SAINSHAND!CW28+'ZAMIIN UUD'!BS28)</f>
        <v>0</v>
      </c>
      <c r="AP28" s="90">
        <f t="shared" si="4"/>
        <v>0</v>
      </c>
      <c r="AQ28" s="90">
        <f t="shared" si="5"/>
        <v>0</v>
      </c>
      <c r="AR28" s="90">
        <f t="shared" si="6"/>
        <v>0</v>
      </c>
      <c r="AS28" s="88">
        <f>SUM(AIRAG!AD28+ALTANSHIREE!AD28+DALANGARGALAN!AD28+DELGEREH!AD28+IHHET!AD28+MANDAX!AD28+ORGON!AD28+SAIXANDULAAN!AD28+ULAANBADRAX!AD28+HATANBULAG!AD28+HOBSGOL!AD28+ERDENE!AD28+SAINSHAND!DA28+'ZAMIIN UUD'!BW28)</f>
        <v>0</v>
      </c>
      <c r="AT28" s="88">
        <f>SUM(AIRAG!AE28+ALTANSHIREE!AE28+DALANGARGALAN!AE28+DELGEREH!AE28+IHHET!AE28+MANDAX!AE28+ORGON!AE28+SAIXANDULAAN!AE28+ULAANBADRAX!AE28+HATANBULAG!AE28+HOBSGOL!AE28+ERDENE!AE28+SAINSHAND!DB28+'ZAMIIN UUD'!BX28)</f>
        <v>0</v>
      </c>
      <c r="AU28" s="88">
        <f>SUM(AIRAG!AF28+ALTANSHIREE!AF28+DALANGARGALAN!AF28+DELGEREH!AF28+IHHET!AF28+MANDAX!AF28+ORGON!AF28+SAIXANDULAAN!AF28+ULAANBADRAX!AF28+HATANBULAG!AF28+HOBSGOL!AF28+ERDENE!AF28+SAINSHAND!DC28+'ZAMIIN UUD'!BY28)</f>
        <v>0</v>
      </c>
      <c r="AV28" s="88">
        <f>SUM(AIRAG!AG28+ALTANSHIREE!AG28+DALANGARGALAN!AG28+DELGEREH!AG28+IHHET!AG28+MANDAX!AG28+ORGON!AG28+SAIXANDULAAN!AG28+ULAANBADRAX!AG28+HATANBULAG!AG28+HOBSGOL!AG28+ERDENE!AG28+SAINSHAND!DD28+'ZAMIIN UUD'!BZ28)</f>
        <v>0</v>
      </c>
      <c r="AW28" s="88">
        <f>SUM(AIRAG!AH28+ALTANSHIREE!AH28+DALANGARGALAN!AH28+DELGEREH!AH28+IHHET!AH28+MANDAX!AH28+ORGON!AH28+SAIXANDULAAN!AH28+ULAANBADRAX!AH28+HATANBULAG!AH28+HOBSGOL!AH28+ERDENE!AH28+SAINSHAND!DE28+'ZAMIIN UUD'!CA28)</f>
        <v>0</v>
      </c>
      <c r="AX28" s="88">
        <f>SUM(AIRAG!AI28+ALTANSHIREE!AI28+DALANGARGALAN!AI28+DELGEREH!AI28+IHHET!AI28+MANDAX!AI28+ORGON!AI28+SAIXANDULAAN!AI28+ULAANBADRAX!AI28+HATANBULAG!AI28+HOBSGOL!AI28+ERDENE!AI28+SAINSHAND!DF28+'ZAMIIN UUD'!CB28)</f>
        <v>0</v>
      </c>
      <c r="AY28" s="90">
        <f t="shared" si="7"/>
        <v>0</v>
      </c>
      <c r="AZ28" s="90">
        <f t="shared" si="8"/>
        <v>0</v>
      </c>
      <c r="BA28" s="90">
        <f t="shared" si="9"/>
        <v>0</v>
      </c>
      <c r="BB28" s="90">
        <f t="shared" si="10"/>
        <v>745579600</v>
      </c>
      <c r="BC28" s="90">
        <f t="shared" si="11"/>
        <v>534903787.71000004</v>
      </c>
      <c r="BD28" s="90">
        <f t="shared" si="12"/>
        <v>-90429578.289999992</v>
      </c>
    </row>
    <row r="29" spans="1:56">
      <c r="A29" s="13">
        <v>22</v>
      </c>
      <c r="B29" s="1" t="s">
        <v>22</v>
      </c>
      <c r="C29" s="132">
        <f>SUM(AIRAG!C29+ALTANSHIREE!C29+DALANGARGALAN!C29+DELGEREH!C29+IHHET!C29+MANDAX!C29+ORGON!C29+SAIXANDULAAN!C29+ULAANBADRAX!C29+HATANBULAG!C29+HOBSGOL!C29+ERDENE!C29+SAINSHAND!C29+'ZAMIIN UUD'!C29)</f>
        <v>9727000</v>
      </c>
      <c r="D29" s="132">
        <f>SUM(AIRAG!D29+ALTANSHIREE!D29+DALANGARGALAN!D29+DELGEREH!D29+IHHET!D29+MANDAX!D29+ORGON!D29+SAIXANDULAAN!D29+ULAANBADRAX!D29+HATANBULAG!D29+HOBSGOL!D29+ERDENE!D29+SAINSHAND!D29+'ZAMIIN UUD'!D29)</f>
        <v>6090150</v>
      </c>
      <c r="E29" s="132">
        <f>SUM(AIRAG!E29+ALTANSHIREE!E29+DALANGARGALAN!E29+DELGEREH!E29+IHHET!E29+MANDAX!E29+ORGON!E29+SAIXANDULAAN!E29+ULAANBADRAX!E29+HATANBULAG!E29+HOBSGOL!E29+ERDENE!E29+SAINSHAND!E29+'ZAMIIN UUD'!E29)</f>
        <v>-3057450</v>
      </c>
      <c r="F29" s="132">
        <f>SUM(AIRAG!F29+ALTANSHIREE!F29+DALANGARGALAN!F29+DELGEREH!F29+IHHET!F29+MANDAX!F29+ORGON!F29+SAIXANDULAAN!F29+ULAANBADRAX!F29+HATANBULAG!F29+HOBSGOL!F29+ERDENE!F29+SAINSHAND!F29+SAINSHAND!L29+'ZAMIIN UUD'!F29)</f>
        <v>41424500</v>
      </c>
      <c r="G29" s="132">
        <f>SUM(AIRAG!G29+ALTANSHIREE!G29+DALANGARGALAN!G29+DELGEREH!G29+IHHET!G29+MANDAX!G29+ORGON!G29+SAIXANDULAAN!G29+ULAANBADRAX!G29+HATANBULAG!G29+HOBSGOL!G29+ERDENE!G29+SAINSHAND!G29+SAINSHAND!M29+'ZAMIIN UUD'!G29)</f>
        <v>28895167.710000001</v>
      </c>
      <c r="H29" s="132">
        <f>SUM(AIRAG!H29+ALTANSHIREE!H29+DALANGARGALAN!H29+DELGEREH!H29+IHHET!H29+MANDAX!H29+ORGON!H29+SAIXANDULAAN!H29+ULAANBADRAX!H29+HATANBULAG!H29+HOBSGOL!H29+ERDENE!H29+SAINSHAND!H29+SAINSHAND!N29+'ZAMIIN UUD'!H29)</f>
        <v>-9219282.2899999991</v>
      </c>
      <c r="I29" s="132">
        <f>SUM(SAINSHAND!I29+'ZAMIIN UUD'!I29)</f>
        <v>3550000</v>
      </c>
      <c r="J29" s="132">
        <f>SUM(SAINSHAND!J29+'ZAMIIN UUD'!J29)</f>
        <v>2533200</v>
      </c>
      <c r="K29" s="132">
        <f>SUM(SAINSHAND!K29+'ZAMIIN UUD'!K29)</f>
        <v>-714300</v>
      </c>
      <c r="L29" s="132">
        <f>SUM(SAINSHAND!O29+SAINSHAND!R29+'ZAMIIN UUD'!O29)</f>
        <v>356500</v>
      </c>
      <c r="M29" s="132">
        <f>SUM(SAINSHAND!P29+SAINSHAND!S29+'ZAMIIN UUD'!P29)</f>
        <v>145000</v>
      </c>
      <c r="N29" s="132">
        <f>SUM(SAINSHAND!Q29+SAINSHAND!T29+'ZAMIIN UUD'!Q29)</f>
        <v>-211500</v>
      </c>
      <c r="O29" s="132">
        <f>SUM(SAINSHAND!U29+'ZAMIIN UUD'!L29)</f>
        <v>0</v>
      </c>
      <c r="P29" s="132">
        <f>SUM(SAINSHAND!V29+'ZAMIIN UUD'!M29)</f>
        <v>0</v>
      </c>
      <c r="Q29" s="132">
        <f>SUM(SAINSHAND!W29+'ZAMIIN UUD'!N29)</f>
        <v>0</v>
      </c>
      <c r="R29" s="132">
        <f>SUM('ZAMIIN UUD'!R29)</f>
        <v>750000</v>
      </c>
      <c r="S29" s="132">
        <f>SUM('ZAMIIN UUD'!S29)</f>
        <v>750000</v>
      </c>
      <c r="T29" s="132">
        <f>SUM('ZAMIIN UUD'!T29)</f>
        <v>150000</v>
      </c>
      <c r="U29" s="132">
        <f>SUM(AIRAG!I29+ALTANSHIREE!I29+DALANGARGALAN!I29+DELGEREH!I29+IHHET!I29+MANDAX!I29+ORGON!I29+SAIXANDULAAN!I29+ULAANBADRAX!I29+HATANBULAG!I29+HOBSGOL!I29+ERDENE!I29+SAINSHAND!X29+'ZAMIIN UUD'!U29)</f>
        <v>0</v>
      </c>
      <c r="V29" s="132">
        <f>SUM(AIRAG!J29+ALTANSHIREE!J29+DALANGARGALAN!J29+DELGEREH!J29+IHHET!J29+MANDAX!J29+ORGON!J29+SAIXANDULAAN!J29+ULAANBADRAX!J29+HATANBULAG!J29+HOBSGOL!J29+ERDENE!J29+SAINSHAND!Y29+'ZAMIIN UUD'!V29)</f>
        <v>0</v>
      </c>
      <c r="W29" s="132">
        <f>SUM(AIRAG!K29+ALTANSHIREE!K29+DALANGARGALAN!K29+DELGEREH!K29+IHHET!K29+MANDAX!K29+ORGON!K29+SAIXANDULAAN!K29+ULAANBADRAX!K29+HATANBULAG!K29+HOBSGOL!K29+ERDENE!K29+SAINSHAND!Z29+'ZAMIIN UUD'!W29)</f>
        <v>0</v>
      </c>
      <c r="X29" s="13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3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3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3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3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3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32">
        <f>SUM(AIRAG!R29+ALTANSHIREE!R29+DALANGARGALAN!R29+DELGEREH!R29+IHHET!R29+MANDAX!R29+ORGON!R29+SAIXANDULAAN!R29+ULAANBADRAX!R29+HATANBULAG!R29+HOBSGOL!R29+ERDENE!R29+SAINSHAND!CL29)</f>
        <v>0</v>
      </c>
      <c r="AE29" s="132">
        <f>SUM(AIRAG!S29+ALTANSHIREE!S29+DALANGARGALAN!S29+DELGEREH!S29+IHHET!S29+MANDAX!S29+ORGON!S29+SAIXANDULAAN!S29+ULAANBADRAX!S29+HATANBULAG!S29+HOBSGOL!S29+ERDENE!S29+SAINSHAND!CM29)</f>
        <v>0</v>
      </c>
      <c r="AF29" s="132">
        <f>SUM(AIRAG!T29+ALTANSHIREE!T29+DALANGARGALAN!T29+DELGEREH!T29+IHHET!T29+MANDAX!T29+ORGON!T29+SAIXANDULAAN!T29+ULAANBADRAX!T29+HATANBULAG!T29+HOBSGOL!T29+ERDENE!T29+SAINSHAND!CN29)</f>
        <v>0</v>
      </c>
      <c r="AG29" s="132">
        <f>SUM(SAINSHAND!CO29+'ZAMIIN UUD'!BK29)</f>
        <v>0</v>
      </c>
      <c r="AH29" s="132">
        <f>SUM(SAINSHAND!CP29+'ZAMIIN UUD'!BL29)</f>
        <v>0</v>
      </c>
      <c r="AI29" s="132">
        <f>SUM(SAINSHAND!CQ29+'ZAMIIN UUD'!BM29)</f>
        <v>0</v>
      </c>
      <c r="AJ29" s="187">
        <f t="shared" si="1"/>
        <v>55808000</v>
      </c>
      <c r="AK29" s="187">
        <f t="shared" si="2"/>
        <v>38413517.710000001</v>
      </c>
      <c r="AL29" s="187">
        <f t="shared" si="3"/>
        <v>-13052532.289999999</v>
      </c>
      <c r="AM29" s="132">
        <f>SUM(AIRAG!X29+ALTANSHIREE!X29+DALANGARGALAN!X29+DELGEREH!X29+IHHET!X29+MANDAX!X29+ORGON!X29+SAIXANDULAAN!X29+ULAANBADRAX!X29+HATANBULAG!X29+HOBSGOL!X29+ERDENE!X29+SAINSHAND!CU29+'ZAMIIN UUD'!BQ29)</f>
        <v>0</v>
      </c>
      <c r="AN29" s="132">
        <f>SUM(AIRAG!Y29+ALTANSHIREE!Y29+DALANGARGALAN!Y29+DELGEREH!Y29+IHHET!Y29+MANDAX!Y29+ORGON!Y29+SAIXANDULAAN!Y29+ULAANBADRAX!Y29+HATANBULAG!Y29+HOBSGOL!Y29+ERDENE!Y29+SAINSHAND!CV29+'ZAMIIN UUD'!BR29)</f>
        <v>0</v>
      </c>
      <c r="AO29" s="132">
        <f>SUM(AIRAG!Z29+ALTANSHIREE!Z29+DALANGARGALAN!Z29+DELGEREH!Z29+IHHET!Z29+MANDAX!Z29+ORGON!Z29+SAIXANDULAAN!Z29+ULAANBADRAX!Z29+HATANBULAG!Z29+HOBSGOL!Z29+ERDENE!Z29+SAINSHAND!CW29+'ZAMIIN UUD'!BS29)</f>
        <v>0</v>
      </c>
      <c r="AP29" s="187">
        <f t="shared" si="4"/>
        <v>0</v>
      </c>
      <c r="AQ29" s="187">
        <f t="shared" si="5"/>
        <v>0</v>
      </c>
      <c r="AR29" s="187">
        <f t="shared" si="6"/>
        <v>0</v>
      </c>
      <c r="AS29" s="132">
        <f>SUM(AIRAG!AD29+ALTANSHIREE!AD29+DALANGARGALAN!AD29+DELGEREH!AD29+IHHET!AD29+MANDAX!AD29+ORGON!AD29+SAIXANDULAAN!AD29+ULAANBADRAX!AD29+HATANBULAG!AD29+HOBSGOL!AD29+ERDENE!AD29+SAINSHAND!DA29+'ZAMIIN UUD'!BW29)</f>
        <v>0</v>
      </c>
      <c r="AT29" s="132">
        <f>SUM(AIRAG!AE29+ALTANSHIREE!AE29+DALANGARGALAN!AE29+DELGEREH!AE29+IHHET!AE29+MANDAX!AE29+ORGON!AE29+SAIXANDULAAN!AE29+ULAANBADRAX!AE29+HATANBULAG!AE29+HOBSGOL!AE29+ERDENE!AE29+SAINSHAND!DB29+'ZAMIIN UUD'!BX29)</f>
        <v>0</v>
      </c>
      <c r="AU29" s="132">
        <f>SUM(AIRAG!AF29+ALTANSHIREE!AF29+DALANGARGALAN!AF29+DELGEREH!AF29+IHHET!AF29+MANDAX!AF29+ORGON!AF29+SAIXANDULAAN!AF29+ULAANBADRAX!AF29+HATANBULAG!AF29+HOBSGOL!AF29+ERDENE!AF29+SAINSHAND!DC29+'ZAMIIN UUD'!BY29)</f>
        <v>0</v>
      </c>
      <c r="AV29" s="132">
        <f>SUM(AIRAG!AG29+ALTANSHIREE!AG29+DALANGARGALAN!AG29+DELGEREH!AG29+IHHET!AG29+MANDAX!AG29+ORGON!AG29+SAIXANDULAAN!AG29+ULAANBADRAX!AG29+HATANBULAG!AG29+HOBSGOL!AG29+ERDENE!AG29+SAINSHAND!DD29+'ZAMIIN UUD'!BZ29)</f>
        <v>0</v>
      </c>
      <c r="AW29" s="132">
        <f>SUM(AIRAG!AH29+ALTANSHIREE!AH29+DALANGARGALAN!AH29+DELGEREH!AH29+IHHET!AH29+MANDAX!AH29+ORGON!AH29+SAIXANDULAAN!AH29+ULAANBADRAX!AH29+HATANBULAG!AH29+HOBSGOL!AH29+ERDENE!AH29+SAINSHAND!DE29+'ZAMIIN UUD'!CA29)</f>
        <v>0</v>
      </c>
      <c r="AX29" s="132">
        <f>SUM(AIRAG!AI29+ALTANSHIREE!AI29+DALANGARGALAN!AI29+DELGEREH!AI29+IHHET!AI29+MANDAX!AI29+ORGON!AI29+SAIXANDULAAN!AI29+ULAANBADRAX!AI29+HATANBULAG!AI29+HOBSGOL!AI29+ERDENE!AI29+SAINSHAND!DF29+'ZAMIIN UUD'!CB29)</f>
        <v>0</v>
      </c>
      <c r="AY29" s="187">
        <f t="shared" si="7"/>
        <v>0</v>
      </c>
      <c r="AZ29" s="187">
        <f t="shared" si="8"/>
        <v>0</v>
      </c>
      <c r="BA29" s="187">
        <f t="shared" si="9"/>
        <v>0</v>
      </c>
      <c r="BB29" s="187">
        <f t="shared" si="10"/>
        <v>55808000</v>
      </c>
      <c r="BC29" s="187">
        <f t="shared" si="11"/>
        <v>38413517.710000001</v>
      </c>
      <c r="BD29" s="187">
        <f t="shared" si="12"/>
        <v>-13052532.289999999</v>
      </c>
    </row>
    <row r="30" spans="1:56">
      <c r="A30" s="13">
        <v>23</v>
      </c>
      <c r="B30" s="1" t="s">
        <v>23</v>
      </c>
      <c r="C30" s="132">
        <f>SUM(AIRAG!C30+ALTANSHIREE!C30+DALANGARGALAN!C30+DELGEREH!C30+IHHET!C30+MANDAX!C30+ORGON!C30+SAIXANDULAAN!C30+ULAANBADRAX!C30+HATANBULAG!C30+HOBSGOL!C30+ERDENE!C30+SAINSHAND!C30+'ZAMIIN UUD'!C30)</f>
        <v>42888800</v>
      </c>
      <c r="D30" s="132">
        <f>SUM(AIRAG!D30+ALTANSHIREE!D30+DALANGARGALAN!D30+DELGEREH!D30+IHHET!D30+MANDAX!D30+ORGON!D30+SAIXANDULAAN!D30+ULAANBADRAX!D30+HATANBULAG!D30+HOBSGOL!D30+ERDENE!D30+SAINSHAND!D30+'ZAMIIN UUD'!D30)</f>
        <v>28495960</v>
      </c>
      <c r="E30" s="132">
        <f>SUM(AIRAG!E30+ALTANSHIREE!E30+DALANGARGALAN!E30+DELGEREH!E30+IHHET!E30+MANDAX!E30+ORGON!E30+SAIXANDULAAN!E30+ULAANBADRAX!E30+HATANBULAG!E30+HOBSGOL!E30+ERDENE!E30+SAINSHAND!E30+'ZAMIIN UUD'!E30)</f>
        <v>-13379290</v>
      </c>
      <c r="F30" s="132">
        <f>SUM(AIRAG!F30+ALTANSHIREE!F30+DALANGARGALAN!F30+DELGEREH!F30+IHHET!F30+MANDAX!F30+ORGON!F30+SAIXANDULAAN!F30+ULAANBADRAX!F30+HATANBULAG!F30+HOBSGOL!F30+ERDENE!F30+SAINSHAND!F30+SAINSHAND!L30+'ZAMIIN UUD'!F30)</f>
        <v>216001300</v>
      </c>
      <c r="G30" s="132">
        <f>SUM(AIRAG!G30+ALTANSHIREE!G30+DALANGARGALAN!G30+DELGEREH!G30+IHHET!G30+MANDAX!G30+ORGON!G30+SAIXANDULAAN!G30+ULAANBADRAX!G30+HATANBULAG!G30+HOBSGOL!G30+ERDENE!G30+SAINSHAND!G30+SAINSHAND!M30+'ZAMIIN UUD'!G30)</f>
        <v>129804888</v>
      </c>
      <c r="H30" s="132">
        <f>SUM(AIRAG!H30+ALTANSHIREE!H30+DALANGARGALAN!H30+DELGEREH!H30+IHHET!H30+MANDAX!H30+ORGON!H30+SAIXANDULAAN!H30+ULAANBADRAX!H30+HATANBULAG!H30+HOBSGOL!H30+ERDENE!H30+SAINSHAND!H30+SAINSHAND!N30+'ZAMIIN UUD'!H30)</f>
        <v>-35449912</v>
      </c>
      <c r="I30" s="132">
        <f>SUM(SAINSHAND!I30+'ZAMIIN UUD'!I30)</f>
        <v>56500000</v>
      </c>
      <c r="J30" s="132">
        <f>SUM(SAINSHAND!J30+'ZAMIIN UUD'!J30)</f>
        <v>46200000</v>
      </c>
      <c r="K30" s="132">
        <f>SUM(SAINSHAND!K30+'ZAMIIN UUD'!K30)</f>
        <v>-300000</v>
      </c>
      <c r="L30" s="132">
        <f>SUM(SAINSHAND!O30+SAINSHAND!R30+'ZAMIIN UUD'!O30)</f>
        <v>108459800</v>
      </c>
      <c r="M30" s="132">
        <f>SUM(SAINSHAND!P30+SAINSHAND!S30+'ZAMIIN UUD'!P30)</f>
        <v>89400000</v>
      </c>
      <c r="N30" s="132">
        <f>SUM(SAINSHAND!Q30+SAINSHAND!T30+'ZAMIIN UUD'!Q30)</f>
        <v>-99800</v>
      </c>
      <c r="O30" s="132">
        <f>SUM(SAINSHAND!U30+'ZAMIIN UUD'!L30)</f>
        <v>0</v>
      </c>
      <c r="P30" s="132">
        <f>SUM(SAINSHAND!V30+'ZAMIIN UUD'!M30)</f>
        <v>0</v>
      </c>
      <c r="Q30" s="132">
        <f>SUM(SAINSHAND!W30+'ZAMIIN UUD'!N30)</f>
        <v>0</v>
      </c>
      <c r="R30" s="132">
        <f>SUM('ZAMIIN UUD'!R30)</f>
        <v>22500000</v>
      </c>
      <c r="S30" s="132">
        <f>SUM('ZAMIIN UUD'!S30)</f>
        <v>19005000</v>
      </c>
      <c r="T30" s="132">
        <f>SUM('ZAMIIN UUD'!T30)</f>
        <v>-1200000</v>
      </c>
      <c r="U30" s="132">
        <f>SUM(AIRAG!I30+ALTANSHIREE!I30+DALANGARGALAN!I30+DELGEREH!I30+IHHET!I30+MANDAX!I30+ORGON!I30+SAIXANDULAAN!I30+ULAANBADRAX!I30+HATANBULAG!I30+HOBSGOL!I30+ERDENE!I30+SAINSHAND!X30+'ZAMIIN UUD'!U30)</f>
        <v>0</v>
      </c>
      <c r="V30" s="132">
        <f>SUM(AIRAG!J30+ALTANSHIREE!J30+DALANGARGALAN!J30+DELGEREH!J30+IHHET!J30+MANDAX!J30+ORGON!J30+SAIXANDULAAN!J30+ULAANBADRAX!J30+HATANBULAG!J30+HOBSGOL!J30+ERDENE!J30+SAINSHAND!Y30+'ZAMIIN UUD'!V30)</f>
        <v>0</v>
      </c>
      <c r="W30" s="132">
        <f>SUM(AIRAG!K30+ALTANSHIREE!K30+DALANGARGALAN!K30+DELGEREH!K30+IHHET!K30+MANDAX!K30+ORGON!K30+SAIXANDULAAN!K30+ULAANBADRAX!K30+HATANBULAG!K30+HOBSGOL!K30+ERDENE!K30+SAINSHAND!Z30+'ZAMIIN UUD'!W30)</f>
        <v>0</v>
      </c>
      <c r="X30" s="13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3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3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3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3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3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32">
        <f>SUM(AIRAG!R30+ALTANSHIREE!R30+DALANGARGALAN!R30+DELGEREH!R30+IHHET!R30+MANDAX!R30+ORGON!R30+SAIXANDULAAN!R30+ULAANBADRAX!R30+HATANBULAG!R30+HOBSGOL!R30+ERDENE!R30+SAINSHAND!CL30)</f>
        <v>0</v>
      </c>
      <c r="AE30" s="132">
        <f>SUM(AIRAG!S30+ALTANSHIREE!S30+DALANGARGALAN!S30+DELGEREH!S30+IHHET!S30+MANDAX!S30+ORGON!S30+SAIXANDULAAN!S30+ULAANBADRAX!S30+HATANBULAG!S30+HOBSGOL!S30+ERDENE!S30+SAINSHAND!CM30)</f>
        <v>0</v>
      </c>
      <c r="AF30" s="132">
        <f>SUM(AIRAG!T30+ALTANSHIREE!T30+DALANGARGALAN!T30+DELGEREH!T30+IHHET!T30+MANDAX!T30+ORGON!T30+SAIXANDULAAN!T30+ULAANBADRAX!T30+HATANBULAG!T30+HOBSGOL!T30+ERDENE!T30+SAINSHAND!CN30)</f>
        <v>0</v>
      </c>
      <c r="AG30" s="132">
        <f>SUM(SAINSHAND!CO30+'ZAMIIN UUD'!BK30)</f>
        <v>0</v>
      </c>
      <c r="AH30" s="132">
        <f>SUM(SAINSHAND!CP30+'ZAMIIN UUD'!BL30)</f>
        <v>0</v>
      </c>
      <c r="AI30" s="132">
        <f>SUM(SAINSHAND!CQ30+'ZAMIIN UUD'!BM30)</f>
        <v>0</v>
      </c>
      <c r="AJ30" s="187">
        <f t="shared" si="1"/>
        <v>446349900</v>
      </c>
      <c r="AK30" s="187">
        <f t="shared" si="2"/>
        <v>312905848</v>
      </c>
      <c r="AL30" s="187">
        <f t="shared" si="3"/>
        <v>-50429002</v>
      </c>
      <c r="AM30" s="132">
        <f>SUM(AIRAG!X30+ALTANSHIREE!X30+DALANGARGALAN!X30+DELGEREH!X30+IHHET!X30+MANDAX!X30+ORGON!X30+SAIXANDULAAN!X30+ULAANBADRAX!X30+HATANBULAG!X30+HOBSGOL!X30+ERDENE!X30+SAINSHAND!CU30+'ZAMIIN UUD'!BQ30)</f>
        <v>0</v>
      </c>
      <c r="AN30" s="132">
        <f>SUM(AIRAG!Y30+ALTANSHIREE!Y30+DALANGARGALAN!Y30+DELGEREH!Y30+IHHET!Y30+MANDAX!Y30+ORGON!Y30+SAIXANDULAAN!Y30+ULAANBADRAX!Y30+HATANBULAG!Y30+HOBSGOL!Y30+ERDENE!Y30+SAINSHAND!CV30+'ZAMIIN UUD'!BR30)</f>
        <v>0</v>
      </c>
      <c r="AO30" s="132">
        <f>SUM(AIRAG!Z30+ALTANSHIREE!Z30+DALANGARGALAN!Z30+DELGEREH!Z30+IHHET!Z30+MANDAX!Z30+ORGON!Z30+SAIXANDULAAN!Z30+ULAANBADRAX!Z30+HATANBULAG!Z30+HOBSGOL!Z30+ERDENE!Z30+SAINSHAND!CW30+'ZAMIIN UUD'!BS30)</f>
        <v>0</v>
      </c>
      <c r="AP30" s="187">
        <f t="shared" si="4"/>
        <v>0</v>
      </c>
      <c r="AQ30" s="187">
        <f t="shared" si="5"/>
        <v>0</v>
      </c>
      <c r="AR30" s="187">
        <f t="shared" si="6"/>
        <v>0</v>
      </c>
      <c r="AS30" s="132">
        <f>SUM(AIRAG!AD30+ALTANSHIREE!AD30+DALANGARGALAN!AD30+DELGEREH!AD30+IHHET!AD30+MANDAX!AD30+ORGON!AD30+SAIXANDULAAN!AD30+ULAANBADRAX!AD30+HATANBULAG!AD30+HOBSGOL!AD30+ERDENE!AD30+SAINSHAND!DA30+'ZAMIIN UUD'!BW30)</f>
        <v>0</v>
      </c>
      <c r="AT30" s="132">
        <f>SUM(AIRAG!AE30+ALTANSHIREE!AE30+DALANGARGALAN!AE30+DELGEREH!AE30+IHHET!AE30+MANDAX!AE30+ORGON!AE30+SAIXANDULAAN!AE30+ULAANBADRAX!AE30+HATANBULAG!AE30+HOBSGOL!AE30+ERDENE!AE30+SAINSHAND!DB30+'ZAMIIN UUD'!BX30)</f>
        <v>0</v>
      </c>
      <c r="AU30" s="132">
        <f>SUM(AIRAG!AF30+ALTANSHIREE!AF30+DALANGARGALAN!AF30+DELGEREH!AF30+IHHET!AF30+MANDAX!AF30+ORGON!AF30+SAIXANDULAAN!AF30+ULAANBADRAX!AF30+HATANBULAG!AF30+HOBSGOL!AF30+ERDENE!AF30+SAINSHAND!DC30+'ZAMIIN UUD'!BY30)</f>
        <v>0</v>
      </c>
      <c r="AV30" s="132">
        <f>SUM(AIRAG!AG30+ALTANSHIREE!AG30+DALANGARGALAN!AG30+DELGEREH!AG30+IHHET!AG30+MANDAX!AG30+ORGON!AG30+SAIXANDULAAN!AG30+ULAANBADRAX!AG30+HATANBULAG!AG30+HOBSGOL!AG30+ERDENE!AG30+SAINSHAND!DD30+'ZAMIIN UUD'!BZ30)</f>
        <v>0</v>
      </c>
      <c r="AW30" s="132">
        <f>SUM(AIRAG!AH30+ALTANSHIREE!AH30+DALANGARGALAN!AH30+DELGEREH!AH30+IHHET!AH30+MANDAX!AH30+ORGON!AH30+SAIXANDULAAN!AH30+ULAANBADRAX!AH30+HATANBULAG!AH30+HOBSGOL!AH30+ERDENE!AH30+SAINSHAND!DE30+'ZAMIIN UUD'!CA30)</f>
        <v>0</v>
      </c>
      <c r="AX30" s="132">
        <f>SUM(AIRAG!AI30+ALTANSHIREE!AI30+DALANGARGALAN!AI30+DELGEREH!AI30+IHHET!AI30+MANDAX!AI30+ORGON!AI30+SAIXANDULAAN!AI30+ULAANBADRAX!AI30+HATANBULAG!AI30+HOBSGOL!AI30+ERDENE!AI30+SAINSHAND!DF30+'ZAMIIN UUD'!CB30)</f>
        <v>0</v>
      </c>
      <c r="AY30" s="187">
        <f t="shared" si="7"/>
        <v>0</v>
      </c>
      <c r="AZ30" s="187">
        <f t="shared" si="8"/>
        <v>0</v>
      </c>
      <c r="BA30" s="187">
        <f t="shared" si="9"/>
        <v>0</v>
      </c>
      <c r="BB30" s="187">
        <f t="shared" si="10"/>
        <v>446349900</v>
      </c>
      <c r="BC30" s="187">
        <f t="shared" si="11"/>
        <v>312905848</v>
      </c>
      <c r="BD30" s="187">
        <f t="shared" si="12"/>
        <v>-50429002</v>
      </c>
    </row>
    <row r="31" spans="1:56">
      <c r="A31" s="13">
        <v>24</v>
      </c>
      <c r="B31" s="1" t="s">
        <v>24</v>
      </c>
      <c r="C31" s="132">
        <f>SUM(AIRAG!C31+ALTANSHIREE!C31+DALANGARGALAN!C31+DELGEREH!C31+IHHET!C31+MANDAX!C31+ORGON!C31+SAIXANDULAAN!C31+ULAANBADRAX!C31+HATANBULAG!C31+HOBSGOL!C31+ERDENE!C31+SAINSHAND!C31+'ZAMIIN UUD'!C31)</f>
        <v>4771200</v>
      </c>
      <c r="D31" s="132">
        <f>SUM(AIRAG!D31+ALTANSHIREE!D31+DALANGARGALAN!D31+DELGEREH!D31+IHHET!D31+MANDAX!D31+ORGON!D31+SAIXANDULAAN!D31+ULAANBADRAX!D31+HATANBULAG!D31+HOBSGOL!D31+ERDENE!D31+SAINSHAND!D31+'ZAMIIN UUD'!D31)</f>
        <v>2079050</v>
      </c>
      <c r="E31" s="132">
        <f>SUM(AIRAG!E31+ALTANSHIREE!E31+DALANGARGALAN!E31+DELGEREH!E31+IHHET!E31+MANDAX!E31+ORGON!E31+SAIXANDULAAN!E31+ULAANBADRAX!E31+HATANBULAG!E31+HOBSGOL!E31+ERDENE!E31+SAINSHAND!E31+'ZAMIIN UUD'!E31)</f>
        <v>-2342734</v>
      </c>
      <c r="F31" s="132">
        <f>SUM(AIRAG!F31+ALTANSHIREE!F31+DALANGARGALAN!F31+DELGEREH!F31+IHHET!F31+MANDAX!F31+ORGON!F31+SAIXANDULAAN!F31+ULAANBADRAX!F31+HATANBULAG!F31+HOBSGOL!F31+ERDENE!F31+SAINSHAND!F31+SAINSHAND!L31+'ZAMIIN UUD'!F31)</f>
        <v>38353500</v>
      </c>
      <c r="G31" s="132">
        <f>SUM(AIRAG!G31+ALTANSHIREE!G31+DALANGARGALAN!G31+DELGEREH!G31+IHHET!G31+MANDAX!G31+ORGON!G31+SAIXANDULAAN!G31+ULAANBADRAX!G31+HATANBULAG!G31+HOBSGOL!G31+ERDENE!G31+SAINSHAND!G31+SAINSHAND!M31+'ZAMIIN UUD'!G31)</f>
        <v>28703554</v>
      </c>
      <c r="H31" s="132">
        <f>SUM(AIRAG!H31+ALTANSHIREE!H31+DALANGARGALAN!H31+DELGEREH!H31+IHHET!H31+MANDAX!H31+ORGON!H31+SAIXANDULAAN!H31+ULAANBADRAX!H31+HATANBULAG!H31+HOBSGOL!H31+ERDENE!H31+SAINSHAND!H31+SAINSHAND!N31+'ZAMIIN UUD'!H31)</f>
        <v>-7958503</v>
      </c>
      <c r="I31" s="132">
        <f>SUM(SAINSHAND!I31+'ZAMIIN UUD'!I31)</f>
        <v>1450200</v>
      </c>
      <c r="J31" s="132">
        <f>SUM(SAINSHAND!J31+'ZAMIIN UUD'!J31)</f>
        <v>1033200</v>
      </c>
      <c r="K31" s="132">
        <f>SUM(SAINSHAND!K31+'ZAMIIN UUD'!K31)</f>
        <v>-183600</v>
      </c>
      <c r="L31" s="132">
        <f>SUM(SAINSHAND!O31+SAINSHAND!R31+'ZAMIIN UUD'!O31)</f>
        <v>81800</v>
      </c>
      <c r="M31" s="132">
        <f>SUM(SAINSHAND!P31+SAINSHAND!S31+'ZAMIIN UUD'!P31)</f>
        <v>50000</v>
      </c>
      <c r="N31" s="132">
        <f>SUM(SAINSHAND!Q31+SAINSHAND!T31+'ZAMIIN UUD'!Q31)</f>
        <v>-31800</v>
      </c>
      <c r="O31" s="132">
        <f>SUM(SAINSHAND!U31+'ZAMIIN UUD'!L31)</f>
        <v>0</v>
      </c>
      <c r="P31" s="132">
        <f>SUM(SAINSHAND!V31+'ZAMIIN UUD'!M31)</f>
        <v>0</v>
      </c>
      <c r="Q31" s="132">
        <f>SUM(SAINSHAND!W31+'ZAMIIN UUD'!N31)</f>
        <v>0</v>
      </c>
      <c r="R31" s="132">
        <f>SUM('ZAMIIN UUD'!R31)</f>
        <v>600000</v>
      </c>
      <c r="S31" s="132">
        <f>SUM('ZAMIIN UUD'!S31)</f>
        <v>600000</v>
      </c>
      <c r="T31" s="132">
        <f>SUM('ZAMIIN UUD'!T31)</f>
        <v>0</v>
      </c>
      <c r="U31" s="132">
        <f>SUM(AIRAG!I31+ALTANSHIREE!I31+DALANGARGALAN!I31+DELGEREH!I31+IHHET!I31+MANDAX!I31+ORGON!I31+SAIXANDULAAN!I31+ULAANBADRAX!I31+HATANBULAG!I31+HOBSGOL!I31+ERDENE!I31+SAINSHAND!X31+'ZAMIIN UUD'!U31)</f>
        <v>0</v>
      </c>
      <c r="V31" s="132">
        <f>SUM(AIRAG!J31+ALTANSHIREE!J31+DALANGARGALAN!J31+DELGEREH!J31+IHHET!J31+MANDAX!J31+ORGON!J31+SAIXANDULAAN!J31+ULAANBADRAX!J31+HATANBULAG!J31+HOBSGOL!J31+ERDENE!J31+SAINSHAND!Y31+'ZAMIIN UUD'!V31)</f>
        <v>0</v>
      </c>
      <c r="W31" s="132">
        <f>SUM(AIRAG!K31+ALTANSHIREE!K31+DALANGARGALAN!K31+DELGEREH!K31+IHHET!K31+MANDAX!K31+ORGON!K31+SAIXANDULAAN!K31+ULAANBADRAX!K31+HATANBULAG!K31+HOBSGOL!K31+ERDENE!K31+SAINSHAND!Z31+'ZAMIIN UUD'!W31)</f>
        <v>0</v>
      </c>
      <c r="X31" s="13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3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3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3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3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3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32">
        <f>SUM(AIRAG!R31+ALTANSHIREE!R31+DALANGARGALAN!R31+DELGEREH!R31+IHHET!R31+MANDAX!R31+ORGON!R31+SAIXANDULAAN!R31+ULAANBADRAX!R31+HATANBULAG!R31+HOBSGOL!R31+ERDENE!R31+SAINSHAND!CL31)</f>
        <v>0</v>
      </c>
      <c r="AE31" s="132">
        <f>SUM(AIRAG!S31+ALTANSHIREE!S31+DALANGARGALAN!S31+DELGEREH!S31+IHHET!S31+MANDAX!S31+ORGON!S31+SAIXANDULAAN!S31+ULAANBADRAX!S31+HATANBULAG!S31+HOBSGOL!S31+ERDENE!S31+SAINSHAND!CM31)</f>
        <v>0</v>
      </c>
      <c r="AF31" s="132">
        <f>SUM(AIRAG!T31+ALTANSHIREE!T31+DALANGARGALAN!T31+DELGEREH!T31+IHHET!T31+MANDAX!T31+ORGON!T31+SAIXANDULAAN!T31+ULAANBADRAX!T31+HATANBULAG!T31+HOBSGOL!T31+ERDENE!T31+SAINSHAND!CN31)</f>
        <v>0</v>
      </c>
      <c r="AG31" s="132">
        <f>SUM(SAINSHAND!CO31+'ZAMIIN UUD'!BK31)</f>
        <v>0</v>
      </c>
      <c r="AH31" s="132">
        <f>SUM(SAINSHAND!CP31+'ZAMIIN UUD'!BL31)</f>
        <v>0</v>
      </c>
      <c r="AI31" s="132">
        <f>SUM(SAINSHAND!CQ31+'ZAMIIN UUD'!BM31)</f>
        <v>0</v>
      </c>
      <c r="AJ31" s="187">
        <f t="shared" si="1"/>
        <v>45256700</v>
      </c>
      <c r="AK31" s="187">
        <f t="shared" si="2"/>
        <v>32465804</v>
      </c>
      <c r="AL31" s="187">
        <f t="shared" si="3"/>
        <v>-10516637</v>
      </c>
      <c r="AM31" s="132">
        <f>SUM(AIRAG!X31+ALTANSHIREE!X31+DALANGARGALAN!X31+DELGEREH!X31+IHHET!X31+MANDAX!X31+ORGON!X31+SAIXANDULAAN!X31+ULAANBADRAX!X31+HATANBULAG!X31+HOBSGOL!X31+ERDENE!X31+SAINSHAND!CU31+'ZAMIIN UUD'!BQ31)</f>
        <v>0</v>
      </c>
      <c r="AN31" s="132">
        <f>SUM(AIRAG!Y31+ALTANSHIREE!Y31+DALANGARGALAN!Y31+DELGEREH!Y31+IHHET!Y31+MANDAX!Y31+ORGON!Y31+SAIXANDULAAN!Y31+ULAANBADRAX!Y31+HATANBULAG!Y31+HOBSGOL!Y31+ERDENE!Y31+SAINSHAND!CV31+'ZAMIIN UUD'!BR31)</f>
        <v>0</v>
      </c>
      <c r="AO31" s="132">
        <f>SUM(AIRAG!Z31+ALTANSHIREE!Z31+DALANGARGALAN!Z31+DELGEREH!Z31+IHHET!Z31+MANDAX!Z31+ORGON!Z31+SAIXANDULAAN!Z31+ULAANBADRAX!Z31+HATANBULAG!Z31+HOBSGOL!Z31+ERDENE!Z31+SAINSHAND!CW31+'ZAMIIN UUD'!BS31)</f>
        <v>0</v>
      </c>
      <c r="AP31" s="187">
        <f t="shared" si="4"/>
        <v>0</v>
      </c>
      <c r="AQ31" s="187">
        <f t="shared" si="5"/>
        <v>0</v>
      </c>
      <c r="AR31" s="187">
        <f t="shared" si="6"/>
        <v>0</v>
      </c>
      <c r="AS31" s="132">
        <f>SUM(AIRAG!AD31+ALTANSHIREE!AD31+DALANGARGALAN!AD31+DELGEREH!AD31+IHHET!AD31+MANDAX!AD31+ORGON!AD31+SAIXANDULAAN!AD31+ULAANBADRAX!AD31+HATANBULAG!AD31+HOBSGOL!AD31+ERDENE!AD31+SAINSHAND!DA31+'ZAMIIN UUD'!BW31)</f>
        <v>0</v>
      </c>
      <c r="AT31" s="132">
        <f>SUM(AIRAG!AE31+ALTANSHIREE!AE31+DALANGARGALAN!AE31+DELGEREH!AE31+IHHET!AE31+MANDAX!AE31+ORGON!AE31+SAIXANDULAAN!AE31+ULAANBADRAX!AE31+HATANBULAG!AE31+HOBSGOL!AE31+ERDENE!AE31+SAINSHAND!DB31+'ZAMIIN UUD'!BX31)</f>
        <v>0</v>
      </c>
      <c r="AU31" s="132">
        <f>SUM(AIRAG!AF31+ALTANSHIREE!AF31+DALANGARGALAN!AF31+DELGEREH!AF31+IHHET!AF31+MANDAX!AF31+ORGON!AF31+SAIXANDULAAN!AF31+ULAANBADRAX!AF31+HATANBULAG!AF31+HOBSGOL!AF31+ERDENE!AF31+SAINSHAND!DC31+'ZAMIIN UUD'!BY31)</f>
        <v>0</v>
      </c>
      <c r="AV31" s="132">
        <f>SUM(AIRAG!AG31+ALTANSHIREE!AG31+DALANGARGALAN!AG31+DELGEREH!AG31+IHHET!AG31+MANDAX!AG31+ORGON!AG31+SAIXANDULAAN!AG31+ULAANBADRAX!AG31+HATANBULAG!AG31+HOBSGOL!AG31+ERDENE!AG31+SAINSHAND!DD31+'ZAMIIN UUD'!BZ31)</f>
        <v>0</v>
      </c>
      <c r="AW31" s="132">
        <f>SUM(AIRAG!AH31+ALTANSHIREE!AH31+DALANGARGALAN!AH31+DELGEREH!AH31+IHHET!AH31+MANDAX!AH31+ORGON!AH31+SAIXANDULAAN!AH31+ULAANBADRAX!AH31+HATANBULAG!AH31+HOBSGOL!AH31+ERDENE!AH31+SAINSHAND!DE31+'ZAMIIN UUD'!CA31)</f>
        <v>0</v>
      </c>
      <c r="AX31" s="132">
        <f>SUM(AIRAG!AI31+ALTANSHIREE!AI31+DALANGARGALAN!AI31+DELGEREH!AI31+IHHET!AI31+MANDAX!AI31+ORGON!AI31+SAIXANDULAAN!AI31+ULAANBADRAX!AI31+HATANBULAG!AI31+HOBSGOL!AI31+ERDENE!AI31+SAINSHAND!DF31+'ZAMIIN UUD'!CB31)</f>
        <v>0</v>
      </c>
      <c r="AY31" s="187">
        <f t="shared" si="7"/>
        <v>0</v>
      </c>
      <c r="AZ31" s="187">
        <f t="shared" si="8"/>
        <v>0</v>
      </c>
      <c r="BA31" s="187">
        <f t="shared" si="9"/>
        <v>0</v>
      </c>
      <c r="BB31" s="187">
        <f t="shared" si="10"/>
        <v>45256700</v>
      </c>
      <c r="BC31" s="187">
        <f t="shared" si="11"/>
        <v>32465804</v>
      </c>
      <c r="BD31" s="187">
        <f t="shared" si="12"/>
        <v>-10516637</v>
      </c>
    </row>
    <row r="32" spans="1:56">
      <c r="A32" s="13">
        <v>25</v>
      </c>
      <c r="B32" s="1" t="s">
        <v>25</v>
      </c>
      <c r="C32" s="132">
        <f>SUM(AIRAG!C32+ALTANSHIREE!C32+DALANGARGALAN!C32+DELGEREH!C32+IHHET!C32+MANDAX!C32+ORGON!C32+SAIXANDULAAN!C32+ULAANBADRAX!C32+HATANBULAG!C32+HOBSGOL!C32+ERDENE!C32+SAINSHAND!C32+'ZAMIIN UUD'!C32)</f>
        <v>5450000</v>
      </c>
      <c r="D32" s="132">
        <f>SUM(AIRAG!D32+ALTANSHIREE!D32+DALANGARGALAN!D32+DELGEREH!D32+IHHET!D32+MANDAX!D32+ORGON!D32+SAIXANDULAAN!D32+ULAANBADRAX!D32+HATANBULAG!D32+HOBSGOL!D32+ERDENE!D32+SAINSHAND!D32+'ZAMIIN UUD'!D32)</f>
        <v>0</v>
      </c>
      <c r="E32" s="132">
        <f>SUM(AIRAG!E32+ALTANSHIREE!E32+DALANGARGALAN!E32+DELGEREH!E32+IHHET!E32+MANDAX!E32+ORGON!E32+SAIXANDULAAN!E32+ULAANBADRAX!E32+HATANBULAG!E32+HOBSGOL!E32+ERDENE!E32+SAINSHAND!E32+'ZAMIIN UUD'!E32)</f>
        <v>-950000</v>
      </c>
      <c r="F32" s="132">
        <f>SUM(AIRAG!F32+ALTANSHIREE!F32+DALANGARGALAN!F32+DELGEREH!F32+IHHET!F32+MANDAX!F32+ORGON!F32+SAIXANDULAAN!F32+ULAANBADRAX!F32+HATANBULAG!F32+HOBSGOL!F32+ERDENE!F32+SAINSHAND!F32+SAINSHAND!L32+'ZAMIIN UUD'!F32)</f>
        <v>20400000</v>
      </c>
      <c r="G32" s="132">
        <f>SUM(AIRAG!G32+ALTANSHIREE!G32+DALANGARGALAN!G32+DELGEREH!G32+IHHET!G32+MANDAX!G32+ORGON!G32+SAIXANDULAAN!G32+ULAANBADRAX!G32+HATANBULAG!G32+HOBSGOL!G32+ERDENE!G32+SAINSHAND!G32+SAINSHAND!M32+'ZAMIIN UUD'!G32)</f>
        <v>45000</v>
      </c>
      <c r="H32" s="132">
        <f>SUM(AIRAG!H32+ALTANSHIREE!H32+DALANGARGALAN!H32+DELGEREH!H32+IHHET!H32+MANDAX!H32+ORGON!H32+SAIXANDULAAN!H32+ULAANBADRAX!H32+HATANBULAG!H32+HOBSGOL!H32+ERDENE!H32+SAINSHAND!H32+SAINSHAND!N32+'ZAMIIN UUD'!H32)</f>
        <v>-500000</v>
      </c>
      <c r="I32" s="132">
        <f>SUM(SAINSHAND!I32+'ZAMIIN UUD'!I32)</f>
        <v>500000</v>
      </c>
      <c r="J32" s="132">
        <f>SUM(SAINSHAND!J32+'ZAMIIN UUD'!J32)</f>
        <v>0</v>
      </c>
      <c r="K32" s="132">
        <f>SUM(SAINSHAND!K32+'ZAMIIN UUD'!K32)</f>
        <v>0</v>
      </c>
      <c r="L32" s="132">
        <f>SUM(SAINSHAND!O32+SAINSHAND!R32+'ZAMIIN UUD'!O32)</f>
        <v>0</v>
      </c>
      <c r="M32" s="132">
        <f>SUM(SAINSHAND!P32+SAINSHAND!S32+'ZAMIIN UUD'!P32)</f>
        <v>0</v>
      </c>
      <c r="N32" s="132">
        <f>SUM(SAINSHAND!Q32+SAINSHAND!T32+'ZAMIIN UUD'!Q32)</f>
        <v>0</v>
      </c>
      <c r="O32" s="132">
        <f>SUM(SAINSHAND!U32+'ZAMIIN UUD'!L32)</f>
        <v>0</v>
      </c>
      <c r="P32" s="132">
        <f>SUM(SAINSHAND!V32+'ZAMIIN UUD'!M32)</f>
        <v>0</v>
      </c>
      <c r="Q32" s="132">
        <f>SUM(SAINSHAND!W32+'ZAMIIN UUD'!N32)</f>
        <v>0</v>
      </c>
      <c r="R32" s="132">
        <f>SUM('ZAMIIN UUD'!R32)</f>
        <v>0</v>
      </c>
      <c r="S32" s="132">
        <f>SUM('ZAMIIN UUD'!S32)</f>
        <v>0</v>
      </c>
      <c r="T32" s="132">
        <f>SUM('ZAMIIN UUD'!T32)</f>
        <v>0</v>
      </c>
      <c r="U32" s="132">
        <f>SUM(AIRAG!I32+ALTANSHIREE!I32+DALANGARGALAN!I32+DELGEREH!I32+IHHET!I32+MANDAX!I32+ORGON!I32+SAIXANDULAAN!I32+ULAANBADRAX!I32+HATANBULAG!I32+HOBSGOL!I32+ERDENE!I32+SAINSHAND!X32+'ZAMIIN UUD'!U32)</f>
        <v>0</v>
      </c>
      <c r="V32" s="132">
        <f>SUM(AIRAG!J32+ALTANSHIREE!J32+DALANGARGALAN!J32+DELGEREH!J32+IHHET!J32+MANDAX!J32+ORGON!J32+SAIXANDULAAN!J32+ULAANBADRAX!J32+HATANBULAG!J32+HOBSGOL!J32+ERDENE!J32+SAINSHAND!Y32+'ZAMIIN UUD'!V32)</f>
        <v>0</v>
      </c>
      <c r="W32" s="132">
        <f>SUM(AIRAG!K32+ALTANSHIREE!K32+DALANGARGALAN!K32+DELGEREH!K32+IHHET!K32+MANDAX!K32+ORGON!K32+SAIXANDULAAN!K32+ULAANBADRAX!K32+HATANBULAG!K32+HOBSGOL!K32+ERDENE!K32+SAINSHAND!Z32+'ZAMIIN UUD'!W32)</f>
        <v>0</v>
      </c>
      <c r="X32" s="13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3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3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3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3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3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32">
        <f>SUM(AIRAG!R32+ALTANSHIREE!R32+DALANGARGALAN!R32+DELGEREH!R32+IHHET!R32+MANDAX!R32+ORGON!R32+SAIXANDULAAN!R32+ULAANBADRAX!R32+HATANBULAG!R32+HOBSGOL!R32+ERDENE!R32+SAINSHAND!CL32)</f>
        <v>0</v>
      </c>
      <c r="AE32" s="132">
        <f>SUM(AIRAG!S32+ALTANSHIREE!S32+DALANGARGALAN!S32+DELGEREH!S32+IHHET!S32+MANDAX!S32+ORGON!S32+SAIXANDULAAN!S32+ULAANBADRAX!S32+HATANBULAG!S32+HOBSGOL!S32+ERDENE!S32+SAINSHAND!CM32)</f>
        <v>0</v>
      </c>
      <c r="AF32" s="132">
        <f>SUM(AIRAG!T32+ALTANSHIREE!T32+DALANGARGALAN!T32+DELGEREH!T32+IHHET!T32+MANDAX!T32+ORGON!T32+SAIXANDULAAN!T32+ULAANBADRAX!T32+HATANBULAG!T32+HOBSGOL!T32+ERDENE!T32+SAINSHAND!CN32)</f>
        <v>0</v>
      </c>
      <c r="AG32" s="132">
        <f>SUM(SAINSHAND!CO32+'ZAMIIN UUD'!BK32)</f>
        <v>0</v>
      </c>
      <c r="AH32" s="132">
        <f>SUM(SAINSHAND!CP32+'ZAMIIN UUD'!BL32)</f>
        <v>0</v>
      </c>
      <c r="AI32" s="132">
        <f>SUM(SAINSHAND!CQ32+'ZAMIIN UUD'!BM32)</f>
        <v>0</v>
      </c>
      <c r="AJ32" s="187">
        <f t="shared" si="1"/>
        <v>26350000</v>
      </c>
      <c r="AK32" s="187">
        <f t="shared" si="2"/>
        <v>45000</v>
      </c>
      <c r="AL32" s="187">
        <f t="shared" si="3"/>
        <v>-1450000</v>
      </c>
      <c r="AM32" s="132">
        <f>SUM(AIRAG!X32+ALTANSHIREE!X32+DALANGARGALAN!X32+DELGEREH!X32+IHHET!X32+MANDAX!X32+ORGON!X32+SAIXANDULAAN!X32+ULAANBADRAX!X32+HATANBULAG!X32+HOBSGOL!X32+ERDENE!X32+SAINSHAND!CU32+'ZAMIIN UUD'!BQ32)</f>
        <v>0</v>
      </c>
      <c r="AN32" s="132">
        <f>SUM(AIRAG!Y32+ALTANSHIREE!Y32+DALANGARGALAN!Y32+DELGEREH!Y32+IHHET!Y32+MANDAX!Y32+ORGON!Y32+SAIXANDULAAN!Y32+ULAANBADRAX!Y32+HATANBULAG!Y32+HOBSGOL!Y32+ERDENE!Y32+SAINSHAND!CV32+'ZAMIIN UUD'!BR32)</f>
        <v>0</v>
      </c>
      <c r="AO32" s="132">
        <f>SUM(AIRAG!Z32+ALTANSHIREE!Z32+DALANGARGALAN!Z32+DELGEREH!Z32+IHHET!Z32+MANDAX!Z32+ORGON!Z32+SAIXANDULAAN!Z32+ULAANBADRAX!Z32+HATANBULAG!Z32+HOBSGOL!Z32+ERDENE!Z32+SAINSHAND!CW32+'ZAMIIN UUD'!BS32)</f>
        <v>0</v>
      </c>
      <c r="AP32" s="187">
        <f t="shared" si="4"/>
        <v>0</v>
      </c>
      <c r="AQ32" s="187">
        <f t="shared" si="5"/>
        <v>0</v>
      </c>
      <c r="AR32" s="187">
        <f t="shared" si="6"/>
        <v>0</v>
      </c>
      <c r="AS32" s="132">
        <f>SUM(AIRAG!AD32+ALTANSHIREE!AD32+DALANGARGALAN!AD32+DELGEREH!AD32+IHHET!AD32+MANDAX!AD32+ORGON!AD32+SAIXANDULAAN!AD32+ULAANBADRAX!AD32+HATANBULAG!AD32+HOBSGOL!AD32+ERDENE!AD32+SAINSHAND!DA32+'ZAMIIN UUD'!BW32)</f>
        <v>0</v>
      </c>
      <c r="AT32" s="132">
        <f>SUM(AIRAG!AE32+ALTANSHIREE!AE32+DALANGARGALAN!AE32+DELGEREH!AE32+IHHET!AE32+MANDAX!AE32+ORGON!AE32+SAIXANDULAAN!AE32+ULAANBADRAX!AE32+HATANBULAG!AE32+HOBSGOL!AE32+ERDENE!AE32+SAINSHAND!DB32+'ZAMIIN UUD'!BX32)</f>
        <v>0</v>
      </c>
      <c r="AU32" s="132">
        <f>SUM(AIRAG!AF32+ALTANSHIREE!AF32+DALANGARGALAN!AF32+DELGEREH!AF32+IHHET!AF32+MANDAX!AF32+ORGON!AF32+SAIXANDULAAN!AF32+ULAANBADRAX!AF32+HATANBULAG!AF32+HOBSGOL!AF32+ERDENE!AF32+SAINSHAND!DC32+'ZAMIIN UUD'!BY32)</f>
        <v>0</v>
      </c>
      <c r="AV32" s="132">
        <f>SUM(AIRAG!AG32+ALTANSHIREE!AG32+DALANGARGALAN!AG32+DELGEREH!AG32+IHHET!AG32+MANDAX!AG32+ORGON!AG32+SAIXANDULAAN!AG32+ULAANBADRAX!AG32+HATANBULAG!AG32+HOBSGOL!AG32+ERDENE!AG32+SAINSHAND!DD32+'ZAMIIN UUD'!BZ32)</f>
        <v>0</v>
      </c>
      <c r="AW32" s="132">
        <f>SUM(AIRAG!AH32+ALTANSHIREE!AH32+DALANGARGALAN!AH32+DELGEREH!AH32+IHHET!AH32+MANDAX!AH32+ORGON!AH32+SAIXANDULAAN!AH32+ULAANBADRAX!AH32+HATANBULAG!AH32+HOBSGOL!AH32+ERDENE!AH32+SAINSHAND!DE32+'ZAMIIN UUD'!CA32)</f>
        <v>0</v>
      </c>
      <c r="AX32" s="132">
        <f>SUM(AIRAG!AI32+ALTANSHIREE!AI32+DALANGARGALAN!AI32+DELGEREH!AI32+IHHET!AI32+MANDAX!AI32+ORGON!AI32+SAIXANDULAAN!AI32+ULAANBADRAX!AI32+HATANBULAG!AI32+HOBSGOL!AI32+ERDENE!AI32+SAINSHAND!DF32+'ZAMIIN UUD'!CB32)</f>
        <v>0</v>
      </c>
      <c r="AY32" s="187">
        <f t="shared" si="7"/>
        <v>0</v>
      </c>
      <c r="AZ32" s="187">
        <f t="shared" si="8"/>
        <v>0</v>
      </c>
      <c r="BA32" s="187">
        <f t="shared" si="9"/>
        <v>0</v>
      </c>
      <c r="BB32" s="187">
        <f t="shared" si="10"/>
        <v>26350000</v>
      </c>
      <c r="BC32" s="187">
        <f t="shared" si="11"/>
        <v>45000</v>
      </c>
      <c r="BD32" s="187">
        <f t="shared" si="12"/>
        <v>-1450000</v>
      </c>
    </row>
    <row r="33" spans="1:56">
      <c r="A33" s="13">
        <v>26</v>
      </c>
      <c r="B33" s="1" t="s">
        <v>26</v>
      </c>
      <c r="C33" s="132">
        <f>SUM(AIRAG!C33+ALTANSHIREE!C33+DALANGARGALAN!C33+DELGEREH!C33+IHHET!C33+MANDAX!C33+ORGON!C33+SAIXANDULAAN!C33+ULAANBADRAX!C33+HATANBULAG!C33+HOBSGOL!C33+ERDENE!C33+SAINSHAND!C33+'ZAMIIN UUD'!C33)</f>
        <v>1055000</v>
      </c>
      <c r="D33" s="132">
        <f>SUM(AIRAG!D33+ALTANSHIREE!D33+DALANGARGALAN!D33+DELGEREH!D33+IHHET!D33+MANDAX!D33+ORGON!D33+SAIXANDULAAN!D33+ULAANBADRAX!D33+HATANBULAG!D33+HOBSGOL!D33+ERDENE!D33+SAINSHAND!D33+'ZAMIIN UUD'!D33)</f>
        <v>350000</v>
      </c>
      <c r="E33" s="132">
        <f>SUM(AIRAG!E33+ALTANSHIREE!E33+DALANGARGALAN!E33+DELGEREH!E33+IHHET!E33+MANDAX!E33+ORGON!E33+SAIXANDULAAN!E33+ULAANBADRAX!E33+HATANBULAG!E33+HOBSGOL!E33+ERDENE!E33+SAINSHAND!E33+'ZAMIIN UUD'!E33)</f>
        <v>-705000</v>
      </c>
      <c r="F33" s="132">
        <f>SUM(AIRAG!F33+ALTANSHIREE!F33+DALANGARGALAN!F33+DELGEREH!F33+IHHET!F33+MANDAX!F33+ORGON!F33+SAIXANDULAAN!F33+ULAANBADRAX!F33+HATANBULAG!F33+HOBSGOL!F33+ERDENE!F33+SAINSHAND!F33+SAINSHAND!L33+'ZAMIIN UUD'!F33)</f>
        <v>5971000</v>
      </c>
      <c r="G33" s="132">
        <f>SUM(AIRAG!G33+ALTANSHIREE!G33+DALANGARGALAN!G33+DELGEREH!G33+IHHET!G33+MANDAX!G33+ORGON!G33+SAIXANDULAAN!G33+ULAANBADRAX!G33+HATANBULAG!G33+HOBSGOL!G33+ERDENE!G33+SAINSHAND!G33+SAINSHAND!M33+'ZAMIIN UUD'!G33)</f>
        <v>910000</v>
      </c>
      <c r="H33" s="132">
        <f>SUM(AIRAG!H33+ALTANSHIREE!H33+DALANGARGALAN!H33+DELGEREH!H33+IHHET!H33+MANDAX!H33+ORGON!H33+SAIXANDULAAN!H33+ULAANBADRAX!H33+HATANBULAG!H33+HOBSGOL!H33+ERDENE!H33+SAINSHAND!H33+SAINSHAND!N33+'ZAMIIN UUD'!H33)</f>
        <v>-1509000</v>
      </c>
      <c r="I33" s="132">
        <f>SUM(SAINSHAND!I33+'ZAMIIN UUD'!I33)</f>
        <v>120000000</v>
      </c>
      <c r="J33" s="132">
        <f>SUM(SAINSHAND!J33+'ZAMIIN UUD'!J33)</f>
        <v>120000000</v>
      </c>
      <c r="K33" s="132">
        <f>SUM(SAINSHAND!K33+'ZAMIIN UUD'!K33)</f>
        <v>0</v>
      </c>
      <c r="L33" s="132">
        <f>SUM(SAINSHAND!O33+SAINSHAND!R33+'ZAMIIN UUD'!O33)</f>
        <v>0</v>
      </c>
      <c r="M33" s="132">
        <f>SUM(SAINSHAND!P33+SAINSHAND!S33+'ZAMIIN UUD'!P33)</f>
        <v>0</v>
      </c>
      <c r="N33" s="132">
        <f>SUM(SAINSHAND!Q33+SAINSHAND!T33+'ZAMIIN UUD'!Q33)</f>
        <v>0</v>
      </c>
      <c r="O33" s="132">
        <f>SUM(SAINSHAND!U33+'ZAMIIN UUD'!L33)</f>
        <v>0</v>
      </c>
      <c r="P33" s="132">
        <f>SUM(SAINSHAND!V33+'ZAMIIN UUD'!M33)</f>
        <v>0</v>
      </c>
      <c r="Q33" s="132">
        <f>SUM(SAINSHAND!W33+'ZAMIIN UUD'!N33)</f>
        <v>0</v>
      </c>
      <c r="R33" s="132">
        <f>SUM('ZAMIIN UUD'!R33)</f>
        <v>0</v>
      </c>
      <c r="S33" s="132">
        <f>SUM('ZAMIIN UUD'!S33)</f>
        <v>0</v>
      </c>
      <c r="T33" s="132">
        <f>SUM('ZAMIIN UUD'!T33)</f>
        <v>0</v>
      </c>
      <c r="U33" s="132">
        <f>SUM(AIRAG!I33+ALTANSHIREE!I33+DALANGARGALAN!I33+DELGEREH!I33+IHHET!I33+MANDAX!I33+ORGON!I33+SAIXANDULAAN!I33+ULAANBADRAX!I33+HATANBULAG!I33+HOBSGOL!I33+ERDENE!I33+SAINSHAND!X33+'ZAMIIN UUD'!U33)</f>
        <v>0</v>
      </c>
      <c r="V33" s="132">
        <f>SUM(AIRAG!J33+ALTANSHIREE!J33+DALANGARGALAN!J33+DELGEREH!J33+IHHET!J33+MANDAX!J33+ORGON!J33+SAIXANDULAAN!J33+ULAANBADRAX!J33+HATANBULAG!J33+HOBSGOL!J33+ERDENE!J33+SAINSHAND!Y33+'ZAMIIN UUD'!V33)</f>
        <v>0</v>
      </c>
      <c r="W33" s="132">
        <f>SUM(AIRAG!K33+ALTANSHIREE!K33+DALANGARGALAN!K33+DELGEREH!K33+IHHET!K33+MANDAX!K33+ORGON!K33+SAIXANDULAAN!K33+ULAANBADRAX!K33+HATANBULAG!K33+HOBSGOL!K33+ERDENE!K33+SAINSHAND!Z33+'ZAMIIN UUD'!W33)</f>
        <v>0</v>
      </c>
      <c r="X33" s="13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3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3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3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3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3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32">
        <f>SUM(AIRAG!R33+ALTANSHIREE!R33+DALANGARGALAN!R33+DELGEREH!R33+IHHET!R33+MANDAX!R33+ORGON!R33+SAIXANDULAAN!R33+ULAANBADRAX!R33+HATANBULAG!R33+HOBSGOL!R33+ERDENE!R33+SAINSHAND!CL33)</f>
        <v>0</v>
      </c>
      <c r="AE33" s="132">
        <f>SUM(AIRAG!S33+ALTANSHIREE!S33+DALANGARGALAN!S33+DELGEREH!S33+IHHET!S33+MANDAX!S33+ORGON!S33+SAIXANDULAAN!S33+ULAANBADRAX!S33+HATANBULAG!S33+HOBSGOL!S33+ERDENE!S33+SAINSHAND!CM33)</f>
        <v>0</v>
      </c>
      <c r="AF33" s="132">
        <f>SUM(AIRAG!T33+ALTANSHIREE!T33+DALANGARGALAN!T33+DELGEREH!T33+IHHET!T33+MANDAX!T33+ORGON!T33+SAIXANDULAAN!T33+ULAANBADRAX!T33+HATANBULAG!T33+HOBSGOL!T33+ERDENE!T33+SAINSHAND!CN33)</f>
        <v>0</v>
      </c>
      <c r="AG33" s="132">
        <f>SUM(SAINSHAND!CO33+'ZAMIIN UUD'!BK33)</f>
        <v>0</v>
      </c>
      <c r="AH33" s="132">
        <f>SUM(SAINSHAND!CP33+'ZAMIIN UUD'!BL33)</f>
        <v>0</v>
      </c>
      <c r="AI33" s="132">
        <f>SUM(SAINSHAND!CQ33+'ZAMIIN UUD'!BM33)</f>
        <v>0</v>
      </c>
      <c r="AJ33" s="187">
        <f t="shared" si="1"/>
        <v>127026000</v>
      </c>
      <c r="AK33" s="187">
        <f t="shared" si="2"/>
        <v>121260000</v>
      </c>
      <c r="AL33" s="187">
        <f t="shared" si="3"/>
        <v>-2214000</v>
      </c>
      <c r="AM33" s="132">
        <f>SUM(AIRAG!X33+ALTANSHIREE!X33+DALANGARGALAN!X33+DELGEREH!X33+IHHET!X33+MANDAX!X33+ORGON!X33+SAIXANDULAAN!X33+ULAANBADRAX!X33+HATANBULAG!X33+HOBSGOL!X33+ERDENE!X33+SAINSHAND!CU33+'ZAMIIN UUD'!BQ33)</f>
        <v>0</v>
      </c>
      <c r="AN33" s="132">
        <f>SUM(AIRAG!Y33+ALTANSHIREE!Y33+DALANGARGALAN!Y33+DELGEREH!Y33+IHHET!Y33+MANDAX!Y33+ORGON!Y33+SAIXANDULAAN!Y33+ULAANBADRAX!Y33+HATANBULAG!Y33+HOBSGOL!Y33+ERDENE!Y33+SAINSHAND!CV33+'ZAMIIN UUD'!BR33)</f>
        <v>0</v>
      </c>
      <c r="AO33" s="132">
        <f>SUM(AIRAG!Z33+ALTANSHIREE!Z33+DALANGARGALAN!Z33+DELGEREH!Z33+IHHET!Z33+MANDAX!Z33+ORGON!Z33+SAIXANDULAAN!Z33+ULAANBADRAX!Z33+HATANBULAG!Z33+HOBSGOL!Z33+ERDENE!Z33+SAINSHAND!CW33+'ZAMIIN UUD'!BS33)</f>
        <v>0</v>
      </c>
      <c r="AP33" s="187">
        <f t="shared" si="4"/>
        <v>0</v>
      </c>
      <c r="AQ33" s="187">
        <f t="shared" si="5"/>
        <v>0</v>
      </c>
      <c r="AR33" s="187">
        <f t="shared" si="6"/>
        <v>0</v>
      </c>
      <c r="AS33" s="132">
        <f>SUM(AIRAG!AD33+ALTANSHIREE!AD33+DALANGARGALAN!AD33+DELGEREH!AD33+IHHET!AD33+MANDAX!AD33+ORGON!AD33+SAIXANDULAAN!AD33+ULAANBADRAX!AD33+HATANBULAG!AD33+HOBSGOL!AD33+ERDENE!AD33+SAINSHAND!DA33+'ZAMIIN UUD'!BW33)</f>
        <v>0</v>
      </c>
      <c r="AT33" s="132">
        <f>SUM(AIRAG!AE33+ALTANSHIREE!AE33+DALANGARGALAN!AE33+DELGEREH!AE33+IHHET!AE33+MANDAX!AE33+ORGON!AE33+SAIXANDULAAN!AE33+ULAANBADRAX!AE33+HATANBULAG!AE33+HOBSGOL!AE33+ERDENE!AE33+SAINSHAND!DB33+'ZAMIIN UUD'!BX33)</f>
        <v>0</v>
      </c>
      <c r="AU33" s="132">
        <f>SUM(AIRAG!AF33+ALTANSHIREE!AF33+DALANGARGALAN!AF33+DELGEREH!AF33+IHHET!AF33+MANDAX!AF33+ORGON!AF33+SAIXANDULAAN!AF33+ULAANBADRAX!AF33+HATANBULAG!AF33+HOBSGOL!AF33+ERDENE!AF33+SAINSHAND!DC33+'ZAMIIN UUD'!BY33)</f>
        <v>0</v>
      </c>
      <c r="AV33" s="132">
        <f>SUM(AIRAG!AG33+ALTANSHIREE!AG33+DALANGARGALAN!AG33+DELGEREH!AG33+IHHET!AG33+MANDAX!AG33+ORGON!AG33+SAIXANDULAAN!AG33+ULAANBADRAX!AG33+HATANBULAG!AG33+HOBSGOL!AG33+ERDENE!AG33+SAINSHAND!DD33+'ZAMIIN UUD'!BZ33)</f>
        <v>0</v>
      </c>
      <c r="AW33" s="132">
        <f>SUM(AIRAG!AH33+ALTANSHIREE!AH33+DALANGARGALAN!AH33+DELGEREH!AH33+IHHET!AH33+MANDAX!AH33+ORGON!AH33+SAIXANDULAAN!AH33+ULAANBADRAX!AH33+HATANBULAG!AH33+HOBSGOL!AH33+ERDENE!AH33+SAINSHAND!DE33+'ZAMIIN UUD'!CA33)</f>
        <v>0</v>
      </c>
      <c r="AX33" s="132">
        <f>SUM(AIRAG!AI33+ALTANSHIREE!AI33+DALANGARGALAN!AI33+DELGEREH!AI33+IHHET!AI33+MANDAX!AI33+ORGON!AI33+SAIXANDULAAN!AI33+ULAANBADRAX!AI33+HATANBULAG!AI33+HOBSGOL!AI33+ERDENE!AI33+SAINSHAND!DF33+'ZAMIIN UUD'!CB33)</f>
        <v>0</v>
      </c>
      <c r="AY33" s="187">
        <f t="shared" si="7"/>
        <v>0</v>
      </c>
      <c r="AZ33" s="187">
        <f t="shared" si="8"/>
        <v>0</v>
      </c>
      <c r="BA33" s="187">
        <f t="shared" si="9"/>
        <v>0</v>
      </c>
      <c r="BB33" s="187">
        <f t="shared" si="10"/>
        <v>127026000</v>
      </c>
      <c r="BC33" s="187">
        <f t="shared" si="11"/>
        <v>121260000</v>
      </c>
      <c r="BD33" s="187">
        <f t="shared" si="12"/>
        <v>-2214000</v>
      </c>
    </row>
    <row r="34" spans="1:56">
      <c r="A34" s="13">
        <v>27</v>
      </c>
      <c r="B34" s="1" t="s">
        <v>27</v>
      </c>
      <c r="C34" s="132">
        <f>SUM(AIRAG!C34+ALTANSHIREE!C34+DALANGARGALAN!C34+DELGEREH!C34+IHHET!C34+MANDAX!C34+ORGON!C34+SAIXANDULAAN!C34+ULAANBADRAX!C34+HATANBULAG!C34+HOBSGOL!C34+ERDENE!C34+SAINSHAND!C34+'ZAMIIN UUD'!C34)</f>
        <v>5500000</v>
      </c>
      <c r="D34" s="132">
        <f>SUM(AIRAG!D34+ALTANSHIREE!D34+DALANGARGALAN!D34+DELGEREH!D34+IHHET!D34+MANDAX!D34+ORGON!D34+SAIXANDULAAN!D34+ULAANBADRAX!D34+HATANBULAG!D34+HOBSGOL!D34+ERDENE!D34+SAINSHAND!D34+'ZAMIIN UUD'!D34)</f>
        <v>1788864</v>
      </c>
      <c r="E34" s="132">
        <f>SUM(AIRAG!E34+ALTANSHIREE!E34+DALANGARGALAN!E34+DELGEREH!E34+IHHET!E34+MANDAX!E34+ORGON!E34+SAIXANDULAAN!E34+ULAANBADRAX!E34+HATANBULAG!E34+HOBSGOL!E34+ERDENE!E34+SAINSHAND!E34+'ZAMIIN UUD'!E34)</f>
        <v>-1001136</v>
      </c>
      <c r="F34" s="132">
        <f>SUM(AIRAG!F34+ALTANSHIREE!F34+DALANGARGALAN!F34+DELGEREH!F34+IHHET!F34+MANDAX!F34+ORGON!F34+SAIXANDULAAN!F34+ULAANBADRAX!F34+HATANBULAG!F34+HOBSGOL!F34+ERDENE!F34+SAINSHAND!F34+SAINSHAND!L34+'ZAMIIN UUD'!F34)</f>
        <v>33039000</v>
      </c>
      <c r="G34" s="132">
        <f>SUM(AIRAG!G34+ALTANSHIREE!G34+DALANGARGALAN!G34+DELGEREH!G34+IHHET!G34+MANDAX!G34+ORGON!G34+SAIXANDULAAN!G34+ULAANBADRAX!G34+HATANBULAG!G34+HOBSGOL!G34+ERDENE!G34+SAINSHAND!G34+SAINSHAND!M34+'ZAMIIN UUD'!G34)</f>
        <v>22707124</v>
      </c>
      <c r="H34" s="132">
        <f>SUM(AIRAG!H34+ALTANSHIREE!H34+DALANGARGALAN!H34+DELGEREH!H34+IHHET!H34+MANDAX!H34+ORGON!H34+SAIXANDULAAN!H34+ULAANBADRAX!H34+HATANBULAG!H34+HOBSGOL!H34+ERDENE!H34+SAINSHAND!H34+SAINSHAND!N34+'ZAMIIN UUD'!H34)</f>
        <v>-7192541</v>
      </c>
      <c r="I34" s="132">
        <f>SUM(SAINSHAND!I34+'ZAMIIN UUD'!I34)</f>
        <v>5500000</v>
      </c>
      <c r="J34" s="132">
        <f>SUM(SAINSHAND!J34+'ZAMIIN UUD'!J34)</f>
        <v>4817630</v>
      </c>
      <c r="K34" s="132">
        <f>SUM(SAINSHAND!K34+'ZAMIIN UUD'!K34)</f>
        <v>-205100</v>
      </c>
      <c r="L34" s="132">
        <f>SUM(SAINSHAND!O34+SAINSHAND!R34+'ZAMIIN UUD'!O34)</f>
        <v>750000</v>
      </c>
      <c r="M34" s="132">
        <f>SUM(SAINSHAND!P34+SAINSHAND!S34+'ZAMIIN UUD'!P34)</f>
        <v>500000</v>
      </c>
      <c r="N34" s="132">
        <f>SUM(SAINSHAND!Q34+SAINSHAND!T34+'ZAMIIN UUD'!Q34)</f>
        <v>-250000</v>
      </c>
      <c r="O34" s="132">
        <f>SUM(SAINSHAND!U34+'ZAMIIN UUD'!L34)</f>
        <v>0</v>
      </c>
      <c r="P34" s="132">
        <f>SUM(SAINSHAND!V34+'ZAMIIN UUD'!M34)</f>
        <v>0</v>
      </c>
      <c r="Q34" s="132">
        <f>SUM(SAINSHAND!W34+'ZAMIIN UUD'!N34)</f>
        <v>0</v>
      </c>
      <c r="R34" s="132">
        <f>SUM('ZAMIIN UUD'!R34)</f>
        <v>0</v>
      </c>
      <c r="S34" s="132">
        <f>SUM('ZAMIIN UUD'!S34)</f>
        <v>0</v>
      </c>
      <c r="T34" s="132">
        <f>SUM('ZAMIIN UUD'!T34)</f>
        <v>0</v>
      </c>
      <c r="U34" s="132">
        <f>SUM(AIRAG!I34+ALTANSHIREE!I34+DALANGARGALAN!I34+DELGEREH!I34+IHHET!I34+MANDAX!I34+ORGON!I34+SAIXANDULAAN!I34+ULAANBADRAX!I34+HATANBULAG!I34+HOBSGOL!I34+ERDENE!I34+SAINSHAND!X34+'ZAMIIN UUD'!U34)</f>
        <v>0</v>
      </c>
      <c r="V34" s="132">
        <f>SUM(AIRAG!J34+ALTANSHIREE!J34+DALANGARGALAN!J34+DELGEREH!J34+IHHET!J34+MANDAX!J34+ORGON!J34+SAIXANDULAAN!J34+ULAANBADRAX!J34+HATANBULAG!J34+HOBSGOL!J34+ERDENE!J34+SAINSHAND!Y34+'ZAMIIN UUD'!V34)</f>
        <v>0</v>
      </c>
      <c r="W34" s="132">
        <f>SUM(AIRAG!K34+ALTANSHIREE!K34+DALANGARGALAN!K34+DELGEREH!K34+IHHET!K34+MANDAX!K34+ORGON!K34+SAIXANDULAAN!K34+ULAANBADRAX!K34+HATANBULAG!K34+HOBSGOL!K34+ERDENE!K34+SAINSHAND!Z34+'ZAMIIN UUD'!W34)</f>
        <v>0</v>
      </c>
      <c r="X34" s="13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3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3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3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3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3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32">
        <f>SUM(AIRAG!R34+ALTANSHIREE!R34+DALANGARGALAN!R34+DELGEREH!R34+IHHET!R34+MANDAX!R34+ORGON!R34+SAIXANDULAAN!R34+ULAANBADRAX!R34+HATANBULAG!R34+HOBSGOL!R34+ERDENE!R34+SAINSHAND!CL34)</f>
        <v>0</v>
      </c>
      <c r="AE34" s="132">
        <f>SUM(AIRAG!S34+ALTANSHIREE!S34+DALANGARGALAN!S34+DELGEREH!S34+IHHET!S34+MANDAX!S34+ORGON!S34+SAIXANDULAAN!S34+ULAANBADRAX!S34+HATANBULAG!S34+HOBSGOL!S34+ERDENE!S34+SAINSHAND!CM34)</f>
        <v>0</v>
      </c>
      <c r="AF34" s="132">
        <f>SUM(AIRAG!T34+ALTANSHIREE!T34+DALANGARGALAN!T34+DELGEREH!T34+IHHET!T34+MANDAX!T34+ORGON!T34+SAIXANDULAAN!T34+ULAANBADRAX!T34+HATANBULAG!T34+HOBSGOL!T34+ERDENE!T34+SAINSHAND!CN34)</f>
        <v>0</v>
      </c>
      <c r="AG34" s="132">
        <f>SUM(SAINSHAND!CO34+'ZAMIIN UUD'!BK34)</f>
        <v>0</v>
      </c>
      <c r="AH34" s="132">
        <f>SUM(SAINSHAND!CP34+'ZAMIIN UUD'!BL34)</f>
        <v>0</v>
      </c>
      <c r="AI34" s="132">
        <f>SUM(SAINSHAND!CQ34+'ZAMIIN UUD'!BM34)</f>
        <v>0</v>
      </c>
      <c r="AJ34" s="187">
        <f t="shared" si="1"/>
        <v>44789000</v>
      </c>
      <c r="AK34" s="187">
        <f t="shared" si="2"/>
        <v>29813618</v>
      </c>
      <c r="AL34" s="187">
        <f t="shared" si="3"/>
        <v>-8648777</v>
      </c>
      <c r="AM34" s="132">
        <f>SUM(AIRAG!X34+ALTANSHIREE!X34+DALANGARGALAN!X34+DELGEREH!X34+IHHET!X34+MANDAX!X34+ORGON!X34+SAIXANDULAAN!X34+ULAANBADRAX!X34+HATANBULAG!X34+HOBSGOL!X34+ERDENE!X34+SAINSHAND!CU34+'ZAMIIN UUD'!BQ34)</f>
        <v>0</v>
      </c>
      <c r="AN34" s="132">
        <f>SUM(AIRAG!Y34+ALTANSHIREE!Y34+DALANGARGALAN!Y34+DELGEREH!Y34+IHHET!Y34+MANDAX!Y34+ORGON!Y34+SAIXANDULAAN!Y34+ULAANBADRAX!Y34+HATANBULAG!Y34+HOBSGOL!Y34+ERDENE!Y34+SAINSHAND!CV34+'ZAMIIN UUD'!BR34)</f>
        <v>0</v>
      </c>
      <c r="AO34" s="132">
        <f>SUM(AIRAG!Z34+ALTANSHIREE!Z34+DALANGARGALAN!Z34+DELGEREH!Z34+IHHET!Z34+MANDAX!Z34+ORGON!Z34+SAIXANDULAAN!Z34+ULAANBADRAX!Z34+HATANBULAG!Z34+HOBSGOL!Z34+ERDENE!Z34+SAINSHAND!CW34+'ZAMIIN UUD'!BS34)</f>
        <v>0</v>
      </c>
      <c r="AP34" s="187">
        <f t="shared" si="4"/>
        <v>0</v>
      </c>
      <c r="AQ34" s="187">
        <f t="shared" si="5"/>
        <v>0</v>
      </c>
      <c r="AR34" s="187">
        <f t="shared" si="6"/>
        <v>0</v>
      </c>
      <c r="AS34" s="132">
        <f>SUM(AIRAG!AD34+ALTANSHIREE!AD34+DALANGARGALAN!AD34+DELGEREH!AD34+IHHET!AD34+MANDAX!AD34+ORGON!AD34+SAIXANDULAAN!AD34+ULAANBADRAX!AD34+HATANBULAG!AD34+HOBSGOL!AD34+ERDENE!AD34+SAINSHAND!DA34+'ZAMIIN UUD'!BW34)</f>
        <v>0</v>
      </c>
      <c r="AT34" s="132">
        <f>SUM(AIRAG!AE34+ALTANSHIREE!AE34+DALANGARGALAN!AE34+DELGEREH!AE34+IHHET!AE34+MANDAX!AE34+ORGON!AE34+SAIXANDULAAN!AE34+ULAANBADRAX!AE34+HATANBULAG!AE34+HOBSGOL!AE34+ERDENE!AE34+SAINSHAND!DB34+'ZAMIIN UUD'!BX34)</f>
        <v>0</v>
      </c>
      <c r="AU34" s="132">
        <f>SUM(AIRAG!AF34+ALTANSHIREE!AF34+DALANGARGALAN!AF34+DELGEREH!AF34+IHHET!AF34+MANDAX!AF34+ORGON!AF34+SAIXANDULAAN!AF34+ULAANBADRAX!AF34+HATANBULAG!AF34+HOBSGOL!AF34+ERDENE!AF34+SAINSHAND!DC34+'ZAMIIN UUD'!BY34)</f>
        <v>0</v>
      </c>
      <c r="AV34" s="132">
        <f>SUM(AIRAG!AG34+ALTANSHIREE!AG34+DALANGARGALAN!AG34+DELGEREH!AG34+IHHET!AG34+MANDAX!AG34+ORGON!AG34+SAIXANDULAAN!AG34+ULAANBADRAX!AG34+HATANBULAG!AG34+HOBSGOL!AG34+ERDENE!AG34+SAINSHAND!DD34+'ZAMIIN UUD'!BZ34)</f>
        <v>0</v>
      </c>
      <c r="AW34" s="132">
        <f>SUM(AIRAG!AH34+ALTANSHIREE!AH34+DALANGARGALAN!AH34+DELGEREH!AH34+IHHET!AH34+MANDAX!AH34+ORGON!AH34+SAIXANDULAAN!AH34+ULAANBADRAX!AH34+HATANBULAG!AH34+HOBSGOL!AH34+ERDENE!AH34+SAINSHAND!DE34+'ZAMIIN UUD'!CA34)</f>
        <v>0</v>
      </c>
      <c r="AX34" s="132">
        <f>SUM(AIRAG!AI34+ALTANSHIREE!AI34+DALANGARGALAN!AI34+DELGEREH!AI34+IHHET!AI34+MANDAX!AI34+ORGON!AI34+SAIXANDULAAN!AI34+ULAANBADRAX!AI34+HATANBULAG!AI34+HOBSGOL!AI34+ERDENE!AI34+SAINSHAND!DF34+'ZAMIIN UUD'!CB34)</f>
        <v>0</v>
      </c>
      <c r="AY34" s="187">
        <f t="shared" si="7"/>
        <v>0</v>
      </c>
      <c r="AZ34" s="187">
        <f t="shared" si="8"/>
        <v>0</v>
      </c>
      <c r="BA34" s="187">
        <f t="shared" si="9"/>
        <v>0</v>
      </c>
      <c r="BB34" s="187">
        <f t="shared" si="10"/>
        <v>44789000</v>
      </c>
      <c r="BC34" s="187">
        <f t="shared" si="11"/>
        <v>29813618</v>
      </c>
      <c r="BD34" s="187">
        <f t="shared" si="12"/>
        <v>-8648777</v>
      </c>
    </row>
    <row r="35" spans="1:56">
      <c r="A35" s="57">
        <v>28</v>
      </c>
      <c r="B35" s="58" t="s">
        <v>36</v>
      </c>
      <c r="C35" s="88">
        <f>SUM(AIRAG!C35+ALTANSHIREE!C35+DALANGARGALAN!C35+DELGEREH!C35+IHHET!C35+MANDAX!C35+ORGON!C35+SAIXANDULAAN!C35+ULAANBADRAX!C35+HATANBULAG!C35+HOBSGOL!C35+ERDENE!C35+SAINSHAND!C35+'ZAMIIN UUD'!C35)</f>
        <v>0</v>
      </c>
      <c r="D35" s="88">
        <f>SUM(AIRAG!D35+ALTANSHIREE!D35+DALANGARGALAN!D35+DELGEREH!D35+IHHET!D35+MANDAX!D35+ORGON!D35+SAIXANDULAAN!D35+ULAANBADRAX!D35+HATANBULAG!D35+HOBSGOL!D35+ERDENE!D35+SAINSHAND!D35+'ZAMIIN UUD'!D35)</f>
        <v>0</v>
      </c>
      <c r="E35" s="88">
        <f>SUM(AIRAG!E35+ALTANSHIREE!E35+DALANGARGALAN!E35+DELGEREH!E35+IHHET!E35+MANDAX!E35+ORGON!E35+SAIXANDULAAN!E35+ULAANBADRAX!E35+HATANBULAG!E35+HOBSGOL!E35+ERDENE!E35+SAINSHAND!E35+'ZAMIIN UUD'!E35)</f>
        <v>0</v>
      </c>
      <c r="F35" s="88">
        <f>SUM(AIRAG!F35+ALTANSHIREE!F35+DALANGARGALAN!F35+DELGEREH!F35+IHHET!F35+MANDAX!F35+ORGON!F35+SAIXANDULAAN!F35+ULAANBADRAX!F35+HATANBULAG!F35+HOBSGOL!F35+ERDENE!F35+SAINSHAND!F35+SAINSHAND!L35+'ZAMIIN UUD'!F35)</f>
        <v>6260000</v>
      </c>
      <c r="G35" s="88">
        <f>SUM(AIRAG!G35+ALTANSHIREE!G35+DALANGARGALAN!G35+DELGEREH!G35+IHHET!G35+MANDAX!G35+ORGON!G35+SAIXANDULAAN!G35+ULAANBADRAX!G35+HATANBULAG!G35+HOBSGOL!G35+ERDENE!G35+SAINSHAND!G35+SAINSHAND!M35+'ZAMIIN UUD'!G35)</f>
        <v>77600</v>
      </c>
      <c r="H35" s="88">
        <f>SUM(AIRAG!H35+ALTANSHIREE!H35+DALANGARGALAN!H35+DELGEREH!H35+IHHET!H35+MANDAX!H35+ORGON!H35+SAIXANDULAAN!H35+ULAANBADRAX!H35+HATANBULAG!H35+HOBSGOL!H35+ERDENE!H35+SAINSHAND!H35+SAINSHAND!N35+'ZAMIIN UUD'!H35)</f>
        <v>-4682400</v>
      </c>
      <c r="I35" s="88">
        <f>SUM(SAINSHAND!I35+'ZAMIIN UUD'!I35)</f>
        <v>5000000</v>
      </c>
      <c r="J35" s="88">
        <f>SUM(SAINSHAND!J35+'ZAMIIN UUD'!J35)</f>
        <v>0</v>
      </c>
      <c r="K35" s="88">
        <f>SUM(SAINSHAND!K35+'ZAMIIN UUD'!K35)</f>
        <v>-5000000</v>
      </c>
      <c r="L35" s="88">
        <f>SUM(SAINSHAND!O35+SAINSHAND!R35+'ZAMIIN UUD'!O35)</f>
        <v>24500000</v>
      </c>
      <c r="M35" s="88">
        <f>SUM(SAINSHAND!P35+SAINSHAND!S35+'ZAMIIN UUD'!P35)</f>
        <v>11500000</v>
      </c>
      <c r="N35" s="88">
        <f>SUM(SAINSHAND!Q35+SAINSHAND!T35+'ZAMIIN UUD'!Q35)</f>
        <v>-1500000</v>
      </c>
      <c r="O35" s="88">
        <f>SUM(SAINSHAND!U35+'ZAMIIN UUD'!L35)</f>
        <v>0</v>
      </c>
      <c r="P35" s="88">
        <f>SUM(SAINSHAND!V35+'ZAMIIN UUD'!M35)</f>
        <v>0</v>
      </c>
      <c r="Q35" s="88">
        <f>SUM(SAINSHAND!W35+'ZAMIIN UUD'!N35)</f>
        <v>0</v>
      </c>
      <c r="R35" s="88">
        <f>SUM('ZAMIIN UUD'!R35)</f>
        <v>0</v>
      </c>
      <c r="S35" s="88">
        <f>SUM('ZAMIIN UUD'!S35)</f>
        <v>0</v>
      </c>
      <c r="T35" s="88">
        <f>SUM('ZAMIIN UUD'!T35)</f>
        <v>0</v>
      </c>
      <c r="U35" s="88">
        <f>SUM(AIRAG!I35+ALTANSHIREE!I35+DALANGARGALAN!I35+DELGEREH!I35+IHHET!I35+MANDAX!I35+ORGON!I35+SAIXANDULAAN!I35+ULAANBADRAX!I35+HATANBULAG!I35+HOBSGOL!I35+ERDENE!I35+SAINSHAND!X35+'ZAMIIN UUD'!U35)</f>
        <v>0</v>
      </c>
      <c r="V35" s="88">
        <f>SUM(AIRAG!J35+ALTANSHIREE!J35+DALANGARGALAN!J35+DELGEREH!J35+IHHET!J35+MANDAX!J35+ORGON!J35+SAIXANDULAAN!J35+ULAANBADRAX!J35+HATANBULAG!J35+HOBSGOL!J35+ERDENE!J35+SAINSHAND!Y35+'ZAMIIN UUD'!V35)</f>
        <v>0</v>
      </c>
      <c r="W35" s="88">
        <f>SUM(AIRAG!K35+ALTANSHIREE!K35+DALANGARGALAN!K35+DELGEREH!K35+IHHET!K35+MANDAX!K35+ORGON!K35+SAIXANDULAAN!K35+ULAANBADRAX!K35+HATANBULAG!K35+HOBSGOL!K35+ERDENE!K35+SAINSHAND!Z35+'ZAMIIN UUD'!W35)</f>
        <v>0</v>
      </c>
      <c r="X35" s="88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8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8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8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8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8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8">
        <f>SUM(AIRAG!R35+ALTANSHIREE!R35+DALANGARGALAN!R35+DELGEREH!R35+IHHET!R35+MANDAX!R35+ORGON!R35+SAIXANDULAAN!R35+ULAANBADRAX!R35+HATANBULAG!R35+HOBSGOL!R35+ERDENE!R35+SAINSHAND!CL35)</f>
        <v>0</v>
      </c>
      <c r="AE35" s="88">
        <f>SUM(AIRAG!S35+ALTANSHIREE!S35+DALANGARGALAN!S35+DELGEREH!S35+IHHET!S35+MANDAX!S35+ORGON!S35+SAIXANDULAAN!S35+ULAANBADRAX!S35+HATANBULAG!S35+HOBSGOL!S35+ERDENE!S35+SAINSHAND!CM35)</f>
        <v>0</v>
      </c>
      <c r="AF35" s="88">
        <f>SUM(AIRAG!T35+ALTANSHIREE!T35+DALANGARGALAN!T35+DELGEREH!T35+IHHET!T35+MANDAX!T35+ORGON!T35+SAIXANDULAAN!T35+ULAANBADRAX!T35+HATANBULAG!T35+HOBSGOL!T35+ERDENE!T35+SAINSHAND!CN35)</f>
        <v>0</v>
      </c>
      <c r="AG35" s="88">
        <f>SUM(SAINSHAND!CO35+'ZAMIIN UUD'!BK35)</f>
        <v>0</v>
      </c>
      <c r="AH35" s="88">
        <f>SUM(SAINSHAND!CP35+'ZAMIIN UUD'!BL35)</f>
        <v>0</v>
      </c>
      <c r="AI35" s="88">
        <f>SUM(SAINSHAND!CQ35+'ZAMIIN UUD'!BM35)</f>
        <v>0</v>
      </c>
      <c r="AJ35" s="90">
        <f t="shared" si="1"/>
        <v>35760000</v>
      </c>
      <c r="AK35" s="90">
        <f t="shared" si="2"/>
        <v>11577600</v>
      </c>
      <c r="AL35" s="90">
        <f t="shared" si="3"/>
        <v>-11182400</v>
      </c>
      <c r="AM35" s="88">
        <f>SUM(AIRAG!X35+ALTANSHIREE!X35+DALANGARGALAN!X35+DELGEREH!X35+IHHET!X35+MANDAX!X35+ORGON!X35+SAIXANDULAAN!X35+ULAANBADRAX!X35+HATANBULAG!X35+HOBSGOL!X35+ERDENE!X35+SAINSHAND!CU35+'ZAMIIN UUD'!BQ35)</f>
        <v>0</v>
      </c>
      <c r="AN35" s="88">
        <f>SUM(AIRAG!Y35+ALTANSHIREE!Y35+DALANGARGALAN!Y35+DELGEREH!Y35+IHHET!Y35+MANDAX!Y35+ORGON!Y35+SAIXANDULAAN!Y35+ULAANBADRAX!Y35+HATANBULAG!Y35+HOBSGOL!Y35+ERDENE!Y35+SAINSHAND!CV35+'ZAMIIN UUD'!BR35)</f>
        <v>0</v>
      </c>
      <c r="AO35" s="88">
        <f>SUM(AIRAG!Z35+ALTANSHIREE!Z35+DALANGARGALAN!Z35+DELGEREH!Z35+IHHET!Z35+MANDAX!Z35+ORGON!Z35+SAIXANDULAAN!Z35+ULAANBADRAX!Z35+HATANBULAG!Z35+HOBSGOL!Z35+ERDENE!Z35+SAINSHAND!CW35+'ZAMIIN UUD'!BS35)</f>
        <v>0</v>
      </c>
      <c r="AP35" s="90">
        <f t="shared" si="4"/>
        <v>0</v>
      </c>
      <c r="AQ35" s="90">
        <f t="shared" si="5"/>
        <v>0</v>
      </c>
      <c r="AR35" s="90">
        <f t="shared" si="6"/>
        <v>0</v>
      </c>
      <c r="AS35" s="88">
        <f>SUM(AIRAG!AD35+ALTANSHIREE!AD35+DALANGARGALAN!AD35+DELGEREH!AD35+IHHET!AD35+MANDAX!AD35+ORGON!AD35+SAIXANDULAAN!AD35+ULAANBADRAX!AD35+HATANBULAG!AD35+HOBSGOL!AD35+ERDENE!AD35+SAINSHAND!DA35+'ZAMIIN UUD'!BW35)</f>
        <v>0</v>
      </c>
      <c r="AT35" s="88">
        <f>SUM(AIRAG!AE35+ALTANSHIREE!AE35+DALANGARGALAN!AE35+DELGEREH!AE35+IHHET!AE35+MANDAX!AE35+ORGON!AE35+SAIXANDULAAN!AE35+ULAANBADRAX!AE35+HATANBULAG!AE35+HOBSGOL!AE35+ERDENE!AE35+SAINSHAND!DB35+'ZAMIIN UUD'!BX35)</f>
        <v>0</v>
      </c>
      <c r="AU35" s="88">
        <f>SUM(AIRAG!AF35+ALTANSHIREE!AF35+DALANGARGALAN!AF35+DELGEREH!AF35+IHHET!AF35+MANDAX!AF35+ORGON!AF35+SAIXANDULAAN!AF35+ULAANBADRAX!AF35+HATANBULAG!AF35+HOBSGOL!AF35+ERDENE!AF35+SAINSHAND!DC35+'ZAMIIN UUD'!BY35)</f>
        <v>0</v>
      </c>
      <c r="AV35" s="88">
        <f>SUM(AIRAG!AG35+ALTANSHIREE!AG35+DALANGARGALAN!AG35+DELGEREH!AG35+IHHET!AG35+MANDAX!AG35+ORGON!AG35+SAIXANDULAAN!AG35+ULAANBADRAX!AG35+HATANBULAG!AG35+HOBSGOL!AG35+ERDENE!AG35+SAINSHAND!DD35+'ZAMIIN UUD'!BZ35)</f>
        <v>0</v>
      </c>
      <c r="AW35" s="88">
        <f>SUM(AIRAG!AH35+ALTANSHIREE!AH35+DALANGARGALAN!AH35+DELGEREH!AH35+IHHET!AH35+MANDAX!AH35+ORGON!AH35+SAIXANDULAAN!AH35+ULAANBADRAX!AH35+HATANBULAG!AH35+HOBSGOL!AH35+ERDENE!AH35+SAINSHAND!DE35+'ZAMIIN UUD'!CA35)</f>
        <v>0</v>
      </c>
      <c r="AX35" s="88">
        <f>SUM(AIRAG!AI35+ALTANSHIREE!AI35+DALANGARGALAN!AI35+DELGEREH!AI35+IHHET!AI35+MANDAX!AI35+ORGON!AI35+SAIXANDULAAN!AI35+ULAANBADRAX!AI35+HATANBULAG!AI35+HOBSGOL!AI35+ERDENE!AI35+SAINSHAND!DF35+'ZAMIIN UUD'!CB35)</f>
        <v>0</v>
      </c>
      <c r="AY35" s="90">
        <f t="shared" si="7"/>
        <v>0</v>
      </c>
      <c r="AZ35" s="90">
        <f t="shared" si="8"/>
        <v>0</v>
      </c>
      <c r="BA35" s="90">
        <f t="shared" si="9"/>
        <v>0</v>
      </c>
      <c r="BB35" s="90">
        <f t="shared" si="10"/>
        <v>35760000</v>
      </c>
      <c r="BC35" s="90">
        <f t="shared" si="11"/>
        <v>11577600</v>
      </c>
      <c r="BD35" s="90">
        <f t="shared" si="12"/>
        <v>-11182400</v>
      </c>
    </row>
    <row r="36" spans="1:56">
      <c r="A36" s="13">
        <v>29</v>
      </c>
      <c r="B36" s="15" t="s">
        <v>28</v>
      </c>
      <c r="C36" s="132">
        <f>SUM(AIRAG!C36+ALTANSHIREE!C36+DALANGARGALAN!C36+DELGEREH!C36+IHHET!C36+MANDAX!C36+ORGON!C36+SAIXANDULAAN!C36+ULAANBADRAX!C36+HATANBULAG!C36+HOBSGOL!C36+ERDENE!C36+SAINSHAND!C36+'ZAMIIN UUD'!C36)</f>
        <v>0</v>
      </c>
      <c r="D36" s="132">
        <f>SUM(AIRAG!D36+ALTANSHIREE!D36+DALANGARGALAN!D36+DELGEREH!D36+IHHET!D36+MANDAX!D36+ORGON!D36+SAIXANDULAAN!D36+ULAANBADRAX!D36+HATANBULAG!D36+HOBSGOL!D36+ERDENE!D36+SAINSHAND!D36+'ZAMIIN UUD'!D36)</f>
        <v>0</v>
      </c>
      <c r="E36" s="132">
        <f>SUM(AIRAG!E36+ALTANSHIREE!E36+DALANGARGALAN!E36+DELGEREH!E36+IHHET!E36+MANDAX!E36+ORGON!E36+SAIXANDULAAN!E36+ULAANBADRAX!E36+HATANBULAG!E36+HOBSGOL!E36+ERDENE!E36+SAINSHAND!E36+'ZAMIIN UUD'!E36)</f>
        <v>0</v>
      </c>
      <c r="F36" s="132">
        <f>SUM(AIRAG!F36+ALTANSHIREE!F36+DALANGARGALAN!F36+DELGEREH!F36+IHHET!F36+MANDAX!F36+ORGON!F36+SAIXANDULAAN!F36+ULAANBADRAX!F36+HATANBULAG!F36+HOBSGOL!F36+ERDENE!F36+SAINSHAND!F36+SAINSHAND!L36+'ZAMIIN UUD'!F36)</f>
        <v>0</v>
      </c>
      <c r="G36" s="132">
        <f>SUM(AIRAG!G36+ALTANSHIREE!G36+DALANGARGALAN!G36+DELGEREH!G36+IHHET!G36+MANDAX!G36+ORGON!G36+SAIXANDULAAN!G36+ULAANBADRAX!G36+HATANBULAG!G36+HOBSGOL!G36+ERDENE!G36+SAINSHAND!G36+SAINSHAND!M36+'ZAMIIN UUD'!G36)</f>
        <v>0</v>
      </c>
      <c r="H36" s="132">
        <f>SUM(AIRAG!H36+ALTANSHIREE!H36+DALANGARGALAN!H36+DELGEREH!H36+IHHET!H36+MANDAX!H36+ORGON!H36+SAIXANDULAAN!H36+ULAANBADRAX!H36+HATANBULAG!H36+HOBSGOL!H36+ERDENE!H36+SAINSHAND!H36+SAINSHAND!N36+'ZAMIIN UUD'!H36)</f>
        <v>0</v>
      </c>
      <c r="I36" s="132">
        <f>SUM(SAINSHAND!I36+'ZAMIIN UUD'!I36)</f>
        <v>0</v>
      </c>
      <c r="J36" s="132">
        <f>SUM(SAINSHAND!J36+'ZAMIIN UUD'!J36)</f>
        <v>0</v>
      </c>
      <c r="K36" s="132">
        <f>SUM(SAINSHAND!K36+'ZAMIIN UUD'!K36)</f>
        <v>0</v>
      </c>
      <c r="L36" s="132">
        <f>SUM(SAINSHAND!O36+SAINSHAND!R36+'ZAMIIN UUD'!O36)</f>
        <v>0</v>
      </c>
      <c r="M36" s="132">
        <f>SUM(SAINSHAND!P36+SAINSHAND!S36+'ZAMIIN UUD'!P36)</f>
        <v>0</v>
      </c>
      <c r="N36" s="132">
        <f>SUM(SAINSHAND!Q36+SAINSHAND!T36+'ZAMIIN UUD'!Q36)</f>
        <v>0</v>
      </c>
      <c r="O36" s="132">
        <f>SUM(SAINSHAND!U36+'ZAMIIN UUD'!L36)</f>
        <v>0</v>
      </c>
      <c r="P36" s="132">
        <f>SUM(SAINSHAND!V36+'ZAMIIN UUD'!M36)</f>
        <v>0</v>
      </c>
      <c r="Q36" s="132">
        <f>SUM(SAINSHAND!W36+'ZAMIIN UUD'!N36)</f>
        <v>0</v>
      </c>
      <c r="R36" s="132">
        <f>SUM('ZAMIIN UUD'!R36)</f>
        <v>0</v>
      </c>
      <c r="S36" s="132">
        <f>SUM('ZAMIIN UUD'!S36)</f>
        <v>0</v>
      </c>
      <c r="T36" s="132">
        <f>SUM('ZAMIIN UUD'!T36)</f>
        <v>0</v>
      </c>
      <c r="U36" s="132">
        <f>SUM(AIRAG!I36+ALTANSHIREE!I36+DALANGARGALAN!I36+DELGEREH!I36+IHHET!I36+MANDAX!I36+ORGON!I36+SAIXANDULAAN!I36+ULAANBADRAX!I36+HATANBULAG!I36+HOBSGOL!I36+ERDENE!I36+SAINSHAND!X36+'ZAMIIN UUD'!U36)</f>
        <v>0</v>
      </c>
      <c r="V36" s="132">
        <f>SUM(AIRAG!J36+ALTANSHIREE!J36+DALANGARGALAN!J36+DELGEREH!J36+IHHET!J36+MANDAX!J36+ORGON!J36+SAIXANDULAAN!J36+ULAANBADRAX!J36+HATANBULAG!J36+HOBSGOL!J36+ERDENE!J36+SAINSHAND!Y36+'ZAMIIN UUD'!V36)</f>
        <v>0</v>
      </c>
      <c r="W36" s="132">
        <f>SUM(AIRAG!K36+ALTANSHIREE!K36+DALANGARGALAN!K36+DELGEREH!K36+IHHET!K36+MANDAX!K36+ORGON!K36+SAIXANDULAAN!K36+ULAANBADRAX!K36+HATANBULAG!K36+HOBSGOL!K36+ERDENE!K36+SAINSHAND!Z36+'ZAMIIN UUD'!W36)</f>
        <v>0</v>
      </c>
      <c r="X36" s="13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3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3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3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3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3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32">
        <f>SUM(AIRAG!R36+ALTANSHIREE!R36+DALANGARGALAN!R36+DELGEREH!R36+IHHET!R36+MANDAX!R36+ORGON!R36+SAIXANDULAAN!R36+ULAANBADRAX!R36+HATANBULAG!R36+HOBSGOL!R36+ERDENE!R36+SAINSHAND!CL36)</f>
        <v>0</v>
      </c>
      <c r="AE36" s="132">
        <f>SUM(AIRAG!S36+ALTANSHIREE!S36+DALANGARGALAN!S36+DELGEREH!S36+IHHET!S36+MANDAX!S36+ORGON!S36+SAIXANDULAAN!S36+ULAANBADRAX!S36+HATANBULAG!S36+HOBSGOL!S36+ERDENE!S36+SAINSHAND!CM36)</f>
        <v>0</v>
      </c>
      <c r="AF36" s="132">
        <f>SUM(AIRAG!T36+ALTANSHIREE!T36+DALANGARGALAN!T36+DELGEREH!T36+IHHET!T36+MANDAX!T36+ORGON!T36+SAIXANDULAAN!T36+ULAANBADRAX!T36+HATANBULAG!T36+HOBSGOL!T36+ERDENE!T36+SAINSHAND!CN36)</f>
        <v>0</v>
      </c>
      <c r="AG36" s="132">
        <f>SUM(SAINSHAND!CO36+'ZAMIIN UUD'!BK36)</f>
        <v>0</v>
      </c>
      <c r="AH36" s="132">
        <f>SUM(SAINSHAND!CP36+'ZAMIIN UUD'!BL36)</f>
        <v>0</v>
      </c>
      <c r="AI36" s="132">
        <f>SUM(SAINSHAND!CQ36+'ZAMIIN UUD'!BM36)</f>
        <v>0</v>
      </c>
      <c r="AJ36" s="187">
        <f t="shared" si="1"/>
        <v>0</v>
      </c>
      <c r="AK36" s="187">
        <f t="shared" si="2"/>
        <v>0</v>
      </c>
      <c r="AL36" s="187">
        <f t="shared" si="3"/>
        <v>0</v>
      </c>
      <c r="AM36" s="132">
        <f>SUM(AIRAG!X36+ALTANSHIREE!X36+DALANGARGALAN!X36+DELGEREH!X36+IHHET!X36+MANDAX!X36+ORGON!X36+SAIXANDULAAN!X36+ULAANBADRAX!X36+HATANBULAG!X36+HOBSGOL!X36+ERDENE!X36+SAINSHAND!CU36+'ZAMIIN UUD'!BQ36)</f>
        <v>0</v>
      </c>
      <c r="AN36" s="132">
        <f>SUM(AIRAG!Y36+ALTANSHIREE!Y36+DALANGARGALAN!Y36+DELGEREH!Y36+IHHET!Y36+MANDAX!Y36+ORGON!Y36+SAIXANDULAAN!Y36+ULAANBADRAX!Y36+HATANBULAG!Y36+HOBSGOL!Y36+ERDENE!Y36+SAINSHAND!CV36+'ZAMIIN UUD'!BR36)</f>
        <v>0</v>
      </c>
      <c r="AO36" s="132">
        <f>SUM(AIRAG!Z36+ALTANSHIREE!Z36+DALANGARGALAN!Z36+DELGEREH!Z36+IHHET!Z36+MANDAX!Z36+ORGON!Z36+SAIXANDULAAN!Z36+ULAANBADRAX!Z36+HATANBULAG!Z36+HOBSGOL!Z36+ERDENE!Z36+SAINSHAND!CW36+'ZAMIIN UUD'!BS36)</f>
        <v>0</v>
      </c>
      <c r="AP36" s="187">
        <f t="shared" si="4"/>
        <v>0</v>
      </c>
      <c r="AQ36" s="187">
        <f t="shared" si="5"/>
        <v>0</v>
      </c>
      <c r="AR36" s="187">
        <f t="shared" si="6"/>
        <v>0</v>
      </c>
      <c r="AS36" s="132">
        <f>SUM(AIRAG!AD36+ALTANSHIREE!AD36+DALANGARGALAN!AD36+DELGEREH!AD36+IHHET!AD36+MANDAX!AD36+ORGON!AD36+SAIXANDULAAN!AD36+ULAANBADRAX!AD36+HATANBULAG!AD36+HOBSGOL!AD36+ERDENE!AD36+SAINSHAND!DA36+'ZAMIIN UUD'!BW36)</f>
        <v>0</v>
      </c>
      <c r="AT36" s="132">
        <f>SUM(AIRAG!AE36+ALTANSHIREE!AE36+DALANGARGALAN!AE36+DELGEREH!AE36+IHHET!AE36+MANDAX!AE36+ORGON!AE36+SAIXANDULAAN!AE36+ULAANBADRAX!AE36+HATANBULAG!AE36+HOBSGOL!AE36+ERDENE!AE36+SAINSHAND!DB36+'ZAMIIN UUD'!BX36)</f>
        <v>0</v>
      </c>
      <c r="AU36" s="132">
        <f>SUM(AIRAG!AF36+ALTANSHIREE!AF36+DALANGARGALAN!AF36+DELGEREH!AF36+IHHET!AF36+MANDAX!AF36+ORGON!AF36+SAIXANDULAAN!AF36+ULAANBADRAX!AF36+HATANBULAG!AF36+HOBSGOL!AF36+ERDENE!AF36+SAINSHAND!DC36+'ZAMIIN UUD'!BY36)</f>
        <v>0</v>
      </c>
      <c r="AV36" s="132">
        <f>SUM(AIRAG!AG36+ALTANSHIREE!AG36+DALANGARGALAN!AG36+DELGEREH!AG36+IHHET!AG36+MANDAX!AG36+ORGON!AG36+SAIXANDULAAN!AG36+ULAANBADRAX!AG36+HATANBULAG!AG36+HOBSGOL!AG36+ERDENE!AG36+SAINSHAND!DD36+'ZAMIIN UUD'!BZ36)</f>
        <v>0</v>
      </c>
      <c r="AW36" s="132">
        <f>SUM(AIRAG!AH36+ALTANSHIREE!AH36+DALANGARGALAN!AH36+DELGEREH!AH36+IHHET!AH36+MANDAX!AH36+ORGON!AH36+SAIXANDULAAN!AH36+ULAANBADRAX!AH36+HATANBULAG!AH36+HOBSGOL!AH36+ERDENE!AH36+SAINSHAND!DE36+'ZAMIIN UUD'!CA36)</f>
        <v>0</v>
      </c>
      <c r="AX36" s="132">
        <f>SUM(AIRAG!AI36+ALTANSHIREE!AI36+DALANGARGALAN!AI36+DELGEREH!AI36+IHHET!AI36+MANDAX!AI36+ORGON!AI36+SAIXANDULAAN!AI36+ULAANBADRAX!AI36+HATANBULAG!AI36+HOBSGOL!AI36+ERDENE!AI36+SAINSHAND!DF36+'ZAMIIN UUD'!CB36)</f>
        <v>0</v>
      </c>
      <c r="AY36" s="187">
        <f t="shared" si="7"/>
        <v>0</v>
      </c>
      <c r="AZ36" s="187">
        <f t="shared" si="8"/>
        <v>0</v>
      </c>
      <c r="BA36" s="187">
        <f t="shared" si="9"/>
        <v>0</v>
      </c>
      <c r="BB36" s="187">
        <f t="shared" si="10"/>
        <v>0</v>
      </c>
      <c r="BC36" s="187">
        <f t="shared" si="11"/>
        <v>0</v>
      </c>
      <c r="BD36" s="187">
        <f t="shared" si="12"/>
        <v>0</v>
      </c>
    </row>
    <row r="37" spans="1:56">
      <c r="A37" s="13">
        <v>30</v>
      </c>
      <c r="B37" s="15" t="s">
        <v>29</v>
      </c>
      <c r="C37" s="132">
        <f>SUM(AIRAG!C37+ALTANSHIREE!C37+DALANGARGALAN!C37+DELGEREH!C37+IHHET!C37+MANDAX!C37+ORGON!C37+SAIXANDULAAN!C37+ULAANBADRAX!C37+HATANBULAG!C37+HOBSGOL!C37+ERDENE!C37+SAINSHAND!C37+'ZAMIIN UUD'!C37)</f>
        <v>0</v>
      </c>
      <c r="D37" s="132">
        <f>SUM(AIRAG!D37+ALTANSHIREE!D37+DALANGARGALAN!D37+DELGEREH!D37+IHHET!D37+MANDAX!D37+ORGON!D37+SAIXANDULAAN!D37+ULAANBADRAX!D37+HATANBULAG!D37+HOBSGOL!D37+ERDENE!D37+SAINSHAND!D37+'ZAMIIN UUD'!D37)</f>
        <v>0</v>
      </c>
      <c r="E37" s="132">
        <f>SUM(AIRAG!E37+ALTANSHIREE!E37+DALANGARGALAN!E37+DELGEREH!E37+IHHET!E37+MANDAX!E37+ORGON!E37+SAIXANDULAAN!E37+ULAANBADRAX!E37+HATANBULAG!E37+HOBSGOL!E37+ERDENE!E37+SAINSHAND!E37+'ZAMIIN UUD'!E37)</f>
        <v>0</v>
      </c>
      <c r="F37" s="132">
        <f>SUM(AIRAG!F37+ALTANSHIREE!F37+DALANGARGALAN!F37+DELGEREH!F37+IHHET!F37+MANDAX!F37+ORGON!F37+SAIXANDULAAN!F37+ULAANBADRAX!F37+HATANBULAG!F37+HOBSGOL!F37+ERDENE!F37+SAINSHAND!F37+SAINSHAND!L37+'ZAMIIN UUD'!F37)</f>
        <v>0</v>
      </c>
      <c r="G37" s="132">
        <f>SUM(AIRAG!G37+ALTANSHIREE!G37+DALANGARGALAN!G37+DELGEREH!G37+IHHET!G37+MANDAX!G37+ORGON!G37+SAIXANDULAAN!G37+ULAANBADRAX!G37+HATANBULAG!G37+HOBSGOL!G37+ERDENE!G37+SAINSHAND!G37+SAINSHAND!M37+'ZAMIIN UUD'!G37)</f>
        <v>0</v>
      </c>
      <c r="H37" s="132">
        <f>SUM(AIRAG!H37+ALTANSHIREE!H37+DALANGARGALAN!H37+DELGEREH!H37+IHHET!H37+MANDAX!H37+ORGON!H37+SAIXANDULAAN!H37+ULAANBADRAX!H37+HATANBULAG!H37+HOBSGOL!H37+ERDENE!H37+SAINSHAND!H37+SAINSHAND!N37+'ZAMIIN UUD'!H37)</f>
        <v>0</v>
      </c>
      <c r="I37" s="132">
        <f>SUM(SAINSHAND!I37+'ZAMIIN UUD'!I37)</f>
        <v>0</v>
      </c>
      <c r="J37" s="132">
        <f>SUM(SAINSHAND!J37+'ZAMIIN UUD'!J37)</f>
        <v>0</v>
      </c>
      <c r="K37" s="132">
        <f>SUM(SAINSHAND!K37+'ZAMIIN UUD'!K37)</f>
        <v>0</v>
      </c>
      <c r="L37" s="132">
        <f>SUM(SAINSHAND!O37+SAINSHAND!R37+'ZAMIIN UUD'!O37)</f>
        <v>0</v>
      </c>
      <c r="M37" s="132">
        <f>SUM(SAINSHAND!P37+SAINSHAND!S37+'ZAMIIN UUD'!P37)</f>
        <v>0</v>
      </c>
      <c r="N37" s="132">
        <f>SUM(SAINSHAND!Q37+SAINSHAND!T37+'ZAMIIN UUD'!Q37)</f>
        <v>0</v>
      </c>
      <c r="O37" s="132">
        <f>SUM(SAINSHAND!U37+'ZAMIIN UUD'!L37)</f>
        <v>0</v>
      </c>
      <c r="P37" s="132">
        <f>SUM(SAINSHAND!V37+'ZAMIIN UUD'!M37)</f>
        <v>0</v>
      </c>
      <c r="Q37" s="132">
        <f>SUM(SAINSHAND!W37+'ZAMIIN UUD'!N37)</f>
        <v>0</v>
      </c>
      <c r="R37" s="132">
        <f>SUM('ZAMIIN UUD'!R37)</f>
        <v>0</v>
      </c>
      <c r="S37" s="132">
        <f>SUM('ZAMIIN UUD'!S37)</f>
        <v>0</v>
      </c>
      <c r="T37" s="132">
        <f>SUM('ZAMIIN UUD'!T37)</f>
        <v>0</v>
      </c>
      <c r="U37" s="132">
        <f>SUM(AIRAG!I37+ALTANSHIREE!I37+DALANGARGALAN!I37+DELGEREH!I37+IHHET!I37+MANDAX!I37+ORGON!I37+SAIXANDULAAN!I37+ULAANBADRAX!I37+HATANBULAG!I37+HOBSGOL!I37+ERDENE!I37+SAINSHAND!X37+'ZAMIIN UUD'!U37)</f>
        <v>0</v>
      </c>
      <c r="V37" s="132">
        <f>SUM(AIRAG!J37+ALTANSHIREE!J37+DALANGARGALAN!J37+DELGEREH!J37+IHHET!J37+MANDAX!J37+ORGON!J37+SAIXANDULAAN!J37+ULAANBADRAX!J37+HATANBULAG!J37+HOBSGOL!J37+ERDENE!J37+SAINSHAND!Y37+'ZAMIIN UUD'!V37)</f>
        <v>0</v>
      </c>
      <c r="W37" s="132">
        <f>SUM(AIRAG!K37+ALTANSHIREE!K37+DALANGARGALAN!K37+DELGEREH!K37+IHHET!K37+MANDAX!K37+ORGON!K37+SAIXANDULAAN!K37+ULAANBADRAX!K37+HATANBULAG!K37+HOBSGOL!K37+ERDENE!K37+SAINSHAND!Z37+'ZAMIIN UUD'!W37)</f>
        <v>0</v>
      </c>
      <c r="X37" s="13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3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3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3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3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3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32">
        <f>SUM(AIRAG!R37+ALTANSHIREE!R37+DALANGARGALAN!R37+DELGEREH!R37+IHHET!R37+MANDAX!R37+ORGON!R37+SAIXANDULAAN!R37+ULAANBADRAX!R37+HATANBULAG!R37+HOBSGOL!R37+ERDENE!R37+SAINSHAND!CL37)</f>
        <v>0</v>
      </c>
      <c r="AE37" s="132">
        <f>SUM(AIRAG!S37+ALTANSHIREE!S37+DALANGARGALAN!S37+DELGEREH!S37+IHHET!S37+MANDAX!S37+ORGON!S37+SAIXANDULAAN!S37+ULAANBADRAX!S37+HATANBULAG!S37+HOBSGOL!S37+ERDENE!S37+SAINSHAND!CM37)</f>
        <v>0</v>
      </c>
      <c r="AF37" s="132">
        <f>SUM(AIRAG!T37+ALTANSHIREE!T37+DALANGARGALAN!T37+DELGEREH!T37+IHHET!T37+MANDAX!T37+ORGON!T37+SAIXANDULAAN!T37+ULAANBADRAX!T37+HATANBULAG!T37+HOBSGOL!T37+ERDENE!T37+SAINSHAND!CN37)</f>
        <v>0</v>
      </c>
      <c r="AG37" s="132">
        <f>SUM(SAINSHAND!CO37+'ZAMIIN UUD'!BK37)</f>
        <v>0</v>
      </c>
      <c r="AH37" s="132">
        <f>SUM(SAINSHAND!CP37+'ZAMIIN UUD'!BL37)</f>
        <v>0</v>
      </c>
      <c r="AI37" s="132">
        <f>SUM(SAINSHAND!CQ37+'ZAMIIN UUD'!BM37)</f>
        <v>0</v>
      </c>
      <c r="AJ37" s="187">
        <f t="shared" si="1"/>
        <v>0</v>
      </c>
      <c r="AK37" s="187">
        <f t="shared" si="2"/>
        <v>0</v>
      </c>
      <c r="AL37" s="187">
        <f t="shared" si="3"/>
        <v>0</v>
      </c>
      <c r="AM37" s="132">
        <f>SUM(AIRAG!X37+ALTANSHIREE!X37+DALANGARGALAN!X37+DELGEREH!X37+IHHET!X37+MANDAX!X37+ORGON!X37+SAIXANDULAAN!X37+ULAANBADRAX!X37+HATANBULAG!X37+HOBSGOL!X37+ERDENE!X37+SAINSHAND!CU37+'ZAMIIN UUD'!BQ37)</f>
        <v>0</v>
      </c>
      <c r="AN37" s="132">
        <f>SUM(AIRAG!Y37+ALTANSHIREE!Y37+DALANGARGALAN!Y37+DELGEREH!Y37+IHHET!Y37+MANDAX!Y37+ORGON!Y37+SAIXANDULAAN!Y37+ULAANBADRAX!Y37+HATANBULAG!Y37+HOBSGOL!Y37+ERDENE!Y37+SAINSHAND!CV37+'ZAMIIN UUD'!BR37)</f>
        <v>0</v>
      </c>
      <c r="AO37" s="132">
        <f>SUM(AIRAG!Z37+ALTANSHIREE!Z37+DALANGARGALAN!Z37+DELGEREH!Z37+IHHET!Z37+MANDAX!Z37+ORGON!Z37+SAIXANDULAAN!Z37+ULAANBADRAX!Z37+HATANBULAG!Z37+HOBSGOL!Z37+ERDENE!Z37+SAINSHAND!CW37+'ZAMIIN UUD'!BS37)</f>
        <v>0</v>
      </c>
      <c r="AP37" s="187">
        <f t="shared" si="4"/>
        <v>0</v>
      </c>
      <c r="AQ37" s="187">
        <f t="shared" si="5"/>
        <v>0</v>
      </c>
      <c r="AR37" s="187">
        <f t="shared" si="6"/>
        <v>0</v>
      </c>
      <c r="AS37" s="132">
        <f>SUM(AIRAG!AD37+ALTANSHIREE!AD37+DALANGARGALAN!AD37+DELGEREH!AD37+IHHET!AD37+MANDAX!AD37+ORGON!AD37+SAIXANDULAAN!AD37+ULAANBADRAX!AD37+HATANBULAG!AD37+HOBSGOL!AD37+ERDENE!AD37+SAINSHAND!DA37+'ZAMIIN UUD'!BW37)</f>
        <v>0</v>
      </c>
      <c r="AT37" s="132">
        <f>SUM(AIRAG!AE37+ALTANSHIREE!AE37+DALANGARGALAN!AE37+DELGEREH!AE37+IHHET!AE37+MANDAX!AE37+ORGON!AE37+SAIXANDULAAN!AE37+ULAANBADRAX!AE37+HATANBULAG!AE37+HOBSGOL!AE37+ERDENE!AE37+SAINSHAND!DB37+'ZAMIIN UUD'!BX37)</f>
        <v>0</v>
      </c>
      <c r="AU37" s="132">
        <f>SUM(AIRAG!AF37+ALTANSHIREE!AF37+DALANGARGALAN!AF37+DELGEREH!AF37+IHHET!AF37+MANDAX!AF37+ORGON!AF37+SAIXANDULAAN!AF37+ULAANBADRAX!AF37+HATANBULAG!AF37+HOBSGOL!AF37+ERDENE!AF37+SAINSHAND!DC37+'ZAMIIN UUD'!BY37)</f>
        <v>0</v>
      </c>
      <c r="AV37" s="132">
        <f>SUM(AIRAG!AG37+ALTANSHIREE!AG37+DALANGARGALAN!AG37+DELGEREH!AG37+IHHET!AG37+MANDAX!AG37+ORGON!AG37+SAIXANDULAAN!AG37+ULAANBADRAX!AG37+HATANBULAG!AG37+HOBSGOL!AG37+ERDENE!AG37+SAINSHAND!DD37+'ZAMIIN UUD'!BZ37)</f>
        <v>0</v>
      </c>
      <c r="AW37" s="132">
        <f>SUM(AIRAG!AH37+ALTANSHIREE!AH37+DALANGARGALAN!AH37+DELGEREH!AH37+IHHET!AH37+MANDAX!AH37+ORGON!AH37+SAIXANDULAAN!AH37+ULAANBADRAX!AH37+HATANBULAG!AH37+HOBSGOL!AH37+ERDENE!AH37+SAINSHAND!DE37+'ZAMIIN UUD'!CA37)</f>
        <v>0</v>
      </c>
      <c r="AX37" s="132">
        <f>SUM(AIRAG!AI37+ALTANSHIREE!AI37+DALANGARGALAN!AI37+DELGEREH!AI37+IHHET!AI37+MANDAX!AI37+ORGON!AI37+SAIXANDULAAN!AI37+ULAANBADRAX!AI37+HATANBULAG!AI37+HOBSGOL!AI37+ERDENE!AI37+SAINSHAND!DF37+'ZAMIIN UUD'!CB37)</f>
        <v>0</v>
      </c>
      <c r="AY37" s="187">
        <f t="shared" si="7"/>
        <v>0</v>
      </c>
      <c r="AZ37" s="187">
        <f t="shared" si="8"/>
        <v>0</v>
      </c>
      <c r="BA37" s="187">
        <f t="shared" si="9"/>
        <v>0</v>
      </c>
      <c r="BB37" s="187">
        <f t="shared" si="10"/>
        <v>0</v>
      </c>
      <c r="BC37" s="187">
        <f t="shared" si="11"/>
        <v>0</v>
      </c>
      <c r="BD37" s="187">
        <f t="shared" si="12"/>
        <v>0</v>
      </c>
    </row>
    <row r="38" spans="1:56">
      <c r="A38" s="13">
        <v>31</v>
      </c>
      <c r="B38" s="15" t="s">
        <v>30</v>
      </c>
      <c r="C38" s="132">
        <f>SUM(AIRAG!C38+ALTANSHIREE!C38+DALANGARGALAN!C38+DELGEREH!C38+IHHET!C38+MANDAX!C38+ORGON!C38+SAIXANDULAAN!C38+ULAANBADRAX!C38+HATANBULAG!C38+HOBSGOL!C38+ERDENE!C38+SAINSHAND!C38+'ZAMIIN UUD'!C38)</f>
        <v>0</v>
      </c>
      <c r="D38" s="132">
        <f>SUM(AIRAG!D38+ALTANSHIREE!D38+DALANGARGALAN!D38+DELGEREH!D38+IHHET!D38+MANDAX!D38+ORGON!D38+SAIXANDULAAN!D38+ULAANBADRAX!D38+HATANBULAG!D38+HOBSGOL!D38+ERDENE!D38+SAINSHAND!D38+'ZAMIIN UUD'!D38)</f>
        <v>0</v>
      </c>
      <c r="E38" s="132">
        <f>SUM(AIRAG!E38+ALTANSHIREE!E38+DALANGARGALAN!E38+DELGEREH!E38+IHHET!E38+MANDAX!E38+ORGON!E38+SAIXANDULAAN!E38+ULAANBADRAX!E38+HATANBULAG!E38+HOBSGOL!E38+ERDENE!E38+SAINSHAND!E38+'ZAMIIN UUD'!E38)</f>
        <v>0</v>
      </c>
      <c r="F38" s="132">
        <f>SUM(AIRAG!F38+ALTANSHIREE!F38+DALANGARGALAN!F38+DELGEREH!F38+IHHET!F38+MANDAX!F38+ORGON!F38+SAIXANDULAAN!F38+ULAANBADRAX!F38+HATANBULAG!F38+HOBSGOL!F38+ERDENE!F38+SAINSHAND!F38+SAINSHAND!L38+'ZAMIIN UUD'!F38)</f>
        <v>6260000</v>
      </c>
      <c r="G38" s="132">
        <f>SUM(AIRAG!G38+ALTANSHIREE!G38+DALANGARGALAN!G38+DELGEREH!G38+IHHET!G38+MANDAX!G38+ORGON!G38+SAIXANDULAAN!G38+ULAANBADRAX!G38+HATANBULAG!G38+HOBSGOL!G38+ERDENE!G38+SAINSHAND!G38+SAINSHAND!M38+'ZAMIIN UUD'!G38)</f>
        <v>77600</v>
      </c>
      <c r="H38" s="132">
        <f>SUM(AIRAG!H38+ALTANSHIREE!H38+DALANGARGALAN!H38+DELGEREH!H38+IHHET!H38+MANDAX!H38+ORGON!H38+SAIXANDULAAN!H38+ULAANBADRAX!H38+HATANBULAG!H38+HOBSGOL!H38+ERDENE!H38+SAINSHAND!H38+SAINSHAND!N38+'ZAMIIN UUD'!H38)</f>
        <v>-4682400</v>
      </c>
      <c r="I38" s="132">
        <f>SUM(SAINSHAND!I38+'ZAMIIN UUD'!I38)</f>
        <v>5000000</v>
      </c>
      <c r="J38" s="132">
        <f>SUM(SAINSHAND!J38+'ZAMIIN UUD'!J38)</f>
        <v>0</v>
      </c>
      <c r="K38" s="132">
        <f>SUM(SAINSHAND!K38+'ZAMIIN UUD'!K38)</f>
        <v>-5000000</v>
      </c>
      <c r="L38" s="132">
        <f>SUM(SAINSHAND!O38+SAINSHAND!R38+'ZAMIIN UUD'!O38)</f>
        <v>24500000</v>
      </c>
      <c r="M38" s="132">
        <f>SUM(SAINSHAND!P38+SAINSHAND!S38+'ZAMIIN UUD'!P38)</f>
        <v>11500000</v>
      </c>
      <c r="N38" s="132">
        <f>SUM(SAINSHAND!Q38+SAINSHAND!T38+'ZAMIIN UUD'!Q38)</f>
        <v>-1500000</v>
      </c>
      <c r="O38" s="132">
        <f>SUM(SAINSHAND!U38+'ZAMIIN UUD'!L38)</f>
        <v>0</v>
      </c>
      <c r="P38" s="132">
        <f>SUM(SAINSHAND!V38+'ZAMIIN UUD'!M38)</f>
        <v>0</v>
      </c>
      <c r="Q38" s="132">
        <f>SUM(SAINSHAND!W38+'ZAMIIN UUD'!N38)</f>
        <v>0</v>
      </c>
      <c r="R38" s="132">
        <f>SUM('ZAMIIN UUD'!R38)</f>
        <v>0</v>
      </c>
      <c r="S38" s="132">
        <f>SUM('ZAMIIN UUD'!S38)</f>
        <v>0</v>
      </c>
      <c r="T38" s="132">
        <f>SUM('ZAMIIN UUD'!T38)</f>
        <v>0</v>
      </c>
      <c r="U38" s="132">
        <f>SUM(AIRAG!I38+ALTANSHIREE!I38+DALANGARGALAN!I38+DELGEREH!I38+IHHET!I38+MANDAX!I38+ORGON!I38+SAIXANDULAAN!I38+ULAANBADRAX!I38+HATANBULAG!I38+HOBSGOL!I38+ERDENE!I38+SAINSHAND!X38+'ZAMIIN UUD'!U38)</f>
        <v>0</v>
      </c>
      <c r="V38" s="132">
        <f>SUM(AIRAG!J38+ALTANSHIREE!J38+DALANGARGALAN!J38+DELGEREH!J38+IHHET!J38+MANDAX!J38+ORGON!J38+SAIXANDULAAN!J38+ULAANBADRAX!J38+HATANBULAG!J38+HOBSGOL!J38+ERDENE!J38+SAINSHAND!Y38+'ZAMIIN UUD'!V38)</f>
        <v>0</v>
      </c>
      <c r="W38" s="132">
        <f>SUM(AIRAG!K38+ALTANSHIREE!K38+DALANGARGALAN!K38+DELGEREH!K38+IHHET!K38+MANDAX!K38+ORGON!K38+SAIXANDULAAN!K38+ULAANBADRAX!K38+HATANBULAG!K38+HOBSGOL!K38+ERDENE!K38+SAINSHAND!Z38+'ZAMIIN UUD'!W38)</f>
        <v>0</v>
      </c>
      <c r="X38" s="13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3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3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3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3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3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32">
        <f>SUM(AIRAG!R38+ALTANSHIREE!R38+DALANGARGALAN!R38+DELGEREH!R38+IHHET!R38+MANDAX!R38+ORGON!R38+SAIXANDULAAN!R38+ULAANBADRAX!R38+HATANBULAG!R38+HOBSGOL!R38+ERDENE!R38+SAINSHAND!CL38)</f>
        <v>0</v>
      </c>
      <c r="AE38" s="132">
        <f>SUM(AIRAG!S38+ALTANSHIREE!S38+DALANGARGALAN!S38+DELGEREH!S38+IHHET!S38+MANDAX!S38+ORGON!S38+SAIXANDULAAN!S38+ULAANBADRAX!S38+HATANBULAG!S38+HOBSGOL!S38+ERDENE!S38+SAINSHAND!CM38)</f>
        <v>0</v>
      </c>
      <c r="AF38" s="132">
        <f>SUM(AIRAG!T38+ALTANSHIREE!T38+DALANGARGALAN!T38+DELGEREH!T38+IHHET!T38+MANDAX!T38+ORGON!T38+SAIXANDULAAN!T38+ULAANBADRAX!T38+HATANBULAG!T38+HOBSGOL!T38+ERDENE!T38+SAINSHAND!CN38)</f>
        <v>0</v>
      </c>
      <c r="AG38" s="132">
        <f>SUM(SAINSHAND!CO38+'ZAMIIN UUD'!BK38)</f>
        <v>0</v>
      </c>
      <c r="AH38" s="132">
        <f>SUM(SAINSHAND!CP38+'ZAMIIN UUD'!BL38)</f>
        <v>0</v>
      </c>
      <c r="AI38" s="132">
        <f>SUM(SAINSHAND!CQ38+'ZAMIIN UUD'!BM38)</f>
        <v>0</v>
      </c>
      <c r="AJ38" s="187">
        <f t="shared" si="1"/>
        <v>35760000</v>
      </c>
      <c r="AK38" s="187">
        <f t="shared" si="2"/>
        <v>11577600</v>
      </c>
      <c r="AL38" s="187">
        <f t="shared" si="3"/>
        <v>-11182400</v>
      </c>
      <c r="AM38" s="132">
        <f>SUM(AIRAG!X38+ALTANSHIREE!X38+DALANGARGALAN!X38+DELGEREH!X38+IHHET!X38+MANDAX!X38+ORGON!X38+SAIXANDULAAN!X38+ULAANBADRAX!X38+HATANBULAG!X38+HOBSGOL!X38+ERDENE!X38+SAINSHAND!CU38+'ZAMIIN UUD'!BQ38)</f>
        <v>0</v>
      </c>
      <c r="AN38" s="132">
        <f>SUM(AIRAG!Y38+ALTANSHIREE!Y38+DALANGARGALAN!Y38+DELGEREH!Y38+IHHET!Y38+MANDAX!Y38+ORGON!Y38+SAIXANDULAAN!Y38+ULAANBADRAX!Y38+HATANBULAG!Y38+HOBSGOL!Y38+ERDENE!Y38+SAINSHAND!CV38+'ZAMIIN UUD'!BR38)</f>
        <v>0</v>
      </c>
      <c r="AO38" s="132">
        <f>SUM(AIRAG!Z38+ALTANSHIREE!Z38+DALANGARGALAN!Z38+DELGEREH!Z38+IHHET!Z38+MANDAX!Z38+ORGON!Z38+SAIXANDULAAN!Z38+ULAANBADRAX!Z38+HATANBULAG!Z38+HOBSGOL!Z38+ERDENE!Z38+SAINSHAND!CW38+'ZAMIIN UUD'!BS38)</f>
        <v>0</v>
      </c>
      <c r="AP38" s="187">
        <f t="shared" si="4"/>
        <v>0</v>
      </c>
      <c r="AQ38" s="187">
        <f t="shared" si="5"/>
        <v>0</v>
      </c>
      <c r="AR38" s="187">
        <f t="shared" si="6"/>
        <v>0</v>
      </c>
      <c r="AS38" s="132">
        <f>SUM(AIRAG!AD38+ALTANSHIREE!AD38+DALANGARGALAN!AD38+DELGEREH!AD38+IHHET!AD38+MANDAX!AD38+ORGON!AD38+SAIXANDULAAN!AD38+ULAANBADRAX!AD38+HATANBULAG!AD38+HOBSGOL!AD38+ERDENE!AD38+SAINSHAND!DA38+'ZAMIIN UUD'!BW38)</f>
        <v>0</v>
      </c>
      <c r="AT38" s="132">
        <f>SUM(AIRAG!AE38+ALTANSHIREE!AE38+DALANGARGALAN!AE38+DELGEREH!AE38+IHHET!AE38+MANDAX!AE38+ORGON!AE38+SAIXANDULAAN!AE38+ULAANBADRAX!AE38+HATANBULAG!AE38+HOBSGOL!AE38+ERDENE!AE38+SAINSHAND!DB38+'ZAMIIN UUD'!BX38)</f>
        <v>0</v>
      </c>
      <c r="AU38" s="132">
        <f>SUM(AIRAG!AF38+ALTANSHIREE!AF38+DALANGARGALAN!AF38+DELGEREH!AF38+IHHET!AF38+MANDAX!AF38+ORGON!AF38+SAIXANDULAAN!AF38+ULAANBADRAX!AF38+HATANBULAG!AF38+HOBSGOL!AF38+ERDENE!AF38+SAINSHAND!DC38+'ZAMIIN UUD'!BY38)</f>
        <v>0</v>
      </c>
      <c r="AV38" s="132">
        <f>SUM(AIRAG!AG38+ALTANSHIREE!AG38+DALANGARGALAN!AG38+DELGEREH!AG38+IHHET!AG38+MANDAX!AG38+ORGON!AG38+SAIXANDULAAN!AG38+ULAANBADRAX!AG38+HATANBULAG!AG38+HOBSGOL!AG38+ERDENE!AG38+SAINSHAND!DD38+'ZAMIIN UUD'!BZ38)</f>
        <v>0</v>
      </c>
      <c r="AW38" s="132">
        <f>SUM(AIRAG!AH38+ALTANSHIREE!AH38+DALANGARGALAN!AH38+DELGEREH!AH38+IHHET!AH38+MANDAX!AH38+ORGON!AH38+SAIXANDULAAN!AH38+ULAANBADRAX!AH38+HATANBULAG!AH38+HOBSGOL!AH38+ERDENE!AH38+SAINSHAND!DE38+'ZAMIIN UUD'!CA38)</f>
        <v>0</v>
      </c>
      <c r="AX38" s="132">
        <f>SUM(AIRAG!AI38+ALTANSHIREE!AI38+DALANGARGALAN!AI38+DELGEREH!AI38+IHHET!AI38+MANDAX!AI38+ORGON!AI38+SAIXANDULAAN!AI38+ULAANBADRAX!AI38+HATANBULAG!AI38+HOBSGOL!AI38+ERDENE!AI38+SAINSHAND!DF38+'ZAMIIN UUD'!CB38)</f>
        <v>0</v>
      </c>
      <c r="AY38" s="187">
        <f t="shared" si="7"/>
        <v>0</v>
      </c>
      <c r="AZ38" s="187">
        <f t="shared" si="8"/>
        <v>0</v>
      </c>
      <c r="BA38" s="187">
        <f t="shared" si="9"/>
        <v>0</v>
      </c>
      <c r="BB38" s="187">
        <f t="shared" si="10"/>
        <v>35760000</v>
      </c>
      <c r="BC38" s="187">
        <f t="shared" si="11"/>
        <v>11577600</v>
      </c>
      <c r="BD38" s="187">
        <f t="shared" si="12"/>
        <v>-11182400</v>
      </c>
    </row>
    <row r="39" spans="1:56">
      <c r="A39" s="57">
        <v>32</v>
      </c>
      <c r="B39" s="58" t="s">
        <v>37</v>
      </c>
      <c r="C39" s="88">
        <f>SUM(AIRAG!C39+ALTANSHIREE!C39+DALANGARGALAN!C39+DELGEREH!C39+IHHET!C39+MANDAX!C39+ORGON!C39+SAIXANDULAAN!C39+ULAANBADRAX!C39+HATANBULAG!C39+HOBSGOL!C39+ERDENE!C39+SAINSHAND!C39+'ZAMIIN UUD'!C39)</f>
        <v>74800000</v>
      </c>
      <c r="D39" s="88">
        <f>SUM(AIRAG!D39+ALTANSHIREE!D39+DALANGARGALAN!D39+DELGEREH!D39+IHHET!D39+MANDAX!D39+ORGON!D39+SAIXANDULAAN!D39+ULAANBADRAX!D39+HATANBULAG!D39+HOBSGOL!D39+ERDENE!D39+SAINSHAND!D39+'ZAMIIN UUD'!D39)</f>
        <v>19060850</v>
      </c>
      <c r="E39" s="88">
        <f>SUM(AIRAG!E39+ALTANSHIREE!E39+DALANGARGALAN!E39+DELGEREH!E39+IHHET!E39+MANDAX!E39+ORGON!E39+SAIXANDULAAN!E39+ULAANBADRAX!E39+HATANBULAG!E39+HOBSGOL!E39+ERDENE!E39+SAINSHAND!E39+'ZAMIIN UUD'!E39)</f>
        <v>-52999000</v>
      </c>
      <c r="F39" s="88">
        <f>SUM(AIRAG!F39+ALTANSHIREE!F39+DALANGARGALAN!F39+DELGEREH!F39+IHHET!F39+MANDAX!F39+ORGON!F39+SAIXANDULAAN!F39+ULAANBADRAX!F39+HATANBULAG!F39+HOBSGOL!F39+ERDENE!F39+SAINSHAND!F39+SAINSHAND!L39+'ZAMIIN UUD'!F39)</f>
        <v>372399400</v>
      </c>
      <c r="G39" s="88">
        <f>SUM(AIRAG!G39+ALTANSHIREE!G39+DALANGARGALAN!G39+DELGEREH!G39+IHHET!G39+MANDAX!G39+ORGON!G39+SAIXANDULAAN!G39+ULAANBADRAX!G39+HATANBULAG!G39+HOBSGOL!G39+ERDENE!G39+SAINSHAND!G39+SAINSHAND!M39+'ZAMIIN UUD'!G39)</f>
        <v>120054435</v>
      </c>
      <c r="H39" s="88">
        <f>SUM(AIRAG!H39+ALTANSHIREE!H39+DALANGARGALAN!H39+DELGEREH!H39+IHHET!H39+MANDAX!H39+ORGON!H39+SAIXANDULAAN!H39+ULAANBADRAX!H39+HATANBULAG!H39+HOBSGOL!H39+ERDENE!H39+SAINSHAND!H39+SAINSHAND!N39+'ZAMIIN UUD'!H39)</f>
        <v>-206739965</v>
      </c>
      <c r="I39" s="88">
        <f>SUM(SAINSHAND!I39+'ZAMIIN UUD'!I39)</f>
        <v>149868700</v>
      </c>
      <c r="J39" s="88">
        <f>SUM(SAINSHAND!J39+'ZAMIIN UUD'!J39)</f>
        <v>138533170</v>
      </c>
      <c r="K39" s="88">
        <f>SUM(SAINSHAND!K39+'ZAMIIN UUD'!K39)</f>
        <v>-3984430</v>
      </c>
      <c r="L39" s="88">
        <f>SUM(SAINSHAND!O39+SAINSHAND!R39+'ZAMIIN UUD'!O39)</f>
        <v>62400000</v>
      </c>
      <c r="M39" s="88">
        <f>SUM(SAINSHAND!P39+SAINSHAND!S39+'ZAMIIN UUD'!P39)</f>
        <v>61368630</v>
      </c>
      <c r="N39" s="88">
        <f>SUM(SAINSHAND!Q39+SAINSHAND!T39+'ZAMIIN UUD'!Q39)</f>
        <v>-1031370</v>
      </c>
      <c r="O39" s="88">
        <f>SUM(SAINSHAND!U39+'ZAMIIN UUD'!L39)</f>
        <v>0</v>
      </c>
      <c r="P39" s="88">
        <f>SUM(SAINSHAND!V39+'ZAMIIN UUD'!M39)</f>
        <v>0</v>
      </c>
      <c r="Q39" s="88">
        <f>SUM(SAINSHAND!W39+'ZAMIIN UUD'!N39)</f>
        <v>0</v>
      </c>
      <c r="R39" s="88">
        <f>SUM('ZAMIIN UUD'!R39)</f>
        <v>14800000</v>
      </c>
      <c r="S39" s="88">
        <f>SUM('ZAMIIN UUD'!S39)</f>
        <v>10900000</v>
      </c>
      <c r="T39" s="88">
        <f>SUM('ZAMIIN UUD'!T39)</f>
        <v>0</v>
      </c>
      <c r="U39" s="88">
        <f>SUM(AIRAG!I39+ALTANSHIREE!I39+DALANGARGALAN!I39+DELGEREH!I39+IHHET!I39+MANDAX!I39+ORGON!I39+SAIXANDULAAN!I39+ULAANBADRAX!I39+HATANBULAG!I39+HOBSGOL!I39+ERDENE!I39+SAINSHAND!X39+'ZAMIIN UUD'!U39)</f>
        <v>29000000</v>
      </c>
      <c r="V39" s="88">
        <f>SUM(AIRAG!J39+ALTANSHIREE!J39+DALANGARGALAN!J39+DELGEREH!J39+IHHET!J39+MANDAX!J39+ORGON!J39+SAIXANDULAAN!J39+ULAANBADRAX!J39+HATANBULAG!J39+HOBSGOL!J39+ERDENE!J39+SAINSHAND!Y39+'ZAMIIN UUD'!V39)</f>
        <v>14549170</v>
      </c>
      <c r="W39" s="88">
        <f>SUM(AIRAG!K39+ALTANSHIREE!K39+DALANGARGALAN!K39+DELGEREH!K39+IHHET!K39+MANDAX!K39+ORGON!K39+SAIXANDULAAN!K39+ULAANBADRAX!K39+HATANBULAG!K39+HOBSGOL!K39+ERDENE!K39+SAINSHAND!Z39+'ZAMIIN UUD'!W39)</f>
        <v>-14450830</v>
      </c>
      <c r="X39" s="88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99000000</v>
      </c>
      <c r="Y39" s="88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37153938.170000002</v>
      </c>
      <c r="Z39" s="88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-47335861.829999998</v>
      </c>
      <c r="AA39" s="88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70000000</v>
      </c>
      <c r="AB39" s="88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25986500</v>
      </c>
      <c r="AC39" s="88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-44013500</v>
      </c>
      <c r="AD39" s="88">
        <f>SUM(AIRAG!R39+ALTANSHIREE!R39+DALANGARGALAN!R39+DELGEREH!R39+IHHET!R39+MANDAX!R39+ORGON!R39+SAIXANDULAAN!R39+ULAANBADRAX!R39+HATANBULAG!R39+HOBSGOL!R39+ERDENE!R39+SAINSHAND!CL39)</f>
        <v>65000000</v>
      </c>
      <c r="AE39" s="88">
        <f>SUM(AIRAG!S39+ALTANSHIREE!S39+DALANGARGALAN!S39+DELGEREH!S39+IHHET!S39+MANDAX!S39+ORGON!S39+SAIXANDULAAN!S39+ULAANBADRAX!S39+HATANBULAG!S39+HOBSGOL!S39+ERDENE!S39+SAINSHAND!CM39)</f>
        <v>35897960</v>
      </c>
      <c r="AF39" s="88">
        <f>SUM(AIRAG!T39+ALTANSHIREE!T39+DALANGARGALAN!T39+DELGEREH!T39+IHHET!T39+MANDAX!T39+ORGON!T39+SAIXANDULAAN!T39+ULAANBADRAX!T39+HATANBULAG!T39+HOBSGOL!T39+ERDENE!T39+SAINSHAND!CN39)</f>
        <v>-29102040</v>
      </c>
      <c r="AG39" s="88">
        <f>SUM(SAINSHAND!CO39+'ZAMIIN UUD'!BK39)</f>
        <v>0</v>
      </c>
      <c r="AH39" s="88">
        <f>SUM(SAINSHAND!CP39+'ZAMIIN UUD'!BL39)</f>
        <v>0</v>
      </c>
      <c r="AI39" s="88">
        <f>SUM(SAINSHAND!CQ39+'ZAMIIN UUD'!BM39)</f>
        <v>0</v>
      </c>
      <c r="AJ39" s="90">
        <f t="shared" si="1"/>
        <v>937268100</v>
      </c>
      <c r="AK39" s="90">
        <f t="shared" si="2"/>
        <v>463504653.17000002</v>
      </c>
      <c r="AL39" s="90">
        <f t="shared" si="3"/>
        <v>-399656996.82999998</v>
      </c>
      <c r="AM39" s="88">
        <f>SUM(AIRAG!X39+ALTANSHIREE!X39+DALANGARGALAN!X39+DELGEREH!X39+IHHET!X39+MANDAX!X39+ORGON!X39+SAIXANDULAAN!X39+ULAANBADRAX!X39+HATANBULAG!X39+HOBSGOL!X39+ERDENE!X39+SAINSHAND!CU39+'ZAMIIN UUD'!BQ39)</f>
        <v>0</v>
      </c>
      <c r="AN39" s="88">
        <f>SUM(AIRAG!Y39+ALTANSHIREE!Y39+DALANGARGALAN!Y39+DELGEREH!Y39+IHHET!Y39+MANDAX!Y39+ORGON!Y39+SAIXANDULAAN!Y39+ULAANBADRAX!Y39+HATANBULAG!Y39+HOBSGOL!Y39+ERDENE!Y39+SAINSHAND!CV39+'ZAMIIN UUD'!BR39)</f>
        <v>0</v>
      </c>
      <c r="AO39" s="88">
        <f>SUM(AIRAG!Z39+ALTANSHIREE!Z39+DALANGARGALAN!Z39+DELGEREH!Z39+IHHET!Z39+MANDAX!Z39+ORGON!Z39+SAIXANDULAAN!Z39+ULAANBADRAX!Z39+HATANBULAG!Z39+HOBSGOL!Z39+ERDENE!Z39+SAINSHAND!CW39+'ZAMIIN UUD'!BS39)</f>
        <v>0</v>
      </c>
      <c r="AP39" s="90">
        <f t="shared" si="4"/>
        <v>0</v>
      </c>
      <c r="AQ39" s="90">
        <f t="shared" si="5"/>
        <v>0</v>
      </c>
      <c r="AR39" s="90">
        <f t="shared" si="6"/>
        <v>0</v>
      </c>
      <c r="AS39" s="88">
        <f>SUM(AIRAG!AD39+ALTANSHIREE!AD39+DALANGARGALAN!AD39+DELGEREH!AD39+IHHET!AD39+MANDAX!AD39+ORGON!AD39+SAIXANDULAAN!AD39+ULAANBADRAX!AD39+HATANBULAG!AD39+HOBSGOL!AD39+ERDENE!AD39+SAINSHAND!DA39+'ZAMIIN UUD'!BW39)</f>
        <v>0</v>
      </c>
      <c r="AT39" s="88">
        <f>SUM(AIRAG!AE39+ALTANSHIREE!AE39+DALANGARGALAN!AE39+DELGEREH!AE39+IHHET!AE39+MANDAX!AE39+ORGON!AE39+SAIXANDULAAN!AE39+ULAANBADRAX!AE39+HATANBULAG!AE39+HOBSGOL!AE39+ERDENE!AE39+SAINSHAND!DB39+'ZAMIIN UUD'!BX39)</f>
        <v>0</v>
      </c>
      <c r="AU39" s="88">
        <f>SUM(AIRAG!AF39+ALTANSHIREE!AF39+DALANGARGALAN!AF39+DELGEREH!AF39+IHHET!AF39+MANDAX!AF39+ORGON!AF39+SAIXANDULAAN!AF39+ULAANBADRAX!AF39+HATANBULAG!AF39+HOBSGOL!AF39+ERDENE!AF39+SAINSHAND!DC39+'ZAMIIN UUD'!BY39)</f>
        <v>0</v>
      </c>
      <c r="AV39" s="88">
        <f>SUM(AIRAG!AG39+ALTANSHIREE!AG39+DALANGARGALAN!AG39+DELGEREH!AG39+IHHET!AG39+MANDAX!AG39+ORGON!AG39+SAIXANDULAAN!AG39+ULAANBADRAX!AG39+HATANBULAG!AG39+HOBSGOL!AG39+ERDENE!AG39+SAINSHAND!DD39+'ZAMIIN UUD'!BZ39)</f>
        <v>0</v>
      </c>
      <c r="AW39" s="88">
        <f>SUM(AIRAG!AH39+ALTANSHIREE!AH39+DALANGARGALAN!AH39+DELGEREH!AH39+IHHET!AH39+MANDAX!AH39+ORGON!AH39+SAIXANDULAAN!AH39+ULAANBADRAX!AH39+HATANBULAG!AH39+HOBSGOL!AH39+ERDENE!AH39+SAINSHAND!DE39+'ZAMIIN UUD'!CA39)</f>
        <v>0</v>
      </c>
      <c r="AX39" s="88">
        <f>SUM(AIRAG!AI39+ALTANSHIREE!AI39+DALANGARGALAN!AI39+DELGEREH!AI39+IHHET!AI39+MANDAX!AI39+ORGON!AI39+SAIXANDULAAN!AI39+ULAANBADRAX!AI39+HATANBULAG!AI39+HOBSGOL!AI39+ERDENE!AI39+SAINSHAND!DF39+'ZAMIIN UUD'!CB39)</f>
        <v>0</v>
      </c>
      <c r="AY39" s="90">
        <f t="shared" si="7"/>
        <v>0</v>
      </c>
      <c r="AZ39" s="90">
        <f t="shared" si="8"/>
        <v>0</v>
      </c>
      <c r="BA39" s="90">
        <f t="shared" si="9"/>
        <v>0</v>
      </c>
      <c r="BB39" s="90">
        <f t="shared" si="10"/>
        <v>937268100</v>
      </c>
      <c r="BC39" s="90">
        <f t="shared" si="11"/>
        <v>463504653.17000002</v>
      </c>
      <c r="BD39" s="90">
        <f t="shared" si="12"/>
        <v>-399656996.82999998</v>
      </c>
    </row>
    <row r="40" spans="1:56">
      <c r="A40" s="13">
        <v>33</v>
      </c>
      <c r="B40" s="1" t="s">
        <v>31</v>
      </c>
      <c r="C40" s="132">
        <f>SUM(AIRAG!C40+ALTANSHIREE!C40+DALANGARGALAN!C40+DELGEREH!C40+IHHET!C40+MANDAX!C40+ORGON!C40+SAIXANDULAAN!C40+ULAANBADRAX!C40+HATANBULAG!C40+HOBSGOL!C40+ERDENE!C40+SAINSHAND!C40+'ZAMIIN UUD'!C40)</f>
        <v>37550000</v>
      </c>
      <c r="D40" s="132">
        <f>SUM(AIRAG!D40+ALTANSHIREE!D40+DALANGARGALAN!D40+DELGEREH!D40+IHHET!D40+MANDAX!D40+ORGON!D40+SAIXANDULAAN!D40+ULAANBADRAX!D40+HATANBULAG!D40+HOBSGOL!D40+ERDENE!D40+SAINSHAND!D40+'ZAMIIN UUD'!D40)</f>
        <v>4588850</v>
      </c>
      <c r="E40" s="132">
        <f>SUM(AIRAG!E40+ALTANSHIREE!E40+DALANGARGALAN!E40+DELGEREH!E40+IHHET!E40+MANDAX!E40+ORGON!E40+SAIXANDULAAN!E40+ULAANBADRAX!E40+HATANBULAG!E40+HOBSGOL!E40+ERDENE!E40+SAINSHAND!E40+'ZAMIIN UUD'!E40)</f>
        <v>-30250000</v>
      </c>
      <c r="F40" s="132">
        <f>SUM(AIRAG!F40+ALTANSHIREE!F40+DALANGARGALAN!F40+DELGEREH!F40+IHHET!F40+MANDAX!F40+ORGON!F40+SAIXANDULAAN!F40+ULAANBADRAX!F40+HATANBULAG!F40+HOBSGOL!F40+ERDENE!F40+SAINSHAND!F40+SAINSHAND!L40+'ZAMIIN UUD'!F40)</f>
        <v>113000000</v>
      </c>
      <c r="G40" s="132">
        <f>SUM(AIRAG!G40+ALTANSHIREE!G40+DALANGARGALAN!G40+DELGEREH!G40+IHHET!G40+MANDAX!G40+ORGON!G40+SAIXANDULAAN!G40+ULAANBADRAX!G40+HATANBULAG!G40+HOBSGOL!G40+ERDENE!G40+SAINSHAND!G40+SAINSHAND!M40+'ZAMIIN UUD'!G40)</f>
        <v>12270460</v>
      </c>
      <c r="H40" s="132">
        <f>SUM(AIRAG!H40+ALTANSHIREE!H40+DALANGARGALAN!H40+DELGEREH!H40+IHHET!H40+MANDAX!H40+ORGON!H40+SAIXANDULAAN!H40+ULAANBADRAX!H40+HATANBULAG!H40+HOBSGOL!H40+ERDENE!H40+SAINSHAND!H40+SAINSHAND!N40+'ZAMIIN UUD'!H40)</f>
        <v>-86029540</v>
      </c>
      <c r="I40" s="132">
        <f>SUM(SAINSHAND!I40+'ZAMIIN UUD'!I40)</f>
        <v>19000000</v>
      </c>
      <c r="J40" s="132">
        <f>SUM(SAINSHAND!J40+'ZAMIIN UUD'!J40)</f>
        <v>16546480</v>
      </c>
      <c r="K40" s="132">
        <f>SUM(SAINSHAND!K40+'ZAMIIN UUD'!K40)</f>
        <v>-1420</v>
      </c>
      <c r="L40" s="132">
        <f>SUM(SAINSHAND!O40+SAINSHAND!R40+'ZAMIIN UUD'!O40)</f>
        <v>0</v>
      </c>
      <c r="M40" s="132">
        <f>SUM(SAINSHAND!P40+SAINSHAND!S40+'ZAMIIN UUD'!P40)</f>
        <v>0</v>
      </c>
      <c r="N40" s="132">
        <f>SUM(SAINSHAND!Q40+SAINSHAND!T40+'ZAMIIN UUD'!Q40)</f>
        <v>0</v>
      </c>
      <c r="O40" s="132">
        <f>SUM(SAINSHAND!U40+'ZAMIIN UUD'!L40)</f>
        <v>0</v>
      </c>
      <c r="P40" s="132">
        <f>SUM(SAINSHAND!V40+'ZAMIIN UUD'!M40)</f>
        <v>0</v>
      </c>
      <c r="Q40" s="132">
        <f>SUM(SAINSHAND!W40+'ZAMIIN UUD'!N40)</f>
        <v>0</v>
      </c>
      <c r="R40" s="132">
        <f>SUM('ZAMIIN UUD'!R40)</f>
        <v>3000000</v>
      </c>
      <c r="S40" s="132">
        <f>SUM('ZAMIIN UUD'!S40)</f>
        <v>2300000</v>
      </c>
      <c r="T40" s="132">
        <f>SUM('ZAMIIN UUD'!T40)</f>
        <v>0</v>
      </c>
      <c r="U40" s="132">
        <f>SUM(AIRAG!I40+ALTANSHIREE!I40+DALANGARGALAN!I40+DELGEREH!I40+IHHET!I40+MANDAX!I40+ORGON!I40+SAIXANDULAAN!I40+ULAANBADRAX!I40+HATANBULAG!I40+HOBSGOL!I40+ERDENE!I40+SAINSHAND!X40+'ZAMIIN UUD'!U40)</f>
        <v>0</v>
      </c>
      <c r="V40" s="132">
        <f>SUM(AIRAG!J40+ALTANSHIREE!J40+DALANGARGALAN!J40+DELGEREH!J40+IHHET!J40+MANDAX!J40+ORGON!J40+SAIXANDULAAN!J40+ULAANBADRAX!J40+HATANBULAG!J40+HOBSGOL!J40+ERDENE!J40+SAINSHAND!Y40+'ZAMIIN UUD'!V40)</f>
        <v>0</v>
      </c>
      <c r="W40" s="132">
        <f>SUM(AIRAG!K40+ALTANSHIREE!K40+DALANGARGALAN!K40+DELGEREH!K40+IHHET!K40+MANDAX!K40+ORGON!K40+SAIXANDULAAN!K40+ULAANBADRAX!K40+HATANBULAG!K40+HOBSGOL!K40+ERDENE!K40+SAINSHAND!Z40+'ZAMIIN UUD'!W40)</f>
        <v>0</v>
      </c>
      <c r="X40" s="13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3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3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3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3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3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32">
        <f>SUM(AIRAG!R40+ALTANSHIREE!R40+DALANGARGALAN!R40+DELGEREH!R40+IHHET!R40+MANDAX!R40+ORGON!R40+SAIXANDULAAN!R40+ULAANBADRAX!R40+HATANBULAG!R40+HOBSGOL!R40+ERDENE!R40+SAINSHAND!CL40)</f>
        <v>0</v>
      </c>
      <c r="AE40" s="132">
        <f>SUM(AIRAG!S40+ALTANSHIREE!S40+DALANGARGALAN!S40+DELGEREH!S40+IHHET!S40+MANDAX!S40+ORGON!S40+SAIXANDULAAN!S40+ULAANBADRAX!S40+HATANBULAG!S40+HOBSGOL!S40+ERDENE!S40+SAINSHAND!CM40)</f>
        <v>0</v>
      </c>
      <c r="AF40" s="132">
        <f>SUM(AIRAG!T40+ALTANSHIREE!T40+DALANGARGALAN!T40+DELGEREH!T40+IHHET!T40+MANDAX!T40+ORGON!T40+SAIXANDULAAN!T40+ULAANBADRAX!T40+HATANBULAG!T40+HOBSGOL!T40+ERDENE!T40+SAINSHAND!CN40)</f>
        <v>0</v>
      </c>
      <c r="AG40" s="132">
        <f>SUM(SAINSHAND!CO40+'ZAMIIN UUD'!BK40)</f>
        <v>0</v>
      </c>
      <c r="AH40" s="132">
        <f>SUM(SAINSHAND!CP40+'ZAMIIN UUD'!BL40)</f>
        <v>0</v>
      </c>
      <c r="AI40" s="132">
        <f>SUM(SAINSHAND!CQ40+'ZAMIIN UUD'!BM40)</f>
        <v>0</v>
      </c>
      <c r="AJ40" s="187">
        <f t="shared" si="1"/>
        <v>172550000</v>
      </c>
      <c r="AK40" s="187">
        <f t="shared" si="2"/>
        <v>35705790</v>
      </c>
      <c r="AL40" s="187">
        <f t="shared" si="3"/>
        <v>-116280960</v>
      </c>
      <c r="AM40" s="132">
        <f>SUM(AIRAG!X40+ALTANSHIREE!X40+DALANGARGALAN!X40+DELGEREH!X40+IHHET!X40+MANDAX!X40+ORGON!X40+SAIXANDULAAN!X40+ULAANBADRAX!X40+HATANBULAG!X40+HOBSGOL!X40+ERDENE!X40+SAINSHAND!CU40+'ZAMIIN UUD'!BQ40)</f>
        <v>0</v>
      </c>
      <c r="AN40" s="132">
        <f>SUM(AIRAG!Y40+ALTANSHIREE!Y40+DALANGARGALAN!Y40+DELGEREH!Y40+IHHET!Y40+MANDAX!Y40+ORGON!Y40+SAIXANDULAAN!Y40+ULAANBADRAX!Y40+HATANBULAG!Y40+HOBSGOL!Y40+ERDENE!Y40+SAINSHAND!CV40+'ZAMIIN UUD'!BR40)</f>
        <v>0</v>
      </c>
      <c r="AO40" s="132">
        <f>SUM(AIRAG!Z40+ALTANSHIREE!Z40+DALANGARGALAN!Z40+DELGEREH!Z40+IHHET!Z40+MANDAX!Z40+ORGON!Z40+SAIXANDULAAN!Z40+ULAANBADRAX!Z40+HATANBULAG!Z40+HOBSGOL!Z40+ERDENE!Z40+SAINSHAND!CW40+'ZAMIIN UUD'!BS40)</f>
        <v>0</v>
      </c>
      <c r="AP40" s="187">
        <f t="shared" si="4"/>
        <v>0</v>
      </c>
      <c r="AQ40" s="187">
        <f t="shared" si="5"/>
        <v>0</v>
      </c>
      <c r="AR40" s="187">
        <f t="shared" si="6"/>
        <v>0</v>
      </c>
      <c r="AS40" s="132">
        <f>SUM(AIRAG!AD40+ALTANSHIREE!AD40+DALANGARGALAN!AD40+DELGEREH!AD40+IHHET!AD40+MANDAX!AD40+ORGON!AD40+SAIXANDULAAN!AD40+ULAANBADRAX!AD40+HATANBULAG!AD40+HOBSGOL!AD40+ERDENE!AD40+SAINSHAND!DA40+'ZAMIIN UUD'!BW40)</f>
        <v>0</v>
      </c>
      <c r="AT40" s="132">
        <f>SUM(AIRAG!AE40+ALTANSHIREE!AE40+DALANGARGALAN!AE40+DELGEREH!AE40+IHHET!AE40+MANDAX!AE40+ORGON!AE40+SAIXANDULAAN!AE40+ULAANBADRAX!AE40+HATANBULAG!AE40+HOBSGOL!AE40+ERDENE!AE40+SAINSHAND!DB40+'ZAMIIN UUD'!BX40)</f>
        <v>0</v>
      </c>
      <c r="AU40" s="132">
        <f>SUM(AIRAG!AF40+ALTANSHIREE!AF40+DALANGARGALAN!AF40+DELGEREH!AF40+IHHET!AF40+MANDAX!AF40+ORGON!AF40+SAIXANDULAAN!AF40+ULAANBADRAX!AF40+HATANBULAG!AF40+HOBSGOL!AF40+ERDENE!AF40+SAINSHAND!DC40+'ZAMIIN UUD'!BY40)</f>
        <v>0</v>
      </c>
      <c r="AV40" s="132">
        <f>SUM(AIRAG!AG40+ALTANSHIREE!AG40+DALANGARGALAN!AG40+DELGEREH!AG40+IHHET!AG40+MANDAX!AG40+ORGON!AG40+SAIXANDULAAN!AG40+ULAANBADRAX!AG40+HATANBULAG!AG40+HOBSGOL!AG40+ERDENE!AG40+SAINSHAND!DD40+'ZAMIIN UUD'!BZ40)</f>
        <v>0</v>
      </c>
      <c r="AW40" s="132">
        <f>SUM(AIRAG!AH40+ALTANSHIREE!AH40+DALANGARGALAN!AH40+DELGEREH!AH40+IHHET!AH40+MANDAX!AH40+ORGON!AH40+SAIXANDULAAN!AH40+ULAANBADRAX!AH40+HATANBULAG!AH40+HOBSGOL!AH40+ERDENE!AH40+SAINSHAND!DE40+'ZAMIIN UUD'!CA40)</f>
        <v>0</v>
      </c>
      <c r="AX40" s="132">
        <f>SUM(AIRAG!AI40+ALTANSHIREE!AI40+DALANGARGALAN!AI40+DELGEREH!AI40+IHHET!AI40+MANDAX!AI40+ORGON!AI40+SAIXANDULAAN!AI40+ULAANBADRAX!AI40+HATANBULAG!AI40+HOBSGOL!AI40+ERDENE!AI40+SAINSHAND!DF40+'ZAMIIN UUD'!CB40)</f>
        <v>0</v>
      </c>
      <c r="AY40" s="187">
        <f t="shared" si="7"/>
        <v>0</v>
      </c>
      <c r="AZ40" s="187">
        <f t="shared" si="8"/>
        <v>0</v>
      </c>
      <c r="BA40" s="187">
        <f t="shared" si="9"/>
        <v>0</v>
      </c>
      <c r="BB40" s="187">
        <f t="shared" si="10"/>
        <v>172550000</v>
      </c>
      <c r="BC40" s="187">
        <f t="shared" si="11"/>
        <v>35705790</v>
      </c>
      <c r="BD40" s="187">
        <f t="shared" si="12"/>
        <v>-116280960</v>
      </c>
    </row>
    <row r="41" spans="1:56">
      <c r="A41" s="13">
        <v>34</v>
      </c>
      <c r="B41" s="1" t="s">
        <v>32</v>
      </c>
      <c r="C41" s="132">
        <f>SUM(AIRAG!C41+ALTANSHIREE!C41+DALANGARGALAN!C41+DELGEREH!C41+IHHET!C41+MANDAX!C41+ORGON!C41+SAIXANDULAAN!C41+ULAANBADRAX!C41+HATANBULAG!C41+HOBSGOL!C41+ERDENE!C41+SAINSHAND!C41+'ZAMIIN UUD'!C41)</f>
        <v>23500000</v>
      </c>
      <c r="D41" s="132">
        <f>SUM(AIRAG!D41+ALTANSHIREE!D41+DALANGARGALAN!D41+DELGEREH!D41+IHHET!D41+MANDAX!D41+ORGON!D41+SAIXANDULAAN!D41+ULAANBADRAX!D41+HATANBULAG!D41+HOBSGOL!D41+ERDENE!D41+SAINSHAND!D41+'ZAMIIN UUD'!D41)</f>
        <v>8500000</v>
      </c>
      <c r="E41" s="132">
        <f>SUM(AIRAG!E41+ALTANSHIREE!E41+DALANGARGALAN!E41+DELGEREH!E41+IHHET!E41+MANDAX!E41+ORGON!E41+SAIXANDULAAN!E41+ULAANBADRAX!E41+HATANBULAG!E41+HOBSGOL!E41+ERDENE!E41+SAINSHAND!E41+'ZAMIIN UUD'!E41)</f>
        <v>-12000000</v>
      </c>
      <c r="F41" s="132">
        <f>SUM(AIRAG!F41+ALTANSHIREE!F41+DALANGARGALAN!F41+DELGEREH!F41+IHHET!F41+MANDAX!F41+ORGON!F41+SAIXANDULAAN!F41+ULAANBADRAX!F41+HATANBULAG!F41+HOBSGOL!F41+ERDENE!F41+SAINSHAND!F41+SAINSHAND!L41+'ZAMIIN UUD'!F41)</f>
        <v>107500000</v>
      </c>
      <c r="G41" s="132">
        <f>SUM(AIRAG!G41+ALTANSHIREE!G41+DALANGARGALAN!G41+DELGEREH!G41+IHHET!G41+MANDAX!G41+ORGON!G41+SAIXANDULAAN!G41+ULAANBADRAX!G41+HATANBULAG!G41+HOBSGOL!G41+ERDENE!G41+SAINSHAND!G41+SAINSHAND!M41+'ZAMIIN UUD'!G41)</f>
        <v>9130000</v>
      </c>
      <c r="H41" s="132">
        <f>SUM(AIRAG!H41+ALTANSHIREE!H41+DALANGARGALAN!H41+DELGEREH!H41+IHHET!H41+MANDAX!H41+ORGON!H41+SAIXANDULAAN!H41+ULAANBADRAX!H41+HATANBULAG!H41+HOBSGOL!H41+ERDENE!H41+SAINSHAND!H41+SAINSHAND!N41+'ZAMIIN UUD'!H41)</f>
        <v>-74250000</v>
      </c>
      <c r="I41" s="132">
        <f>SUM(SAINSHAND!I41+'ZAMIIN UUD'!I41)</f>
        <v>9000000</v>
      </c>
      <c r="J41" s="132">
        <f>SUM(SAINSHAND!J41+'ZAMIIN UUD'!J41)</f>
        <v>8051850</v>
      </c>
      <c r="K41" s="132">
        <f>SUM(SAINSHAND!K41+'ZAMIIN UUD'!K41)</f>
        <v>-48150</v>
      </c>
      <c r="L41" s="132">
        <f>SUM(SAINSHAND!O41+SAINSHAND!R41+'ZAMIIN UUD'!O41)</f>
        <v>0</v>
      </c>
      <c r="M41" s="132">
        <f>SUM(SAINSHAND!P41+SAINSHAND!S41+'ZAMIIN UUD'!P41)</f>
        <v>0</v>
      </c>
      <c r="N41" s="132">
        <f>SUM(SAINSHAND!Q41+SAINSHAND!T41+'ZAMIIN UUD'!Q41)</f>
        <v>0</v>
      </c>
      <c r="O41" s="132">
        <f>SUM(SAINSHAND!U41+'ZAMIIN UUD'!L41)</f>
        <v>0</v>
      </c>
      <c r="P41" s="132">
        <f>SUM(SAINSHAND!V41+'ZAMIIN UUD'!M41)</f>
        <v>0</v>
      </c>
      <c r="Q41" s="132">
        <f>SUM(SAINSHAND!W41+'ZAMIIN UUD'!N41)</f>
        <v>0</v>
      </c>
      <c r="R41" s="132">
        <f>SUM('ZAMIIN UUD'!R41)</f>
        <v>4000000</v>
      </c>
      <c r="S41" s="132">
        <f>SUM('ZAMIIN UUD'!S41)</f>
        <v>3000000</v>
      </c>
      <c r="T41" s="132">
        <f>SUM('ZAMIIN UUD'!T41)</f>
        <v>0</v>
      </c>
      <c r="U41" s="132">
        <f>SUM(AIRAG!I41+ALTANSHIREE!I41+DALANGARGALAN!I41+DELGEREH!I41+IHHET!I41+MANDAX!I41+ORGON!I41+SAIXANDULAAN!I41+ULAANBADRAX!I41+HATANBULAG!I41+HOBSGOL!I41+ERDENE!I41+SAINSHAND!X41+'ZAMIIN UUD'!U41)</f>
        <v>0</v>
      </c>
      <c r="V41" s="132">
        <f>SUM(AIRAG!J41+ALTANSHIREE!J41+DALANGARGALAN!J41+DELGEREH!J41+IHHET!J41+MANDAX!J41+ORGON!J41+SAIXANDULAAN!J41+ULAANBADRAX!J41+HATANBULAG!J41+HOBSGOL!J41+ERDENE!J41+SAINSHAND!Y41+'ZAMIIN UUD'!V41)</f>
        <v>0</v>
      </c>
      <c r="W41" s="132">
        <f>SUM(AIRAG!K41+ALTANSHIREE!K41+DALANGARGALAN!K41+DELGEREH!K41+IHHET!K41+MANDAX!K41+ORGON!K41+SAIXANDULAAN!K41+ULAANBADRAX!K41+HATANBULAG!K41+HOBSGOL!K41+ERDENE!K41+SAINSHAND!Z41+'ZAMIIN UUD'!W41)</f>
        <v>0</v>
      </c>
      <c r="X41" s="13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3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3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3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3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3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32">
        <f>SUM(AIRAG!R41+ALTANSHIREE!R41+DALANGARGALAN!R41+DELGEREH!R41+IHHET!R41+MANDAX!R41+ORGON!R41+SAIXANDULAAN!R41+ULAANBADRAX!R41+HATANBULAG!R41+HOBSGOL!R41+ERDENE!R41+SAINSHAND!CL41)</f>
        <v>0</v>
      </c>
      <c r="AE41" s="132">
        <f>SUM(AIRAG!S41+ALTANSHIREE!S41+DALANGARGALAN!S41+DELGEREH!S41+IHHET!S41+MANDAX!S41+ORGON!S41+SAIXANDULAAN!S41+ULAANBADRAX!S41+HATANBULAG!S41+HOBSGOL!S41+ERDENE!S41+SAINSHAND!CM41)</f>
        <v>0</v>
      </c>
      <c r="AF41" s="132">
        <f>SUM(AIRAG!T41+ALTANSHIREE!T41+DALANGARGALAN!T41+DELGEREH!T41+IHHET!T41+MANDAX!T41+ORGON!T41+SAIXANDULAAN!T41+ULAANBADRAX!T41+HATANBULAG!T41+HOBSGOL!T41+ERDENE!T41+SAINSHAND!CN41)</f>
        <v>0</v>
      </c>
      <c r="AG41" s="132">
        <f>SUM(SAINSHAND!CO41+'ZAMIIN UUD'!BK41)</f>
        <v>0</v>
      </c>
      <c r="AH41" s="132">
        <f>SUM(SAINSHAND!CP41+'ZAMIIN UUD'!BL41)</f>
        <v>0</v>
      </c>
      <c r="AI41" s="132">
        <f>SUM(SAINSHAND!CQ41+'ZAMIIN UUD'!BM41)</f>
        <v>0</v>
      </c>
      <c r="AJ41" s="187">
        <f t="shared" si="1"/>
        <v>144000000</v>
      </c>
      <c r="AK41" s="187">
        <f t="shared" si="2"/>
        <v>28681850</v>
      </c>
      <c r="AL41" s="187">
        <f t="shared" si="3"/>
        <v>-86298150</v>
      </c>
      <c r="AM41" s="132">
        <f>SUM(AIRAG!X41+ALTANSHIREE!X41+DALANGARGALAN!X41+DELGEREH!X41+IHHET!X41+MANDAX!X41+ORGON!X41+SAIXANDULAAN!X41+ULAANBADRAX!X41+HATANBULAG!X41+HOBSGOL!X41+ERDENE!X41+SAINSHAND!CU41+'ZAMIIN UUD'!BQ41)</f>
        <v>0</v>
      </c>
      <c r="AN41" s="132">
        <f>SUM(AIRAG!Y41+ALTANSHIREE!Y41+DALANGARGALAN!Y41+DELGEREH!Y41+IHHET!Y41+MANDAX!Y41+ORGON!Y41+SAIXANDULAAN!Y41+ULAANBADRAX!Y41+HATANBULAG!Y41+HOBSGOL!Y41+ERDENE!Y41+SAINSHAND!CV41+'ZAMIIN UUD'!BR41)</f>
        <v>0</v>
      </c>
      <c r="AO41" s="132">
        <f>SUM(AIRAG!Z41+ALTANSHIREE!Z41+DALANGARGALAN!Z41+DELGEREH!Z41+IHHET!Z41+MANDAX!Z41+ORGON!Z41+SAIXANDULAAN!Z41+ULAANBADRAX!Z41+HATANBULAG!Z41+HOBSGOL!Z41+ERDENE!Z41+SAINSHAND!CW41+'ZAMIIN UUD'!BS41)</f>
        <v>0</v>
      </c>
      <c r="AP41" s="187">
        <f t="shared" si="4"/>
        <v>0</v>
      </c>
      <c r="AQ41" s="187">
        <f t="shared" si="5"/>
        <v>0</v>
      </c>
      <c r="AR41" s="187">
        <f t="shared" si="6"/>
        <v>0</v>
      </c>
      <c r="AS41" s="132">
        <f>SUM(AIRAG!AD41+ALTANSHIREE!AD41+DALANGARGALAN!AD41+DELGEREH!AD41+IHHET!AD41+MANDAX!AD41+ORGON!AD41+SAIXANDULAAN!AD41+ULAANBADRAX!AD41+HATANBULAG!AD41+HOBSGOL!AD41+ERDENE!AD41+SAINSHAND!DA41+'ZAMIIN UUD'!BW41)</f>
        <v>0</v>
      </c>
      <c r="AT41" s="132">
        <f>SUM(AIRAG!AE41+ALTANSHIREE!AE41+DALANGARGALAN!AE41+DELGEREH!AE41+IHHET!AE41+MANDAX!AE41+ORGON!AE41+SAIXANDULAAN!AE41+ULAANBADRAX!AE41+HATANBULAG!AE41+HOBSGOL!AE41+ERDENE!AE41+SAINSHAND!DB41+'ZAMIIN UUD'!BX41)</f>
        <v>0</v>
      </c>
      <c r="AU41" s="132">
        <f>SUM(AIRAG!AF41+ALTANSHIREE!AF41+DALANGARGALAN!AF41+DELGEREH!AF41+IHHET!AF41+MANDAX!AF41+ORGON!AF41+SAIXANDULAAN!AF41+ULAANBADRAX!AF41+HATANBULAG!AF41+HOBSGOL!AF41+ERDENE!AF41+SAINSHAND!DC41+'ZAMIIN UUD'!BY41)</f>
        <v>0</v>
      </c>
      <c r="AV41" s="132">
        <f>SUM(AIRAG!AG41+ALTANSHIREE!AG41+DALANGARGALAN!AG41+DELGEREH!AG41+IHHET!AG41+MANDAX!AG41+ORGON!AG41+SAIXANDULAAN!AG41+ULAANBADRAX!AG41+HATANBULAG!AG41+HOBSGOL!AG41+ERDENE!AG41+SAINSHAND!DD41+'ZAMIIN UUD'!BZ41)</f>
        <v>0</v>
      </c>
      <c r="AW41" s="132">
        <f>SUM(AIRAG!AH41+ALTANSHIREE!AH41+DALANGARGALAN!AH41+DELGEREH!AH41+IHHET!AH41+MANDAX!AH41+ORGON!AH41+SAIXANDULAAN!AH41+ULAANBADRAX!AH41+HATANBULAG!AH41+HOBSGOL!AH41+ERDENE!AH41+SAINSHAND!DE41+'ZAMIIN UUD'!CA41)</f>
        <v>0</v>
      </c>
      <c r="AX41" s="132">
        <f>SUM(AIRAG!AI41+ALTANSHIREE!AI41+DALANGARGALAN!AI41+DELGEREH!AI41+IHHET!AI41+MANDAX!AI41+ORGON!AI41+SAIXANDULAAN!AI41+ULAANBADRAX!AI41+HATANBULAG!AI41+HOBSGOL!AI41+ERDENE!AI41+SAINSHAND!DF41+'ZAMIIN UUD'!CB41)</f>
        <v>0</v>
      </c>
      <c r="AY41" s="187">
        <f t="shared" si="7"/>
        <v>0</v>
      </c>
      <c r="AZ41" s="187">
        <f t="shared" si="8"/>
        <v>0</v>
      </c>
      <c r="BA41" s="187">
        <f t="shared" si="9"/>
        <v>0</v>
      </c>
      <c r="BB41" s="187">
        <f t="shared" si="10"/>
        <v>144000000</v>
      </c>
      <c r="BC41" s="187">
        <f t="shared" si="11"/>
        <v>28681850</v>
      </c>
      <c r="BD41" s="187">
        <f t="shared" si="12"/>
        <v>-86298150</v>
      </c>
    </row>
    <row r="42" spans="1:56">
      <c r="A42" s="13">
        <v>35</v>
      </c>
      <c r="B42" s="1" t="s">
        <v>41</v>
      </c>
      <c r="C42" s="132">
        <f>SUM(AIRAG!C42+ALTANSHIREE!C42+DALANGARGALAN!C42+DELGEREH!C42+IHHET!C42+MANDAX!C42+ORGON!C42+SAIXANDULAAN!C42+ULAANBADRAX!C42+HATANBULAG!C42+HOBSGOL!C42+ERDENE!C42+SAINSHAND!C42+'ZAMIIN UUD'!C42)</f>
        <v>0</v>
      </c>
      <c r="D42" s="132">
        <f>SUM(AIRAG!D42+ALTANSHIREE!D42+DALANGARGALAN!D42+DELGEREH!D42+IHHET!D42+MANDAX!D42+ORGON!D42+SAIXANDULAAN!D42+ULAANBADRAX!D42+HATANBULAG!D42+HOBSGOL!D42+ERDENE!D42+SAINSHAND!D42+'ZAMIIN UUD'!D42)</f>
        <v>0</v>
      </c>
      <c r="E42" s="132">
        <f>SUM(AIRAG!E42+ALTANSHIREE!E42+DALANGARGALAN!E42+DELGEREH!E42+IHHET!E42+MANDAX!E42+ORGON!E42+SAIXANDULAAN!E42+ULAANBADRAX!E42+HATANBULAG!E42+HOBSGOL!E42+ERDENE!E42+SAINSHAND!E42+'ZAMIIN UUD'!E42)</f>
        <v>0</v>
      </c>
      <c r="F42" s="132">
        <f>SUM(AIRAG!F42+ALTANSHIREE!F42+DALANGARGALAN!F42+DELGEREH!F42+IHHET!F42+MANDAX!F42+ORGON!F42+SAIXANDULAAN!F42+ULAANBADRAX!F42+HATANBULAG!F42+HOBSGOL!F42+ERDENE!F42+SAINSHAND!F42+SAINSHAND!L42+'ZAMIIN UUD'!F42)</f>
        <v>5250400</v>
      </c>
      <c r="G42" s="132">
        <f>SUM(AIRAG!G42+ALTANSHIREE!G42+DALANGARGALAN!G42+DELGEREH!G42+IHHET!G42+MANDAX!G42+ORGON!G42+SAIXANDULAAN!G42+ULAANBADRAX!G42+HATANBULAG!G42+HOBSGOL!G42+ERDENE!G42+SAINSHAND!G42+SAINSHAND!M42+'ZAMIIN UUD'!G42)</f>
        <v>0</v>
      </c>
      <c r="H42" s="132">
        <f>SUM(AIRAG!H42+ALTANSHIREE!H42+DALANGARGALAN!H42+DELGEREH!H42+IHHET!H42+MANDAX!H42+ORGON!H42+SAIXANDULAAN!H42+ULAANBADRAX!H42+HATANBULAG!H42+HOBSGOL!H42+ERDENE!H42+SAINSHAND!H42+SAINSHAND!N42+'ZAMIIN UUD'!H42)</f>
        <v>-250400</v>
      </c>
      <c r="I42" s="132">
        <f>SUM(SAINSHAND!I42+'ZAMIIN UUD'!I42)</f>
        <v>9000000</v>
      </c>
      <c r="J42" s="132">
        <f>SUM(SAINSHAND!J42+'ZAMIIN UUD'!J42)</f>
        <v>5065140</v>
      </c>
      <c r="K42" s="132">
        <f>SUM(SAINSHAND!K42+'ZAMIIN UUD'!K42)</f>
        <v>-3934860</v>
      </c>
      <c r="L42" s="132">
        <f>SUM(SAINSHAND!O42+SAINSHAND!R42+'ZAMIIN UUD'!O42)</f>
        <v>0</v>
      </c>
      <c r="M42" s="132">
        <f>SUM(SAINSHAND!P42+SAINSHAND!S42+'ZAMIIN UUD'!P42)</f>
        <v>0</v>
      </c>
      <c r="N42" s="132">
        <f>SUM(SAINSHAND!Q42+SAINSHAND!T42+'ZAMIIN UUD'!Q42)</f>
        <v>0</v>
      </c>
      <c r="O42" s="132">
        <f>SUM(SAINSHAND!U42+'ZAMIIN UUD'!L42)</f>
        <v>0</v>
      </c>
      <c r="P42" s="132">
        <f>SUM(SAINSHAND!V42+'ZAMIIN UUD'!M42)</f>
        <v>0</v>
      </c>
      <c r="Q42" s="132">
        <f>SUM(SAINSHAND!W42+'ZAMIIN UUD'!N42)</f>
        <v>0</v>
      </c>
      <c r="R42" s="132">
        <f>SUM('ZAMIIN UUD'!R42)</f>
        <v>1800000</v>
      </c>
      <c r="S42" s="132">
        <f>SUM('ZAMIIN UUD'!S42)</f>
        <v>600000</v>
      </c>
      <c r="T42" s="132">
        <f>SUM('ZAMIIN UUD'!T42)</f>
        <v>0</v>
      </c>
      <c r="U42" s="132">
        <f>SUM(AIRAG!I42+ALTANSHIREE!I42+DALANGARGALAN!I42+DELGEREH!I42+IHHET!I42+MANDAX!I42+ORGON!I42+SAIXANDULAAN!I42+ULAANBADRAX!I42+HATANBULAG!I42+HOBSGOL!I42+ERDENE!I42+SAINSHAND!X42+'ZAMIIN UUD'!U42)</f>
        <v>0</v>
      </c>
      <c r="V42" s="132">
        <f>SUM(AIRAG!J42+ALTANSHIREE!J42+DALANGARGALAN!J42+DELGEREH!J42+IHHET!J42+MANDAX!J42+ORGON!J42+SAIXANDULAAN!J42+ULAANBADRAX!J42+HATANBULAG!J42+HOBSGOL!J42+ERDENE!J42+SAINSHAND!Y42+'ZAMIIN UUD'!V42)</f>
        <v>0</v>
      </c>
      <c r="W42" s="132">
        <f>SUM(AIRAG!K42+ALTANSHIREE!K42+DALANGARGALAN!K42+DELGEREH!K42+IHHET!K42+MANDAX!K42+ORGON!K42+SAIXANDULAAN!K42+ULAANBADRAX!K42+HATANBULAG!K42+HOBSGOL!K42+ERDENE!K42+SAINSHAND!Z42+'ZAMIIN UUD'!W42)</f>
        <v>0</v>
      </c>
      <c r="X42" s="13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3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3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3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3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3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32">
        <f>SUM(AIRAG!R42+ALTANSHIREE!R42+DALANGARGALAN!R42+DELGEREH!R42+IHHET!R42+MANDAX!R42+ORGON!R42+SAIXANDULAAN!R42+ULAANBADRAX!R42+HATANBULAG!R42+HOBSGOL!R42+ERDENE!R42+SAINSHAND!CL42)</f>
        <v>0</v>
      </c>
      <c r="AE42" s="132">
        <f>SUM(AIRAG!S42+ALTANSHIREE!S42+DALANGARGALAN!S42+DELGEREH!S42+IHHET!S42+MANDAX!S42+ORGON!S42+SAIXANDULAAN!S42+ULAANBADRAX!S42+HATANBULAG!S42+HOBSGOL!S42+ERDENE!S42+SAINSHAND!CM42)</f>
        <v>0</v>
      </c>
      <c r="AF42" s="132">
        <f>SUM(AIRAG!T42+ALTANSHIREE!T42+DALANGARGALAN!T42+DELGEREH!T42+IHHET!T42+MANDAX!T42+ORGON!T42+SAIXANDULAAN!T42+ULAANBADRAX!T42+HATANBULAG!T42+HOBSGOL!T42+ERDENE!T42+SAINSHAND!CN42)</f>
        <v>0</v>
      </c>
      <c r="AG42" s="132">
        <f>SUM(SAINSHAND!CO42+'ZAMIIN UUD'!BK42)</f>
        <v>0</v>
      </c>
      <c r="AH42" s="132">
        <f>SUM(SAINSHAND!CP42+'ZAMIIN UUD'!BL42)</f>
        <v>0</v>
      </c>
      <c r="AI42" s="132">
        <f>SUM(SAINSHAND!CQ42+'ZAMIIN UUD'!BM42)</f>
        <v>0</v>
      </c>
      <c r="AJ42" s="187">
        <f t="shared" si="1"/>
        <v>16050400</v>
      </c>
      <c r="AK42" s="187">
        <f t="shared" si="2"/>
        <v>5665140</v>
      </c>
      <c r="AL42" s="187">
        <f t="shared" si="3"/>
        <v>-4185260</v>
      </c>
      <c r="AM42" s="132">
        <f>SUM(AIRAG!X42+ALTANSHIREE!X42+DALANGARGALAN!X42+DELGEREH!X42+IHHET!X42+MANDAX!X42+ORGON!X42+SAIXANDULAAN!X42+ULAANBADRAX!X42+HATANBULAG!X42+HOBSGOL!X42+ERDENE!X42+SAINSHAND!CU42+'ZAMIIN UUD'!BQ42)</f>
        <v>0</v>
      </c>
      <c r="AN42" s="132">
        <f>SUM(AIRAG!Y42+ALTANSHIREE!Y42+DALANGARGALAN!Y42+DELGEREH!Y42+IHHET!Y42+MANDAX!Y42+ORGON!Y42+SAIXANDULAAN!Y42+ULAANBADRAX!Y42+HATANBULAG!Y42+HOBSGOL!Y42+ERDENE!Y42+SAINSHAND!CV42+'ZAMIIN UUD'!BR42)</f>
        <v>0</v>
      </c>
      <c r="AO42" s="132">
        <f>SUM(AIRAG!Z42+ALTANSHIREE!Z42+DALANGARGALAN!Z42+DELGEREH!Z42+IHHET!Z42+MANDAX!Z42+ORGON!Z42+SAIXANDULAAN!Z42+ULAANBADRAX!Z42+HATANBULAG!Z42+HOBSGOL!Z42+ERDENE!Z42+SAINSHAND!CW42+'ZAMIIN UUD'!BS42)</f>
        <v>0</v>
      </c>
      <c r="AP42" s="187">
        <f t="shared" si="4"/>
        <v>0</v>
      </c>
      <c r="AQ42" s="187">
        <f t="shared" si="5"/>
        <v>0</v>
      </c>
      <c r="AR42" s="187">
        <f t="shared" si="6"/>
        <v>0</v>
      </c>
      <c r="AS42" s="132">
        <f>SUM(AIRAG!AD42+ALTANSHIREE!AD42+DALANGARGALAN!AD42+DELGEREH!AD42+IHHET!AD42+MANDAX!AD42+ORGON!AD42+SAIXANDULAAN!AD42+ULAANBADRAX!AD42+HATANBULAG!AD42+HOBSGOL!AD42+ERDENE!AD42+SAINSHAND!DA42+'ZAMIIN UUD'!BW42)</f>
        <v>0</v>
      </c>
      <c r="AT42" s="132">
        <f>SUM(AIRAG!AE42+ALTANSHIREE!AE42+DALANGARGALAN!AE42+DELGEREH!AE42+IHHET!AE42+MANDAX!AE42+ORGON!AE42+SAIXANDULAAN!AE42+ULAANBADRAX!AE42+HATANBULAG!AE42+HOBSGOL!AE42+ERDENE!AE42+SAINSHAND!DB42+'ZAMIIN UUD'!BX42)</f>
        <v>0</v>
      </c>
      <c r="AU42" s="132">
        <f>SUM(AIRAG!AF42+ALTANSHIREE!AF42+DALANGARGALAN!AF42+DELGEREH!AF42+IHHET!AF42+MANDAX!AF42+ORGON!AF42+SAIXANDULAAN!AF42+ULAANBADRAX!AF42+HATANBULAG!AF42+HOBSGOL!AF42+ERDENE!AF42+SAINSHAND!DC42+'ZAMIIN UUD'!BY42)</f>
        <v>0</v>
      </c>
      <c r="AV42" s="132">
        <f>SUM(AIRAG!AG42+ALTANSHIREE!AG42+DALANGARGALAN!AG42+DELGEREH!AG42+IHHET!AG42+MANDAX!AG42+ORGON!AG42+SAIXANDULAAN!AG42+ULAANBADRAX!AG42+HATANBULAG!AG42+HOBSGOL!AG42+ERDENE!AG42+SAINSHAND!DD42+'ZAMIIN UUD'!BZ42)</f>
        <v>0</v>
      </c>
      <c r="AW42" s="132">
        <f>SUM(AIRAG!AH42+ALTANSHIREE!AH42+DALANGARGALAN!AH42+DELGEREH!AH42+IHHET!AH42+MANDAX!AH42+ORGON!AH42+SAIXANDULAAN!AH42+ULAANBADRAX!AH42+HATANBULAG!AH42+HOBSGOL!AH42+ERDENE!AH42+SAINSHAND!DE42+'ZAMIIN UUD'!CA42)</f>
        <v>0</v>
      </c>
      <c r="AX42" s="132">
        <f>SUM(AIRAG!AI42+ALTANSHIREE!AI42+DALANGARGALAN!AI42+DELGEREH!AI42+IHHET!AI42+MANDAX!AI42+ORGON!AI42+SAIXANDULAAN!AI42+ULAANBADRAX!AI42+HATANBULAG!AI42+HOBSGOL!AI42+ERDENE!AI42+SAINSHAND!DF42+'ZAMIIN UUD'!CB42)</f>
        <v>0</v>
      </c>
      <c r="AY42" s="187">
        <f t="shared" si="7"/>
        <v>0</v>
      </c>
      <c r="AZ42" s="187">
        <f t="shared" si="8"/>
        <v>0</v>
      </c>
      <c r="BA42" s="187">
        <f t="shared" si="9"/>
        <v>0</v>
      </c>
      <c r="BB42" s="187">
        <f t="shared" si="10"/>
        <v>16050400</v>
      </c>
      <c r="BC42" s="187">
        <f t="shared" si="11"/>
        <v>5665140</v>
      </c>
      <c r="BD42" s="187">
        <f t="shared" si="12"/>
        <v>-4185260</v>
      </c>
    </row>
    <row r="43" spans="1:56">
      <c r="A43" s="13">
        <v>36</v>
      </c>
      <c r="B43" s="15" t="s">
        <v>33</v>
      </c>
      <c r="C43" s="132">
        <f>SUM(AIRAG!C43+ALTANSHIREE!C43+DALANGARGALAN!C43+DELGEREH!C43+IHHET!C43+MANDAX!C43+ORGON!C43+SAIXANDULAAN!C43+ULAANBADRAX!C43+HATANBULAG!C43+HOBSGOL!C43+ERDENE!C43+SAINSHAND!C43+'ZAMIIN UUD'!C43)</f>
        <v>13750000</v>
      </c>
      <c r="D43" s="132">
        <f>SUM(AIRAG!D43+ALTANSHIREE!D43+DALANGARGALAN!D43+DELGEREH!D43+IHHET!D43+MANDAX!D43+ORGON!D43+SAIXANDULAAN!D43+ULAANBADRAX!D43+HATANBULAG!D43+HOBSGOL!D43+ERDENE!D43+SAINSHAND!D43+'ZAMIIN UUD'!D43)</f>
        <v>5972000</v>
      </c>
      <c r="E43" s="132">
        <f>SUM(AIRAG!E43+ALTANSHIREE!E43+DALANGARGALAN!E43+DELGEREH!E43+IHHET!E43+MANDAX!E43+ORGON!E43+SAIXANDULAAN!E43+ULAANBADRAX!E43+HATANBULAG!E43+HOBSGOL!E43+ERDENE!E43+SAINSHAND!E43+'ZAMIIN UUD'!E43)</f>
        <v>-7619000</v>
      </c>
      <c r="F43" s="132">
        <f>SUM(AIRAG!F43+ALTANSHIREE!F43+DALANGARGALAN!F43+DELGEREH!F43+IHHET!F43+MANDAX!F43+ORGON!F43+SAIXANDULAAN!F43+ULAANBADRAX!F43+HATANBULAG!F43+HOBSGOL!F43+ERDENE!F43+SAINSHAND!F43+SAINSHAND!L43+'ZAMIIN UUD'!F43)</f>
        <v>146649000</v>
      </c>
      <c r="G43" s="132">
        <f>SUM(AIRAG!G43+ALTANSHIREE!G43+DALANGARGALAN!G43+DELGEREH!G43+IHHET!G43+MANDAX!G43+ORGON!G43+SAIXANDULAAN!G43+ULAANBADRAX!G43+HATANBULAG!G43+HOBSGOL!G43+ERDENE!G43+SAINSHAND!G43+SAINSHAND!M43+'ZAMIIN UUD'!G43)</f>
        <v>98653975</v>
      </c>
      <c r="H43" s="132">
        <f>SUM(AIRAG!H43+ALTANSHIREE!H43+DALANGARGALAN!H43+DELGEREH!H43+IHHET!H43+MANDAX!H43+ORGON!H43+SAIXANDULAAN!H43+ULAANBADRAX!H43+HATANBULAG!H43+HOBSGOL!H43+ERDENE!H43+SAINSHAND!H43+SAINSHAND!N43+'ZAMIIN UUD'!H43)</f>
        <v>-42085565</v>
      </c>
      <c r="I43" s="132">
        <f>SUM(SAINSHAND!I43+'ZAMIIN UUD'!I43)</f>
        <v>112868700</v>
      </c>
      <c r="J43" s="132">
        <f>SUM(SAINSHAND!J43+'ZAMIIN UUD'!J43)</f>
        <v>108869700</v>
      </c>
      <c r="K43" s="132">
        <f>SUM(SAINSHAND!K43+'ZAMIIN UUD'!K43)</f>
        <v>0</v>
      </c>
      <c r="L43" s="132">
        <f>SUM(SAINSHAND!O43+SAINSHAND!R43+'ZAMIIN UUD'!O43)</f>
        <v>62400000</v>
      </c>
      <c r="M43" s="132">
        <f>SUM(SAINSHAND!P43+SAINSHAND!S43+'ZAMIIN UUD'!P43)</f>
        <v>61368630</v>
      </c>
      <c r="N43" s="132">
        <f>SUM(SAINSHAND!Q43+SAINSHAND!T43+'ZAMIIN UUD'!Q43)</f>
        <v>-1031370</v>
      </c>
      <c r="O43" s="132">
        <f>SUM(SAINSHAND!U43+'ZAMIIN UUD'!L43)</f>
        <v>0</v>
      </c>
      <c r="P43" s="132">
        <f>SUM(SAINSHAND!V43+'ZAMIIN UUD'!M43)</f>
        <v>0</v>
      </c>
      <c r="Q43" s="132">
        <f>SUM(SAINSHAND!W43+'ZAMIIN UUD'!N43)</f>
        <v>0</v>
      </c>
      <c r="R43" s="132">
        <f>SUM('ZAMIIN UUD'!R43)</f>
        <v>6000000</v>
      </c>
      <c r="S43" s="132">
        <f>SUM('ZAMIIN UUD'!S43)</f>
        <v>5000000</v>
      </c>
      <c r="T43" s="132">
        <f>SUM('ZAMIIN UUD'!T43)</f>
        <v>0</v>
      </c>
      <c r="U43" s="132">
        <f>SUM(AIRAG!I43+ALTANSHIREE!I43+DALANGARGALAN!I43+DELGEREH!I43+IHHET!I43+MANDAX!I43+ORGON!I43+SAIXANDULAAN!I43+ULAANBADRAX!I43+HATANBULAG!I43+HOBSGOL!I43+ERDENE!I43+SAINSHAND!X43+'ZAMIIN UUD'!U43)</f>
        <v>29000000</v>
      </c>
      <c r="V43" s="132">
        <f>SUM(AIRAG!J43+ALTANSHIREE!J43+DALANGARGALAN!J43+DELGEREH!J43+IHHET!J43+MANDAX!J43+ORGON!J43+SAIXANDULAAN!J43+ULAANBADRAX!J43+HATANBULAG!J43+HOBSGOL!J43+ERDENE!J43+SAINSHAND!Y43+'ZAMIIN UUD'!V43)</f>
        <v>14549170</v>
      </c>
      <c r="W43" s="132">
        <f>SUM(AIRAG!K43+ALTANSHIREE!K43+DALANGARGALAN!K43+DELGEREH!K43+IHHET!K43+MANDAX!K43+ORGON!K43+SAIXANDULAAN!K43+ULAANBADRAX!K43+HATANBULAG!K43+HOBSGOL!K43+ERDENE!K43+SAINSHAND!Z43+'ZAMIIN UUD'!W43)</f>
        <v>-14449930</v>
      </c>
      <c r="X43" s="13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99000000</v>
      </c>
      <c r="Y43" s="13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37153938.170000002</v>
      </c>
      <c r="Z43" s="13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-45955861.829999998</v>
      </c>
      <c r="AA43" s="13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70000000</v>
      </c>
      <c r="AB43" s="13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25986500</v>
      </c>
      <c r="AC43" s="13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-44008500</v>
      </c>
      <c r="AD43" s="132">
        <f>SUM(AIRAG!R43+ALTANSHIREE!R43+DALANGARGALAN!R43+DELGEREH!R43+IHHET!R43+MANDAX!R43+ORGON!R43+SAIXANDULAAN!R43+ULAANBADRAX!R43+HATANBULAG!R43+HOBSGOL!R43+ERDENE!R43+SAINSHAND!CL43)</f>
        <v>65000000</v>
      </c>
      <c r="AE43" s="132">
        <f>SUM(AIRAG!S43+ALTANSHIREE!S43+DALANGARGALAN!S43+DELGEREH!S43+IHHET!S43+MANDAX!S43+ORGON!S43+SAIXANDULAAN!S43+ULAANBADRAX!S43+HATANBULAG!S43+HOBSGOL!S43+ERDENE!S43+SAINSHAND!CM43)</f>
        <v>35897960</v>
      </c>
      <c r="AF43" s="132">
        <f>SUM(AIRAG!T43+ALTANSHIREE!T43+DALANGARGALAN!T43+DELGEREH!T43+IHHET!T43+MANDAX!T43+ORGON!T43+SAIXANDULAAN!T43+ULAANBADRAX!T43+HATANBULAG!T43+HOBSGOL!T43+ERDENE!T43+SAINSHAND!CN43)</f>
        <v>-28110990</v>
      </c>
      <c r="AG43" s="132">
        <f>SUM(SAINSHAND!CO43+'ZAMIIN UUD'!BK43)</f>
        <v>0</v>
      </c>
      <c r="AH43" s="132">
        <f>SUM(SAINSHAND!CP43+'ZAMIIN UUD'!BL43)</f>
        <v>0</v>
      </c>
      <c r="AI43" s="132">
        <f>SUM(SAINSHAND!CQ43+'ZAMIIN UUD'!BM43)</f>
        <v>0</v>
      </c>
      <c r="AJ43" s="187">
        <f t="shared" si="1"/>
        <v>604667700</v>
      </c>
      <c r="AK43" s="187">
        <f t="shared" si="2"/>
        <v>393451873.17000002</v>
      </c>
      <c r="AL43" s="187">
        <f t="shared" si="3"/>
        <v>-183261216.82999998</v>
      </c>
      <c r="AM43" s="132">
        <f>SUM(AIRAG!X43+ALTANSHIREE!X43+DALANGARGALAN!X43+DELGEREH!X43+IHHET!X43+MANDAX!X43+ORGON!X43+SAIXANDULAAN!X43+ULAANBADRAX!X43+HATANBULAG!X43+HOBSGOL!X43+ERDENE!X43+SAINSHAND!CU43+'ZAMIIN UUD'!BQ43)</f>
        <v>0</v>
      </c>
      <c r="AN43" s="132">
        <f>SUM(AIRAG!Y43+ALTANSHIREE!Y43+DALANGARGALAN!Y43+DELGEREH!Y43+IHHET!Y43+MANDAX!Y43+ORGON!Y43+SAIXANDULAAN!Y43+ULAANBADRAX!Y43+HATANBULAG!Y43+HOBSGOL!Y43+ERDENE!Y43+SAINSHAND!CV43+'ZAMIIN UUD'!BR43)</f>
        <v>0</v>
      </c>
      <c r="AO43" s="132">
        <f>SUM(AIRAG!Z43+ALTANSHIREE!Z43+DALANGARGALAN!Z43+DELGEREH!Z43+IHHET!Z43+MANDAX!Z43+ORGON!Z43+SAIXANDULAAN!Z43+ULAANBADRAX!Z43+HATANBULAG!Z43+HOBSGOL!Z43+ERDENE!Z43+SAINSHAND!CW43+'ZAMIIN UUD'!BS43)</f>
        <v>0</v>
      </c>
      <c r="AP43" s="187">
        <f t="shared" si="4"/>
        <v>0</v>
      </c>
      <c r="AQ43" s="187">
        <f t="shared" si="5"/>
        <v>0</v>
      </c>
      <c r="AR43" s="187">
        <f t="shared" si="6"/>
        <v>0</v>
      </c>
      <c r="AS43" s="132">
        <f>SUM(AIRAG!AD43+ALTANSHIREE!AD43+DALANGARGALAN!AD43+DELGEREH!AD43+IHHET!AD43+MANDAX!AD43+ORGON!AD43+SAIXANDULAAN!AD43+ULAANBADRAX!AD43+HATANBULAG!AD43+HOBSGOL!AD43+ERDENE!AD43+SAINSHAND!DA43+'ZAMIIN UUD'!BW43)</f>
        <v>0</v>
      </c>
      <c r="AT43" s="132">
        <f>SUM(AIRAG!AE43+ALTANSHIREE!AE43+DALANGARGALAN!AE43+DELGEREH!AE43+IHHET!AE43+MANDAX!AE43+ORGON!AE43+SAIXANDULAAN!AE43+ULAANBADRAX!AE43+HATANBULAG!AE43+HOBSGOL!AE43+ERDENE!AE43+SAINSHAND!DB43+'ZAMIIN UUD'!BX43)</f>
        <v>0</v>
      </c>
      <c r="AU43" s="132">
        <f>SUM(AIRAG!AF43+ALTANSHIREE!AF43+DALANGARGALAN!AF43+DELGEREH!AF43+IHHET!AF43+MANDAX!AF43+ORGON!AF43+SAIXANDULAAN!AF43+ULAANBADRAX!AF43+HATANBULAG!AF43+HOBSGOL!AF43+ERDENE!AF43+SAINSHAND!DC43+'ZAMIIN UUD'!BY43)</f>
        <v>0</v>
      </c>
      <c r="AV43" s="132">
        <f>SUM(AIRAG!AG43+ALTANSHIREE!AG43+DALANGARGALAN!AG43+DELGEREH!AG43+IHHET!AG43+MANDAX!AG43+ORGON!AG43+SAIXANDULAAN!AG43+ULAANBADRAX!AG43+HATANBULAG!AG43+HOBSGOL!AG43+ERDENE!AG43+SAINSHAND!DD43+'ZAMIIN UUD'!BZ43)</f>
        <v>0</v>
      </c>
      <c r="AW43" s="132">
        <f>SUM(AIRAG!AH43+ALTANSHIREE!AH43+DALANGARGALAN!AH43+DELGEREH!AH43+IHHET!AH43+MANDAX!AH43+ORGON!AH43+SAIXANDULAAN!AH43+ULAANBADRAX!AH43+HATANBULAG!AH43+HOBSGOL!AH43+ERDENE!AH43+SAINSHAND!DE43+'ZAMIIN UUD'!CA43)</f>
        <v>0</v>
      </c>
      <c r="AX43" s="132">
        <f>SUM(AIRAG!AI43+ALTANSHIREE!AI43+DALANGARGALAN!AI43+DELGEREH!AI43+IHHET!AI43+MANDAX!AI43+ORGON!AI43+SAIXANDULAAN!AI43+ULAANBADRAX!AI43+HATANBULAG!AI43+HOBSGOL!AI43+ERDENE!AI43+SAINSHAND!DF43+'ZAMIIN UUD'!CB43)</f>
        <v>0</v>
      </c>
      <c r="AY43" s="187">
        <f t="shared" si="7"/>
        <v>0</v>
      </c>
      <c r="AZ43" s="187">
        <f t="shared" si="8"/>
        <v>0</v>
      </c>
      <c r="BA43" s="187">
        <f t="shared" si="9"/>
        <v>0</v>
      </c>
      <c r="BB43" s="187">
        <f t="shared" si="10"/>
        <v>604667700</v>
      </c>
      <c r="BC43" s="187">
        <f t="shared" si="11"/>
        <v>393451873.17000002</v>
      </c>
      <c r="BD43" s="187">
        <f t="shared" si="12"/>
        <v>-183261216.82999998</v>
      </c>
    </row>
    <row r="44" spans="1:56">
      <c r="A44" s="13">
        <v>37</v>
      </c>
      <c r="B44" s="1" t="s">
        <v>38</v>
      </c>
      <c r="C44" s="132">
        <f>SUM(AIRAG!C44+ALTANSHIREE!C44+DALANGARGALAN!C44+DELGEREH!C44+IHHET!C44+MANDAX!C44+ORGON!C44+SAIXANDULAAN!C44+ULAANBADRAX!C44+HATANBULAG!C44+HOBSGOL!C44+ERDENE!C44+SAINSHAND!C44+'ZAMIIN UUD'!C44)</f>
        <v>21242000</v>
      </c>
      <c r="D44" s="132">
        <f>SUM(AIRAG!D44+ALTANSHIREE!D44+DALANGARGALAN!D44+DELGEREH!D44+IHHET!D44+MANDAX!D44+ORGON!D44+SAIXANDULAAN!D44+ULAANBADRAX!D44+HATANBULAG!D44+HOBSGOL!D44+ERDENE!D44+SAINSHAND!D44+'ZAMIIN UUD'!D44)</f>
        <v>10093000</v>
      </c>
      <c r="E44" s="132">
        <f>SUM(AIRAG!E44+ALTANSHIREE!E44+DALANGARGALAN!E44+DELGEREH!E44+IHHET!E44+MANDAX!E44+ORGON!E44+SAIXANDULAAN!E44+ULAANBADRAX!E44+HATANBULAG!E44+HOBSGOL!E44+ERDENE!E44+SAINSHAND!E44+'ZAMIIN UUD'!E44)</f>
        <v>-5190000</v>
      </c>
      <c r="F44" s="132">
        <f>SUM(AIRAG!F44+ALTANSHIREE!F44+DALANGARGALAN!F44+DELGEREH!F44+IHHET!F44+MANDAX!F44+ORGON!F44+SAIXANDULAAN!F44+ULAANBADRAX!F44+HATANBULAG!F44+HOBSGOL!F44+ERDENE!F44+SAINSHAND!F44+SAINSHAND!L44+'ZAMIIN UUD'!F44)</f>
        <v>116228900</v>
      </c>
      <c r="G44" s="132">
        <f>SUM(AIRAG!G44+ALTANSHIREE!G44+DALANGARGALAN!G44+DELGEREH!G44+IHHET!G44+MANDAX!G44+ORGON!G44+SAIXANDULAAN!G44+ULAANBADRAX!G44+HATANBULAG!G44+HOBSGOL!G44+ERDENE!G44+SAINSHAND!G44+SAINSHAND!M44+'ZAMIIN UUD'!G44)</f>
        <v>56483012</v>
      </c>
      <c r="H44" s="132">
        <f>SUM(AIRAG!H44+ALTANSHIREE!H44+DALANGARGALAN!H44+DELGEREH!H44+IHHET!H44+MANDAX!H44+ORGON!H44+SAIXANDULAAN!H44+ULAANBADRAX!H44+HATANBULAG!H44+HOBSGOL!H44+ERDENE!H44+SAINSHAND!H44+SAINSHAND!N44+'ZAMIIN UUD'!H44)</f>
        <v>-14868000</v>
      </c>
      <c r="I44" s="132">
        <f>SUM(SAINSHAND!I44+'ZAMIIN UUD'!I44)</f>
        <v>5500000</v>
      </c>
      <c r="J44" s="132">
        <f>SUM(SAINSHAND!J44+'ZAMIIN UUD'!J44)</f>
        <v>596000</v>
      </c>
      <c r="K44" s="132">
        <f>SUM(SAINSHAND!K44+'ZAMIIN UUD'!K44)</f>
        <v>-1000000</v>
      </c>
      <c r="L44" s="132">
        <f>SUM(SAINSHAND!O44+SAINSHAND!R44+'ZAMIIN UUD'!O44)</f>
        <v>0</v>
      </c>
      <c r="M44" s="132">
        <f>SUM(SAINSHAND!P44+SAINSHAND!S44+'ZAMIIN UUD'!P44)</f>
        <v>0</v>
      </c>
      <c r="N44" s="132">
        <f>SUM(SAINSHAND!Q44+SAINSHAND!T44+'ZAMIIN UUD'!Q44)</f>
        <v>0</v>
      </c>
      <c r="O44" s="132">
        <f>SUM(SAINSHAND!U44+'ZAMIIN UUD'!L44)</f>
        <v>0</v>
      </c>
      <c r="P44" s="132">
        <f>SUM(SAINSHAND!V44+'ZAMIIN UUD'!M44)</f>
        <v>0</v>
      </c>
      <c r="Q44" s="132">
        <f>SUM(SAINSHAND!W44+'ZAMIIN UUD'!N44)</f>
        <v>0</v>
      </c>
      <c r="R44" s="132">
        <f>SUM('ZAMIIN UUD'!R44)</f>
        <v>3000000</v>
      </c>
      <c r="S44" s="132">
        <f>SUM('ZAMIIN UUD'!S44)</f>
        <v>1500000</v>
      </c>
      <c r="T44" s="132">
        <f>SUM('ZAMIIN UUD'!T44)</f>
        <v>0</v>
      </c>
      <c r="U44" s="132">
        <f>SUM(AIRAG!I44+ALTANSHIREE!I44+DALANGARGALAN!I44+DELGEREH!I44+IHHET!I44+MANDAX!I44+ORGON!I44+SAIXANDULAAN!I44+ULAANBADRAX!I44+HATANBULAG!I44+HOBSGOL!I44+ERDENE!I44+SAINSHAND!X44+'ZAMIIN UUD'!U44)</f>
        <v>0</v>
      </c>
      <c r="V44" s="132">
        <f>SUM(AIRAG!J44+ALTANSHIREE!J44+DALANGARGALAN!J44+DELGEREH!J44+IHHET!J44+MANDAX!J44+ORGON!J44+SAIXANDULAAN!J44+ULAANBADRAX!J44+HATANBULAG!J44+HOBSGOL!J44+ERDENE!J44+SAINSHAND!Y44+'ZAMIIN UUD'!V44)</f>
        <v>0</v>
      </c>
      <c r="W44" s="132">
        <f>SUM(AIRAG!K44+ALTANSHIREE!K44+DALANGARGALAN!K44+DELGEREH!K44+IHHET!K44+MANDAX!K44+ORGON!K44+SAIXANDULAAN!K44+ULAANBADRAX!K44+HATANBULAG!K44+HOBSGOL!K44+ERDENE!K44+SAINSHAND!Z44+'ZAMIIN UUD'!W44)</f>
        <v>0</v>
      </c>
      <c r="X44" s="13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3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3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3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3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3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32">
        <f>SUM(AIRAG!R44+ALTANSHIREE!R44+DALANGARGALAN!R44+DELGEREH!R44+IHHET!R44+MANDAX!R44+ORGON!R44+SAIXANDULAAN!R44+ULAANBADRAX!R44+HATANBULAG!R44+HOBSGOL!R44+ERDENE!R44+SAINSHAND!CL44)</f>
        <v>0</v>
      </c>
      <c r="AE44" s="132">
        <f>SUM(AIRAG!S44+ALTANSHIREE!S44+DALANGARGALAN!S44+DELGEREH!S44+IHHET!S44+MANDAX!S44+ORGON!S44+SAIXANDULAAN!S44+ULAANBADRAX!S44+HATANBULAG!S44+HOBSGOL!S44+ERDENE!S44+SAINSHAND!CM44)</f>
        <v>0</v>
      </c>
      <c r="AF44" s="132">
        <f>SUM(AIRAG!T44+ALTANSHIREE!T44+DALANGARGALAN!T44+DELGEREH!T44+IHHET!T44+MANDAX!T44+ORGON!T44+SAIXANDULAAN!T44+ULAANBADRAX!T44+HATANBULAG!T44+HOBSGOL!T44+ERDENE!T44+SAINSHAND!CN44)</f>
        <v>0</v>
      </c>
      <c r="AG44" s="132">
        <f>SUM(SAINSHAND!CO44+'ZAMIIN UUD'!BK44)</f>
        <v>0</v>
      </c>
      <c r="AH44" s="132">
        <f>SUM(SAINSHAND!CP44+'ZAMIIN UUD'!BL44)</f>
        <v>0</v>
      </c>
      <c r="AI44" s="132">
        <f>SUM(SAINSHAND!CQ44+'ZAMIIN UUD'!BM44)</f>
        <v>0</v>
      </c>
      <c r="AJ44" s="187">
        <f t="shared" si="1"/>
        <v>145970900</v>
      </c>
      <c r="AK44" s="187">
        <f t="shared" si="2"/>
        <v>68672012</v>
      </c>
      <c r="AL44" s="187">
        <f t="shared" si="3"/>
        <v>-21058000</v>
      </c>
      <c r="AM44" s="132">
        <f>SUM(AIRAG!X44+ALTANSHIREE!X44+DALANGARGALAN!X44+DELGEREH!X44+IHHET!X44+MANDAX!X44+ORGON!X44+SAIXANDULAAN!X44+ULAANBADRAX!X44+HATANBULAG!X44+HOBSGOL!X44+ERDENE!X44+SAINSHAND!CU44+'ZAMIIN UUD'!BQ44)</f>
        <v>0</v>
      </c>
      <c r="AN44" s="132">
        <f>SUM(AIRAG!Y44+ALTANSHIREE!Y44+DALANGARGALAN!Y44+DELGEREH!Y44+IHHET!Y44+MANDAX!Y44+ORGON!Y44+SAIXANDULAAN!Y44+ULAANBADRAX!Y44+HATANBULAG!Y44+HOBSGOL!Y44+ERDENE!Y44+SAINSHAND!CV44+'ZAMIIN UUD'!BR44)</f>
        <v>0</v>
      </c>
      <c r="AO44" s="132">
        <f>SUM(AIRAG!Z44+ALTANSHIREE!Z44+DALANGARGALAN!Z44+DELGEREH!Z44+IHHET!Z44+MANDAX!Z44+ORGON!Z44+SAIXANDULAAN!Z44+ULAANBADRAX!Z44+HATANBULAG!Z44+HOBSGOL!Z44+ERDENE!Z44+SAINSHAND!CW44+'ZAMIIN UUD'!BS44)</f>
        <v>0</v>
      </c>
      <c r="AP44" s="187">
        <f t="shared" si="4"/>
        <v>0</v>
      </c>
      <c r="AQ44" s="187">
        <f t="shared" si="5"/>
        <v>0</v>
      </c>
      <c r="AR44" s="187">
        <f t="shared" si="6"/>
        <v>0</v>
      </c>
      <c r="AS44" s="132">
        <f>SUM(AIRAG!AD44+ALTANSHIREE!AD44+DALANGARGALAN!AD44+DELGEREH!AD44+IHHET!AD44+MANDAX!AD44+ORGON!AD44+SAIXANDULAAN!AD44+ULAANBADRAX!AD44+HATANBULAG!AD44+HOBSGOL!AD44+ERDENE!AD44+SAINSHAND!DA44+'ZAMIIN UUD'!BW44)</f>
        <v>0</v>
      </c>
      <c r="AT44" s="132">
        <f>SUM(AIRAG!AE44+ALTANSHIREE!AE44+DALANGARGALAN!AE44+DELGEREH!AE44+IHHET!AE44+MANDAX!AE44+ORGON!AE44+SAIXANDULAAN!AE44+ULAANBADRAX!AE44+HATANBULAG!AE44+HOBSGOL!AE44+ERDENE!AE44+SAINSHAND!DB44+'ZAMIIN UUD'!BX44)</f>
        <v>0</v>
      </c>
      <c r="AU44" s="132">
        <f>SUM(AIRAG!AF44+ALTANSHIREE!AF44+DALANGARGALAN!AF44+DELGEREH!AF44+IHHET!AF44+MANDAX!AF44+ORGON!AF44+SAIXANDULAAN!AF44+ULAANBADRAX!AF44+HATANBULAG!AF44+HOBSGOL!AF44+ERDENE!AF44+SAINSHAND!DC44+'ZAMIIN UUD'!BY44)</f>
        <v>0</v>
      </c>
      <c r="AV44" s="132">
        <f>SUM(AIRAG!AG44+ALTANSHIREE!AG44+DALANGARGALAN!AG44+DELGEREH!AG44+IHHET!AG44+MANDAX!AG44+ORGON!AG44+SAIXANDULAAN!AG44+ULAANBADRAX!AG44+HATANBULAG!AG44+HOBSGOL!AG44+ERDENE!AG44+SAINSHAND!DD44+'ZAMIIN UUD'!BZ44)</f>
        <v>0</v>
      </c>
      <c r="AW44" s="132">
        <f>SUM(AIRAG!AH44+ALTANSHIREE!AH44+DALANGARGALAN!AH44+DELGEREH!AH44+IHHET!AH44+MANDAX!AH44+ORGON!AH44+SAIXANDULAAN!AH44+ULAANBADRAX!AH44+HATANBULAG!AH44+HOBSGOL!AH44+ERDENE!AH44+SAINSHAND!DE44+'ZAMIIN UUD'!CA44)</f>
        <v>0</v>
      </c>
      <c r="AX44" s="132">
        <f>SUM(AIRAG!AI44+ALTANSHIREE!AI44+DALANGARGALAN!AI44+DELGEREH!AI44+IHHET!AI44+MANDAX!AI44+ORGON!AI44+SAIXANDULAAN!AI44+ULAANBADRAX!AI44+HATANBULAG!AI44+HOBSGOL!AI44+ERDENE!AI44+SAINSHAND!DF44+'ZAMIIN UUD'!CB44)</f>
        <v>0</v>
      </c>
      <c r="AY44" s="187">
        <f t="shared" si="7"/>
        <v>0</v>
      </c>
      <c r="AZ44" s="187">
        <f t="shared" si="8"/>
        <v>0</v>
      </c>
      <c r="BA44" s="187">
        <f t="shared" si="9"/>
        <v>0</v>
      </c>
      <c r="BB44" s="187">
        <f t="shared" si="10"/>
        <v>145970900</v>
      </c>
      <c r="BC44" s="187">
        <f t="shared" si="11"/>
        <v>68672012</v>
      </c>
      <c r="BD44" s="187">
        <f t="shared" si="12"/>
        <v>-21058000</v>
      </c>
    </row>
    <row r="45" spans="1:56">
      <c r="A45" s="13">
        <v>38</v>
      </c>
      <c r="B45" s="15" t="s">
        <v>40</v>
      </c>
      <c r="C45" s="132">
        <f>SUM(AIRAG!C45+ALTANSHIREE!C45+DALANGARGALAN!C45+DELGEREH!C45+IHHET!C45+MANDAX!C45+ORGON!C45+SAIXANDULAAN!C45+ULAANBADRAX!C45+HATANBULAG!C45+HOBSGOL!C45+ERDENE!C45+SAINSHAND!C45+'ZAMIIN UUD'!C45)</f>
        <v>0</v>
      </c>
      <c r="D45" s="132">
        <f>SUM(AIRAG!D45+ALTANSHIREE!D45+DALANGARGALAN!D45+DELGEREH!D45+IHHET!D45+MANDAX!D45+ORGON!D45+SAIXANDULAAN!D45+ULAANBADRAX!D45+HATANBULAG!D45+HOBSGOL!D45+ERDENE!D45+SAINSHAND!D45+'ZAMIIN UUD'!D45)</f>
        <v>0</v>
      </c>
      <c r="E45" s="132">
        <f>SUM(AIRAG!E45+ALTANSHIREE!E45+DALANGARGALAN!E45+DELGEREH!E45+IHHET!E45+MANDAX!E45+ORGON!E45+SAIXANDULAAN!E45+ULAANBADRAX!E45+HATANBULAG!E45+HOBSGOL!E45+ERDENE!E45+SAINSHAND!E45+'ZAMIIN UUD'!E45)</f>
        <v>0</v>
      </c>
      <c r="F45" s="132">
        <f>SUM(AIRAG!F45+ALTANSHIREE!F45+DALANGARGALAN!F45+DELGEREH!F45+IHHET!F45+MANDAX!F45+ORGON!F45+SAIXANDULAAN!F45+ULAANBADRAX!F45+HATANBULAG!F45+HOBSGOL!F45+ERDENE!F45+SAINSHAND!F45+SAINSHAND!L45+'ZAMIIN UUD'!F45)</f>
        <v>0</v>
      </c>
      <c r="G45" s="132">
        <f>SUM(AIRAG!G45+ALTANSHIREE!G45+DALANGARGALAN!G45+DELGEREH!G45+IHHET!G45+MANDAX!G45+ORGON!G45+SAIXANDULAAN!G45+ULAANBADRAX!G45+HATANBULAG!G45+HOBSGOL!G45+ERDENE!G45+SAINSHAND!G45+SAINSHAND!M45+'ZAMIIN UUD'!G45)</f>
        <v>0</v>
      </c>
      <c r="H45" s="132">
        <f>SUM(AIRAG!H45+ALTANSHIREE!H45+DALANGARGALAN!H45+DELGEREH!H45+IHHET!H45+MANDAX!H45+ORGON!H45+SAIXANDULAAN!H45+ULAANBADRAX!H45+HATANBULAG!H45+HOBSGOL!H45+ERDENE!H45+SAINSHAND!H45+SAINSHAND!N45+'ZAMIIN UUD'!H45)</f>
        <v>0</v>
      </c>
      <c r="I45" s="132">
        <f>SUM(SAINSHAND!I45+'ZAMIIN UUD'!I45)</f>
        <v>0</v>
      </c>
      <c r="J45" s="132">
        <f>SUM(SAINSHAND!J45+'ZAMIIN UUD'!J45)</f>
        <v>0</v>
      </c>
      <c r="K45" s="132">
        <f>SUM(SAINSHAND!K45+'ZAMIIN UUD'!K45)</f>
        <v>0</v>
      </c>
      <c r="L45" s="132">
        <f>SUM(SAINSHAND!O45+SAINSHAND!R45+'ZAMIIN UUD'!O45)</f>
        <v>0</v>
      </c>
      <c r="M45" s="132">
        <f>SUM(SAINSHAND!P45+SAINSHAND!S45+'ZAMIIN UUD'!P45)</f>
        <v>0</v>
      </c>
      <c r="N45" s="132">
        <f>SUM(SAINSHAND!Q45+SAINSHAND!T45+'ZAMIIN UUD'!Q45)</f>
        <v>0</v>
      </c>
      <c r="O45" s="132">
        <f>SUM(SAINSHAND!U45+'ZAMIIN UUD'!L45)</f>
        <v>0</v>
      </c>
      <c r="P45" s="132">
        <f>SUM(SAINSHAND!V45+'ZAMIIN UUD'!M45)</f>
        <v>0</v>
      </c>
      <c r="Q45" s="132">
        <f>SUM(SAINSHAND!W45+'ZAMIIN UUD'!N45)</f>
        <v>0</v>
      </c>
      <c r="R45" s="132">
        <f>SUM('ZAMIIN UUD'!R45)</f>
        <v>0</v>
      </c>
      <c r="S45" s="132">
        <f>SUM('ZAMIIN UUD'!S45)</f>
        <v>0</v>
      </c>
      <c r="T45" s="132">
        <f>SUM('ZAMIIN UUD'!T45)</f>
        <v>0</v>
      </c>
      <c r="U45" s="132">
        <f>SUM(AIRAG!I45+ALTANSHIREE!I45+DALANGARGALAN!I45+DELGEREH!I45+IHHET!I45+MANDAX!I45+ORGON!I45+SAIXANDULAAN!I45+ULAANBADRAX!I45+HATANBULAG!I45+HOBSGOL!I45+ERDENE!I45+SAINSHAND!X45+'ZAMIIN UUD'!U45)</f>
        <v>0</v>
      </c>
      <c r="V45" s="132">
        <f>SUM(AIRAG!J45+ALTANSHIREE!J45+DALANGARGALAN!J45+DELGEREH!J45+IHHET!J45+MANDAX!J45+ORGON!J45+SAIXANDULAAN!J45+ULAANBADRAX!J45+HATANBULAG!J45+HOBSGOL!J45+ERDENE!J45+SAINSHAND!Y45+'ZAMIIN UUD'!V45)</f>
        <v>0</v>
      </c>
      <c r="W45" s="132">
        <f>SUM(AIRAG!K45+ALTANSHIREE!K45+DALANGARGALAN!K45+DELGEREH!K45+IHHET!K45+MANDAX!K45+ORGON!K45+SAIXANDULAAN!K45+ULAANBADRAX!K45+HATANBULAG!K45+HOBSGOL!K45+ERDENE!K45+SAINSHAND!Z45+'ZAMIIN UUD'!W45)</f>
        <v>0</v>
      </c>
      <c r="X45" s="13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3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3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3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3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3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32">
        <f>SUM(AIRAG!R45+ALTANSHIREE!R45+DALANGARGALAN!R45+DELGEREH!R45+IHHET!R45+MANDAX!R45+ORGON!R45+SAIXANDULAAN!R45+ULAANBADRAX!R45+HATANBULAG!R45+HOBSGOL!R45+ERDENE!R45+SAINSHAND!CL45)</f>
        <v>0</v>
      </c>
      <c r="AE45" s="132">
        <f>SUM(AIRAG!S45+ALTANSHIREE!S45+DALANGARGALAN!S45+DELGEREH!S45+IHHET!S45+MANDAX!S45+ORGON!S45+SAIXANDULAAN!S45+ULAANBADRAX!S45+HATANBULAG!S45+HOBSGOL!S45+ERDENE!S45+SAINSHAND!CM45)</f>
        <v>0</v>
      </c>
      <c r="AF45" s="132">
        <f>SUM(AIRAG!T45+ALTANSHIREE!T45+DALANGARGALAN!T45+DELGEREH!T45+IHHET!T45+MANDAX!T45+ORGON!T45+SAIXANDULAAN!T45+ULAANBADRAX!T45+HATANBULAG!T45+HOBSGOL!T45+ERDENE!T45+SAINSHAND!CN45)</f>
        <v>0</v>
      </c>
      <c r="AG45" s="132">
        <f>SUM(SAINSHAND!CO45+'ZAMIIN UUD'!BK45)</f>
        <v>0</v>
      </c>
      <c r="AH45" s="132">
        <f>SUM(SAINSHAND!CP45+'ZAMIIN UUD'!BL45)</f>
        <v>0</v>
      </c>
      <c r="AI45" s="132">
        <f>SUM(SAINSHAND!CQ45+'ZAMIIN UUD'!BM45)</f>
        <v>0</v>
      </c>
      <c r="AJ45" s="187">
        <f t="shared" si="1"/>
        <v>0</v>
      </c>
      <c r="AK45" s="187">
        <f t="shared" si="2"/>
        <v>0</v>
      </c>
      <c r="AL45" s="187">
        <f t="shared" si="3"/>
        <v>0</v>
      </c>
      <c r="AM45" s="132">
        <f>SUM(AIRAG!X45+ALTANSHIREE!X45+DALANGARGALAN!X45+DELGEREH!X45+IHHET!X45+MANDAX!X45+ORGON!X45+SAIXANDULAAN!X45+ULAANBADRAX!X45+HATANBULAG!X45+HOBSGOL!X45+ERDENE!X45+SAINSHAND!CU45+'ZAMIIN UUD'!BQ45)</f>
        <v>0</v>
      </c>
      <c r="AN45" s="132">
        <f>SUM(AIRAG!Y45+ALTANSHIREE!Y45+DALANGARGALAN!Y45+DELGEREH!Y45+IHHET!Y45+MANDAX!Y45+ORGON!Y45+SAIXANDULAAN!Y45+ULAANBADRAX!Y45+HATANBULAG!Y45+HOBSGOL!Y45+ERDENE!Y45+SAINSHAND!CV45+'ZAMIIN UUD'!BR45)</f>
        <v>0</v>
      </c>
      <c r="AO45" s="132">
        <f>SUM(AIRAG!Z45+ALTANSHIREE!Z45+DALANGARGALAN!Z45+DELGEREH!Z45+IHHET!Z45+MANDAX!Z45+ORGON!Z45+SAIXANDULAAN!Z45+ULAANBADRAX!Z45+HATANBULAG!Z45+HOBSGOL!Z45+ERDENE!Z45+SAINSHAND!CW45+'ZAMIIN UUD'!BS45)</f>
        <v>0</v>
      </c>
      <c r="AP45" s="187">
        <f t="shared" si="4"/>
        <v>0</v>
      </c>
      <c r="AQ45" s="187">
        <f t="shared" si="5"/>
        <v>0</v>
      </c>
      <c r="AR45" s="187">
        <f t="shared" si="6"/>
        <v>0</v>
      </c>
      <c r="AS45" s="132">
        <f>SUM(AIRAG!AD45+ALTANSHIREE!AD45+DALANGARGALAN!AD45+DELGEREH!AD45+IHHET!AD45+MANDAX!AD45+ORGON!AD45+SAIXANDULAAN!AD45+ULAANBADRAX!AD45+HATANBULAG!AD45+HOBSGOL!AD45+ERDENE!AD45+SAINSHAND!DA45+'ZAMIIN UUD'!BW45)</f>
        <v>0</v>
      </c>
      <c r="AT45" s="132">
        <f>SUM(AIRAG!AE45+ALTANSHIREE!AE45+DALANGARGALAN!AE45+DELGEREH!AE45+IHHET!AE45+MANDAX!AE45+ORGON!AE45+SAIXANDULAAN!AE45+ULAANBADRAX!AE45+HATANBULAG!AE45+HOBSGOL!AE45+ERDENE!AE45+SAINSHAND!DB45+'ZAMIIN UUD'!BX45)</f>
        <v>0</v>
      </c>
      <c r="AU45" s="132">
        <f>SUM(AIRAG!AF45+ALTANSHIREE!AF45+DALANGARGALAN!AF45+DELGEREH!AF45+IHHET!AF45+MANDAX!AF45+ORGON!AF45+SAIXANDULAAN!AF45+ULAANBADRAX!AF45+HATANBULAG!AF45+HOBSGOL!AF45+ERDENE!AF45+SAINSHAND!DC45+'ZAMIIN UUD'!BY45)</f>
        <v>0</v>
      </c>
      <c r="AV45" s="132">
        <f>SUM(AIRAG!AG45+ALTANSHIREE!AG45+DALANGARGALAN!AG45+DELGEREH!AG45+IHHET!AG45+MANDAX!AG45+ORGON!AG45+SAIXANDULAAN!AG45+ULAANBADRAX!AG45+HATANBULAG!AG45+HOBSGOL!AG45+ERDENE!AG45+SAINSHAND!DD45+'ZAMIIN UUD'!BZ45)</f>
        <v>0</v>
      </c>
      <c r="AW45" s="132">
        <f>SUM(AIRAG!AH45+ALTANSHIREE!AH45+DALANGARGALAN!AH45+DELGEREH!AH45+IHHET!AH45+MANDAX!AH45+ORGON!AH45+SAIXANDULAAN!AH45+ULAANBADRAX!AH45+HATANBULAG!AH45+HOBSGOL!AH45+ERDENE!AH45+SAINSHAND!DE45+'ZAMIIN UUD'!CA45)</f>
        <v>0</v>
      </c>
      <c r="AX45" s="132">
        <f>SUM(AIRAG!AI45+ALTANSHIREE!AI45+DALANGARGALAN!AI45+DELGEREH!AI45+IHHET!AI45+MANDAX!AI45+ORGON!AI45+SAIXANDULAAN!AI45+ULAANBADRAX!AI45+HATANBULAG!AI45+HOBSGOL!AI45+ERDENE!AI45+SAINSHAND!DF45+'ZAMIIN UUD'!CB45)</f>
        <v>0</v>
      </c>
      <c r="AY45" s="187">
        <f t="shared" si="7"/>
        <v>0</v>
      </c>
      <c r="AZ45" s="187">
        <f t="shared" si="8"/>
        <v>0</v>
      </c>
      <c r="BA45" s="187">
        <f t="shared" si="9"/>
        <v>0</v>
      </c>
      <c r="BB45" s="187">
        <f t="shared" si="10"/>
        <v>0</v>
      </c>
      <c r="BC45" s="187">
        <f t="shared" si="11"/>
        <v>0</v>
      </c>
      <c r="BD45" s="187">
        <f t="shared" si="12"/>
        <v>0</v>
      </c>
    </row>
    <row r="46" spans="1:56">
      <c r="A46" s="13">
        <v>39</v>
      </c>
      <c r="B46" s="15" t="s">
        <v>39</v>
      </c>
      <c r="C46" s="132">
        <f>SUM(AIRAG!C46+ALTANSHIREE!C46+DALANGARGALAN!C46+DELGEREH!C46+IHHET!C46+MANDAX!C46+ORGON!C46+SAIXANDULAAN!C46+ULAANBADRAX!C46+HATANBULAG!C46+HOBSGOL!C46+ERDENE!C46+SAINSHAND!C46+'ZAMIIN UUD'!C46)</f>
        <v>12242000</v>
      </c>
      <c r="D46" s="132">
        <f>SUM(AIRAG!D46+ALTANSHIREE!D46+DALANGARGALAN!D46+DELGEREH!D46+IHHET!D46+MANDAX!D46+ORGON!D46+SAIXANDULAAN!D46+ULAANBADRAX!D46+HATANBULAG!D46+HOBSGOL!D46+ERDENE!D46+SAINSHAND!D46+'ZAMIIN UUD'!D46)</f>
        <v>6496000</v>
      </c>
      <c r="E46" s="132">
        <f>SUM(AIRAG!E46+ALTANSHIREE!E46+DALANGARGALAN!E46+DELGEREH!E46+IHHET!E46+MANDAX!E46+ORGON!E46+SAIXANDULAAN!E46+ULAANBADRAX!E46+HATANBULAG!E46+HOBSGOL!E46+ERDENE!E46+SAINSHAND!E46+'ZAMIIN UUD'!E46)</f>
        <v>-4374000</v>
      </c>
      <c r="F46" s="132">
        <f>SUM(AIRAG!F46+ALTANSHIREE!F46+DALANGARGALAN!F46+DELGEREH!F46+IHHET!F46+MANDAX!F46+ORGON!F46+SAIXANDULAAN!F46+ULAANBADRAX!F46+HATANBULAG!F46+HOBSGOL!F46+ERDENE!F46+SAINSHAND!F46+SAINSHAND!L46+'ZAMIIN UUD'!F46)</f>
        <v>67928900</v>
      </c>
      <c r="G46" s="132">
        <f>SUM(AIRAG!G46+ALTANSHIREE!G46+DALANGARGALAN!G46+DELGEREH!G46+IHHET!G46+MANDAX!G46+ORGON!G46+SAIXANDULAAN!G46+ULAANBADRAX!G46+HATANBULAG!G46+HOBSGOL!G46+ERDENE!G46+SAINSHAND!G46+SAINSHAND!M46+'ZAMIIN UUD'!G46)</f>
        <v>54340900</v>
      </c>
      <c r="H46" s="132">
        <f>SUM(AIRAG!H46+ALTANSHIREE!H46+DALANGARGALAN!H46+DELGEREH!H46+IHHET!H46+MANDAX!H46+ORGON!H46+SAIXANDULAAN!H46+ULAANBADRAX!H46+HATANBULAG!H46+HOBSGOL!H46+ERDENE!H46+SAINSHAND!H46+SAINSHAND!N46+'ZAMIIN UUD'!H46)</f>
        <v>-13810000</v>
      </c>
      <c r="I46" s="132">
        <f>SUM(SAINSHAND!I46+'ZAMIIN UUD'!I46)</f>
        <v>3500000</v>
      </c>
      <c r="J46" s="132">
        <f>SUM(SAINSHAND!J46+'ZAMIIN UUD'!J46)</f>
        <v>596000</v>
      </c>
      <c r="K46" s="132">
        <f>SUM(SAINSHAND!K46+'ZAMIIN UUD'!K46)</f>
        <v>-1000000</v>
      </c>
      <c r="L46" s="132">
        <f>SUM(SAINSHAND!O46+SAINSHAND!R46+'ZAMIIN UUD'!O46)</f>
        <v>0</v>
      </c>
      <c r="M46" s="132">
        <f>SUM(SAINSHAND!P46+SAINSHAND!S46+'ZAMIIN UUD'!P46)</f>
        <v>0</v>
      </c>
      <c r="N46" s="132">
        <f>SUM(SAINSHAND!Q46+SAINSHAND!T46+'ZAMIIN UUD'!Q46)</f>
        <v>0</v>
      </c>
      <c r="O46" s="132">
        <f>SUM(SAINSHAND!U46+'ZAMIIN UUD'!L46)</f>
        <v>0</v>
      </c>
      <c r="P46" s="132">
        <f>SUM(SAINSHAND!V46+'ZAMIIN UUD'!M46)</f>
        <v>0</v>
      </c>
      <c r="Q46" s="132">
        <f>SUM(SAINSHAND!W46+'ZAMIIN UUD'!N46)</f>
        <v>0</v>
      </c>
      <c r="R46" s="132">
        <f>SUM('ZAMIIN UUD'!R46)</f>
        <v>3000000</v>
      </c>
      <c r="S46" s="132">
        <f>SUM('ZAMIIN UUD'!S46)</f>
        <v>1500000</v>
      </c>
      <c r="T46" s="132">
        <f>SUM('ZAMIIN UUD'!T46)</f>
        <v>0</v>
      </c>
      <c r="U46" s="132">
        <f>SUM(AIRAG!I46+ALTANSHIREE!I46+DALANGARGALAN!I46+DELGEREH!I46+IHHET!I46+MANDAX!I46+ORGON!I46+SAIXANDULAAN!I46+ULAANBADRAX!I46+HATANBULAG!I46+HOBSGOL!I46+ERDENE!I46+SAINSHAND!X46+'ZAMIIN UUD'!U46)</f>
        <v>0</v>
      </c>
      <c r="V46" s="132">
        <f>SUM(AIRAG!J46+ALTANSHIREE!J46+DALANGARGALAN!J46+DELGEREH!J46+IHHET!J46+MANDAX!J46+ORGON!J46+SAIXANDULAAN!J46+ULAANBADRAX!J46+HATANBULAG!J46+HOBSGOL!J46+ERDENE!J46+SAINSHAND!Y46+'ZAMIIN UUD'!V46)</f>
        <v>0</v>
      </c>
      <c r="W46" s="132">
        <f>SUM(AIRAG!K46+ALTANSHIREE!K46+DALANGARGALAN!K46+DELGEREH!K46+IHHET!K46+MANDAX!K46+ORGON!K46+SAIXANDULAAN!K46+ULAANBADRAX!K46+HATANBULAG!K46+HOBSGOL!K46+ERDENE!K46+SAINSHAND!Z46+'ZAMIIN UUD'!W46)</f>
        <v>0</v>
      </c>
      <c r="X46" s="13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3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3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3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3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3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32">
        <f>SUM(AIRAG!R46+ALTANSHIREE!R46+DALANGARGALAN!R46+DELGEREH!R46+IHHET!R46+MANDAX!R46+ORGON!R46+SAIXANDULAAN!R46+ULAANBADRAX!R46+HATANBULAG!R46+HOBSGOL!R46+ERDENE!R46+SAINSHAND!CL46)</f>
        <v>0</v>
      </c>
      <c r="AE46" s="132">
        <f>SUM(AIRAG!S46+ALTANSHIREE!S46+DALANGARGALAN!S46+DELGEREH!S46+IHHET!S46+MANDAX!S46+ORGON!S46+SAIXANDULAAN!S46+ULAANBADRAX!S46+HATANBULAG!S46+HOBSGOL!S46+ERDENE!S46+SAINSHAND!CM46)</f>
        <v>0</v>
      </c>
      <c r="AF46" s="132">
        <f>SUM(AIRAG!T46+ALTANSHIREE!T46+DALANGARGALAN!T46+DELGEREH!T46+IHHET!T46+MANDAX!T46+ORGON!T46+SAIXANDULAAN!T46+ULAANBADRAX!T46+HATANBULAG!T46+HOBSGOL!T46+ERDENE!T46+SAINSHAND!CN46)</f>
        <v>0</v>
      </c>
      <c r="AG46" s="132">
        <f>SUM(SAINSHAND!CO46+'ZAMIIN UUD'!BK46)</f>
        <v>0</v>
      </c>
      <c r="AH46" s="132">
        <f>SUM(SAINSHAND!CP46+'ZAMIIN UUD'!BL46)</f>
        <v>0</v>
      </c>
      <c r="AI46" s="132">
        <f>SUM(SAINSHAND!CQ46+'ZAMIIN UUD'!BM46)</f>
        <v>0</v>
      </c>
      <c r="AJ46" s="187">
        <f t="shared" si="1"/>
        <v>86670900</v>
      </c>
      <c r="AK46" s="187">
        <f t="shared" si="2"/>
        <v>62932900</v>
      </c>
      <c r="AL46" s="187">
        <f t="shared" si="3"/>
        <v>-19184000</v>
      </c>
      <c r="AM46" s="132">
        <f>SUM(AIRAG!X46+ALTANSHIREE!X46+DALANGARGALAN!X46+DELGEREH!X46+IHHET!X46+MANDAX!X46+ORGON!X46+SAIXANDULAAN!X46+ULAANBADRAX!X46+HATANBULAG!X46+HOBSGOL!X46+ERDENE!X46+SAINSHAND!CU46+'ZAMIIN UUD'!BQ46)</f>
        <v>0</v>
      </c>
      <c r="AN46" s="132">
        <f>SUM(AIRAG!Y46+ALTANSHIREE!Y46+DALANGARGALAN!Y46+DELGEREH!Y46+IHHET!Y46+MANDAX!Y46+ORGON!Y46+SAIXANDULAAN!Y46+ULAANBADRAX!Y46+HATANBULAG!Y46+HOBSGOL!Y46+ERDENE!Y46+SAINSHAND!CV46+'ZAMIIN UUD'!BR46)</f>
        <v>0</v>
      </c>
      <c r="AO46" s="132">
        <f>SUM(AIRAG!Z46+ALTANSHIREE!Z46+DALANGARGALAN!Z46+DELGEREH!Z46+IHHET!Z46+MANDAX!Z46+ORGON!Z46+SAIXANDULAAN!Z46+ULAANBADRAX!Z46+HATANBULAG!Z46+HOBSGOL!Z46+ERDENE!Z46+SAINSHAND!CW46+'ZAMIIN UUD'!BS46)</f>
        <v>0</v>
      </c>
      <c r="AP46" s="187">
        <f t="shared" si="4"/>
        <v>0</v>
      </c>
      <c r="AQ46" s="187">
        <f t="shared" si="5"/>
        <v>0</v>
      </c>
      <c r="AR46" s="187">
        <f t="shared" si="6"/>
        <v>0</v>
      </c>
      <c r="AS46" s="132">
        <f>SUM(AIRAG!AD46+ALTANSHIREE!AD46+DALANGARGALAN!AD46+DELGEREH!AD46+IHHET!AD46+MANDAX!AD46+ORGON!AD46+SAIXANDULAAN!AD46+ULAANBADRAX!AD46+HATANBULAG!AD46+HOBSGOL!AD46+ERDENE!AD46+SAINSHAND!DA46+'ZAMIIN UUD'!BW46)</f>
        <v>0</v>
      </c>
      <c r="AT46" s="132">
        <f>SUM(AIRAG!AE46+ALTANSHIREE!AE46+DALANGARGALAN!AE46+DELGEREH!AE46+IHHET!AE46+MANDAX!AE46+ORGON!AE46+SAIXANDULAAN!AE46+ULAANBADRAX!AE46+HATANBULAG!AE46+HOBSGOL!AE46+ERDENE!AE46+SAINSHAND!DB46+'ZAMIIN UUD'!BX46)</f>
        <v>0</v>
      </c>
      <c r="AU46" s="132">
        <f>SUM(AIRAG!AF46+ALTANSHIREE!AF46+DALANGARGALAN!AF46+DELGEREH!AF46+IHHET!AF46+MANDAX!AF46+ORGON!AF46+SAIXANDULAAN!AF46+ULAANBADRAX!AF46+HATANBULAG!AF46+HOBSGOL!AF46+ERDENE!AF46+SAINSHAND!DC46+'ZAMIIN UUD'!BY46)</f>
        <v>0</v>
      </c>
      <c r="AV46" s="132">
        <f>SUM(AIRAG!AG46+ALTANSHIREE!AG46+DALANGARGALAN!AG46+DELGEREH!AG46+IHHET!AG46+MANDAX!AG46+ORGON!AG46+SAIXANDULAAN!AG46+ULAANBADRAX!AG46+HATANBULAG!AG46+HOBSGOL!AG46+ERDENE!AG46+SAINSHAND!DD46+'ZAMIIN UUD'!BZ46)</f>
        <v>0</v>
      </c>
      <c r="AW46" s="132">
        <f>SUM(AIRAG!AH46+ALTANSHIREE!AH46+DALANGARGALAN!AH46+DELGEREH!AH46+IHHET!AH46+MANDAX!AH46+ORGON!AH46+SAIXANDULAAN!AH46+ULAANBADRAX!AH46+HATANBULAG!AH46+HOBSGOL!AH46+ERDENE!AH46+SAINSHAND!DE46+'ZAMIIN UUD'!CA46)</f>
        <v>0</v>
      </c>
      <c r="AX46" s="132">
        <f>SUM(AIRAG!AI46+ALTANSHIREE!AI46+DALANGARGALAN!AI46+DELGEREH!AI46+IHHET!AI46+MANDAX!AI46+ORGON!AI46+SAIXANDULAAN!AI46+ULAANBADRAX!AI46+HATANBULAG!AI46+HOBSGOL!AI46+ERDENE!AI46+SAINSHAND!DF46+'ZAMIIN UUD'!CB46)</f>
        <v>0</v>
      </c>
      <c r="AY46" s="187">
        <f t="shared" si="7"/>
        <v>0</v>
      </c>
      <c r="AZ46" s="187">
        <f t="shared" si="8"/>
        <v>0</v>
      </c>
      <c r="BA46" s="187">
        <f t="shared" si="9"/>
        <v>0</v>
      </c>
      <c r="BB46" s="187">
        <f t="shared" si="10"/>
        <v>86670900</v>
      </c>
      <c r="BC46" s="187">
        <f t="shared" si="11"/>
        <v>62932900</v>
      </c>
      <c r="BD46" s="187">
        <f t="shared" si="12"/>
        <v>-19184000</v>
      </c>
    </row>
    <row r="47" spans="1:56">
      <c r="A47" s="13">
        <v>40</v>
      </c>
      <c r="B47" s="15" t="s">
        <v>42</v>
      </c>
      <c r="C47" s="132">
        <f>SUM(AIRAG!C47+ALTANSHIREE!C47+DALANGARGALAN!C47+DELGEREH!C47+IHHET!C47+MANDAX!C47+ORGON!C47+SAIXANDULAAN!C47+ULAANBADRAX!C47+HATANBULAG!C47+HOBSGOL!C47+ERDENE!C47+SAINSHAND!C47+'ZAMIIN UUD'!C47)</f>
        <v>9000000</v>
      </c>
      <c r="D47" s="132">
        <f>SUM(AIRAG!D47+ALTANSHIREE!D47+DALANGARGALAN!D47+DELGEREH!D47+IHHET!D47+MANDAX!D47+ORGON!D47+SAIXANDULAAN!D47+ULAANBADRAX!D47+HATANBULAG!D47+HOBSGOL!D47+ERDENE!D47+SAINSHAND!D47+'ZAMIIN UUD'!D47)</f>
        <v>3597000</v>
      </c>
      <c r="E47" s="132">
        <f>SUM(AIRAG!E47+ALTANSHIREE!E47+DALANGARGALAN!E47+DELGEREH!E47+IHHET!E47+MANDAX!E47+ORGON!E47+SAIXANDULAAN!E47+ULAANBADRAX!E47+HATANBULAG!E47+HOBSGOL!E47+ERDENE!E47+SAINSHAND!E47+'ZAMIIN UUD'!E47)</f>
        <v>0</v>
      </c>
      <c r="F47" s="132">
        <f>SUM(AIRAG!F47+ALTANSHIREE!F47+DALANGARGALAN!F47+DELGEREH!F47+IHHET!F47+MANDAX!F47+ORGON!F47+SAIXANDULAAN!F47+ULAANBADRAX!F47+HATANBULAG!F47+HOBSGOL!F47+ERDENE!F47+SAINSHAND!F47+SAINSHAND!L47+'ZAMIIN UUD'!F47)</f>
        <v>48300000</v>
      </c>
      <c r="G47" s="132">
        <f>SUM(AIRAG!G47+ALTANSHIREE!G47+DALANGARGALAN!G47+DELGEREH!G47+IHHET!G47+MANDAX!G47+ORGON!G47+SAIXANDULAAN!G47+ULAANBADRAX!G47+HATANBULAG!G47+HOBSGOL!G47+ERDENE!G47+SAINSHAND!G47+SAINSHAND!M47+'ZAMIIN UUD'!G47)</f>
        <v>2142112</v>
      </c>
      <c r="H47" s="132">
        <f>SUM(AIRAG!H47+ALTANSHIREE!H47+DALANGARGALAN!H47+DELGEREH!H47+IHHET!H47+MANDAX!H47+ORGON!H47+SAIXANDULAAN!H47+ULAANBADRAX!H47+HATANBULAG!H47+HOBSGOL!H47+ERDENE!H47+SAINSHAND!H47+SAINSHAND!N47+'ZAMIIN UUD'!H47)</f>
        <v>-1000000</v>
      </c>
      <c r="I47" s="132">
        <f>SUM(SAINSHAND!I47+'ZAMIIN UUD'!I47)</f>
        <v>2000000</v>
      </c>
      <c r="J47" s="132">
        <f>SUM(SAINSHAND!J47+'ZAMIIN UUD'!J47)</f>
        <v>0</v>
      </c>
      <c r="K47" s="132">
        <f>SUM(SAINSHAND!K47+'ZAMIIN UUD'!K47)</f>
        <v>0</v>
      </c>
      <c r="L47" s="132">
        <f>SUM(SAINSHAND!O47+SAINSHAND!R47+'ZAMIIN UUD'!O47)</f>
        <v>0</v>
      </c>
      <c r="M47" s="132">
        <f>SUM(SAINSHAND!P47+SAINSHAND!S47+'ZAMIIN UUD'!P47)</f>
        <v>0</v>
      </c>
      <c r="N47" s="132">
        <f>SUM(SAINSHAND!Q47+SAINSHAND!T47+'ZAMIIN UUD'!Q47)</f>
        <v>0</v>
      </c>
      <c r="O47" s="132">
        <f>SUM(SAINSHAND!U47+'ZAMIIN UUD'!L47)</f>
        <v>0</v>
      </c>
      <c r="P47" s="132">
        <f>SUM(SAINSHAND!V47+'ZAMIIN UUD'!M47)</f>
        <v>0</v>
      </c>
      <c r="Q47" s="132">
        <f>SUM(SAINSHAND!W47+'ZAMIIN UUD'!N47)</f>
        <v>0</v>
      </c>
      <c r="R47" s="132">
        <f>SUM('ZAMIIN UUD'!R47)</f>
        <v>0</v>
      </c>
      <c r="S47" s="132">
        <f>SUM('ZAMIIN UUD'!S47)</f>
        <v>0</v>
      </c>
      <c r="T47" s="132">
        <f>SUM('ZAMIIN UUD'!T47)</f>
        <v>0</v>
      </c>
      <c r="U47" s="132">
        <f>SUM(AIRAG!I47+ALTANSHIREE!I47+DALANGARGALAN!I47+DELGEREH!I47+IHHET!I47+MANDAX!I47+ORGON!I47+SAIXANDULAAN!I47+ULAANBADRAX!I47+HATANBULAG!I47+HOBSGOL!I47+ERDENE!I47+SAINSHAND!X47+'ZAMIIN UUD'!U47)</f>
        <v>0</v>
      </c>
      <c r="V47" s="132">
        <f>SUM(AIRAG!J47+ALTANSHIREE!J47+DALANGARGALAN!J47+DELGEREH!J47+IHHET!J47+MANDAX!J47+ORGON!J47+SAIXANDULAAN!J47+ULAANBADRAX!J47+HATANBULAG!J47+HOBSGOL!J47+ERDENE!J47+SAINSHAND!Y47+'ZAMIIN UUD'!V47)</f>
        <v>0</v>
      </c>
      <c r="W47" s="132">
        <f>SUM(AIRAG!K47+ALTANSHIREE!K47+DALANGARGALAN!K47+DELGEREH!K47+IHHET!K47+MANDAX!K47+ORGON!K47+SAIXANDULAAN!K47+ULAANBADRAX!K47+HATANBULAG!K47+HOBSGOL!K47+ERDENE!K47+SAINSHAND!Z47+'ZAMIIN UUD'!W47)</f>
        <v>0</v>
      </c>
      <c r="X47" s="13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3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3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3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3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3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32">
        <f>SUM(AIRAG!R47+ALTANSHIREE!R47+DALANGARGALAN!R47+DELGEREH!R47+IHHET!R47+MANDAX!R47+ORGON!R47+SAIXANDULAAN!R47+ULAANBADRAX!R47+HATANBULAG!R47+HOBSGOL!R47+ERDENE!R47+SAINSHAND!CL47)</f>
        <v>0</v>
      </c>
      <c r="AE47" s="132">
        <f>SUM(AIRAG!S47+ALTANSHIREE!S47+DALANGARGALAN!S47+DELGEREH!S47+IHHET!S47+MANDAX!S47+ORGON!S47+SAIXANDULAAN!S47+ULAANBADRAX!S47+HATANBULAG!S47+HOBSGOL!S47+ERDENE!S47+SAINSHAND!CM47)</f>
        <v>0</v>
      </c>
      <c r="AF47" s="132">
        <f>SUM(AIRAG!T47+ALTANSHIREE!T47+DALANGARGALAN!T47+DELGEREH!T47+IHHET!T47+MANDAX!T47+ORGON!T47+SAIXANDULAAN!T47+ULAANBADRAX!T47+HATANBULAG!T47+HOBSGOL!T47+ERDENE!T47+SAINSHAND!CN47)</f>
        <v>0</v>
      </c>
      <c r="AG47" s="132">
        <f>SUM(SAINSHAND!CO47+'ZAMIIN UUD'!BK47)</f>
        <v>0</v>
      </c>
      <c r="AH47" s="132">
        <f>SUM(SAINSHAND!CP47+'ZAMIIN UUD'!BL47)</f>
        <v>0</v>
      </c>
      <c r="AI47" s="132">
        <f>SUM(SAINSHAND!CQ47+'ZAMIIN UUD'!BM47)</f>
        <v>0</v>
      </c>
      <c r="AJ47" s="187">
        <f t="shared" si="1"/>
        <v>59300000</v>
      </c>
      <c r="AK47" s="187">
        <f t="shared" si="2"/>
        <v>5739112</v>
      </c>
      <c r="AL47" s="187">
        <f t="shared" si="3"/>
        <v>-1000000</v>
      </c>
      <c r="AM47" s="132">
        <f>SUM(AIRAG!X47+ALTANSHIREE!X47+DALANGARGALAN!X47+DELGEREH!X47+IHHET!X47+MANDAX!X47+ORGON!X47+SAIXANDULAAN!X47+ULAANBADRAX!X47+HATANBULAG!X47+HOBSGOL!X47+ERDENE!X47+SAINSHAND!CU47+'ZAMIIN UUD'!BQ47)</f>
        <v>0</v>
      </c>
      <c r="AN47" s="132">
        <f>SUM(AIRAG!Y47+ALTANSHIREE!Y47+DALANGARGALAN!Y47+DELGEREH!Y47+IHHET!Y47+MANDAX!Y47+ORGON!Y47+SAIXANDULAAN!Y47+ULAANBADRAX!Y47+HATANBULAG!Y47+HOBSGOL!Y47+ERDENE!Y47+SAINSHAND!CV47+'ZAMIIN UUD'!BR47)</f>
        <v>0</v>
      </c>
      <c r="AO47" s="132">
        <f>SUM(AIRAG!Z47+ALTANSHIREE!Z47+DALANGARGALAN!Z47+DELGEREH!Z47+IHHET!Z47+MANDAX!Z47+ORGON!Z47+SAIXANDULAAN!Z47+ULAANBADRAX!Z47+HATANBULAG!Z47+HOBSGOL!Z47+ERDENE!Z47+SAINSHAND!CW47+'ZAMIIN UUD'!BS47)</f>
        <v>0</v>
      </c>
      <c r="AP47" s="187">
        <f t="shared" si="4"/>
        <v>0</v>
      </c>
      <c r="AQ47" s="187">
        <f t="shared" si="5"/>
        <v>0</v>
      </c>
      <c r="AR47" s="187">
        <f t="shared" si="6"/>
        <v>0</v>
      </c>
      <c r="AS47" s="132">
        <f>SUM(AIRAG!AD47+ALTANSHIREE!AD47+DALANGARGALAN!AD47+DELGEREH!AD47+IHHET!AD47+MANDAX!AD47+ORGON!AD47+SAIXANDULAAN!AD47+ULAANBADRAX!AD47+HATANBULAG!AD47+HOBSGOL!AD47+ERDENE!AD47+SAINSHAND!DA47+'ZAMIIN UUD'!BW47)</f>
        <v>0</v>
      </c>
      <c r="AT47" s="132">
        <f>SUM(AIRAG!AE47+ALTANSHIREE!AE47+DALANGARGALAN!AE47+DELGEREH!AE47+IHHET!AE47+MANDAX!AE47+ORGON!AE47+SAIXANDULAAN!AE47+ULAANBADRAX!AE47+HATANBULAG!AE47+HOBSGOL!AE47+ERDENE!AE47+SAINSHAND!DB47+'ZAMIIN UUD'!BX47)</f>
        <v>0</v>
      </c>
      <c r="AU47" s="132">
        <f>SUM(AIRAG!AF47+ALTANSHIREE!AF47+DALANGARGALAN!AF47+DELGEREH!AF47+IHHET!AF47+MANDAX!AF47+ORGON!AF47+SAIXANDULAAN!AF47+ULAANBADRAX!AF47+HATANBULAG!AF47+HOBSGOL!AF47+ERDENE!AF47+SAINSHAND!DC47+'ZAMIIN UUD'!BY47)</f>
        <v>0</v>
      </c>
      <c r="AV47" s="132">
        <f>SUM(AIRAG!AG47+ALTANSHIREE!AG47+DALANGARGALAN!AG47+DELGEREH!AG47+IHHET!AG47+MANDAX!AG47+ORGON!AG47+SAIXANDULAAN!AG47+ULAANBADRAX!AG47+HATANBULAG!AG47+HOBSGOL!AG47+ERDENE!AG47+SAINSHAND!DD47+'ZAMIIN UUD'!BZ47)</f>
        <v>0</v>
      </c>
      <c r="AW47" s="132">
        <f>SUM(AIRAG!AH47+ALTANSHIREE!AH47+DALANGARGALAN!AH47+DELGEREH!AH47+IHHET!AH47+MANDAX!AH47+ORGON!AH47+SAIXANDULAAN!AH47+ULAANBADRAX!AH47+HATANBULAG!AH47+HOBSGOL!AH47+ERDENE!AH47+SAINSHAND!DE47+'ZAMIIN UUD'!CA47)</f>
        <v>0</v>
      </c>
      <c r="AX47" s="132">
        <f>SUM(AIRAG!AI47+ALTANSHIREE!AI47+DALANGARGALAN!AI47+DELGEREH!AI47+IHHET!AI47+MANDAX!AI47+ORGON!AI47+SAIXANDULAAN!AI47+ULAANBADRAX!AI47+HATANBULAG!AI47+HOBSGOL!AI47+ERDENE!AI47+SAINSHAND!DF47+'ZAMIIN UUD'!CB47)</f>
        <v>0</v>
      </c>
      <c r="AY47" s="187">
        <f t="shared" si="7"/>
        <v>0</v>
      </c>
      <c r="AZ47" s="187">
        <f t="shared" si="8"/>
        <v>0</v>
      </c>
      <c r="BA47" s="187">
        <f t="shared" si="9"/>
        <v>0</v>
      </c>
      <c r="BB47" s="187">
        <f t="shared" si="10"/>
        <v>59300000</v>
      </c>
      <c r="BC47" s="187">
        <f t="shared" si="11"/>
        <v>5739112</v>
      </c>
      <c r="BD47" s="187">
        <f t="shared" si="12"/>
        <v>-1000000</v>
      </c>
    </row>
    <row r="48" spans="1:56">
      <c r="A48" s="57">
        <v>41</v>
      </c>
      <c r="B48" s="58" t="s">
        <v>43</v>
      </c>
      <c r="C48" s="88">
        <f>SUM(AIRAG!C48+ALTANSHIREE!C48+DALANGARGALAN!C48+DELGEREH!C48+IHHET!C48+MANDAX!C48+ORGON!C48+SAIXANDULAAN!C48+ULAANBADRAX!C48+HATANBULAG!C48+HOBSGOL!C48+ERDENE!C48+SAINSHAND!C48+'ZAMIIN UUD'!C48)</f>
        <v>166891400</v>
      </c>
      <c r="D48" s="88">
        <f>SUM(AIRAG!D48+ALTANSHIREE!D48+DALANGARGALAN!D48+DELGEREH!D48+IHHET!D48+MANDAX!D48+ORGON!D48+SAIXANDULAAN!D48+ULAANBADRAX!D48+HATANBULAG!D48+HOBSGOL!D48+ERDENE!D48+SAINSHAND!D48+'ZAMIIN UUD'!D48)</f>
        <v>72701313</v>
      </c>
      <c r="E48" s="88">
        <f>SUM(AIRAG!E48+ALTANSHIREE!E48+DALANGARGALAN!E48+DELGEREH!E48+IHHET!E48+MANDAX!E48+ORGON!E48+SAIXANDULAAN!E48+ULAANBADRAX!E48+HATANBULAG!E48+HOBSGOL!E48+ERDENE!E48+SAINSHAND!E48+'ZAMIIN UUD'!E48)</f>
        <v>-70142887</v>
      </c>
      <c r="F48" s="88">
        <f>SUM(AIRAG!F48+ALTANSHIREE!F48+DALANGARGALAN!F48+DELGEREH!F48+IHHET!F48+MANDAX!F48+ORGON!F48+SAIXANDULAAN!F48+ULAANBADRAX!F48+HATANBULAG!F48+HOBSGOL!F48+ERDENE!F48+SAINSHAND!F48+SAINSHAND!L48+'ZAMIIN UUD'!F48)</f>
        <v>1682164500</v>
      </c>
      <c r="G48" s="88">
        <f>SUM(AIRAG!G48+ALTANSHIREE!G48+DALANGARGALAN!G48+DELGEREH!G48+IHHET!G48+MANDAX!G48+ORGON!G48+SAIXANDULAAN!G48+ULAANBADRAX!G48+HATANBULAG!G48+HOBSGOL!G48+ERDENE!G48+SAINSHAND!G48+SAINSHAND!M48+'ZAMIIN UUD'!G48)</f>
        <v>700284763.36000001</v>
      </c>
      <c r="H48" s="88">
        <f>SUM(AIRAG!H48+ALTANSHIREE!H48+DALANGARGALAN!H48+DELGEREH!H48+IHHET!H48+MANDAX!H48+ORGON!H48+SAIXANDULAAN!H48+ULAANBADRAX!H48+HATANBULAG!H48+HOBSGOL!H48+ERDENE!H48+SAINSHAND!H48+SAINSHAND!N48+'ZAMIIN UUD'!H48)</f>
        <v>-797955241.63999999</v>
      </c>
      <c r="I48" s="88">
        <f>SUM(SAINSHAND!I48+'ZAMIIN UUD'!I48)</f>
        <v>278047700</v>
      </c>
      <c r="J48" s="88">
        <f>SUM(SAINSHAND!J48+'ZAMIIN UUD'!J48)</f>
        <v>235944532.59</v>
      </c>
      <c r="K48" s="88">
        <f>SUM(SAINSHAND!K48+'ZAMIIN UUD'!K48)</f>
        <v>-20810584.169999987</v>
      </c>
      <c r="L48" s="88">
        <f>SUM(SAINSHAND!O48+SAINSHAND!R48+'ZAMIIN UUD'!O48)</f>
        <v>111916200</v>
      </c>
      <c r="M48" s="88">
        <f>SUM(SAINSHAND!P48+SAINSHAND!S48+'ZAMIIN UUD'!P48)</f>
        <v>89154317.930000007</v>
      </c>
      <c r="N48" s="88">
        <f>SUM(SAINSHAND!Q48+SAINSHAND!T48+'ZAMIIN UUD'!Q48)</f>
        <v>-6358859.21</v>
      </c>
      <c r="O48" s="88">
        <f>SUM(SAINSHAND!U48+'ZAMIIN UUD'!L48)</f>
        <v>0</v>
      </c>
      <c r="P48" s="88">
        <f>SUM(SAINSHAND!V48+'ZAMIIN UUD'!M48)</f>
        <v>0</v>
      </c>
      <c r="Q48" s="88">
        <f>SUM(SAINSHAND!W48+'ZAMIIN UUD'!N48)</f>
        <v>0</v>
      </c>
      <c r="R48" s="88">
        <f>SUM('ZAMIIN UUD'!R48)</f>
        <v>17900000</v>
      </c>
      <c r="S48" s="88">
        <f>SUM('ZAMIIN UUD'!S48)</f>
        <v>10640000</v>
      </c>
      <c r="T48" s="88">
        <f>SUM('ZAMIIN UUD'!T48)</f>
        <v>0</v>
      </c>
      <c r="U48" s="88">
        <f>SUM(AIRAG!I48+ALTANSHIREE!I48+DALANGARGALAN!I48+DELGEREH!I48+IHHET!I48+MANDAX!I48+ORGON!I48+SAIXANDULAAN!I48+ULAANBADRAX!I48+HATANBULAG!I48+HOBSGOL!I48+ERDENE!I48+SAINSHAND!X48+'ZAMIIN UUD'!U48)</f>
        <v>0</v>
      </c>
      <c r="V48" s="88">
        <f>SUM(AIRAG!J48+ALTANSHIREE!J48+DALANGARGALAN!J48+DELGEREH!J48+IHHET!J48+MANDAX!J48+ORGON!J48+SAIXANDULAAN!J48+ULAANBADRAX!J48+HATANBULAG!J48+HOBSGOL!J48+ERDENE!J48+SAINSHAND!Y48+'ZAMIIN UUD'!V48)</f>
        <v>0</v>
      </c>
      <c r="W48" s="88">
        <f>SUM(AIRAG!K48+ALTANSHIREE!K48+DALANGARGALAN!K48+DELGEREH!K48+IHHET!K48+MANDAX!K48+ORGON!K48+SAIXANDULAAN!K48+ULAANBADRAX!K48+HATANBULAG!K48+HOBSGOL!K48+ERDENE!K48+SAINSHAND!Z48+'ZAMIIN UUD'!W48)</f>
        <v>0</v>
      </c>
      <c r="X48" s="88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8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8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8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8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8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8">
        <f>SUM(AIRAG!R48+ALTANSHIREE!R48+DALANGARGALAN!R48+DELGEREH!R48+IHHET!R48+MANDAX!R48+ORGON!R48+SAIXANDULAAN!R48+ULAANBADRAX!R48+HATANBULAG!R48+HOBSGOL!R48+ERDENE!R48+SAINSHAND!CL48)</f>
        <v>0</v>
      </c>
      <c r="AE48" s="88">
        <f>SUM(AIRAG!S48+ALTANSHIREE!S48+DALANGARGALAN!S48+DELGEREH!S48+IHHET!S48+MANDAX!S48+ORGON!S48+SAIXANDULAAN!S48+ULAANBADRAX!S48+HATANBULAG!S48+HOBSGOL!S48+ERDENE!S48+SAINSHAND!CM48)</f>
        <v>0</v>
      </c>
      <c r="AF48" s="88">
        <f>SUM(AIRAG!T48+ALTANSHIREE!T48+DALANGARGALAN!T48+DELGEREH!T48+IHHET!T48+MANDAX!T48+ORGON!T48+SAIXANDULAAN!T48+ULAANBADRAX!T48+HATANBULAG!T48+HOBSGOL!T48+ERDENE!T48+SAINSHAND!CN48)</f>
        <v>0</v>
      </c>
      <c r="AG48" s="88">
        <f>SUM(SAINSHAND!CO48+'ZAMIIN UUD'!BK48)</f>
        <v>0</v>
      </c>
      <c r="AH48" s="88">
        <f>SUM(SAINSHAND!CP48+'ZAMIIN UUD'!BL48)</f>
        <v>0</v>
      </c>
      <c r="AI48" s="88">
        <f>SUM(SAINSHAND!CQ48+'ZAMIIN UUD'!BM48)</f>
        <v>0</v>
      </c>
      <c r="AJ48" s="90">
        <f t="shared" si="1"/>
        <v>2256919800</v>
      </c>
      <c r="AK48" s="90">
        <f t="shared" si="2"/>
        <v>1108724926.8800001</v>
      </c>
      <c r="AL48" s="90">
        <f t="shared" si="3"/>
        <v>-895267572.01999998</v>
      </c>
      <c r="AM48" s="88">
        <f>SUM(AIRAG!X48+ALTANSHIREE!X48+DALANGARGALAN!X48+DELGEREH!X48+IHHET!X48+MANDAX!X48+ORGON!X48+SAIXANDULAAN!X48+ULAANBADRAX!X48+HATANBULAG!X48+HOBSGOL!X48+ERDENE!X48+SAINSHAND!CU48+'ZAMIIN UUD'!BQ48)</f>
        <v>0</v>
      </c>
      <c r="AN48" s="88">
        <f>SUM(AIRAG!Y48+ALTANSHIREE!Y48+DALANGARGALAN!Y48+DELGEREH!Y48+IHHET!Y48+MANDAX!Y48+ORGON!Y48+SAIXANDULAAN!Y48+ULAANBADRAX!Y48+HATANBULAG!Y48+HOBSGOL!Y48+ERDENE!Y48+SAINSHAND!CV48+'ZAMIIN UUD'!BR48)</f>
        <v>0</v>
      </c>
      <c r="AO48" s="88">
        <f>SUM(AIRAG!Z48+ALTANSHIREE!Z48+DALANGARGALAN!Z48+DELGEREH!Z48+IHHET!Z48+MANDAX!Z48+ORGON!Z48+SAIXANDULAAN!Z48+ULAANBADRAX!Z48+HATANBULAG!Z48+HOBSGOL!Z48+ERDENE!Z48+SAINSHAND!CW48+'ZAMIIN UUD'!BS48)</f>
        <v>0</v>
      </c>
      <c r="AP48" s="90">
        <f t="shared" si="4"/>
        <v>0</v>
      </c>
      <c r="AQ48" s="90">
        <f t="shared" si="5"/>
        <v>0</v>
      </c>
      <c r="AR48" s="90">
        <f t="shared" si="6"/>
        <v>0</v>
      </c>
      <c r="AS48" s="88">
        <f>SUM(AIRAG!AD48+ALTANSHIREE!AD48+DALANGARGALAN!AD48+DELGEREH!AD48+IHHET!AD48+MANDAX!AD48+ORGON!AD48+SAIXANDULAAN!AD48+ULAANBADRAX!AD48+HATANBULAG!AD48+HOBSGOL!AD48+ERDENE!AD48+SAINSHAND!DA48+'ZAMIIN UUD'!BW48)</f>
        <v>1227175300</v>
      </c>
      <c r="AT48" s="88">
        <f>SUM(AIRAG!AE48+ALTANSHIREE!AE48+DALANGARGALAN!AE48+DELGEREH!AE48+IHHET!AE48+MANDAX!AE48+ORGON!AE48+SAIXANDULAAN!AE48+ULAANBADRAX!AE48+HATANBULAG!AE48+HOBSGOL!AE48+ERDENE!AE48+SAINSHAND!DB48+'ZAMIIN UUD'!BX48)</f>
        <v>165318124</v>
      </c>
      <c r="AU48" s="88">
        <f>SUM(AIRAG!AF48+ALTANSHIREE!AF48+DALANGARGALAN!AF48+DELGEREH!AF48+IHHET!AF48+MANDAX!AF48+ORGON!AF48+SAIXANDULAAN!AF48+ULAANBADRAX!AF48+HATANBULAG!AF48+HOBSGOL!AF48+ERDENE!AF48+SAINSHAND!DC48+'ZAMIIN UUD'!BY48)</f>
        <v>-1061857176</v>
      </c>
      <c r="AV48" s="88">
        <f>SUM(AIRAG!AG48+ALTANSHIREE!AG48+DALANGARGALAN!AG48+DELGEREH!AG48+IHHET!AG48+MANDAX!AG48+ORGON!AG48+SAIXANDULAAN!AG48+ULAANBADRAX!AG48+HATANBULAG!AG48+HOBSGOL!AG48+ERDENE!AG48+SAINSHAND!DD48+'ZAMIIN UUD'!BZ48)</f>
        <v>427712600</v>
      </c>
      <c r="AW48" s="88">
        <f>SUM(AIRAG!AH48+ALTANSHIREE!AH48+DALANGARGALAN!AH48+DELGEREH!AH48+IHHET!AH48+MANDAX!AH48+ORGON!AH48+SAIXANDULAAN!AH48+ULAANBADRAX!AH48+HATANBULAG!AH48+HOBSGOL!AH48+ERDENE!AH48+SAINSHAND!DE48+'ZAMIIN UUD'!CA48)</f>
        <v>13700000</v>
      </c>
      <c r="AX48" s="88">
        <f>SUM(AIRAG!AI48+ALTANSHIREE!AI48+DALANGARGALAN!AI48+DELGEREH!AI48+IHHET!AI48+MANDAX!AI48+ORGON!AI48+SAIXANDULAAN!AI48+ULAANBADRAX!AI48+HATANBULAG!AI48+HOBSGOL!AI48+ERDENE!AI48+SAINSHAND!DF48+'ZAMIIN UUD'!CB48)</f>
        <v>-414012600</v>
      </c>
      <c r="AY48" s="90">
        <f t="shared" si="7"/>
        <v>1654887900</v>
      </c>
      <c r="AZ48" s="90">
        <f t="shared" si="8"/>
        <v>179018124</v>
      </c>
      <c r="BA48" s="90">
        <f t="shared" si="9"/>
        <v>-1475869776</v>
      </c>
      <c r="BB48" s="90">
        <f t="shared" si="10"/>
        <v>3911807700</v>
      </c>
      <c r="BC48" s="90">
        <f t="shared" si="11"/>
        <v>1287743050.8800001</v>
      </c>
      <c r="BD48" s="90">
        <f t="shared" si="12"/>
        <v>-2371137348.02</v>
      </c>
    </row>
    <row r="49" spans="1:65">
      <c r="A49" s="13">
        <v>42</v>
      </c>
      <c r="B49" s="1" t="s">
        <v>74</v>
      </c>
      <c r="C49" s="132">
        <f>SUM(AIRAG!C49+ALTANSHIREE!C49+DALANGARGALAN!C49+DELGEREH!C49+IHHET!C49+MANDAX!C49+ORGON!C49+SAIXANDULAAN!C49+ULAANBADRAX!C49+HATANBULAG!C49+HOBSGOL!C49+ERDENE!C49+SAINSHAND!C49+'ZAMIIN UUD'!C49)</f>
        <v>165699800</v>
      </c>
      <c r="D49" s="132">
        <f>SUM(AIRAG!D49+ALTANSHIREE!D49+DALANGARGALAN!D49+DELGEREH!D49+IHHET!D49+MANDAX!D49+ORGON!D49+SAIXANDULAAN!D49+ULAANBADRAX!D49+HATANBULAG!D49+HOBSGOL!D49+ERDENE!D49+SAINSHAND!D49+'ZAMIIN UUD'!D49)</f>
        <v>72611933</v>
      </c>
      <c r="E49" s="132">
        <f>SUM(AIRAG!E49+ALTANSHIREE!E49+DALANGARGALAN!E49+DELGEREH!E49+IHHET!E49+MANDAX!E49+ORGON!E49+SAIXANDULAAN!E49+ULAANBADRAX!E49+HATANBULAG!E49+HOBSGOL!E49+ERDENE!E49+SAINSHAND!E49+'ZAMIIN UUD'!E49)</f>
        <v>-64243367</v>
      </c>
      <c r="F49" s="132">
        <f>SUM(AIRAG!F49+ALTANSHIREE!F49+DALANGARGALAN!F49+DELGEREH!F49+IHHET!F49+MANDAX!F49+ORGON!F49+SAIXANDULAAN!F49+ULAANBADRAX!F49+HATANBULAG!F49+HOBSGOL!F49+ERDENE!F49+SAINSHAND!F49+SAINSHAND!L49+'ZAMIIN UUD'!F49)</f>
        <v>1645421900</v>
      </c>
      <c r="G49" s="132">
        <f>SUM(AIRAG!G49+ALTANSHIREE!G49+DALANGARGALAN!G49+DELGEREH!G49+IHHET!G49+MANDAX!G49+ORGON!G49+SAIXANDULAAN!G49+ULAANBADRAX!G49+HATANBULAG!G49+HOBSGOL!G49+ERDENE!G49+SAINSHAND!G49+SAINSHAND!M49+'ZAMIIN UUD'!G49)</f>
        <v>681452108.96000004</v>
      </c>
      <c r="H49" s="132">
        <f>SUM(AIRAG!H49+ALTANSHIREE!H49+DALANGARGALAN!H49+DELGEREH!H49+IHHET!H49+MANDAX!H49+ORGON!H49+SAIXANDULAAN!H49+ULAANBADRAX!H49+HATANBULAG!H49+HOBSGOL!H49+ERDENE!H49+SAINSHAND!H49+SAINSHAND!N49+'ZAMIIN UUD'!H49)</f>
        <v>-772585445.03999996</v>
      </c>
      <c r="I49" s="132">
        <f>SUM(SAINSHAND!I49+'ZAMIIN UUD'!I49)</f>
        <v>256837000</v>
      </c>
      <c r="J49" s="132">
        <f>SUM(SAINSHAND!J49+'ZAMIIN UUD'!J49)</f>
        <v>224322879.59</v>
      </c>
      <c r="K49" s="132">
        <f>SUM(SAINSHAND!K49+'ZAMIIN UUD'!K49)</f>
        <v>-17994504.169999987</v>
      </c>
      <c r="L49" s="132">
        <f>SUM(SAINSHAND!O49+SAINSHAND!R49+'ZAMIIN UUD'!O49)</f>
        <v>101543400</v>
      </c>
      <c r="M49" s="132">
        <f>SUM(SAINSHAND!P49+SAINSHAND!S49+'ZAMIIN UUD'!P49)</f>
        <v>81925893.930000007</v>
      </c>
      <c r="N49" s="132">
        <f>SUM(SAINSHAND!Q49+SAINSHAND!T49+'ZAMIIN UUD'!Q49)</f>
        <v>-6014483.21</v>
      </c>
      <c r="O49" s="132">
        <f>SUM(SAINSHAND!U49+'ZAMIIN UUD'!L49)</f>
        <v>0</v>
      </c>
      <c r="P49" s="132">
        <f>SUM(SAINSHAND!V49+'ZAMIIN UUD'!M49)</f>
        <v>0</v>
      </c>
      <c r="Q49" s="132">
        <f>SUM(SAINSHAND!W49+'ZAMIIN UUD'!N49)</f>
        <v>0</v>
      </c>
      <c r="R49" s="132">
        <f>SUM('ZAMIIN UUD'!R49)</f>
        <v>10200000</v>
      </c>
      <c r="S49" s="132">
        <f>SUM('ZAMIIN UUD'!S49)</f>
        <v>10200000</v>
      </c>
      <c r="T49" s="132">
        <f>SUM('ZAMIIN UUD'!T49)</f>
        <v>0</v>
      </c>
      <c r="U49" s="132">
        <f>SUM(AIRAG!I49+ALTANSHIREE!I49+DALANGARGALAN!I49+DELGEREH!I49+IHHET!I49+MANDAX!I49+ORGON!I49+SAIXANDULAAN!I49+ULAANBADRAX!I49+HATANBULAG!I49+HOBSGOL!I49+ERDENE!I49+SAINSHAND!X49+'ZAMIIN UUD'!U49)</f>
        <v>0</v>
      </c>
      <c r="V49" s="132">
        <f>SUM(AIRAG!J49+ALTANSHIREE!J49+DALANGARGALAN!J49+DELGEREH!J49+IHHET!J49+MANDAX!J49+ORGON!J49+SAIXANDULAAN!J49+ULAANBADRAX!J49+HATANBULAG!J49+HOBSGOL!J49+ERDENE!J49+SAINSHAND!Y49+'ZAMIIN UUD'!V49)</f>
        <v>0</v>
      </c>
      <c r="W49" s="132">
        <f>SUM(AIRAG!K49+ALTANSHIREE!K49+DALANGARGALAN!K49+DELGEREH!K49+IHHET!K49+MANDAX!K49+ORGON!K49+SAIXANDULAAN!K49+ULAANBADRAX!K49+HATANBULAG!K49+HOBSGOL!K49+ERDENE!K49+SAINSHAND!Z49+'ZAMIIN UUD'!W49)</f>
        <v>0</v>
      </c>
      <c r="X49" s="13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3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3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3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3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3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32">
        <f>SUM(AIRAG!R49+ALTANSHIREE!R49+DALANGARGALAN!R49+DELGEREH!R49+IHHET!R49+MANDAX!R49+ORGON!R49+SAIXANDULAAN!R49+ULAANBADRAX!R49+HATANBULAG!R49+HOBSGOL!R49+ERDENE!R49+SAINSHAND!CL49)</f>
        <v>0</v>
      </c>
      <c r="AE49" s="132">
        <f>SUM(AIRAG!S49+ALTANSHIREE!S49+DALANGARGALAN!S49+DELGEREH!S49+IHHET!S49+MANDAX!S49+ORGON!S49+SAIXANDULAAN!S49+ULAANBADRAX!S49+HATANBULAG!S49+HOBSGOL!S49+ERDENE!S49+SAINSHAND!CM49)</f>
        <v>0</v>
      </c>
      <c r="AF49" s="132">
        <f>SUM(AIRAG!T49+ALTANSHIREE!T49+DALANGARGALAN!T49+DELGEREH!T49+IHHET!T49+MANDAX!T49+ORGON!T49+SAIXANDULAAN!T49+ULAANBADRAX!T49+HATANBULAG!T49+HOBSGOL!T49+ERDENE!T49+SAINSHAND!CN49)</f>
        <v>0</v>
      </c>
      <c r="AG49" s="132">
        <f>SUM(SAINSHAND!CO49+'ZAMIIN UUD'!BK49)</f>
        <v>0</v>
      </c>
      <c r="AH49" s="132">
        <f>SUM(SAINSHAND!CP49+'ZAMIIN UUD'!BL49)</f>
        <v>0</v>
      </c>
      <c r="AI49" s="132">
        <f>SUM(SAINSHAND!CQ49+'ZAMIIN UUD'!BM49)</f>
        <v>0</v>
      </c>
      <c r="AJ49" s="187">
        <f t="shared" si="1"/>
        <v>2179702100</v>
      </c>
      <c r="AK49" s="187">
        <f t="shared" si="2"/>
        <v>1070512815.48</v>
      </c>
      <c r="AL49" s="187">
        <f t="shared" si="3"/>
        <v>-860837799.41999996</v>
      </c>
      <c r="AM49" s="132">
        <f>SUM(AIRAG!X49+ALTANSHIREE!X49+DALANGARGALAN!X49+DELGEREH!X49+IHHET!X49+MANDAX!X49+ORGON!X49+SAIXANDULAAN!X49+ULAANBADRAX!X49+HATANBULAG!X49+HOBSGOL!X49+ERDENE!X49+SAINSHAND!CU49+'ZAMIIN UUD'!BQ49)</f>
        <v>0</v>
      </c>
      <c r="AN49" s="132">
        <f>SUM(AIRAG!Y49+ALTANSHIREE!Y49+DALANGARGALAN!Y49+DELGEREH!Y49+IHHET!Y49+MANDAX!Y49+ORGON!Y49+SAIXANDULAAN!Y49+ULAANBADRAX!Y49+HATANBULAG!Y49+HOBSGOL!Y49+ERDENE!Y49+SAINSHAND!CV49+'ZAMIIN UUD'!BR49)</f>
        <v>0</v>
      </c>
      <c r="AO49" s="132">
        <f>SUM(AIRAG!Z49+ALTANSHIREE!Z49+DALANGARGALAN!Z49+DELGEREH!Z49+IHHET!Z49+MANDAX!Z49+ORGON!Z49+SAIXANDULAAN!Z49+ULAANBADRAX!Z49+HATANBULAG!Z49+HOBSGOL!Z49+ERDENE!Z49+SAINSHAND!CW49+'ZAMIIN UUD'!BS49)</f>
        <v>0</v>
      </c>
      <c r="AP49" s="187">
        <f t="shared" si="4"/>
        <v>0</v>
      </c>
      <c r="AQ49" s="187">
        <f t="shared" si="5"/>
        <v>0</v>
      </c>
      <c r="AR49" s="187">
        <f t="shared" si="6"/>
        <v>0</v>
      </c>
      <c r="AS49" s="132">
        <f>SUM(AIRAG!AD49+ALTANSHIREE!AD49+DALANGARGALAN!AD49+DELGEREH!AD49+IHHET!AD49+MANDAX!AD49+ORGON!AD49+SAIXANDULAAN!AD49+ULAANBADRAX!AD49+HATANBULAG!AD49+HOBSGOL!AD49+ERDENE!AD49+SAINSHAND!DA49+'ZAMIIN UUD'!BW49)</f>
        <v>1227175300</v>
      </c>
      <c r="AT49" s="132">
        <f>SUM(AIRAG!AE49+ALTANSHIREE!AE49+DALANGARGALAN!AE49+DELGEREH!AE49+IHHET!AE49+MANDAX!AE49+ORGON!AE49+SAIXANDULAAN!AE49+ULAANBADRAX!AE49+HATANBULAG!AE49+HOBSGOL!AE49+ERDENE!AE49+SAINSHAND!DB49+'ZAMIIN UUD'!BX49)</f>
        <v>165318124</v>
      </c>
      <c r="AU49" s="132">
        <f>SUM(AIRAG!AF49+ALTANSHIREE!AF49+DALANGARGALAN!AF49+DELGEREH!AF49+IHHET!AF49+MANDAX!AF49+ORGON!AF49+SAIXANDULAAN!AF49+ULAANBADRAX!AF49+HATANBULAG!AF49+HOBSGOL!AF49+ERDENE!AF49+SAINSHAND!DC49+'ZAMIIN UUD'!BY49)</f>
        <v>-1061857176</v>
      </c>
      <c r="AV49" s="132">
        <f>SUM(AIRAG!AG49+ALTANSHIREE!AG49+DALANGARGALAN!AG49+DELGEREH!AG49+IHHET!AG49+MANDAX!AG49+ORGON!AG49+SAIXANDULAAN!AG49+ULAANBADRAX!AG49+HATANBULAG!AG49+HOBSGOL!AG49+ERDENE!AG49+SAINSHAND!DD49+'ZAMIIN UUD'!BZ49)</f>
        <v>427712600</v>
      </c>
      <c r="AW49" s="132">
        <f>SUM(AIRAG!AH49+ALTANSHIREE!AH49+DALANGARGALAN!AH49+DELGEREH!AH49+IHHET!AH49+MANDAX!AH49+ORGON!AH49+SAIXANDULAAN!AH49+ULAANBADRAX!AH49+HATANBULAG!AH49+HOBSGOL!AH49+ERDENE!AH49+SAINSHAND!DE49+'ZAMIIN UUD'!CA49)</f>
        <v>13700000</v>
      </c>
      <c r="AX49" s="132">
        <f>SUM(AIRAG!AI49+ALTANSHIREE!AI49+DALANGARGALAN!AI49+DELGEREH!AI49+IHHET!AI49+MANDAX!AI49+ORGON!AI49+SAIXANDULAAN!AI49+ULAANBADRAX!AI49+HATANBULAG!AI49+HOBSGOL!AI49+ERDENE!AI49+SAINSHAND!DF49+'ZAMIIN UUD'!CB49)</f>
        <v>-414012600</v>
      </c>
      <c r="AY49" s="187">
        <f t="shared" si="7"/>
        <v>1654887900</v>
      </c>
      <c r="AZ49" s="187">
        <f t="shared" si="8"/>
        <v>179018124</v>
      </c>
      <c r="BA49" s="187">
        <f t="shared" si="9"/>
        <v>-1475869776</v>
      </c>
      <c r="BB49" s="187">
        <f t="shared" si="10"/>
        <v>3834590000</v>
      </c>
      <c r="BC49" s="187">
        <f t="shared" si="11"/>
        <v>1249530939.48</v>
      </c>
      <c r="BD49" s="187">
        <f t="shared" si="12"/>
        <v>-2336707575.4200001</v>
      </c>
    </row>
    <row r="50" spans="1:65">
      <c r="A50" s="13">
        <v>43</v>
      </c>
      <c r="B50" s="15" t="s">
        <v>44</v>
      </c>
      <c r="C50" s="132">
        <f>SUM(AIRAG!C50+ALTANSHIREE!C50+DALANGARGALAN!C50+DELGEREH!C50+IHHET!C50+MANDAX!C50+ORGON!C50+SAIXANDULAAN!C50+ULAANBADRAX!C50+HATANBULAG!C50+HOBSGOL!C50+ERDENE!C50+SAINSHAND!C50+'ZAMIIN UUD'!C50)</f>
        <v>0</v>
      </c>
      <c r="D50" s="132">
        <f>SUM(AIRAG!D50+ALTANSHIREE!D50+DALANGARGALAN!D50+DELGEREH!D50+IHHET!D50+MANDAX!D50+ORGON!D50+SAIXANDULAAN!D50+ULAANBADRAX!D50+HATANBULAG!D50+HOBSGOL!D50+ERDENE!D50+SAINSHAND!D50+'ZAMIIN UUD'!D50)</f>
        <v>0</v>
      </c>
      <c r="E50" s="132">
        <f>SUM(AIRAG!E50+ALTANSHIREE!E50+DALANGARGALAN!E50+DELGEREH!E50+IHHET!E50+MANDAX!E50+ORGON!E50+SAIXANDULAAN!E50+ULAANBADRAX!E50+HATANBULAG!E50+HOBSGOL!E50+ERDENE!E50+SAINSHAND!E50+'ZAMIIN UUD'!E50)</f>
        <v>0</v>
      </c>
      <c r="F50" s="132">
        <f>SUM(AIRAG!F50+ALTANSHIREE!F50+DALANGARGALAN!F50+DELGEREH!F50+IHHET!F50+MANDAX!F50+ORGON!F50+SAIXANDULAAN!F50+ULAANBADRAX!F50+HATANBULAG!F50+HOBSGOL!F50+ERDENE!F50+SAINSHAND!F50+SAINSHAND!L50+'ZAMIIN UUD'!F50)</f>
        <v>3370000</v>
      </c>
      <c r="G50" s="132">
        <f>SUM(AIRAG!G50+ALTANSHIREE!G50+DALANGARGALAN!G50+DELGEREH!G50+IHHET!G50+MANDAX!G50+ORGON!G50+SAIXANDULAAN!G50+ULAANBADRAX!G50+HATANBULAG!G50+HOBSGOL!G50+ERDENE!G50+SAINSHAND!G50+SAINSHAND!M50+'ZAMIIN UUD'!G50)</f>
        <v>0</v>
      </c>
      <c r="H50" s="132">
        <f>SUM(AIRAG!H50+ALTANSHIREE!H50+DALANGARGALAN!H50+DELGEREH!H50+IHHET!H50+MANDAX!H50+ORGON!H50+SAIXANDULAAN!H50+ULAANBADRAX!H50+HATANBULAG!H50+HOBSGOL!H50+ERDENE!H50+SAINSHAND!H50+SAINSHAND!N50+'ZAMIIN UUD'!H50)</f>
        <v>-3040000</v>
      </c>
      <c r="I50" s="132">
        <f>SUM(SAINSHAND!I50+'ZAMIIN UUD'!I50)</f>
        <v>500000</v>
      </c>
      <c r="J50" s="132">
        <f>SUM(SAINSHAND!J50+'ZAMIIN UUD'!J50)</f>
        <v>0</v>
      </c>
      <c r="K50" s="132">
        <f>SUM(SAINSHAND!K50+'ZAMIIN UUD'!K50)</f>
        <v>-500000</v>
      </c>
      <c r="L50" s="132">
        <f>SUM(SAINSHAND!O50+SAINSHAND!R50+'ZAMIIN UUD'!O50)</f>
        <v>3040000</v>
      </c>
      <c r="M50" s="132">
        <f>SUM(SAINSHAND!P50+SAINSHAND!S50+'ZAMIIN UUD'!P50)</f>
        <v>0</v>
      </c>
      <c r="N50" s="132">
        <f>SUM(SAINSHAND!Q50+SAINSHAND!T50+'ZAMIIN UUD'!Q50)</f>
        <v>-240000</v>
      </c>
      <c r="O50" s="132">
        <f>SUM(SAINSHAND!U50+'ZAMIIN UUD'!L50)</f>
        <v>0</v>
      </c>
      <c r="P50" s="132">
        <f>SUM(SAINSHAND!V50+'ZAMIIN UUD'!M50)</f>
        <v>0</v>
      </c>
      <c r="Q50" s="132">
        <f>SUM(SAINSHAND!W50+'ZAMIIN UUD'!N50)</f>
        <v>0</v>
      </c>
      <c r="R50" s="132">
        <f>SUM('ZAMIIN UUD'!R50)</f>
        <v>1000000</v>
      </c>
      <c r="S50" s="132">
        <f>SUM('ZAMIIN UUD'!S50)</f>
        <v>0</v>
      </c>
      <c r="T50" s="132">
        <f>SUM('ZAMIIN UUD'!T50)</f>
        <v>0</v>
      </c>
      <c r="U50" s="132">
        <f>SUM(AIRAG!I50+ALTANSHIREE!I50+DALANGARGALAN!I50+DELGEREH!I50+IHHET!I50+MANDAX!I50+ORGON!I50+SAIXANDULAAN!I50+ULAANBADRAX!I50+HATANBULAG!I50+HOBSGOL!I50+ERDENE!I50+SAINSHAND!X50+'ZAMIIN UUD'!U50)</f>
        <v>0</v>
      </c>
      <c r="V50" s="132">
        <f>SUM(AIRAG!J50+ALTANSHIREE!J50+DALANGARGALAN!J50+DELGEREH!J50+IHHET!J50+MANDAX!J50+ORGON!J50+SAIXANDULAAN!J50+ULAANBADRAX!J50+HATANBULAG!J50+HOBSGOL!J50+ERDENE!J50+SAINSHAND!Y50+'ZAMIIN UUD'!V50)</f>
        <v>0</v>
      </c>
      <c r="W50" s="132">
        <f>SUM(AIRAG!K50+ALTANSHIREE!K50+DALANGARGALAN!K50+DELGEREH!K50+IHHET!K50+MANDAX!K50+ORGON!K50+SAIXANDULAAN!K50+ULAANBADRAX!K50+HATANBULAG!K50+HOBSGOL!K50+ERDENE!K50+SAINSHAND!Z50+'ZAMIIN UUD'!W50)</f>
        <v>0</v>
      </c>
      <c r="X50" s="13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3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3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3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3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3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32">
        <f>SUM(AIRAG!R50+ALTANSHIREE!R50+DALANGARGALAN!R50+DELGEREH!R50+IHHET!R50+MANDAX!R50+ORGON!R50+SAIXANDULAAN!R50+ULAANBADRAX!R50+HATANBULAG!R50+HOBSGOL!R50+ERDENE!R50+SAINSHAND!CL50)</f>
        <v>0</v>
      </c>
      <c r="AE50" s="132">
        <f>SUM(AIRAG!S50+ALTANSHIREE!S50+DALANGARGALAN!S50+DELGEREH!S50+IHHET!S50+MANDAX!S50+ORGON!S50+SAIXANDULAAN!S50+ULAANBADRAX!S50+HATANBULAG!S50+HOBSGOL!S50+ERDENE!S50+SAINSHAND!CM50)</f>
        <v>0</v>
      </c>
      <c r="AF50" s="132">
        <f>SUM(AIRAG!T50+ALTANSHIREE!T50+DALANGARGALAN!T50+DELGEREH!T50+IHHET!T50+MANDAX!T50+ORGON!T50+SAIXANDULAAN!T50+ULAANBADRAX!T50+HATANBULAG!T50+HOBSGOL!T50+ERDENE!T50+SAINSHAND!CN50)</f>
        <v>0</v>
      </c>
      <c r="AG50" s="132">
        <f>SUM(SAINSHAND!CO50+'ZAMIIN UUD'!BK50)</f>
        <v>0</v>
      </c>
      <c r="AH50" s="132">
        <f>SUM(SAINSHAND!CP50+'ZAMIIN UUD'!BL50)</f>
        <v>0</v>
      </c>
      <c r="AI50" s="132">
        <f>SUM(SAINSHAND!CQ50+'ZAMIIN UUD'!BM50)</f>
        <v>0</v>
      </c>
      <c r="AJ50" s="187">
        <f t="shared" si="1"/>
        <v>7910000</v>
      </c>
      <c r="AK50" s="187">
        <f t="shared" si="2"/>
        <v>0</v>
      </c>
      <c r="AL50" s="187">
        <f t="shared" si="3"/>
        <v>-3780000</v>
      </c>
      <c r="AM50" s="132">
        <f>SUM(AIRAG!X50+ALTANSHIREE!X50+DALANGARGALAN!X50+DELGEREH!X50+IHHET!X50+MANDAX!X50+ORGON!X50+SAIXANDULAAN!X50+ULAANBADRAX!X50+HATANBULAG!X50+HOBSGOL!X50+ERDENE!X50+SAINSHAND!CU50+'ZAMIIN UUD'!BQ50)</f>
        <v>0</v>
      </c>
      <c r="AN50" s="132">
        <f>SUM(AIRAG!Y50+ALTANSHIREE!Y50+DALANGARGALAN!Y50+DELGEREH!Y50+IHHET!Y50+MANDAX!Y50+ORGON!Y50+SAIXANDULAAN!Y50+ULAANBADRAX!Y50+HATANBULAG!Y50+HOBSGOL!Y50+ERDENE!Y50+SAINSHAND!CV50+'ZAMIIN UUD'!BR50)</f>
        <v>0</v>
      </c>
      <c r="AO50" s="132">
        <f>SUM(AIRAG!Z50+ALTANSHIREE!Z50+DALANGARGALAN!Z50+DELGEREH!Z50+IHHET!Z50+MANDAX!Z50+ORGON!Z50+SAIXANDULAAN!Z50+ULAANBADRAX!Z50+HATANBULAG!Z50+HOBSGOL!Z50+ERDENE!Z50+SAINSHAND!CW50+'ZAMIIN UUD'!BS50)</f>
        <v>0</v>
      </c>
      <c r="AP50" s="187">
        <f t="shared" si="4"/>
        <v>0</v>
      </c>
      <c r="AQ50" s="187">
        <f t="shared" si="5"/>
        <v>0</v>
      </c>
      <c r="AR50" s="187">
        <f t="shared" si="6"/>
        <v>0</v>
      </c>
      <c r="AS50" s="132">
        <f>SUM(AIRAG!AD50+ALTANSHIREE!AD50+DALANGARGALAN!AD50+DELGEREH!AD50+IHHET!AD50+MANDAX!AD50+ORGON!AD50+SAIXANDULAAN!AD50+ULAANBADRAX!AD50+HATANBULAG!AD50+HOBSGOL!AD50+ERDENE!AD50+SAINSHAND!DA50+'ZAMIIN UUD'!BW50)</f>
        <v>0</v>
      </c>
      <c r="AT50" s="132">
        <f>SUM(AIRAG!AE50+ALTANSHIREE!AE50+DALANGARGALAN!AE50+DELGEREH!AE50+IHHET!AE50+MANDAX!AE50+ORGON!AE50+SAIXANDULAAN!AE50+ULAANBADRAX!AE50+HATANBULAG!AE50+HOBSGOL!AE50+ERDENE!AE50+SAINSHAND!DB50+'ZAMIIN UUD'!BX50)</f>
        <v>0</v>
      </c>
      <c r="AU50" s="132">
        <f>SUM(AIRAG!AF50+ALTANSHIREE!AF50+DALANGARGALAN!AF50+DELGEREH!AF50+IHHET!AF50+MANDAX!AF50+ORGON!AF50+SAIXANDULAAN!AF50+ULAANBADRAX!AF50+HATANBULAG!AF50+HOBSGOL!AF50+ERDENE!AF50+SAINSHAND!DC50+'ZAMIIN UUD'!BY50)</f>
        <v>0</v>
      </c>
      <c r="AV50" s="132">
        <f>SUM(AIRAG!AG50+ALTANSHIREE!AG50+DALANGARGALAN!AG50+DELGEREH!AG50+IHHET!AG50+MANDAX!AG50+ORGON!AG50+SAIXANDULAAN!AG50+ULAANBADRAX!AG50+HATANBULAG!AG50+HOBSGOL!AG50+ERDENE!AG50+SAINSHAND!DD50+'ZAMIIN UUD'!BZ50)</f>
        <v>0</v>
      </c>
      <c r="AW50" s="132">
        <f>SUM(AIRAG!AH50+ALTANSHIREE!AH50+DALANGARGALAN!AH50+DELGEREH!AH50+IHHET!AH50+MANDAX!AH50+ORGON!AH50+SAIXANDULAAN!AH50+ULAANBADRAX!AH50+HATANBULAG!AH50+HOBSGOL!AH50+ERDENE!AH50+SAINSHAND!DE50+'ZAMIIN UUD'!CA50)</f>
        <v>0</v>
      </c>
      <c r="AX50" s="132">
        <f>SUM(AIRAG!AI50+ALTANSHIREE!AI50+DALANGARGALAN!AI50+DELGEREH!AI50+IHHET!AI50+MANDAX!AI50+ORGON!AI50+SAIXANDULAAN!AI50+ULAANBADRAX!AI50+HATANBULAG!AI50+HOBSGOL!AI50+ERDENE!AI50+SAINSHAND!DF50+'ZAMIIN UUD'!CB50)</f>
        <v>0</v>
      </c>
      <c r="AY50" s="187">
        <f t="shared" si="7"/>
        <v>0</v>
      </c>
      <c r="AZ50" s="187">
        <f t="shared" si="8"/>
        <v>0</v>
      </c>
      <c r="BA50" s="187">
        <f t="shared" si="9"/>
        <v>0</v>
      </c>
      <c r="BB50" s="187">
        <f t="shared" si="10"/>
        <v>7910000</v>
      </c>
      <c r="BC50" s="187">
        <f t="shared" si="11"/>
        <v>0</v>
      </c>
      <c r="BD50" s="187">
        <f t="shared" si="12"/>
        <v>-3780000</v>
      </c>
    </row>
    <row r="51" spans="1:65">
      <c r="A51" s="13">
        <v>44</v>
      </c>
      <c r="B51" s="15" t="s">
        <v>45</v>
      </c>
      <c r="C51" s="132">
        <f>SUM(AIRAG!C51+ALTANSHIREE!C51+DALANGARGALAN!C51+DELGEREH!C51+IHHET!C51+MANDAX!C51+ORGON!C51+SAIXANDULAAN!C51+ULAANBADRAX!C51+HATANBULAG!C51+HOBSGOL!C51+ERDENE!C51+SAINSHAND!C51+'ZAMIIN UUD'!C51)</f>
        <v>430000</v>
      </c>
      <c r="D51" s="132">
        <f>SUM(AIRAG!D51+ALTANSHIREE!D51+DALANGARGALAN!D51+DELGEREH!D51+IHHET!D51+MANDAX!D51+ORGON!D51+SAIXANDULAAN!D51+ULAANBADRAX!D51+HATANBULAG!D51+HOBSGOL!D51+ERDENE!D51+SAINSHAND!D51+'ZAMIIN UUD'!D51)</f>
        <v>0</v>
      </c>
      <c r="E51" s="132">
        <f>SUM(AIRAG!E51+ALTANSHIREE!E51+DALANGARGALAN!E51+DELGEREH!E51+IHHET!E51+MANDAX!E51+ORGON!E51+SAIXANDULAAN!E51+ULAANBADRAX!E51+HATANBULAG!E51+HOBSGOL!E51+ERDENE!E51+SAINSHAND!E51+'ZAMIIN UUD'!E51)</f>
        <v>-190000</v>
      </c>
      <c r="F51" s="132">
        <f>SUM(AIRAG!F51+ALTANSHIREE!F51+DALANGARGALAN!F51+DELGEREH!F51+IHHET!F51+MANDAX!F51+ORGON!F51+SAIXANDULAAN!F51+ULAANBADRAX!F51+HATANBULAG!F51+HOBSGOL!F51+ERDENE!F51+SAINSHAND!F51+SAINSHAND!L51+'ZAMIIN UUD'!F51)</f>
        <v>11887500</v>
      </c>
      <c r="G51" s="132">
        <f>SUM(AIRAG!G51+ALTANSHIREE!G51+DALANGARGALAN!G51+DELGEREH!G51+IHHET!G51+MANDAX!G51+ORGON!G51+SAIXANDULAAN!G51+ULAANBADRAX!G51+HATANBULAG!G51+HOBSGOL!G51+ERDENE!G51+SAINSHAND!G51+SAINSHAND!M51+'ZAMIIN UUD'!G51)</f>
        <v>7172749</v>
      </c>
      <c r="H51" s="132">
        <f>SUM(AIRAG!H51+ALTANSHIREE!H51+DALANGARGALAN!H51+DELGEREH!H51+IHHET!H51+MANDAX!H51+ORGON!H51+SAIXANDULAAN!H51+ULAANBADRAX!H51+HATANBULAG!H51+HOBSGOL!H51+ERDENE!H51+SAINSHAND!H51+SAINSHAND!N51+'ZAMIIN UUD'!H51)</f>
        <v>-2298626</v>
      </c>
      <c r="I51" s="132">
        <f>SUM(SAINSHAND!I51+'ZAMIIN UUD'!I51)</f>
        <v>11000000</v>
      </c>
      <c r="J51" s="132">
        <f>SUM(SAINSHAND!J51+'ZAMIIN UUD'!J51)</f>
        <v>10000000</v>
      </c>
      <c r="K51" s="132">
        <f>SUM(SAINSHAND!K51+'ZAMIIN UUD'!K51)</f>
        <v>0</v>
      </c>
      <c r="L51" s="132">
        <f>SUM(SAINSHAND!O51+SAINSHAND!R51+'ZAMIIN UUD'!O51)</f>
        <v>2300000</v>
      </c>
      <c r="M51" s="132">
        <f>SUM(SAINSHAND!P51+SAINSHAND!S51+'ZAMIIN UUD'!P51)</f>
        <v>2300000</v>
      </c>
      <c r="N51" s="132">
        <f>SUM(SAINSHAND!Q51+SAINSHAND!T51+'ZAMIIN UUD'!Q51)</f>
        <v>0</v>
      </c>
      <c r="O51" s="132">
        <f>SUM(SAINSHAND!U51+'ZAMIIN UUD'!L51)</f>
        <v>0</v>
      </c>
      <c r="P51" s="132">
        <f>SUM(SAINSHAND!V51+'ZAMIIN UUD'!M51)</f>
        <v>0</v>
      </c>
      <c r="Q51" s="132">
        <f>SUM(SAINSHAND!W51+'ZAMIIN UUD'!N51)</f>
        <v>0</v>
      </c>
      <c r="R51" s="132">
        <f>SUM('ZAMIIN UUD'!R51)</f>
        <v>1200000</v>
      </c>
      <c r="S51" s="132">
        <f>SUM('ZAMIIN UUD'!S51)</f>
        <v>0</v>
      </c>
      <c r="T51" s="132">
        <f>SUM('ZAMIIN UUD'!T51)</f>
        <v>0</v>
      </c>
      <c r="U51" s="132">
        <f>SUM(AIRAG!I51+ALTANSHIREE!I51+DALANGARGALAN!I51+DELGEREH!I51+IHHET!I51+MANDAX!I51+ORGON!I51+SAIXANDULAAN!I51+ULAANBADRAX!I51+HATANBULAG!I51+HOBSGOL!I51+ERDENE!I51+SAINSHAND!X51+'ZAMIIN UUD'!U51)</f>
        <v>0</v>
      </c>
      <c r="V51" s="132">
        <f>SUM(AIRAG!J51+ALTANSHIREE!J51+DALANGARGALAN!J51+DELGEREH!J51+IHHET!J51+MANDAX!J51+ORGON!J51+SAIXANDULAAN!J51+ULAANBADRAX!J51+HATANBULAG!J51+HOBSGOL!J51+ERDENE!J51+SAINSHAND!Y51+'ZAMIIN UUD'!V51)</f>
        <v>0</v>
      </c>
      <c r="W51" s="132">
        <f>SUM(AIRAG!K51+ALTANSHIREE!K51+DALANGARGALAN!K51+DELGEREH!K51+IHHET!K51+MANDAX!K51+ORGON!K51+SAIXANDULAAN!K51+ULAANBADRAX!K51+HATANBULAG!K51+HOBSGOL!K51+ERDENE!K51+SAINSHAND!Z51+'ZAMIIN UUD'!W51)</f>
        <v>0</v>
      </c>
      <c r="X51" s="13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3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3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3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3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3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32">
        <f>SUM(AIRAG!R51+ALTANSHIREE!R51+DALANGARGALAN!R51+DELGEREH!R51+IHHET!R51+MANDAX!R51+ORGON!R51+SAIXANDULAAN!R51+ULAANBADRAX!R51+HATANBULAG!R51+HOBSGOL!R51+ERDENE!R51+SAINSHAND!CL51)</f>
        <v>0</v>
      </c>
      <c r="AE51" s="132">
        <f>SUM(AIRAG!S51+ALTANSHIREE!S51+DALANGARGALAN!S51+DELGEREH!S51+IHHET!S51+MANDAX!S51+ORGON!S51+SAIXANDULAAN!S51+ULAANBADRAX!S51+HATANBULAG!S51+HOBSGOL!S51+ERDENE!S51+SAINSHAND!CM51)</f>
        <v>0</v>
      </c>
      <c r="AF51" s="132">
        <f>SUM(AIRAG!T51+ALTANSHIREE!T51+DALANGARGALAN!T51+DELGEREH!T51+IHHET!T51+MANDAX!T51+ORGON!T51+SAIXANDULAAN!T51+ULAANBADRAX!T51+HATANBULAG!T51+HOBSGOL!T51+ERDENE!T51+SAINSHAND!CN51)</f>
        <v>0</v>
      </c>
      <c r="AG51" s="132">
        <f>SUM(SAINSHAND!CO51+'ZAMIIN UUD'!BK51)</f>
        <v>0</v>
      </c>
      <c r="AH51" s="132">
        <f>SUM(SAINSHAND!CP51+'ZAMIIN UUD'!BL51)</f>
        <v>0</v>
      </c>
      <c r="AI51" s="132">
        <f>SUM(SAINSHAND!CQ51+'ZAMIIN UUD'!BM51)</f>
        <v>0</v>
      </c>
      <c r="AJ51" s="187">
        <f t="shared" si="1"/>
        <v>26817500</v>
      </c>
      <c r="AK51" s="187">
        <f t="shared" si="2"/>
        <v>19472749</v>
      </c>
      <c r="AL51" s="187">
        <f t="shared" si="3"/>
        <v>-2488626</v>
      </c>
      <c r="AM51" s="132">
        <f>SUM(AIRAG!X51+ALTANSHIREE!X51+DALANGARGALAN!X51+DELGEREH!X51+IHHET!X51+MANDAX!X51+ORGON!X51+SAIXANDULAAN!X51+ULAANBADRAX!X51+HATANBULAG!X51+HOBSGOL!X51+ERDENE!X51+SAINSHAND!CU51+'ZAMIIN UUD'!BQ51)</f>
        <v>0</v>
      </c>
      <c r="AN51" s="132">
        <f>SUM(AIRAG!Y51+ALTANSHIREE!Y51+DALANGARGALAN!Y51+DELGEREH!Y51+IHHET!Y51+MANDAX!Y51+ORGON!Y51+SAIXANDULAAN!Y51+ULAANBADRAX!Y51+HATANBULAG!Y51+HOBSGOL!Y51+ERDENE!Y51+SAINSHAND!CV51+'ZAMIIN UUD'!BR51)</f>
        <v>0</v>
      </c>
      <c r="AO51" s="132">
        <f>SUM(AIRAG!Z51+ALTANSHIREE!Z51+DALANGARGALAN!Z51+DELGEREH!Z51+IHHET!Z51+MANDAX!Z51+ORGON!Z51+SAIXANDULAAN!Z51+ULAANBADRAX!Z51+HATANBULAG!Z51+HOBSGOL!Z51+ERDENE!Z51+SAINSHAND!CW51+'ZAMIIN UUD'!BS51)</f>
        <v>0</v>
      </c>
      <c r="AP51" s="187">
        <f t="shared" si="4"/>
        <v>0</v>
      </c>
      <c r="AQ51" s="187">
        <f t="shared" si="5"/>
        <v>0</v>
      </c>
      <c r="AR51" s="187">
        <f t="shared" si="6"/>
        <v>0</v>
      </c>
      <c r="AS51" s="132">
        <f>SUM(AIRAG!AD51+ALTANSHIREE!AD51+DALANGARGALAN!AD51+DELGEREH!AD51+IHHET!AD51+MANDAX!AD51+ORGON!AD51+SAIXANDULAAN!AD51+ULAANBADRAX!AD51+HATANBULAG!AD51+HOBSGOL!AD51+ERDENE!AD51+SAINSHAND!DA51+'ZAMIIN UUD'!BW51)</f>
        <v>0</v>
      </c>
      <c r="AT51" s="132">
        <f>SUM(AIRAG!AE51+ALTANSHIREE!AE51+DALANGARGALAN!AE51+DELGEREH!AE51+IHHET!AE51+MANDAX!AE51+ORGON!AE51+SAIXANDULAAN!AE51+ULAANBADRAX!AE51+HATANBULAG!AE51+HOBSGOL!AE51+ERDENE!AE51+SAINSHAND!DB51+'ZAMIIN UUD'!BX51)</f>
        <v>0</v>
      </c>
      <c r="AU51" s="132">
        <f>SUM(AIRAG!AF51+ALTANSHIREE!AF51+DALANGARGALAN!AF51+DELGEREH!AF51+IHHET!AF51+MANDAX!AF51+ORGON!AF51+SAIXANDULAAN!AF51+ULAANBADRAX!AF51+HATANBULAG!AF51+HOBSGOL!AF51+ERDENE!AF51+SAINSHAND!DC51+'ZAMIIN UUD'!BY51)</f>
        <v>0</v>
      </c>
      <c r="AV51" s="132">
        <f>SUM(AIRAG!AG51+ALTANSHIREE!AG51+DALANGARGALAN!AG51+DELGEREH!AG51+IHHET!AG51+MANDAX!AG51+ORGON!AG51+SAIXANDULAAN!AG51+ULAANBADRAX!AG51+HATANBULAG!AG51+HOBSGOL!AG51+ERDENE!AG51+SAINSHAND!DD51+'ZAMIIN UUD'!BZ51)</f>
        <v>0</v>
      </c>
      <c r="AW51" s="132">
        <f>SUM(AIRAG!AH51+ALTANSHIREE!AH51+DALANGARGALAN!AH51+DELGEREH!AH51+IHHET!AH51+MANDAX!AH51+ORGON!AH51+SAIXANDULAAN!AH51+ULAANBADRAX!AH51+HATANBULAG!AH51+HOBSGOL!AH51+ERDENE!AH51+SAINSHAND!DE51+'ZAMIIN UUD'!CA51)</f>
        <v>0</v>
      </c>
      <c r="AX51" s="132">
        <f>SUM(AIRAG!AI51+ALTANSHIREE!AI51+DALANGARGALAN!AI51+DELGEREH!AI51+IHHET!AI51+MANDAX!AI51+ORGON!AI51+SAIXANDULAAN!AI51+ULAANBADRAX!AI51+HATANBULAG!AI51+HOBSGOL!AI51+ERDENE!AI51+SAINSHAND!DF51+'ZAMIIN UUD'!CB51)</f>
        <v>0</v>
      </c>
      <c r="AY51" s="187">
        <f t="shared" si="7"/>
        <v>0</v>
      </c>
      <c r="AZ51" s="187">
        <f t="shared" si="8"/>
        <v>0</v>
      </c>
      <c r="BA51" s="187">
        <f t="shared" si="9"/>
        <v>0</v>
      </c>
      <c r="BB51" s="187">
        <f t="shared" si="10"/>
        <v>26817500</v>
      </c>
      <c r="BC51" s="187">
        <f t="shared" si="11"/>
        <v>19472749</v>
      </c>
      <c r="BD51" s="187">
        <f t="shared" si="12"/>
        <v>-2488626</v>
      </c>
    </row>
    <row r="52" spans="1:65">
      <c r="A52" s="13">
        <v>45</v>
      </c>
      <c r="B52" s="15" t="s">
        <v>51</v>
      </c>
      <c r="C52" s="132">
        <f>SUM(AIRAG!C52+ALTANSHIREE!C52+DALANGARGALAN!C52+DELGEREH!C52+IHHET!C52+MANDAX!C52+ORGON!C52+SAIXANDULAAN!C52+ULAANBADRAX!C52+HATANBULAG!C52+HOBSGOL!C52+ERDENE!C52+SAINSHAND!C52+'ZAMIIN UUD'!C52)</f>
        <v>563600</v>
      </c>
      <c r="D52" s="132">
        <f>SUM(AIRAG!D52+ALTANSHIREE!D52+DALANGARGALAN!D52+DELGEREH!D52+IHHET!D52+MANDAX!D52+ORGON!D52+SAIXANDULAAN!D52+ULAANBADRAX!D52+HATANBULAG!D52+HOBSGOL!D52+ERDENE!D52+SAINSHAND!D52+'ZAMIIN UUD'!D52)</f>
        <v>89380</v>
      </c>
      <c r="E52" s="132">
        <f>SUM(AIRAG!E52+ALTANSHIREE!E52+DALANGARGALAN!E52+DELGEREH!E52+IHHET!E52+MANDAX!E52+ORGON!E52+SAIXANDULAAN!E52+ULAANBADRAX!E52+HATANBULAG!E52+HOBSGOL!E52+ERDENE!E52+SAINSHAND!E52+'ZAMIIN UUD'!E52)</f>
        <v>-235620</v>
      </c>
      <c r="F52" s="132">
        <f>SUM(AIRAG!F52+ALTANSHIREE!F52+DALANGARGALAN!F52+DELGEREH!F52+IHHET!F52+MANDAX!F52+ORGON!F52+SAIXANDULAAN!F52+ULAANBADRAX!F52+HATANBULAG!F52+HOBSGOL!F52+ERDENE!F52+SAINSHAND!F52+SAINSHAND!L52+'ZAMIIN UUD'!F52)</f>
        <v>7947100</v>
      </c>
      <c r="G52" s="132">
        <f>SUM(AIRAG!G52+ALTANSHIREE!G52+DALANGARGALAN!G52+DELGEREH!G52+IHHET!G52+MANDAX!G52+ORGON!G52+SAIXANDULAAN!G52+ULAANBADRAX!G52+HATANBULAG!G52+HOBSGOL!G52+ERDENE!G52+SAINSHAND!G52+SAINSHAND!M52+'ZAMIIN UUD'!G52)</f>
        <v>2593347.4</v>
      </c>
      <c r="H52" s="132">
        <f>SUM(AIRAG!H52+ALTANSHIREE!H52+DALANGARGALAN!H52+DELGEREH!H52+IHHET!H52+MANDAX!H52+ORGON!H52+SAIXANDULAAN!H52+ULAANBADRAX!H52+HATANBULAG!H52+HOBSGOL!H52+ERDENE!H52+SAINSHAND!H52+SAINSHAND!N52+'ZAMIIN UUD'!H52)</f>
        <v>-4284320.5999999996</v>
      </c>
      <c r="I52" s="132">
        <f>SUM(SAINSHAND!I52+'ZAMIIN UUD'!I52)</f>
        <v>2500000</v>
      </c>
      <c r="J52" s="132">
        <f>SUM(SAINSHAND!J52+'ZAMIIN UUD'!J52)</f>
        <v>33768</v>
      </c>
      <c r="K52" s="132">
        <f>SUM(SAINSHAND!K52+'ZAMIIN UUD'!K52)</f>
        <v>-1500000</v>
      </c>
      <c r="L52" s="132">
        <f>SUM(SAINSHAND!O52+SAINSHAND!R52+'ZAMIIN UUD'!O52)</f>
        <v>1550000</v>
      </c>
      <c r="M52" s="132">
        <f>SUM(SAINSHAND!P52+SAINSHAND!S52+'ZAMIIN UUD'!P52)</f>
        <v>1550000</v>
      </c>
      <c r="N52" s="132">
        <f>SUM(SAINSHAND!Q52+SAINSHAND!T52+'ZAMIIN UUD'!Q52)</f>
        <v>0</v>
      </c>
      <c r="O52" s="132">
        <f>SUM(SAINSHAND!U52+'ZAMIIN UUD'!L52)</f>
        <v>0</v>
      </c>
      <c r="P52" s="132">
        <f>SUM(SAINSHAND!V52+'ZAMIIN UUD'!M52)</f>
        <v>0</v>
      </c>
      <c r="Q52" s="132">
        <f>SUM(SAINSHAND!W52+'ZAMIIN UUD'!N52)</f>
        <v>0</v>
      </c>
      <c r="R52" s="132">
        <f>SUM('ZAMIIN UUD'!R52)</f>
        <v>1200000</v>
      </c>
      <c r="S52" s="132">
        <f>SUM('ZAMIIN UUD'!S52)</f>
        <v>440000</v>
      </c>
      <c r="T52" s="132">
        <f>SUM('ZAMIIN UUD'!T52)</f>
        <v>0</v>
      </c>
      <c r="U52" s="132">
        <f>SUM(AIRAG!I52+ALTANSHIREE!I52+DALANGARGALAN!I52+DELGEREH!I52+IHHET!I52+MANDAX!I52+ORGON!I52+SAIXANDULAAN!I52+ULAANBADRAX!I52+HATANBULAG!I52+HOBSGOL!I52+ERDENE!I52+SAINSHAND!X52+'ZAMIIN UUD'!U52)</f>
        <v>0</v>
      </c>
      <c r="V52" s="132">
        <f>SUM(AIRAG!J52+ALTANSHIREE!J52+DALANGARGALAN!J52+DELGEREH!J52+IHHET!J52+MANDAX!J52+ORGON!J52+SAIXANDULAAN!J52+ULAANBADRAX!J52+HATANBULAG!J52+HOBSGOL!J52+ERDENE!J52+SAINSHAND!Y52+'ZAMIIN UUD'!V52)</f>
        <v>0</v>
      </c>
      <c r="W52" s="132">
        <f>SUM(AIRAG!K52+ALTANSHIREE!K52+DALANGARGALAN!K52+DELGEREH!K52+IHHET!K52+MANDAX!K52+ORGON!K52+SAIXANDULAAN!K52+ULAANBADRAX!K52+HATANBULAG!K52+HOBSGOL!K52+ERDENE!K52+SAINSHAND!Z52+'ZAMIIN UUD'!W52)</f>
        <v>0</v>
      </c>
      <c r="X52" s="13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3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3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3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3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3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32">
        <f>SUM(AIRAG!R52+ALTANSHIREE!R52+DALANGARGALAN!R52+DELGEREH!R52+IHHET!R52+MANDAX!R52+ORGON!R52+SAIXANDULAAN!R52+ULAANBADRAX!R52+HATANBULAG!R52+HOBSGOL!R52+ERDENE!R52+SAINSHAND!CL52)</f>
        <v>0</v>
      </c>
      <c r="AE52" s="132">
        <f>SUM(AIRAG!S52+ALTANSHIREE!S52+DALANGARGALAN!S52+DELGEREH!S52+IHHET!S52+MANDAX!S52+ORGON!S52+SAIXANDULAAN!S52+ULAANBADRAX!S52+HATANBULAG!S52+HOBSGOL!S52+ERDENE!S52+SAINSHAND!CM52)</f>
        <v>0</v>
      </c>
      <c r="AF52" s="132">
        <f>SUM(AIRAG!T52+ALTANSHIREE!T52+DALANGARGALAN!T52+DELGEREH!T52+IHHET!T52+MANDAX!T52+ORGON!T52+SAIXANDULAAN!T52+ULAANBADRAX!T52+HATANBULAG!T52+HOBSGOL!T52+ERDENE!T52+SAINSHAND!CN52)</f>
        <v>0</v>
      </c>
      <c r="AG52" s="132">
        <f>SUM(SAINSHAND!CO52+'ZAMIIN UUD'!BK52)</f>
        <v>0</v>
      </c>
      <c r="AH52" s="132">
        <f>SUM(SAINSHAND!CP52+'ZAMIIN UUD'!BL52)</f>
        <v>0</v>
      </c>
      <c r="AI52" s="132">
        <f>SUM(SAINSHAND!CQ52+'ZAMIIN UUD'!BM52)</f>
        <v>0</v>
      </c>
      <c r="AJ52" s="187">
        <f t="shared" si="1"/>
        <v>13760700</v>
      </c>
      <c r="AK52" s="187">
        <f t="shared" si="2"/>
        <v>4706495.4000000004</v>
      </c>
      <c r="AL52" s="187">
        <f t="shared" si="3"/>
        <v>-6019940.5999999996</v>
      </c>
      <c r="AM52" s="132">
        <f>SUM(AIRAG!X52+ALTANSHIREE!X52+DALANGARGALAN!X52+DELGEREH!X52+IHHET!X52+MANDAX!X52+ORGON!X52+SAIXANDULAAN!X52+ULAANBADRAX!X52+HATANBULAG!X52+HOBSGOL!X52+ERDENE!X52+SAINSHAND!CU52+'ZAMIIN UUD'!BQ52)</f>
        <v>0</v>
      </c>
      <c r="AN52" s="132">
        <f>SUM(AIRAG!Y52+ALTANSHIREE!Y52+DALANGARGALAN!Y52+DELGEREH!Y52+IHHET!Y52+MANDAX!Y52+ORGON!Y52+SAIXANDULAAN!Y52+ULAANBADRAX!Y52+HATANBULAG!Y52+HOBSGOL!Y52+ERDENE!Y52+SAINSHAND!CV52+'ZAMIIN UUD'!BR52)</f>
        <v>0</v>
      </c>
      <c r="AO52" s="132">
        <f>SUM(AIRAG!Z52+ALTANSHIREE!Z52+DALANGARGALAN!Z52+DELGEREH!Z52+IHHET!Z52+MANDAX!Z52+ORGON!Z52+SAIXANDULAAN!Z52+ULAANBADRAX!Z52+HATANBULAG!Z52+HOBSGOL!Z52+ERDENE!Z52+SAINSHAND!CW52+'ZAMIIN UUD'!BS52)</f>
        <v>0</v>
      </c>
      <c r="AP52" s="187">
        <f t="shared" si="4"/>
        <v>0</v>
      </c>
      <c r="AQ52" s="187">
        <f t="shared" si="5"/>
        <v>0</v>
      </c>
      <c r="AR52" s="187">
        <f t="shared" si="6"/>
        <v>0</v>
      </c>
      <c r="AS52" s="132">
        <f>SUM(AIRAG!AD52+ALTANSHIREE!AD52+DALANGARGALAN!AD52+DELGEREH!AD52+IHHET!AD52+MANDAX!AD52+ORGON!AD52+SAIXANDULAAN!AD52+ULAANBADRAX!AD52+HATANBULAG!AD52+HOBSGOL!AD52+ERDENE!AD52+SAINSHAND!DA52+'ZAMIIN UUD'!BW52)</f>
        <v>0</v>
      </c>
      <c r="AT52" s="132">
        <f>SUM(AIRAG!AE52+ALTANSHIREE!AE52+DALANGARGALAN!AE52+DELGEREH!AE52+IHHET!AE52+MANDAX!AE52+ORGON!AE52+SAIXANDULAAN!AE52+ULAANBADRAX!AE52+HATANBULAG!AE52+HOBSGOL!AE52+ERDENE!AE52+SAINSHAND!DB52+'ZAMIIN UUD'!BX52)</f>
        <v>0</v>
      </c>
      <c r="AU52" s="132">
        <f>SUM(AIRAG!AF52+ALTANSHIREE!AF52+DALANGARGALAN!AF52+DELGEREH!AF52+IHHET!AF52+MANDAX!AF52+ORGON!AF52+SAIXANDULAAN!AF52+ULAANBADRAX!AF52+HATANBULAG!AF52+HOBSGOL!AF52+ERDENE!AF52+SAINSHAND!DC52+'ZAMIIN UUD'!BY52)</f>
        <v>0</v>
      </c>
      <c r="AV52" s="132">
        <f>SUM(AIRAG!AG52+ALTANSHIREE!AG52+DALANGARGALAN!AG52+DELGEREH!AG52+IHHET!AG52+MANDAX!AG52+ORGON!AG52+SAIXANDULAAN!AG52+ULAANBADRAX!AG52+HATANBULAG!AG52+HOBSGOL!AG52+ERDENE!AG52+SAINSHAND!DD52+'ZAMIIN UUD'!BZ52)</f>
        <v>0</v>
      </c>
      <c r="AW52" s="132">
        <f>SUM(AIRAG!AH52+ALTANSHIREE!AH52+DALANGARGALAN!AH52+DELGEREH!AH52+IHHET!AH52+MANDAX!AH52+ORGON!AH52+SAIXANDULAAN!AH52+ULAANBADRAX!AH52+HATANBULAG!AH52+HOBSGOL!AH52+ERDENE!AH52+SAINSHAND!DE52+'ZAMIIN UUD'!CA52)</f>
        <v>0</v>
      </c>
      <c r="AX52" s="132">
        <f>SUM(AIRAG!AI52+ALTANSHIREE!AI52+DALANGARGALAN!AI52+DELGEREH!AI52+IHHET!AI52+MANDAX!AI52+ORGON!AI52+SAIXANDULAAN!AI52+ULAANBADRAX!AI52+HATANBULAG!AI52+HOBSGOL!AI52+ERDENE!AI52+SAINSHAND!DF52+'ZAMIIN UUD'!CB52)</f>
        <v>0</v>
      </c>
      <c r="AY52" s="187">
        <f t="shared" si="7"/>
        <v>0</v>
      </c>
      <c r="AZ52" s="187">
        <f t="shared" si="8"/>
        <v>0</v>
      </c>
      <c r="BA52" s="187">
        <f t="shared" si="9"/>
        <v>0</v>
      </c>
      <c r="BB52" s="187">
        <f t="shared" si="10"/>
        <v>13760700</v>
      </c>
      <c r="BC52" s="187">
        <f t="shared" si="11"/>
        <v>4706495.4000000004</v>
      </c>
      <c r="BD52" s="187">
        <f t="shared" si="12"/>
        <v>-6019940.5999999996</v>
      </c>
    </row>
    <row r="53" spans="1:65">
      <c r="A53" s="13">
        <v>46</v>
      </c>
      <c r="B53" s="15" t="s">
        <v>46</v>
      </c>
      <c r="C53" s="132">
        <f>SUM(AIRAG!C53+ALTANSHIREE!C53+DALANGARGALAN!C53+DELGEREH!C53+IHHET!C53+MANDAX!C53+ORGON!C53+SAIXANDULAAN!C53+ULAANBADRAX!C53+HATANBULAG!C53+HOBSGOL!C53+ERDENE!C53+SAINSHAND!C53+'ZAMIIN UUD'!C53)</f>
        <v>198000</v>
      </c>
      <c r="D53" s="132">
        <f>SUM(AIRAG!D53+ALTANSHIREE!D53+DALANGARGALAN!D53+DELGEREH!D53+IHHET!D53+MANDAX!D53+ORGON!D53+SAIXANDULAAN!D53+ULAANBADRAX!D53+HATANBULAG!D53+HOBSGOL!D53+ERDENE!D53+SAINSHAND!D53+'ZAMIIN UUD'!D53)</f>
        <v>0</v>
      </c>
      <c r="E53" s="132">
        <f>SUM(AIRAG!E53+ALTANSHIREE!E53+DALANGARGALAN!E53+DELGEREH!E53+IHHET!E53+MANDAX!E53+ORGON!E53+SAIXANDULAAN!E53+ULAANBADRAX!E53+HATANBULAG!E53+HOBSGOL!E53+ERDENE!E53+SAINSHAND!E53+'ZAMIIN UUD'!E53)</f>
        <v>-110000</v>
      </c>
      <c r="F53" s="132">
        <f>SUM(AIRAG!F53+ALTANSHIREE!F53+DALANGARGALAN!F53+DELGEREH!F53+IHHET!F53+MANDAX!F53+ORGON!F53+SAIXANDULAAN!F53+ULAANBADRAX!F53+HATANBULAG!F53+HOBSGOL!F53+ERDENE!F53+SAINSHAND!F53+SAINSHAND!L53+'ZAMIIN UUD'!F53)</f>
        <v>2957000</v>
      </c>
      <c r="G53" s="132">
        <f>SUM(AIRAG!G53+ALTANSHIREE!G53+DALANGARGALAN!G53+DELGEREH!G53+IHHET!G53+MANDAX!G53+ORGON!G53+SAIXANDULAAN!G53+ULAANBADRAX!G53+HATANBULAG!G53+HOBSGOL!G53+ERDENE!G53+SAINSHAND!G53+SAINSHAND!M53+'ZAMIIN UUD'!G53)</f>
        <v>1159400</v>
      </c>
      <c r="H53" s="132">
        <f>SUM(AIRAG!H53+ALTANSHIREE!H53+DALANGARGALAN!H53+DELGEREH!H53+IHHET!H53+MANDAX!H53+ORGON!H53+SAIXANDULAAN!H53+ULAANBADRAX!H53+HATANBULAG!H53+HOBSGOL!H53+ERDENE!H53+SAINSHAND!H53+SAINSHAND!N53+'ZAMIIN UUD'!H53)</f>
        <v>-1253600</v>
      </c>
      <c r="I53" s="132">
        <f>SUM(SAINSHAND!I53+'ZAMIIN UUD'!I53)</f>
        <v>1750000</v>
      </c>
      <c r="J53" s="132">
        <f>SUM(SAINSHAND!J53+'ZAMIIN UUD'!J53)</f>
        <v>0</v>
      </c>
      <c r="K53" s="132">
        <f>SUM(SAINSHAND!K53+'ZAMIIN UUD'!K53)</f>
        <v>-750000</v>
      </c>
      <c r="L53" s="132">
        <f>SUM(SAINSHAND!O53+SAINSHAND!R53+'ZAMIIN UUD'!O53)</f>
        <v>2450000</v>
      </c>
      <c r="M53" s="132">
        <f>SUM(SAINSHAND!P53+SAINSHAND!S53+'ZAMIIN UUD'!P53)</f>
        <v>2450000</v>
      </c>
      <c r="N53" s="132">
        <f>SUM(SAINSHAND!Q53+SAINSHAND!T53+'ZAMIIN UUD'!Q53)</f>
        <v>0</v>
      </c>
      <c r="O53" s="132">
        <f>SUM(SAINSHAND!U53+'ZAMIIN UUD'!L53)</f>
        <v>0</v>
      </c>
      <c r="P53" s="132">
        <f>SUM(SAINSHAND!V53+'ZAMIIN UUD'!M53)</f>
        <v>0</v>
      </c>
      <c r="Q53" s="132">
        <f>SUM(SAINSHAND!W53+'ZAMIIN UUD'!N53)</f>
        <v>0</v>
      </c>
      <c r="R53" s="132">
        <f>SUM('ZAMIIN UUD'!R53)</f>
        <v>800000</v>
      </c>
      <c r="S53" s="132">
        <f>SUM('ZAMIIN UUD'!S53)</f>
        <v>0</v>
      </c>
      <c r="T53" s="132">
        <f>SUM('ZAMIIN UUD'!T53)</f>
        <v>0</v>
      </c>
      <c r="U53" s="132">
        <f>SUM(AIRAG!I53+ALTANSHIREE!I53+DALANGARGALAN!I53+DELGEREH!I53+IHHET!I53+MANDAX!I53+ORGON!I53+SAIXANDULAAN!I53+ULAANBADRAX!I53+HATANBULAG!I53+HOBSGOL!I53+ERDENE!I53+SAINSHAND!X53+'ZAMIIN UUD'!U53)</f>
        <v>0</v>
      </c>
      <c r="V53" s="132">
        <f>SUM(AIRAG!J53+ALTANSHIREE!J53+DALANGARGALAN!J53+DELGEREH!J53+IHHET!J53+MANDAX!J53+ORGON!J53+SAIXANDULAAN!J53+ULAANBADRAX!J53+HATANBULAG!J53+HOBSGOL!J53+ERDENE!J53+SAINSHAND!Y53+'ZAMIIN UUD'!V53)</f>
        <v>0</v>
      </c>
      <c r="W53" s="132">
        <f>SUM(AIRAG!K53+ALTANSHIREE!K53+DALANGARGALAN!K53+DELGEREH!K53+IHHET!K53+MANDAX!K53+ORGON!K53+SAIXANDULAAN!K53+ULAANBADRAX!K53+HATANBULAG!K53+HOBSGOL!K53+ERDENE!K53+SAINSHAND!Z53+'ZAMIIN UUD'!W53)</f>
        <v>0</v>
      </c>
      <c r="X53" s="13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3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3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3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3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3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32">
        <f>SUM(AIRAG!R53+ALTANSHIREE!R53+DALANGARGALAN!R53+DELGEREH!R53+IHHET!R53+MANDAX!R53+ORGON!R53+SAIXANDULAAN!R53+ULAANBADRAX!R53+HATANBULAG!R53+HOBSGOL!R53+ERDENE!R53+SAINSHAND!CL53)</f>
        <v>0</v>
      </c>
      <c r="AE53" s="132">
        <f>SUM(AIRAG!S53+ALTANSHIREE!S53+DALANGARGALAN!S53+DELGEREH!S53+IHHET!S53+MANDAX!S53+ORGON!S53+SAIXANDULAAN!S53+ULAANBADRAX!S53+HATANBULAG!S53+HOBSGOL!S53+ERDENE!S53+SAINSHAND!CM53)</f>
        <v>0</v>
      </c>
      <c r="AF53" s="132">
        <f>SUM(AIRAG!T53+ALTANSHIREE!T53+DALANGARGALAN!T53+DELGEREH!T53+IHHET!T53+MANDAX!T53+ORGON!T53+SAIXANDULAAN!T53+ULAANBADRAX!T53+HATANBULAG!T53+HOBSGOL!T53+ERDENE!T53+SAINSHAND!CN53)</f>
        <v>0</v>
      </c>
      <c r="AG53" s="132">
        <f>SUM(SAINSHAND!CO53+'ZAMIIN UUD'!BK53)</f>
        <v>0</v>
      </c>
      <c r="AH53" s="132">
        <f>SUM(SAINSHAND!CP53+'ZAMIIN UUD'!BL53)</f>
        <v>0</v>
      </c>
      <c r="AI53" s="132">
        <f>SUM(SAINSHAND!CQ53+'ZAMIIN UUD'!BM53)</f>
        <v>0</v>
      </c>
      <c r="AJ53" s="187">
        <f t="shared" si="1"/>
        <v>8155000</v>
      </c>
      <c r="AK53" s="187">
        <f t="shared" si="2"/>
        <v>3609400</v>
      </c>
      <c r="AL53" s="187">
        <f t="shared" si="3"/>
        <v>-2113600</v>
      </c>
      <c r="AM53" s="132">
        <f>SUM(AIRAG!X53+ALTANSHIREE!X53+DALANGARGALAN!X53+DELGEREH!X53+IHHET!X53+MANDAX!X53+ORGON!X53+SAIXANDULAAN!X53+ULAANBADRAX!X53+HATANBULAG!X53+HOBSGOL!X53+ERDENE!X53+SAINSHAND!CU53+'ZAMIIN UUD'!BQ53)</f>
        <v>0</v>
      </c>
      <c r="AN53" s="132">
        <f>SUM(AIRAG!Y53+ALTANSHIREE!Y53+DALANGARGALAN!Y53+DELGEREH!Y53+IHHET!Y53+MANDAX!Y53+ORGON!Y53+SAIXANDULAAN!Y53+ULAANBADRAX!Y53+HATANBULAG!Y53+HOBSGOL!Y53+ERDENE!Y53+SAINSHAND!CV53+'ZAMIIN UUD'!BR53)</f>
        <v>0</v>
      </c>
      <c r="AO53" s="132">
        <f>SUM(AIRAG!Z53+ALTANSHIREE!Z53+DALANGARGALAN!Z53+DELGEREH!Z53+IHHET!Z53+MANDAX!Z53+ORGON!Z53+SAIXANDULAAN!Z53+ULAANBADRAX!Z53+HATANBULAG!Z53+HOBSGOL!Z53+ERDENE!Z53+SAINSHAND!CW53+'ZAMIIN UUD'!BS53)</f>
        <v>0</v>
      </c>
      <c r="AP53" s="187">
        <f t="shared" si="4"/>
        <v>0</v>
      </c>
      <c r="AQ53" s="187">
        <f t="shared" si="5"/>
        <v>0</v>
      </c>
      <c r="AR53" s="187">
        <f t="shared" si="6"/>
        <v>0</v>
      </c>
      <c r="AS53" s="132">
        <f>SUM(AIRAG!AD53+ALTANSHIREE!AD53+DALANGARGALAN!AD53+DELGEREH!AD53+IHHET!AD53+MANDAX!AD53+ORGON!AD53+SAIXANDULAAN!AD53+ULAANBADRAX!AD53+HATANBULAG!AD53+HOBSGOL!AD53+ERDENE!AD53+SAINSHAND!DA53+'ZAMIIN UUD'!BW53)</f>
        <v>0</v>
      </c>
      <c r="AT53" s="132">
        <f>SUM(AIRAG!AE53+ALTANSHIREE!AE53+DALANGARGALAN!AE53+DELGEREH!AE53+IHHET!AE53+MANDAX!AE53+ORGON!AE53+SAIXANDULAAN!AE53+ULAANBADRAX!AE53+HATANBULAG!AE53+HOBSGOL!AE53+ERDENE!AE53+SAINSHAND!DB53+'ZAMIIN UUD'!BX53)</f>
        <v>0</v>
      </c>
      <c r="AU53" s="132">
        <f>SUM(AIRAG!AF53+ALTANSHIREE!AF53+DALANGARGALAN!AF53+DELGEREH!AF53+IHHET!AF53+MANDAX!AF53+ORGON!AF53+SAIXANDULAAN!AF53+ULAANBADRAX!AF53+HATANBULAG!AF53+HOBSGOL!AF53+ERDENE!AF53+SAINSHAND!DC53+'ZAMIIN UUD'!BY53)</f>
        <v>0</v>
      </c>
      <c r="AV53" s="132">
        <f>SUM(AIRAG!AG53+ALTANSHIREE!AG53+DALANGARGALAN!AG53+DELGEREH!AG53+IHHET!AG53+MANDAX!AG53+ORGON!AG53+SAIXANDULAAN!AG53+ULAANBADRAX!AG53+HATANBULAG!AG53+HOBSGOL!AG53+ERDENE!AG53+SAINSHAND!DD53+'ZAMIIN UUD'!BZ53)</f>
        <v>0</v>
      </c>
      <c r="AW53" s="132">
        <f>SUM(AIRAG!AH53+ALTANSHIREE!AH53+DALANGARGALAN!AH53+DELGEREH!AH53+IHHET!AH53+MANDAX!AH53+ORGON!AH53+SAIXANDULAAN!AH53+ULAANBADRAX!AH53+HATANBULAG!AH53+HOBSGOL!AH53+ERDENE!AH53+SAINSHAND!DE53+'ZAMIIN UUD'!CA53)</f>
        <v>0</v>
      </c>
      <c r="AX53" s="132">
        <f>SUM(AIRAG!AI53+ALTANSHIREE!AI53+DALANGARGALAN!AI53+DELGEREH!AI53+IHHET!AI53+MANDAX!AI53+ORGON!AI53+SAIXANDULAAN!AI53+ULAANBADRAX!AI53+HATANBULAG!AI53+HOBSGOL!AI53+ERDENE!AI53+SAINSHAND!DF53+'ZAMIIN UUD'!CB53)</f>
        <v>0</v>
      </c>
      <c r="AY53" s="187">
        <f t="shared" si="7"/>
        <v>0</v>
      </c>
      <c r="AZ53" s="187">
        <f t="shared" si="8"/>
        <v>0</v>
      </c>
      <c r="BA53" s="187">
        <f t="shared" si="9"/>
        <v>0</v>
      </c>
      <c r="BB53" s="187">
        <f t="shared" si="10"/>
        <v>8155000</v>
      </c>
      <c r="BC53" s="187">
        <f t="shared" si="11"/>
        <v>3609400</v>
      </c>
      <c r="BD53" s="187">
        <f t="shared" si="12"/>
        <v>-2113600</v>
      </c>
    </row>
    <row r="54" spans="1:65">
      <c r="A54" s="13">
        <v>47</v>
      </c>
      <c r="B54" s="15" t="s">
        <v>47</v>
      </c>
      <c r="C54" s="132">
        <f>SUM(AIRAG!C54+ALTANSHIREE!C54+DALANGARGALAN!C54+DELGEREH!C54+IHHET!C54+MANDAX!C54+ORGON!C54+SAIXANDULAAN!C54+ULAANBADRAX!C54+HATANBULAG!C54+HOBSGOL!C54+ERDENE!C54+SAINSHAND!C54+'ZAMIIN UUD'!C54)</f>
        <v>0</v>
      </c>
      <c r="D54" s="132">
        <f>SUM(AIRAG!D54+ALTANSHIREE!D54+DALANGARGALAN!D54+DELGEREH!D54+IHHET!D54+MANDAX!D54+ORGON!D54+SAIXANDULAAN!D54+ULAANBADRAX!D54+HATANBULAG!D54+HOBSGOL!D54+ERDENE!D54+SAINSHAND!D54+'ZAMIIN UUD'!D54)</f>
        <v>0</v>
      </c>
      <c r="E54" s="132">
        <f>SUM(AIRAG!E54+ALTANSHIREE!E54+DALANGARGALAN!E54+DELGEREH!E54+IHHET!E54+MANDAX!E54+ORGON!E54+SAIXANDULAAN!E54+ULAANBADRAX!E54+HATANBULAG!E54+HOBSGOL!E54+ERDENE!E54+SAINSHAND!E54+'ZAMIIN UUD'!E54)</f>
        <v>0</v>
      </c>
      <c r="F54" s="132">
        <f>SUM(AIRAG!F54+ALTANSHIREE!F54+DALANGARGALAN!F54+DELGEREH!F54+IHHET!F54+MANDAX!F54+ORGON!F54+SAIXANDULAAN!F54+ULAANBADRAX!F54+HATANBULAG!F54+HOBSGOL!F54+ERDENE!F54+SAINSHAND!F54+SAINSHAND!L54+'ZAMIIN UUD'!F54)</f>
        <v>0</v>
      </c>
      <c r="G54" s="132">
        <f>SUM(AIRAG!G54+ALTANSHIREE!G54+DALANGARGALAN!G54+DELGEREH!G54+IHHET!G54+MANDAX!G54+ORGON!G54+SAIXANDULAAN!G54+ULAANBADRAX!G54+HATANBULAG!G54+HOBSGOL!G54+ERDENE!G54+SAINSHAND!G54+SAINSHAND!M54+'ZAMIIN UUD'!G54)</f>
        <v>0</v>
      </c>
      <c r="H54" s="132">
        <f>SUM(AIRAG!H54+ALTANSHIREE!H54+DALANGARGALAN!H54+DELGEREH!H54+IHHET!H54+MANDAX!H54+ORGON!H54+SAIXANDULAAN!H54+ULAANBADRAX!H54+HATANBULAG!H54+HOBSGOL!H54+ERDENE!H54+SAINSHAND!H54+SAINSHAND!N54+'ZAMIIN UUD'!H54)</f>
        <v>0</v>
      </c>
      <c r="I54" s="132">
        <f>SUM(SAINSHAND!I54+'ZAMIIN UUD'!I54)</f>
        <v>0</v>
      </c>
      <c r="J54" s="132">
        <f>SUM(SAINSHAND!J54+'ZAMIIN UUD'!J54)</f>
        <v>0</v>
      </c>
      <c r="K54" s="132">
        <f>SUM(SAINSHAND!K54+'ZAMIIN UUD'!K54)</f>
        <v>0</v>
      </c>
      <c r="L54" s="132">
        <f>SUM(SAINSHAND!O54+SAINSHAND!R54+'ZAMIIN UUD'!O54)</f>
        <v>0</v>
      </c>
      <c r="M54" s="132">
        <f>SUM(SAINSHAND!P54+SAINSHAND!S54+'ZAMIIN UUD'!P54)</f>
        <v>0</v>
      </c>
      <c r="N54" s="132">
        <f>SUM(SAINSHAND!Q54+SAINSHAND!T54+'ZAMIIN UUD'!Q54)</f>
        <v>0</v>
      </c>
      <c r="O54" s="132">
        <f>SUM(SAINSHAND!U54+'ZAMIIN UUD'!L54)</f>
        <v>0</v>
      </c>
      <c r="P54" s="132">
        <f>SUM(SAINSHAND!V54+'ZAMIIN UUD'!M54)</f>
        <v>0</v>
      </c>
      <c r="Q54" s="132">
        <f>SUM(SAINSHAND!W54+'ZAMIIN UUD'!N54)</f>
        <v>0</v>
      </c>
      <c r="R54" s="132">
        <f>SUM('ZAMIIN UUD'!R54)</f>
        <v>0</v>
      </c>
      <c r="S54" s="132">
        <f>SUM('ZAMIIN UUD'!S54)</f>
        <v>0</v>
      </c>
      <c r="T54" s="132">
        <f>SUM('ZAMIIN UUD'!T54)</f>
        <v>0</v>
      </c>
      <c r="U54" s="132">
        <f>SUM(AIRAG!I54+ALTANSHIREE!I54+DALANGARGALAN!I54+DELGEREH!I54+IHHET!I54+MANDAX!I54+ORGON!I54+SAIXANDULAAN!I54+ULAANBADRAX!I54+HATANBULAG!I54+HOBSGOL!I54+ERDENE!I54+SAINSHAND!X54+'ZAMIIN UUD'!U54)</f>
        <v>0</v>
      </c>
      <c r="V54" s="132">
        <f>SUM(AIRAG!J54+ALTANSHIREE!J54+DALANGARGALAN!J54+DELGEREH!J54+IHHET!J54+MANDAX!J54+ORGON!J54+SAIXANDULAAN!J54+ULAANBADRAX!J54+HATANBULAG!J54+HOBSGOL!J54+ERDENE!J54+SAINSHAND!Y54+'ZAMIIN UUD'!V54)</f>
        <v>0</v>
      </c>
      <c r="W54" s="132">
        <f>SUM(AIRAG!K54+ALTANSHIREE!K54+DALANGARGALAN!K54+DELGEREH!K54+IHHET!K54+MANDAX!K54+ORGON!K54+SAIXANDULAAN!K54+ULAANBADRAX!K54+HATANBULAG!K54+HOBSGOL!K54+ERDENE!K54+SAINSHAND!Z54+'ZAMIIN UUD'!W54)</f>
        <v>0</v>
      </c>
      <c r="X54" s="13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3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3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3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3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3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32">
        <f>SUM(AIRAG!R54+ALTANSHIREE!R54+DALANGARGALAN!R54+DELGEREH!R54+IHHET!R54+MANDAX!R54+ORGON!R54+SAIXANDULAAN!R54+ULAANBADRAX!R54+HATANBULAG!R54+HOBSGOL!R54+ERDENE!R54+SAINSHAND!CL54)</f>
        <v>0</v>
      </c>
      <c r="AE54" s="132">
        <f>SUM(AIRAG!S54+ALTANSHIREE!S54+DALANGARGALAN!S54+DELGEREH!S54+IHHET!S54+MANDAX!S54+ORGON!S54+SAIXANDULAAN!S54+ULAANBADRAX!S54+HATANBULAG!S54+HOBSGOL!S54+ERDENE!S54+SAINSHAND!CM54)</f>
        <v>0</v>
      </c>
      <c r="AF54" s="132">
        <f>SUM(AIRAG!T54+ALTANSHIREE!T54+DALANGARGALAN!T54+DELGEREH!T54+IHHET!T54+MANDAX!T54+ORGON!T54+SAIXANDULAAN!T54+ULAANBADRAX!T54+HATANBULAG!T54+HOBSGOL!T54+ERDENE!T54+SAINSHAND!CN54)</f>
        <v>0</v>
      </c>
      <c r="AG54" s="132">
        <f>SUM(SAINSHAND!CO54+'ZAMIIN UUD'!BK54)</f>
        <v>0</v>
      </c>
      <c r="AH54" s="132">
        <f>SUM(SAINSHAND!CP54+'ZAMIIN UUD'!BL54)</f>
        <v>0</v>
      </c>
      <c r="AI54" s="132">
        <f>SUM(SAINSHAND!CQ54+'ZAMIIN UUD'!BM54)</f>
        <v>0</v>
      </c>
      <c r="AJ54" s="187">
        <f t="shared" si="1"/>
        <v>0</v>
      </c>
      <c r="AK54" s="187">
        <f t="shared" si="2"/>
        <v>0</v>
      </c>
      <c r="AL54" s="187">
        <f t="shared" si="3"/>
        <v>0</v>
      </c>
      <c r="AM54" s="132">
        <f>SUM(AIRAG!X54+ALTANSHIREE!X54+DALANGARGALAN!X54+DELGEREH!X54+IHHET!X54+MANDAX!X54+ORGON!X54+SAIXANDULAAN!X54+ULAANBADRAX!X54+HATANBULAG!X54+HOBSGOL!X54+ERDENE!X54+SAINSHAND!CU54+'ZAMIIN UUD'!BQ54)</f>
        <v>0</v>
      </c>
      <c r="AN54" s="132">
        <f>SUM(AIRAG!Y54+ALTANSHIREE!Y54+DALANGARGALAN!Y54+DELGEREH!Y54+IHHET!Y54+MANDAX!Y54+ORGON!Y54+SAIXANDULAAN!Y54+ULAANBADRAX!Y54+HATANBULAG!Y54+HOBSGOL!Y54+ERDENE!Y54+SAINSHAND!CV54+'ZAMIIN UUD'!BR54)</f>
        <v>0</v>
      </c>
      <c r="AO54" s="132">
        <f>SUM(AIRAG!Z54+ALTANSHIREE!Z54+DALANGARGALAN!Z54+DELGEREH!Z54+IHHET!Z54+MANDAX!Z54+ORGON!Z54+SAIXANDULAAN!Z54+ULAANBADRAX!Z54+HATANBULAG!Z54+HOBSGOL!Z54+ERDENE!Z54+SAINSHAND!CW54+'ZAMIIN UUD'!BS54)</f>
        <v>0</v>
      </c>
      <c r="AP54" s="187">
        <f t="shared" si="4"/>
        <v>0</v>
      </c>
      <c r="AQ54" s="187">
        <f t="shared" si="5"/>
        <v>0</v>
      </c>
      <c r="AR54" s="187">
        <f t="shared" si="6"/>
        <v>0</v>
      </c>
      <c r="AS54" s="132">
        <f>SUM(AIRAG!AD54+ALTANSHIREE!AD54+DALANGARGALAN!AD54+DELGEREH!AD54+IHHET!AD54+MANDAX!AD54+ORGON!AD54+SAIXANDULAAN!AD54+ULAANBADRAX!AD54+HATANBULAG!AD54+HOBSGOL!AD54+ERDENE!AD54+SAINSHAND!DA54+'ZAMIIN UUD'!BW54)</f>
        <v>0</v>
      </c>
      <c r="AT54" s="132">
        <f>SUM(AIRAG!AE54+ALTANSHIREE!AE54+DALANGARGALAN!AE54+DELGEREH!AE54+IHHET!AE54+MANDAX!AE54+ORGON!AE54+SAIXANDULAAN!AE54+ULAANBADRAX!AE54+HATANBULAG!AE54+HOBSGOL!AE54+ERDENE!AE54+SAINSHAND!DB54+'ZAMIIN UUD'!BX54)</f>
        <v>0</v>
      </c>
      <c r="AU54" s="132">
        <f>SUM(AIRAG!AF54+ALTANSHIREE!AF54+DALANGARGALAN!AF54+DELGEREH!AF54+IHHET!AF54+MANDAX!AF54+ORGON!AF54+SAIXANDULAAN!AF54+ULAANBADRAX!AF54+HATANBULAG!AF54+HOBSGOL!AF54+ERDENE!AF54+SAINSHAND!DC54+'ZAMIIN UUD'!BY54)</f>
        <v>0</v>
      </c>
      <c r="AV54" s="132">
        <f>SUM(AIRAG!AG54+ALTANSHIREE!AG54+DALANGARGALAN!AG54+DELGEREH!AG54+IHHET!AG54+MANDAX!AG54+ORGON!AG54+SAIXANDULAAN!AG54+ULAANBADRAX!AG54+HATANBULAG!AG54+HOBSGOL!AG54+ERDENE!AG54+SAINSHAND!DD54+'ZAMIIN UUD'!BZ54)</f>
        <v>0</v>
      </c>
      <c r="AW54" s="132">
        <f>SUM(AIRAG!AH54+ALTANSHIREE!AH54+DALANGARGALAN!AH54+DELGEREH!AH54+IHHET!AH54+MANDAX!AH54+ORGON!AH54+SAIXANDULAAN!AH54+ULAANBADRAX!AH54+HATANBULAG!AH54+HOBSGOL!AH54+ERDENE!AH54+SAINSHAND!DE54+'ZAMIIN UUD'!CA54)</f>
        <v>0</v>
      </c>
      <c r="AX54" s="132">
        <f>SUM(AIRAG!AI54+ALTANSHIREE!AI54+DALANGARGALAN!AI54+DELGEREH!AI54+IHHET!AI54+MANDAX!AI54+ORGON!AI54+SAIXANDULAAN!AI54+ULAANBADRAX!AI54+HATANBULAG!AI54+HOBSGOL!AI54+ERDENE!AI54+SAINSHAND!DF54+'ZAMIIN UUD'!CB54)</f>
        <v>0</v>
      </c>
      <c r="AY54" s="187">
        <f t="shared" si="7"/>
        <v>0</v>
      </c>
      <c r="AZ54" s="187">
        <f t="shared" si="8"/>
        <v>0</v>
      </c>
      <c r="BA54" s="187">
        <f t="shared" si="9"/>
        <v>0</v>
      </c>
      <c r="BB54" s="187">
        <f t="shared" si="10"/>
        <v>0</v>
      </c>
      <c r="BC54" s="187">
        <f t="shared" si="11"/>
        <v>0</v>
      </c>
      <c r="BD54" s="187">
        <f t="shared" si="12"/>
        <v>0</v>
      </c>
    </row>
    <row r="55" spans="1:65">
      <c r="A55" s="13">
        <v>48</v>
      </c>
      <c r="B55" s="15" t="s">
        <v>48</v>
      </c>
      <c r="C55" s="132">
        <f>SUM(AIRAG!C55+ALTANSHIREE!C55+DALANGARGALAN!C55+DELGEREH!C55+IHHET!C55+MANDAX!C55+ORGON!C55+SAIXANDULAAN!C55+ULAANBADRAX!C55+HATANBULAG!C55+HOBSGOL!C55+ERDENE!C55+SAINSHAND!C55+'ZAMIIN UUD'!C55)</f>
        <v>0</v>
      </c>
      <c r="D55" s="132">
        <f>SUM(AIRAG!D55+ALTANSHIREE!D55+DALANGARGALAN!D55+DELGEREH!D55+IHHET!D55+MANDAX!D55+ORGON!D55+SAIXANDULAAN!D55+ULAANBADRAX!D55+HATANBULAG!D55+HOBSGOL!D55+ERDENE!D55+SAINSHAND!D55+'ZAMIIN UUD'!D55)</f>
        <v>0</v>
      </c>
      <c r="E55" s="132">
        <f>SUM(AIRAG!E55+ALTANSHIREE!E55+DALANGARGALAN!E55+DELGEREH!E55+IHHET!E55+MANDAX!E55+ORGON!E55+SAIXANDULAAN!E55+ULAANBADRAX!E55+HATANBULAG!E55+HOBSGOL!E55+ERDENE!E55+SAINSHAND!E55+'ZAMIIN UUD'!E55)</f>
        <v>0</v>
      </c>
      <c r="F55" s="132">
        <f>SUM(AIRAG!F55+ALTANSHIREE!F55+DALANGARGALAN!F55+DELGEREH!F55+IHHET!F55+MANDAX!F55+ORGON!F55+SAIXANDULAAN!F55+ULAANBADRAX!F55+HATANBULAG!F55+HOBSGOL!F55+ERDENE!F55+SAINSHAND!F55+SAINSHAND!L55+'ZAMIIN UUD'!F55)</f>
        <v>10581000</v>
      </c>
      <c r="G55" s="132">
        <f>SUM(AIRAG!G55+ALTANSHIREE!G55+DALANGARGALAN!G55+DELGEREH!G55+IHHET!G55+MANDAX!G55+ORGON!G55+SAIXANDULAAN!G55+ULAANBADRAX!G55+HATANBULAG!G55+HOBSGOL!G55+ERDENE!G55+SAINSHAND!G55+SAINSHAND!M55+'ZAMIIN UUD'!G55)</f>
        <v>7907158</v>
      </c>
      <c r="H55" s="132">
        <f>SUM(AIRAG!H55+ALTANSHIREE!H55+DALANGARGALAN!H55+DELGEREH!H55+IHHET!H55+MANDAX!H55+ORGON!H55+SAIXANDULAAN!H55+ULAANBADRAX!H55+HATANBULAG!H55+HOBSGOL!H55+ERDENE!H55+SAINSHAND!H55+SAINSHAND!N55+'ZAMIIN UUD'!H55)</f>
        <v>-2505288</v>
      </c>
      <c r="I55" s="132">
        <f>SUM(SAINSHAND!I55+'ZAMIIN UUD'!I55)</f>
        <v>5460700</v>
      </c>
      <c r="J55" s="132">
        <f>SUM(SAINSHAND!J55+'ZAMIIN UUD'!J55)</f>
        <v>1587885</v>
      </c>
      <c r="K55" s="132">
        <f>SUM(SAINSHAND!K55+'ZAMIIN UUD'!K55)</f>
        <v>-66080</v>
      </c>
      <c r="L55" s="132">
        <f>SUM(SAINSHAND!O55+SAINSHAND!R55+'ZAMIIN UUD'!O55)</f>
        <v>1032800</v>
      </c>
      <c r="M55" s="132">
        <f>SUM(SAINSHAND!P55+SAINSHAND!S55+'ZAMIIN UUD'!P55)</f>
        <v>928424</v>
      </c>
      <c r="N55" s="132">
        <f>SUM(SAINSHAND!Q55+SAINSHAND!T55+'ZAMIIN UUD'!Q55)</f>
        <v>-104376</v>
      </c>
      <c r="O55" s="132">
        <f>SUM(SAINSHAND!U55+'ZAMIIN UUD'!L55)</f>
        <v>0</v>
      </c>
      <c r="P55" s="132">
        <f>SUM(SAINSHAND!V55+'ZAMIIN UUD'!M55)</f>
        <v>0</v>
      </c>
      <c r="Q55" s="132">
        <f>SUM(SAINSHAND!W55+'ZAMIIN UUD'!N55)</f>
        <v>0</v>
      </c>
      <c r="R55" s="132">
        <f>SUM('ZAMIIN UUD'!R55)</f>
        <v>3500000</v>
      </c>
      <c r="S55" s="132">
        <f>SUM('ZAMIIN UUD'!S55)</f>
        <v>0</v>
      </c>
      <c r="T55" s="132">
        <f>SUM('ZAMIIN UUD'!T55)</f>
        <v>0</v>
      </c>
      <c r="U55" s="132">
        <f>SUM(AIRAG!I55+ALTANSHIREE!I55+DALANGARGALAN!I55+DELGEREH!I55+IHHET!I55+MANDAX!I55+ORGON!I55+SAIXANDULAAN!I55+ULAANBADRAX!I55+HATANBULAG!I55+HOBSGOL!I55+ERDENE!I55+SAINSHAND!X55+'ZAMIIN UUD'!U55)</f>
        <v>0</v>
      </c>
      <c r="V55" s="132">
        <f>SUM(AIRAG!J55+ALTANSHIREE!J55+DALANGARGALAN!J55+DELGEREH!J55+IHHET!J55+MANDAX!J55+ORGON!J55+SAIXANDULAAN!J55+ULAANBADRAX!J55+HATANBULAG!J55+HOBSGOL!J55+ERDENE!J55+SAINSHAND!Y55+'ZAMIIN UUD'!V55)</f>
        <v>0</v>
      </c>
      <c r="W55" s="132">
        <f>SUM(AIRAG!K55+ALTANSHIREE!K55+DALANGARGALAN!K55+DELGEREH!K55+IHHET!K55+MANDAX!K55+ORGON!K55+SAIXANDULAAN!K55+ULAANBADRAX!K55+HATANBULAG!K55+HOBSGOL!K55+ERDENE!K55+SAINSHAND!Z55+'ZAMIIN UUD'!W55)</f>
        <v>0</v>
      </c>
      <c r="X55" s="13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3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3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3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3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3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32">
        <f>SUM(AIRAG!R55+ALTANSHIREE!R55+DALANGARGALAN!R55+DELGEREH!R55+IHHET!R55+MANDAX!R55+ORGON!R55+SAIXANDULAAN!R55+ULAANBADRAX!R55+HATANBULAG!R55+HOBSGOL!R55+ERDENE!R55+SAINSHAND!CL55)</f>
        <v>0</v>
      </c>
      <c r="AE55" s="132">
        <f>SUM(AIRAG!S55+ALTANSHIREE!S55+DALANGARGALAN!S55+DELGEREH!S55+IHHET!S55+MANDAX!S55+ORGON!S55+SAIXANDULAAN!S55+ULAANBADRAX!S55+HATANBULAG!S55+HOBSGOL!S55+ERDENE!S55+SAINSHAND!CM55)</f>
        <v>0</v>
      </c>
      <c r="AF55" s="132">
        <f>SUM(AIRAG!T55+ALTANSHIREE!T55+DALANGARGALAN!T55+DELGEREH!T55+IHHET!T55+MANDAX!T55+ORGON!T55+SAIXANDULAAN!T55+ULAANBADRAX!T55+HATANBULAG!T55+HOBSGOL!T55+ERDENE!T55+SAINSHAND!CN55)</f>
        <v>0</v>
      </c>
      <c r="AG55" s="132">
        <f>SUM(SAINSHAND!CO55+'ZAMIIN UUD'!BK55)</f>
        <v>0</v>
      </c>
      <c r="AH55" s="132">
        <f>SUM(SAINSHAND!CP55+'ZAMIIN UUD'!BL55)</f>
        <v>0</v>
      </c>
      <c r="AI55" s="132">
        <f>SUM(SAINSHAND!CQ55+'ZAMIIN UUD'!BM55)</f>
        <v>0</v>
      </c>
      <c r="AJ55" s="187">
        <f t="shared" si="1"/>
        <v>20574500</v>
      </c>
      <c r="AK55" s="187">
        <f t="shared" si="2"/>
        <v>10423467</v>
      </c>
      <c r="AL55" s="187">
        <f t="shared" si="3"/>
        <v>-2675744</v>
      </c>
      <c r="AM55" s="132">
        <f>SUM(AIRAG!X55+ALTANSHIREE!X55+DALANGARGALAN!X55+DELGEREH!X55+IHHET!X55+MANDAX!X55+ORGON!X55+SAIXANDULAAN!X55+ULAANBADRAX!X55+HATANBULAG!X55+HOBSGOL!X55+ERDENE!X55+SAINSHAND!CU55+'ZAMIIN UUD'!BQ55)</f>
        <v>0</v>
      </c>
      <c r="AN55" s="132">
        <f>SUM(AIRAG!Y55+ALTANSHIREE!Y55+DALANGARGALAN!Y55+DELGEREH!Y55+IHHET!Y55+MANDAX!Y55+ORGON!Y55+SAIXANDULAAN!Y55+ULAANBADRAX!Y55+HATANBULAG!Y55+HOBSGOL!Y55+ERDENE!Y55+SAINSHAND!CV55+'ZAMIIN UUD'!BR55)</f>
        <v>0</v>
      </c>
      <c r="AO55" s="132">
        <f>SUM(AIRAG!Z55+ALTANSHIREE!Z55+DALANGARGALAN!Z55+DELGEREH!Z55+IHHET!Z55+MANDAX!Z55+ORGON!Z55+SAIXANDULAAN!Z55+ULAANBADRAX!Z55+HATANBULAG!Z55+HOBSGOL!Z55+ERDENE!Z55+SAINSHAND!CW55+'ZAMIIN UUD'!BS55)</f>
        <v>0</v>
      </c>
      <c r="AP55" s="187">
        <f t="shared" si="4"/>
        <v>0</v>
      </c>
      <c r="AQ55" s="187">
        <f t="shared" si="5"/>
        <v>0</v>
      </c>
      <c r="AR55" s="187">
        <f t="shared" si="6"/>
        <v>0</v>
      </c>
      <c r="AS55" s="132">
        <f>SUM(AIRAG!AD55+ALTANSHIREE!AD55+DALANGARGALAN!AD55+DELGEREH!AD55+IHHET!AD55+MANDAX!AD55+ORGON!AD55+SAIXANDULAAN!AD55+ULAANBADRAX!AD55+HATANBULAG!AD55+HOBSGOL!AD55+ERDENE!AD55+SAINSHAND!DA55+'ZAMIIN UUD'!BW55)</f>
        <v>0</v>
      </c>
      <c r="AT55" s="132">
        <f>SUM(AIRAG!AE55+ALTANSHIREE!AE55+DALANGARGALAN!AE55+DELGEREH!AE55+IHHET!AE55+MANDAX!AE55+ORGON!AE55+SAIXANDULAAN!AE55+ULAANBADRAX!AE55+HATANBULAG!AE55+HOBSGOL!AE55+ERDENE!AE55+SAINSHAND!DB55+'ZAMIIN UUD'!BX55)</f>
        <v>0</v>
      </c>
      <c r="AU55" s="132">
        <f>SUM(AIRAG!AF55+ALTANSHIREE!AF55+DALANGARGALAN!AF55+DELGEREH!AF55+IHHET!AF55+MANDAX!AF55+ORGON!AF55+SAIXANDULAAN!AF55+ULAANBADRAX!AF55+HATANBULAG!AF55+HOBSGOL!AF55+ERDENE!AF55+SAINSHAND!DC55+'ZAMIIN UUD'!BY55)</f>
        <v>0</v>
      </c>
      <c r="AV55" s="132">
        <f>SUM(AIRAG!AG55+ALTANSHIREE!AG55+DALANGARGALAN!AG55+DELGEREH!AG55+IHHET!AG55+MANDAX!AG55+ORGON!AG55+SAIXANDULAAN!AG55+ULAANBADRAX!AG55+HATANBULAG!AG55+HOBSGOL!AG55+ERDENE!AG55+SAINSHAND!DD55+'ZAMIIN UUD'!BZ55)</f>
        <v>0</v>
      </c>
      <c r="AW55" s="132">
        <f>SUM(AIRAG!AH55+ALTANSHIREE!AH55+DALANGARGALAN!AH55+DELGEREH!AH55+IHHET!AH55+MANDAX!AH55+ORGON!AH55+SAIXANDULAAN!AH55+ULAANBADRAX!AH55+HATANBULAG!AH55+HOBSGOL!AH55+ERDENE!AH55+SAINSHAND!DE55+'ZAMIIN UUD'!CA55)</f>
        <v>0</v>
      </c>
      <c r="AX55" s="132">
        <f>SUM(AIRAG!AI55+ALTANSHIREE!AI55+DALANGARGALAN!AI55+DELGEREH!AI55+IHHET!AI55+MANDAX!AI55+ORGON!AI55+SAIXANDULAAN!AI55+ULAANBADRAX!AI55+HATANBULAG!AI55+HOBSGOL!AI55+ERDENE!AI55+SAINSHAND!DF55+'ZAMIIN UUD'!CB55)</f>
        <v>0</v>
      </c>
      <c r="AY55" s="187">
        <f t="shared" si="7"/>
        <v>0</v>
      </c>
      <c r="AZ55" s="187">
        <f t="shared" si="8"/>
        <v>0</v>
      </c>
      <c r="BA55" s="187">
        <f t="shared" si="9"/>
        <v>0</v>
      </c>
      <c r="BB55" s="187">
        <f t="shared" si="10"/>
        <v>20574500</v>
      </c>
      <c r="BC55" s="187">
        <f t="shared" si="11"/>
        <v>10423467</v>
      </c>
      <c r="BD55" s="187">
        <f t="shared" si="12"/>
        <v>-2675744</v>
      </c>
    </row>
    <row r="56" spans="1:65">
      <c r="A56" s="13">
        <v>49</v>
      </c>
      <c r="B56" s="15" t="s">
        <v>49</v>
      </c>
      <c r="C56" s="132">
        <f>SUM(AIRAG!C56+ALTANSHIREE!C56+DALANGARGALAN!C56+DELGEREH!C56+IHHET!C56+MANDAX!C56+ORGON!C56+SAIXANDULAAN!C56+ULAANBADRAX!C56+HATANBULAG!C56+HOBSGOL!C56+ERDENE!C56+SAINSHAND!C56+'ZAMIIN UUD'!C56)</f>
        <v>0</v>
      </c>
      <c r="D56" s="132">
        <f>SUM(AIRAG!D56+ALTANSHIREE!D56+DALANGARGALAN!D56+DELGEREH!D56+IHHET!D56+MANDAX!D56+ORGON!D56+SAIXANDULAAN!D56+ULAANBADRAX!D56+HATANBULAG!D56+HOBSGOL!D56+ERDENE!D56+SAINSHAND!D56+'ZAMIIN UUD'!D56)</f>
        <v>0</v>
      </c>
      <c r="E56" s="132">
        <f>SUM(AIRAG!E56+ALTANSHIREE!E56+DALANGARGALAN!E56+DELGEREH!E56+IHHET!E56+MANDAX!E56+ORGON!E56+SAIXANDULAAN!E56+ULAANBADRAX!E56+HATANBULAG!E56+HOBSGOL!E56+ERDENE!E56+SAINSHAND!E56+'ZAMIIN UUD'!E56)</f>
        <v>0</v>
      </c>
      <c r="F56" s="132">
        <f>SUM(AIRAG!F56+ALTANSHIREE!F56+DALANGARGALAN!F56+DELGEREH!F56+IHHET!F56+MANDAX!F56+ORGON!F56+SAIXANDULAAN!F56+ULAANBADRAX!F56+HATANBULAG!F56+HOBSGOL!F56+ERDENE!F56+SAINSHAND!F56+SAINSHAND!L56+'ZAMIIN UUD'!F56)</f>
        <v>0</v>
      </c>
      <c r="G56" s="132">
        <f>SUM(AIRAG!G56+ALTANSHIREE!G56+DALANGARGALAN!G56+DELGEREH!G56+IHHET!G56+MANDAX!G56+ORGON!G56+SAIXANDULAAN!G56+ULAANBADRAX!G56+HATANBULAG!G56+HOBSGOL!G56+ERDENE!G56+SAINSHAND!G56+SAINSHAND!M56+'ZAMIIN UUD'!G56)</f>
        <v>0</v>
      </c>
      <c r="H56" s="132">
        <f>SUM(AIRAG!H56+ALTANSHIREE!H56+DALANGARGALAN!H56+DELGEREH!H56+IHHET!H56+MANDAX!H56+ORGON!H56+SAIXANDULAAN!H56+ULAANBADRAX!H56+HATANBULAG!H56+HOBSGOL!H56+ERDENE!H56+SAINSHAND!H56+SAINSHAND!N56+'ZAMIIN UUD'!H56)</f>
        <v>0</v>
      </c>
      <c r="I56" s="132">
        <f>SUM(SAINSHAND!I56+'ZAMIIN UUD'!I56)</f>
        <v>0</v>
      </c>
      <c r="J56" s="132">
        <f>SUM(SAINSHAND!J56+'ZAMIIN UUD'!J56)</f>
        <v>0</v>
      </c>
      <c r="K56" s="132">
        <f>SUM(SAINSHAND!K56+'ZAMIIN UUD'!K56)</f>
        <v>0</v>
      </c>
      <c r="L56" s="132">
        <f>SUM(SAINSHAND!O56+SAINSHAND!R56+'ZAMIIN UUD'!O56)</f>
        <v>0</v>
      </c>
      <c r="M56" s="132">
        <f>SUM(SAINSHAND!P56+SAINSHAND!S56+'ZAMIIN UUD'!P56)</f>
        <v>0</v>
      </c>
      <c r="N56" s="132">
        <f>SUM(SAINSHAND!Q56+SAINSHAND!T56+'ZAMIIN UUD'!Q56)</f>
        <v>0</v>
      </c>
      <c r="O56" s="132">
        <f>SUM(SAINSHAND!U56+'ZAMIIN UUD'!L56)</f>
        <v>0</v>
      </c>
      <c r="P56" s="132">
        <f>SUM(SAINSHAND!V56+'ZAMIIN UUD'!M56)</f>
        <v>0</v>
      </c>
      <c r="Q56" s="132">
        <f>SUM(SAINSHAND!W56+'ZAMIIN UUD'!N56)</f>
        <v>0</v>
      </c>
      <c r="R56" s="132">
        <f>SUM('ZAMIIN UUD'!R56)</f>
        <v>0</v>
      </c>
      <c r="S56" s="132">
        <f>SUM('ZAMIIN UUD'!S56)</f>
        <v>0</v>
      </c>
      <c r="T56" s="132">
        <f>SUM('ZAMIIN UUD'!T56)</f>
        <v>0</v>
      </c>
      <c r="U56" s="132">
        <f>SUM(AIRAG!I56+ALTANSHIREE!I56+DALANGARGALAN!I56+DELGEREH!I56+IHHET!I56+MANDAX!I56+ORGON!I56+SAIXANDULAAN!I56+ULAANBADRAX!I56+HATANBULAG!I56+HOBSGOL!I56+ERDENE!I56+SAINSHAND!X56+'ZAMIIN UUD'!U56)</f>
        <v>0</v>
      </c>
      <c r="V56" s="132">
        <f>SUM(AIRAG!J56+ALTANSHIREE!J56+DALANGARGALAN!J56+DELGEREH!J56+IHHET!J56+MANDAX!J56+ORGON!J56+SAIXANDULAAN!J56+ULAANBADRAX!J56+HATANBULAG!J56+HOBSGOL!J56+ERDENE!J56+SAINSHAND!Y56+'ZAMIIN UUD'!V56)</f>
        <v>0</v>
      </c>
      <c r="W56" s="132">
        <f>SUM(AIRAG!K56+ALTANSHIREE!K56+DALANGARGALAN!K56+DELGEREH!K56+IHHET!K56+MANDAX!K56+ORGON!K56+SAIXANDULAAN!K56+ULAANBADRAX!K56+HATANBULAG!K56+HOBSGOL!K56+ERDENE!K56+SAINSHAND!Z56+'ZAMIIN UUD'!W56)</f>
        <v>0</v>
      </c>
      <c r="X56" s="13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3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3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3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3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3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32">
        <f>SUM(AIRAG!R56+ALTANSHIREE!R56+DALANGARGALAN!R56+DELGEREH!R56+IHHET!R56+MANDAX!R56+ORGON!R56+SAIXANDULAAN!R56+ULAANBADRAX!R56+HATANBULAG!R56+HOBSGOL!R56+ERDENE!R56+SAINSHAND!CL56)</f>
        <v>0</v>
      </c>
      <c r="AE56" s="132">
        <f>SUM(AIRAG!S56+ALTANSHIREE!S56+DALANGARGALAN!S56+DELGEREH!S56+IHHET!S56+MANDAX!S56+ORGON!S56+SAIXANDULAAN!S56+ULAANBADRAX!S56+HATANBULAG!S56+HOBSGOL!S56+ERDENE!S56+SAINSHAND!CM56)</f>
        <v>0</v>
      </c>
      <c r="AF56" s="132">
        <f>SUM(AIRAG!T56+ALTANSHIREE!T56+DALANGARGALAN!T56+DELGEREH!T56+IHHET!T56+MANDAX!T56+ORGON!T56+SAIXANDULAAN!T56+ULAANBADRAX!T56+HATANBULAG!T56+HOBSGOL!T56+ERDENE!T56+SAINSHAND!CN56)</f>
        <v>0</v>
      </c>
      <c r="AG56" s="132">
        <f>SUM(SAINSHAND!CO56+'ZAMIIN UUD'!BK56)</f>
        <v>0</v>
      </c>
      <c r="AH56" s="132">
        <f>SUM(SAINSHAND!CP56+'ZAMIIN UUD'!BL56)</f>
        <v>0</v>
      </c>
      <c r="AI56" s="132">
        <f>SUM(SAINSHAND!CQ56+'ZAMIIN UUD'!BM56)</f>
        <v>0</v>
      </c>
      <c r="AJ56" s="187">
        <f t="shared" si="1"/>
        <v>0</v>
      </c>
      <c r="AK56" s="187">
        <f t="shared" si="2"/>
        <v>0</v>
      </c>
      <c r="AL56" s="187">
        <f t="shared" si="3"/>
        <v>0</v>
      </c>
      <c r="AM56" s="132">
        <f>SUM(AIRAG!X56+ALTANSHIREE!X56+DALANGARGALAN!X56+DELGEREH!X56+IHHET!X56+MANDAX!X56+ORGON!X56+SAIXANDULAAN!X56+ULAANBADRAX!X56+HATANBULAG!X56+HOBSGOL!X56+ERDENE!X56+SAINSHAND!CU56+'ZAMIIN UUD'!BQ56)</f>
        <v>0</v>
      </c>
      <c r="AN56" s="132">
        <f>SUM(AIRAG!Y56+ALTANSHIREE!Y56+DALANGARGALAN!Y56+DELGEREH!Y56+IHHET!Y56+MANDAX!Y56+ORGON!Y56+SAIXANDULAAN!Y56+ULAANBADRAX!Y56+HATANBULAG!Y56+HOBSGOL!Y56+ERDENE!Y56+SAINSHAND!CV56+'ZAMIIN UUD'!BR56)</f>
        <v>0</v>
      </c>
      <c r="AO56" s="132">
        <f>SUM(AIRAG!Z56+ALTANSHIREE!Z56+DALANGARGALAN!Z56+DELGEREH!Z56+IHHET!Z56+MANDAX!Z56+ORGON!Z56+SAIXANDULAAN!Z56+ULAANBADRAX!Z56+HATANBULAG!Z56+HOBSGOL!Z56+ERDENE!Z56+SAINSHAND!CW56+'ZAMIIN UUD'!BS56)</f>
        <v>0</v>
      </c>
      <c r="AP56" s="187">
        <f t="shared" si="4"/>
        <v>0</v>
      </c>
      <c r="AQ56" s="187">
        <f t="shared" si="5"/>
        <v>0</v>
      </c>
      <c r="AR56" s="187">
        <f t="shared" si="6"/>
        <v>0</v>
      </c>
      <c r="AS56" s="132">
        <f>SUM(AIRAG!AD56+ALTANSHIREE!AD56+DALANGARGALAN!AD56+DELGEREH!AD56+IHHET!AD56+MANDAX!AD56+ORGON!AD56+SAIXANDULAAN!AD56+ULAANBADRAX!AD56+HATANBULAG!AD56+HOBSGOL!AD56+ERDENE!AD56+SAINSHAND!DA56+'ZAMIIN UUD'!BW56)</f>
        <v>0</v>
      </c>
      <c r="AT56" s="132">
        <f>SUM(AIRAG!AE56+ALTANSHIREE!AE56+DALANGARGALAN!AE56+DELGEREH!AE56+IHHET!AE56+MANDAX!AE56+ORGON!AE56+SAIXANDULAAN!AE56+ULAANBADRAX!AE56+HATANBULAG!AE56+HOBSGOL!AE56+ERDENE!AE56+SAINSHAND!DB56+'ZAMIIN UUD'!BX56)</f>
        <v>0</v>
      </c>
      <c r="AU56" s="132">
        <f>SUM(AIRAG!AF56+ALTANSHIREE!AF56+DALANGARGALAN!AF56+DELGEREH!AF56+IHHET!AF56+MANDAX!AF56+ORGON!AF56+SAIXANDULAAN!AF56+ULAANBADRAX!AF56+HATANBULAG!AF56+HOBSGOL!AF56+ERDENE!AF56+SAINSHAND!DC56+'ZAMIIN UUD'!BY56)</f>
        <v>0</v>
      </c>
      <c r="AV56" s="132">
        <f>SUM(AIRAG!AG56+ALTANSHIREE!AG56+DALANGARGALAN!AG56+DELGEREH!AG56+IHHET!AG56+MANDAX!AG56+ORGON!AG56+SAIXANDULAAN!AG56+ULAANBADRAX!AG56+HATANBULAG!AG56+HOBSGOL!AG56+ERDENE!AG56+SAINSHAND!DD56+'ZAMIIN UUD'!BZ56)</f>
        <v>0</v>
      </c>
      <c r="AW56" s="132">
        <f>SUM(AIRAG!AH56+ALTANSHIREE!AH56+DALANGARGALAN!AH56+DELGEREH!AH56+IHHET!AH56+MANDAX!AH56+ORGON!AH56+SAIXANDULAAN!AH56+ULAANBADRAX!AH56+HATANBULAG!AH56+HOBSGOL!AH56+ERDENE!AH56+SAINSHAND!DE56+'ZAMIIN UUD'!CA56)</f>
        <v>0</v>
      </c>
      <c r="AX56" s="132">
        <f>SUM(AIRAG!AI56+ALTANSHIREE!AI56+DALANGARGALAN!AI56+DELGEREH!AI56+IHHET!AI56+MANDAX!AI56+ORGON!AI56+SAIXANDULAAN!AI56+ULAANBADRAX!AI56+HATANBULAG!AI56+HOBSGOL!AI56+ERDENE!AI56+SAINSHAND!DF56+'ZAMIIN UUD'!CB56)</f>
        <v>0</v>
      </c>
      <c r="AY56" s="187">
        <f t="shared" si="7"/>
        <v>0</v>
      </c>
      <c r="AZ56" s="187">
        <f t="shared" si="8"/>
        <v>0</v>
      </c>
      <c r="BA56" s="187">
        <f t="shared" si="9"/>
        <v>0</v>
      </c>
      <c r="BB56" s="187">
        <f t="shared" si="10"/>
        <v>0</v>
      </c>
      <c r="BC56" s="187">
        <f t="shared" si="11"/>
        <v>0</v>
      </c>
      <c r="BD56" s="187">
        <f t="shared" si="12"/>
        <v>0</v>
      </c>
    </row>
    <row r="57" spans="1:65">
      <c r="A57" s="13">
        <v>50</v>
      </c>
      <c r="B57" s="15" t="s">
        <v>50</v>
      </c>
      <c r="C57" s="132">
        <f>SUM(AIRAG!C57+ALTANSHIREE!C57+DALANGARGALAN!C57+DELGEREH!C57+IHHET!C57+MANDAX!C57+ORGON!C57+SAIXANDULAAN!C57+ULAANBADRAX!C57+HATANBULAG!C57+HOBSGOL!C57+ERDENE!C57+SAINSHAND!C57+'ZAMIIN UUD'!C57)</f>
        <v>0</v>
      </c>
      <c r="D57" s="132">
        <f>SUM(AIRAG!D57+ALTANSHIREE!D57+DALANGARGALAN!D57+DELGEREH!D57+IHHET!D57+MANDAX!D57+ORGON!D57+SAIXANDULAAN!D57+ULAANBADRAX!D57+HATANBULAG!D57+HOBSGOL!D57+ERDENE!D57+SAINSHAND!D57+'ZAMIIN UUD'!D57)</f>
        <v>0</v>
      </c>
      <c r="E57" s="132">
        <f>SUM(AIRAG!E57+ALTANSHIREE!E57+DALANGARGALAN!E57+DELGEREH!E57+IHHET!E57+MANDAX!E57+ORGON!E57+SAIXANDULAAN!E57+ULAANBADRAX!E57+HATANBULAG!E57+HOBSGOL!E57+ERDENE!E57+SAINSHAND!E57+'ZAMIIN UUD'!E57)</f>
        <v>0</v>
      </c>
      <c r="F57" s="132">
        <f>SUM(AIRAG!F57+ALTANSHIREE!F57+DALANGARGALAN!F57+DELGEREH!F57+IHHET!F57+MANDAX!F57+ORGON!F57+SAIXANDULAAN!F57+ULAANBADRAX!F57+HATANBULAG!F57+HOBSGOL!F57+ERDENE!F57+SAINSHAND!F57+SAINSHAND!L57+'ZAMIIN UUD'!F57)</f>
        <v>0</v>
      </c>
      <c r="G57" s="132">
        <f>SUM(AIRAG!G57+ALTANSHIREE!G57+DALANGARGALAN!G57+DELGEREH!G57+IHHET!G57+MANDAX!G57+ORGON!G57+SAIXANDULAAN!G57+ULAANBADRAX!G57+HATANBULAG!G57+HOBSGOL!G57+ERDENE!G57+SAINSHAND!G57+SAINSHAND!M57+'ZAMIIN UUD'!G57)</f>
        <v>0</v>
      </c>
      <c r="H57" s="132">
        <f>SUM(AIRAG!H57+ALTANSHIREE!H57+DALANGARGALAN!H57+DELGEREH!H57+IHHET!H57+MANDAX!H57+ORGON!H57+SAIXANDULAAN!H57+ULAANBADRAX!H57+HATANBULAG!H57+HOBSGOL!H57+ERDENE!H57+SAINSHAND!H57+SAINSHAND!N57+'ZAMIIN UUD'!H57)</f>
        <v>0</v>
      </c>
      <c r="I57" s="132">
        <f>SUM(SAINSHAND!I57+'ZAMIIN UUD'!I57)</f>
        <v>0</v>
      </c>
      <c r="J57" s="132">
        <f>SUM(SAINSHAND!J57+'ZAMIIN UUD'!J57)</f>
        <v>0</v>
      </c>
      <c r="K57" s="132">
        <f>SUM(SAINSHAND!K57+'ZAMIIN UUD'!K57)</f>
        <v>0</v>
      </c>
      <c r="L57" s="132">
        <f>SUM(SAINSHAND!O57+SAINSHAND!R57+'ZAMIIN UUD'!O57)</f>
        <v>0</v>
      </c>
      <c r="M57" s="132">
        <f>SUM(SAINSHAND!P57+SAINSHAND!S57+'ZAMIIN UUD'!P57)</f>
        <v>0</v>
      </c>
      <c r="N57" s="132">
        <f>SUM(SAINSHAND!Q57+SAINSHAND!T57+'ZAMIIN UUD'!Q57)</f>
        <v>0</v>
      </c>
      <c r="O57" s="132">
        <f>SUM(SAINSHAND!U57+'ZAMIIN UUD'!L57)</f>
        <v>0</v>
      </c>
      <c r="P57" s="132">
        <f>SUM(SAINSHAND!V57+'ZAMIIN UUD'!M57)</f>
        <v>0</v>
      </c>
      <c r="Q57" s="132">
        <f>SUM(SAINSHAND!W57+'ZAMIIN UUD'!N57)</f>
        <v>0</v>
      </c>
      <c r="R57" s="132">
        <f>SUM('ZAMIIN UUD'!R57)</f>
        <v>0</v>
      </c>
      <c r="S57" s="132">
        <f>SUM('ZAMIIN UUD'!S57)</f>
        <v>0</v>
      </c>
      <c r="T57" s="132">
        <f>SUM('ZAMIIN UUD'!T57)</f>
        <v>0</v>
      </c>
      <c r="U57" s="132">
        <f>SUM(AIRAG!I57+ALTANSHIREE!I57+DALANGARGALAN!I57+DELGEREH!I57+IHHET!I57+MANDAX!I57+ORGON!I57+SAIXANDULAAN!I57+ULAANBADRAX!I57+HATANBULAG!I57+HOBSGOL!I57+ERDENE!I57+SAINSHAND!X57+'ZAMIIN UUD'!U57)</f>
        <v>0</v>
      </c>
      <c r="V57" s="132">
        <f>SUM(AIRAG!J57+ALTANSHIREE!J57+DALANGARGALAN!J57+DELGEREH!J57+IHHET!J57+MANDAX!J57+ORGON!J57+SAIXANDULAAN!J57+ULAANBADRAX!J57+HATANBULAG!J57+HOBSGOL!J57+ERDENE!J57+SAINSHAND!Y57+'ZAMIIN UUD'!V57)</f>
        <v>0</v>
      </c>
      <c r="W57" s="132">
        <f>SUM(AIRAG!K57+ALTANSHIREE!K57+DALANGARGALAN!K57+DELGEREH!K57+IHHET!K57+MANDAX!K57+ORGON!K57+SAIXANDULAAN!K57+ULAANBADRAX!K57+HATANBULAG!K57+HOBSGOL!K57+ERDENE!K57+SAINSHAND!Z57+'ZAMIIN UUD'!W57)</f>
        <v>0</v>
      </c>
      <c r="X57" s="13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3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3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3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3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3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32">
        <f>SUM(AIRAG!R57+ALTANSHIREE!R57+DALANGARGALAN!R57+DELGEREH!R57+IHHET!R57+MANDAX!R57+ORGON!R57+SAIXANDULAAN!R57+ULAANBADRAX!R57+HATANBULAG!R57+HOBSGOL!R57+ERDENE!R57+SAINSHAND!CL57)</f>
        <v>0</v>
      </c>
      <c r="AE57" s="132">
        <f>SUM(AIRAG!S57+ALTANSHIREE!S57+DALANGARGALAN!S57+DELGEREH!S57+IHHET!S57+MANDAX!S57+ORGON!S57+SAIXANDULAAN!S57+ULAANBADRAX!S57+HATANBULAG!S57+HOBSGOL!S57+ERDENE!S57+SAINSHAND!CM57)</f>
        <v>0</v>
      </c>
      <c r="AF57" s="132">
        <f>SUM(AIRAG!T57+ALTANSHIREE!T57+DALANGARGALAN!T57+DELGEREH!T57+IHHET!T57+MANDAX!T57+ORGON!T57+SAIXANDULAAN!T57+ULAANBADRAX!T57+HATANBULAG!T57+HOBSGOL!T57+ERDENE!T57+SAINSHAND!CN57)</f>
        <v>0</v>
      </c>
      <c r="AG57" s="132">
        <f>SUM(SAINSHAND!CO57+'ZAMIIN UUD'!BK57)</f>
        <v>0</v>
      </c>
      <c r="AH57" s="132">
        <f>SUM(SAINSHAND!CP57+'ZAMIIN UUD'!BL57)</f>
        <v>0</v>
      </c>
      <c r="AI57" s="132">
        <f>SUM(SAINSHAND!CQ57+'ZAMIIN UUD'!BM57)</f>
        <v>0</v>
      </c>
      <c r="AJ57" s="187">
        <f t="shared" si="1"/>
        <v>0</v>
      </c>
      <c r="AK57" s="187">
        <f t="shared" si="2"/>
        <v>0</v>
      </c>
      <c r="AL57" s="187">
        <f t="shared" si="3"/>
        <v>0</v>
      </c>
      <c r="AM57" s="132">
        <f>SUM(AIRAG!X57+ALTANSHIREE!X57+DALANGARGALAN!X57+DELGEREH!X57+IHHET!X57+MANDAX!X57+ORGON!X57+SAIXANDULAAN!X57+ULAANBADRAX!X57+HATANBULAG!X57+HOBSGOL!X57+ERDENE!X57+SAINSHAND!CU57+'ZAMIIN UUD'!BQ57)</f>
        <v>0</v>
      </c>
      <c r="AN57" s="132">
        <f>SUM(AIRAG!Y57+ALTANSHIREE!Y57+DALANGARGALAN!Y57+DELGEREH!Y57+IHHET!Y57+MANDAX!Y57+ORGON!Y57+SAIXANDULAAN!Y57+ULAANBADRAX!Y57+HATANBULAG!Y57+HOBSGOL!Y57+ERDENE!Y57+SAINSHAND!CV57+'ZAMIIN UUD'!BR57)</f>
        <v>0</v>
      </c>
      <c r="AO57" s="132">
        <f>SUM(AIRAG!Z57+ALTANSHIREE!Z57+DALANGARGALAN!Z57+DELGEREH!Z57+IHHET!Z57+MANDAX!Z57+ORGON!Z57+SAIXANDULAAN!Z57+ULAANBADRAX!Z57+HATANBULAG!Z57+HOBSGOL!Z57+ERDENE!Z57+SAINSHAND!CW57+'ZAMIIN UUD'!BS57)</f>
        <v>0</v>
      </c>
      <c r="AP57" s="187">
        <f t="shared" si="4"/>
        <v>0</v>
      </c>
      <c r="AQ57" s="187">
        <f t="shared" si="5"/>
        <v>0</v>
      </c>
      <c r="AR57" s="187">
        <f t="shared" si="6"/>
        <v>0</v>
      </c>
      <c r="AS57" s="132">
        <f>SUM(AIRAG!AD57+ALTANSHIREE!AD57+DALANGARGALAN!AD57+DELGEREH!AD57+IHHET!AD57+MANDAX!AD57+ORGON!AD57+SAIXANDULAAN!AD57+ULAANBADRAX!AD57+HATANBULAG!AD57+HOBSGOL!AD57+ERDENE!AD57+SAINSHAND!DA57+'ZAMIIN UUD'!BW57)</f>
        <v>0</v>
      </c>
      <c r="AT57" s="132">
        <f>SUM(AIRAG!AE57+ALTANSHIREE!AE57+DALANGARGALAN!AE57+DELGEREH!AE57+IHHET!AE57+MANDAX!AE57+ORGON!AE57+SAIXANDULAAN!AE57+ULAANBADRAX!AE57+HATANBULAG!AE57+HOBSGOL!AE57+ERDENE!AE57+SAINSHAND!DB57+'ZAMIIN UUD'!BX57)</f>
        <v>0</v>
      </c>
      <c r="AU57" s="132">
        <f>SUM(AIRAG!AF57+ALTANSHIREE!AF57+DALANGARGALAN!AF57+DELGEREH!AF57+IHHET!AF57+MANDAX!AF57+ORGON!AF57+SAIXANDULAAN!AF57+ULAANBADRAX!AF57+HATANBULAG!AF57+HOBSGOL!AF57+ERDENE!AF57+SAINSHAND!DC57+'ZAMIIN UUD'!BY57)</f>
        <v>0</v>
      </c>
      <c r="AV57" s="132">
        <f>SUM(AIRAG!AG57+ALTANSHIREE!AG57+DALANGARGALAN!AG57+DELGEREH!AG57+IHHET!AG57+MANDAX!AG57+ORGON!AG57+SAIXANDULAAN!AG57+ULAANBADRAX!AG57+HATANBULAG!AG57+HOBSGOL!AG57+ERDENE!AG57+SAINSHAND!DD57+'ZAMIIN UUD'!BZ57)</f>
        <v>0</v>
      </c>
      <c r="AW57" s="132">
        <f>SUM(AIRAG!AH57+ALTANSHIREE!AH57+DALANGARGALAN!AH57+DELGEREH!AH57+IHHET!AH57+MANDAX!AH57+ORGON!AH57+SAIXANDULAAN!AH57+ULAANBADRAX!AH57+HATANBULAG!AH57+HOBSGOL!AH57+ERDENE!AH57+SAINSHAND!DE57+'ZAMIIN UUD'!CA57)</f>
        <v>0</v>
      </c>
      <c r="AX57" s="132">
        <f>SUM(AIRAG!AI57+ALTANSHIREE!AI57+DALANGARGALAN!AI57+DELGEREH!AI57+IHHET!AI57+MANDAX!AI57+ORGON!AI57+SAIXANDULAAN!AI57+ULAANBADRAX!AI57+HATANBULAG!AI57+HOBSGOL!AI57+ERDENE!AI57+SAINSHAND!DF57+'ZAMIIN UUD'!CB57)</f>
        <v>0</v>
      </c>
      <c r="AY57" s="187">
        <f t="shared" si="7"/>
        <v>0</v>
      </c>
      <c r="AZ57" s="187">
        <f t="shared" si="8"/>
        <v>0</v>
      </c>
      <c r="BA57" s="187">
        <f t="shared" si="9"/>
        <v>0</v>
      </c>
      <c r="BB57" s="187">
        <f t="shared" si="10"/>
        <v>0</v>
      </c>
      <c r="BC57" s="187">
        <f t="shared" si="11"/>
        <v>0</v>
      </c>
      <c r="BD57" s="187">
        <f t="shared" si="12"/>
        <v>0</v>
      </c>
    </row>
    <row r="58" spans="1:65">
      <c r="A58" s="57">
        <v>51</v>
      </c>
      <c r="B58" s="58" t="s">
        <v>52</v>
      </c>
      <c r="C58" s="88">
        <f>SUM(AIRAG!C58+ALTANSHIREE!C58+DALANGARGALAN!C58+DELGEREH!C58+IHHET!C58+MANDAX!C58+ORGON!C58+SAIXANDULAAN!C58+ULAANBADRAX!C58+HATANBULAG!C58+HOBSGOL!C58+ERDENE!C58+SAINSHAND!C58+'ZAMIIN UUD'!C58)</f>
        <v>45730200</v>
      </c>
      <c r="D58" s="88">
        <f>SUM(AIRAG!D58+ALTANSHIREE!D58+DALANGARGALAN!D58+DELGEREH!D58+IHHET!D58+MANDAX!D58+ORGON!D58+SAIXANDULAAN!D58+ULAANBADRAX!D58+HATANBULAG!D58+HOBSGOL!D58+ERDENE!D58+SAINSHAND!D58+'ZAMIIN UUD'!D58)</f>
        <v>23958105</v>
      </c>
      <c r="E58" s="88">
        <f>SUM(AIRAG!E58+ALTANSHIREE!E58+DALANGARGALAN!E58+DELGEREH!E58+IHHET!E58+MANDAX!E58+ORGON!E58+SAIXANDULAAN!E58+ULAANBADRAX!E58+HATANBULAG!E58+HOBSGOL!E58+ERDENE!E58+SAINSHAND!E58+'ZAMIIN UUD'!E58)</f>
        <v>-15218995</v>
      </c>
      <c r="F58" s="88">
        <f>SUM(AIRAG!F58+ALTANSHIREE!F58+DALANGARGALAN!F58+DELGEREH!F58+IHHET!F58+MANDAX!F58+ORGON!F58+SAIXANDULAAN!F58+ULAANBADRAX!F58+HATANBULAG!F58+HOBSGOL!F58+ERDENE!F58+SAINSHAND!F58+SAINSHAND!L58+'ZAMIIN UUD'!F58)</f>
        <v>172019800</v>
      </c>
      <c r="G58" s="88">
        <f>SUM(AIRAG!G58+ALTANSHIREE!G58+DALANGARGALAN!G58+DELGEREH!G58+IHHET!G58+MANDAX!G58+ORGON!G58+SAIXANDULAAN!G58+ULAANBADRAX!G58+HATANBULAG!G58+HOBSGOL!G58+ERDENE!G58+SAINSHAND!G58+SAINSHAND!M58+'ZAMIIN UUD'!G58)</f>
        <v>55974648.890000001</v>
      </c>
      <c r="H58" s="88">
        <f>SUM(AIRAG!H58+ALTANSHIREE!H58+DALANGARGALAN!H58+DELGEREH!H58+IHHET!H58+MANDAX!H58+ORGON!H58+SAIXANDULAAN!H58+ULAANBADRAX!H58+HATANBULAG!H58+HOBSGOL!H58+ERDENE!H58+SAINSHAND!H58+SAINSHAND!N58+'ZAMIIN UUD'!H58)</f>
        <v>-100723901.11</v>
      </c>
      <c r="I58" s="88">
        <f>SUM(SAINSHAND!I58+'ZAMIIN UUD'!I58)</f>
        <v>21520000</v>
      </c>
      <c r="J58" s="88">
        <f>SUM(SAINSHAND!J58+'ZAMIIN UUD'!J58)</f>
        <v>8395570</v>
      </c>
      <c r="K58" s="88">
        <f>SUM(SAINSHAND!K58+'ZAMIIN UUD'!K58)</f>
        <v>-1700000</v>
      </c>
      <c r="L58" s="88">
        <f>SUM(SAINSHAND!O58+SAINSHAND!R58+'ZAMIIN UUD'!O58)</f>
        <v>0</v>
      </c>
      <c r="M58" s="88">
        <f>SUM(SAINSHAND!P58+SAINSHAND!S58+'ZAMIIN UUD'!P58)</f>
        <v>0</v>
      </c>
      <c r="N58" s="88">
        <f>SUM(SAINSHAND!Q58+SAINSHAND!T58+'ZAMIIN UUD'!Q58)</f>
        <v>0</v>
      </c>
      <c r="O58" s="88">
        <f>SUM(SAINSHAND!U58+'ZAMIIN UUD'!L58)</f>
        <v>0</v>
      </c>
      <c r="P58" s="88">
        <f>SUM(SAINSHAND!V58+'ZAMIIN UUD'!M58)</f>
        <v>0</v>
      </c>
      <c r="Q58" s="88">
        <f>SUM(SAINSHAND!W58+'ZAMIIN UUD'!N58)</f>
        <v>0</v>
      </c>
      <c r="R58" s="88">
        <f>SUM('ZAMIIN UUD'!R58)</f>
        <v>6600000</v>
      </c>
      <c r="S58" s="88">
        <f>SUM('ZAMIIN UUD'!S58)</f>
        <v>2200000</v>
      </c>
      <c r="T58" s="88">
        <f>SUM('ZAMIIN UUD'!T58)</f>
        <v>0</v>
      </c>
      <c r="U58" s="88">
        <f>SUM(AIRAG!I58+ALTANSHIREE!I58+DALANGARGALAN!I58+DELGEREH!I58+IHHET!I58+MANDAX!I58+ORGON!I58+SAIXANDULAAN!I58+ULAANBADRAX!I58+HATANBULAG!I58+HOBSGOL!I58+ERDENE!I58+SAINSHAND!X58+'ZAMIIN UUD'!U58)</f>
        <v>0</v>
      </c>
      <c r="V58" s="88">
        <f>SUM(AIRAG!J58+ALTANSHIREE!J58+DALANGARGALAN!J58+DELGEREH!J58+IHHET!J58+MANDAX!J58+ORGON!J58+SAIXANDULAAN!J58+ULAANBADRAX!J58+HATANBULAG!J58+HOBSGOL!J58+ERDENE!J58+SAINSHAND!Y58+'ZAMIIN UUD'!V58)</f>
        <v>0</v>
      </c>
      <c r="W58" s="88">
        <f>SUM(AIRAG!K58+ALTANSHIREE!K58+DALANGARGALAN!K58+DELGEREH!K58+IHHET!K58+MANDAX!K58+ORGON!K58+SAIXANDULAAN!K58+ULAANBADRAX!K58+HATANBULAG!K58+HOBSGOL!K58+ERDENE!K58+SAINSHAND!Z58+'ZAMIIN UUD'!W58)</f>
        <v>0</v>
      </c>
      <c r="X58" s="88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8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8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8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8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8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8">
        <f>SUM(AIRAG!R58+ALTANSHIREE!R58+DALANGARGALAN!R58+DELGEREH!R58+IHHET!R58+MANDAX!R58+ORGON!R58+SAIXANDULAAN!R58+ULAANBADRAX!R58+HATANBULAG!R58+HOBSGOL!R58+ERDENE!R58+SAINSHAND!CL58)</f>
        <v>0</v>
      </c>
      <c r="AE58" s="88">
        <f>SUM(AIRAG!S58+ALTANSHIREE!S58+DALANGARGALAN!S58+DELGEREH!S58+IHHET!S58+MANDAX!S58+ORGON!S58+SAIXANDULAAN!S58+ULAANBADRAX!S58+HATANBULAG!S58+HOBSGOL!S58+ERDENE!S58+SAINSHAND!CM58)</f>
        <v>0</v>
      </c>
      <c r="AF58" s="88">
        <f>SUM(AIRAG!T58+ALTANSHIREE!T58+DALANGARGALAN!T58+DELGEREH!T58+IHHET!T58+MANDAX!T58+ORGON!T58+SAIXANDULAAN!T58+ULAANBADRAX!T58+HATANBULAG!T58+HOBSGOL!T58+ERDENE!T58+SAINSHAND!CN58)</f>
        <v>0</v>
      </c>
      <c r="AG58" s="88">
        <f>SUM(SAINSHAND!CO58+'ZAMIIN UUD'!BK58)</f>
        <v>0</v>
      </c>
      <c r="AH58" s="88">
        <f>SUM(SAINSHAND!CP58+'ZAMIIN UUD'!BL58)</f>
        <v>0</v>
      </c>
      <c r="AI58" s="88">
        <f>SUM(SAINSHAND!CQ58+'ZAMIIN UUD'!BM58)</f>
        <v>0</v>
      </c>
      <c r="AJ58" s="90">
        <f t="shared" si="1"/>
        <v>245870000</v>
      </c>
      <c r="AK58" s="90">
        <f t="shared" si="2"/>
        <v>90528323.890000001</v>
      </c>
      <c r="AL58" s="90">
        <f t="shared" si="3"/>
        <v>-117642896.11</v>
      </c>
      <c r="AM58" s="88">
        <f>SUM(AIRAG!X58+ALTANSHIREE!X58+DALANGARGALAN!X58+DELGEREH!X58+IHHET!X58+MANDAX!X58+ORGON!X58+SAIXANDULAAN!X58+ULAANBADRAX!X58+HATANBULAG!X58+HOBSGOL!X58+ERDENE!X58+SAINSHAND!CU58+'ZAMIIN UUD'!BQ58)</f>
        <v>0</v>
      </c>
      <c r="AN58" s="88">
        <f>SUM(AIRAG!Y58+ALTANSHIREE!Y58+DALANGARGALAN!Y58+DELGEREH!Y58+IHHET!Y58+MANDAX!Y58+ORGON!Y58+SAIXANDULAAN!Y58+ULAANBADRAX!Y58+HATANBULAG!Y58+HOBSGOL!Y58+ERDENE!Y58+SAINSHAND!CV58+'ZAMIIN UUD'!BR58)</f>
        <v>0</v>
      </c>
      <c r="AO58" s="88">
        <f>SUM(AIRAG!Z58+ALTANSHIREE!Z58+DALANGARGALAN!Z58+DELGEREH!Z58+IHHET!Z58+MANDAX!Z58+ORGON!Z58+SAIXANDULAAN!Z58+ULAANBADRAX!Z58+HATANBULAG!Z58+HOBSGOL!Z58+ERDENE!Z58+SAINSHAND!CW58+'ZAMIIN UUD'!BS58)</f>
        <v>0</v>
      </c>
      <c r="AP58" s="90">
        <f t="shared" si="4"/>
        <v>0</v>
      </c>
      <c r="AQ58" s="90">
        <f t="shared" si="5"/>
        <v>0</v>
      </c>
      <c r="AR58" s="90">
        <f t="shared" si="6"/>
        <v>0</v>
      </c>
      <c r="AS58" s="88">
        <f>SUM(AIRAG!AD58+ALTANSHIREE!AD58+DALANGARGALAN!AD58+DELGEREH!AD58+IHHET!AD58+MANDAX!AD58+ORGON!AD58+SAIXANDULAAN!AD58+ULAANBADRAX!AD58+HATANBULAG!AD58+HOBSGOL!AD58+ERDENE!AD58+SAINSHAND!DA58+'ZAMIIN UUD'!BW58)</f>
        <v>180000000</v>
      </c>
      <c r="AT58" s="88">
        <f>SUM(AIRAG!AE58+ALTANSHIREE!AE58+DALANGARGALAN!AE58+DELGEREH!AE58+IHHET!AE58+MANDAX!AE58+ORGON!AE58+SAIXANDULAAN!AE58+ULAANBADRAX!AE58+HATANBULAG!AE58+HOBSGOL!AE58+ERDENE!AE58+SAINSHAND!DB58+'ZAMIIN UUD'!BX58)</f>
        <v>0</v>
      </c>
      <c r="AU58" s="88">
        <f>SUM(AIRAG!AF58+ALTANSHIREE!AF58+DALANGARGALAN!AF58+DELGEREH!AF58+IHHET!AF58+MANDAX!AF58+ORGON!AF58+SAIXANDULAAN!AF58+ULAANBADRAX!AF58+HATANBULAG!AF58+HOBSGOL!AF58+ERDENE!AF58+SAINSHAND!DC58+'ZAMIIN UUD'!BY58)</f>
        <v>-180000000</v>
      </c>
      <c r="AV58" s="88">
        <f>SUM(AIRAG!AG58+ALTANSHIREE!AG58+DALANGARGALAN!AG58+DELGEREH!AG58+IHHET!AG58+MANDAX!AG58+ORGON!AG58+SAIXANDULAAN!AG58+ULAANBADRAX!AG58+HATANBULAG!AG58+HOBSGOL!AG58+ERDENE!AG58+SAINSHAND!DD58+'ZAMIIN UUD'!BZ58)</f>
        <v>0</v>
      </c>
      <c r="AW58" s="88">
        <f>SUM(AIRAG!AH58+ALTANSHIREE!AH58+DALANGARGALAN!AH58+DELGEREH!AH58+IHHET!AH58+MANDAX!AH58+ORGON!AH58+SAIXANDULAAN!AH58+ULAANBADRAX!AH58+HATANBULAG!AH58+HOBSGOL!AH58+ERDENE!AH58+SAINSHAND!DE58+'ZAMIIN UUD'!CA58)</f>
        <v>0</v>
      </c>
      <c r="AX58" s="88">
        <f>SUM(AIRAG!AI58+ALTANSHIREE!AI58+DALANGARGALAN!AI58+DELGEREH!AI58+IHHET!AI58+MANDAX!AI58+ORGON!AI58+SAIXANDULAAN!AI58+ULAANBADRAX!AI58+HATANBULAG!AI58+HOBSGOL!AI58+ERDENE!AI58+SAINSHAND!DF58+'ZAMIIN UUD'!CB58)</f>
        <v>0</v>
      </c>
      <c r="AY58" s="90">
        <f t="shared" si="7"/>
        <v>180000000</v>
      </c>
      <c r="AZ58" s="90">
        <f t="shared" si="8"/>
        <v>0</v>
      </c>
      <c r="BA58" s="90">
        <f t="shared" si="9"/>
        <v>-180000000</v>
      </c>
      <c r="BB58" s="90">
        <f t="shared" si="10"/>
        <v>425870000</v>
      </c>
      <c r="BC58" s="90">
        <f t="shared" si="11"/>
        <v>90528323.890000001</v>
      </c>
      <c r="BD58" s="90">
        <f t="shared" si="12"/>
        <v>-297642896.11000001</v>
      </c>
    </row>
    <row r="59" spans="1:65">
      <c r="A59" s="13">
        <v>52</v>
      </c>
      <c r="B59" s="15" t="s">
        <v>75</v>
      </c>
      <c r="C59" s="132">
        <f>SUM(AIRAG!C60+ALTANSHIREE!C59+DALANGARGALAN!C59+DELGEREH!C59+IHHET!C59+MANDAX!C59+ORGON!C59+SAIXANDULAAN!C59+ULAANBADRAX!C59+HATANBULAG!C59+HOBSGOL!C59+ERDENE!C59+SAINSHAND!C59+'ZAMIIN UUD'!C59)</f>
        <v>20945000</v>
      </c>
      <c r="D59" s="132">
        <f>SUM(AIRAG!D60+ALTANSHIREE!D59+DALANGARGALAN!D59+DELGEREH!D59+IHHET!D59+MANDAX!D59+ORGON!D59+SAIXANDULAAN!D59+ULAANBADRAX!D59+HATANBULAG!D59+HOBSGOL!D59+ERDENE!D59+SAINSHAND!D59+'ZAMIIN UUD'!D59)</f>
        <v>15580400</v>
      </c>
      <c r="E59" s="132">
        <f>SUM(AIRAG!E59+ALTANSHIREE!E59+DALANGARGALAN!E59+DELGEREH!E59+IHHET!E59+MANDAX!E59+ORGON!E59+SAIXANDULAAN!E59+ULAANBADRAX!E59+HATANBULAG!E59+HOBSGOL!E59+ERDENE!E59+SAINSHAND!E59+'ZAMIIN UUD'!E59)</f>
        <v>-500000</v>
      </c>
      <c r="F59" s="132">
        <f>SUM(AIRAG!F59+ALTANSHIREE!F59+DALANGARGALAN!F59+DELGEREH!F59+IHHET!F59+MANDAX!F59+ORGON!F59+SAIXANDULAAN!F59+ULAANBADRAX!F59+HATANBULAG!F59+HOBSGOL!F59+ERDENE!F59+SAINSHAND!F59+SAINSHAND!L59+'ZAMIIN UUD'!F59)</f>
        <v>134389600</v>
      </c>
      <c r="G59" s="132">
        <f>SUM(AIRAG!G59+ALTANSHIREE!G59+DALANGARGALAN!G59+DELGEREH!G59+IHHET!G59+MANDAX!G59+ORGON!G59+SAIXANDULAAN!G59+ULAANBADRAX!G59+HATANBULAG!G59+HOBSGOL!G59+ERDENE!G59+SAINSHAND!G59+SAINSHAND!M59+'ZAMIIN UUD'!G59)</f>
        <v>50257268.890000001</v>
      </c>
      <c r="H59" s="132">
        <f>SUM(AIRAG!H59+ALTANSHIREE!H59+DALANGARGALAN!H59+DELGEREH!H59+IHHET!H59+MANDAX!H59+ORGON!H59+SAIXANDULAAN!H59+ULAANBADRAX!H59+HATANBULAG!H59+HOBSGOL!H59+ERDENE!H59+SAINSHAND!H59+SAINSHAND!N59+'ZAMIIN UUD'!H59)</f>
        <v>-73811081.109999999</v>
      </c>
      <c r="I59" s="132">
        <f>SUM(SAINSHAND!I59+'ZAMIIN UUD'!I59)</f>
        <v>19020000</v>
      </c>
      <c r="J59" s="132">
        <f>SUM(SAINSHAND!J59+'ZAMIIN UUD'!J59)</f>
        <v>7095570</v>
      </c>
      <c r="K59" s="132">
        <f>SUM(SAINSHAND!K59+'ZAMIIN UUD'!K59)</f>
        <v>-500000</v>
      </c>
      <c r="L59" s="132">
        <f>SUM(SAINSHAND!O59+SAINSHAND!R59+'ZAMIIN UUD'!O59)</f>
        <v>0</v>
      </c>
      <c r="M59" s="132">
        <f>SUM(SAINSHAND!P59+SAINSHAND!S59+'ZAMIIN UUD'!P59)</f>
        <v>0</v>
      </c>
      <c r="N59" s="132">
        <f>SUM(SAINSHAND!Q59+SAINSHAND!T59+'ZAMIIN UUD'!Q59)</f>
        <v>0</v>
      </c>
      <c r="O59" s="132">
        <f>SUM(SAINSHAND!U59+'ZAMIIN UUD'!L59)</f>
        <v>0</v>
      </c>
      <c r="P59" s="132">
        <f>SUM(SAINSHAND!V59+'ZAMIIN UUD'!M59)</f>
        <v>0</v>
      </c>
      <c r="Q59" s="132">
        <f>SUM(SAINSHAND!W59+'ZAMIIN UUD'!N59)</f>
        <v>0</v>
      </c>
      <c r="R59" s="132">
        <f>SUM('ZAMIIN UUD'!R59)</f>
        <v>6600000</v>
      </c>
      <c r="S59" s="132">
        <f>SUM('ZAMIIN UUD'!S59)</f>
        <v>2200000</v>
      </c>
      <c r="T59" s="132">
        <f>SUM('ZAMIIN UUD'!T59)</f>
        <v>0</v>
      </c>
      <c r="U59" s="132">
        <f>SUM(AIRAG!I59+ALTANSHIREE!I59+DALANGARGALAN!I59+DELGEREH!I59+IHHET!I59+MANDAX!I59+ORGON!I59+SAIXANDULAAN!I59+ULAANBADRAX!I59+HATANBULAG!I59+HOBSGOL!I59+ERDENE!I59+SAINSHAND!X59+'ZAMIIN UUD'!U59)</f>
        <v>0</v>
      </c>
      <c r="V59" s="132">
        <f>SUM(AIRAG!J59+ALTANSHIREE!J59+DALANGARGALAN!J59+DELGEREH!J59+IHHET!J59+MANDAX!J59+ORGON!J59+SAIXANDULAAN!J59+ULAANBADRAX!J59+HATANBULAG!J59+HOBSGOL!J59+ERDENE!J59+SAINSHAND!Y59+'ZAMIIN UUD'!V59)</f>
        <v>0</v>
      </c>
      <c r="W59" s="132">
        <f>SUM(AIRAG!K59+ALTANSHIREE!K59+DALANGARGALAN!K59+DELGEREH!K59+IHHET!K59+MANDAX!K59+ORGON!K59+SAIXANDULAAN!K59+ULAANBADRAX!K59+HATANBULAG!K59+HOBSGOL!K59+ERDENE!K59+SAINSHAND!Z59+'ZAMIIN UUD'!W59)</f>
        <v>0</v>
      </c>
      <c r="X59" s="13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3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3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3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3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3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32">
        <f>SUM(AIRAG!R59+ALTANSHIREE!R59+DALANGARGALAN!R59+DELGEREH!R59+IHHET!R59+MANDAX!R59+ORGON!R59+SAIXANDULAAN!R59+ULAANBADRAX!R59+HATANBULAG!R59+HOBSGOL!R59+ERDENE!R59+SAINSHAND!CL59)</f>
        <v>0</v>
      </c>
      <c r="AE59" s="132">
        <f>SUM(AIRAG!S59+ALTANSHIREE!S59+DALANGARGALAN!S59+DELGEREH!S59+IHHET!S59+MANDAX!S59+ORGON!S59+SAIXANDULAAN!S59+ULAANBADRAX!S59+HATANBULAG!S59+HOBSGOL!S59+ERDENE!S59+SAINSHAND!CM59)</f>
        <v>0</v>
      </c>
      <c r="AF59" s="132">
        <f>SUM(AIRAG!T59+ALTANSHIREE!T59+DALANGARGALAN!T59+DELGEREH!T59+IHHET!T59+MANDAX!T59+ORGON!T59+SAIXANDULAAN!T59+ULAANBADRAX!T59+HATANBULAG!T59+HOBSGOL!T59+ERDENE!T59+SAINSHAND!CN59)</f>
        <v>0</v>
      </c>
      <c r="AG59" s="132">
        <f>SUM(SAINSHAND!CO59+'ZAMIIN UUD'!BK59)</f>
        <v>0</v>
      </c>
      <c r="AH59" s="132">
        <f>SUM(SAINSHAND!CP59+'ZAMIIN UUD'!BL59)</f>
        <v>0</v>
      </c>
      <c r="AI59" s="132">
        <f>SUM(SAINSHAND!CQ59+'ZAMIIN UUD'!BM59)</f>
        <v>0</v>
      </c>
      <c r="AJ59" s="187">
        <f t="shared" si="1"/>
        <v>180954600</v>
      </c>
      <c r="AK59" s="187">
        <f t="shared" si="2"/>
        <v>75133238.890000001</v>
      </c>
      <c r="AL59" s="187">
        <f t="shared" si="3"/>
        <v>-74811081.109999999</v>
      </c>
      <c r="AM59" s="132">
        <f>SUM(AIRAG!X59+ALTANSHIREE!X59+DALANGARGALAN!X59+DELGEREH!X59+IHHET!X59+MANDAX!X59+ORGON!X59+SAIXANDULAAN!X59+ULAANBADRAX!X59+HATANBULAG!X59+HOBSGOL!X59+ERDENE!X59+SAINSHAND!CU59+'ZAMIIN UUD'!BQ59)</f>
        <v>0</v>
      </c>
      <c r="AN59" s="132">
        <f>SUM(AIRAG!Y59+ALTANSHIREE!Y59+DALANGARGALAN!Y59+DELGEREH!Y59+IHHET!Y59+MANDAX!Y59+ORGON!Y59+SAIXANDULAAN!Y59+ULAANBADRAX!Y59+HATANBULAG!Y59+HOBSGOL!Y59+ERDENE!Y59+SAINSHAND!CV59+'ZAMIIN UUD'!BR59)</f>
        <v>0</v>
      </c>
      <c r="AO59" s="132">
        <f>SUM(AIRAG!Z59+ALTANSHIREE!Z59+DALANGARGALAN!Z59+DELGEREH!Z59+IHHET!Z59+MANDAX!Z59+ORGON!Z59+SAIXANDULAAN!Z59+ULAANBADRAX!Z59+HATANBULAG!Z59+HOBSGOL!Z59+ERDENE!Z59+SAINSHAND!CW59+'ZAMIIN UUD'!BS59)</f>
        <v>0</v>
      </c>
      <c r="AP59" s="187">
        <f t="shared" si="4"/>
        <v>0</v>
      </c>
      <c r="AQ59" s="187">
        <f t="shared" si="5"/>
        <v>0</v>
      </c>
      <c r="AR59" s="187">
        <f t="shared" si="6"/>
        <v>0</v>
      </c>
      <c r="AS59" s="132">
        <f>SUM(AIRAG!AD59+ALTANSHIREE!AD59+DALANGARGALAN!AD59+DELGEREH!AD59+IHHET!AD59+MANDAX!AD59+ORGON!AD59+SAIXANDULAAN!AD59+ULAANBADRAX!AD59+HATANBULAG!AD59+HOBSGOL!AD59+ERDENE!AD59+SAINSHAND!DA59+'ZAMIIN UUD'!BW59)</f>
        <v>180000000</v>
      </c>
      <c r="AT59" s="132">
        <f>SUM(AIRAG!AE59+ALTANSHIREE!AE59+DALANGARGALAN!AE59+DELGEREH!AE59+IHHET!AE59+MANDAX!AE59+ORGON!AE59+SAIXANDULAAN!AE59+ULAANBADRAX!AE59+HATANBULAG!AE59+HOBSGOL!AE59+ERDENE!AE59+SAINSHAND!DB59+'ZAMIIN UUD'!BX59)</f>
        <v>0</v>
      </c>
      <c r="AU59" s="132">
        <f>SUM(AIRAG!AF59+ALTANSHIREE!AF59+DALANGARGALAN!AF59+DELGEREH!AF59+IHHET!AF59+MANDAX!AF59+ORGON!AF59+SAIXANDULAAN!AF59+ULAANBADRAX!AF59+HATANBULAG!AF59+HOBSGOL!AF59+ERDENE!AF59+SAINSHAND!DC59+'ZAMIIN UUD'!BY59)</f>
        <v>-180000000</v>
      </c>
      <c r="AV59" s="132">
        <f>SUM(AIRAG!AG59+ALTANSHIREE!AG59+DALANGARGALAN!AG59+DELGEREH!AG59+IHHET!AG59+MANDAX!AG59+ORGON!AG59+SAIXANDULAAN!AG59+ULAANBADRAX!AG59+HATANBULAG!AG59+HOBSGOL!AG59+ERDENE!AG59+SAINSHAND!DD59+'ZAMIIN UUD'!BZ59)</f>
        <v>0</v>
      </c>
      <c r="AW59" s="132">
        <f>SUM(AIRAG!AH59+ALTANSHIREE!AH59+DALANGARGALAN!AH59+DELGEREH!AH59+IHHET!AH59+MANDAX!AH59+ORGON!AH59+SAIXANDULAAN!AH59+ULAANBADRAX!AH59+HATANBULAG!AH59+HOBSGOL!AH59+ERDENE!AH59+SAINSHAND!DE59+'ZAMIIN UUD'!CA59)</f>
        <v>0</v>
      </c>
      <c r="AX59" s="132">
        <f>SUM(AIRAG!AI59+ALTANSHIREE!AI59+DALANGARGALAN!AI59+DELGEREH!AI59+IHHET!AI59+MANDAX!AI59+ORGON!AI59+SAIXANDULAAN!AI59+ULAANBADRAX!AI59+HATANBULAG!AI59+HOBSGOL!AI59+ERDENE!AI59+SAINSHAND!DF59+'ZAMIIN UUD'!CB59)</f>
        <v>0</v>
      </c>
      <c r="AY59" s="187">
        <f t="shared" si="7"/>
        <v>180000000</v>
      </c>
      <c r="AZ59" s="187">
        <f t="shared" si="8"/>
        <v>0</v>
      </c>
      <c r="BA59" s="187">
        <f t="shared" si="9"/>
        <v>-180000000</v>
      </c>
      <c r="BB59" s="187">
        <f t="shared" si="10"/>
        <v>360954600</v>
      </c>
      <c r="BC59" s="187">
        <f t="shared" si="11"/>
        <v>75133238.890000001</v>
      </c>
      <c r="BD59" s="187">
        <f t="shared" si="12"/>
        <v>-254811081.11000001</v>
      </c>
    </row>
    <row r="60" spans="1:65">
      <c r="A60" s="13">
        <v>53</v>
      </c>
      <c r="B60" s="15" t="s">
        <v>53</v>
      </c>
      <c r="C60" s="132">
        <f>SUM(AIRAG!C60+ALTANSHIREE!C60+DALANGARGALAN!C60+DELGEREH!C60+IHHET!C60+MANDAX!C60+ORGON!C60+SAIXANDULAAN!C60+ULAANBADRAX!C60+HATANBULAG!C60+HOBSGOL!C60+ERDENE!C60+SAINSHAND!C60+'ZAMIIN UUD'!C60)</f>
        <v>25730200</v>
      </c>
      <c r="D60" s="132">
        <f>SUM(AIRAG!D60+ALTANSHIREE!D60+DALANGARGALAN!D60+DELGEREH!D60+IHHET!D60+MANDAX!D60+ORGON!D60+SAIXANDULAAN!D60+ULAANBADRAX!D60+HATANBULAG!D60+HOBSGOL!D60+ERDENE!D60+SAINSHAND!D60+'ZAMIIN UUD'!D60)</f>
        <v>8511205</v>
      </c>
      <c r="E60" s="132">
        <f>SUM(AIRAG!E60+ALTANSHIREE!E60+DALANGARGALAN!E60+DELGEREH!E60+IHHET!E60+MANDAX!E60+ORGON!E60+SAIXANDULAAN!E60+ULAANBADRAX!E60+HATANBULAG!E60+HOBSGOL!E60+ERDENE!E60+SAINSHAND!E60+'ZAMIIN UUD'!E60)</f>
        <v>-13907495</v>
      </c>
      <c r="F60" s="132">
        <f>SUM(AIRAG!F60+ALTANSHIREE!F60+DALANGARGALAN!F60+DELGEREH!F60+IHHET!F60+MANDAX!F60+ORGON!F60+SAIXANDULAAN!F60+ULAANBADRAX!F60+HATANBULAG!F60+HOBSGOL!F60+ERDENE!F60+SAINSHAND!F60+SAINSHAND!L60+'ZAMIIN UUD'!F60)</f>
        <v>37630200</v>
      </c>
      <c r="G60" s="132">
        <f>SUM(AIRAG!G60+ALTANSHIREE!G60+DALANGARGALAN!G60+DELGEREH!G60+IHHET!G60+MANDAX!G60+ORGON!G60+SAIXANDULAAN!G60+ULAANBADRAX!G60+HATANBULAG!G60+HOBSGOL!G60+ERDENE!G60+SAINSHAND!G60+SAINSHAND!M60+'ZAMIIN UUD'!G60)</f>
        <v>5717380</v>
      </c>
      <c r="H60" s="132">
        <f>SUM(AIRAG!H60+ALTANSHIREE!H60+DALANGARGALAN!H60+DELGEREH!H60+IHHET!H60+MANDAX!H60+ORGON!H60+SAIXANDULAAN!H60+ULAANBADRAX!H60+HATANBULAG!H60+HOBSGOL!H60+ERDENE!H60+SAINSHAND!H60+SAINSHAND!N60+'ZAMIIN UUD'!H60)</f>
        <v>-26062820</v>
      </c>
      <c r="I60" s="132">
        <f>SUM(SAINSHAND!I60+'ZAMIIN UUD'!I60)</f>
        <v>2500000</v>
      </c>
      <c r="J60" s="132">
        <f>SUM(SAINSHAND!J60+'ZAMIIN UUD'!J60)</f>
        <v>1300000</v>
      </c>
      <c r="K60" s="132">
        <f>SUM(SAINSHAND!K60+'ZAMIIN UUD'!K60)</f>
        <v>-1200000</v>
      </c>
      <c r="L60" s="132">
        <f>SUM(SAINSHAND!O60+SAINSHAND!R60+'ZAMIIN UUD'!O60)</f>
        <v>0</v>
      </c>
      <c r="M60" s="132">
        <f>SUM(SAINSHAND!P60+SAINSHAND!S60+'ZAMIIN UUD'!P60)</f>
        <v>0</v>
      </c>
      <c r="N60" s="132">
        <f>SUM(SAINSHAND!Q60+SAINSHAND!T60+'ZAMIIN UUD'!Q60)</f>
        <v>0</v>
      </c>
      <c r="O60" s="132">
        <f>SUM(SAINSHAND!U60+'ZAMIIN UUD'!L60)</f>
        <v>0</v>
      </c>
      <c r="P60" s="132">
        <f>SUM(SAINSHAND!V60+'ZAMIIN UUD'!M60)</f>
        <v>0</v>
      </c>
      <c r="Q60" s="132">
        <f>SUM(SAINSHAND!W60+'ZAMIIN UUD'!N60)</f>
        <v>0</v>
      </c>
      <c r="R60" s="132">
        <f>SUM('ZAMIIN UUD'!R60)</f>
        <v>0</v>
      </c>
      <c r="S60" s="132">
        <f>SUM('ZAMIIN UUD'!S60)</f>
        <v>0</v>
      </c>
      <c r="T60" s="132">
        <f>SUM('ZAMIIN UUD'!T60)</f>
        <v>0</v>
      </c>
      <c r="U60" s="132">
        <f>SUM(AIRAG!I60+ALTANSHIREE!I60+DALANGARGALAN!I60+DELGEREH!I60+IHHET!I60+MANDAX!I60+ORGON!I60+SAIXANDULAAN!I60+ULAANBADRAX!I60+HATANBULAG!I60+HOBSGOL!I60+ERDENE!I60+SAINSHAND!X60+'ZAMIIN UUD'!U60)</f>
        <v>0</v>
      </c>
      <c r="V60" s="132">
        <f>SUM(AIRAG!J60+ALTANSHIREE!J60+DALANGARGALAN!J60+DELGEREH!J60+IHHET!J60+MANDAX!J60+ORGON!J60+SAIXANDULAAN!J60+ULAANBADRAX!J60+HATANBULAG!J60+HOBSGOL!J60+ERDENE!J60+SAINSHAND!Y60+'ZAMIIN UUD'!V60)</f>
        <v>0</v>
      </c>
      <c r="W60" s="132">
        <f>SUM(AIRAG!K60+ALTANSHIREE!K60+DALANGARGALAN!K60+DELGEREH!K60+IHHET!K60+MANDAX!K60+ORGON!K60+SAIXANDULAAN!K60+ULAANBADRAX!K60+HATANBULAG!K60+HOBSGOL!K60+ERDENE!K60+SAINSHAND!Z60+'ZAMIIN UUD'!W60)</f>
        <v>0</v>
      </c>
      <c r="X60" s="13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3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3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3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3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3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32">
        <f>SUM(AIRAG!R60+ALTANSHIREE!R60+DALANGARGALAN!R60+DELGEREH!R60+IHHET!R60+MANDAX!R60+ORGON!R60+SAIXANDULAAN!R60+ULAANBADRAX!R60+HATANBULAG!R60+HOBSGOL!R60+ERDENE!R60+SAINSHAND!CL60)</f>
        <v>0</v>
      </c>
      <c r="AE60" s="132">
        <f>SUM(AIRAG!S60+ALTANSHIREE!S60+DALANGARGALAN!S60+DELGEREH!S60+IHHET!S60+MANDAX!S60+ORGON!S60+SAIXANDULAAN!S60+ULAANBADRAX!S60+HATANBULAG!S60+HOBSGOL!S60+ERDENE!S60+SAINSHAND!CM60)</f>
        <v>0</v>
      </c>
      <c r="AF60" s="132">
        <f>SUM(AIRAG!T60+ALTANSHIREE!T60+DALANGARGALAN!T60+DELGEREH!T60+IHHET!T60+MANDAX!T60+ORGON!T60+SAIXANDULAAN!T60+ULAANBADRAX!T60+HATANBULAG!T60+HOBSGOL!T60+ERDENE!T60+SAINSHAND!CN60)</f>
        <v>0</v>
      </c>
      <c r="AG60" s="132">
        <f>SUM(SAINSHAND!CO60+'ZAMIIN UUD'!BK60)</f>
        <v>0</v>
      </c>
      <c r="AH60" s="132">
        <f>SUM(SAINSHAND!CP60+'ZAMIIN UUD'!BL60)</f>
        <v>0</v>
      </c>
      <c r="AI60" s="132">
        <f>SUM(SAINSHAND!CQ60+'ZAMIIN UUD'!BM60)</f>
        <v>0</v>
      </c>
      <c r="AJ60" s="187">
        <f t="shared" si="1"/>
        <v>65860400</v>
      </c>
      <c r="AK60" s="187">
        <f t="shared" si="2"/>
        <v>15528585</v>
      </c>
      <c r="AL60" s="187">
        <f t="shared" si="3"/>
        <v>-41170315</v>
      </c>
      <c r="AM60" s="132">
        <f>SUM(AIRAG!X60+ALTANSHIREE!X60+DALANGARGALAN!X60+DELGEREH!X60+IHHET!X60+MANDAX!X60+ORGON!X60+SAIXANDULAAN!X60+ULAANBADRAX!X60+HATANBULAG!X60+HOBSGOL!X60+ERDENE!X60+SAINSHAND!CU60+'ZAMIIN UUD'!BQ60)</f>
        <v>0</v>
      </c>
      <c r="AN60" s="132">
        <f>SUM(AIRAG!Y60+ALTANSHIREE!Y60+DALANGARGALAN!Y60+DELGEREH!Y60+IHHET!Y60+MANDAX!Y60+ORGON!Y60+SAIXANDULAAN!Y60+ULAANBADRAX!Y60+HATANBULAG!Y60+HOBSGOL!Y60+ERDENE!Y60+SAINSHAND!CV60+'ZAMIIN UUD'!BR60)</f>
        <v>0</v>
      </c>
      <c r="AO60" s="132">
        <f>SUM(AIRAG!Z60+ALTANSHIREE!Z60+DALANGARGALAN!Z60+DELGEREH!Z60+IHHET!Z60+MANDAX!Z60+ORGON!Z60+SAIXANDULAAN!Z60+ULAANBADRAX!Z60+HATANBULAG!Z60+HOBSGOL!Z60+ERDENE!Z60+SAINSHAND!CW60+'ZAMIIN UUD'!BS60)</f>
        <v>0</v>
      </c>
      <c r="AP60" s="187">
        <f t="shared" si="4"/>
        <v>0</v>
      </c>
      <c r="AQ60" s="187">
        <f t="shared" si="5"/>
        <v>0</v>
      </c>
      <c r="AR60" s="187">
        <f t="shared" si="6"/>
        <v>0</v>
      </c>
      <c r="AS60" s="132">
        <f>SUM(AIRAG!AD60+ALTANSHIREE!AD60+DALANGARGALAN!AD60+DELGEREH!AD60+IHHET!AD60+MANDAX!AD60+ORGON!AD60+SAIXANDULAAN!AD60+ULAANBADRAX!AD60+HATANBULAG!AD60+HOBSGOL!AD60+ERDENE!AD60+SAINSHAND!DA60+'ZAMIIN UUD'!BW60)</f>
        <v>0</v>
      </c>
      <c r="AT60" s="132">
        <f>SUM(AIRAG!AE60+ALTANSHIREE!AE60+DALANGARGALAN!AE60+DELGEREH!AE60+IHHET!AE60+MANDAX!AE60+ORGON!AE60+SAIXANDULAAN!AE60+ULAANBADRAX!AE60+HATANBULAG!AE60+HOBSGOL!AE60+ERDENE!AE60+SAINSHAND!DB60+'ZAMIIN UUD'!BX60)</f>
        <v>0</v>
      </c>
      <c r="AU60" s="132">
        <f>SUM(AIRAG!AF60+ALTANSHIREE!AF60+DALANGARGALAN!AF60+DELGEREH!AF60+IHHET!AF60+MANDAX!AF60+ORGON!AF60+SAIXANDULAAN!AF60+ULAANBADRAX!AF60+HATANBULAG!AF60+HOBSGOL!AF60+ERDENE!AF60+SAINSHAND!DC60+'ZAMIIN UUD'!BY60)</f>
        <v>0</v>
      </c>
      <c r="AV60" s="132">
        <f>SUM(AIRAG!AG60+ALTANSHIREE!AG60+DALANGARGALAN!AG60+DELGEREH!AG60+IHHET!AG60+MANDAX!AG60+ORGON!AG60+SAIXANDULAAN!AG60+ULAANBADRAX!AG60+HATANBULAG!AG60+HOBSGOL!AG60+ERDENE!AG60+SAINSHAND!DD60+'ZAMIIN UUD'!BZ60)</f>
        <v>0</v>
      </c>
      <c r="AW60" s="132">
        <f>SUM(AIRAG!AH60+ALTANSHIREE!AH60+DALANGARGALAN!AH60+DELGEREH!AH60+IHHET!AH60+MANDAX!AH60+ORGON!AH60+SAIXANDULAAN!AH60+ULAANBADRAX!AH60+HATANBULAG!AH60+HOBSGOL!AH60+ERDENE!AH60+SAINSHAND!DE60+'ZAMIIN UUD'!CA60)</f>
        <v>0</v>
      </c>
      <c r="AX60" s="132">
        <f>SUM(AIRAG!AI60+ALTANSHIREE!AI60+DALANGARGALAN!AI60+DELGEREH!AI60+IHHET!AI60+MANDAX!AI60+ORGON!AI60+SAIXANDULAAN!AI60+ULAANBADRAX!AI60+HATANBULAG!AI60+HOBSGOL!AI60+ERDENE!AI60+SAINSHAND!DF60+'ZAMIIN UUD'!CB60)</f>
        <v>0</v>
      </c>
      <c r="AY60" s="187">
        <f t="shared" si="7"/>
        <v>0</v>
      </c>
      <c r="AZ60" s="187">
        <f t="shared" si="8"/>
        <v>0</v>
      </c>
      <c r="BA60" s="187">
        <f t="shared" si="9"/>
        <v>0</v>
      </c>
      <c r="BB60" s="187">
        <f>SUM(AJ60+AP60+AY60)</f>
        <v>65860400</v>
      </c>
      <c r="BC60" s="187">
        <f t="shared" si="11"/>
        <v>15528585</v>
      </c>
      <c r="BD60" s="187">
        <f t="shared" si="12"/>
        <v>-41170315</v>
      </c>
    </row>
    <row r="61" spans="1:65" s="188" customFormat="1">
      <c r="A61" s="57"/>
      <c r="B61" s="58" t="s">
        <v>264</v>
      </c>
      <c r="C61" s="88">
        <f>SUM(AIRAG!C61+ALTANSHIREE!C61+DALANGARGALAN!C61+DELGEREH!C61+IHHET!C61+MANDAX!C61+ORGON!C61+SAIXANDULAAN!C61+ULAANBADRAX!C61+HATANBULAG!C61+HOBSGOL!C61+ERDENE!C61+SAINSHAND!C61+'ZAMIIN UUD'!C61)</f>
        <v>0</v>
      </c>
      <c r="D61" s="88">
        <f>SUM(AIRAG!D61+ALTANSHIREE!D61+DALANGARGALAN!D61+DELGEREH!D61+IHHET!D61+MANDAX!D61+ORGON!D61+SAIXANDULAAN!D61+ULAANBADRAX!D61+HATANBULAG!D61+HOBSGOL!D61+ERDENE!D61+SAINSHAND!D61+'ZAMIIN UUD'!D61)</f>
        <v>0</v>
      </c>
      <c r="E61" s="88">
        <f>SUM(AIRAG!E61+ALTANSHIREE!E61+DALANGARGALAN!E61+DELGEREH!E61+IHHET!E61+MANDAX!E61+ORGON!E61+SAIXANDULAAN!E61+ULAANBADRAX!E61+HATANBULAG!E61+HOBSGOL!E61+ERDENE!E61+SAINSHAND!E61+'ZAMIIN UUD'!E61)</f>
        <v>0</v>
      </c>
      <c r="F61" s="88">
        <f>SUM(AIRAG!F61+ALTANSHIREE!F61+DALANGARGALAN!F61+DELGEREH!F61+IHHET!F61+MANDAX!F61+ORGON!F61+SAIXANDULAAN!F61+ULAANBADRAX!F61+HATANBULAG!F61+HOBSGOL!F61+ERDENE!F61+SAINSHAND!F61+SAINSHAND!L61+'ZAMIIN UUD'!F61)</f>
        <v>0</v>
      </c>
      <c r="G61" s="88">
        <f>SUM(AIRAG!G61+ALTANSHIREE!G61+DALANGARGALAN!G61+DELGEREH!G61+IHHET!G61+MANDAX!G61+ORGON!G61+SAIXANDULAAN!G61+ULAANBADRAX!G61+HATANBULAG!G61+HOBSGOL!G61+ERDENE!G61+SAINSHAND!G61+SAINSHAND!M61+'ZAMIIN UUD'!G61)</f>
        <v>0</v>
      </c>
      <c r="H61" s="88">
        <f>SUM(AIRAG!H61+ALTANSHIREE!H61+DALANGARGALAN!H61+DELGEREH!H61+IHHET!H61+MANDAX!H61+ORGON!H61+SAIXANDULAAN!H61+ULAANBADRAX!H61+HATANBULAG!H61+HOBSGOL!H61+ERDENE!H61+SAINSHAND!H61+SAINSHAND!N61+'ZAMIIN UUD'!H61)</f>
        <v>0</v>
      </c>
      <c r="I61" s="88">
        <f>SUM(SAINSHAND!I61+'ZAMIIN UUD'!I61)</f>
        <v>0</v>
      </c>
      <c r="J61" s="88">
        <f>SUM(SAINSHAND!J61+'ZAMIIN UUD'!J61)</f>
        <v>0</v>
      </c>
      <c r="K61" s="88">
        <f>SUM(SAINSHAND!K61+'ZAMIIN UUD'!K61)</f>
        <v>0</v>
      </c>
      <c r="L61" s="88">
        <f>SUM(SAINSHAND!O61+SAINSHAND!R61+'ZAMIIN UUD'!O61)</f>
        <v>0</v>
      </c>
      <c r="M61" s="88">
        <f>SUM(SAINSHAND!P61+SAINSHAND!S61+'ZAMIIN UUD'!P61)</f>
        <v>0</v>
      </c>
      <c r="N61" s="88">
        <f>SUM(SAINSHAND!Q61+SAINSHAND!T61+'ZAMIIN UUD'!Q61)</f>
        <v>0</v>
      </c>
      <c r="O61" s="88">
        <f>SUM(SAINSHAND!U61+'ZAMIIN UUD'!L61)</f>
        <v>0</v>
      </c>
      <c r="P61" s="88">
        <f>SUM(SAINSHAND!V61+'ZAMIIN UUD'!M61)</f>
        <v>0</v>
      </c>
      <c r="Q61" s="88">
        <f>SUM(SAINSHAND!W61+'ZAMIIN UUD'!N61)</f>
        <v>0</v>
      </c>
      <c r="R61" s="88">
        <f>SUM('ZAMIIN UUD'!R61)</f>
        <v>0</v>
      </c>
      <c r="S61" s="88">
        <f>SUM('ZAMIIN UUD'!S61)</f>
        <v>0</v>
      </c>
      <c r="T61" s="88">
        <f>SUM('ZAMIIN UUD'!T61)</f>
        <v>0</v>
      </c>
      <c r="U61" s="88">
        <f>SUM(AIRAG!I61+ALTANSHIREE!I61+DALANGARGALAN!I61+DELGEREH!I61+IHHET!I61+MANDAX!I61+ORGON!I61+SAIXANDULAAN!I61+ULAANBADRAX!I61+HATANBULAG!I61+HOBSGOL!I61+ERDENE!I61+SAINSHAND!X61+'ZAMIIN UUD'!U61)</f>
        <v>0</v>
      </c>
      <c r="V61" s="88">
        <f>SUM(AIRAG!J61+ALTANSHIREE!J61+DALANGARGALAN!J61+DELGEREH!J61+IHHET!J61+MANDAX!J61+ORGON!J61+SAIXANDULAAN!J61+ULAANBADRAX!J61+HATANBULAG!J61+HOBSGOL!J61+ERDENE!J61+SAINSHAND!Y61+'ZAMIIN UUD'!V61)</f>
        <v>0</v>
      </c>
      <c r="W61" s="88">
        <f>SUM(AIRAG!K61+ALTANSHIREE!K61+DALANGARGALAN!K61+DELGEREH!K61+IHHET!K61+MANDAX!K61+ORGON!K61+SAIXANDULAAN!K61+ULAANBADRAX!K61+HATANBULAG!K61+HOBSGOL!K61+ERDENE!K61+SAINSHAND!Z61+'ZAMIIN UUD'!W61)</f>
        <v>0</v>
      </c>
      <c r="X61" s="88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8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8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8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8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8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8">
        <f>SUM(AIRAG!R61+ALTANSHIREE!R61+DALANGARGALAN!R61+DELGEREH!R61+IHHET!R61+MANDAX!R61+ORGON!R61+SAIXANDULAAN!R61+ULAANBADRAX!R61+HATANBULAG!R61+HOBSGOL!R61+ERDENE!R61+SAINSHAND!CL61)</f>
        <v>0</v>
      </c>
      <c r="AE61" s="88">
        <f>SUM(AIRAG!S61+ALTANSHIREE!S61+DALANGARGALAN!S61+DELGEREH!S61+IHHET!S61+MANDAX!S61+ORGON!S61+SAIXANDULAAN!S61+ULAANBADRAX!S61+HATANBULAG!S61+HOBSGOL!S61+ERDENE!S61+SAINSHAND!CM61)</f>
        <v>0</v>
      </c>
      <c r="AF61" s="88">
        <f>SUM(AIRAG!T61+ALTANSHIREE!T61+DALANGARGALAN!T61+DELGEREH!T61+IHHET!T61+MANDAX!T61+ORGON!T61+SAIXANDULAAN!T61+ULAANBADRAX!T61+HATANBULAG!T61+HOBSGOL!T61+ERDENE!T61+SAINSHAND!CN61)</f>
        <v>0</v>
      </c>
      <c r="AG61" s="88">
        <f>SUM(SAINSHAND!CO61+'ZAMIIN UUD'!BK61)</f>
        <v>0</v>
      </c>
      <c r="AH61" s="88">
        <f>SUM(SAINSHAND!CP61+'ZAMIIN UUD'!BL61)</f>
        <v>0</v>
      </c>
      <c r="AI61" s="88">
        <f>SUM(SAINSHAND!CQ61+'ZAMIIN UUD'!BM61)</f>
        <v>0</v>
      </c>
      <c r="AJ61" s="146">
        <f t="shared" ref="AJ61:BM61" si="13">+AJ62</f>
        <v>0</v>
      </c>
      <c r="AK61" s="146">
        <f t="shared" si="13"/>
        <v>0</v>
      </c>
      <c r="AL61" s="146">
        <f t="shared" si="13"/>
        <v>0</v>
      </c>
      <c r="AM61" s="146">
        <f t="shared" si="13"/>
        <v>0</v>
      </c>
      <c r="AN61" s="146">
        <f t="shared" si="13"/>
        <v>0</v>
      </c>
      <c r="AO61" s="146">
        <f t="shared" si="13"/>
        <v>0</v>
      </c>
      <c r="AP61" s="146">
        <f t="shared" si="13"/>
        <v>0</v>
      </c>
      <c r="AQ61" s="146">
        <f t="shared" si="13"/>
        <v>0</v>
      </c>
      <c r="AR61" s="146">
        <f t="shared" si="13"/>
        <v>0</v>
      </c>
      <c r="AS61" s="146">
        <f t="shared" si="13"/>
        <v>0</v>
      </c>
      <c r="AT61" s="146">
        <f t="shared" si="13"/>
        <v>0</v>
      </c>
      <c r="AU61" s="146">
        <f t="shared" si="13"/>
        <v>0</v>
      </c>
      <c r="AV61" s="146">
        <f t="shared" si="13"/>
        <v>0</v>
      </c>
      <c r="AW61" s="146">
        <f t="shared" si="13"/>
        <v>0</v>
      </c>
      <c r="AX61" s="146">
        <f t="shared" si="13"/>
        <v>0</v>
      </c>
      <c r="AY61" s="146">
        <f t="shared" si="13"/>
        <v>0</v>
      </c>
      <c r="AZ61" s="146">
        <f t="shared" si="13"/>
        <v>0</v>
      </c>
      <c r="BA61" s="146">
        <f t="shared" si="13"/>
        <v>0</v>
      </c>
      <c r="BB61" s="146">
        <f t="shared" si="13"/>
        <v>0</v>
      </c>
      <c r="BC61" s="146">
        <f t="shared" si="13"/>
        <v>0</v>
      </c>
      <c r="BD61" s="146">
        <f>+BD62</f>
        <v>0</v>
      </c>
      <c r="BE61" s="146">
        <f t="shared" si="13"/>
        <v>0</v>
      </c>
      <c r="BF61" s="146">
        <f t="shared" si="13"/>
        <v>0</v>
      </c>
      <c r="BG61" s="146">
        <f t="shared" si="13"/>
        <v>0</v>
      </c>
      <c r="BH61" s="146">
        <f t="shared" si="13"/>
        <v>0</v>
      </c>
      <c r="BI61" s="146">
        <f t="shared" si="13"/>
        <v>0</v>
      </c>
      <c r="BJ61" s="146">
        <f t="shared" si="13"/>
        <v>0</v>
      </c>
      <c r="BK61" s="146">
        <f t="shared" si="13"/>
        <v>0</v>
      </c>
      <c r="BL61" s="146">
        <f t="shared" si="13"/>
        <v>0</v>
      </c>
      <c r="BM61" s="146">
        <f t="shared" si="13"/>
        <v>0</v>
      </c>
    </row>
    <row r="62" spans="1:65">
      <c r="A62" s="13"/>
      <c r="B62" s="15" t="s">
        <v>265</v>
      </c>
      <c r="C62" s="132">
        <f>SUM(AIRAG!C62+ALTANSHIREE!C62+DALANGARGALAN!C62+DELGEREH!C62+IHHET!C62+MANDAX!C62+ORGON!C62+SAIXANDULAAN!C62+ULAANBADRAX!C62+HATANBULAG!C62+HOBSGOL!C62+ERDENE!C62+SAINSHAND!C62+'ZAMIIN UUD'!C62)</f>
        <v>0</v>
      </c>
      <c r="D62" s="132">
        <f>SUM(AIRAG!D62+ALTANSHIREE!D62+DALANGARGALAN!D62+DELGEREH!D62+IHHET!D62+MANDAX!D62+ORGON!D62+SAIXANDULAAN!D62+ULAANBADRAX!D62+HATANBULAG!D62+HOBSGOL!D62+ERDENE!D62+SAINSHAND!D62+'ZAMIIN UUD'!D62)</f>
        <v>0</v>
      </c>
      <c r="E62" s="132">
        <f>SUM(AIRAG!E62+ALTANSHIREE!E62+DALANGARGALAN!E62+DELGEREH!E62+IHHET!E62+MANDAX!E62+ORGON!E62+SAIXANDULAAN!E62+ULAANBADRAX!E62+HATANBULAG!E62+HOBSGOL!E62+ERDENE!E62+SAINSHAND!E62+'ZAMIIN UUD'!E62)</f>
        <v>0</v>
      </c>
      <c r="F62" s="132">
        <f>SUM(AIRAG!F62+ALTANSHIREE!F62+DALANGARGALAN!F62+DELGEREH!F62+IHHET!F62+MANDAX!F62+ORGON!F62+SAIXANDULAAN!F62+ULAANBADRAX!F62+HATANBULAG!F62+HOBSGOL!F62+ERDENE!F62+SAINSHAND!F62+SAINSHAND!L62+'ZAMIIN UUD'!F62)</f>
        <v>0</v>
      </c>
      <c r="G62" s="132">
        <f>SUM(AIRAG!G62+ALTANSHIREE!G62+DALANGARGALAN!G62+DELGEREH!G62+IHHET!G62+MANDAX!G62+ORGON!G62+SAIXANDULAAN!G62+ULAANBADRAX!G62+HATANBULAG!G62+HOBSGOL!G62+ERDENE!G62+SAINSHAND!G62+SAINSHAND!M62+'ZAMIIN UUD'!G62)</f>
        <v>0</v>
      </c>
      <c r="H62" s="132">
        <f>SUM(AIRAG!H62+ALTANSHIREE!H62+DALANGARGALAN!H62+DELGEREH!H62+IHHET!H62+MANDAX!H62+ORGON!H62+SAIXANDULAAN!H62+ULAANBADRAX!H62+HATANBULAG!H62+HOBSGOL!H62+ERDENE!H62+SAINSHAND!H62+SAINSHAND!N62+'ZAMIIN UUD'!H62)</f>
        <v>0</v>
      </c>
      <c r="I62" s="132">
        <f>SUM(SAINSHAND!I62+'ZAMIIN UUD'!I62)</f>
        <v>0</v>
      </c>
      <c r="J62" s="132">
        <f>SUM(SAINSHAND!J62+'ZAMIIN UUD'!J62)</f>
        <v>0</v>
      </c>
      <c r="K62" s="132">
        <f>SUM(SAINSHAND!K62+'ZAMIIN UUD'!K62)</f>
        <v>0</v>
      </c>
      <c r="L62" s="132">
        <f>SUM(SAINSHAND!O62+SAINSHAND!R62+'ZAMIIN UUD'!O62)</f>
        <v>0</v>
      </c>
      <c r="M62" s="132">
        <f>SUM(SAINSHAND!P62+SAINSHAND!S62+'ZAMIIN UUD'!P62)</f>
        <v>0</v>
      </c>
      <c r="N62" s="132">
        <f>SUM(SAINSHAND!Q62+SAINSHAND!T62+'ZAMIIN UUD'!Q62)</f>
        <v>0</v>
      </c>
      <c r="O62" s="132">
        <f>SUM(SAINSHAND!U62+'ZAMIIN UUD'!L62)</f>
        <v>0</v>
      </c>
      <c r="P62" s="132">
        <f>SUM(SAINSHAND!V62+'ZAMIIN UUD'!M62)</f>
        <v>0</v>
      </c>
      <c r="Q62" s="132">
        <f>SUM(SAINSHAND!W62+'ZAMIIN UUD'!N62)</f>
        <v>0</v>
      </c>
      <c r="R62" s="132">
        <f>SUM('ZAMIIN UUD'!R62)</f>
        <v>0</v>
      </c>
      <c r="S62" s="132">
        <f>SUM('ZAMIIN UUD'!S62)</f>
        <v>0</v>
      </c>
      <c r="T62" s="132">
        <f>SUM('ZAMIIN UUD'!T62)</f>
        <v>0</v>
      </c>
      <c r="U62" s="132">
        <f>SUM(AIRAG!I62+ALTANSHIREE!I62+DALANGARGALAN!I62+DELGEREH!I62+IHHET!I62+MANDAX!I62+ORGON!I62+SAIXANDULAAN!I62+ULAANBADRAX!I62+HATANBULAG!I62+HOBSGOL!I62+ERDENE!I62+SAINSHAND!X62+'ZAMIIN UUD'!U62)</f>
        <v>0</v>
      </c>
      <c r="V62" s="132">
        <f>SUM(AIRAG!J62+ALTANSHIREE!J62+DALANGARGALAN!J62+DELGEREH!J62+IHHET!J62+MANDAX!J62+ORGON!J62+SAIXANDULAAN!J62+ULAANBADRAX!J62+HATANBULAG!J62+HOBSGOL!J62+ERDENE!J62+SAINSHAND!Y62+'ZAMIIN UUD'!V62)</f>
        <v>0</v>
      </c>
      <c r="W62" s="132">
        <f>SUM(AIRAG!K62+ALTANSHIREE!K62+DALANGARGALAN!K62+DELGEREH!K62+IHHET!K62+MANDAX!K62+ORGON!K62+SAIXANDULAAN!K62+ULAANBADRAX!K62+HATANBULAG!K62+HOBSGOL!K62+ERDENE!K62+SAINSHAND!Z62+'ZAMIIN UUD'!W62)</f>
        <v>0</v>
      </c>
      <c r="X62" s="13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3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3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3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3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3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32">
        <f>SUM(AIRAG!R62+ALTANSHIREE!R62+DALANGARGALAN!R62+DELGEREH!R62+IHHET!R62+MANDAX!R62+ORGON!R62+SAIXANDULAAN!R62+ULAANBADRAX!R62+HATANBULAG!R62+HOBSGOL!R62+ERDENE!R62+SAINSHAND!CL62)</f>
        <v>0</v>
      </c>
      <c r="AE62" s="132">
        <f>SUM(AIRAG!S62+ALTANSHIREE!S62+DALANGARGALAN!S62+DELGEREH!S62+IHHET!S62+MANDAX!S62+ORGON!S62+SAIXANDULAAN!S62+ULAANBADRAX!S62+HATANBULAG!S62+HOBSGOL!S62+ERDENE!S62+SAINSHAND!CM62)</f>
        <v>0</v>
      </c>
      <c r="AF62" s="132">
        <f>SUM(AIRAG!T62+ALTANSHIREE!T62+DALANGARGALAN!T62+DELGEREH!T62+IHHET!T62+MANDAX!T62+ORGON!T62+SAIXANDULAAN!T62+ULAANBADRAX!T62+HATANBULAG!T62+HOBSGOL!T62+ERDENE!T62+SAINSHAND!CN62)</f>
        <v>0</v>
      </c>
      <c r="AG62" s="132">
        <f>SUM(SAINSHAND!CO62+'ZAMIIN UUD'!BK62)</f>
        <v>0</v>
      </c>
      <c r="AH62" s="132">
        <f>SUM(SAINSHAND!CP62+'ZAMIIN UUD'!BL62)</f>
        <v>0</v>
      </c>
      <c r="AI62" s="132">
        <f>SUM(SAINSHAND!CQ62+'ZAMIIN UUD'!BM62)</f>
        <v>0</v>
      </c>
      <c r="AJ62" s="187">
        <f t="shared" si="1"/>
        <v>0</v>
      </c>
      <c r="AK62" s="187">
        <f t="shared" ref="AK62" si="14">SUM(D62+G62+J62+M62+P62+S62+V62+Y62+AB62+AE62+AH62)</f>
        <v>0</v>
      </c>
      <c r="AL62" s="187">
        <f t="shared" ref="AL62" si="15">SUM(E62+H62+K62+N62+Q62+T62+W62+Z62+AC62+AF62+AI62)</f>
        <v>0</v>
      </c>
      <c r="AM62" s="132"/>
      <c r="AN62" s="132"/>
      <c r="AO62" s="186"/>
      <c r="AP62" s="132"/>
      <c r="AQ62" s="132"/>
      <c r="AR62" s="186"/>
      <c r="AS62" s="132"/>
      <c r="AT62" s="132"/>
      <c r="AU62" s="186"/>
      <c r="AV62" s="132"/>
      <c r="AW62" s="132"/>
      <c r="AX62" s="186"/>
      <c r="AY62" s="132"/>
      <c r="AZ62" s="132"/>
      <c r="BA62" s="186"/>
      <c r="BB62" s="187"/>
      <c r="BC62" s="187"/>
      <c r="BD62" s="187"/>
      <c r="BE62" s="132"/>
      <c r="BF62" s="132"/>
      <c r="BG62" s="186"/>
      <c r="BH62" s="187"/>
      <c r="BI62" s="187"/>
      <c r="BJ62" s="187"/>
      <c r="BK62" s="187"/>
      <c r="BL62" s="187"/>
      <c r="BM62" s="187"/>
    </row>
    <row r="63" spans="1:65">
      <c r="A63" s="57">
        <v>54</v>
      </c>
      <c r="B63" s="58" t="s">
        <v>77</v>
      </c>
      <c r="C63" s="88">
        <f>SUM(AIRAG!C63+ALTANSHIREE!C63+DALANGARGALAN!C63+DELGEREH!C63+IHHET!C63+MANDAX!C63+ORGON!C63+SAIXANDULAAN!C63+ULAANBADRAX!C63+HATANBULAG!C63+HOBSGOL!C63+ERDENE!C63+SAINSHAND!C63+'ZAMIIN UUD'!C63)</f>
        <v>0</v>
      </c>
      <c r="D63" s="88">
        <f>SUM(AIRAG!D63+ALTANSHIREE!D63+DALANGARGALAN!D63+DELGEREH!D63+IHHET!D63+MANDAX!D63+ORGON!D63+SAIXANDULAAN!D63+ULAANBADRAX!D63+HATANBULAG!D63+HOBSGOL!D63+ERDENE!D63+SAINSHAND!D63+'ZAMIIN UUD'!D63)</f>
        <v>0</v>
      </c>
      <c r="E63" s="88">
        <f>SUM(AIRAG!E63+ALTANSHIREE!E63+DALANGARGALAN!E63+DELGEREH!E63+IHHET!E63+MANDAX!E63+ORGON!E63+SAIXANDULAAN!E63+ULAANBADRAX!E63+HATANBULAG!E63+HOBSGOL!E63+ERDENE!E63+SAINSHAND!E63+'ZAMIIN UUD'!E63)</f>
        <v>0</v>
      </c>
      <c r="F63" s="88">
        <f>SUM(AIRAG!F63+ALTANSHIREE!F63+DALANGARGALAN!F63+DELGEREH!F63+IHHET!F63+MANDAX!F63+ORGON!F63+SAIXANDULAAN!F63+ULAANBADRAX!F63+HATANBULAG!F63+HOBSGOL!F63+ERDENE!F63+SAINSHAND!F63+SAINSHAND!L63+'ZAMIIN UUD'!F63)</f>
        <v>0</v>
      </c>
      <c r="G63" s="88">
        <f>SUM(AIRAG!G63+ALTANSHIREE!G63+DALANGARGALAN!G63+DELGEREH!G63+IHHET!G63+MANDAX!G63+ORGON!G63+SAIXANDULAAN!G63+ULAANBADRAX!G63+HATANBULAG!G63+HOBSGOL!G63+ERDENE!G63+SAINSHAND!G63+SAINSHAND!M63+'ZAMIIN UUD'!G63)</f>
        <v>0</v>
      </c>
      <c r="H63" s="88">
        <f>SUM(AIRAG!H63+ALTANSHIREE!H63+DALANGARGALAN!H63+DELGEREH!H63+IHHET!H63+MANDAX!H63+ORGON!H63+SAIXANDULAAN!H63+ULAANBADRAX!H63+HATANBULAG!H63+HOBSGOL!H63+ERDENE!H63+SAINSHAND!H63+SAINSHAND!N63+'ZAMIIN UUD'!H63)</f>
        <v>0</v>
      </c>
      <c r="I63" s="88">
        <f>SUM(SAINSHAND!I63+'ZAMIIN UUD'!I63)</f>
        <v>0</v>
      </c>
      <c r="J63" s="88">
        <f>SUM(SAINSHAND!J63+'ZAMIIN UUD'!J63)</f>
        <v>0</v>
      </c>
      <c r="K63" s="88">
        <f>SUM(SAINSHAND!K63+'ZAMIIN UUD'!K63)</f>
        <v>0</v>
      </c>
      <c r="L63" s="88">
        <f>SUM(SAINSHAND!O63+SAINSHAND!R63+'ZAMIIN UUD'!O63)</f>
        <v>0</v>
      </c>
      <c r="M63" s="88">
        <f>SUM(SAINSHAND!P63+SAINSHAND!S63+'ZAMIIN UUD'!P63)</f>
        <v>0</v>
      </c>
      <c r="N63" s="88">
        <f>SUM(SAINSHAND!Q63+SAINSHAND!T63+'ZAMIIN UUD'!Q63)</f>
        <v>0</v>
      </c>
      <c r="O63" s="88">
        <f>SUM(SAINSHAND!U63+'ZAMIIN UUD'!L63)</f>
        <v>0</v>
      </c>
      <c r="P63" s="88">
        <f>SUM(SAINSHAND!V63+'ZAMIIN UUD'!M63)</f>
        <v>0</v>
      </c>
      <c r="Q63" s="88">
        <f>SUM(SAINSHAND!W63+'ZAMIIN UUD'!N63)</f>
        <v>0</v>
      </c>
      <c r="R63" s="88">
        <f>SUM('ZAMIIN UUD'!R63)</f>
        <v>0</v>
      </c>
      <c r="S63" s="88">
        <f>SUM('ZAMIIN UUD'!S63)</f>
        <v>0</v>
      </c>
      <c r="T63" s="88">
        <f>SUM('ZAMIIN UUD'!T63)</f>
        <v>0</v>
      </c>
      <c r="U63" s="88">
        <f>SUM(AIRAG!I63+ALTANSHIREE!I63+DALANGARGALAN!I63+DELGEREH!I63+IHHET!I63+MANDAX!I63+ORGON!I63+SAIXANDULAAN!I63+ULAANBADRAX!I63+HATANBULAG!I63+HOBSGOL!I63+ERDENE!I63+SAINSHAND!X63+'ZAMIIN UUD'!U63)</f>
        <v>0</v>
      </c>
      <c r="V63" s="88">
        <f>SUM(AIRAG!J63+ALTANSHIREE!J63+DALANGARGALAN!J63+DELGEREH!J63+IHHET!J63+MANDAX!J63+ORGON!J63+SAIXANDULAAN!J63+ULAANBADRAX!J63+HATANBULAG!J63+HOBSGOL!J63+ERDENE!J63+SAINSHAND!Y63+'ZAMIIN UUD'!V63)</f>
        <v>0</v>
      </c>
      <c r="W63" s="88">
        <f>SUM(AIRAG!K63+ALTANSHIREE!K63+DALANGARGALAN!K63+DELGEREH!K63+IHHET!K63+MANDAX!K63+ORGON!K63+SAIXANDULAAN!K63+ULAANBADRAX!K63+HATANBULAG!K63+HOBSGOL!K63+ERDENE!K63+SAINSHAND!Z63+'ZAMIIN UUD'!W63)</f>
        <v>0</v>
      </c>
      <c r="X63" s="88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8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8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8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8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8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8">
        <f>SUM(AIRAG!R63+ALTANSHIREE!R63+DALANGARGALAN!R63+DELGEREH!R63+IHHET!R63+MANDAX!R63+ORGON!R63+SAIXANDULAAN!R63+ULAANBADRAX!R63+HATANBULAG!R63+HOBSGOL!R63+ERDENE!R63+SAINSHAND!CL63)</f>
        <v>0</v>
      </c>
      <c r="AE63" s="88">
        <f>SUM(AIRAG!S63+ALTANSHIREE!S63+DALANGARGALAN!S63+DELGEREH!S63+IHHET!S63+MANDAX!S63+ORGON!S63+SAIXANDULAAN!S63+ULAANBADRAX!S63+HATANBULAG!S63+HOBSGOL!S63+ERDENE!S63+SAINSHAND!CM63)</f>
        <v>0</v>
      </c>
      <c r="AF63" s="88">
        <f>SUM(AIRAG!T63+ALTANSHIREE!T63+DALANGARGALAN!T63+DELGEREH!T63+IHHET!T63+MANDAX!T63+ORGON!T63+SAIXANDULAAN!T63+ULAANBADRAX!T63+HATANBULAG!T63+HOBSGOL!T63+ERDENE!T63+SAINSHAND!CN63)</f>
        <v>0</v>
      </c>
      <c r="AG63" s="88">
        <f>SUM(SAINSHAND!CO63+'ZAMIIN UUD'!BK63)</f>
        <v>0</v>
      </c>
      <c r="AH63" s="88">
        <f>SUM(SAINSHAND!CP63+'ZAMIIN UUD'!BL63)</f>
        <v>0</v>
      </c>
      <c r="AI63" s="88">
        <f>SUM(SAINSHAND!CQ63+'ZAMIIN UUD'!BM63)</f>
        <v>0</v>
      </c>
      <c r="AJ63" s="90">
        <f t="shared" si="1"/>
        <v>0</v>
      </c>
      <c r="AK63" s="90">
        <f t="shared" si="2"/>
        <v>0</v>
      </c>
      <c r="AL63" s="90">
        <f t="shared" si="3"/>
        <v>0</v>
      </c>
      <c r="AM63" s="88">
        <f>SUM(AIRAG!X63+ALTANSHIREE!X63+DALANGARGALAN!X63+DELGEREH!X63+IHHET!X63+MANDAX!X63+ORGON!X63+SAIXANDULAAN!X63+ULAANBADRAX!X63+HATANBULAG!X63+HOBSGOL!X63+ERDENE!X63+SAINSHAND!CU63+'ZAMIIN UUD'!BQ63)</f>
        <v>0</v>
      </c>
      <c r="AN63" s="88">
        <f>SUM(AIRAG!Y63+ALTANSHIREE!Y63+DALANGARGALAN!Y63+DELGEREH!Y63+IHHET!Y63+MANDAX!Y63+ORGON!Y63+SAIXANDULAAN!Y63+ULAANBADRAX!Y63+HATANBULAG!Y63+HOBSGOL!Y63+ERDENE!Y63+SAINSHAND!CV63+'ZAMIIN UUD'!BR63)</f>
        <v>0</v>
      </c>
      <c r="AO63" s="88">
        <f>SUM(AIRAG!Z63+ALTANSHIREE!Z63+DALANGARGALAN!Z63+DELGEREH!Z63+IHHET!Z63+MANDAX!Z63+ORGON!Z63+SAIXANDULAAN!Z63+ULAANBADRAX!Z63+HATANBULAG!Z63+HOBSGOL!Z63+ERDENE!Z63+SAINSHAND!CW63+'ZAMIIN UUD'!BS63)</f>
        <v>0</v>
      </c>
      <c r="AP63" s="90">
        <f t="shared" si="4"/>
        <v>0</v>
      </c>
      <c r="AQ63" s="90">
        <f t="shared" si="5"/>
        <v>0</v>
      </c>
      <c r="AR63" s="90">
        <f t="shared" si="6"/>
        <v>0</v>
      </c>
      <c r="AS63" s="88">
        <f>SUM(AIRAG!AD63+ALTANSHIREE!AD63+DALANGARGALAN!AD63+DELGEREH!AD63+IHHET!AD63+MANDAX!AD63+ORGON!AD63+SAIXANDULAAN!AD63+ULAANBADRAX!AD63+HATANBULAG!AD63+HOBSGOL!AD63+ERDENE!AD63+SAINSHAND!DA63+'ZAMIIN UUD'!BW63)</f>
        <v>0</v>
      </c>
      <c r="AT63" s="88">
        <f>SUM(AIRAG!AE63+ALTANSHIREE!AE63+DALANGARGALAN!AE63+DELGEREH!AE63+IHHET!AE63+MANDAX!AE63+ORGON!AE63+SAIXANDULAAN!AE63+ULAANBADRAX!AE63+HATANBULAG!AE63+HOBSGOL!AE63+ERDENE!AE63+SAINSHAND!DB63+'ZAMIIN UUD'!BX63)</f>
        <v>0</v>
      </c>
      <c r="AU63" s="88">
        <f>SUM(AIRAG!AF63+ALTANSHIREE!AF63+DALANGARGALAN!AF63+DELGEREH!AF63+IHHET!AF63+MANDAX!AF63+ORGON!AF63+SAIXANDULAAN!AF63+ULAANBADRAX!AF63+HATANBULAG!AF63+HOBSGOL!AF63+ERDENE!AF63+SAINSHAND!DC63+'ZAMIIN UUD'!BY63)</f>
        <v>0</v>
      </c>
      <c r="AV63" s="88">
        <f>SUM(AIRAG!AG63+ALTANSHIREE!AG63+DALANGARGALAN!AG63+DELGEREH!AG63+IHHET!AG63+MANDAX!AG63+ORGON!AG63+SAIXANDULAAN!AG63+ULAANBADRAX!AG63+HATANBULAG!AG63+HOBSGOL!AG63+ERDENE!AG63+SAINSHAND!DD63+'ZAMIIN UUD'!BZ63)</f>
        <v>0</v>
      </c>
      <c r="AW63" s="88">
        <f>SUM(AIRAG!AH63+ALTANSHIREE!AH63+DALANGARGALAN!AH63+DELGEREH!AH63+IHHET!AH63+MANDAX!AH63+ORGON!AH63+SAIXANDULAAN!AH63+ULAANBADRAX!AH63+HATANBULAG!AH63+HOBSGOL!AH63+ERDENE!AH63+SAINSHAND!DE63+'ZAMIIN UUD'!CA63)</f>
        <v>0</v>
      </c>
      <c r="AX63" s="88">
        <f>SUM(AIRAG!AI63+ALTANSHIREE!AI63+DALANGARGALAN!AI63+DELGEREH!AI63+IHHET!AI63+MANDAX!AI63+ORGON!AI63+SAIXANDULAAN!AI63+ULAANBADRAX!AI63+HATANBULAG!AI63+HOBSGOL!AI63+ERDENE!AI63+SAINSHAND!DF63+'ZAMIIN UUD'!CB63)</f>
        <v>0</v>
      </c>
      <c r="AY63" s="90">
        <f t="shared" si="7"/>
        <v>0</v>
      </c>
      <c r="AZ63" s="90">
        <f t="shared" si="8"/>
        <v>0</v>
      </c>
      <c r="BA63" s="90">
        <f t="shared" si="9"/>
        <v>0</v>
      </c>
      <c r="BB63" s="90">
        <f t="shared" si="10"/>
        <v>0</v>
      </c>
      <c r="BC63" s="90">
        <f t="shared" si="11"/>
        <v>0</v>
      </c>
      <c r="BD63" s="90">
        <f t="shared" si="12"/>
        <v>0</v>
      </c>
    </row>
    <row r="64" spans="1:65">
      <c r="A64" s="13">
        <v>55</v>
      </c>
      <c r="B64" s="15" t="s">
        <v>54</v>
      </c>
      <c r="C64" s="132">
        <f>SUM(AIRAG!C64+ALTANSHIREE!C64+DALANGARGALAN!C64+DELGEREH!C64+IHHET!C64+MANDAX!C64+ORGON!C64+SAIXANDULAAN!C64+ULAANBADRAX!C64+HATANBULAG!C64+HOBSGOL!C64+ERDENE!C64+SAINSHAND!C64+'ZAMIIN UUD'!C64)</f>
        <v>0</v>
      </c>
      <c r="D64" s="132">
        <f>SUM(AIRAG!D64+ALTANSHIREE!D64+DALANGARGALAN!D64+DELGEREH!D64+IHHET!D64+MANDAX!D64+ORGON!D64+SAIXANDULAAN!D64+ULAANBADRAX!D64+HATANBULAG!D64+HOBSGOL!D64+ERDENE!D64+SAINSHAND!D64+'ZAMIIN UUD'!D64)</f>
        <v>0</v>
      </c>
      <c r="E64" s="132">
        <f>SUM(AIRAG!E64+ALTANSHIREE!E64+DALANGARGALAN!E64+DELGEREH!E64+IHHET!E64+MANDAX!E64+ORGON!E64+SAIXANDULAAN!E64+ULAANBADRAX!E64+HATANBULAG!E64+HOBSGOL!E64+ERDENE!E64+SAINSHAND!E64+'ZAMIIN UUD'!E64)</f>
        <v>0</v>
      </c>
      <c r="F64" s="132">
        <f>SUM(AIRAG!F64+ALTANSHIREE!F64+DALANGARGALAN!F64+DELGEREH!F64+IHHET!F64+MANDAX!F64+ORGON!F64+SAIXANDULAAN!F64+ULAANBADRAX!F64+HATANBULAG!F64+HOBSGOL!F64+ERDENE!F64+SAINSHAND!F64+SAINSHAND!L64+'ZAMIIN UUD'!F64)</f>
        <v>0</v>
      </c>
      <c r="G64" s="132">
        <f>SUM(AIRAG!G64+ALTANSHIREE!G64+DALANGARGALAN!G64+DELGEREH!G64+IHHET!G64+MANDAX!G64+ORGON!G64+SAIXANDULAAN!G64+ULAANBADRAX!G64+HATANBULAG!G64+HOBSGOL!G64+ERDENE!G64+SAINSHAND!G64+SAINSHAND!M64+'ZAMIIN UUD'!G64)</f>
        <v>0</v>
      </c>
      <c r="H64" s="132">
        <f>SUM(AIRAG!H64+ALTANSHIREE!H64+DALANGARGALAN!H64+DELGEREH!H64+IHHET!H64+MANDAX!H64+ORGON!H64+SAIXANDULAAN!H64+ULAANBADRAX!H64+HATANBULAG!H64+HOBSGOL!H64+ERDENE!H64+SAINSHAND!H64+SAINSHAND!N64+'ZAMIIN UUD'!H64)</f>
        <v>0</v>
      </c>
      <c r="I64" s="132">
        <f>SUM(SAINSHAND!I64+'ZAMIIN UUD'!I64)</f>
        <v>0</v>
      </c>
      <c r="J64" s="132">
        <f>SUM(SAINSHAND!J64+'ZAMIIN UUD'!J64)</f>
        <v>0</v>
      </c>
      <c r="K64" s="132">
        <f>SUM(SAINSHAND!K64+'ZAMIIN UUD'!K64)</f>
        <v>0</v>
      </c>
      <c r="L64" s="132">
        <f>SUM(SAINSHAND!O64+SAINSHAND!R64+'ZAMIIN UUD'!O64)</f>
        <v>0</v>
      </c>
      <c r="M64" s="132">
        <f>SUM(SAINSHAND!P64+SAINSHAND!S64+'ZAMIIN UUD'!P64)</f>
        <v>0</v>
      </c>
      <c r="N64" s="132">
        <f>SUM(SAINSHAND!Q64+SAINSHAND!T64+'ZAMIIN UUD'!Q64)</f>
        <v>0</v>
      </c>
      <c r="O64" s="132">
        <f>SUM(SAINSHAND!U64+'ZAMIIN UUD'!L64)</f>
        <v>0</v>
      </c>
      <c r="P64" s="132">
        <f>SUM(SAINSHAND!V64+'ZAMIIN UUD'!M64)</f>
        <v>0</v>
      </c>
      <c r="Q64" s="132">
        <f>SUM(SAINSHAND!W64+'ZAMIIN UUD'!N64)</f>
        <v>0</v>
      </c>
      <c r="R64" s="132">
        <f>SUM('ZAMIIN UUD'!R64)</f>
        <v>0</v>
      </c>
      <c r="S64" s="132">
        <f>SUM('ZAMIIN UUD'!S64)</f>
        <v>0</v>
      </c>
      <c r="T64" s="132">
        <f>SUM('ZAMIIN UUD'!T64)</f>
        <v>0</v>
      </c>
      <c r="U64" s="132">
        <f>SUM(AIRAG!I64+ALTANSHIREE!I64+DALANGARGALAN!I64+DELGEREH!I64+IHHET!I64+MANDAX!I64+ORGON!I64+SAIXANDULAAN!I64+ULAANBADRAX!I64+HATANBULAG!I64+HOBSGOL!I64+ERDENE!I64+SAINSHAND!X64+'ZAMIIN UUD'!U64)</f>
        <v>0</v>
      </c>
      <c r="V64" s="132">
        <f>SUM(AIRAG!J64+ALTANSHIREE!J64+DALANGARGALAN!J64+DELGEREH!J64+IHHET!J64+MANDAX!J64+ORGON!J64+SAIXANDULAAN!J64+ULAANBADRAX!J64+HATANBULAG!J64+HOBSGOL!J64+ERDENE!J64+SAINSHAND!Y64+'ZAMIIN UUD'!V64)</f>
        <v>0</v>
      </c>
      <c r="W64" s="132">
        <f>SUM(AIRAG!K64+ALTANSHIREE!K64+DALANGARGALAN!K64+DELGEREH!K64+IHHET!K64+MANDAX!K64+ORGON!K64+SAIXANDULAAN!K64+ULAANBADRAX!K64+HATANBULAG!K64+HOBSGOL!K64+ERDENE!K64+SAINSHAND!Z64+'ZAMIIN UUD'!W64)</f>
        <v>0</v>
      </c>
      <c r="X64" s="13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3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3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3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3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3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32">
        <f>SUM(AIRAG!R64+ALTANSHIREE!R64+DALANGARGALAN!R64+DELGEREH!R64+IHHET!R64+MANDAX!R64+ORGON!R64+SAIXANDULAAN!R64+ULAANBADRAX!R64+HATANBULAG!R64+HOBSGOL!R64+ERDENE!R64+SAINSHAND!CL64)</f>
        <v>0</v>
      </c>
      <c r="AE64" s="132">
        <f>SUM(AIRAG!S64+ALTANSHIREE!S64+DALANGARGALAN!S64+DELGEREH!S64+IHHET!S64+MANDAX!S64+ORGON!S64+SAIXANDULAAN!S64+ULAANBADRAX!S64+HATANBULAG!S64+HOBSGOL!S64+ERDENE!S64+SAINSHAND!CM64)</f>
        <v>0</v>
      </c>
      <c r="AF64" s="132">
        <f>SUM(AIRAG!T64+ALTANSHIREE!T64+DALANGARGALAN!T64+DELGEREH!T64+IHHET!T64+MANDAX!T64+ORGON!T64+SAIXANDULAAN!T64+ULAANBADRAX!T64+HATANBULAG!T64+HOBSGOL!T64+ERDENE!T64+SAINSHAND!CN64)</f>
        <v>0</v>
      </c>
      <c r="AG64" s="132">
        <f>SUM(SAINSHAND!CO64+'ZAMIIN UUD'!BK64)</f>
        <v>0</v>
      </c>
      <c r="AH64" s="132">
        <f>SUM(SAINSHAND!CP64+'ZAMIIN UUD'!BL64)</f>
        <v>0</v>
      </c>
      <c r="AI64" s="132">
        <f>SUM(SAINSHAND!CQ64+'ZAMIIN UUD'!BM64)</f>
        <v>0</v>
      </c>
      <c r="AJ64" s="187">
        <f t="shared" si="1"/>
        <v>0</v>
      </c>
      <c r="AK64" s="187">
        <f t="shared" si="2"/>
        <v>0</v>
      </c>
      <c r="AL64" s="187">
        <f t="shared" si="3"/>
        <v>0</v>
      </c>
      <c r="AM64" s="132">
        <f>SUM(AIRAG!X64+ALTANSHIREE!X64+DALANGARGALAN!X64+DELGEREH!X64+IHHET!X64+MANDAX!X64+ORGON!X64+SAIXANDULAAN!X64+ULAANBADRAX!X64+HATANBULAG!X64+HOBSGOL!X64+ERDENE!X64+SAINSHAND!CU64+'ZAMIIN UUD'!BQ64)</f>
        <v>0</v>
      </c>
      <c r="AN64" s="132">
        <f>SUM(AIRAG!Y64+ALTANSHIREE!Y64+DALANGARGALAN!Y64+DELGEREH!Y64+IHHET!Y64+MANDAX!Y64+ORGON!Y64+SAIXANDULAAN!Y64+ULAANBADRAX!Y64+HATANBULAG!Y64+HOBSGOL!Y64+ERDENE!Y64+SAINSHAND!CV64+'ZAMIIN UUD'!BR64)</f>
        <v>0</v>
      </c>
      <c r="AO64" s="132">
        <f>SUM(AIRAG!Z64+ALTANSHIREE!Z64+DALANGARGALAN!Z64+DELGEREH!Z64+IHHET!Z64+MANDAX!Z64+ORGON!Z64+SAIXANDULAAN!Z64+ULAANBADRAX!Z64+HATANBULAG!Z64+HOBSGOL!Z64+ERDENE!Z64+SAINSHAND!CW64+'ZAMIIN UUD'!BS64)</f>
        <v>0</v>
      </c>
      <c r="AP64" s="187">
        <f t="shared" si="4"/>
        <v>0</v>
      </c>
      <c r="AQ64" s="187">
        <f t="shared" si="5"/>
        <v>0</v>
      </c>
      <c r="AR64" s="187">
        <f t="shared" si="6"/>
        <v>0</v>
      </c>
      <c r="AS64" s="132">
        <f>SUM(AIRAG!AD64+ALTANSHIREE!AD64+DALANGARGALAN!AD64+DELGEREH!AD64+IHHET!AD64+MANDAX!AD64+ORGON!AD64+SAIXANDULAAN!AD64+ULAANBADRAX!AD64+HATANBULAG!AD64+HOBSGOL!AD64+ERDENE!AD64+SAINSHAND!DA64+'ZAMIIN UUD'!BW64)</f>
        <v>0</v>
      </c>
      <c r="AT64" s="132">
        <f>SUM(AIRAG!AE64+ALTANSHIREE!AE64+DALANGARGALAN!AE64+DELGEREH!AE64+IHHET!AE64+MANDAX!AE64+ORGON!AE64+SAIXANDULAAN!AE64+ULAANBADRAX!AE64+HATANBULAG!AE64+HOBSGOL!AE64+ERDENE!AE64+SAINSHAND!DB64+'ZAMIIN UUD'!BX64)</f>
        <v>0</v>
      </c>
      <c r="AU64" s="132">
        <f>SUM(AIRAG!AF64+ALTANSHIREE!AF64+DALANGARGALAN!AF64+DELGEREH!AF64+IHHET!AF64+MANDAX!AF64+ORGON!AF64+SAIXANDULAAN!AF64+ULAANBADRAX!AF64+HATANBULAG!AF64+HOBSGOL!AF64+ERDENE!AF64+SAINSHAND!DC64+'ZAMIIN UUD'!BY64)</f>
        <v>0</v>
      </c>
      <c r="AV64" s="132">
        <f>SUM(AIRAG!AG64+ALTANSHIREE!AG64+DALANGARGALAN!AG64+DELGEREH!AG64+IHHET!AG64+MANDAX!AG64+ORGON!AG64+SAIXANDULAAN!AG64+ULAANBADRAX!AG64+HATANBULAG!AG64+HOBSGOL!AG64+ERDENE!AG64+SAINSHAND!DD64+'ZAMIIN UUD'!BZ64)</f>
        <v>0</v>
      </c>
      <c r="AW64" s="132">
        <f>SUM(AIRAG!AH64+ALTANSHIREE!AH64+DALANGARGALAN!AH64+DELGEREH!AH64+IHHET!AH64+MANDAX!AH64+ORGON!AH64+SAIXANDULAAN!AH64+ULAANBADRAX!AH64+HATANBULAG!AH64+HOBSGOL!AH64+ERDENE!AH64+SAINSHAND!DE64+'ZAMIIN UUD'!CA64)</f>
        <v>0</v>
      </c>
      <c r="AX64" s="132">
        <f>SUM(AIRAG!AI64+ALTANSHIREE!AI64+DALANGARGALAN!AI64+DELGEREH!AI64+IHHET!AI64+MANDAX!AI64+ORGON!AI64+SAIXANDULAAN!AI64+ULAANBADRAX!AI64+HATANBULAG!AI64+HOBSGOL!AI64+ERDENE!AI64+SAINSHAND!DF64+'ZAMIIN UUD'!CB64)</f>
        <v>0</v>
      </c>
      <c r="AY64" s="187">
        <f t="shared" si="7"/>
        <v>0</v>
      </c>
      <c r="AZ64" s="187">
        <f t="shared" si="8"/>
        <v>0</v>
      </c>
      <c r="BA64" s="187">
        <f t="shared" si="9"/>
        <v>0</v>
      </c>
      <c r="BB64" s="187">
        <f t="shared" si="10"/>
        <v>0</v>
      </c>
      <c r="BC64" s="187">
        <f t="shared" si="11"/>
        <v>0</v>
      </c>
      <c r="BD64" s="187">
        <f t="shared" si="12"/>
        <v>0</v>
      </c>
    </row>
    <row r="65" spans="1:56">
      <c r="A65" s="13">
        <v>56</v>
      </c>
      <c r="B65" s="15" t="s">
        <v>55</v>
      </c>
      <c r="C65" s="132">
        <f>SUM(AIRAG!C65+ALTANSHIREE!C65+DALANGARGALAN!C65+DELGEREH!C65+IHHET!C65+MANDAX!C65+ORGON!C65+SAIXANDULAAN!C65+ULAANBADRAX!C65+HATANBULAG!C65+HOBSGOL!C65+ERDENE!C65+SAINSHAND!C65+'ZAMIIN UUD'!C65)</f>
        <v>0</v>
      </c>
      <c r="D65" s="132">
        <f>SUM(AIRAG!D65+ALTANSHIREE!D65+DALANGARGALAN!D65+DELGEREH!D65+IHHET!D65+MANDAX!D65+ORGON!D65+SAIXANDULAAN!D65+ULAANBADRAX!D65+HATANBULAG!D65+HOBSGOL!D65+ERDENE!D65+SAINSHAND!D65+'ZAMIIN UUD'!D65)</f>
        <v>0</v>
      </c>
      <c r="E65" s="132">
        <f>SUM(AIRAG!E65+ALTANSHIREE!E65+DALANGARGALAN!E65+DELGEREH!E65+IHHET!E65+MANDAX!E65+ORGON!E65+SAIXANDULAAN!E65+ULAANBADRAX!E65+HATANBULAG!E65+HOBSGOL!E65+ERDENE!E65+SAINSHAND!E65+'ZAMIIN UUD'!E65)</f>
        <v>0</v>
      </c>
      <c r="F65" s="132">
        <f>SUM(AIRAG!F65+ALTANSHIREE!F65+DALANGARGALAN!F65+DELGEREH!F65+IHHET!F65+MANDAX!F65+ORGON!F65+SAIXANDULAAN!F65+ULAANBADRAX!F65+HATANBULAG!F65+HOBSGOL!F65+ERDENE!F65+SAINSHAND!F65+SAINSHAND!L65+'ZAMIIN UUD'!F65)</f>
        <v>0</v>
      </c>
      <c r="G65" s="132">
        <f>SUM(AIRAG!G65+ALTANSHIREE!G65+DALANGARGALAN!G65+DELGEREH!G65+IHHET!G65+MANDAX!G65+ORGON!G65+SAIXANDULAAN!G65+ULAANBADRAX!G65+HATANBULAG!G65+HOBSGOL!G65+ERDENE!G65+SAINSHAND!G65+SAINSHAND!M65+'ZAMIIN UUD'!G65)</f>
        <v>0</v>
      </c>
      <c r="H65" s="132">
        <f>SUM(AIRAG!H65+ALTANSHIREE!H65+DALANGARGALAN!H65+DELGEREH!H65+IHHET!H65+MANDAX!H65+ORGON!H65+SAIXANDULAAN!H65+ULAANBADRAX!H65+HATANBULAG!H65+HOBSGOL!H65+ERDENE!H65+SAINSHAND!H65+SAINSHAND!N65+'ZAMIIN UUD'!H65)</f>
        <v>0</v>
      </c>
      <c r="I65" s="132">
        <f>SUM(SAINSHAND!I65+'ZAMIIN UUD'!I65)</f>
        <v>0</v>
      </c>
      <c r="J65" s="132">
        <f>SUM(SAINSHAND!J65+'ZAMIIN UUD'!J65)</f>
        <v>0</v>
      </c>
      <c r="K65" s="132">
        <f>SUM(SAINSHAND!K65+'ZAMIIN UUD'!K65)</f>
        <v>0</v>
      </c>
      <c r="L65" s="132">
        <f>SUM(SAINSHAND!O65+SAINSHAND!R65+'ZAMIIN UUD'!O65)</f>
        <v>0</v>
      </c>
      <c r="M65" s="132">
        <f>SUM(SAINSHAND!P65+SAINSHAND!S65+'ZAMIIN UUD'!P65)</f>
        <v>0</v>
      </c>
      <c r="N65" s="132">
        <f>SUM(SAINSHAND!Q65+SAINSHAND!T65+'ZAMIIN UUD'!Q65)</f>
        <v>0</v>
      </c>
      <c r="O65" s="132">
        <f>SUM(SAINSHAND!U65+'ZAMIIN UUD'!L65)</f>
        <v>0</v>
      </c>
      <c r="P65" s="132">
        <f>SUM(SAINSHAND!V65+'ZAMIIN UUD'!M65)</f>
        <v>0</v>
      </c>
      <c r="Q65" s="132">
        <f>SUM(SAINSHAND!W65+'ZAMIIN UUD'!N65)</f>
        <v>0</v>
      </c>
      <c r="R65" s="132">
        <f>SUM('ZAMIIN UUD'!R65)</f>
        <v>0</v>
      </c>
      <c r="S65" s="132">
        <f>SUM('ZAMIIN UUD'!S65)</f>
        <v>0</v>
      </c>
      <c r="T65" s="132">
        <f>SUM('ZAMIIN UUD'!T65)</f>
        <v>0</v>
      </c>
      <c r="U65" s="132">
        <f>SUM(AIRAG!I65+ALTANSHIREE!I65+DALANGARGALAN!I65+DELGEREH!I65+IHHET!I65+MANDAX!I65+ORGON!I65+SAIXANDULAAN!I65+ULAANBADRAX!I65+HATANBULAG!I65+HOBSGOL!I65+ERDENE!I65+SAINSHAND!X65+'ZAMIIN UUD'!U65)</f>
        <v>0</v>
      </c>
      <c r="V65" s="132">
        <f>SUM(AIRAG!J65+ALTANSHIREE!J65+DALANGARGALAN!J65+DELGEREH!J65+IHHET!J65+MANDAX!J65+ORGON!J65+SAIXANDULAAN!J65+ULAANBADRAX!J65+HATANBULAG!J65+HOBSGOL!J65+ERDENE!J65+SAINSHAND!Y65+'ZAMIIN UUD'!V65)</f>
        <v>0</v>
      </c>
      <c r="W65" s="132">
        <f>SUM(AIRAG!K65+ALTANSHIREE!K65+DALANGARGALAN!K65+DELGEREH!K65+IHHET!K65+MANDAX!K65+ORGON!K65+SAIXANDULAAN!K65+ULAANBADRAX!K65+HATANBULAG!K65+HOBSGOL!K65+ERDENE!K65+SAINSHAND!Z65+'ZAMIIN UUD'!W65)</f>
        <v>0</v>
      </c>
      <c r="X65" s="13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3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3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3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3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3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32">
        <f>SUM(AIRAG!R65+ALTANSHIREE!R65+DALANGARGALAN!R65+DELGEREH!R65+IHHET!R65+MANDAX!R65+ORGON!R65+SAIXANDULAAN!R65+ULAANBADRAX!R65+HATANBULAG!R65+HOBSGOL!R65+ERDENE!R65+SAINSHAND!CL65)</f>
        <v>0</v>
      </c>
      <c r="AE65" s="132">
        <f>SUM(AIRAG!S65+ALTANSHIREE!S65+DALANGARGALAN!S65+DELGEREH!S65+IHHET!S65+MANDAX!S65+ORGON!S65+SAIXANDULAAN!S65+ULAANBADRAX!S65+HATANBULAG!S65+HOBSGOL!S65+ERDENE!S65+SAINSHAND!CM65)</f>
        <v>0</v>
      </c>
      <c r="AF65" s="132">
        <f>SUM(AIRAG!T65+ALTANSHIREE!T65+DALANGARGALAN!T65+DELGEREH!T65+IHHET!T65+MANDAX!T65+ORGON!T65+SAIXANDULAAN!T65+ULAANBADRAX!T65+HATANBULAG!T65+HOBSGOL!T65+ERDENE!T65+SAINSHAND!CN65)</f>
        <v>0</v>
      </c>
      <c r="AG65" s="132">
        <f>SUM(SAINSHAND!CO65+'ZAMIIN UUD'!BK65)</f>
        <v>0</v>
      </c>
      <c r="AH65" s="132">
        <f>SUM(SAINSHAND!CP65+'ZAMIIN UUD'!BL65)</f>
        <v>0</v>
      </c>
      <c r="AI65" s="132">
        <f>SUM(SAINSHAND!CQ65+'ZAMIIN UUD'!BM65)</f>
        <v>0</v>
      </c>
      <c r="AJ65" s="187">
        <f t="shared" si="1"/>
        <v>0</v>
      </c>
      <c r="AK65" s="187">
        <f t="shared" si="2"/>
        <v>0</v>
      </c>
      <c r="AL65" s="187">
        <f t="shared" si="3"/>
        <v>0</v>
      </c>
      <c r="AM65" s="132">
        <f>SUM(AIRAG!X65+ALTANSHIREE!X65+DALANGARGALAN!X65+DELGEREH!X65+IHHET!X65+MANDAX!X65+ORGON!X65+SAIXANDULAAN!X65+ULAANBADRAX!X65+HATANBULAG!X65+HOBSGOL!X65+ERDENE!X65+SAINSHAND!CU65+'ZAMIIN UUD'!BQ65)</f>
        <v>0</v>
      </c>
      <c r="AN65" s="132">
        <f>SUM(AIRAG!Y65+ALTANSHIREE!Y65+DALANGARGALAN!Y65+DELGEREH!Y65+IHHET!Y65+MANDAX!Y65+ORGON!Y65+SAIXANDULAAN!Y65+ULAANBADRAX!Y65+HATANBULAG!Y65+HOBSGOL!Y65+ERDENE!Y65+SAINSHAND!CV65+'ZAMIIN UUD'!BR65)</f>
        <v>0</v>
      </c>
      <c r="AO65" s="132">
        <f>SUM(AIRAG!Z65+ALTANSHIREE!Z65+DALANGARGALAN!Z65+DELGEREH!Z65+IHHET!Z65+MANDAX!Z65+ORGON!Z65+SAIXANDULAAN!Z65+ULAANBADRAX!Z65+HATANBULAG!Z65+HOBSGOL!Z65+ERDENE!Z65+SAINSHAND!CW65+'ZAMIIN UUD'!BS65)</f>
        <v>0</v>
      </c>
      <c r="AP65" s="187">
        <f t="shared" si="4"/>
        <v>0</v>
      </c>
      <c r="AQ65" s="187">
        <f t="shared" si="5"/>
        <v>0</v>
      </c>
      <c r="AR65" s="187">
        <f t="shared" si="6"/>
        <v>0</v>
      </c>
      <c r="AS65" s="132">
        <f>SUM(AIRAG!AD65+ALTANSHIREE!AD65+DALANGARGALAN!AD65+DELGEREH!AD65+IHHET!AD65+MANDAX!AD65+ORGON!AD65+SAIXANDULAAN!AD65+ULAANBADRAX!AD65+HATANBULAG!AD65+HOBSGOL!AD65+ERDENE!AD65+SAINSHAND!DA65+'ZAMIIN UUD'!BW65)</f>
        <v>0</v>
      </c>
      <c r="AT65" s="132">
        <f>SUM(AIRAG!AE65+ALTANSHIREE!AE65+DALANGARGALAN!AE65+DELGEREH!AE65+IHHET!AE65+MANDAX!AE65+ORGON!AE65+SAIXANDULAAN!AE65+ULAANBADRAX!AE65+HATANBULAG!AE65+HOBSGOL!AE65+ERDENE!AE65+SAINSHAND!DB65+'ZAMIIN UUD'!BX65)</f>
        <v>0</v>
      </c>
      <c r="AU65" s="132">
        <f>SUM(AIRAG!AF65+ALTANSHIREE!AF65+DALANGARGALAN!AF65+DELGEREH!AF65+IHHET!AF65+MANDAX!AF65+ORGON!AF65+SAIXANDULAAN!AF65+ULAANBADRAX!AF65+HATANBULAG!AF65+HOBSGOL!AF65+ERDENE!AF65+SAINSHAND!DC65+'ZAMIIN UUD'!BY65)</f>
        <v>0</v>
      </c>
      <c r="AV65" s="132">
        <f>SUM(AIRAG!AG65+ALTANSHIREE!AG65+DALANGARGALAN!AG65+DELGEREH!AG65+IHHET!AG65+MANDAX!AG65+ORGON!AG65+SAIXANDULAAN!AG65+ULAANBADRAX!AG65+HATANBULAG!AG65+HOBSGOL!AG65+ERDENE!AG65+SAINSHAND!DD65+'ZAMIIN UUD'!BZ65)</f>
        <v>0</v>
      </c>
      <c r="AW65" s="132">
        <f>SUM(AIRAG!AH65+ALTANSHIREE!AH65+DALANGARGALAN!AH65+DELGEREH!AH65+IHHET!AH65+MANDAX!AH65+ORGON!AH65+SAIXANDULAAN!AH65+ULAANBADRAX!AH65+HATANBULAG!AH65+HOBSGOL!AH65+ERDENE!AH65+SAINSHAND!DE65+'ZAMIIN UUD'!CA65)</f>
        <v>0</v>
      </c>
      <c r="AX65" s="132">
        <f>SUM(AIRAG!AI65+ALTANSHIREE!AI65+DALANGARGALAN!AI65+DELGEREH!AI65+IHHET!AI65+MANDAX!AI65+ORGON!AI65+SAIXANDULAAN!AI65+ULAANBADRAX!AI65+HATANBULAG!AI65+HOBSGOL!AI65+ERDENE!AI65+SAINSHAND!DF65+'ZAMIIN UUD'!CB65)</f>
        <v>0</v>
      </c>
      <c r="AY65" s="187">
        <f t="shared" si="7"/>
        <v>0</v>
      </c>
      <c r="AZ65" s="187">
        <f t="shared" si="8"/>
        <v>0</v>
      </c>
      <c r="BA65" s="187">
        <f t="shared" si="9"/>
        <v>0</v>
      </c>
      <c r="BB65" s="187">
        <f t="shared" si="10"/>
        <v>0</v>
      </c>
      <c r="BC65" s="187">
        <f t="shared" si="11"/>
        <v>0</v>
      </c>
      <c r="BD65" s="187">
        <f t="shared" si="12"/>
        <v>0</v>
      </c>
    </row>
    <row r="66" spans="1:56">
      <c r="A66" s="57">
        <v>57</v>
      </c>
      <c r="B66" s="58" t="s">
        <v>78</v>
      </c>
      <c r="C66" s="88">
        <f>SUM(AIRAG!C66+ALTANSHIREE!C66+DALANGARGALAN!C66+DELGEREH!C66+IHHET!C66+MANDAX!C66+ORGON!C66+SAIXANDULAAN!C66+ULAANBADRAX!C66+HATANBULAG!C66+HOBSGOL!C66+ERDENE!C66+SAINSHAND!C66+'ZAMIIN UUD'!C66)</f>
        <v>34600000</v>
      </c>
      <c r="D66" s="88">
        <f>SUM(AIRAG!D66+ALTANSHIREE!D66+DALANGARGALAN!D66+DELGEREH!D66+IHHET!D66+MANDAX!D66+ORGON!D66+SAIXANDULAAN!D66+ULAANBADRAX!D66+HATANBULAG!D66+HOBSGOL!D66+ERDENE!D66+SAINSHAND!D66+'ZAMIIN UUD'!D66)</f>
        <v>2126536</v>
      </c>
      <c r="E66" s="88">
        <f>SUM(AIRAG!E66+ALTANSHIREE!E66+DALANGARGALAN!E66+DELGEREH!E66+IHHET!E66+MANDAX!E66+ORGON!E66+SAIXANDULAAN!E66+ULAANBADRAX!E66+HATANBULAG!E66+HOBSGOL!E66+ERDENE!E66+SAINSHAND!E66+'ZAMIIN UUD'!E66)</f>
        <v>-11973464</v>
      </c>
      <c r="F66" s="88">
        <f>SUM(AIRAG!F66+ALTANSHIREE!F66+DALANGARGALAN!F66+DELGEREH!F66+IHHET!F66+MANDAX!F66+ORGON!F66+SAIXANDULAAN!F66+ULAANBADRAX!F66+HATANBULAG!F66+HOBSGOL!F66+ERDENE!F66+SAINSHAND!F66+SAINSHAND!L66+'ZAMIIN UUD'!F66)</f>
        <v>490892600</v>
      </c>
      <c r="G66" s="88">
        <f>SUM(AIRAG!G66+ALTANSHIREE!G66+DALANGARGALAN!G66+DELGEREH!G66+IHHET!G66+MANDAX!G66+ORGON!G66+SAIXANDULAAN!G66+ULAANBADRAX!G66+HATANBULAG!G66+HOBSGOL!G66+ERDENE!G66+SAINSHAND!G66+SAINSHAND!M66+'ZAMIIN UUD'!G66)</f>
        <v>376032922</v>
      </c>
      <c r="H66" s="88">
        <f>SUM(AIRAG!H66+ALTANSHIREE!H66+DALANGARGALAN!H66+DELGEREH!H66+IHHET!H66+MANDAX!H66+ORGON!H66+SAIXANDULAAN!H66+ULAANBADRAX!H66+HATANBULAG!H66+HOBSGOL!H66+ERDENE!H66+SAINSHAND!H66+SAINSHAND!N66+'ZAMIIN UUD'!H66)</f>
        <v>-9287150</v>
      </c>
      <c r="I66" s="88">
        <f>SUM(SAINSHAND!I66+'ZAMIIN UUD'!I66)</f>
        <v>0</v>
      </c>
      <c r="J66" s="88">
        <f>SUM(SAINSHAND!J66+'ZAMIIN UUD'!J66)</f>
        <v>0</v>
      </c>
      <c r="K66" s="88">
        <f>SUM(SAINSHAND!K66+'ZAMIIN UUD'!K66)</f>
        <v>0</v>
      </c>
      <c r="L66" s="88">
        <f>SUM(SAINSHAND!O66+SAINSHAND!R66+'ZAMIIN UUD'!O66)</f>
        <v>0</v>
      </c>
      <c r="M66" s="88">
        <f>SUM(SAINSHAND!P66+SAINSHAND!S66+'ZAMIIN UUD'!P66)</f>
        <v>0</v>
      </c>
      <c r="N66" s="88">
        <f>SUM(SAINSHAND!Q66+SAINSHAND!T66+'ZAMIIN UUD'!Q66)</f>
        <v>0</v>
      </c>
      <c r="O66" s="88">
        <f>SUM(SAINSHAND!U66+'ZAMIIN UUD'!L66)</f>
        <v>0</v>
      </c>
      <c r="P66" s="88">
        <f>SUM(SAINSHAND!V66+'ZAMIIN UUD'!M66)</f>
        <v>0</v>
      </c>
      <c r="Q66" s="88">
        <f>SUM(SAINSHAND!W66+'ZAMIIN UUD'!N66)</f>
        <v>0</v>
      </c>
      <c r="R66" s="88">
        <f>SUM('ZAMIIN UUD'!R66)</f>
        <v>0</v>
      </c>
      <c r="S66" s="88">
        <f>SUM('ZAMIIN UUD'!S66)</f>
        <v>0</v>
      </c>
      <c r="T66" s="88">
        <f>SUM('ZAMIIN UUD'!T66)</f>
        <v>0</v>
      </c>
      <c r="U66" s="88">
        <f>SUM(AIRAG!I66+ALTANSHIREE!I66+DALANGARGALAN!I66+DELGEREH!I66+IHHET!I66+MANDAX!I66+ORGON!I66+SAIXANDULAAN!I66+ULAANBADRAX!I66+HATANBULAG!I66+HOBSGOL!I66+ERDENE!I66+SAINSHAND!X66+'ZAMIIN UUD'!U66)</f>
        <v>0</v>
      </c>
      <c r="V66" s="88">
        <f>SUM(AIRAG!J66+ALTANSHIREE!J66+DALANGARGALAN!J66+DELGEREH!J66+IHHET!J66+MANDAX!J66+ORGON!J66+SAIXANDULAAN!J66+ULAANBADRAX!J66+HATANBULAG!J66+HOBSGOL!J66+ERDENE!J66+SAINSHAND!Y66+'ZAMIIN UUD'!V66)</f>
        <v>0</v>
      </c>
      <c r="W66" s="88">
        <f>SUM(AIRAG!K66+ALTANSHIREE!K66+DALANGARGALAN!K66+DELGEREH!K66+IHHET!K66+MANDAX!K66+ORGON!K66+SAIXANDULAAN!K66+ULAANBADRAX!K66+HATANBULAG!K66+HOBSGOL!K66+ERDENE!K66+SAINSHAND!Z66+'ZAMIIN UUD'!W66)</f>
        <v>0</v>
      </c>
      <c r="X66" s="88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8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8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8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8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8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8">
        <f>SUM(AIRAG!R66+ALTANSHIREE!R66+DALANGARGALAN!R66+DELGEREH!R66+IHHET!R66+MANDAX!R66+ORGON!R66+SAIXANDULAAN!R66+ULAANBADRAX!R66+HATANBULAG!R66+HOBSGOL!R66+ERDENE!R66+SAINSHAND!CL66)</f>
        <v>0</v>
      </c>
      <c r="AE66" s="88">
        <f>SUM(AIRAG!S66+ALTANSHIREE!S66+DALANGARGALAN!S66+DELGEREH!S66+IHHET!S66+MANDAX!S66+ORGON!S66+SAIXANDULAAN!S66+ULAANBADRAX!S66+HATANBULAG!S66+HOBSGOL!S66+ERDENE!S66+SAINSHAND!CM66)</f>
        <v>0</v>
      </c>
      <c r="AF66" s="88">
        <f>SUM(AIRAG!T66+ALTANSHIREE!T66+DALANGARGALAN!T66+DELGEREH!T66+IHHET!T66+MANDAX!T66+ORGON!T66+SAIXANDULAAN!T66+ULAANBADRAX!T66+HATANBULAG!T66+HOBSGOL!T66+ERDENE!T66+SAINSHAND!CN66)</f>
        <v>0</v>
      </c>
      <c r="AG66" s="88">
        <f>SUM(SAINSHAND!CO66+'ZAMIIN UUD'!BK66)</f>
        <v>0</v>
      </c>
      <c r="AH66" s="88">
        <f>SUM(SAINSHAND!CP66+'ZAMIIN UUD'!BL66)</f>
        <v>0</v>
      </c>
      <c r="AI66" s="88">
        <f>SUM(SAINSHAND!CQ66+'ZAMIIN UUD'!BM66)</f>
        <v>0</v>
      </c>
      <c r="AJ66" s="90">
        <f t="shared" si="1"/>
        <v>525492600</v>
      </c>
      <c r="AK66" s="90">
        <f t="shared" si="2"/>
        <v>378159458</v>
      </c>
      <c r="AL66" s="90">
        <f t="shared" si="3"/>
        <v>-21260614</v>
      </c>
      <c r="AM66" s="88">
        <f>SUM(AIRAG!X66+ALTANSHIREE!X66+DALANGARGALAN!X66+DELGEREH!X66+IHHET!X66+MANDAX!X66+ORGON!X66+SAIXANDULAAN!X66+ULAANBADRAX!X66+HATANBULAG!X66+HOBSGOL!X66+ERDENE!X66+SAINSHAND!CU66+'ZAMIIN UUD'!BQ66)</f>
        <v>7635945300</v>
      </c>
      <c r="AN66" s="88">
        <f>SUM(AIRAG!Y66+ALTANSHIREE!Y66+DALANGARGALAN!Y66+DELGEREH!Y66+IHHET!Y66+MANDAX!Y66+ORGON!Y66+SAIXANDULAAN!Y66+ULAANBADRAX!Y66+HATANBULAG!Y66+HOBSGOL!Y66+ERDENE!Y66+SAINSHAND!CV66+'ZAMIIN UUD'!BR66)</f>
        <v>3806853737.4000001</v>
      </c>
      <c r="AO66" s="88">
        <f>SUM(AIRAG!Z66+ALTANSHIREE!Z66+DALANGARGALAN!Z66+DELGEREH!Z66+IHHET!Z66+MANDAX!Z66+ORGON!Z66+SAIXANDULAAN!Z66+ULAANBADRAX!Z66+HATANBULAG!Z66+HOBSGOL!Z66+ERDENE!Z66+SAINSHAND!CW66+'ZAMIIN UUD'!BS66)</f>
        <v>-3829091562.5999999</v>
      </c>
      <c r="AP66" s="90">
        <f t="shared" si="4"/>
        <v>7635945300</v>
      </c>
      <c r="AQ66" s="90">
        <f t="shared" si="5"/>
        <v>3806853737.4000001</v>
      </c>
      <c r="AR66" s="90">
        <f t="shared" si="6"/>
        <v>-3829091562.5999999</v>
      </c>
      <c r="AS66" s="88">
        <f>SUM(AIRAG!AD66+ALTANSHIREE!AD66+DALANGARGALAN!AD66+DELGEREH!AD66+IHHET!AD66+MANDAX!AD66+ORGON!AD66+SAIXANDULAAN!AD66+ULAANBADRAX!AD66+HATANBULAG!AD66+HOBSGOL!AD66+ERDENE!AD66+SAINSHAND!DA66+'ZAMIIN UUD'!BW66)</f>
        <v>0</v>
      </c>
      <c r="AT66" s="88">
        <f>SUM(AIRAG!AE66+ALTANSHIREE!AE66+DALANGARGALAN!AE66+DELGEREH!AE66+IHHET!AE66+MANDAX!AE66+ORGON!AE66+SAIXANDULAAN!AE66+ULAANBADRAX!AE66+HATANBULAG!AE66+HOBSGOL!AE66+ERDENE!AE66+SAINSHAND!DB66+'ZAMIIN UUD'!BX66)</f>
        <v>0</v>
      </c>
      <c r="AU66" s="88">
        <f>SUM(AIRAG!AF66+ALTANSHIREE!AF66+DALANGARGALAN!AF66+DELGEREH!AF66+IHHET!AF66+MANDAX!AF66+ORGON!AF66+SAIXANDULAAN!AF66+ULAANBADRAX!AF66+HATANBULAG!AF66+HOBSGOL!AF66+ERDENE!AF66+SAINSHAND!DC66+'ZAMIIN UUD'!BY66)</f>
        <v>0</v>
      </c>
      <c r="AV66" s="88">
        <f>SUM(AIRAG!AG66+ALTANSHIREE!AG66+DALANGARGALAN!AG66+DELGEREH!AG66+IHHET!AG66+MANDAX!AG66+ORGON!AG66+SAIXANDULAAN!AG66+ULAANBADRAX!AG66+HATANBULAG!AG66+HOBSGOL!AG66+ERDENE!AG66+SAINSHAND!DD66+'ZAMIIN UUD'!BZ66)</f>
        <v>0</v>
      </c>
      <c r="AW66" s="88">
        <f>SUM(AIRAG!AH66+ALTANSHIREE!AH66+DALANGARGALAN!AH66+DELGEREH!AH66+IHHET!AH66+MANDAX!AH66+ORGON!AH66+SAIXANDULAAN!AH66+ULAANBADRAX!AH66+HATANBULAG!AH66+HOBSGOL!AH66+ERDENE!AH66+SAINSHAND!DE66+'ZAMIIN UUD'!CA66)</f>
        <v>0</v>
      </c>
      <c r="AX66" s="88">
        <f>SUM(AIRAG!AI66+ALTANSHIREE!AI66+DALANGARGALAN!AI66+DELGEREH!AI66+IHHET!AI66+MANDAX!AI66+ORGON!AI66+SAIXANDULAAN!AI66+ULAANBADRAX!AI66+HATANBULAG!AI66+HOBSGOL!AI66+ERDENE!AI66+SAINSHAND!DF66+'ZAMIIN UUD'!CB66)</f>
        <v>0</v>
      </c>
      <c r="AY66" s="90">
        <f t="shared" si="7"/>
        <v>0</v>
      </c>
      <c r="AZ66" s="90">
        <f t="shared" si="8"/>
        <v>0</v>
      </c>
      <c r="BA66" s="90">
        <f t="shared" si="9"/>
        <v>0</v>
      </c>
      <c r="BB66" s="90">
        <f t="shared" si="10"/>
        <v>8161437900</v>
      </c>
      <c r="BC66" s="90">
        <f t="shared" si="11"/>
        <v>4185013195.4000001</v>
      </c>
      <c r="BD66" s="90">
        <f t="shared" si="12"/>
        <v>-3850352176.5999999</v>
      </c>
    </row>
    <row r="67" spans="1:56">
      <c r="A67" s="13">
        <v>58</v>
      </c>
      <c r="B67" s="15" t="s">
        <v>90</v>
      </c>
      <c r="C67" s="132">
        <f>SUM(AIRAG!C67+ALTANSHIREE!C67+DALANGARGALAN!C67+DELGEREH!C67+IHHET!C67+MANDAX!C67+ORGON!C67+SAIXANDULAAN!C67+ULAANBADRAX!C67+HATANBULAG!C67+HOBSGOL!C67+ERDENE!C67+SAINSHAND!C67+'ZAMIIN UUD'!C67)</f>
        <v>0</v>
      </c>
      <c r="D67" s="132">
        <f>SUM(AIRAG!D67+ALTANSHIREE!D67+DALANGARGALAN!D67+DELGEREH!D67+IHHET!D67+MANDAX!D67+ORGON!D67+SAIXANDULAAN!D67+ULAANBADRAX!D67+HATANBULAG!D67+HOBSGOL!D67+ERDENE!D67+SAINSHAND!D67+'ZAMIIN UUD'!D67)</f>
        <v>0</v>
      </c>
      <c r="E67" s="132">
        <f>SUM(AIRAG!E67+ALTANSHIREE!E67+DALANGARGALAN!E67+DELGEREH!E67+IHHET!E67+MANDAX!E67+ORGON!E67+SAIXANDULAAN!E67+ULAANBADRAX!E67+HATANBULAG!E67+HOBSGOL!E67+ERDENE!E67+SAINSHAND!E67+'ZAMIIN UUD'!E67)</f>
        <v>0</v>
      </c>
      <c r="F67" s="132">
        <f>SUM(AIRAG!F67+ALTANSHIREE!F67+DALANGARGALAN!F67+DELGEREH!F67+IHHET!F67+MANDAX!F67+ORGON!F67+SAIXANDULAAN!F67+ULAANBADRAX!F67+HATANBULAG!F67+HOBSGOL!F67+ERDENE!F67+SAINSHAND!F67+SAINSHAND!L67+'ZAMIIN UUD'!F67)</f>
        <v>0</v>
      </c>
      <c r="G67" s="132">
        <f>SUM(AIRAG!G67+ALTANSHIREE!G67+DALANGARGALAN!G67+DELGEREH!G67+IHHET!G67+MANDAX!G67+ORGON!G67+SAIXANDULAAN!G67+ULAANBADRAX!G67+HATANBULAG!G67+HOBSGOL!G67+ERDENE!G67+SAINSHAND!G67+SAINSHAND!M67+'ZAMIIN UUD'!G67)</f>
        <v>0</v>
      </c>
      <c r="H67" s="132">
        <f>SUM(AIRAG!H67+ALTANSHIREE!H67+DALANGARGALAN!H67+DELGEREH!H67+IHHET!H67+MANDAX!H67+ORGON!H67+SAIXANDULAAN!H67+ULAANBADRAX!H67+HATANBULAG!H67+HOBSGOL!H67+ERDENE!H67+SAINSHAND!H67+SAINSHAND!N67+'ZAMIIN UUD'!H67)</f>
        <v>0</v>
      </c>
      <c r="I67" s="132">
        <f>SUM(SAINSHAND!I67+'ZAMIIN UUD'!I67)</f>
        <v>0</v>
      </c>
      <c r="J67" s="132">
        <f>SUM(SAINSHAND!J67+'ZAMIIN UUD'!J67)</f>
        <v>0</v>
      </c>
      <c r="K67" s="132">
        <f>SUM(SAINSHAND!K67+'ZAMIIN UUD'!K67)</f>
        <v>0</v>
      </c>
      <c r="L67" s="132">
        <f>SUM(SAINSHAND!O67+SAINSHAND!R67+'ZAMIIN UUD'!O67)</f>
        <v>0</v>
      </c>
      <c r="M67" s="132">
        <f>SUM(SAINSHAND!P67+SAINSHAND!S67+'ZAMIIN UUD'!P67)</f>
        <v>0</v>
      </c>
      <c r="N67" s="132">
        <f>SUM(SAINSHAND!Q67+SAINSHAND!T67+'ZAMIIN UUD'!Q67)</f>
        <v>0</v>
      </c>
      <c r="O67" s="132">
        <f>SUM(SAINSHAND!U67+'ZAMIIN UUD'!L67)</f>
        <v>0</v>
      </c>
      <c r="P67" s="132">
        <f>SUM(SAINSHAND!V67+'ZAMIIN UUD'!M67)</f>
        <v>0</v>
      </c>
      <c r="Q67" s="132">
        <f>SUM(SAINSHAND!W67+'ZAMIIN UUD'!N67)</f>
        <v>0</v>
      </c>
      <c r="R67" s="132">
        <f>SUM('ZAMIIN UUD'!R67)</f>
        <v>0</v>
      </c>
      <c r="S67" s="132">
        <f>SUM('ZAMIIN UUD'!S67)</f>
        <v>0</v>
      </c>
      <c r="T67" s="132">
        <f>SUM('ZAMIIN UUD'!T67)</f>
        <v>0</v>
      </c>
      <c r="U67" s="132">
        <f>SUM(AIRAG!I67+ALTANSHIREE!I67+DALANGARGALAN!I67+DELGEREH!I67+IHHET!I67+MANDAX!I67+ORGON!I67+SAIXANDULAAN!I67+ULAANBADRAX!I67+HATANBULAG!I67+HOBSGOL!I67+ERDENE!I67+SAINSHAND!X67+'ZAMIIN UUD'!U67)</f>
        <v>0</v>
      </c>
      <c r="V67" s="132">
        <f>SUM(AIRAG!J67+ALTANSHIREE!J67+DALANGARGALAN!J67+DELGEREH!J67+IHHET!J67+MANDAX!J67+ORGON!J67+SAIXANDULAAN!J67+ULAANBADRAX!J67+HATANBULAG!J67+HOBSGOL!J67+ERDENE!J67+SAINSHAND!Y67+'ZAMIIN UUD'!V67)</f>
        <v>0</v>
      </c>
      <c r="W67" s="132">
        <f>SUM(AIRAG!K67+ALTANSHIREE!K67+DALANGARGALAN!K67+DELGEREH!K67+IHHET!K67+MANDAX!K67+ORGON!K67+SAIXANDULAAN!K67+ULAANBADRAX!K67+HATANBULAG!K67+HOBSGOL!K67+ERDENE!K67+SAINSHAND!Z67+'ZAMIIN UUD'!W67)</f>
        <v>0</v>
      </c>
      <c r="X67" s="13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3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3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3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3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3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32">
        <f>SUM(AIRAG!R67+ALTANSHIREE!R67+DALANGARGALAN!R67+DELGEREH!R67+IHHET!R67+MANDAX!R67+ORGON!R67+SAIXANDULAAN!R67+ULAANBADRAX!R67+HATANBULAG!R67+HOBSGOL!R67+ERDENE!R67+SAINSHAND!CL67)</f>
        <v>0</v>
      </c>
      <c r="AE67" s="132">
        <f>SUM(AIRAG!S67+ALTANSHIREE!S67+DALANGARGALAN!S67+DELGEREH!S67+IHHET!S67+MANDAX!S67+ORGON!S67+SAIXANDULAAN!S67+ULAANBADRAX!S67+HATANBULAG!S67+HOBSGOL!S67+ERDENE!S67+SAINSHAND!CM67)</f>
        <v>0</v>
      </c>
      <c r="AF67" s="132">
        <f>SUM(AIRAG!T67+ALTANSHIREE!T67+DALANGARGALAN!T67+DELGEREH!T67+IHHET!T67+MANDAX!T67+ORGON!T67+SAIXANDULAAN!T67+ULAANBADRAX!T67+HATANBULAG!T67+HOBSGOL!T67+ERDENE!T67+SAINSHAND!CN67)</f>
        <v>0</v>
      </c>
      <c r="AG67" s="132">
        <f>SUM(SAINSHAND!CO67+'ZAMIIN UUD'!BK67)</f>
        <v>0</v>
      </c>
      <c r="AH67" s="132">
        <f>SUM(SAINSHAND!CP67+'ZAMIIN UUD'!BL67)</f>
        <v>0</v>
      </c>
      <c r="AI67" s="132">
        <f>SUM(SAINSHAND!CQ67+'ZAMIIN UUD'!BM67)</f>
        <v>0</v>
      </c>
      <c r="AJ67" s="187">
        <f t="shared" si="1"/>
        <v>0</v>
      </c>
      <c r="AK67" s="187">
        <f t="shared" si="2"/>
        <v>0</v>
      </c>
      <c r="AL67" s="187">
        <f t="shared" si="3"/>
        <v>0</v>
      </c>
      <c r="AM67" s="132">
        <f>SUM(AIRAG!X67+ALTANSHIREE!X67+DALANGARGALAN!X67+DELGEREH!X67+IHHET!X67+MANDAX!X67+ORGON!X67+SAIXANDULAAN!X67+ULAANBADRAX!X67+HATANBULAG!X67+HOBSGOL!X67+ERDENE!X67+SAINSHAND!CU67+'ZAMIIN UUD'!BQ67)</f>
        <v>7635945300</v>
      </c>
      <c r="AN67" s="132">
        <f>SUM(AIRAG!Y67+ALTANSHIREE!Y67+DALANGARGALAN!Y67+DELGEREH!Y67+IHHET!Y67+MANDAX!Y67+ORGON!Y67+SAIXANDULAAN!Y67+ULAANBADRAX!Y67+HATANBULAG!Y67+HOBSGOL!Y67+ERDENE!Y67+SAINSHAND!CV67+'ZAMIIN UUD'!BR67)</f>
        <v>3806853737.4000001</v>
      </c>
      <c r="AO67" s="132">
        <f>SUM(AIRAG!Z67+ALTANSHIREE!Z67+DALANGARGALAN!Z67+DELGEREH!Z67+IHHET!Z67+MANDAX!Z67+ORGON!Z67+SAIXANDULAAN!Z67+ULAANBADRAX!Z67+HATANBULAG!Z67+HOBSGOL!Z67+ERDENE!Z67+SAINSHAND!CW67+'ZAMIIN UUD'!BS67)</f>
        <v>-3829091562.5999999</v>
      </c>
      <c r="AP67" s="187">
        <f t="shared" si="4"/>
        <v>7635945300</v>
      </c>
      <c r="AQ67" s="187">
        <f t="shared" si="5"/>
        <v>3806853737.4000001</v>
      </c>
      <c r="AR67" s="187">
        <f t="shared" si="6"/>
        <v>-3829091562.5999999</v>
      </c>
      <c r="AS67" s="132">
        <f>SUM(AIRAG!AD67+ALTANSHIREE!AD67+DALANGARGALAN!AD67+DELGEREH!AD67+IHHET!AD67+MANDAX!AD67+ORGON!AD67+SAIXANDULAAN!AD67+ULAANBADRAX!AD67+HATANBULAG!AD67+HOBSGOL!AD67+ERDENE!AD67+SAINSHAND!DA67+'ZAMIIN UUD'!BW67)</f>
        <v>0</v>
      </c>
      <c r="AT67" s="132">
        <f>SUM(AIRAG!AE67+ALTANSHIREE!AE67+DALANGARGALAN!AE67+DELGEREH!AE67+IHHET!AE67+MANDAX!AE67+ORGON!AE67+SAIXANDULAAN!AE67+ULAANBADRAX!AE67+HATANBULAG!AE67+HOBSGOL!AE67+ERDENE!AE67+SAINSHAND!DB67+'ZAMIIN UUD'!BX67)</f>
        <v>0</v>
      </c>
      <c r="AU67" s="132">
        <f>SUM(AIRAG!AF67+ALTANSHIREE!AF67+DALANGARGALAN!AF67+DELGEREH!AF67+IHHET!AF67+MANDAX!AF67+ORGON!AF67+SAIXANDULAAN!AF67+ULAANBADRAX!AF67+HATANBULAG!AF67+HOBSGOL!AF67+ERDENE!AF67+SAINSHAND!DC67+'ZAMIIN UUD'!BY67)</f>
        <v>0</v>
      </c>
      <c r="AV67" s="132">
        <f>SUM(AIRAG!AG67+ALTANSHIREE!AG67+DALANGARGALAN!AG67+DELGEREH!AG67+IHHET!AG67+MANDAX!AG67+ORGON!AG67+SAIXANDULAAN!AG67+ULAANBADRAX!AG67+HATANBULAG!AG67+HOBSGOL!AG67+ERDENE!AG67+SAINSHAND!DD67+'ZAMIIN UUD'!BZ67)</f>
        <v>0</v>
      </c>
      <c r="AW67" s="132">
        <f>SUM(AIRAG!AH67+ALTANSHIREE!AH67+DALANGARGALAN!AH67+DELGEREH!AH67+IHHET!AH67+MANDAX!AH67+ORGON!AH67+SAIXANDULAAN!AH67+ULAANBADRAX!AH67+HATANBULAG!AH67+HOBSGOL!AH67+ERDENE!AH67+SAINSHAND!DE67+'ZAMIIN UUD'!CA67)</f>
        <v>0</v>
      </c>
      <c r="AX67" s="132">
        <f>SUM(AIRAG!AI67+ALTANSHIREE!AI67+DALANGARGALAN!AI67+DELGEREH!AI67+IHHET!AI67+MANDAX!AI67+ORGON!AI67+SAIXANDULAAN!AI67+ULAANBADRAX!AI67+HATANBULAG!AI67+HOBSGOL!AI67+ERDENE!AI67+SAINSHAND!DF67+'ZAMIIN UUD'!CB67)</f>
        <v>0</v>
      </c>
      <c r="AY67" s="187">
        <f t="shared" si="7"/>
        <v>0</v>
      </c>
      <c r="AZ67" s="187">
        <f t="shared" si="8"/>
        <v>0</v>
      </c>
      <c r="BA67" s="187">
        <f t="shared" si="9"/>
        <v>0</v>
      </c>
      <c r="BB67" s="187">
        <f t="shared" si="10"/>
        <v>7635945300</v>
      </c>
      <c r="BC67" s="187">
        <f t="shared" si="11"/>
        <v>3806853737.4000001</v>
      </c>
      <c r="BD67" s="187">
        <f t="shared" si="12"/>
        <v>-3829091562.5999999</v>
      </c>
    </row>
    <row r="68" spans="1:56">
      <c r="A68" s="13">
        <v>59</v>
      </c>
      <c r="B68" s="15" t="s">
        <v>85</v>
      </c>
      <c r="C68" s="132">
        <f>SUM(AIRAG!C68+ALTANSHIREE!C68+DALANGARGALAN!C68+DELGEREH!C68+IHHET!C68+MANDAX!C68+ORGON!C68+SAIXANDULAAN!C68+ULAANBADRAX!C68+HATANBULAG!C68+HOBSGOL!C68+ERDENE!C68+SAINSHAND!C68+'ZAMIIN UUD'!C68)</f>
        <v>0</v>
      </c>
      <c r="D68" s="132">
        <f>SUM(AIRAG!D68+ALTANSHIREE!D68+DALANGARGALAN!D68+DELGEREH!D68+IHHET!D68+MANDAX!D68+ORGON!D68+SAIXANDULAAN!D68+ULAANBADRAX!D68+HATANBULAG!D68+HOBSGOL!D68+ERDENE!D68+SAINSHAND!D68+'ZAMIIN UUD'!D68)</f>
        <v>0</v>
      </c>
      <c r="E68" s="132">
        <f>SUM(AIRAG!E68+ALTANSHIREE!E68+DALANGARGALAN!E68+DELGEREH!E68+IHHET!E68+MANDAX!E68+ORGON!E68+SAIXANDULAAN!E68+ULAANBADRAX!E68+HATANBULAG!E68+HOBSGOL!E68+ERDENE!E68+SAINSHAND!E68+'ZAMIIN UUD'!E68)</f>
        <v>0</v>
      </c>
      <c r="F68" s="132">
        <f>SUM(AIRAG!F68+ALTANSHIREE!F68+DALANGARGALAN!F68+DELGEREH!F68+IHHET!F68+MANDAX!F68+ORGON!F68+SAIXANDULAAN!F68+ULAANBADRAX!F68+HATANBULAG!F68+HOBSGOL!F68+ERDENE!F68+SAINSHAND!F68+SAINSHAND!L68+'ZAMIIN UUD'!F68)</f>
        <v>0</v>
      </c>
      <c r="G68" s="132">
        <f>SUM(AIRAG!G68+ALTANSHIREE!G68+DALANGARGALAN!G68+DELGEREH!G68+IHHET!G68+MANDAX!G68+ORGON!G68+SAIXANDULAAN!G68+ULAANBADRAX!G68+HATANBULAG!G68+HOBSGOL!G68+ERDENE!G68+SAINSHAND!G68+SAINSHAND!M68+'ZAMIIN UUD'!G68)</f>
        <v>0</v>
      </c>
      <c r="H68" s="132">
        <f>SUM(AIRAG!H68+ALTANSHIREE!H68+DALANGARGALAN!H68+DELGEREH!H68+IHHET!H68+MANDAX!H68+ORGON!H68+SAIXANDULAAN!H68+ULAANBADRAX!H68+HATANBULAG!H68+HOBSGOL!H68+ERDENE!H68+SAINSHAND!H68+SAINSHAND!N68+'ZAMIIN UUD'!H68)</f>
        <v>0</v>
      </c>
      <c r="I68" s="132">
        <f>SUM(SAINSHAND!I68+'ZAMIIN UUD'!I68)</f>
        <v>0</v>
      </c>
      <c r="J68" s="132">
        <f>SUM(SAINSHAND!J68+'ZAMIIN UUD'!J68)</f>
        <v>0</v>
      </c>
      <c r="K68" s="132">
        <f>SUM(SAINSHAND!K68+'ZAMIIN UUD'!K68)</f>
        <v>0</v>
      </c>
      <c r="L68" s="132">
        <f>SUM(SAINSHAND!O68+SAINSHAND!R68+'ZAMIIN UUD'!O68)</f>
        <v>0</v>
      </c>
      <c r="M68" s="132">
        <f>SUM(SAINSHAND!P68+SAINSHAND!S68+'ZAMIIN UUD'!P68)</f>
        <v>0</v>
      </c>
      <c r="N68" s="132">
        <f>SUM(SAINSHAND!Q68+SAINSHAND!T68+'ZAMIIN UUD'!Q68)</f>
        <v>0</v>
      </c>
      <c r="O68" s="132">
        <f>SUM(SAINSHAND!U68+'ZAMIIN UUD'!L68)</f>
        <v>0</v>
      </c>
      <c r="P68" s="132">
        <f>SUM(SAINSHAND!V68+'ZAMIIN UUD'!M68)</f>
        <v>0</v>
      </c>
      <c r="Q68" s="132">
        <f>SUM(SAINSHAND!W68+'ZAMIIN UUD'!N68)</f>
        <v>0</v>
      </c>
      <c r="R68" s="132">
        <f>SUM('ZAMIIN UUD'!R68)</f>
        <v>0</v>
      </c>
      <c r="S68" s="132">
        <f>SUM('ZAMIIN UUD'!S68)</f>
        <v>0</v>
      </c>
      <c r="T68" s="132">
        <f>SUM('ZAMIIN UUD'!T68)</f>
        <v>0</v>
      </c>
      <c r="U68" s="132">
        <f>SUM(AIRAG!I68+ALTANSHIREE!I68+DALANGARGALAN!I68+DELGEREH!I68+IHHET!I68+MANDAX!I68+ORGON!I68+SAIXANDULAAN!I68+ULAANBADRAX!I68+HATANBULAG!I68+HOBSGOL!I68+ERDENE!I68+SAINSHAND!X68+'ZAMIIN UUD'!U68)</f>
        <v>0</v>
      </c>
      <c r="V68" s="132">
        <f>SUM(AIRAG!J68+ALTANSHIREE!J68+DALANGARGALAN!J68+DELGEREH!J68+IHHET!J68+MANDAX!J68+ORGON!J68+SAIXANDULAAN!J68+ULAANBADRAX!J68+HATANBULAG!J68+HOBSGOL!J68+ERDENE!J68+SAINSHAND!Y68+'ZAMIIN UUD'!V68)</f>
        <v>0</v>
      </c>
      <c r="W68" s="132">
        <f>SUM(AIRAG!K68+ALTANSHIREE!K68+DALANGARGALAN!K68+DELGEREH!K68+IHHET!K68+MANDAX!K68+ORGON!K68+SAIXANDULAAN!K68+ULAANBADRAX!K68+HATANBULAG!K68+HOBSGOL!K68+ERDENE!K68+SAINSHAND!Z68+'ZAMIIN UUD'!W68)</f>
        <v>0</v>
      </c>
      <c r="X68" s="13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3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3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3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3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3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32">
        <f>SUM(AIRAG!R68+ALTANSHIREE!R68+DALANGARGALAN!R68+DELGEREH!R68+IHHET!R68+MANDAX!R68+ORGON!R68+SAIXANDULAAN!R68+ULAANBADRAX!R68+HATANBULAG!R68+HOBSGOL!R68+ERDENE!R68+SAINSHAND!CL68)</f>
        <v>0</v>
      </c>
      <c r="AE68" s="132">
        <f>SUM(AIRAG!S68+ALTANSHIREE!S68+DALANGARGALAN!S68+DELGEREH!S68+IHHET!S68+MANDAX!S68+ORGON!S68+SAIXANDULAAN!S68+ULAANBADRAX!S68+HATANBULAG!S68+HOBSGOL!S68+ERDENE!S68+SAINSHAND!CM68)</f>
        <v>0</v>
      </c>
      <c r="AF68" s="132">
        <f>SUM(AIRAG!T68+ALTANSHIREE!T68+DALANGARGALAN!T68+DELGEREH!T68+IHHET!T68+MANDAX!T68+ORGON!T68+SAIXANDULAAN!T68+ULAANBADRAX!T68+HATANBULAG!T68+HOBSGOL!T68+ERDENE!T68+SAINSHAND!CN68)</f>
        <v>0</v>
      </c>
      <c r="AG68" s="132">
        <f>SUM(SAINSHAND!CO68+'ZAMIIN UUD'!BK68)</f>
        <v>0</v>
      </c>
      <c r="AH68" s="132">
        <f>SUM(SAINSHAND!CP68+'ZAMIIN UUD'!BL68)</f>
        <v>0</v>
      </c>
      <c r="AI68" s="132">
        <f>SUM(SAINSHAND!CQ68+'ZAMIIN UUD'!BM68)</f>
        <v>0</v>
      </c>
      <c r="AJ68" s="187">
        <f t="shared" si="1"/>
        <v>0</v>
      </c>
      <c r="AK68" s="187">
        <f t="shared" si="2"/>
        <v>0</v>
      </c>
      <c r="AL68" s="187">
        <f t="shared" si="3"/>
        <v>0</v>
      </c>
      <c r="AM68" s="132">
        <f>SUM(AIRAG!X68+ALTANSHIREE!X68+DALANGARGALAN!X68+DELGEREH!X68+IHHET!X68+MANDAX!X68+ORGON!X68+SAIXANDULAAN!X68+ULAANBADRAX!X68+HATANBULAG!X68+HOBSGOL!X68+ERDENE!X68+SAINSHAND!CU68+'ZAMIIN UUD'!BQ68)</f>
        <v>0</v>
      </c>
      <c r="AN68" s="132">
        <f>SUM(AIRAG!Y68+ALTANSHIREE!Y68+DALANGARGALAN!Y68+DELGEREH!Y68+IHHET!Y68+MANDAX!Y68+ORGON!Y68+SAIXANDULAAN!Y68+ULAANBADRAX!Y68+HATANBULAG!Y68+HOBSGOL!Y68+ERDENE!Y68+SAINSHAND!CV68+'ZAMIIN UUD'!BR68)</f>
        <v>0</v>
      </c>
      <c r="AO68" s="132">
        <f>SUM(AIRAG!Z68+ALTANSHIREE!Z68+DALANGARGALAN!Z68+DELGEREH!Z68+IHHET!Z68+MANDAX!Z68+ORGON!Z68+SAIXANDULAAN!Z68+ULAANBADRAX!Z68+HATANBULAG!Z68+HOBSGOL!Z68+ERDENE!Z68+SAINSHAND!CW68+'ZAMIIN UUD'!BS68)</f>
        <v>0</v>
      </c>
      <c r="AP68" s="187">
        <f t="shared" si="4"/>
        <v>0</v>
      </c>
      <c r="AQ68" s="187">
        <f t="shared" si="5"/>
        <v>0</v>
      </c>
      <c r="AR68" s="187">
        <f t="shared" si="6"/>
        <v>0</v>
      </c>
      <c r="AS68" s="132">
        <f>SUM(AIRAG!AD68+ALTANSHIREE!AD68+DALANGARGALAN!AD68+DELGEREH!AD68+IHHET!AD68+MANDAX!AD68+ORGON!AD68+SAIXANDULAAN!AD68+ULAANBADRAX!AD68+HATANBULAG!AD68+HOBSGOL!AD68+ERDENE!AD68+SAINSHAND!DA68+'ZAMIIN UUD'!BW68)</f>
        <v>0</v>
      </c>
      <c r="AT68" s="132">
        <f>SUM(AIRAG!AE68+ALTANSHIREE!AE68+DALANGARGALAN!AE68+DELGEREH!AE68+IHHET!AE68+MANDAX!AE68+ORGON!AE68+SAIXANDULAAN!AE68+ULAANBADRAX!AE68+HATANBULAG!AE68+HOBSGOL!AE68+ERDENE!AE68+SAINSHAND!DB68+'ZAMIIN UUD'!BX68)</f>
        <v>0</v>
      </c>
      <c r="AU68" s="132">
        <f>SUM(AIRAG!AF68+ALTANSHIREE!AF68+DALANGARGALAN!AF68+DELGEREH!AF68+IHHET!AF68+MANDAX!AF68+ORGON!AF68+SAIXANDULAAN!AF68+ULAANBADRAX!AF68+HATANBULAG!AF68+HOBSGOL!AF68+ERDENE!AF68+SAINSHAND!DC68+'ZAMIIN UUD'!BY68)</f>
        <v>0</v>
      </c>
      <c r="AV68" s="132">
        <f>SUM(AIRAG!AG68+ALTANSHIREE!AG68+DALANGARGALAN!AG68+DELGEREH!AG68+IHHET!AG68+MANDAX!AG68+ORGON!AG68+SAIXANDULAAN!AG68+ULAANBADRAX!AG68+HATANBULAG!AG68+HOBSGOL!AG68+ERDENE!AG68+SAINSHAND!DD68+'ZAMIIN UUD'!BZ68)</f>
        <v>0</v>
      </c>
      <c r="AW68" s="132">
        <f>SUM(AIRAG!AH68+ALTANSHIREE!AH68+DALANGARGALAN!AH68+DELGEREH!AH68+IHHET!AH68+MANDAX!AH68+ORGON!AH68+SAIXANDULAAN!AH68+ULAANBADRAX!AH68+HATANBULAG!AH68+HOBSGOL!AH68+ERDENE!AH68+SAINSHAND!DE68+'ZAMIIN UUD'!CA68)</f>
        <v>0</v>
      </c>
      <c r="AX68" s="132">
        <f>SUM(AIRAG!AI68+ALTANSHIREE!AI68+DALANGARGALAN!AI68+DELGEREH!AI68+IHHET!AI68+MANDAX!AI68+ORGON!AI68+SAIXANDULAAN!AI68+ULAANBADRAX!AI68+HATANBULAG!AI68+HOBSGOL!AI68+ERDENE!AI68+SAINSHAND!DF68+'ZAMIIN UUD'!CB68)</f>
        <v>0</v>
      </c>
      <c r="AY68" s="187">
        <f t="shared" si="7"/>
        <v>0</v>
      </c>
      <c r="AZ68" s="187">
        <f t="shared" si="8"/>
        <v>0</v>
      </c>
      <c r="BA68" s="187">
        <f t="shared" si="9"/>
        <v>0</v>
      </c>
      <c r="BB68" s="187">
        <f t="shared" si="10"/>
        <v>0</v>
      </c>
      <c r="BC68" s="187">
        <f t="shared" si="11"/>
        <v>0</v>
      </c>
      <c r="BD68" s="187">
        <f t="shared" si="12"/>
        <v>0</v>
      </c>
    </row>
    <row r="69" spans="1:56">
      <c r="A69" s="13"/>
      <c r="B69" s="385" t="s">
        <v>270</v>
      </c>
      <c r="C69" s="132"/>
      <c r="D69" s="132"/>
      <c r="E69" s="132">
        <f>SUM(AIRAG!E69+ALTANSHIREE!E69+DALANGARGALAN!E69+DELGEREH!E69+IHHET!E69+MANDAX!E69+ORGON!E69+SAIXANDULAAN!E69+ULAANBADRAX!E69+HATANBULAG!E69+HOBSGOL!E69+ERDENE!E69+SAINSHAND!E69+'ZAMIIN UUD'!E69)</f>
        <v>0</v>
      </c>
      <c r="F69" s="132">
        <f>SUM(AIRAG!F69+ALTANSHIREE!F69+DALANGARGALAN!F69+DELGEREH!F69+IHHET!F69+MANDAX!F69+ORGON!F69+SAIXANDULAAN!F69+ULAANBADRAX!F69+HATANBULAG!F69+HOBSGOL!F69+ERDENE!F69+SAINSHAND!F69+SAINSHAND!L69+'ZAMIIN UUD'!F69)</f>
        <v>0</v>
      </c>
      <c r="G69" s="132">
        <f>SUM(AIRAG!G69+ALTANSHIREE!G69+DALANGARGALAN!G69+DELGEREH!G69+IHHET!G69+MANDAX!G69+ORGON!G69+SAIXANDULAAN!G69+ULAANBADRAX!G69+HATANBULAG!G69+HOBSGOL!G69+ERDENE!G69+SAINSHAND!G69+SAINSHAND!M69+'ZAMIIN UUD'!G69)</f>
        <v>0</v>
      </c>
      <c r="H69" s="132">
        <f>SUM(AIRAG!H69+ALTANSHIREE!H69+DALANGARGALAN!H69+DELGEREH!H69+IHHET!H69+MANDAX!H69+ORGON!H69+SAIXANDULAAN!H69+ULAANBADRAX!H69+HATANBULAG!H69+HOBSGOL!H69+ERDENE!H69+SAINSHAND!H69+SAINSHAND!N69+'ZAMIIN UUD'!H69)</f>
        <v>0</v>
      </c>
      <c r="I69" s="132"/>
      <c r="J69" s="132"/>
      <c r="K69" s="132"/>
      <c r="L69" s="132"/>
      <c r="M69" s="132"/>
      <c r="N69" s="132"/>
      <c r="O69" s="132"/>
      <c r="P69" s="132"/>
      <c r="Q69" s="132"/>
      <c r="R69" s="132"/>
      <c r="S69" s="132"/>
      <c r="T69" s="132"/>
      <c r="U69" s="132"/>
      <c r="V69" s="132"/>
      <c r="W69" s="132"/>
      <c r="X69" s="132"/>
      <c r="Y69" s="132"/>
      <c r="Z69" s="132"/>
      <c r="AA69" s="132"/>
      <c r="AB69" s="132"/>
      <c r="AC69" s="132"/>
      <c r="AD69" s="132"/>
      <c r="AE69" s="132"/>
      <c r="AF69" s="132"/>
      <c r="AG69" s="132"/>
      <c r="AH69" s="132"/>
      <c r="AI69" s="132"/>
      <c r="AJ69" s="187">
        <f t="shared" si="1"/>
        <v>0</v>
      </c>
      <c r="AK69" s="187">
        <f t="shared" si="2"/>
        <v>0</v>
      </c>
      <c r="AL69" s="187">
        <f t="shared" si="3"/>
        <v>0</v>
      </c>
      <c r="AM69" s="132"/>
      <c r="AN69" s="132"/>
      <c r="AO69" s="132"/>
      <c r="AP69" s="187"/>
      <c r="AQ69" s="187"/>
      <c r="AR69" s="187"/>
      <c r="AS69" s="132"/>
      <c r="AT69" s="132"/>
      <c r="AU69" s="132"/>
      <c r="AV69" s="132"/>
      <c r="AW69" s="132"/>
      <c r="AX69" s="132"/>
      <c r="AY69" s="187"/>
      <c r="AZ69" s="187"/>
      <c r="BA69" s="187"/>
      <c r="BB69" s="187">
        <f t="shared" si="10"/>
        <v>0</v>
      </c>
      <c r="BC69" s="187">
        <f t="shared" si="11"/>
        <v>0</v>
      </c>
      <c r="BD69" s="187">
        <f t="shared" si="12"/>
        <v>0</v>
      </c>
    </row>
    <row r="70" spans="1:56">
      <c r="A70" s="13">
        <v>60</v>
      </c>
      <c r="B70" s="15" t="s">
        <v>56</v>
      </c>
      <c r="C70" s="132">
        <f>SUM(AIRAG!C70+ALTANSHIREE!C70+DALANGARGALAN!C70+DELGEREH!C70+IHHET!C70+MANDAX!C70+ORGON!C70+SAIXANDULAAN!C70+ULAANBADRAX!C70+HATANBULAG!C70+HOBSGOL!C70+ERDENE!C70+SAINSHAND!C70+'ZAMIIN UUD'!C70)</f>
        <v>20000000</v>
      </c>
      <c r="D70" s="132">
        <f>SUM(AIRAG!D70+ALTANSHIREE!D70+DALANGARGALAN!D70+DELGEREH!D70+IHHET!D70+MANDAX!D70+ORGON!D70+SAIXANDULAAN!D70+ULAANBADRAX!D70+HATANBULAG!D70+HOBSGOL!D70+ERDENE!D70+SAINSHAND!D70+'ZAMIIN UUD'!D70)</f>
        <v>0</v>
      </c>
      <c r="E70" s="132">
        <f>SUM(AIRAG!E70+ALTANSHIREE!E70+DALANGARGALAN!E70+DELGEREH!E70+IHHET!E70+MANDAX!E70+ORGON!E70+SAIXANDULAAN!E70+ULAANBADRAX!E70+HATANBULAG!E70+HOBSGOL!E70+ERDENE!E70+SAINSHAND!E70+'ZAMIIN UUD'!E70)</f>
        <v>0</v>
      </c>
      <c r="F70" s="132">
        <f>SUM(AIRAG!F70+ALTANSHIREE!F70+DALANGARGALAN!F70+DELGEREH!F70+IHHET!F70+MANDAX!F70+ORGON!F70+SAIXANDULAAN!F70+ULAANBADRAX!F70+HATANBULAG!F70+HOBSGOL!F70+ERDENE!F70+SAINSHAND!F70+SAINSHAND!L70+'ZAMIIN UUD'!F70)</f>
        <v>449400000</v>
      </c>
      <c r="G70" s="132">
        <f>SUM(AIRAG!G70+ALTANSHIREE!G70+DALANGARGALAN!G70+DELGEREH!G70+IHHET!G70+MANDAX!G70+ORGON!G70+SAIXANDULAAN!G70+ULAANBADRAX!G70+HATANBULAG!G70+HOBSGOL!G70+ERDENE!G70+SAINSHAND!G70+SAINSHAND!M70+'ZAMIIN UUD'!G70)</f>
        <v>359600000</v>
      </c>
      <c r="H70" s="132">
        <f>SUM(AIRAG!H70+ALTANSHIREE!H70+DALANGARGALAN!H70+DELGEREH!H70+IHHET!H70+MANDAX!H70+ORGON!H70+SAIXANDULAAN!H70+ULAANBADRAX!H70+HATANBULAG!H70+HOBSGOL!H70+ERDENE!H70+SAINSHAND!H70+SAINSHAND!N70+'ZAMIIN UUD'!H70)</f>
        <v>0</v>
      </c>
      <c r="I70" s="132">
        <f>SUM(SAINSHAND!I70+'ZAMIIN UUD'!I70)</f>
        <v>0</v>
      </c>
      <c r="J70" s="132">
        <f>SUM(SAINSHAND!J70+'ZAMIIN UUD'!J70)</f>
        <v>0</v>
      </c>
      <c r="K70" s="132">
        <f>SUM(SAINSHAND!K70+'ZAMIIN UUD'!K70)</f>
        <v>0</v>
      </c>
      <c r="L70" s="132">
        <f>SUM(SAINSHAND!O70+SAINSHAND!R70+'ZAMIIN UUD'!O70)</f>
        <v>0</v>
      </c>
      <c r="M70" s="132">
        <f>SUM(SAINSHAND!P70+SAINSHAND!S70+'ZAMIIN UUD'!P70)</f>
        <v>0</v>
      </c>
      <c r="N70" s="132">
        <f>SUM(SAINSHAND!Q70+SAINSHAND!T70+'ZAMIIN UUD'!Q70)</f>
        <v>0</v>
      </c>
      <c r="O70" s="132">
        <f>SUM(SAINSHAND!U70+'ZAMIIN UUD'!L70)</f>
        <v>0</v>
      </c>
      <c r="P70" s="132">
        <f>SUM(SAINSHAND!V70+'ZAMIIN UUD'!M70)</f>
        <v>0</v>
      </c>
      <c r="Q70" s="132">
        <f>SUM(SAINSHAND!W70+'ZAMIIN UUD'!N70)</f>
        <v>0</v>
      </c>
      <c r="R70" s="132">
        <f>SUM('ZAMIIN UUD'!R70)</f>
        <v>0</v>
      </c>
      <c r="S70" s="132">
        <f>SUM('ZAMIIN UUD'!S70)</f>
        <v>0</v>
      </c>
      <c r="T70" s="132">
        <f>SUM('ZAMIIN UUD'!T70)</f>
        <v>0</v>
      </c>
      <c r="U70" s="132">
        <f>SUM(AIRAG!I70+ALTANSHIREE!I70+DALANGARGALAN!I70+DELGEREH!I70+IHHET!I70+MANDAX!I70+ORGON!I70+SAIXANDULAAN!I70+ULAANBADRAX!I70+HATANBULAG!I70+HOBSGOL!I70+ERDENE!I70+SAINSHAND!X70+'ZAMIIN UUD'!U70)</f>
        <v>0</v>
      </c>
      <c r="V70" s="132">
        <f>SUM(AIRAG!J70+ALTANSHIREE!J70+DALANGARGALAN!J70+DELGEREH!J70+IHHET!J70+MANDAX!J70+ORGON!J70+SAIXANDULAAN!J70+ULAANBADRAX!J70+HATANBULAG!J70+HOBSGOL!J70+ERDENE!J70+SAINSHAND!Y70+'ZAMIIN UUD'!V70)</f>
        <v>0</v>
      </c>
      <c r="W70" s="132">
        <f>SUM(AIRAG!K70+ALTANSHIREE!K70+DALANGARGALAN!K70+DELGEREH!K70+IHHET!K70+MANDAX!K70+ORGON!K70+SAIXANDULAAN!K70+ULAANBADRAX!K70+HATANBULAG!K70+HOBSGOL!K70+ERDENE!K70+SAINSHAND!Z70+'ZAMIIN UUD'!W70)</f>
        <v>0</v>
      </c>
      <c r="X70" s="13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3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3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3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3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3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32">
        <f>SUM(AIRAG!R70+ALTANSHIREE!R70+DALANGARGALAN!R70+DELGEREH!R70+IHHET!R70+MANDAX!R70+ORGON!R70+SAIXANDULAAN!R70+ULAANBADRAX!R70+HATANBULAG!R70+HOBSGOL!R70+ERDENE!R70+SAINSHAND!CL70)</f>
        <v>0</v>
      </c>
      <c r="AE70" s="132">
        <f>SUM(AIRAG!S70+ALTANSHIREE!S70+DALANGARGALAN!S70+DELGEREH!S70+IHHET!S70+MANDAX!S70+ORGON!S70+SAIXANDULAAN!S70+ULAANBADRAX!S70+HATANBULAG!S70+HOBSGOL!S70+ERDENE!S70+SAINSHAND!CM70)</f>
        <v>0</v>
      </c>
      <c r="AF70" s="132">
        <f>SUM(AIRAG!T70+ALTANSHIREE!T70+DALANGARGALAN!T70+DELGEREH!T70+IHHET!T70+MANDAX!T70+ORGON!T70+SAIXANDULAAN!T70+ULAANBADRAX!T70+HATANBULAG!T70+HOBSGOL!T70+ERDENE!T70+SAINSHAND!CN70)</f>
        <v>0</v>
      </c>
      <c r="AG70" s="132">
        <f>SUM(SAINSHAND!CO70+'ZAMIIN UUD'!BK70)</f>
        <v>0</v>
      </c>
      <c r="AH70" s="132">
        <f>SUM(SAINSHAND!CP70+'ZAMIIN UUD'!BL70)</f>
        <v>0</v>
      </c>
      <c r="AI70" s="132">
        <f>SUM(SAINSHAND!CQ70+'ZAMIIN UUD'!BM70)</f>
        <v>0</v>
      </c>
      <c r="AJ70" s="187">
        <f t="shared" si="1"/>
        <v>469400000</v>
      </c>
      <c r="AK70" s="187">
        <f t="shared" si="2"/>
        <v>359600000</v>
      </c>
      <c r="AL70" s="187">
        <f t="shared" si="3"/>
        <v>0</v>
      </c>
      <c r="AM70" s="132">
        <f>SUM(AIRAG!X70+ALTANSHIREE!X70+DALANGARGALAN!X70+DELGEREH!X70+IHHET!X70+MANDAX!X70+ORGON!X70+SAIXANDULAAN!X70+ULAANBADRAX!X70+HATANBULAG!X70+HOBSGOL!X70+ERDENE!X70+SAINSHAND!CU70+'ZAMIIN UUD'!BQ70)</f>
        <v>0</v>
      </c>
      <c r="AN70" s="132">
        <f>SUM(AIRAG!Y70+ALTANSHIREE!Y70+DALANGARGALAN!Y70+DELGEREH!Y70+IHHET!Y70+MANDAX!Y70+ORGON!Y70+SAIXANDULAAN!Y70+ULAANBADRAX!Y70+HATANBULAG!Y70+HOBSGOL!Y70+ERDENE!Y70+SAINSHAND!CV70+'ZAMIIN UUD'!BR70)</f>
        <v>0</v>
      </c>
      <c r="AO70" s="132">
        <f>SUM(AIRAG!Z70+ALTANSHIREE!Z70+DALANGARGALAN!Z70+DELGEREH!Z70+IHHET!Z70+MANDAX!Z70+ORGON!Z70+SAIXANDULAAN!Z70+ULAANBADRAX!Z70+HATANBULAG!Z70+HOBSGOL!Z70+ERDENE!Z70+SAINSHAND!CW70+'ZAMIIN UUD'!BS70)</f>
        <v>0</v>
      </c>
      <c r="AP70" s="187">
        <f t="shared" si="4"/>
        <v>0</v>
      </c>
      <c r="AQ70" s="187">
        <f t="shared" si="5"/>
        <v>0</v>
      </c>
      <c r="AR70" s="187">
        <f t="shared" si="6"/>
        <v>0</v>
      </c>
      <c r="AS70" s="132">
        <f>SUM(AIRAG!AD70+ALTANSHIREE!AD70+DALANGARGALAN!AD70+DELGEREH!AD70+IHHET!AD70+MANDAX!AD70+ORGON!AD70+SAIXANDULAAN!AD70+ULAANBADRAX!AD70+HATANBULAG!AD70+HOBSGOL!AD70+ERDENE!AD70+SAINSHAND!DA70+'ZAMIIN UUD'!BW70)</f>
        <v>0</v>
      </c>
      <c r="AT70" s="132">
        <f>SUM(AIRAG!AE70+ALTANSHIREE!AE70+DALANGARGALAN!AE70+DELGEREH!AE70+IHHET!AE70+MANDAX!AE70+ORGON!AE70+SAIXANDULAAN!AE70+ULAANBADRAX!AE70+HATANBULAG!AE70+HOBSGOL!AE70+ERDENE!AE70+SAINSHAND!DB70+'ZAMIIN UUD'!BX70)</f>
        <v>0</v>
      </c>
      <c r="AU70" s="132">
        <f>SUM(AIRAG!AF70+ALTANSHIREE!AF70+DALANGARGALAN!AF70+DELGEREH!AF70+IHHET!AF70+MANDAX!AF70+ORGON!AF70+SAIXANDULAAN!AF70+ULAANBADRAX!AF70+HATANBULAG!AF70+HOBSGOL!AF70+ERDENE!AF70+SAINSHAND!DC70+'ZAMIIN UUD'!BY70)</f>
        <v>0</v>
      </c>
      <c r="AV70" s="132">
        <f>SUM(AIRAG!AG70+ALTANSHIREE!AG70+DALANGARGALAN!AG70+DELGEREH!AG70+IHHET!AG70+MANDAX!AG70+ORGON!AG70+SAIXANDULAAN!AG70+ULAANBADRAX!AG70+HATANBULAG!AG70+HOBSGOL!AG70+ERDENE!AG70+SAINSHAND!DD70+'ZAMIIN UUD'!BZ70)</f>
        <v>0</v>
      </c>
      <c r="AW70" s="132">
        <f>SUM(AIRAG!AH70+ALTANSHIREE!AH70+DALANGARGALAN!AH70+DELGEREH!AH70+IHHET!AH70+MANDAX!AH70+ORGON!AH70+SAIXANDULAAN!AH70+ULAANBADRAX!AH70+HATANBULAG!AH70+HOBSGOL!AH70+ERDENE!AH70+SAINSHAND!DE70+'ZAMIIN UUD'!CA70)</f>
        <v>0</v>
      </c>
      <c r="AX70" s="132">
        <f>SUM(AIRAG!AI70+ALTANSHIREE!AI70+DALANGARGALAN!AI70+DELGEREH!AI70+IHHET!AI70+MANDAX!AI70+ORGON!AI70+SAIXANDULAAN!AI70+ULAANBADRAX!AI70+HATANBULAG!AI70+HOBSGOL!AI70+ERDENE!AI70+SAINSHAND!DF70+'ZAMIIN UUD'!CB70)</f>
        <v>0</v>
      </c>
      <c r="AY70" s="187">
        <f t="shared" si="7"/>
        <v>0</v>
      </c>
      <c r="AZ70" s="187">
        <f t="shared" si="8"/>
        <v>0</v>
      </c>
      <c r="BA70" s="187">
        <f t="shared" si="9"/>
        <v>0</v>
      </c>
      <c r="BB70" s="187">
        <f t="shared" si="10"/>
        <v>469400000</v>
      </c>
      <c r="BC70" s="187">
        <f t="shared" si="11"/>
        <v>359600000</v>
      </c>
      <c r="BD70" s="187">
        <f t="shared" si="12"/>
        <v>0</v>
      </c>
    </row>
    <row r="71" spans="1:56">
      <c r="A71" s="13">
        <v>61</v>
      </c>
      <c r="B71" s="15" t="s">
        <v>57</v>
      </c>
      <c r="C71" s="132">
        <f>SUM(AIRAG!C71+ALTANSHIREE!C71+DALANGARGALAN!C71+DELGEREH!C71+IHHET!C71+MANDAX!C71+ORGON!C71+SAIXANDULAAN!C71+ULAANBADRAX!C71+HATANBULAG!C71+HOBSGOL!C71+ERDENE!C71+SAINSHAND!C71+'ZAMIIN UUD'!C71)</f>
        <v>0</v>
      </c>
      <c r="D71" s="132">
        <f>SUM(AIRAG!D71+ALTANSHIREE!D71+DALANGARGALAN!D71+DELGEREH!D71+IHHET!D71+MANDAX!D71+ORGON!D71+SAIXANDULAAN!D71+ULAANBADRAX!D71+HATANBULAG!D71+HOBSGOL!D71+ERDENE!D71+SAINSHAND!D71+'ZAMIIN UUD'!D71)</f>
        <v>0</v>
      </c>
      <c r="E71" s="132">
        <f>SUM(AIRAG!E71+ALTANSHIREE!E71+DALANGARGALAN!E71+DELGEREH!E71+IHHET!E71+MANDAX!E71+ORGON!E71+SAIXANDULAAN!E71+ULAANBADRAX!E71+HATANBULAG!E71+HOBSGOL!E71+ERDENE!E71+SAINSHAND!E71+'ZAMIIN UUD'!E71)</f>
        <v>0</v>
      </c>
      <c r="F71" s="132">
        <f>SUM(AIRAG!F71+ALTANSHIREE!F71+DALANGARGALAN!F71+DELGEREH!F71+IHHET!F71+MANDAX!F71+ORGON!F71+SAIXANDULAAN!F71+ULAANBADRAX!F71+HATANBULAG!F71+HOBSGOL!F71+ERDENE!F71+SAINSHAND!F71+SAINSHAND!L71+'ZAMIIN UUD'!F71)</f>
        <v>0</v>
      </c>
      <c r="G71" s="132">
        <f>SUM(AIRAG!G71+ALTANSHIREE!G71+DALANGARGALAN!G71+DELGEREH!G71+IHHET!G71+MANDAX!G71+ORGON!G71+SAIXANDULAAN!G71+ULAANBADRAX!G71+HATANBULAG!G71+HOBSGOL!G71+ERDENE!G71+SAINSHAND!G71+SAINSHAND!M71+'ZAMIIN UUD'!G71)</f>
        <v>0</v>
      </c>
      <c r="H71" s="132">
        <f>SUM(AIRAG!H71+ALTANSHIREE!H71+DALANGARGALAN!H71+DELGEREH!H71+IHHET!H71+MANDAX!H71+ORGON!H71+SAIXANDULAAN!H71+ULAANBADRAX!H71+HATANBULAG!H71+HOBSGOL!H71+ERDENE!H71+SAINSHAND!H71+SAINSHAND!N71+'ZAMIIN UUD'!H71)</f>
        <v>0</v>
      </c>
      <c r="I71" s="132">
        <f>SUM(SAINSHAND!I71+'ZAMIIN UUD'!I71)</f>
        <v>0</v>
      </c>
      <c r="J71" s="132">
        <f>SUM(SAINSHAND!J71+'ZAMIIN UUD'!J71)</f>
        <v>0</v>
      </c>
      <c r="K71" s="132">
        <f>SUM(SAINSHAND!K71+'ZAMIIN UUD'!K71)</f>
        <v>0</v>
      </c>
      <c r="L71" s="132">
        <f>SUM(SAINSHAND!O71+SAINSHAND!R71+'ZAMIIN UUD'!O71)</f>
        <v>0</v>
      </c>
      <c r="M71" s="132">
        <f>SUM(SAINSHAND!P71+SAINSHAND!S71+'ZAMIIN UUD'!P71)</f>
        <v>0</v>
      </c>
      <c r="N71" s="132">
        <f>SUM(SAINSHAND!Q71+SAINSHAND!T71+'ZAMIIN UUD'!Q71)</f>
        <v>0</v>
      </c>
      <c r="O71" s="132">
        <f>SUM(SAINSHAND!U71+'ZAMIIN UUD'!L71)</f>
        <v>0</v>
      </c>
      <c r="P71" s="132">
        <f>SUM(SAINSHAND!V71+'ZAMIIN UUD'!M71)</f>
        <v>0</v>
      </c>
      <c r="Q71" s="132">
        <f>SUM(SAINSHAND!W71+'ZAMIIN UUD'!N71)</f>
        <v>0</v>
      </c>
      <c r="R71" s="132">
        <f>SUM('ZAMIIN UUD'!R71)</f>
        <v>0</v>
      </c>
      <c r="S71" s="132">
        <f>SUM('ZAMIIN UUD'!S71)</f>
        <v>0</v>
      </c>
      <c r="T71" s="132">
        <f>SUM('ZAMIIN UUD'!T71)</f>
        <v>0</v>
      </c>
      <c r="U71" s="132">
        <f>SUM(AIRAG!I71+ALTANSHIREE!I71+DALANGARGALAN!I71+DELGEREH!I71+IHHET!I71+MANDAX!I71+ORGON!I71+SAIXANDULAAN!I71+ULAANBADRAX!I71+HATANBULAG!I71+HOBSGOL!I71+ERDENE!I71+SAINSHAND!X71+'ZAMIIN UUD'!U71)</f>
        <v>0</v>
      </c>
      <c r="V71" s="132">
        <f>SUM(AIRAG!J71+ALTANSHIREE!J71+DALANGARGALAN!J71+DELGEREH!J71+IHHET!J71+MANDAX!J71+ORGON!J71+SAIXANDULAAN!J71+ULAANBADRAX!J71+HATANBULAG!J71+HOBSGOL!J71+ERDENE!J71+SAINSHAND!Y71+'ZAMIIN UUD'!V71)</f>
        <v>0</v>
      </c>
      <c r="W71" s="132">
        <f>SUM(AIRAG!K71+ALTANSHIREE!K71+DALANGARGALAN!K71+DELGEREH!K71+IHHET!K71+MANDAX!K71+ORGON!K71+SAIXANDULAAN!K71+ULAANBADRAX!K71+HATANBULAG!K71+HOBSGOL!K71+ERDENE!K71+SAINSHAND!Z71+'ZAMIIN UUD'!W71)</f>
        <v>0</v>
      </c>
      <c r="X71" s="13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3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3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3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3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3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32">
        <f>SUM(AIRAG!R71+ALTANSHIREE!R71+DALANGARGALAN!R71+DELGEREH!R71+IHHET!R71+MANDAX!R71+ORGON!R71+SAIXANDULAAN!R71+ULAANBADRAX!R71+HATANBULAG!R71+HOBSGOL!R71+ERDENE!R71+SAINSHAND!CL71)</f>
        <v>0</v>
      </c>
      <c r="AE71" s="132">
        <f>SUM(AIRAG!S71+ALTANSHIREE!S71+DALANGARGALAN!S71+DELGEREH!S71+IHHET!S71+MANDAX!S71+ORGON!S71+SAIXANDULAAN!S71+ULAANBADRAX!S71+HATANBULAG!S71+HOBSGOL!S71+ERDENE!S71+SAINSHAND!CM71)</f>
        <v>0</v>
      </c>
      <c r="AF71" s="132">
        <f>SUM(AIRAG!T71+ALTANSHIREE!T71+DALANGARGALAN!T71+DELGEREH!T71+IHHET!T71+MANDAX!T71+ORGON!T71+SAIXANDULAAN!T71+ULAANBADRAX!T71+HATANBULAG!T71+HOBSGOL!T71+ERDENE!T71+SAINSHAND!CN71)</f>
        <v>0</v>
      </c>
      <c r="AG71" s="132">
        <f>SUM(SAINSHAND!CO71+'ZAMIIN UUD'!BK71)</f>
        <v>0</v>
      </c>
      <c r="AH71" s="132">
        <f>SUM(SAINSHAND!CP71+'ZAMIIN UUD'!BL71)</f>
        <v>0</v>
      </c>
      <c r="AI71" s="132">
        <f>SUM(SAINSHAND!CQ71+'ZAMIIN UUD'!BM71)</f>
        <v>0</v>
      </c>
      <c r="AJ71" s="187">
        <f t="shared" si="1"/>
        <v>0</v>
      </c>
      <c r="AK71" s="187">
        <f t="shared" si="2"/>
        <v>0</v>
      </c>
      <c r="AL71" s="187">
        <f t="shared" si="3"/>
        <v>0</v>
      </c>
      <c r="AM71" s="132">
        <f>SUM(AIRAG!X71+ALTANSHIREE!X71+DALANGARGALAN!X71+DELGEREH!X71+IHHET!X71+MANDAX!X71+ORGON!X71+SAIXANDULAAN!X71+ULAANBADRAX!X71+HATANBULAG!X71+HOBSGOL!X71+ERDENE!X71+SAINSHAND!CU71+'ZAMIIN UUD'!BQ71)</f>
        <v>0</v>
      </c>
      <c r="AN71" s="132">
        <f>SUM(AIRAG!Y71+ALTANSHIREE!Y71+DALANGARGALAN!Y71+DELGEREH!Y71+IHHET!Y71+MANDAX!Y71+ORGON!Y71+SAIXANDULAAN!Y71+ULAANBADRAX!Y71+HATANBULAG!Y71+HOBSGOL!Y71+ERDENE!Y71+SAINSHAND!CV71+'ZAMIIN UUD'!BR71)</f>
        <v>0</v>
      </c>
      <c r="AO71" s="132">
        <f>SUM(AIRAG!Z71+ALTANSHIREE!Z71+DALANGARGALAN!Z71+DELGEREH!Z71+IHHET!Z71+MANDAX!Z71+ORGON!Z71+SAIXANDULAAN!Z71+ULAANBADRAX!Z71+HATANBULAG!Z71+HOBSGOL!Z71+ERDENE!Z71+SAINSHAND!CW71+'ZAMIIN UUD'!BS71)</f>
        <v>0</v>
      </c>
      <c r="AP71" s="187">
        <f t="shared" si="4"/>
        <v>0</v>
      </c>
      <c r="AQ71" s="187">
        <f t="shared" si="5"/>
        <v>0</v>
      </c>
      <c r="AR71" s="187">
        <f t="shared" si="6"/>
        <v>0</v>
      </c>
      <c r="AS71" s="132">
        <f>SUM(AIRAG!AD71+ALTANSHIREE!AD71+DALANGARGALAN!AD71+DELGEREH!AD71+IHHET!AD71+MANDAX!AD71+ORGON!AD71+SAIXANDULAAN!AD71+ULAANBADRAX!AD71+HATANBULAG!AD71+HOBSGOL!AD71+ERDENE!AD71+SAINSHAND!DA71+'ZAMIIN UUD'!BW71)</f>
        <v>0</v>
      </c>
      <c r="AT71" s="132">
        <f>SUM(AIRAG!AE71+ALTANSHIREE!AE71+DALANGARGALAN!AE71+DELGEREH!AE71+IHHET!AE71+MANDAX!AE71+ORGON!AE71+SAIXANDULAAN!AE71+ULAANBADRAX!AE71+HATANBULAG!AE71+HOBSGOL!AE71+ERDENE!AE71+SAINSHAND!DB71+'ZAMIIN UUD'!BX71)</f>
        <v>0</v>
      </c>
      <c r="AU71" s="132">
        <f>SUM(AIRAG!AF71+ALTANSHIREE!AF71+DALANGARGALAN!AF71+DELGEREH!AF71+IHHET!AF71+MANDAX!AF71+ORGON!AF71+SAIXANDULAAN!AF71+ULAANBADRAX!AF71+HATANBULAG!AF71+HOBSGOL!AF71+ERDENE!AF71+SAINSHAND!DC71+'ZAMIIN UUD'!BY71)</f>
        <v>0</v>
      </c>
      <c r="AV71" s="132">
        <f>SUM(AIRAG!AG71+ALTANSHIREE!AG71+DALANGARGALAN!AG71+DELGEREH!AG71+IHHET!AG71+MANDAX!AG71+ORGON!AG71+SAIXANDULAAN!AG71+ULAANBADRAX!AG71+HATANBULAG!AG71+HOBSGOL!AG71+ERDENE!AG71+SAINSHAND!DD71+'ZAMIIN UUD'!BZ71)</f>
        <v>0</v>
      </c>
      <c r="AW71" s="132">
        <f>SUM(AIRAG!AH71+ALTANSHIREE!AH71+DALANGARGALAN!AH71+DELGEREH!AH71+IHHET!AH71+MANDAX!AH71+ORGON!AH71+SAIXANDULAAN!AH71+ULAANBADRAX!AH71+HATANBULAG!AH71+HOBSGOL!AH71+ERDENE!AH71+SAINSHAND!DE71+'ZAMIIN UUD'!CA71)</f>
        <v>0</v>
      </c>
      <c r="AX71" s="132">
        <f>SUM(AIRAG!AI71+ALTANSHIREE!AI71+DALANGARGALAN!AI71+DELGEREH!AI71+IHHET!AI71+MANDAX!AI71+ORGON!AI71+SAIXANDULAAN!AI71+ULAANBADRAX!AI71+HATANBULAG!AI71+HOBSGOL!AI71+ERDENE!AI71+SAINSHAND!DF71+'ZAMIIN UUD'!CB71)</f>
        <v>0</v>
      </c>
      <c r="AY71" s="187">
        <f t="shared" si="7"/>
        <v>0</v>
      </c>
      <c r="AZ71" s="187">
        <f t="shared" si="8"/>
        <v>0</v>
      </c>
      <c r="BA71" s="187">
        <f t="shared" si="9"/>
        <v>0</v>
      </c>
      <c r="BB71" s="187">
        <f t="shared" si="10"/>
        <v>0</v>
      </c>
      <c r="BC71" s="187">
        <f t="shared" si="11"/>
        <v>0</v>
      </c>
      <c r="BD71" s="187">
        <f t="shared" si="12"/>
        <v>0</v>
      </c>
    </row>
    <row r="72" spans="1:56">
      <c r="A72" s="13">
        <v>62</v>
      </c>
      <c r="B72" s="15" t="s">
        <v>58</v>
      </c>
      <c r="C72" s="132">
        <f>SUM(AIRAG!C72+ALTANSHIREE!C72+DALANGARGALAN!C72+DELGEREH!C72+IHHET!C72+MANDAX!C72+ORGON!C72+SAIXANDULAAN!C72+ULAANBADRAX!C72+HATANBULAG!C72+HOBSGOL!C72+ERDENE!C72+SAINSHAND!C72+'ZAMIIN UUD'!C72)</f>
        <v>0</v>
      </c>
      <c r="D72" s="132">
        <f>SUM(AIRAG!D72+ALTANSHIREE!D72+DALANGARGALAN!D72+DELGEREH!D72+IHHET!D72+MANDAX!D72+ORGON!D72+SAIXANDULAAN!D72+ULAANBADRAX!D72+HATANBULAG!D72+HOBSGOL!D72+ERDENE!D72+SAINSHAND!D72+'ZAMIIN UUD'!D72)</f>
        <v>0</v>
      </c>
      <c r="E72" s="132">
        <f>SUM(AIRAG!E72+ALTANSHIREE!E72+DALANGARGALAN!E72+DELGEREH!E72+IHHET!E72+MANDAX!E72+ORGON!E72+SAIXANDULAAN!E72+ULAANBADRAX!E72+HATANBULAG!E72+HOBSGOL!E72+ERDENE!E72+SAINSHAND!E72+'ZAMIIN UUD'!E72)</f>
        <v>0</v>
      </c>
      <c r="F72" s="132">
        <f>SUM(AIRAG!F72+ALTANSHIREE!F72+DALANGARGALAN!F72+DELGEREH!F72+IHHET!F72+MANDAX!F72+ORGON!F72+SAIXANDULAAN!F72+ULAANBADRAX!F72+HATANBULAG!F72+HOBSGOL!F72+ERDENE!F72+SAINSHAND!F72+SAINSHAND!L72+'ZAMIIN UUD'!F72)</f>
        <v>18472600</v>
      </c>
      <c r="G72" s="132">
        <f>SUM(AIRAG!G72+ALTANSHIREE!G72+DALANGARGALAN!G72+DELGEREH!G72+IHHET!G72+MANDAX!G72+ORGON!G72+SAIXANDULAAN!G72+ULAANBADRAX!G72+HATANBULAG!G72+HOBSGOL!G72+ERDENE!G72+SAINSHAND!G72+SAINSHAND!M72+'ZAMIIN UUD'!G72)</f>
        <v>14200072</v>
      </c>
      <c r="H72" s="132">
        <f>SUM(AIRAG!H72+ALTANSHIREE!H72+DALANGARGALAN!H72+DELGEREH!H72+IHHET!H72+MANDAX!H72+ORGON!H72+SAIXANDULAAN!H72+ULAANBADRAX!H72+HATANBULAG!H72+HOBSGOL!H72+ERDENE!H72+SAINSHAND!H72+SAINSHAND!N72+'ZAMIIN UUD'!H72)</f>
        <v>-2000000</v>
      </c>
      <c r="I72" s="132">
        <f>SUM(SAINSHAND!I72+'ZAMIIN UUD'!I72)</f>
        <v>0</v>
      </c>
      <c r="J72" s="132">
        <f>SUM(SAINSHAND!J72+'ZAMIIN UUD'!J72)</f>
        <v>0</v>
      </c>
      <c r="K72" s="132">
        <f>SUM(SAINSHAND!K72+'ZAMIIN UUD'!K72)</f>
        <v>0</v>
      </c>
      <c r="L72" s="132">
        <f>SUM(SAINSHAND!O72+SAINSHAND!R72+'ZAMIIN UUD'!O72)</f>
        <v>0</v>
      </c>
      <c r="M72" s="132">
        <f>SUM(SAINSHAND!P72+SAINSHAND!S72+'ZAMIIN UUD'!P72)</f>
        <v>0</v>
      </c>
      <c r="N72" s="132">
        <f>SUM(SAINSHAND!Q72+SAINSHAND!T72+'ZAMIIN UUD'!Q72)</f>
        <v>0</v>
      </c>
      <c r="O72" s="132">
        <f>SUM(SAINSHAND!U72+'ZAMIIN UUD'!L72)</f>
        <v>0</v>
      </c>
      <c r="P72" s="132">
        <f>SUM(SAINSHAND!V72+'ZAMIIN UUD'!M72)</f>
        <v>0</v>
      </c>
      <c r="Q72" s="132">
        <f>SUM(SAINSHAND!W72+'ZAMIIN UUD'!N72)</f>
        <v>0</v>
      </c>
      <c r="R72" s="132">
        <f>SUM('ZAMIIN UUD'!R72)</f>
        <v>0</v>
      </c>
      <c r="S72" s="132">
        <f>SUM('ZAMIIN UUD'!S72)</f>
        <v>0</v>
      </c>
      <c r="T72" s="132">
        <f>SUM('ZAMIIN UUD'!T72)</f>
        <v>0</v>
      </c>
      <c r="U72" s="132">
        <f>SUM(AIRAG!I72+ALTANSHIREE!I72+DALANGARGALAN!I72+DELGEREH!I72+IHHET!I72+MANDAX!I72+ORGON!I72+SAIXANDULAAN!I72+ULAANBADRAX!I72+HATANBULAG!I72+HOBSGOL!I72+ERDENE!I72+SAINSHAND!X72+'ZAMIIN UUD'!U72)</f>
        <v>0</v>
      </c>
      <c r="V72" s="132">
        <f>SUM(AIRAG!J72+ALTANSHIREE!J72+DALANGARGALAN!J72+DELGEREH!J72+IHHET!J72+MANDAX!J72+ORGON!J72+SAIXANDULAAN!J72+ULAANBADRAX!J72+HATANBULAG!J72+HOBSGOL!J72+ERDENE!J72+SAINSHAND!Y72+'ZAMIIN UUD'!V72)</f>
        <v>0</v>
      </c>
      <c r="W72" s="132">
        <f>SUM(AIRAG!K72+ALTANSHIREE!K72+DALANGARGALAN!K72+DELGEREH!K72+IHHET!K72+MANDAX!K72+ORGON!K72+SAIXANDULAAN!K72+ULAANBADRAX!K72+HATANBULAG!K72+HOBSGOL!K72+ERDENE!K72+SAINSHAND!Z72+'ZAMIIN UUD'!W72)</f>
        <v>0</v>
      </c>
      <c r="X72" s="13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3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3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3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3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3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32">
        <f>SUM(AIRAG!R72+ALTANSHIREE!R72+DALANGARGALAN!R72+DELGEREH!R72+IHHET!R72+MANDAX!R72+ORGON!R72+SAIXANDULAAN!R72+ULAANBADRAX!R72+HATANBULAG!R72+HOBSGOL!R72+ERDENE!R72+SAINSHAND!CL72)</f>
        <v>0</v>
      </c>
      <c r="AE72" s="132">
        <f>SUM(AIRAG!S72+ALTANSHIREE!S72+DALANGARGALAN!S72+DELGEREH!S72+IHHET!S72+MANDAX!S72+ORGON!S72+SAIXANDULAAN!S72+ULAANBADRAX!S72+HATANBULAG!S72+HOBSGOL!S72+ERDENE!S72+SAINSHAND!CM72)</f>
        <v>0</v>
      </c>
      <c r="AF72" s="132">
        <f>SUM(AIRAG!T72+ALTANSHIREE!T72+DALANGARGALAN!T72+DELGEREH!T72+IHHET!T72+MANDAX!T72+ORGON!T72+SAIXANDULAAN!T72+ULAANBADRAX!T72+HATANBULAG!T72+HOBSGOL!T72+ERDENE!T72+SAINSHAND!CN72)</f>
        <v>0</v>
      </c>
      <c r="AG72" s="132">
        <f>SUM(SAINSHAND!CO72+'ZAMIIN UUD'!BK72)</f>
        <v>0</v>
      </c>
      <c r="AH72" s="132">
        <f>SUM(SAINSHAND!CP72+'ZAMIIN UUD'!BL72)</f>
        <v>0</v>
      </c>
      <c r="AI72" s="132">
        <f>SUM(SAINSHAND!CQ72+'ZAMIIN UUD'!BM72)</f>
        <v>0</v>
      </c>
      <c r="AJ72" s="187">
        <f t="shared" si="1"/>
        <v>18472600</v>
      </c>
      <c r="AK72" s="187">
        <f t="shared" si="2"/>
        <v>14200072</v>
      </c>
      <c r="AL72" s="187">
        <f t="shared" si="3"/>
        <v>-2000000</v>
      </c>
      <c r="AM72" s="132">
        <f>SUM(AIRAG!X72+ALTANSHIREE!X72+DALANGARGALAN!X72+DELGEREH!X72+IHHET!X72+MANDAX!X72+ORGON!X72+SAIXANDULAAN!X72+ULAANBADRAX!X72+HATANBULAG!X72+HOBSGOL!X72+ERDENE!X72+SAINSHAND!CU72+'ZAMIIN UUD'!BQ72)</f>
        <v>0</v>
      </c>
      <c r="AN72" s="132">
        <f>SUM(AIRAG!Y72+ALTANSHIREE!Y72+DALANGARGALAN!Y72+DELGEREH!Y72+IHHET!Y72+MANDAX!Y72+ORGON!Y72+SAIXANDULAAN!Y72+ULAANBADRAX!Y72+HATANBULAG!Y72+HOBSGOL!Y72+ERDENE!Y72+SAINSHAND!CV72+'ZAMIIN UUD'!BR72)</f>
        <v>0</v>
      </c>
      <c r="AO72" s="132">
        <f>SUM(AIRAG!Z72+ALTANSHIREE!Z72+DALANGARGALAN!Z72+DELGEREH!Z72+IHHET!Z72+MANDAX!Z72+ORGON!Z72+SAIXANDULAAN!Z72+ULAANBADRAX!Z72+HATANBULAG!Z72+HOBSGOL!Z72+ERDENE!Z72+SAINSHAND!CW72+'ZAMIIN UUD'!BS72)</f>
        <v>0</v>
      </c>
      <c r="AP72" s="187">
        <f t="shared" si="4"/>
        <v>0</v>
      </c>
      <c r="AQ72" s="187">
        <f t="shared" si="5"/>
        <v>0</v>
      </c>
      <c r="AR72" s="187">
        <f t="shared" si="6"/>
        <v>0</v>
      </c>
      <c r="AS72" s="132">
        <f>SUM(AIRAG!AD72+ALTANSHIREE!AD72+DALANGARGALAN!AD72+DELGEREH!AD72+IHHET!AD72+MANDAX!AD72+ORGON!AD72+SAIXANDULAAN!AD72+ULAANBADRAX!AD72+HATANBULAG!AD72+HOBSGOL!AD72+ERDENE!AD72+SAINSHAND!DA72+'ZAMIIN UUD'!BW72)</f>
        <v>0</v>
      </c>
      <c r="AT72" s="132">
        <f>SUM(AIRAG!AE72+ALTANSHIREE!AE72+DALANGARGALAN!AE72+DELGEREH!AE72+IHHET!AE72+MANDAX!AE72+ORGON!AE72+SAIXANDULAAN!AE72+ULAANBADRAX!AE72+HATANBULAG!AE72+HOBSGOL!AE72+ERDENE!AE72+SAINSHAND!DB72+'ZAMIIN UUD'!BX72)</f>
        <v>0</v>
      </c>
      <c r="AU72" s="132">
        <f>SUM(AIRAG!AF72+ALTANSHIREE!AF72+DALANGARGALAN!AF72+DELGEREH!AF72+IHHET!AF72+MANDAX!AF72+ORGON!AF72+SAIXANDULAAN!AF72+ULAANBADRAX!AF72+HATANBULAG!AF72+HOBSGOL!AF72+ERDENE!AF72+SAINSHAND!DC72+'ZAMIIN UUD'!BY72)</f>
        <v>0</v>
      </c>
      <c r="AV72" s="132">
        <f>SUM(AIRAG!AG72+ALTANSHIREE!AG72+DALANGARGALAN!AG72+DELGEREH!AG72+IHHET!AG72+MANDAX!AG72+ORGON!AG72+SAIXANDULAAN!AG72+ULAANBADRAX!AG72+HATANBULAG!AG72+HOBSGOL!AG72+ERDENE!AG72+SAINSHAND!DD72+'ZAMIIN UUD'!BZ72)</f>
        <v>0</v>
      </c>
      <c r="AW72" s="132">
        <f>SUM(AIRAG!AH72+ALTANSHIREE!AH72+DALANGARGALAN!AH72+DELGEREH!AH72+IHHET!AH72+MANDAX!AH72+ORGON!AH72+SAIXANDULAAN!AH72+ULAANBADRAX!AH72+HATANBULAG!AH72+HOBSGOL!AH72+ERDENE!AH72+SAINSHAND!DE72+'ZAMIIN UUD'!CA72)</f>
        <v>0</v>
      </c>
      <c r="AX72" s="132">
        <f>SUM(AIRAG!AI72+ALTANSHIREE!AI72+DALANGARGALAN!AI72+DELGEREH!AI72+IHHET!AI72+MANDAX!AI72+ORGON!AI72+SAIXANDULAAN!AI72+ULAANBADRAX!AI72+HATANBULAG!AI72+HOBSGOL!AI72+ERDENE!AI72+SAINSHAND!DF72+'ZAMIIN UUD'!CB72)</f>
        <v>0</v>
      </c>
      <c r="AY72" s="187">
        <f t="shared" si="7"/>
        <v>0</v>
      </c>
      <c r="AZ72" s="187">
        <f t="shared" si="8"/>
        <v>0</v>
      </c>
      <c r="BA72" s="187">
        <f t="shared" si="9"/>
        <v>0</v>
      </c>
      <c r="BB72" s="187">
        <f t="shared" si="10"/>
        <v>18472600</v>
      </c>
      <c r="BC72" s="187">
        <f t="shared" si="11"/>
        <v>14200072</v>
      </c>
      <c r="BD72" s="187">
        <f t="shared" si="12"/>
        <v>-2000000</v>
      </c>
    </row>
    <row r="73" spans="1:56">
      <c r="A73" s="13">
        <v>63</v>
      </c>
      <c r="B73" s="15" t="s">
        <v>59</v>
      </c>
      <c r="C73" s="132">
        <f>SUM(AIRAG!C73+ALTANSHIREE!C73+DALANGARGALAN!C73+DELGEREH!C73+IHHET!C73+MANDAX!C73+ORGON!C73+SAIXANDULAAN!C73+ULAANBADRAX!C73+HATANBULAG!C73+HOBSGOL!C73+ERDENE!C73+SAINSHAND!C73+'ZAMIIN UUD'!C73)</f>
        <v>0</v>
      </c>
      <c r="D73" s="132">
        <f>SUM(AIRAG!D73+ALTANSHIREE!D73+DALANGARGALAN!D73+DELGEREH!D73+IHHET!D73+MANDAX!D73+ORGON!D73+SAIXANDULAAN!D73+ULAANBADRAX!D73+HATANBULAG!D73+HOBSGOL!D73+ERDENE!D73+SAINSHAND!D73+'ZAMIIN UUD'!D73)</f>
        <v>0</v>
      </c>
      <c r="E73" s="132">
        <f>SUM(AIRAG!E73+ALTANSHIREE!E73+DALANGARGALAN!E73+DELGEREH!E73+IHHET!E73+MANDAX!E73+ORGON!E73+SAIXANDULAAN!E73+ULAANBADRAX!E73+HATANBULAG!E73+HOBSGOL!E73+ERDENE!E73+SAINSHAND!E73+'ZAMIIN UUD'!E73)</f>
        <v>0</v>
      </c>
      <c r="F73" s="132">
        <f>SUM(AIRAG!F73+ALTANSHIREE!F73+DALANGARGALAN!F73+DELGEREH!F73+IHHET!F73+MANDAX!F73+ORGON!F73+SAIXANDULAAN!F73+ULAANBADRAX!F73+HATANBULAG!F73+HOBSGOL!F73+ERDENE!F73+SAINSHAND!F73+SAINSHAND!L73+'ZAMIIN UUD'!F73)</f>
        <v>0</v>
      </c>
      <c r="G73" s="132">
        <f>SUM(AIRAG!G73+ALTANSHIREE!G73+DALANGARGALAN!G73+DELGEREH!G73+IHHET!G73+MANDAX!G73+ORGON!G73+SAIXANDULAAN!G73+ULAANBADRAX!G73+HATANBULAG!G73+HOBSGOL!G73+ERDENE!G73+SAINSHAND!G73+SAINSHAND!M73+'ZAMIIN UUD'!G73)</f>
        <v>0</v>
      </c>
      <c r="H73" s="132">
        <f>SUM(AIRAG!H73+ALTANSHIREE!H73+DALANGARGALAN!H73+DELGEREH!H73+IHHET!H73+MANDAX!H73+ORGON!H73+SAIXANDULAAN!H73+ULAANBADRAX!H73+HATANBULAG!H73+HOBSGOL!H73+ERDENE!H73+SAINSHAND!H73+SAINSHAND!N73+'ZAMIIN UUD'!H73)</f>
        <v>0</v>
      </c>
      <c r="I73" s="132">
        <f>SUM(SAINSHAND!I73+'ZAMIIN UUD'!I73)</f>
        <v>0</v>
      </c>
      <c r="J73" s="132">
        <f>SUM(SAINSHAND!J73+'ZAMIIN UUD'!J73)</f>
        <v>0</v>
      </c>
      <c r="K73" s="132">
        <f>SUM(SAINSHAND!K73+'ZAMIIN UUD'!K73)</f>
        <v>0</v>
      </c>
      <c r="L73" s="132">
        <f>SUM(SAINSHAND!O73+SAINSHAND!R73+'ZAMIIN UUD'!O73)</f>
        <v>0</v>
      </c>
      <c r="M73" s="132">
        <f>SUM(SAINSHAND!P73+SAINSHAND!S73+'ZAMIIN UUD'!P73)</f>
        <v>0</v>
      </c>
      <c r="N73" s="132">
        <f>SUM(SAINSHAND!Q73+SAINSHAND!T73+'ZAMIIN UUD'!Q73)</f>
        <v>0</v>
      </c>
      <c r="O73" s="132">
        <f>SUM(SAINSHAND!U73+'ZAMIIN UUD'!L73)</f>
        <v>0</v>
      </c>
      <c r="P73" s="132">
        <f>SUM(SAINSHAND!V73+'ZAMIIN UUD'!M73)</f>
        <v>0</v>
      </c>
      <c r="Q73" s="132">
        <f>SUM(SAINSHAND!W73+'ZAMIIN UUD'!N73)</f>
        <v>0</v>
      </c>
      <c r="R73" s="132">
        <f>SUM('ZAMIIN UUD'!R73)</f>
        <v>0</v>
      </c>
      <c r="S73" s="132">
        <f>SUM('ZAMIIN UUD'!S73)</f>
        <v>0</v>
      </c>
      <c r="T73" s="132">
        <f>SUM('ZAMIIN UUD'!T73)</f>
        <v>0</v>
      </c>
      <c r="U73" s="132">
        <f>SUM(AIRAG!I73+ALTANSHIREE!I73+DALANGARGALAN!I73+DELGEREH!I73+IHHET!I73+MANDAX!I73+ORGON!I73+SAIXANDULAAN!I73+ULAANBADRAX!I73+HATANBULAG!I73+HOBSGOL!I73+ERDENE!I73+SAINSHAND!X73+'ZAMIIN UUD'!U73)</f>
        <v>0</v>
      </c>
      <c r="V73" s="132">
        <f>SUM(AIRAG!J73+ALTANSHIREE!J73+DALANGARGALAN!J73+DELGEREH!J73+IHHET!J73+MANDAX!J73+ORGON!J73+SAIXANDULAAN!J73+ULAANBADRAX!J73+HATANBULAG!J73+HOBSGOL!J73+ERDENE!J73+SAINSHAND!Y73+'ZAMIIN UUD'!V73)</f>
        <v>0</v>
      </c>
      <c r="W73" s="132">
        <f>SUM(AIRAG!K73+ALTANSHIREE!K73+DALANGARGALAN!K73+DELGEREH!K73+IHHET!K73+MANDAX!K73+ORGON!K73+SAIXANDULAAN!K73+ULAANBADRAX!K73+HATANBULAG!K73+HOBSGOL!K73+ERDENE!K73+SAINSHAND!Z73+'ZAMIIN UUD'!W73)</f>
        <v>0</v>
      </c>
      <c r="X73" s="13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3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3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3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3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3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32">
        <f>SUM(AIRAG!R73+ALTANSHIREE!R73+DALANGARGALAN!R73+DELGEREH!R73+IHHET!R73+MANDAX!R73+ORGON!R73+SAIXANDULAAN!R73+ULAANBADRAX!R73+HATANBULAG!R73+HOBSGOL!R73+ERDENE!R73+SAINSHAND!CL73)</f>
        <v>0</v>
      </c>
      <c r="AE73" s="132">
        <f>SUM(AIRAG!S73+ALTANSHIREE!S73+DALANGARGALAN!S73+DELGEREH!S73+IHHET!S73+MANDAX!S73+ORGON!S73+SAIXANDULAAN!S73+ULAANBADRAX!S73+HATANBULAG!S73+HOBSGOL!S73+ERDENE!S73+SAINSHAND!CM73)</f>
        <v>0</v>
      </c>
      <c r="AF73" s="132">
        <f>SUM(AIRAG!T73+ALTANSHIREE!T73+DALANGARGALAN!T73+DELGEREH!T73+IHHET!T73+MANDAX!T73+ORGON!T73+SAIXANDULAAN!T73+ULAANBADRAX!T73+HATANBULAG!T73+HOBSGOL!T73+ERDENE!T73+SAINSHAND!CN73)</f>
        <v>0</v>
      </c>
      <c r="AG73" s="132">
        <f>SUM(SAINSHAND!CO73+'ZAMIIN UUD'!BK73)</f>
        <v>0</v>
      </c>
      <c r="AH73" s="132">
        <f>SUM(SAINSHAND!CP73+'ZAMIIN UUD'!BL73)</f>
        <v>0</v>
      </c>
      <c r="AI73" s="132">
        <f>SUM(SAINSHAND!CQ73+'ZAMIIN UUD'!BM73)</f>
        <v>0</v>
      </c>
      <c r="AJ73" s="187">
        <f t="shared" si="1"/>
        <v>0</v>
      </c>
      <c r="AK73" s="187">
        <f t="shared" si="2"/>
        <v>0</v>
      </c>
      <c r="AL73" s="187">
        <f t="shared" si="3"/>
        <v>0</v>
      </c>
      <c r="AM73" s="132">
        <f>SUM(AIRAG!X73+ALTANSHIREE!X73+DALANGARGALAN!X73+DELGEREH!X73+IHHET!X73+MANDAX!X73+ORGON!X73+SAIXANDULAAN!X73+ULAANBADRAX!X73+HATANBULAG!X73+HOBSGOL!X73+ERDENE!X73+SAINSHAND!CU73+'ZAMIIN UUD'!BQ73)</f>
        <v>0</v>
      </c>
      <c r="AN73" s="132">
        <f>SUM(AIRAG!Y73+ALTANSHIREE!Y73+DALANGARGALAN!Y73+DELGEREH!Y73+IHHET!Y73+MANDAX!Y73+ORGON!Y73+SAIXANDULAAN!Y73+ULAANBADRAX!Y73+HATANBULAG!Y73+HOBSGOL!Y73+ERDENE!Y73+SAINSHAND!CV73+'ZAMIIN UUD'!BR73)</f>
        <v>0</v>
      </c>
      <c r="AO73" s="132">
        <f>SUM(AIRAG!Z73+ALTANSHIREE!Z73+DALANGARGALAN!Z73+DELGEREH!Z73+IHHET!Z73+MANDAX!Z73+ORGON!Z73+SAIXANDULAAN!Z73+ULAANBADRAX!Z73+HATANBULAG!Z73+HOBSGOL!Z73+ERDENE!Z73+SAINSHAND!CW73+'ZAMIIN UUD'!BS73)</f>
        <v>0</v>
      </c>
      <c r="AP73" s="187">
        <f t="shared" si="4"/>
        <v>0</v>
      </c>
      <c r="AQ73" s="187">
        <f t="shared" si="5"/>
        <v>0</v>
      </c>
      <c r="AR73" s="187">
        <f t="shared" si="6"/>
        <v>0</v>
      </c>
      <c r="AS73" s="132">
        <f>SUM(AIRAG!AD73+ALTANSHIREE!AD73+DALANGARGALAN!AD73+DELGEREH!AD73+IHHET!AD73+MANDAX!AD73+ORGON!AD73+SAIXANDULAAN!AD73+ULAANBADRAX!AD73+HATANBULAG!AD73+HOBSGOL!AD73+ERDENE!AD73+SAINSHAND!DA73+'ZAMIIN UUD'!BW73)</f>
        <v>0</v>
      </c>
      <c r="AT73" s="132">
        <f>SUM(AIRAG!AE73+ALTANSHIREE!AE73+DALANGARGALAN!AE73+DELGEREH!AE73+IHHET!AE73+MANDAX!AE73+ORGON!AE73+SAIXANDULAAN!AE73+ULAANBADRAX!AE73+HATANBULAG!AE73+HOBSGOL!AE73+ERDENE!AE73+SAINSHAND!DB73+'ZAMIIN UUD'!BX73)</f>
        <v>0</v>
      </c>
      <c r="AU73" s="132">
        <f>SUM(AIRAG!AF73+ALTANSHIREE!AF73+DALANGARGALAN!AF73+DELGEREH!AF73+IHHET!AF73+MANDAX!AF73+ORGON!AF73+SAIXANDULAAN!AF73+ULAANBADRAX!AF73+HATANBULAG!AF73+HOBSGOL!AF73+ERDENE!AF73+SAINSHAND!DC73+'ZAMIIN UUD'!BY73)</f>
        <v>0</v>
      </c>
      <c r="AV73" s="132">
        <f>SUM(AIRAG!AG73+ALTANSHIREE!AG73+DALANGARGALAN!AG73+DELGEREH!AG73+IHHET!AG73+MANDAX!AG73+ORGON!AG73+SAIXANDULAAN!AG73+ULAANBADRAX!AG73+HATANBULAG!AG73+HOBSGOL!AG73+ERDENE!AG73+SAINSHAND!DD73+'ZAMIIN UUD'!BZ73)</f>
        <v>0</v>
      </c>
      <c r="AW73" s="132">
        <f>SUM(AIRAG!AH73+ALTANSHIREE!AH73+DALANGARGALAN!AH73+DELGEREH!AH73+IHHET!AH73+MANDAX!AH73+ORGON!AH73+SAIXANDULAAN!AH73+ULAANBADRAX!AH73+HATANBULAG!AH73+HOBSGOL!AH73+ERDENE!AH73+SAINSHAND!DE73+'ZAMIIN UUD'!CA73)</f>
        <v>0</v>
      </c>
      <c r="AX73" s="132">
        <f>SUM(AIRAG!AI73+ALTANSHIREE!AI73+DALANGARGALAN!AI73+DELGEREH!AI73+IHHET!AI73+MANDAX!AI73+ORGON!AI73+SAIXANDULAAN!AI73+ULAANBADRAX!AI73+HATANBULAG!AI73+HOBSGOL!AI73+ERDENE!AI73+SAINSHAND!DF73+'ZAMIIN UUD'!CB73)</f>
        <v>0</v>
      </c>
      <c r="AY73" s="187">
        <f t="shared" si="7"/>
        <v>0</v>
      </c>
      <c r="AZ73" s="187">
        <f t="shared" si="8"/>
        <v>0</v>
      </c>
      <c r="BA73" s="187">
        <f t="shared" si="9"/>
        <v>0</v>
      </c>
      <c r="BB73" s="187">
        <f t="shared" si="10"/>
        <v>0</v>
      </c>
      <c r="BC73" s="187">
        <f t="shared" si="11"/>
        <v>0</v>
      </c>
      <c r="BD73" s="187">
        <f t="shared" si="12"/>
        <v>0</v>
      </c>
    </row>
    <row r="74" spans="1:56">
      <c r="A74" s="13">
        <v>64</v>
      </c>
      <c r="B74" s="15" t="s">
        <v>60</v>
      </c>
      <c r="C74" s="132">
        <f>SUM(AIRAG!C74+ALTANSHIREE!C74+DALANGARGALAN!C74+DELGEREH!C74+IHHET!C74+MANDAX!C74+ORGON!C74+SAIXANDULAAN!C74+ULAANBADRAX!C74+HATANBULAG!C74+HOBSGOL!C74+ERDENE!C74+SAINSHAND!C74+'ZAMIIN UUD'!C74)</f>
        <v>14600000</v>
      </c>
      <c r="D74" s="132">
        <f>SUM(AIRAG!D74+ALTANSHIREE!D74+DALANGARGALAN!D74+DELGEREH!D74+IHHET!D74+MANDAX!D74+ORGON!D74+SAIXANDULAAN!D74+ULAANBADRAX!D74+HATANBULAG!D74+HOBSGOL!D74+ERDENE!D74+SAINSHAND!D74+'ZAMIIN UUD'!D74)</f>
        <v>2126536</v>
      </c>
      <c r="E74" s="132">
        <f>SUM(AIRAG!E74+ALTANSHIREE!E74+DALANGARGALAN!E74+DELGEREH!E74+IHHET!E74+MANDAX!E74+ORGON!E74+SAIXANDULAAN!E74+ULAANBADRAX!E74+HATANBULAG!E74+HOBSGOL!E74+ERDENE!E74+SAINSHAND!E74+'ZAMIIN UUD'!E74)</f>
        <v>-11973464</v>
      </c>
      <c r="F74" s="132">
        <f>SUM(AIRAG!F74+ALTANSHIREE!F74+DALANGARGALAN!F74+DELGEREH!F74+IHHET!F74+MANDAX!F74+ORGON!F74+SAIXANDULAAN!F74+ULAANBADRAX!F74+HATANBULAG!F74+HOBSGOL!F74+ERDENE!F74+SAINSHAND!F74+SAINSHAND!L74+'ZAMIIN UUD'!F74)</f>
        <v>23020000</v>
      </c>
      <c r="G74" s="132">
        <f>SUM(AIRAG!G74+ALTANSHIREE!G74+DALANGARGALAN!G74+DELGEREH!G74+IHHET!G74+MANDAX!G74+ORGON!G74+SAIXANDULAAN!G74+ULAANBADRAX!G74+HATANBULAG!G74+HOBSGOL!G74+ERDENE!G74+SAINSHAND!G74+SAINSHAND!M74+'ZAMIIN UUD'!G74)</f>
        <v>2232850</v>
      </c>
      <c r="H74" s="132">
        <f>SUM(AIRAG!H74+ALTANSHIREE!H74+DALANGARGALAN!H74+DELGEREH!H74+IHHET!H74+MANDAX!H74+ORGON!H74+SAIXANDULAAN!H74+ULAANBADRAX!H74+HATANBULAG!H74+HOBSGOL!H74+ERDENE!H74+SAINSHAND!H74+SAINSHAND!N74+'ZAMIIN UUD'!H74)</f>
        <v>-7287150</v>
      </c>
      <c r="I74" s="132">
        <f>SUM(SAINSHAND!I74+'ZAMIIN UUD'!I74)</f>
        <v>0</v>
      </c>
      <c r="J74" s="132">
        <f>SUM(SAINSHAND!J74+'ZAMIIN UUD'!J74)</f>
        <v>0</v>
      </c>
      <c r="K74" s="132">
        <f>SUM(SAINSHAND!K74+'ZAMIIN UUD'!K74)</f>
        <v>0</v>
      </c>
      <c r="L74" s="132">
        <f>SUM(SAINSHAND!O74+SAINSHAND!R74+'ZAMIIN UUD'!O74)</f>
        <v>0</v>
      </c>
      <c r="M74" s="132">
        <f>SUM(SAINSHAND!P74+SAINSHAND!S74+'ZAMIIN UUD'!P74)</f>
        <v>0</v>
      </c>
      <c r="N74" s="132">
        <f>SUM(SAINSHAND!Q74+SAINSHAND!T74+'ZAMIIN UUD'!Q74)</f>
        <v>0</v>
      </c>
      <c r="O74" s="132">
        <f>SUM(SAINSHAND!U74+'ZAMIIN UUD'!L74)</f>
        <v>0</v>
      </c>
      <c r="P74" s="132">
        <f>SUM(SAINSHAND!V74+'ZAMIIN UUD'!M74)</f>
        <v>0</v>
      </c>
      <c r="Q74" s="132">
        <f>SUM(SAINSHAND!W74+'ZAMIIN UUD'!N74)</f>
        <v>0</v>
      </c>
      <c r="R74" s="132">
        <f>SUM('ZAMIIN UUD'!R74)</f>
        <v>0</v>
      </c>
      <c r="S74" s="132">
        <f>SUM('ZAMIIN UUD'!S74)</f>
        <v>0</v>
      </c>
      <c r="T74" s="132">
        <f>SUM('ZAMIIN UUD'!T74)</f>
        <v>0</v>
      </c>
      <c r="U74" s="132">
        <f>SUM(AIRAG!I74+ALTANSHIREE!I74+DALANGARGALAN!I74+DELGEREH!I74+IHHET!I74+MANDAX!I74+ORGON!I74+SAIXANDULAAN!I74+ULAANBADRAX!I74+HATANBULAG!I74+HOBSGOL!I74+ERDENE!I74+SAINSHAND!X74+'ZAMIIN UUD'!U74)</f>
        <v>0</v>
      </c>
      <c r="V74" s="132">
        <f>SUM(AIRAG!J74+ALTANSHIREE!J74+DALANGARGALAN!J74+DELGEREH!J74+IHHET!J74+MANDAX!J74+ORGON!J74+SAIXANDULAAN!J74+ULAANBADRAX!J74+HATANBULAG!J74+HOBSGOL!J74+ERDENE!J74+SAINSHAND!Y74+'ZAMIIN UUD'!V74)</f>
        <v>0</v>
      </c>
      <c r="W74" s="132">
        <f>SUM(AIRAG!K74+ALTANSHIREE!K74+DALANGARGALAN!K74+DELGEREH!K74+IHHET!K74+MANDAX!K74+ORGON!K74+SAIXANDULAAN!K74+ULAANBADRAX!K74+HATANBULAG!K74+HOBSGOL!K74+ERDENE!K74+SAINSHAND!Z74+'ZAMIIN UUD'!W74)</f>
        <v>0</v>
      </c>
      <c r="X74" s="13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3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3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3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3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3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32">
        <f>SUM(AIRAG!R74+ALTANSHIREE!R74+DALANGARGALAN!R74+DELGEREH!R74+IHHET!R74+MANDAX!R74+ORGON!R74+SAIXANDULAAN!R74+ULAANBADRAX!R74+HATANBULAG!R74+HOBSGOL!R74+ERDENE!R74+SAINSHAND!CL74)</f>
        <v>0</v>
      </c>
      <c r="AE74" s="132">
        <f>SUM(AIRAG!S74+ALTANSHIREE!S74+DALANGARGALAN!S74+DELGEREH!S74+IHHET!S74+MANDAX!S74+ORGON!S74+SAIXANDULAAN!S74+ULAANBADRAX!S74+HATANBULAG!S74+HOBSGOL!S74+ERDENE!S74+SAINSHAND!CM74)</f>
        <v>0</v>
      </c>
      <c r="AF74" s="132">
        <f>SUM(AIRAG!T74+ALTANSHIREE!T74+DALANGARGALAN!T74+DELGEREH!T74+IHHET!T74+MANDAX!T74+ORGON!T74+SAIXANDULAAN!T74+ULAANBADRAX!T74+HATANBULAG!T74+HOBSGOL!T74+ERDENE!T74+SAINSHAND!CN74)</f>
        <v>0</v>
      </c>
      <c r="AG74" s="132">
        <f>SUM(SAINSHAND!CO74+'ZAMIIN UUD'!BK74)</f>
        <v>0</v>
      </c>
      <c r="AH74" s="132">
        <f>SUM(SAINSHAND!CP74+'ZAMIIN UUD'!BL74)</f>
        <v>0</v>
      </c>
      <c r="AI74" s="132">
        <f>SUM(SAINSHAND!CQ74+'ZAMIIN UUD'!BM74)</f>
        <v>0</v>
      </c>
      <c r="AJ74" s="187">
        <f t="shared" si="1"/>
        <v>37620000</v>
      </c>
      <c r="AK74" s="187">
        <f t="shared" si="2"/>
        <v>4359386</v>
      </c>
      <c r="AL74" s="187">
        <f t="shared" si="3"/>
        <v>-19260614</v>
      </c>
      <c r="AM74" s="132">
        <f>SUM(AIRAG!X74+ALTANSHIREE!X74+DALANGARGALAN!X74+DELGEREH!X74+IHHET!X74+MANDAX!X74+ORGON!X74+SAIXANDULAAN!X74+ULAANBADRAX!X74+HATANBULAG!X74+HOBSGOL!X74+ERDENE!X74+SAINSHAND!CU74+'ZAMIIN UUD'!BQ74)</f>
        <v>0</v>
      </c>
      <c r="AN74" s="132">
        <f>SUM(AIRAG!Y74+ALTANSHIREE!Y74+DALANGARGALAN!Y74+DELGEREH!Y74+IHHET!Y74+MANDAX!Y74+ORGON!Y74+SAIXANDULAAN!Y74+ULAANBADRAX!Y74+HATANBULAG!Y74+HOBSGOL!Y74+ERDENE!Y74+SAINSHAND!CV74+'ZAMIIN UUD'!BR74)</f>
        <v>0</v>
      </c>
      <c r="AO74" s="132">
        <f>SUM(AIRAG!Z74+ALTANSHIREE!Z74+DALANGARGALAN!Z74+DELGEREH!Z74+IHHET!Z74+MANDAX!Z74+ORGON!Z74+SAIXANDULAAN!Z74+ULAANBADRAX!Z74+HATANBULAG!Z74+HOBSGOL!Z74+ERDENE!Z74+SAINSHAND!CW74+'ZAMIIN UUD'!BS74)</f>
        <v>0</v>
      </c>
      <c r="AP74" s="187">
        <f t="shared" si="4"/>
        <v>0</v>
      </c>
      <c r="AQ74" s="187">
        <f t="shared" si="5"/>
        <v>0</v>
      </c>
      <c r="AR74" s="187">
        <f t="shared" si="6"/>
        <v>0</v>
      </c>
      <c r="AS74" s="132">
        <f>SUM(AIRAG!AD74+ALTANSHIREE!AD74+DALANGARGALAN!AD74+DELGEREH!AD74+IHHET!AD74+MANDAX!AD74+ORGON!AD74+SAIXANDULAAN!AD74+ULAANBADRAX!AD74+HATANBULAG!AD74+HOBSGOL!AD74+ERDENE!AD74+SAINSHAND!DA74+'ZAMIIN UUD'!BW74)</f>
        <v>0</v>
      </c>
      <c r="AT74" s="132">
        <f>SUM(AIRAG!AE74+ALTANSHIREE!AE74+DALANGARGALAN!AE74+DELGEREH!AE74+IHHET!AE74+MANDAX!AE74+ORGON!AE74+SAIXANDULAAN!AE74+ULAANBADRAX!AE74+HATANBULAG!AE74+HOBSGOL!AE74+ERDENE!AE74+SAINSHAND!DB74+'ZAMIIN UUD'!BX74)</f>
        <v>0</v>
      </c>
      <c r="AU74" s="132">
        <f>SUM(AIRAG!AF74+ALTANSHIREE!AF74+DALANGARGALAN!AF74+DELGEREH!AF74+IHHET!AF74+MANDAX!AF74+ORGON!AF74+SAIXANDULAAN!AF74+ULAANBADRAX!AF74+HATANBULAG!AF74+HOBSGOL!AF74+ERDENE!AF74+SAINSHAND!DC74+'ZAMIIN UUD'!BY74)</f>
        <v>0</v>
      </c>
      <c r="AV74" s="132">
        <f>SUM(AIRAG!AG74+ALTANSHIREE!AG74+DALANGARGALAN!AG74+DELGEREH!AG74+IHHET!AG74+MANDAX!AG74+ORGON!AG74+SAIXANDULAAN!AG74+ULAANBADRAX!AG74+HATANBULAG!AG74+HOBSGOL!AG74+ERDENE!AG74+SAINSHAND!DD74+'ZAMIIN UUD'!BZ74)</f>
        <v>0</v>
      </c>
      <c r="AW74" s="132">
        <f>SUM(AIRAG!AH74+ALTANSHIREE!AH74+DALANGARGALAN!AH74+DELGEREH!AH74+IHHET!AH74+MANDAX!AH74+ORGON!AH74+SAIXANDULAAN!AH74+ULAANBADRAX!AH74+HATANBULAG!AH74+HOBSGOL!AH74+ERDENE!AH74+SAINSHAND!DE74+'ZAMIIN UUD'!CA74)</f>
        <v>0</v>
      </c>
      <c r="AX74" s="132">
        <f>SUM(AIRAG!AI74+ALTANSHIREE!AI74+DALANGARGALAN!AI74+DELGEREH!AI74+IHHET!AI74+MANDAX!AI74+ORGON!AI74+SAIXANDULAAN!AI74+ULAANBADRAX!AI74+HATANBULAG!AI74+HOBSGOL!AI74+ERDENE!AI74+SAINSHAND!DF74+'ZAMIIN UUD'!CB74)</f>
        <v>0</v>
      </c>
      <c r="AY74" s="187">
        <f t="shared" si="7"/>
        <v>0</v>
      </c>
      <c r="AZ74" s="187">
        <f t="shared" si="8"/>
        <v>0</v>
      </c>
      <c r="BA74" s="187">
        <f t="shared" si="9"/>
        <v>0</v>
      </c>
      <c r="BB74" s="187">
        <f t="shared" si="10"/>
        <v>37620000</v>
      </c>
      <c r="BC74" s="187">
        <f t="shared" si="11"/>
        <v>4359386</v>
      </c>
      <c r="BD74" s="187">
        <f t="shared" si="12"/>
        <v>-19260614</v>
      </c>
    </row>
    <row r="75" spans="1:56">
      <c r="A75" s="57">
        <v>65</v>
      </c>
      <c r="B75" s="58" t="s">
        <v>61</v>
      </c>
      <c r="C75" s="88">
        <f>SUM(AIRAG!C75+ALTANSHIREE!C75+DALANGARGALAN!C75+DELGEREH!C75+IHHET!C75+MANDAX!C75+ORGON!C75+SAIXANDULAAN!C75+ULAANBADRAX!C75+HATANBULAG!C75+HOBSGOL!C75+ERDENE!C75+SAINSHAND!C75+'ZAMIIN UUD'!C75)</f>
        <v>0</v>
      </c>
      <c r="D75" s="88">
        <f>SUM(AIRAG!D75+ALTANSHIREE!D75+DALANGARGALAN!D75+DELGEREH!D75+IHHET!D75+MANDAX!D75+ORGON!D75+SAIXANDULAAN!D75+ULAANBADRAX!D75+HATANBULAG!D75+HOBSGOL!D75+ERDENE!D75+SAINSHAND!D75+'ZAMIIN UUD'!D75)</f>
        <v>0</v>
      </c>
      <c r="E75" s="88">
        <f>SUM(AIRAG!E75+ALTANSHIREE!E75+DALANGARGALAN!E75+DELGEREH!E75+IHHET!E75+MANDAX!E75+ORGON!E75+SAIXANDULAAN!E75+ULAANBADRAX!E75+HATANBULAG!E75+HOBSGOL!E75+ERDENE!E75+SAINSHAND!E75+'ZAMIIN UUD'!E75)</f>
        <v>0</v>
      </c>
      <c r="F75" s="88">
        <f>SUM(AIRAG!F75+ALTANSHIREE!F75+DALANGARGALAN!F75+DELGEREH!F75+IHHET!F75+MANDAX!F75+ORGON!F75+SAIXANDULAAN!F75+ULAANBADRAX!F75+HATANBULAG!F75+HOBSGOL!F75+ERDENE!F75+SAINSHAND!F75+SAINSHAND!L75+'ZAMIIN UUD'!F75)</f>
        <v>0</v>
      </c>
      <c r="G75" s="88">
        <f>SUM(AIRAG!G75+ALTANSHIREE!G75+DALANGARGALAN!G75+DELGEREH!G75+IHHET!G75+MANDAX!G75+ORGON!G75+SAIXANDULAAN!G75+ULAANBADRAX!G75+HATANBULAG!G75+HOBSGOL!G75+ERDENE!G75+SAINSHAND!G75+SAINSHAND!M75+'ZAMIIN UUD'!G75)</f>
        <v>0</v>
      </c>
      <c r="H75" s="88">
        <f>SUM(AIRAG!H75+ALTANSHIREE!H75+DALANGARGALAN!H75+DELGEREH!H75+IHHET!H75+MANDAX!H75+ORGON!H75+SAIXANDULAAN!H75+ULAANBADRAX!H75+HATANBULAG!H75+HOBSGOL!H75+ERDENE!H75+SAINSHAND!H75+SAINSHAND!N75+'ZAMIIN UUD'!H75)</f>
        <v>0</v>
      </c>
      <c r="I75" s="88">
        <f>SUM(SAINSHAND!I75+'ZAMIIN UUD'!I75)</f>
        <v>0</v>
      </c>
      <c r="J75" s="88">
        <f>SUM(SAINSHAND!J75+'ZAMIIN UUD'!J75)</f>
        <v>0</v>
      </c>
      <c r="K75" s="88">
        <f>SUM(SAINSHAND!K75+'ZAMIIN UUD'!K75)</f>
        <v>0</v>
      </c>
      <c r="L75" s="88">
        <f>SUM(SAINSHAND!O75+SAINSHAND!R75+'ZAMIIN UUD'!O75)</f>
        <v>0</v>
      </c>
      <c r="M75" s="88">
        <f>SUM(SAINSHAND!P75+SAINSHAND!S75+'ZAMIIN UUD'!P75)</f>
        <v>0</v>
      </c>
      <c r="N75" s="88">
        <f>SUM(SAINSHAND!Q75+SAINSHAND!T75+'ZAMIIN UUD'!Q75)</f>
        <v>0</v>
      </c>
      <c r="O75" s="88">
        <f>SUM(SAINSHAND!U75+'ZAMIIN UUD'!L75)</f>
        <v>3528602100</v>
      </c>
      <c r="P75" s="88">
        <f>SUM(SAINSHAND!V75+'ZAMIIN UUD'!M75)</f>
        <v>1126198299</v>
      </c>
      <c r="Q75" s="88">
        <f>SUM(SAINSHAND!W75+'ZAMIIN UUD'!N75)</f>
        <v>-2402403801</v>
      </c>
      <c r="R75" s="88">
        <f>SUM('ZAMIIN UUD'!R75)</f>
        <v>0</v>
      </c>
      <c r="S75" s="88">
        <f>SUM('ZAMIIN UUD'!S75)</f>
        <v>0</v>
      </c>
      <c r="T75" s="88">
        <f>SUM('ZAMIIN UUD'!T75)</f>
        <v>0</v>
      </c>
      <c r="U75" s="88">
        <f>SUM(AIRAG!I75+ALTANSHIREE!I75+DALANGARGALAN!I75+DELGEREH!I75+IHHET!I75+MANDAX!I75+ORGON!I75+SAIXANDULAAN!I75+ULAANBADRAX!I75+HATANBULAG!I75+HOBSGOL!I75+ERDENE!I75+SAINSHAND!X75+'ZAMIIN UUD'!U75)</f>
        <v>0</v>
      </c>
      <c r="V75" s="88">
        <f>SUM(AIRAG!J75+ALTANSHIREE!J75+DALANGARGALAN!J75+DELGEREH!J75+IHHET!J75+MANDAX!J75+ORGON!J75+SAIXANDULAAN!J75+ULAANBADRAX!J75+HATANBULAG!J75+HOBSGOL!J75+ERDENE!J75+SAINSHAND!Y75+'ZAMIIN UUD'!V75)</f>
        <v>0</v>
      </c>
      <c r="W75" s="88">
        <f>SUM(AIRAG!K75+ALTANSHIREE!K75+DALANGARGALAN!K75+DELGEREH!K75+IHHET!K75+MANDAX!K75+ORGON!K75+SAIXANDULAAN!K75+ULAANBADRAX!K75+HATANBULAG!K75+HOBSGOL!K75+ERDENE!K75+SAINSHAND!Z75+'ZAMIIN UUD'!W75)</f>
        <v>0</v>
      </c>
      <c r="X75" s="88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8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8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8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8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8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8">
        <f>SUM(AIRAG!R75+ALTANSHIREE!R75+DALANGARGALAN!R75+DELGEREH!R75+IHHET!R75+MANDAX!R75+ORGON!R75+SAIXANDULAAN!R75+ULAANBADRAX!R75+HATANBULAG!R75+HOBSGOL!R75+ERDENE!R75+SAINSHAND!CL75)</f>
        <v>0</v>
      </c>
      <c r="AE75" s="88">
        <f>SUM(AIRAG!S75+ALTANSHIREE!S75+DALANGARGALAN!S75+DELGEREH!S75+IHHET!S75+MANDAX!S75+ORGON!S75+SAIXANDULAAN!S75+ULAANBADRAX!S75+HATANBULAG!S75+HOBSGOL!S75+ERDENE!S75+SAINSHAND!CM75)</f>
        <v>0</v>
      </c>
      <c r="AF75" s="88">
        <f>SUM(AIRAG!T75+ALTANSHIREE!T75+DALANGARGALAN!T75+DELGEREH!T75+IHHET!T75+MANDAX!T75+ORGON!T75+SAIXANDULAAN!T75+ULAANBADRAX!T75+HATANBULAG!T75+HOBSGOL!T75+ERDENE!T75+SAINSHAND!CN75)</f>
        <v>0</v>
      </c>
      <c r="AG75" s="88">
        <f>SUM(SAINSHAND!CO75+'ZAMIIN UUD'!BK75)</f>
        <v>0</v>
      </c>
      <c r="AH75" s="88">
        <f>SUM(SAINSHAND!CP75+'ZAMIIN UUD'!BL75)</f>
        <v>0</v>
      </c>
      <c r="AI75" s="88">
        <f>SUM(SAINSHAND!CQ75+'ZAMIIN UUD'!BM75)</f>
        <v>0</v>
      </c>
      <c r="AJ75" s="90">
        <f t="shared" ref="AJ75:AJ107" si="16">SUM(C75+F75+I75+L75+O75+R75+U75+X75+AA75+AD75+AG75)</f>
        <v>3528602100</v>
      </c>
      <c r="AK75" s="90">
        <f t="shared" ref="AK75:AK107" si="17">SUM(D75+G75+J75+M75+P75+S75+V75+Y75+AB75+AE75+AH75)</f>
        <v>1126198299</v>
      </c>
      <c r="AL75" s="90">
        <f t="shared" ref="AL75:AL107" si="18">SUM(E75+H75+K75+N75+Q75+T75+W75+Z75+AC75+AF75+AI75)</f>
        <v>-2402403801</v>
      </c>
      <c r="AM75" s="88">
        <f>SUM(AIRAG!X75+ALTANSHIREE!X75+DALANGARGALAN!X75+DELGEREH!X75+IHHET!X75+MANDAX!X75+ORGON!X75+SAIXANDULAAN!X75+ULAANBADRAX!X75+HATANBULAG!X75+HOBSGOL!X75+ERDENE!X75+SAINSHAND!CU75+'ZAMIIN UUD'!BQ75)</f>
        <v>0</v>
      </c>
      <c r="AN75" s="88">
        <f>SUM(AIRAG!Y75+ALTANSHIREE!Y75+DALANGARGALAN!Y75+DELGEREH!Y75+IHHET!Y75+MANDAX!Y75+ORGON!Y75+SAIXANDULAAN!Y75+ULAANBADRAX!Y75+HATANBULAG!Y75+HOBSGOL!Y75+ERDENE!Y75+SAINSHAND!CV75+'ZAMIIN UUD'!BR75)</f>
        <v>0</v>
      </c>
      <c r="AO75" s="88">
        <f>SUM(AIRAG!Z75+ALTANSHIREE!Z75+DALANGARGALAN!Z75+DELGEREH!Z75+IHHET!Z75+MANDAX!Z75+ORGON!Z75+SAIXANDULAAN!Z75+ULAANBADRAX!Z75+HATANBULAG!Z75+HOBSGOL!Z75+ERDENE!Z75+SAINSHAND!CW75+'ZAMIIN UUD'!BS75)</f>
        <v>0</v>
      </c>
      <c r="AP75" s="90">
        <f t="shared" ref="AP75:AP107" si="19">SUM(AM75)</f>
        <v>0</v>
      </c>
      <c r="AQ75" s="90">
        <f t="shared" ref="AQ75:AQ107" si="20">SUM(AN75)</f>
        <v>0</v>
      </c>
      <c r="AR75" s="90">
        <f t="shared" ref="AR75:AR107" si="21">SUM(AO75)</f>
        <v>0</v>
      </c>
      <c r="AS75" s="88">
        <f>SUM(AIRAG!AD75+ALTANSHIREE!AD75+DALANGARGALAN!AD75+DELGEREH!AD75+IHHET!AD75+MANDAX!AD75+ORGON!AD75+SAIXANDULAAN!AD75+ULAANBADRAX!AD75+HATANBULAG!AD75+HOBSGOL!AD75+ERDENE!AD75+SAINSHAND!DA75+'ZAMIIN UUD'!BW75)</f>
        <v>0</v>
      </c>
      <c r="AT75" s="88">
        <f>SUM(AIRAG!AE75+ALTANSHIREE!AE75+DALANGARGALAN!AE75+DELGEREH!AE75+IHHET!AE75+MANDAX!AE75+ORGON!AE75+SAIXANDULAAN!AE75+ULAANBADRAX!AE75+HATANBULAG!AE75+HOBSGOL!AE75+ERDENE!AE75+SAINSHAND!DB75+'ZAMIIN UUD'!BX75)</f>
        <v>0</v>
      </c>
      <c r="AU75" s="88">
        <f>SUM(AIRAG!AF75+ALTANSHIREE!AF75+DALANGARGALAN!AF75+DELGEREH!AF75+IHHET!AF75+MANDAX!AF75+ORGON!AF75+SAIXANDULAAN!AF75+ULAANBADRAX!AF75+HATANBULAG!AF75+HOBSGOL!AF75+ERDENE!AF75+SAINSHAND!DC75+'ZAMIIN UUD'!BY75)</f>
        <v>0</v>
      </c>
      <c r="AV75" s="88">
        <f>SUM(AIRAG!AG75+ALTANSHIREE!AG75+DALANGARGALAN!AG75+DELGEREH!AG75+IHHET!AG75+MANDAX!AG75+ORGON!AG75+SAIXANDULAAN!AG75+ULAANBADRAX!AG75+HATANBULAG!AG75+HOBSGOL!AG75+ERDENE!AG75+SAINSHAND!DD75+'ZAMIIN UUD'!BZ75)</f>
        <v>0</v>
      </c>
      <c r="AW75" s="88">
        <f>SUM(AIRAG!AH75+ALTANSHIREE!AH75+DALANGARGALAN!AH75+DELGEREH!AH75+IHHET!AH75+MANDAX!AH75+ORGON!AH75+SAIXANDULAAN!AH75+ULAANBADRAX!AH75+HATANBULAG!AH75+HOBSGOL!AH75+ERDENE!AH75+SAINSHAND!DE75+'ZAMIIN UUD'!CA75)</f>
        <v>0</v>
      </c>
      <c r="AX75" s="88">
        <f>SUM(AIRAG!AI75+ALTANSHIREE!AI75+DALANGARGALAN!AI75+DELGEREH!AI75+IHHET!AI75+MANDAX!AI75+ORGON!AI75+SAIXANDULAAN!AI75+ULAANBADRAX!AI75+HATANBULAG!AI75+HOBSGOL!AI75+ERDENE!AI75+SAINSHAND!DF75+'ZAMIIN UUD'!CB75)</f>
        <v>0</v>
      </c>
      <c r="AY75" s="90">
        <f t="shared" ref="AY75:AY107" si="22">SUM(AS75+AV75)</f>
        <v>0</v>
      </c>
      <c r="AZ75" s="90">
        <f t="shared" ref="AZ75:AZ107" si="23">SUM(AT75+AW75)</f>
        <v>0</v>
      </c>
      <c r="BA75" s="90">
        <f t="shared" ref="BA75:BA107" si="24">SUM(AU75+AX75)</f>
        <v>0</v>
      </c>
      <c r="BB75" s="90">
        <f t="shared" ref="BB75:BB107" si="25">SUM(AJ75+AP75+AY75)</f>
        <v>3528602100</v>
      </c>
      <c r="BC75" s="90">
        <f t="shared" ref="BC75:BC107" si="26">SUM(AK75+AQ75+AZ75)</f>
        <v>1126198299</v>
      </c>
      <c r="BD75" s="90">
        <f t="shared" ref="BD75:BD107" si="27">SUM(AL75+AR75+BA75)</f>
        <v>-2402403801</v>
      </c>
    </row>
    <row r="76" spans="1:56">
      <c r="A76" s="13">
        <v>66</v>
      </c>
      <c r="B76" s="15" t="s">
        <v>260</v>
      </c>
      <c r="C76" s="132">
        <f>SUM(AIRAG!C76+ALTANSHIREE!C76+DALANGARGALAN!C76+DELGEREH!C76+IHHET!C76+MANDAX!C76+ORGON!C76+SAIXANDULAAN!C76+ULAANBADRAX!C76+HATANBULAG!C76+HOBSGOL!C76+ERDENE!C76+SAINSHAND!C76+'ZAMIIN UUD'!C76)</f>
        <v>0</v>
      </c>
      <c r="D76" s="132">
        <f>SUM(AIRAG!D76+ALTANSHIREE!D76+DALANGARGALAN!D76+DELGEREH!D76+IHHET!D76+MANDAX!D76+ORGON!D76+SAIXANDULAAN!D76+ULAANBADRAX!D76+HATANBULAG!D76+HOBSGOL!D76+ERDENE!D76+SAINSHAND!D76+'ZAMIIN UUD'!D76)</f>
        <v>0</v>
      </c>
      <c r="E76" s="132">
        <f>SUM(AIRAG!E76+ALTANSHIREE!E76+DALANGARGALAN!E76+DELGEREH!E76+IHHET!E76+MANDAX!E76+ORGON!E76+SAIXANDULAAN!E76+ULAANBADRAX!E76+HATANBULAG!E76+HOBSGOL!E76+ERDENE!E76+SAINSHAND!E76+'ZAMIIN UUD'!E76)</f>
        <v>0</v>
      </c>
      <c r="F76" s="132">
        <f>SUM(AIRAG!F76+ALTANSHIREE!F76+DALANGARGALAN!F76+DELGEREH!F76+IHHET!F76+MANDAX!F76+ORGON!F76+SAIXANDULAAN!F76+ULAANBADRAX!F76+HATANBULAG!F76+HOBSGOL!F76+ERDENE!F76+SAINSHAND!F76+SAINSHAND!L76+'ZAMIIN UUD'!F76)</f>
        <v>0</v>
      </c>
      <c r="G76" s="132">
        <f>SUM(AIRAG!G76+ALTANSHIREE!G76+DALANGARGALAN!G76+DELGEREH!G76+IHHET!G76+MANDAX!G76+ORGON!G76+SAIXANDULAAN!G76+ULAANBADRAX!G76+HATANBULAG!G76+HOBSGOL!G76+ERDENE!G76+SAINSHAND!G76+SAINSHAND!M76+'ZAMIIN UUD'!G76)</f>
        <v>0</v>
      </c>
      <c r="H76" s="132">
        <f>SUM(AIRAG!H76+ALTANSHIREE!H76+DALANGARGALAN!H76+DELGEREH!H76+IHHET!H76+MANDAX!H76+ORGON!H76+SAIXANDULAAN!H76+ULAANBADRAX!H76+HATANBULAG!H76+HOBSGOL!H76+ERDENE!H76+SAINSHAND!H76+SAINSHAND!N76+'ZAMIIN UUD'!H76)</f>
        <v>0</v>
      </c>
      <c r="I76" s="132">
        <f>SUM(SAINSHAND!I76+'ZAMIIN UUD'!I76)</f>
        <v>0</v>
      </c>
      <c r="J76" s="132">
        <f>SUM(SAINSHAND!J76+'ZAMIIN UUD'!J76)</f>
        <v>0</v>
      </c>
      <c r="K76" s="132">
        <f>SUM(SAINSHAND!K76+'ZAMIIN UUD'!K76)</f>
        <v>0</v>
      </c>
      <c r="L76" s="132">
        <f>SUM(SAINSHAND!O76+SAINSHAND!R76+'ZAMIIN UUD'!O76)</f>
        <v>0</v>
      </c>
      <c r="M76" s="132">
        <f>SUM(SAINSHAND!P76+SAINSHAND!S76+'ZAMIIN UUD'!P76)</f>
        <v>0</v>
      </c>
      <c r="N76" s="132">
        <f>SUM(SAINSHAND!Q76+SAINSHAND!T76+'ZAMIIN UUD'!Q76)</f>
        <v>0</v>
      </c>
      <c r="O76" s="132">
        <f>SUM(SAINSHAND!U76+'ZAMIIN UUD'!L76)</f>
        <v>0</v>
      </c>
      <c r="P76" s="132">
        <f>SUM(SAINSHAND!V76+'ZAMIIN UUD'!M76)</f>
        <v>0</v>
      </c>
      <c r="Q76" s="132">
        <f>SUM(SAINSHAND!W76+'ZAMIIN UUD'!N76)</f>
        <v>0</v>
      </c>
      <c r="R76" s="132">
        <f>SUM('ZAMIIN UUD'!R76)</f>
        <v>0</v>
      </c>
      <c r="S76" s="132">
        <f>SUM('ZAMIIN UUD'!S76)</f>
        <v>0</v>
      </c>
      <c r="T76" s="132">
        <f>SUM('ZAMIIN UUD'!T76)</f>
        <v>0</v>
      </c>
      <c r="U76" s="132">
        <f>SUM(AIRAG!I76+ALTANSHIREE!I76+DALANGARGALAN!I76+DELGEREH!I76+IHHET!I76+MANDAX!I76+ORGON!I76+SAIXANDULAAN!I76+ULAANBADRAX!I76+HATANBULAG!I76+HOBSGOL!I76+ERDENE!I76+SAINSHAND!X76+'ZAMIIN UUD'!U76)</f>
        <v>0</v>
      </c>
      <c r="V76" s="132">
        <f>SUM(AIRAG!J76+ALTANSHIREE!J76+DALANGARGALAN!J76+DELGEREH!J76+IHHET!J76+MANDAX!J76+ORGON!J76+SAIXANDULAAN!J76+ULAANBADRAX!J76+HATANBULAG!J76+HOBSGOL!J76+ERDENE!J76+SAINSHAND!Y76+'ZAMIIN UUD'!V76)</f>
        <v>0</v>
      </c>
      <c r="W76" s="132">
        <f>SUM(AIRAG!K76+ALTANSHIREE!K76+DALANGARGALAN!K76+DELGEREH!K76+IHHET!K76+MANDAX!K76+ORGON!K76+SAIXANDULAAN!K76+ULAANBADRAX!K76+HATANBULAG!K76+HOBSGOL!K76+ERDENE!K76+SAINSHAND!Z76+'ZAMIIN UUD'!W76)</f>
        <v>0</v>
      </c>
      <c r="X76" s="13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3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3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3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3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3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32">
        <f>SUM(AIRAG!R76+ALTANSHIREE!R76+DALANGARGALAN!R76+DELGEREH!R76+IHHET!R76+MANDAX!R76+ORGON!R76+SAIXANDULAAN!R76+ULAANBADRAX!R76+HATANBULAG!R76+HOBSGOL!R76+ERDENE!R76+SAINSHAND!CL76)</f>
        <v>0</v>
      </c>
      <c r="AE76" s="132">
        <f>SUM(AIRAG!S76+ALTANSHIREE!S76+DALANGARGALAN!S76+DELGEREH!S76+IHHET!S76+MANDAX!S76+ORGON!S76+SAIXANDULAAN!S76+ULAANBADRAX!S76+HATANBULAG!S76+HOBSGOL!S76+ERDENE!S76+SAINSHAND!CM76)</f>
        <v>0</v>
      </c>
      <c r="AF76" s="132">
        <f>SUM(AIRAG!T76+ALTANSHIREE!T76+DALANGARGALAN!T76+DELGEREH!T76+IHHET!T76+MANDAX!T76+ORGON!T76+SAIXANDULAAN!T76+ULAANBADRAX!T76+HATANBULAG!T76+HOBSGOL!T76+ERDENE!T76+SAINSHAND!CN76)</f>
        <v>0</v>
      </c>
      <c r="AG76" s="132">
        <f>SUM(SAINSHAND!CO76+'ZAMIIN UUD'!BK76)</f>
        <v>0</v>
      </c>
      <c r="AH76" s="132">
        <f>SUM(SAINSHAND!CP76+'ZAMIIN UUD'!BL76)</f>
        <v>0</v>
      </c>
      <c r="AI76" s="132">
        <f>SUM(SAINSHAND!CQ76+'ZAMIIN UUD'!BM76)</f>
        <v>0</v>
      </c>
      <c r="AJ76" s="187">
        <f t="shared" si="16"/>
        <v>0</v>
      </c>
      <c r="AK76" s="187">
        <f t="shared" si="17"/>
        <v>0</v>
      </c>
      <c r="AL76" s="187">
        <f t="shared" si="18"/>
        <v>0</v>
      </c>
      <c r="AM76" s="132">
        <f>SUM(AIRAG!X76+ALTANSHIREE!X76+DALANGARGALAN!X76+DELGEREH!X76+IHHET!X76+MANDAX!X76+ORGON!X76+SAIXANDULAAN!X76+ULAANBADRAX!X76+HATANBULAG!X76+HOBSGOL!X76+ERDENE!X76+SAINSHAND!CU76+'ZAMIIN UUD'!BQ76)</f>
        <v>0</v>
      </c>
      <c r="AN76" s="132">
        <f>SUM(AIRAG!Y76+ALTANSHIREE!Y76+DALANGARGALAN!Y76+DELGEREH!Y76+IHHET!Y76+MANDAX!Y76+ORGON!Y76+SAIXANDULAAN!Y76+ULAANBADRAX!Y76+HATANBULAG!Y76+HOBSGOL!Y76+ERDENE!Y76+SAINSHAND!CV76+'ZAMIIN UUD'!BR76)</f>
        <v>0</v>
      </c>
      <c r="AO76" s="132">
        <f>SUM(AIRAG!Z76+ALTANSHIREE!Z76+DALANGARGALAN!Z76+DELGEREH!Z76+IHHET!Z76+MANDAX!Z76+ORGON!Z76+SAIXANDULAAN!Z76+ULAANBADRAX!Z76+HATANBULAG!Z76+HOBSGOL!Z76+ERDENE!Z76+SAINSHAND!CW76+'ZAMIIN UUD'!BS76)</f>
        <v>0</v>
      </c>
      <c r="AP76" s="187">
        <f t="shared" si="19"/>
        <v>0</v>
      </c>
      <c r="AQ76" s="187">
        <f t="shared" si="20"/>
        <v>0</v>
      </c>
      <c r="AR76" s="187">
        <f t="shared" si="21"/>
        <v>0</v>
      </c>
      <c r="AS76" s="132">
        <f>SUM(AIRAG!AD76+ALTANSHIREE!AD76+DALANGARGALAN!AD76+DELGEREH!AD76+IHHET!AD76+MANDAX!AD76+ORGON!AD76+SAIXANDULAAN!AD76+ULAANBADRAX!AD76+HATANBULAG!AD76+HOBSGOL!AD76+ERDENE!AD76+SAINSHAND!DA76+'ZAMIIN UUD'!BW76)</f>
        <v>0</v>
      </c>
      <c r="AT76" s="132">
        <f>SUM(AIRAG!AE76+ALTANSHIREE!AE76+DALANGARGALAN!AE76+DELGEREH!AE76+IHHET!AE76+MANDAX!AE76+ORGON!AE76+SAIXANDULAAN!AE76+ULAANBADRAX!AE76+HATANBULAG!AE76+HOBSGOL!AE76+ERDENE!AE76+SAINSHAND!DB76+'ZAMIIN UUD'!BX76)</f>
        <v>0</v>
      </c>
      <c r="AU76" s="132">
        <f>SUM(AIRAG!AF76+ALTANSHIREE!AF76+DALANGARGALAN!AF76+DELGEREH!AF76+IHHET!AF76+MANDAX!AF76+ORGON!AF76+SAIXANDULAAN!AF76+ULAANBADRAX!AF76+HATANBULAG!AF76+HOBSGOL!AF76+ERDENE!AF76+SAINSHAND!DC76+'ZAMIIN UUD'!BY76)</f>
        <v>0</v>
      </c>
      <c r="AV76" s="132">
        <f>SUM(AIRAG!AG76+ALTANSHIREE!AG76+DALANGARGALAN!AG76+DELGEREH!AG76+IHHET!AG76+MANDAX!AG76+ORGON!AG76+SAIXANDULAAN!AG76+ULAANBADRAX!AG76+HATANBULAG!AG76+HOBSGOL!AG76+ERDENE!AG76+SAINSHAND!DD76+'ZAMIIN UUD'!BZ76)</f>
        <v>0</v>
      </c>
      <c r="AW76" s="132">
        <f>SUM(AIRAG!AH76+ALTANSHIREE!AH76+DALANGARGALAN!AH76+DELGEREH!AH76+IHHET!AH76+MANDAX!AH76+ORGON!AH76+SAIXANDULAAN!AH76+ULAANBADRAX!AH76+HATANBULAG!AH76+HOBSGOL!AH76+ERDENE!AH76+SAINSHAND!DE76+'ZAMIIN UUD'!CA76)</f>
        <v>0</v>
      </c>
      <c r="AX76" s="132">
        <f>SUM(AIRAG!AI76+ALTANSHIREE!AI76+DALANGARGALAN!AI76+DELGEREH!AI76+IHHET!AI76+MANDAX!AI76+ORGON!AI76+SAIXANDULAAN!AI76+ULAANBADRAX!AI76+HATANBULAG!AI76+HOBSGOL!AI76+ERDENE!AI76+SAINSHAND!DF76+'ZAMIIN UUD'!CB76)</f>
        <v>0</v>
      </c>
      <c r="AY76" s="187">
        <f t="shared" si="22"/>
        <v>0</v>
      </c>
      <c r="AZ76" s="187">
        <f t="shared" si="23"/>
        <v>0</v>
      </c>
      <c r="BA76" s="187">
        <f t="shared" si="24"/>
        <v>0</v>
      </c>
      <c r="BB76" s="187">
        <f t="shared" si="25"/>
        <v>0</v>
      </c>
      <c r="BC76" s="187">
        <f t="shared" si="26"/>
        <v>0</v>
      </c>
      <c r="BD76" s="187">
        <f t="shared" si="27"/>
        <v>0</v>
      </c>
    </row>
    <row r="77" spans="1:56">
      <c r="A77" s="13">
        <v>67</v>
      </c>
      <c r="B77" s="15" t="s">
        <v>261</v>
      </c>
      <c r="C77" s="132">
        <f>SUM(AIRAG!C77+ALTANSHIREE!C77+DALANGARGALAN!C77+DELGEREH!C77+IHHET!C77+MANDAX!C77+ORGON!C77+SAIXANDULAAN!C77+ULAANBADRAX!C77+HATANBULAG!C77+HOBSGOL!C77+ERDENE!C77+SAINSHAND!C77+'ZAMIIN UUD'!C77)</f>
        <v>0</v>
      </c>
      <c r="D77" s="132">
        <f>SUM(AIRAG!D77+ALTANSHIREE!D77+DALANGARGALAN!D77+DELGEREH!D77+IHHET!D77+MANDAX!D77+ORGON!D77+SAIXANDULAAN!D77+ULAANBADRAX!D77+HATANBULAG!D77+HOBSGOL!D77+ERDENE!D77+SAINSHAND!D77+'ZAMIIN UUD'!D77)</f>
        <v>0</v>
      </c>
      <c r="E77" s="132">
        <f>SUM(AIRAG!E77+ALTANSHIREE!E77+DALANGARGALAN!E77+DELGEREH!E77+IHHET!E77+MANDAX!E77+ORGON!E77+SAIXANDULAAN!E77+ULAANBADRAX!E77+HATANBULAG!E77+HOBSGOL!E77+ERDENE!E77+SAINSHAND!E77+'ZAMIIN UUD'!E77)</f>
        <v>0</v>
      </c>
      <c r="F77" s="132">
        <f>SUM(AIRAG!F77+ALTANSHIREE!F77+DALANGARGALAN!F77+DELGEREH!F77+IHHET!F77+MANDAX!F77+ORGON!F77+SAIXANDULAAN!F77+ULAANBADRAX!F77+HATANBULAG!F77+HOBSGOL!F77+ERDENE!F77+SAINSHAND!F77+SAINSHAND!L77+'ZAMIIN UUD'!F77)</f>
        <v>0</v>
      </c>
      <c r="G77" s="132">
        <f>SUM(AIRAG!G77+ALTANSHIREE!G77+DALANGARGALAN!G77+DELGEREH!G77+IHHET!G77+MANDAX!G77+ORGON!G77+SAIXANDULAAN!G77+ULAANBADRAX!G77+HATANBULAG!G77+HOBSGOL!G77+ERDENE!G77+SAINSHAND!G77+SAINSHAND!M77+'ZAMIIN UUD'!G77)</f>
        <v>0</v>
      </c>
      <c r="H77" s="132">
        <f>SUM(AIRAG!H77+ALTANSHIREE!H77+DALANGARGALAN!H77+DELGEREH!H77+IHHET!H77+MANDAX!H77+ORGON!H77+SAIXANDULAAN!H77+ULAANBADRAX!H77+HATANBULAG!H77+HOBSGOL!H77+ERDENE!H77+SAINSHAND!H77+SAINSHAND!N77+'ZAMIIN UUD'!H77)</f>
        <v>0</v>
      </c>
      <c r="I77" s="132">
        <f>SUM(SAINSHAND!I77+'ZAMIIN UUD'!I77)</f>
        <v>0</v>
      </c>
      <c r="J77" s="132">
        <f>SUM(SAINSHAND!J77+'ZAMIIN UUD'!J77)</f>
        <v>0</v>
      </c>
      <c r="K77" s="132">
        <f>SUM(SAINSHAND!K77+'ZAMIIN UUD'!K77)</f>
        <v>0</v>
      </c>
      <c r="L77" s="132">
        <f>SUM(SAINSHAND!O77+SAINSHAND!R77+'ZAMIIN UUD'!O77)</f>
        <v>0</v>
      </c>
      <c r="M77" s="132">
        <f>SUM(SAINSHAND!P77+SAINSHAND!S77+'ZAMIIN UUD'!P77)</f>
        <v>0</v>
      </c>
      <c r="N77" s="132">
        <f>SUM(SAINSHAND!Q77+SAINSHAND!T77+'ZAMIIN UUD'!Q77)</f>
        <v>0</v>
      </c>
      <c r="O77" s="132">
        <f>SUM(SAINSHAND!U77+'ZAMIIN UUD'!L77)</f>
        <v>0</v>
      </c>
      <c r="P77" s="132">
        <f>SUM(SAINSHAND!V77+'ZAMIIN UUD'!M77)</f>
        <v>0</v>
      </c>
      <c r="Q77" s="132">
        <f>SUM(SAINSHAND!W77+'ZAMIIN UUD'!N77)</f>
        <v>0</v>
      </c>
      <c r="R77" s="132">
        <f>SUM('ZAMIIN UUD'!R77)</f>
        <v>0</v>
      </c>
      <c r="S77" s="132">
        <f>SUM('ZAMIIN UUD'!S77)</f>
        <v>0</v>
      </c>
      <c r="T77" s="132">
        <f>SUM('ZAMIIN UUD'!T77)</f>
        <v>0</v>
      </c>
      <c r="U77" s="132">
        <f>SUM(AIRAG!I77+ALTANSHIREE!I77+DALANGARGALAN!I77+DELGEREH!I77+IHHET!I77+MANDAX!I77+ORGON!I77+SAIXANDULAAN!I77+ULAANBADRAX!I77+HATANBULAG!I77+HOBSGOL!I77+ERDENE!I77+SAINSHAND!X77+'ZAMIIN UUD'!U77)</f>
        <v>0</v>
      </c>
      <c r="V77" s="132">
        <f>SUM(AIRAG!J77+ALTANSHIREE!J77+DALANGARGALAN!J77+DELGEREH!J77+IHHET!J77+MANDAX!J77+ORGON!J77+SAIXANDULAAN!J77+ULAANBADRAX!J77+HATANBULAG!J77+HOBSGOL!J77+ERDENE!J77+SAINSHAND!Y77+'ZAMIIN UUD'!V77)</f>
        <v>0</v>
      </c>
      <c r="W77" s="132">
        <f>SUM(AIRAG!K77+ALTANSHIREE!K77+DALANGARGALAN!K77+DELGEREH!K77+IHHET!K77+MANDAX!K77+ORGON!K77+SAIXANDULAAN!K77+ULAANBADRAX!K77+HATANBULAG!K77+HOBSGOL!K77+ERDENE!K77+SAINSHAND!Z77+'ZAMIIN UUD'!W77)</f>
        <v>0</v>
      </c>
      <c r="X77" s="13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3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3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3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3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3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32">
        <f>SUM(AIRAG!R77+ALTANSHIREE!R77+DALANGARGALAN!R77+DELGEREH!R77+IHHET!R77+MANDAX!R77+ORGON!R77+SAIXANDULAAN!R77+ULAANBADRAX!R77+HATANBULAG!R77+HOBSGOL!R77+ERDENE!R77+SAINSHAND!CL77)</f>
        <v>0</v>
      </c>
      <c r="AE77" s="132">
        <f>SUM(AIRAG!S77+ALTANSHIREE!S77+DALANGARGALAN!S77+DELGEREH!S77+IHHET!S77+MANDAX!S77+ORGON!S77+SAIXANDULAAN!S77+ULAANBADRAX!S77+HATANBULAG!S77+HOBSGOL!S77+ERDENE!S77+SAINSHAND!CM77)</f>
        <v>0</v>
      </c>
      <c r="AF77" s="132">
        <f>SUM(AIRAG!T77+ALTANSHIREE!T77+DALANGARGALAN!T77+DELGEREH!T77+IHHET!T77+MANDAX!T77+ORGON!T77+SAIXANDULAAN!T77+ULAANBADRAX!T77+HATANBULAG!T77+HOBSGOL!T77+ERDENE!T77+SAINSHAND!CN77)</f>
        <v>0</v>
      </c>
      <c r="AG77" s="132">
        <f>SUM(SAINSHAND!CO77+'ZAMIIN UUD'!BK77)</f>
        <v>0</v>
      </c>
      <c r="AH77" s="132">
        <f>SUM(SAINSHAND!CP77+'ZAMIIN UUD'!BL77)</f>
        <v>0</v>
      </c>
      <c r="AI77" s="132">
        <f>SUM(SAINSHAND!CQ77+'ZAMIIN UUD'!BM77)</f>
        <v>0</v>
      </c>
      <c r="AJ77" s="187">
        <f t="shared" si="16"/>
        <v>0</v>
      </c>
      <c r="AK77" s="187">
        <f t="shared" si="17"/>
        <v>0</v>
      </c>
      <c r="AL77" s="187">
        <f t="shared" si="18"/>
        <v>0</v>
      </c>
      <c r="AM77" s="132">
        <f>SUM(AIRAG!X77+ALTANSHIREE!X77+DALANGARGALAN!X77+DELGEREH!X77+IHHET!X77+MANDAX!X77+ORGON!X77+SAIXANDULAAN!X77+ULAANBADRAX!X77+HATANBULAG!X77+HOBSGOL!X77+ERDENE!X77+SAINSHAND!CU77+'ZAMIIN UUD'!BQ77)</f>
        <v>0</v>
      </c>
      <c r="AN77" s="132">
        <f>SUM(AIRAG!Y77+ALTANSHIREE!Y77+DALANGARGALAN!Y77+DELGEREH!Y77+IHHET!Y77+MANDAX!Y77+ORGON!Y77+SAIXANDULAAN!Y77+ULAANBADRAX!Y77+HATANBULAG!Y77+HOBSGOL!Y77+ERDENE!Y77+SAINSHAND!CV77+'ZAMIIN UUD'!BR77)</f>
        <v>0</v>
      </c>
      <c r="AO77" s="132">
        <f>SUM(AIRAG!Z77+ALTANSHIREE!Z77+DALANGARGALAN!Z77+DELGEREH!Z77+IHHET!Z77+MANDAX!Z77+ORGON!Z77+SAIXANDULAAN!Z77+ULAANBADRAX!Z77+HATANBULAG!Z77+HOBSGOL!Z77+ERDENE!Z77+SAINSHAND!CW77+'ZAMIIN UUD'!BS77)</f>
        <v>0</v>
      </c>
      <c r="AP77" s="187">
        <f t="shared" si="19"/>
        <v>0</v>
      </c>
      <c r="AQ77" s="187">
        <f t="shared" si="20"/>
        <v>0</v>
      </c>
      <c r="AR77" s="187">
        <f t="shared" si="21"/>
        <v>0</v>
      </c>
      <c r="AS77" s="132">
        <f>SUM(AIRAG!AD77+ALTANSHIREE!AD77+DALANGARGALAN!AD77+DELGEREH!AD77+IHHET!AD77+MANDAX!AD77+ORGON!AD77+SAIXANDULAAN!AD77+ULAANBADRAX!AD77+HATANBULAG!AD77+HOBSGOL!AD77+ERDENE!AD77+SAINSHAND!DA77+'ZAMIIN UUD'!BW77)</f>
        <v>0</v>
      </c>
      <c r="AT77" s="132">
        <f>SUM(AIRAG!AE77+ALTANSHIREE!AE77+DALANGARGALAN!AE77+DELGEREH!AE77+IHHET!AE77+MANDAX!AE77+ORGON!AE77+SAIXANDULAAN!AE77+ULAANBADRAX!AE77+HATANBULAG!AE77+HOBSGOL!AE77+ERDENE!AE77+SAINSHAND!DB77+'ZAMIIN UUD'!BX77)</f>
        <v>0</v>
      </c>
      <c r="AU77" s="132">
        <f>SUM(AIRAG!AF77+ALTANSHIREE!AF77+DALANGARGALAN!AF77+DELGEREH!AF77+IHHET!AF77+MANDAX!AF77+ORGON!AF77+SAIXANDULAAN!AF77+ULAANBADRAX!AF77+HATANBULAG!AF77+HOBSGOL!AF77+ERDENE!AF77+SAINSHAND!DC77+'ZAMIIN UUD'!BY77)</f>
        <v>0</v>
      </c>
      <c r="AV77" s="132">
        <f>SUM(AIRAG!AG77+ALTANSHIREE!AG77+DALANGARGALAN!AG77+DELGEREH!AG77+IHHET!AG77+MANDAX!AG77+ORGON!AG77+SAIXANDULAAN!AG77+ULAANBADRAX!AG77+HATANBULAG!AG77+HOBSGOL!AG77+ERDENE!AG77+SAINSHAND!DD77+'ZAMIIN UUD'!BZ77)</f>
        <v>0</v>
      </c>
      <c r="AW77" s="132">
        <f>SUM(AIRAG!AH77+ALTANSHIREE!AH77+DALANGARGALAN!AH77+DELGEREH!AH77+IHHET!AH77+MANDAX!AH77+ORGON!AH77+SAIXANDULAAN!AH77+ULAANBADRAX!AH77+HATANBULAG!AH77+HOBSGOL!AH77+ERDENE!AH77+SAINSHAND!DE77+'ZAMIIN UUD'!CA77)</f>
        <v>0</v>
      </c>
      <c r="AX77" s="132">
        <f>SUM(AIRAG!AI77+ALTANSHIREE!AI77+DALANGARGALAN!AI77+DELGEREH!AI77+IHHET!AI77+MANDAX!AI77+ORGON!AI77+SAIXANDULAAN!AI77+ULAANBADRAX!AI77+HATANBULAG!AI77+HOBSGOL!AI77+ERDENE!AI77+SAINSHAND!DF77+'ZAMIIN UUD'!CB77)</f>
        <v>0</v>
      </c>
      <c r="AY77" s="187">
        <f t="shared" si="22"/>
        <v>0</v>
      </c>
      <c r="AZ77" s="187">
        <f t="shared" si="23"/>
        <v>0</v>
      </c>
      <c r="BA77" s="187">
        <f t="shared" si="24"/>
        <v>0</v>
      </c>
      <c r="BB77" s="187">
        <f t="shared" si="25"/>
        <v>0</v>
      </c>
      <c r="BC77" s="187">
        <f t="shared" si="26"/>
        <v>0</v>
      </c>
      <c r="BD77" s="187">
        <f t="shared" si="27"/>
        <v>0</v>
      </c>
    </row>
    <row r="78" spans="1:56">
      <c r="A78" s="13"/>
      <c r="B78" s="385" t="s">
        <v>271</v>
      </c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>
        <f>SUM(SAINSHAND!U78+'ZAMIIN UUD'!L78)</f>
        <v>3528602100</v>
      </c>
      <c r="P78" s="132">
        <f>SUM(SAINSHAND!V78+'ZAMIIN UUD'!M78)</f>
        <v>1126198299</v>
      </c>
      <c r="Q78" s="132">
        <f>SUM(SAINSHAND!W78+'ZAMIIN UUD'!N78)</f>
        <v>-2402403801</v>
      </c>
      <c r="R78" s="132"/>
      <c r="S78" s="132"/>
      <c r="T78" s="132"/>
      <c r="U78" s="132"/>
      <c r="V78" s="132"/>
      <c r="W78" s="132"/>
      <c r="X78" s="132"/>
      <c r="Y78" s="132"/>
      <c r="Z78" s="132"/>
      <c r="AA78" s="132"/>
      <c r="AB78" s="132"/>
      <c r="AC78" s="132"/>
      <c r="AD78" s="132"/>
      <c r="AE78" s="132"/>
      <c r="AF78" s="132"/>
      <c r="AG78" s="132"/>
      <c r="AH78" s="132"/>
      <c r="AI78" s="132"/>
      <c r="AJ78" s="187">
        <f t="shared" si="16"/>
        <v>3528602100</v>
      </c>
      <c r="AK78" s="187">
        <f t="shared" si="17"/>
        <v>1126198299</v>
      </c>
      <c r="AL78" s="187">
        <f t="shared" si="18"/>
        <v>-2402403801</v>
      </c>
      <c r="AM78" s="132"/>
      <c r="AN78" s="132"/>
      <c r="AO78" s="132"/>
      <c r="AP78" s="187"/>
      <c r="AQ78" s="187"/>
      <c r="AR78" s="187"/>
      <c r="AS78" s="132"/>
      <c r="AT78" s="132"/>
      <c r="AU78" s="132"/>
      <c r="AV78" s="132"/>
      <c r="AW78" s="132"/>
      <c r="AX78" s="132"/>
      <c r="AY78" s="187"/>
      <c r="AZ78" s="187"/>
      <c r="BA78" s="187"/>
      <c r="BB78" s="187">
        <f t="shared" si="25"/>
        <v>3528602100</v>
      </c>
      <c r="BC78" s="187">
        <f t="shared" si="26"/>
        <v>1126198299</v>
      </c>
      <c r="BD78" s="187">
        <f t="shared" si="27"/>
        <v>-2402403801</v>
      </c>
    </row>
    <row r="79" spans="1:56">
      <c r="A79" s="57">
        <v>68</v>
      </c>
      <c r="B79" s="58" t="s">
        <v>62</v>
      </c>
      <c r="C79" s="88">
        <f>SUM(AIRAG!C79+ALTANSHIREE!C79+DALANGARGALAN!C79+DELGEREH!C79+IHHET!C79+MANDAX!C79+ORGON!C79+SAIXANDULAAN!C79+ULAANBADRAX!C79+HATANBULAG!C79+HOBSGOL!C79+ERDENE!C79+SAINSHAND!C79+'ZAMIIN UUD'!C79)</f>
        <v>1712099000</v>
      </c>
      <c r="D79" s="88">
        <f>SUM(AIRAG!D79+ALTANSHIREE!D79+DALANGARGALAN!D79+DELGEREH!D79+IHHET!D79+MANDAX!D79+ORGON!D79+SAIXANDULAAN!D79+ULAANBADRAX!D79+HATANBULAG!D79+HOBSGOL!D79+ERDENE!D79+SAINSHAND!D79+'ZAMIIN UUD'!D79)</f>
        <v>1616132100</v>
      </c>
      <c r="E79" s="88">
        <f>SUM(AIRAG!E79+ALTANSHIREE!E79+DALANGARGALAN!E79+DELGEREH!E79+IHHET!E79+MANDAX!E79+ORGON!E79+SAIXANDULAAN!E79+ULAANBADRAX!E79+HATANBULAG!E79+HOBSGOL!E79+ERDENE!E79+SAINSHAND!E79+'ZAMIIN UUD'!E79)</f>
        <v>-95966900</v>
      </c>
      <c r="F79" s="88">
        <f>SUM(AIRAG!F79+ALTANSHIREE!F79+DALANGARGALAN!F79+DELGEREH!F79+IHHET!F79+MANDAX!F79+ORGON!F79+SAIXANDULAAN!F79+ULAANBADRAX!F79+HATANBULAG!F79+HOBSGOL!F79+ERDENE!F79+SAINSHAND!F79+SAINSHAND!L79+'ZAMIIN UUD'!F79)</f>
        <v>11163699400</v>
      </c>
      <c r="G79" s="88">
        <f>SUM(AIRAG!G79+ALTANSHIREE!G79+DALANGARGALAN!G79+DELGEREH!G79+IHHET!G79+MANDAX!G79+ORGON!G79+SAIXANDULAAN!G79+ULAANBADRAX!G79+HATANBULAG!G79+HOBSGOL!G79+ERDENE!G79+SAINSHAND!G79+SAINSHAND!M79+'ZAMIIN UUD'!G79)</f>
        <v>10553217427</v>
      </c>
      <c r="H79" s="88">
        <f>SUM(AIRAG!H79+ALTANSHIREE!H79+DALANGARGALAN!H79+DELGEREH!H79+IHHET!H79+MANDAX!H79+ORGON!H79+SAIXANDULAAN!H79+ULAANBADRAX!H79+HATANBULAG!H79+HOBSGOL!H79+ERDENE!H79+SAINSHAND!H79+SAINSHAND!N79+'ZAMIIN UUD'!H79)</f>
        <v>-610481973</v>
      </c>
      <c r="I79" s="88">
        <f>SUM(SAINSHAND!I79+'ZAMIIN UUD'!I79)</f>
        <v>2333685100</v>
      </c>
      <c r="J79" s="88">
        <f>SUM(SAINSHAND!J79+'ZAMIIN UUD'!J79)</f>
        <v>2322354806</v>
      </c>
      <c r="K79" s="88">
        <f>SUM(SAINSHAND!K79+'ZAMIIN UUD'!K79)</f>
        <v>-11330294</v>
      </c>
      <c r="L79" s="88">
        <f>SUM(SAINSHAND!O79+SAINSHAND!R79+'ZAMIIN UUD'!O79)</f>
        <v>1232103200</v>
      </c>
      <c r="M79" s="88">
        <f>SUM(SAINSHAND!P79+SAINSHAND!S79+'ZAMIIN UUD'!P79)</f>
        <v>1232070700</v>
      </c>
      <c r="N79" s="88">
        <f>SUM(SAINSHAND!Q79+SAINSHAND!T79+'ZAMIIN UUD'!Q79)</f>
        <v>-32500</v>
      </c>
      <c r="O79" s="88">
        <f>SUM(SAINSHAND!U79+'ZAMIIN UUD'!L79)</f>
        <v>3528602100</v>
      </c>
      <c r="P79" s="88">
        <f>SUM(SAINSHAND!V79+'ZAMIIN UUD'!M79)</f>
        <v>2957000000</v>
      </c>
      <c r="Q79" s="88">
        <f>SUM(SAINSHAND!W79+'ZAMIIN UUD'!N79)</f>
        <v>-571602100</v>
      </c>
      <c r="R79" s="88">
        <f>SUM('ZAMIIN UUD'!R79)</f>
        <v>362930600</v>
      </c>
      <c r="S79" s="88">
        <f>SUM('ZAMIIN UUD'!S79)</f>
        <v>362930600</v>
      </c>
      <c r="T79" s="88">
        <f>SUM('ZAMIIN UUD'!T79)</f>
        <v>0</v>
      </c>
      <c r="U79" s="88">
        <f>SUM(AIRAG!I79+ALTANSHIREE!I79+DALANGARGALAN!I79+DELGEREH!I79+IHHET!I79+MANDAX!I79+ORGON!I79+SAIXANDULAAN!I79+ULAANBADRAX!I79+HATANBULAG!I79+HOBSGOL!I79+ERDENE!I79+SAINSHAND!X79+'ZAMIIN UUD'!U79)</f>
        <v>740899500</v>
      </c>
      <c r="V79" s="88">
        <f>SUM(AIRAG!J79+ALTANSHIREE!J79+DALANGARGALAN!J79+DELGEREH!J79+IHHET!J79+MANDAX!J79+ORGON!J79+SAIXANDULAAN!J79+ULAANBADRAX!J79+HATANBULAG!J79+HOBSGOL!J79+ERDENE!J79+SAINSHAND!Y79+'ZAMIIN UUD'!V79)</f>
        <v>740899500</v>
      </c>
      <c r="W79" s="88">
        <f>SUM(AIRAG!K79+ALTANSHIREE!K79+DALANGARGALAN!K79+DELGEREH!K79+IHHET!K79+MANDAX!K79+ORGON!K79+SAIXANDULAAN!K79+ULAANBADRAX!K79+HATANBULAG!K79+HOBSGOL!K79+ERDENE!K79+SAINSHAND!Z79+'ZAMIIN UUD'!W79)</f>
        <v>0</v>
      </c>
      <c r="X79" s="88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1156964600</v>
      </c>
      <c r="Y79" s="88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1149964600</v>
      </c>
      <c r="Z79" s="88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-7000000</v>
      </c>
      <c r="AA79" s="88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2999435100</v>
      </c>
      <c r="AB79" s="88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2999435100</v>
      </c>
      <c r="AC79" s="88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88">
        <f>SUM(AIRAG!R79+ALTANSHIREE!R79+DALANGARGALAN!R79+DELGEREH!R79+IHHET!R79+MANDAX!R79+ORGON!R79+SAIXANDULAAN!R79+ULAANBADRAX!R79+HATANBULAG!R79+HOBSGOL!R79+ERDENE!R79+SAINSHAND!CL79)</f>
        <v>422033500</v>
      </c>
      <c r="AE79" s="88">
        <f>SUM(AIRAG!S79+ALTANSHIREE!S79+DALANGARGALAN!S79+DELGEREH!S79+IHHET!S79+MANDAX!S79+ORGON!S79+SAIXANDULAAN!S79+ULAANBADRAX!S79+HATANBULAG!S79+HOBSGOL!S79+ERDENE!S79+SAINSHAND!CM79)</f>
        <v>422033500</v>
      </c>
      <c r="AF79" s="88">
        <f>SUM(AIRAG!T79+ALTANSHIREE!T79+DALANGARGALAN!T79+DELGEREH!T79+IHHET!T79+MANDAX!T79+ORGON!T79+SAIXANDULAAN!T79+ULAANBADRAX!T79+HATANBULAG!T79+HOBSGOL!T79+ERDENE!T79+SAINSHAND!CN79)</f>
        <v>0</v>
      </c>
      <c r="AG79" s="88">
        <f>SUM(SAINSHAND!CO79+'ZAMIIN UUD'!BK79)</f>
        <v>746392000</v>
      </c>
      <c r="AH79" s="88">
        <f>SUM(SAINSHAND!CP79+'ZAMIIN UUD'!BL79)</f>
        <v>0</v>
      </c>
      <c r="AI79" s="88">
        <f>SUM(SAINSHAND!CQ79+'ZAMIIN UUD'!BM79)</f>
        <v>-746392000</v>
      </c>
      <c r="AJ79" s="90">
        <f t="shared" si="16"/>
        <v>26398844100</v>
      </c>
      <c r="AK79" s="90">
        <f t="shared" si="17"/>
        <v>24356038333</v>
      </c>
      <c r="AL79" s="90">
        <f t="shared" si="18"/>
        <v>-2042805767</v>
      </c>
      <c r="AM79" s="88">
        <f>SUM(AIRAG!X79+ALTANSHIREE!X79+DALANGARGALAN!X79+DELGEREH!X79+IHHET!X79+MANDAX!X79+ORGON!X79+SAIXANDULAAN!X79+ULAANBADRAX!X79+HATANBULAG!X79+HOBSGOL!X79+ERDENE!X79+SAINSHAND!CU79+'ZAMIIN UUD'!BQ79)</f>
        <v>7635945300</v>
      </c>
      <c r="AN79" s="88">
        <f>SUM(AIRAG!Y79+ALTANSHIREE!Y79+DALANGARGALAN!Y79+DELGEREH!Y79+IHHET!Y79+MANDAX!Y79+ORGON!Y79+SAIXANDULAAN!Y79+ULAANBADRAX!Y79+HATANBULAG!Y79+HOBSGOL!Y79+ERDENE!Y79+SAINSHAND!CV79+'ZAMIIN UUD'!BR79)</f>
        <v>6136224663.8200006</v>
      </c>
      <c r="AO79" s="88">
        <f>SUM(AIRAG!Z79+ALTANSHIREE!Z79+DALANGARGALAN!Z79+DELGEREH!Z79+IHHET!Z79+MANDAX!Z79+ORGON!Z79+SAIXANDULAAN!Z79+ULAANBADRAX!Z79+HATANBULAG!Z79+HOBSGOL!Z79+ERDENE!Z79+SAINSHAND!CW79+'ZAMIIN UUD'!BS79)</f>
        <v>-1499720636.1800001</v>
      </c>
      <c r="AP79" s="90">
        <f t="shared" si="19"/>
        <v>7635945300</v>
      </c>
      <c r="AQ79" s="90">
        <f t="shared" si="20"/>
        <v>6136224663.8200006</v>
      </c>
      <c r="AR79" s="90">
        <f t="shared" si="21"/>
        <v>-1499720636.1800001</v>
      </c>
      <c r="AS79" s="88">
        <f>SUM(AIRAG!AD79+ALTANSHIREE!AD79+DALANGARGALAN!AD79+DELGEREH!AD79+IHHET!AD79+MANDAX!AD79+ORGON!AD79+SAIXANDULAAN!AD79+ULAANBADRAX!AD79+HATANBULAG!AD79+HOBSGOL!AD79+ERDENE!AD79+SAINSHAND!DA79+'ZAMIIN UUD'!BW79)</f>
        <v>1407175300</v>
      </c>
      <c r="AT79" s="88">
        <f>SUM(AIRAG!AE79+ALTANSHIREE!AE79+DALANGARGALAN!AE79+DELGEREH!AE79+IHHET!AE79+MANDAX!AE79+ORGON!AE79+SAIXANDULAAN!AE79+ULAANBADRAX!AE79+HATANBULAG!AE79+HOBSGOL!AE79+ERDENE!AE79+SAINSHAND!DB79+'ZAMIIN UUD'!BX79)</f>
        <v>1846785593.9900002</v>
      </c>
      <c r="AU79" s="88">
        <f>SUM(AIRAG!AF79+ALTANSHIREE!AF79+DALANGARGALAN!AF79+DELGEREH!AF79+IHHET!AF79+MANDAX!AF79+ORGON!AF79+SAIXANDULAAN!AF79+ULAANBADRAX!AF79+HATANBULAG!AF79+HOBSGOL!AF79+ERDENE!AF79+SAINSHAND!DC79+'ZAMIIN UUD'!BY79)</f>
        <v>439610293.99000007</v>
      </c>
      <c r="AV79" s="88">
        <f>SUM(AIRAG!AG79+ALTANSHIREE!AG79+DALANGARGALAN!AG79+DELGEREH!AG79+IHHET!AG79+MANDAX!AG79+ORGON!AG79+SAIXANDULAAN!AG79+ULAANBADRAX!AG79+HATANBULAG!AG79+HOBSGOL!AG79+ERDENE!AG79+SAINSHAND!DD79+'ZAMIIN UUD'!BZ79)</f>
        <v>427712600</v>
      </c>
      <c r="AW79" s="88">
        <f>SUM(AIRAG!AH79+ALTANSHIREE!AH79+DALANGARGALAN!AH79+DELGEREH!AH79+IHHET!AH79+MANDAX!AH79+ORGON!AH79+SAIXANDULAAN!AH79+ULAANBADRAX!AH79+HATANBULAG!AH79+HOBSGOL!AH79+ERDENE!AH79+SAINSHAND!DE79+'ZAMIIN UUD'!CA79)</f>
        <v>641568683.04999995</v>
      </c>
      <c r="AX79" s="88">
        <f>SUM(AIRAG!AI79+ALTANSHIREE!AI79+DALANGARGALAN!AI79+DELGEREH!AI79+IHHET!AI79+MANDAX!AI79+ORGON!AI79+SAIXANDULAAN!AI79+ULAANBADRAX!AI79+HATANBULAG!AI79+HOBSGOL!AI79+ERDENE!AI79+SAINSHAND!DF79+'ZAMIIN UUD'!CB79)</f>
        <v>213856083.05000001</v>
      </c>
      <c r="AY79" s="90">
        <f t="shared" si="22"/>
        <v>1834887900</v>
      </c>
      <c r="AZ79" s="90">
        <f t="shared" si="23"/>
        <v>2488354277.04</v>
      </c>
      <c r="BA79" s="90">
        <f t="shared" si="24"/>
        <v>653466377.04000008</v>
      </c>
      <c r="BB79" s="90">
        <f t="shared" si="25"/>
        <v>35869677300</v>
      </c>
      <c r="BC79" s="90">
        <f t="shared" si="26"/>
        <v>32980617273.860001</v>
      </c>
      <c r="BD79" s="90">
        <f t="shared" si="27"/>
        <v>-2889060026.1400003</v>
      </c>
    </row>
    <row r="80" spans="1:56">
      <c r="A80" s="13">
        <v>69</v>
      </c>
      <c r="B80" s="15" t="s">
        <v>64</v>
      </c>
      <c r="C80" s="132">
        <f>SUM(AIRAG!C80+ALTANSHIREE!C80+DALANGARGALAN!C80+DELGEREH!C80+IHHET!C80+MANDAX!C80+ORGON!C80+SAIXANDULAAN!C80+ULAANBADRAX!C80+HATANBULAG!C80+HOBSGOL!C80+ERDENE!C80+SAINSHAND!C80+'ZAMIIN UUD'!C80)</f>
        <v>0</v>
      </c>
      <c r="D80" s="132">
        <f>SUM(AIRAG!D80+ALTANSHIREE!D80+DALANGARGALAN!D80+DELGEREH!D80+IHHET!D80+MANDAX!D80+ORGON!D80+SAIXANDULAAN!D80+ULAANBADRAX!D80+HATANBULAG!D80+HOBSGOL!D80+ERDENE!D80+SAINSHAND!D80+'ZAMIIN UUD'!D80)</f>
        <v>0</v>
      </c>
      <c r="E80" s="132">
        <f>SUM(AIRAG!E80+ALTANSHIREE!E80+DALANGARGALAN!E80+DELGEREH!E80+IHHET!E80+MANDAX!E80+ORGON!E80+SAIXANDULAAN!E80+ULAANBADRAX!E80+HATANBULAG!E80+HOBSGOL!E80+ERDENE!E80+SAINSHAND!E80+'ZAMIIN UUD'!E80)</f>
        <v>0</v>
      </c>
      <c r="F80" s="132">
        <f>SUM(AIRAG!F80+ALTANSHIREE!F80+DALANGARGALAN!F80+DELGEREH!F80+IHHET!F80+MANDAX!F80+ORGON!F80+SAIXANDULAAN!F80+ULAANBADRAX!F80+HATANBULAG!F80+HOBSGOL!F80+ERDENE!F80+SAINSHAND!F80+SAINSHAND!L80+'ZAMIIN UUD'!F80)</f>
        <v>2083000</v>
      </c>
      <c r="G80" s="132">
        <f>SUM(AIRAG!G80+ALTANSHIREE!G80+DALANGARGALAN!G80+DELGEREH!G80+IHHET!G80+MANDAX!G80+ORGON!G80+SAIXANDULAAN!G80+ULAANBADRAX!G80+HATANBULAG!G80+HOBSGOL!G80+ERDENE!G80+SAINSHAND!G80+SAINSHAND!M80+'ZAMIIN UUD'!G80)</f>
        <v>4105288</v>
      </c>
      <c r="H80" s="132">
        <f>SUM(AIRAG!H80+ALTANSHIREE!H80+DALANGARGALAN!H80+DELGEREH!H80+IHHET!H80+MANDAX!H80+ORGON!H80+SAIXANDULAAN!H80+ULAANBADRAX!H80+HATANBULAG!H80+HOBSGOL!H80+ERDENE!H80+SAINSHAND!H80+SAINSHAND!N80+'ZAMIIN UUD'!H80)</f>
        <v>2022288</v>
      </c>
      <c r="I80" s="132">
        <f>SUM(SAINSHAND!I80+'ZAMIIN UUD'!I80)</f>
        <v>0</v>
      </c>
      <c r="J80" s="132">
        <f>SUM(SAINSHAND!J80+'ZAMIIN UUD'!J80)</f>
        <v>0</v>
      </c>
      <c r="K80" s="132">
        <f>SUM(SAINSHAND!K80+'ZAMIIN UUD'!K80)</f>
        <v>0</v>
      </c>
      <c r="L80" s="132">
        <f>SUM(SAINSHAND!O80+SAINSHAND!R80+'ZAMIIN UUD'!O80)</f>
        <v>0</v>
      </c>
      <c r="M80" s="132">
        <f>SUM(SAINSHAND!P80+SAINSHAND!S80+'ZAMIIN UUD'!P80)</f>
        <v>0</v>
      </c>
      <c r="N80" s="132">
        <f>SUM(SAINSHAND!Q80+SAINSHAND!T80+'ZAMIIN UUD'!Q80)</f>
        <v>0</v>
      </c>
      <c r="O80" s="132">
        <f>SUM(SAINSHAND!U80+'ZAMIIN UUD'!L80)</f>
        <v>0</v>
      </c>
      <c r="P80" s="132">
        <f>SUM(SAINSHAND!V80+'ZAMIIN UUD'!M80)</f>
        <v>0</v>
      </c>
      <c r="Q80" s="132">
        <f>SUM(SAINSHAND!W80+'ZAMIIN UUD'!N80)</f>
        <v>0</v>
      </c>
      <c r="R80" s="132">
        <f>SUM('ZAMIIN UUD'!R80)</f>
        <v>0</v>
      </c>
      <c r="S80" s="132">
        <f>SUM('ZAMIIN UUD'!S80)</f>
        <v>0</v>
      </c>
      <c r="T80" s="132">
        <f>SUM('ZAMIIN UUD'!T80)</f>
        <v>0</v>
      </c>
      <c r="U80" s="132">
        <f>SUM(AIRAG!I80+ALTANSHIREE!I80+DALANGARGALAN!I80+DELGEREH!I80+IHHET!I80+MANDAX!I80+ORGON!I80+SAIXANDULAAN!I80+ULAANBADRAX!I80+HATANBULAG!I80+HOBSGOL!I80+ERDENE!I80+SAINSHAND!X80+'ZAMIIN UUD'!U80)</f>
        <v>0</v>
      </c>
      <c r="V80" s="132">
        <f>SUM(AIRAG!J80+ALTANSHIREE!J80+DALANGARGALAN!J80+DELGEREH!J80+IHHET!J80+MANDAX!J80+ORGON!J80+SAIXANDULAAN!J80+ULAANBADRAX!J80+HATANBULAG!J80+HOBSGOL!J80+ERDENE!J80+SAINSHAND!Y80+'ZAMIIN UUD'!V80)</f>
        <v>0</v>
      </c>
      <c r="W80" s="132">
        <f>SUM(AIRAG!K80+ALTANSHIREE!K80+DALANGARGALAN!K80+DELGEREH!K80+IHHET!K80+MANDAX!K80+ORGON!K80+SAIXANDULAAN!K80+ULAANBADRAX!K80+HATANBULAG!K80+HOBSGOL!K80+ERDENE!K80+SAINSHAND!Z80+'ZAMIIN UUD'!W80)</f>
        <v>0</v>
      </c>
      <c r="X80" s="13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3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3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3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3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3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32">
        <f>SUM(AIRAG!R80+ALTANSHIREE!R80+DALANGARGALAN!R80+DELGEREH!R80+IHHET!R80+MANDAX!R80+ORGON!R80+SAIXANDULAAN!R80+ULAANBADRAX!R80+HATANBULAG!R80+HOBSGOL!R80+ERDENE!R80+SAINSHAND!CL80)</f>
        <v>0</v>
      </c>
      <c r="AE80" s="132">
        <f>SUM(AIRAG!S80+ALTANSHIREE!S80+DALANGARGALAN!S80+DELGEREH!S80+IHHET!S80+MANDAX!S80+ORGON!S80+SAIXANDULAAN!S80+ULAANBADRAX!S80+HATANBULAG!S80+HOBSGOL!S80+ERDENE!S80+SAINSHAND!CM80)</f>
        <v>0</v>
      </c>
      <c r="AF80" s="132">
        <f>SUM(AIRAG!T80+ALTANSHIREE!T80+DALANGARGALAN!T80+DELGEREH!T80+IHHET!T80+MANDAX!T80+ORGON!T80+SAIXANDULAAN!T80+ULAANBADRAX!T80+HATANBULAG!T80+HOBSGOL!T80+ERDENE!T80+SAINSHAND!CN80)</f>
        <v>0</v>
      </c>
      <c r="AG80" s="132">
        <f>SUM(SAINSHAND!CO80+'ZAMIIN UUD'!BK80)</f>
        <v>0</v>
      </c>
      <c r="AH80" s="132">
        <f>SUM(SAINSHAND!CP80+'ZAMIIN UUD'!BL80)</f>
        <v>0</v>
      </c>
      <c r="AI80" s="132">
        <f>SUM(SAINSHAND!CQ80+'ZAMIIN UUD'!BM80)</f>
        <v>0</v>
      </c>
      <c r="AJ80" s="187">
        <f t="shared" si="16"/>
        <v>2083000</v>
      </c>
      <c r="AK80" s="187">
        <f t="shared" si="17"/>
        <v>4105288</v>
      </c>
      <c r="AL80" s="187">
        <f t="shared" si="18"/>
        <v>2022288</v>
      </c>
      <c r="AM80" s="132">
        <f>SUM(AIRAG!X80+ALTANSHIREE!X80+DALANGARGALAN!X80+DELGEREH!X80+IHHET!X80+MANDAX!X80+ORGON!X80+SAIXANDULAAN!X80+ULAANBADRAX!X80+HATANBULAG!X80+HOBSGOL!X80+ERDENE!X80+SAINSHAND!CU80+'ZAMIIN UUD'!BQ80)</f>
        <v>0</v>
      </c>
      <c r="AN80" s="132">
        <f>SUM(AIRAG!Y80+ALTANSHIREE!Y80+DALANGARGALAN!Y80+DELGEREH!Y80+IHHET!Y80+MANDAX!Y80+ORGON!Y80+SAIXANDULAAN!Y80+ULAANBADRAX!Y80+HATANBULAG!Y80+HOBSGOL!Y80+ERDENE!Y80+SAINSHAND!CV80+'ZAMIIN UUD'!BR80)</f>
        <v>0</v>
      </c>
      <c r="AO80" s="132">
        <f>SUM(AIRAG!Z80+ALTANSHIREE!Z80+DALANGARGALAN!Z80+DELGEREH!Z80+IHHET!Z80+MANDAX!Z80+ORGON!Z80+SAIXANDULAAN!Z80+ULAANBADRAX!Z80+HATANBULAG!Z80+HOBSGOL!Z80+ERDENE!Z80+SAINSHAND!CW80+'ZAMIIN UUD'!BS80)</f>
        <v>0</v>
      </c>
      <c r="AP80" s="187">
        <f t="shared" si="19"/>
        <v>0</v>
      </c>
      <c r="AQ80" s="187">
        <f t="shared" si="20"/>
        <v>0</v>
      </c>
      <c r="AR80" s="187">
        <f t="shared" si="21"/>
        <v>0</v>
      </c>
      <c r="AS80" s="132">
        <f>SUM(AIRAG!AD80+ALTANSHIREE!AD80+DALANGARGALAN!AD80+DELGEREH!AD80+IHHET!AD80+MANDAX!AD80+ORGON!AD80+SAIXANDULAAN!AD80+ULAANBADRAX!AD80+HATANBULAG!AD80+HOBSGOL!AD80+ERDENE!AD80+SAINSHAND!DA80+'ZAMIIN UUD'!BW80)</f>
        <v>417500000</v>
      </c>
      <c r="AT80" s="132">
        <f>SUM(AIRAG!AE80+ALTANSHIREE!AE80+DALANGARGALAN!AE80+DELGEREH!AE80+IHHET!AE80+MANDAX!AE80+ORGON!AE80+SAIXANDULAAN!AE80+ULAANBADRAX!AE80+HATANBULAG!AE80+HOBSGOL!AE80+ERDENE!AE80+SAINSHAND!DB80+'ZAMIIN UUD'!BX80)</f>
        <v>574659887.53999996</v>
      </c>
      <c r="AU80" s="132">
        <f>SUM(AIRAG!AF80+ALTANSHIREE!AF80+DALANGARGALAN!AF80+DELGEREH!AF80+IHHET!AF80+MANDAX!AF80+ORGON!AF80+SAIXANDULAAN!AF80+ULAANBADRAX!AF80+HATANBULAG!AF80+HOBSGOL!AF80+ERDENE!AF80+SAINSHAND!DC80+'ZAMIIN UUD'!BY80)</f>
        <v>157159887.53999999</v>
      </c>
      <c r="AV80" s="132">
        <f>SUM(AIRAG!AG80+ALTANSHIREE!AG80+DALANGARGALAN!AG80+DELGEREH!AG80+IHHET!AG80+MANDAX!AG80+ORGON!AG80+SAIXANDULAAN!AG80+ULAANBADRAX!AG80+HATANBULAG!AG80+HOBSGOL!AG80+ERDENE!AG80+SAINSHAND!DD80+'ZAMIIN UUD'!BZ80)</f>
        <v>0</v>
      </c>
      <c r="AW80" s="132">
        <f>SUM(AIRAG!AH80+ALTANSHIREE!AH80+DALANGARGALAN!AH80+DELGEREH!AH80+IHHET!AH80+MANDAX!AH80+ORGON!AH80+SAIXANDULAAN!AH80+ULAANBADRAX!AH80+HATANBULAG!AH80+HOBSGOL!AH80+ERDENE!AH80+SAINSHAND!DE80+'ZAMIIN UUD'!CA80)</f>
        <v>2000000</v>
      </c>
      <c r="AX80" s="132">
        <f>SUM(AIRAG!AI80+ALTANSHIREE!AI80+DALANGARGALAN!AI80+DELGEREH!AI80+IHHET!AI80+MANDAX!AI80+ORGON!AI80+SAIXANDULAAN!AI80+ULAANBADRAX!AI80+HATANBULAG!AI80+HOBSGOL!AI80+ERDENE!AI80+SAINSHAND!DF80+'ZAMIIN UUD'!CB80)</f>
        <v>2000000</v>
      </c>
      <c r="AY80" s="187">
        <f t="shared" si="22"/>
        <v>417500000</v>
      </c>
      <c r="AZ80" s="187">
        <f t="shared" si="23"/>
        <v>576659887.53999996</v>
      </c>
      <c r="BA80" s="187">
        <f t="shared" si="24"/>
        <v>159159887.53999999</v>
      </c>
      <c r="BB80" s="187">
        <f t="shared" si="25"/>
        <v>419583000</v>
      </c>
      <c r="BC80" s="187">
        <f t="shared" si="26"/>
        <v>580765175.53999996</v>
      </c>
      <c r="BD80" s="187">
        <f t="shared" si="27"/>
        <v>161182175.53999999</v>
      </c>
    </row>
    <row r="81" spans="1:59">
      <c r="A81" s="13">
        <v>70</v>
      </c>
      <c r="B81" s="15" t="s">
        <v>63</v>
      </c>
      <c r="C81" s="132">
        <f>SUM(AIRAG!C81+ALTANSHIREE!C81+DALANGARGALAN!C81+DELGEREH!C81+IHHET!C81+MANDAX!C81+ORGON!C81+SAIXANDULAAN!C81+ULAANBADRAX!C81+HATANBULAG!C81+HOBSGOL!C81+ERDENE!C81+SAINSHAND!C81+'ZAMIIN UUD'!C81)</f>
        <v>0</v>
      </c>
      <c r="D81" s="132">
        <f>SUM(AIRAG!D81+ALTANSHIREE!D81+DALANGARGALAN!D81+DELGEREH!D81+IHHET!D81+MANDAX!D81+ORGON!D81+SAIXANDULAAN!D81+ULAANBADRAX!D81+HATANBULAG!D81+HOBSGOL!D81+ERDENE!D81+SAINSHAND!D81+'ZAMIIN UUD'!D81)</f>
        <v>0</v>
      </c>
      <c r="E81" s="132">
        <f>SUM(AIRAG!E81+ALTANSHIREE!E81+DALANGARGALAN!E81+DELGEREH!E81+IHHET!E81+MANDAX!E81+ORGON!E81+SAIXANDULAAN!E81+ULAANBADRAX!E81+HATANBULAG!E81+HOBSGOL!E81+ERDENE!E81+SAINSHAND!E81+'ZAMIIN UUD'!E81)</f>
        <v>0</v>
      </c>
      <c r="F81" s="132">
        <f>SUM(AIRAG!F81+ALTANSHIREE!F81+DALANGARGALAN!F81+DELGEREH!F81+IHHET!F81+MANDAX!F81+ORGON!F81+SAIXANDULAAN!F81+ULAANBADRAX!F81+HATANBULAG!F81+HOBSGOL!F81+ERDENE!F81+SAINSHAND!F81+SAINSHAND!L81+'ZAMIIN UUD'!F81)</f>
        <v>17802400</v>
      </c>
      <c r="G81" s="132">
        <f>SUM(AIRAG!G81+ALTANSHIREE!G81+DALANGARGALAN!G81+DELGEREH!G81+IHHET!G81+MANDAX!G81+ORGON!G81+SAIXANDULAAN!G81+ULAANBADRAX!G81+HATANBULAG!G81+HOBSGOL!G81+ERDENE!G81+SAINSHAND!G81+SAINSHAND!M81+'ZAMIIN UUD'!G81)</f>
        <v>9900500</v>
      </c>
      <c r="H81" s="132">
        <f>SUM(AIRAG!H81+ALTANSHIREE!H81+DALANGARGALAN!H81+DELGEREH!H81+IHHET!H81+MANDAX!H81+ORGON!H81+SAIXANDULAAN!H81+ULAANBADRAX!H81+HATANBULAG!H81+HOBSGOL!H81+ERDENE!H81+SAINSHAND!H81+SAINSHAND!N81+'ZAMIIN UUD'!H81)</f>
        <v>-7901900</v>
      </c>
      <c r="I81" s="132">
        <f>SUM(SAINSHAND!I81+'ZAMIIN UUD'!I81)</f>
        <v>30000000</v>
      </c>
      <c r="J81" s="132">
        <f>SUM(SAINSHAND!J81+'ZAMIIN UUD'!J81)</f>
        <v>37021906</v>
      </c>
      <c r="K81" s="132">
        <f>SUM(SAINSHAND!K81+'ZAMIIN UUD'!K81)</f>
        <v>7021906</v>
      </c>
      <c r="L81" s="132">
        <f>SUM(SAINSHAND!O81+SAINSHAND!R81+'ZAMIIN UUD'!O81)</f>
        <v>0</v>
      </c>
      <c r="M81" s="132">
        <f>SUM(SAINSHAND!P81+SAINSHAND!S81+'ZAMIIN UUD'!P81)</f>
        <v>0</v>
      </c>
      <c r="N81" s="132">
        <f>SUM(SAINSHAND!Q81+SAINSHAND!T81+'ZAMIIN UUD'!Q81)</f>
        <v>0</v>
      </c>
      <c r="O81" s="132">
        <f>SUM(SAINSHAND!U81+'ZAMIIN UUD'!L81)</f>
        <v>0</v>
      </c>
      <c r="P81" s="132">
        <f>SUM(SAINSHAND!V81+'ZAMIIN UUD'!M81)</f>
        <v>0</v>
      </c>
      <c r="Q81" s="132">
        <f>SUM(SAINSHAND!W81+'ZAMIIN UUD'!N81)</f>
        <v>0</v>
      </c>
      <c r="R81" s="132">
        <f>SUM('ZAMIIN UUD'!R81)</f>
        <v>0</v>
      </c>
      <c r="S81" s="132">
        <f>SUM('ZAMIIN UUD'!S81)</f>
        <v>0</v>
      </c>
      <c r="T81" s="132">
        <f>SUM('ZAMIIN UUD'!T81)</f>
        <v>0</v>
      </c>
      <c r="U81" s="132">
        <f>SUM(AIRAG!I81+ALTANSHIREE!I81+DALANGARGALAN!I81+DELGEREH!I81+IHHET!I81+MANDAX!I81+ORGON!I81+SAIXANDULAAN!I81+ULAANBADRAX!I81+HATANBULAG!I81+HOBSGOL!I81+ERDENE!I81+SAINSHAND!X81+'ZAMIIN UUD'!U81)</f>
        <v>0</v>
      </c>
      <c r="V81" s="132">
        <f>SUM(AIRAG!J81+ALTANSHIREE!J81+DALANGARGALAN!J81+DELGEREH!J81+IHHET!J81+MANDAX!J81+ORGON!J81+SAIXANDULAAN!J81+ULAANBADRAX!J81+HATANBULAG!J81+HOBSGOL!J81+ERDENE!J81+SAINSHAND!Y81+'ZAMIIN UUD'!V81)</f>
        <v>0</v>
      </c>
      <c r="W81" s="132">
        <f>SUM(AIRAG!K81+ALTANSHIREE!K81+DALANGARGALAN!K81+DELGEREH!K81+IHHET!K81+MANDAX!K81+ORGON!K81+SAIXANDULAAN!K81+ULAANBADRAX!K81+HATANBULAG!K81+HOBSGOL!K81+ERDENE!K81+SAINSHAND!Z81+'ZAMIIN UUD'!W81)</f>
        <v>0</v>
      </c>
      <c r="X81" s="13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3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3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3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3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3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32">
        <f>SUM(AIRAG!R81+ALTANSHIREE!R81+DALANGARGALAN!R81+DELGEREH!R81+IHHET!R81+MANDAX!R81+ORGON!R81+SAIXANDULAAN!R81+ULAANBADRAX!R81+HATANBULAG!R81+HOBSGOL!R81+ERDENE!R81+SAINSHAND!CL81)</f>
        <v>0</v>
      </c>
      <c r="AE81" s="132">
        <f>SUM(AIRAG!S81+ALTANSHIREE!S81+DALANGARGALAN!S81+DELGEREH!S81+IHHET!S81+MANDAX!S81+ORGON!S81+SAIXANDULAAN!S81+ULAANBADRAX!S81+HATANBULAG!S81+HOBSGOL!S81+ERDENE!S81+SAINSHAND!CM81)</f>
        <v>0</v>
      </c>
      <c r="AF81" s="132">
        <f>SUM(AIRAG!T81+ALTANSHIREE!T81+DALANGARGALAN!T81+DELGEREH!T81+IHHET!T81+MANDAX!T81+ORGON!T81+SAIXANDULAAN!T81+ULAANBADRAX!T81+HATANBULAG!T81+HOBSGOL!T81+ERDENE!T81+SAINSHAND!CN81)</f>
        <v>0</v>
      </c>
      <c r="AG81" s="132">
        <f>SUM(SAINSHAND!CO81+'ZAMIIN UUD'!BK81)</f>
        <v>0</v>
      </c>
      <c r="AH81" s="132">
        <f>SUM(SAINSHAND!CP81+'ZAMIIN UUD'!BL81)</f>
        <v>0</v>
      </c>
      <c r="AI81" s="132">
        <f>SUM(SAINSHAND!CQ81+'ZAMIIN UUD'!BM81)</f>
        <v>0</v>
      </c>
      <c r="AJ81" s="187">
        <f t="shared" si="16"/>
        <v>47802400</v>
      </c>
      <c r="AK81" s="187">
        <f t="shared" si="17"/>
        <v>46922406</v>
      </c>
      <c r="AL81" s="187">
        <f t="shared" si="18"/>
        <v>-879994</v>
      </c>
      <c r="AM81" s="132">
        <f>SUM(AIRAG!X81+ALTANSHIREE!X81+DALANGARGALAN!X81+DELGEREH!X81+IHHET!X81+MANDAX!X81+ORGON!X81+SAIXANDULAAN!X81+ULAANBADRAX!X81+HATANBULAG!X81+HOBSGOL!X81+ERDENE!X81+SAINSHAND!CU81+'ZAMIIN UUD'!BQ81)</f>
        <v>8000000</v>
      </c>
      <c r="AN81" s="132">
        <f>SUM(AIRAG!Y81+ALTANSHIREE!Y81+DALANGARGALAN!Y81+DELGEREH!Y81+IHHET!Y81+MANDAX!Y81+ORGON!Y81+SAIXANDULAAN!Y81+ULAANBADRAX!Y81+HATANBULAG!Y81+HOBSGOL!Y81+ERDENE!Y81+SAINSHAND!CV81+'ZAMIIN UUD'!BR81)</f>
        <v>3830000</v>
      </c>
      <c r="AO81" s="132">
        <f>SUM(AIRAG!Z81+ALTANSHIREE!Z81+DALANGARGALAN!Z81+DELGEREH!Z81+IHHET!Z81+MANDAX!Z81+ORGON!Z81+SAIXANDULAAN!Z81+ULAANBADRAX!Z81+HATANBULAG!Z81+HOBSGOL!Z81+ERDENE!Z81+SAINSHAND!CW81+'ZAMIIN UUD'!BS81)</f>
        <v>-4170000</v>
      </c>
      <c r="AP81" s="187">
        <f t="shared" si="19"/>
        <v>8000000</v>
      </c>
      <c r="AQ81" s="187">
        <f t="shared" si="20"/>
        <v>3830000</v>
      </c>
      <c r="AR81" s="187">
        <f t="shared" si="21"/>
        <v>-4170000</v>
      </c>
      <c r="AS81" s="132">
        <f>SUM(AIRAG!AD81+ALTANSHIREE!AD81+DALANGARGALAN!AD81+DELGEREH!AD81+IHHET!AD81+MANDAX!AD81+ORGON!AD81+SAIXANDULAAN!AD81+ULAANBADRAX!AD81+HATANBULAG!AD81+HOBSGOL!AD81+ERDENE!AD81+SAINSHAND!DA81+'ZAMIIN UUD'!BW81)</f>
        <v>0</v>
      </c>
      <c r="AT81" s="132">
        <f>SUM(AIRAG!AE81+ALTANSHIREE!AE81+DALANGARGALAN!AE81+DELGEREH!AE81+IHHET!AE81+MANDAX!AE81+ORGON!AE81+SAIXANDULAAN!AE81+ULAANBADRAX!AE81+HATANBULAG!AE81+HOBSGOL!AE81+ERDENE!AE81+SAINSHAND!DB81+'ZAMIIN UUD'!BX81)</f>
        <v>4393245</v>
      </c>
      <c r="AU81" s="132">
        <f>SUM(AIRAG!AF81+ALTANSHIREE!AF81+DALANGARGALAN!AF81+DELGEREH!AF81+IHHET!AF81+MANDAX!AF81+ORGON!AF81+SAIXANDULAAN!AF81+ULAANBADRAX!AF81+HATANBULAG!AF81+HOBSGOL!AF81+ERDENE!AF81+SAINSHAND!DC81+'ZAMIIN UUD'!BY81)</f>
        <v>4393245</v>
      </c>
      <c r="AV81" s="132">
        <f>SUM(AIRAG!AG81+ALTANSHIREE!AG81+DALANGARGALAN!AG81+DELGEREH!AG81+IHHET!AG81+MANDAX!AG81+ORGON!AG81+SAIXANDULAAN!AG81+ULAANBADRAX!AG81+HATANBULAG!AG81+HOBSGOL!AG81+ERDENE!AG81+SAINSHAND!DD81+'ZAMIIN UUD'!BZ81)</f>
        <v>39500000</v>
      </c>
      <c r="AW81" s="132">
        <f>SUM(AIRAG!AH81+ALTANSHIREE!AH81+DALANGARGALAN!AH81+DELGEREH!AH81+IHHET!AH81+MANDAX!AH81+ORGON!AH81+SAIXANDULAAN!AH81+ULAANBADRAX!AH81+HATANBULAG!AH81+HOBSGOL!AH81+ERDENE!AH81+SAINSHAND!DE81+'ZAMIIN UUD'!CA81)</f>
        <v>79591668</v>
      </c>
      <c r="AX81" s="132">
        <f>SUM(AIRAG!AI81+ALTANSHIREE!AI81+DALANGARGALAN!AI81+DELGEREH!AI81+IHHET!AI81+MANDAX!AI81+ORGON!AI81+SAIXANDULAAN!AI81+ULAANBADRAX!AI81+HATANBULAG!AI81+HOBSGOL!AI81+ERDENE!AI81+SAINSHAND!DF81+'ZAMIIN UUD'!CB81)</f>
        <v>40091668</v>
      </c>
      <c r="AY81" s="187">
        <f t="shared" si="22"/>
        <v>39500000</v>
      </c>
      <c r="AZ81" s="187">
        <f t="shared" si="23"/>
        <v>83984913</v>
      </c>
      <c r="BA81" s="187">
        <f t="shared" si="24"/>
        <v>44484913</v>
      </c>
      <c r="BB81" s="187">
        <f t="shared" si="25"/>
        <v>95302400</v>
      </c>
      <c r="BC81" s="187">
        <f t="shared" si="26"/>
        <v>134737319</v>
      </c>
      <c r="BD81" s="187">
        <f t="shared" si="27"/>
        <v>39434919</v>
      </c>
    </row>
    <row r="82" spans="1:59">
      <c r="A82" s="13">
        <v>71</v>
      </c>
      <c r="B82" s="15" t="s">
        <v>76</v>
      </c>
      <c r="C82" s="132">
        <f>SUM(AIRAG!C82+ALTANSHIREE!C82+DALANGARGALAN!C82+DELGEREH!C82+IHHET!C82+MANDAX!C82+ORGON!C82+SAIXANDULAAN!C82+ULAANBADRAX!C82+HATANBULAG!C82+HOBSGOL!C82+ERDENE!C82+SAINSHAND!C82+'ZAMIIN UUD'!C82)</f>
        <v>0</v>
      </c>
      <c r="D82" s="132">
        <f>SUM(AIRAG!D82+ALTANSHIREE!D82+DALANGARGALAN!D82+DELGEREH!D82+IHHET!D82+MANDAX!D82+ORGON!D82+SAIXANDULAAN!D82+ULAANBADRAX!D82+HATANBULAG!D82+HOBSGOL!D82+ERDENE!D82+SAINSHAND!D82+'ZAMIIN UUD'!D82)</f>
        <v>0</v>
      </c>
      <c r="E82" s="132">
        <f>SUM(AIRAG!E82+ALTANSHIREE!E82+DALANGARGALAN!E82+DELGEREH!E82+IHHET!E82+MANDAX!E82+ORGON!E82+SAIXANDULAAN!E82+ULAANBADRAX!E82+HATANBULAG!E82+HOBSGOL!E82+ERDENE!E82+SAINSHAND!E82+'ZAMIIN UUD'!E82)</f>
        <v>0</v>
      </c>
      <c r="F82" s="132">
        <f>SUM(AIRAG!F82+ALTANSHIREE!F82+DALANGARGALAN!F82+DELGEREH!F82+IHHET!F82+MANDAX!F82+ORGON!F82+SAIXANDULAAN!F82+ULAANBADRAX!F82+HATANBULAG!F82+HOBSGOL!F82+ERDENE!F82+SAINSHAND!F82+SAINSHAND!L82+'ZAMIIN UUD'!F82)</f>
        <v>0</v>
      </c>
      <c r="G82" s="132">
        <f>SUM(AIRAG!G82+ALTANSHIREE!G82+DALANGARGALAN!G82+DELGEREH!G82+IHHET!G82+MANDAX!G82+ORGON!G82+SAIXANDULAAN!G82+ULAANBADRAX!G82+HATANBULAG!G82+HOBSGOL!G82+ERDENE!G82+SAINSHAND!G82+SAINSHAND!M82+'ZAMIIN UUD'!G82)</f>
        <v>0</v>
      </c>
      <c r="H82" s="132">
        <f>SUM(AIRAG!H82+ALTANSHIREE!H82+DALANGARGALAN!H82+DELGEREH!H82+IHHET!H82+MANDAX!H82+ORGON!H82+SAIXANDULAAN!H82+ULAANBADRAX!H82+HATANBULAG!H82+HOBSGOL!H82+ERDENE!H82+SAINSHAND!H82+SAINSHAND!N82+'ZAMIIN UUD'!H82)</f>
        <v>0</v>
      </c>
      <c r="I82" s="132">
        <f>SUM(SAINSHAND!I82+'ZAMIIN UUD'!I82)</f>
        <v>0</v>
      </c>
      <c r="J82" s="132">
        <f>SUM(SAINSHAND!J82+'ZAMIIN UUD'!J82)</f>
        <v>0</v>
      </c>
      <c r="K82" s="132">
        <f>SUM(SAINSHAND!K82+'ZAMIIN UUD'!K82)</f>
        <v>0</v>
      </c>
      <c r="L82" s="132">
        <f>SUM(SAINSHAND!O82+SAINSHAND!R82+'ZAMIIN UUD'!O82)</f>
        <v>0</v>
      </c>
      <c r="M82" s="132">
        <f>SUM(SAINSHAND!P82+SAINSHAND!S82+'ZAMIIN UUD'!P82)</f>
        <v>0</v>
      </c>
      <c r="N82" s="132">
        <f>SUM(SAINSHAND!Q82+SAINSHAND!T82+'ZAMIIN UUD'!Q82)</f>
        <v>0</v>
      </c>
      <c r="O82" s="132">
        <f>SUM(SAINSHAND!U82+'ZAMIIN UUD'!L82)</f>
        <v>0</v>
      </c>
      <c r="P82" s="132">
        <f>SUM(SAINSHAND!V82+'ZAMIIN UUD'!M82)</f>
        <v>0</v>
      </c>
      <c r="Q82" s="132">
        <f>SUM(SAINSHAND!W82+'ZAMIIN UUD'!N82)</f>
        <v>0</v>
      </c>
      <c r="R82" s="132">
        <f>SUM('ZAMIIN UUD'!R82)</f>
        <v>0</v>
      </c>
      <c r="S82" s="132">
        <f>SUM('ZAMIIN UUD'!S82)</f>
        <v>0</v>
      </c>
      <c r="T82" s="132">
        <f>SUM('ZAMIIN UUD'!T82)</f>
        <v>0</v>
      </c>
      <c r="U82" s="132">
        <f>SUM(AIRAG!I82+ALTANSHIREE!I82+DALANGARGALAN!I82+DELGEREH!I82+IHHET!I82+MANDAX!I82+ORGON!I82+SAIXANDULAAN!I82+ULAANBADRAX!I82+HATANBULAG!I82+HOBSGOL!I82+ERDENE!I82+SAINSHAND!X82+'ZAMIIN UUD'!U82)</f>
        <v>0</v>
      </c>
      <c r="V82" s="132">
        <f>SUM(AIRAG!J82+ALTANSHIREE!J82+DALANGARGALAN!J82+DELGEREH!J82+IHHET!J82+MANDAX!J82+ORGON!J82+SAIXANDULAAN!J82+ULAANBADRAX!J82+HATANBULAG!J82+HOBSGOL!J82+ERDENE!J82+SAINSHAND!Y82+'ZAMIIN UUD'!V82)</f>
        <v>0</v>
      </c>
      <c r="W82" s="132">
        <f>SUM(AIRAG!K82+ALTANSHIREE!K82+DALANGARGALAN!K82+DELGEREH!K82+IHHET!K82+MANDAX!K82+ORGON!K82+SAIXANDULAAN!K82+ULAANBADRAX!K82+HATANBULAG!K82+HOBSGOL!K82+ERDENE!K82+SAINSHAND!Z82+'ZAMIIN UUD'!W82)</f>
        <v>0</v>
      </c>
      <c r="X82" s="13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3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3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3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3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3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32">
        <f>SUM(AIRAG!R82+ALTANSHIREE!R82+DALANGARGALAN!R82+DELGEREH!R82+IHHET!R82+MANDAX!R82+ORGON!R82+SAIXANDULAAN!R82+ULAANBADRAX!R82+HATANBULAG!R82+HOBSGOL!R82+ERDENE!R82+SAINSHAND!CL82)</f>
        <v>0</v>
      </c>
      <c r="AE82" s="132">
        <f>SUM(AIRAG!S82+ALTANSHIREE!S82+DALANGARGALAN!S82+DELGEREH!S82+IHHET!S82+MANDAX!S82+ORGON!S82+SAIXANDULAAN!S82+ULAANBADRAX!S82+HATANBULAG!S82+HOBSGOL!S82+ERDENE!S82+SAINSHAND!CM82)</f>
        <v>0</v>
      </c>
      <c r="AF82" s="132">
        <f>SUM(AIRAG!T82+ALTANSHIREE!T82+DALANGARGALAN!T82+DELGEREH!T82+IHHET!T82+MANDAX!T82+ORGON!T82+SAIXANDULAAN!T82+ULAANBADRAX!T82+HATANBULAG!T82+HOBSGOL!T82+ERDENE!T82+SAINSHAND!CN82)</f>
        <v>0</v>
      </c>
      <c r="AG82" s="132">
        <f>SUM(SAINSHAND!CO82+'ZAMIIN UUD'!BK82)</f>
        <v>0</v>
      </c>
      <c r="AH82" s="132">
        <f>SUM(SAINSHAND!CP82+'ZAMIIN UUD'!BL82)</f>
        <v>0</v>
      </c>
      <c r="AI82" s="132">
        <f>SUM(SAINSHAND!CQ82+'ZAMIIN UUD'!BM82)</f>
        <v>0</v>
      </c>
      <c r="AJ82" s="187">
        <f t="shared" si="16"/>
        <v>0</v>
      </c>
      <c r="AK82" s="187">
        <f t="shared" si="17"/>
        <v>0</v>
      </c>
      <c r="AL82" s="187">
        <f t="shared" si="18"/>
        <v>0</v>
      </c>
      <c r="AM82" s="132">
        <f>SUM(AIRAG!X82+ALTANSHIREE!X82+DALANGARGALAN!X82+DELGEREH!X82+IHHET!X82+MANDAX!X82+ORGON!X82+SAIXANDULAAN!X82+ULAANBADRAX!X82+HATANBULAG!X82+HOBSGOL!X82+ERDENE!X82+SAINSHAND!CU82+'ZAMIIN UUD'!BQ82)</f>
        <v>1491781600</v>
      </c>
      <c r="AN82" s="132">
        <f>SUM(AIRAG!Y82+ALTANSHIREE!Y82+DALANGARGALAN!Y82+DELGEREH!Y82+IHHET!Y82+MANDAX!Y82+ORGON!Y82+SAIXANDULAAN!Y82+ULAANBADRAX!Y82+HATANBULAG!Y82+HOBSGOL!Y82+ERDENE!Y82+SAINSHAND!CV82+'ZAMIIN UUD'!BR82)</f>
        <v>1164893763.6200001</v>
      </c>
      <c r="AO82" s="132">
        <f>SUM(AIRAG!Z82+ALTANSHIREE!Z82+DALANGARGALAN!Z82+DELGEREH!Z82+IHHET!Z82+MANDAX!Z82+ORGON!Z82+SAIXANDULAAN!Z82+ULAANBADRAX!Z82+HATANBULAG!Z82+HOBSGOL!Z82+ERDENE!Z82+SAINSHAND!CW82+'ZAMIIN UUD'!BS82)</f>
        <v>-326887836.38</v>
      </c>
      <c r="AP82" s="187">
        <f t="shared" si="19"/>
        <v>1491781600</v>
      </c>
      <c r="AQ82" s="187">
        <f t="shared" si="20"/>
        <v>1164893763.6200001</v>
      </c>
      <c r="AR82" s="187">
        <f t="shared" si="21"/>
        <v>-326887836.38</v>
      </c>
      <c r="AS82" s="132">
        <f>SUM(AIRAG!AD82+ALTANSHIREE!AD82+DALANGARGALAN!AD82+DELGEREH!AD82+IHHET!AD82+MANDAX!AD82+ORGON!AD82+SAIXANDULAAN!AD82+ULAANBADRAX!AD82+HATANBULAG!AD82+HOBSGOL!AD82+ERDENE!AD82+SAINSHAND!DA82+'ZAMIIN UUD'!BW82)</f>
        <v>989675300</v>
      </c>
      <c r="AT82" s="132">
        <f>SUM(AIRAG!AE82+ALTANSHIREE!AE82+DALANGARGALAN!AE82+DELGEREH!AE82+IHHET!AE82+MANDAX!AE82+ORGON!AE82+SAIXANDULAAN!AE82+ULAANBADRAX!AE82+HATANBULAG!AE82+HOBSGOL!AE82+ERDENE!AE82+SAINSHAND!DB82+'ZAMIIN UUD'!BX82)</f>
        <v>1267732461.4499998</v>
      </c>
      <c r="AU82" s="132">
        <f>SUM(AIRAG!AF82+ALTANSHIREE!AF82+DALANGARGALAN!AF82+DELGEREH!AF82+IHHET!AF82+MANDAX!AF82+ORGON!AF82+SAIXANDULAAN!AF82+ULAANBADRAX!AF82+HATANBULAG!AF82+HOBSGOL!AF82+ERDENE!AF82+SAINSHAND!DC82+'ZAMIIN UUD'!BY82)</f>
        <v>278057161.45000005</v>
      </c>
      <c r="AV82" s="132">
        <f>SUM(AIRAG!AG82+ALTANSHIREE!AG82+DALANGARGALAN!AG82+DELGEREH!AG82+IHHET!AG82+MANDAX!AG82+ORGON!AG82+SAIXANDULAAN!AG82+ULAANBADRAX!AG82+HATANBULAG!AG82+HOBSGOL!AG82+ERDENE!AG82+SAINSHAND!DD82+'ZAMIIN UUD'!BZ82)</f>
        <v>388212600</v>
      </c>
      <c r="AW82" s="132">
        <f>SUM(AIRAG!AH82+ALTANSHIREE!AH82+DALANGARGALAN!AH82+DELGEREH!AH82+IHHET!AH82+MANDAX!AH82+ORGON!AH82+SAIXANDULAAN!AH82+ULAANBADRAX!AH82+HATANBULAG!AH82+HOBSGOL!AH82+ERDENE!AH82+SAINSHAND!DE82+'ZAMIIN UUD'!CA82)</f>
        <v>559977015.04999995</v>
      </c>
      <c r="AX82" s="132">
        <f>SUM(AIRAG!AI82+ALTANSHIREE!AI82+DALANGARGALAN!AI82+DELGEREH!AI82+IHHET!AI82+MANDAX!AI82+ORGON!AI82+SAIXANDULAAN!AI82+ULAANBADRAX!AI82+HATANBULAG!AI82+HOBSGOL!AI82+ERDENE!AI82+SAINSHAND!DF82+'ZAMIIN UUD'!CB82)</f>
        <v>171764415.05000001</v>
      </c>
      <c r="AY82" s="187">
        <f t="shared" si="22"/>
        <v>1377887900</v>
      </c>
      <c r="AZ82" s="187">
        <f t="shared" si="23"/>
        <v>1827709476.4999998</v>
      </c>
      <c r="BA82" s="187">
        <f t="shared" si="24"/>
        <v>449821576.50000006</v>
      </c>
      <c r="BB82" s="187">
        <f t="shared" si="25"/>
        <v>2869669500</v>
      </c>
      <c r="BC82" s="187">
        <f t="shared" si="26"/>
        <v>2992603240.1199999</v>
      </c>
      <c r="BD82" s="187">
        <f t="shared" si="27"/>
        <v>122933740.12000006</v>
      </c>
    </row>
    <row r="83" spans="1:59">
      <c r="A83" s="13">
        <v>72</v>
      </c>
      <c r="B83" s="15" t="s">
        <v>175</v>
      </c>
      <c r="C83" s="132">
        <f>SUM(AIRAG!C83+ALTANSHIREE!C83+DALANGARGALAN!C83+DELGEREH!C83+IHHET!C83+MANDAX!C83+ORGON!C83+SAIXANDULAAN!C83+ULAANBADRAX!C83+HATANBULAG!C83+HOBSGOL!C83+ERDENE!C83+SAINSHAND!C83+'ZAMIIN UUD'!C83)</f>
        <v>0</v>
      </c>
      <c r="D83" s="132">
        <f>SUM(AIRAG!D83+ALTANSHIREE!D83+DALANGARGALAN!D83+DELGEREH!D83+IHHET!D83+MANDAX!D83+ORGON!D83+SAIXANDULAAN!D83+ULAANBADRAX!D83+HATANBULAG!D83+HOBSGOL!D83+ERDENE!D83+SAINSHAND!D83+'ZAMIIN UUD'!D83)</f>
        <v>0</v>
      </c>
      <c r="E83" s="132">
        <f>SUM(AIRAG!E83+ALTANSHIREE!E83+DALANGARGALAN!E83+DELGEREH!E83+IHHET!E83+MANDAX!E83+ORGON!E83+SAIXANDULAAN!E83+ULAANBADRAX!E83+HATANBULAG!E83+HOBSGOL!E83+ERDENE!E83+SAINSHAND!E83+'ZAMIIN UUD'!E83)</f>
        <v>0</v>
      </c>
      <c r="F83" s="132">
        <f>SUM(AIRAG!F83+ALTANSHIREE!F83+DALANGARGALAN!F83+DELGEREH!F83+IHHET!F83+MANDAX!F83+ORGON!F83+SAIXANDULAAN!F83+ULAANBADRAX!F83+HATANBULAG!F83+HOBSGOL!F83+ERDENE!F83+SAINSHAND!F83+SAINSHAND!L83+'ZAMIIN UUD'!F83)</f>
        <v>0</v>
      </c>
      <c r="G83" s="132">
        <f>SUM(AIRAG!G83+ALTANSHIREE!G83+DALANGARGALAN!G83+DELGEREH!G83+IHHET!G83+MANDAX!G83+ORGON!G83+SAIXANDULAAN!G83+ULAANBADRAX!G83+HATANBULAG!G83+HOBSGOL!G83+ERDENE!G83+SAINSHAND!G83+SAINSHAND!M83+'ZAMIIN UUD'!G83)</f>
        <v>0</v>
      </c>
      <c r="H83" s="132">
        <f>SUM(AIRAG!H83+ALTANSHIREE!H83+DALANGARGALAN!H83+DELGEREH!H83+IHHET!H83+MANDAX!H83+ORGON!H83+SAIXANDULAAN!H83+ULAANBADRAX!H83+HATANBULAG!H83+HOBSGOL!H83+ERDENE!H83+SAINSHAND!H83+SAINSHAND!N83+'ZAMIIN UUD'!H83)</f>
        <v>0</v>
      </c>
      <c r="I83" s="132">
        <f>SUM(SAINSHAND!I83+'ZAMIIN UUD'!I83)</f>
        <v>0</v>
      </c>
      <c r="J83" s="132">
        <f>SUM(SAINSHAND!J83+'ZAMIIN UUD'!J83)</f>
        <v>0</v>
      </c>
      <c r="K83" s="132">
        <f>SUM(SAINSHAND!K83+'ZAMIIN UUD'!K83)</f>
        <v>0</v>
      </c>
      <c r="L83" s="132">
        <f>SUM(SAINSHAND!O83+SAINSHAND!R83+'ZAMIIN UUD'!O83)</f>
        <v>0</v>
      </c>
      <c r="M83" s="132">
        <f>SUM(SAINSHAND!P83+SAINSHAND!S83+'ZAMIIN UUD'!P83)</f>
        <v>0</v>
      </c>
      <c r="N83" s="132">
        <f>SUM(SAINSHAND!Q83+SAINSHAND!T83+'ZAMIIN UUD'!Q83)</f>
        <v>0</v>
      </c>
      <c r="O83" s="132">
        <f>SUM(SAINSHAND!U83+'ZAMIIN UUD'!L83)</f>
        <v>0</v>
      </c>
      <c r="P83" s="132">
        <f>SUM(SAINSHAND!V83+'ZAMIIN UUD'!M83)</f>
        <v>0</v>
      </c>
      <c r="Q83" s="132">
        <f>SUM(SAINSHAND!W83+'ZAMIIN UUD'!N83)</f>
        <v>0</v>
      </c>
      <c r="R83" s="132">
        <f>SUM('ZAMIIN UUD'!R83)</f>
        <v>0</v>
      </c>
      <c r="S83" s="132">
        <f>SUM('ZAMIIN UUD'!S83)</f>
        <v>0</v>
      </c>
      <c r="T83" s="132">
        <f>SUM('ZAMIIN UUD'!T83)</f>
        <v>0</v>
      </c>
      <c r="U83" s="132">
        <f>SUM(AIRAG!I83+ALTANSHIREE!I83+DALANGARGALAN!I83+DELGEREH!I83+IHHET!I83+MANDAX!I83+ORGON!I83+SAIXANDULAAN!I83+ULAANBADRAX!I83+HATANBULAG!I83+HOBSGOL!I83+ERDENE!I83+SAINSHAND!X83+'ZAMIIN UUD'!U83)</f>
        <v>0</v>
      </c>
      <c r="V83" s="132">
        <f>SUM(AIRAG!J83+ALTANSHIREE!J83+DALANGARGALAN!J83+DELGEREH!J83+IHHET!J83+MANDAX!J83+ORGON!J83+SAIXANDULAAN!J83+ULAANBADRAX!J83+HATANBULAG!J83+HOBSGOL!J83+ERDENE!J83+SAINSHAND!Y83+'ZAMIIN UUD'!V83)</f>
        <v>0</v>
      </c>
      <c r="W83" s="132">
        <f>SUM(AIRAG!K83+ALTANSHIREE!K83+DALANGARGALAN!K83+DELGEREH!K83+IHHET!K83+MANDAX!K83+ORGON!K83+SAIXANDULAAN!K83+ULAANBADRAX!K83+HATANBULAG!K83+HOBSGOL!K83+ERDENE!K83+SAINSHAND!Z83+'ZAMIIN UUD'!W83)</f>
        <v>0</v>
      </c>
      <c r="X83" s="13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3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3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3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3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3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32">
        <f>SUM(AIRAG!R83+ALTANSHIREE!R83+DALANGARGALAN!R83+DELGEREH!R83+IHHET!R83+MANDAX!R83+ORGON!R83+SAIXANDULAAN!R83+ULAANBADRAX!R83+HATANBULAG!R83+HOBSGOL!R83+ERDENE!R83+SAINSHAND!CL83)</f>
        <v>0</v>
      </c>
      <c r="AE83" s="132">
        <f>SUM(AIRAG!S83+ALTANSHIREE!S83+DALANGARGALAN!S83+DELGEREH!S83+IHHET!S83+MANDAX!S83+ORGON!S83+SAIXANDULAAN!S83+ULAANBADRAX!S83+HATANBULAG!S83+HOBSGOL!S83+ERDENE!S83+SAINSHAND!CM83)</f>
        <v>0</v>
      </c>
      <c r="AF83" s="132">
        <f>SUM(AIRAG!T83+ALTANSHIREE!T83+DALANGARGALAN!T83+DELGEREH!T83+IHHET!T83+MANDAX!T83+ORGON!T83+SAIXANDULAAN!T83+ULAANBADRAX!T83+HATANBULAG!T83+HOBSGOL!T83+ERDENE!T83+SAINSHAND!CN83)</f>
        <v>0</v>
      </c>
      <c r="AG83" s="132">
        <f>SUM(SAINSHAND!CO83+'ZAMIIN UUD'!BK83)</f>
        <v>0</v>
      </c>
      <c r="AH83" s="132">
        <f>SUM(SAINSHAND!CP83+'ZAMIIN UUD'!BL83)</f>
        <v>0</v>
      </c>
      <c r="AI83" s="132">
        <f>SUM(SAINSHAND!CQ83+'ZAMIIN UUD'!BM83)</f>
        <v>0</v>
      </c>
      <c r="AJ83" s="187">
        <f t="shared" si="16"/>
        <v>0</v>
      </c>
      <c r="AK83" s="187">
        <f t="shared" si="17"/>
        <v>0</v>
      </c>
      <c r="AL83" s="187">
        <f t="shared" si="18"/>
        <v>0</v>
      </c>
      <c r="AM83" s="132">
        <f>SUM(AIRAG!X83+ALTANSHIREE!X83+DALANGARGALAN!X83+DELGEREH!X83+IHHET!X83+MANDAX!X83+ORGON!X83+SAIXANDULAAN!X83+ULAANBADRAX!X83+HATANBULAG!X83+HOBSGOL!X83+ERDENE!X83+SAINSHAND!CU83+'ZAMIIN UUD'!BQ83)</f>
        <v>0</v>
      </c>
      <c r="AN83" s="132">
        <f>SUM(AIRAG!Y83+ALTANSHIREE!Y83+DALANGARGALAN!Y83+DELGEREH!Y83+IHHET!Y83+MANDAX!Y83+ORGON!Y83+SAIXANDULAAN!Y83+ULAANBADRAX!Y83+HATANBULAG!Y83+HOBSGOL!Y83+ERDENE!Y83+SAINSHAND!CV83+'ZAMIIN UUD'!BR83)</f>
        <v>0</v>
      </c>
      <c r="AO83" s="132">
        <f>SUM(AIRAG!Z83+ALTANSHIREE!Z83+DALANGARGALAN!Z83+DELGEREH!Z83+IHHET!Z83+MANDAX!Z83+ORGON!Z83+SAIXANDULAAN!Z83+ULAANBADRAX!Z83+HATANBULAG!Z83+HOBSGOL!Z83+ERDENE!Z83+SAINSHAND!CW83+'ZAMIIN UUD'!BS83)</f>
        <v>0</v>
      </c>
      <c r="AP83" s="187">
        <f t="shared" si="19"/>
        <v>0</v>
      </c>
      <c r="AQ83" s="187">
        <f t="shared" si="20"/>
        <v>0</v>
      </c>
      <c r="AR83" s="187">
        <f t="shared" si="21"/>
        <v>0</v>
      </c>
      <c r="AS83" s="132">
        <f>SUM(AIRAG!AD83+ALTANSHIREE!AD83+DALANGARGALAN!AD83+DELGEREH!AD83+IHHET!AD83+MANDAX!AD83+ORGON!AD83+SAIXANDULAAN!AD83+ULAANBADRAX!AD83+HATANBULAG!AD83+HOBSGOL!AD83+ERDENE!AD83+SAINSHAND!DA83+'ZAMIIN UUD'!BW83)</f>
        <v>0</v>
      </c>
      <c r="AT83" s="132">
        <f>SUM(AIRAG!AE83+ALTANSHIREE!AE83+DALANGARGALAN!AE83+DELGEREH!AE83+IHHET!AE83+MANDAX!AE83+ORGON!AE83+SAIXANDULAAN!AE83+ULAANBADRAX!AE83+HATANBULAG!AE83+HOBSGOL!AE83+ERDENE!AE83+SAINSHAND!DB83+'ZAMIIN UUD'!BX83)</f>
        <v>0</v>
      </c>
      <c r="AU83" s="132">
        <f>SUM(AIRAG!AF83+ALTANSHIREE!AF83+DALANGARGALAN!AF83+DELGEREH!AF83+IHHET!AF83+MANDAX!AF83+ORGON!AF83+SAIXANDULAAN!AF83+ULAANBADRAX!AF83+HATANBULAG!AF83+HOBSGOL!AF83+ERDENE!AF83+SAINSHAND!DC83+'ZAMIIN UUD'!BY83)</f>
        <v>0</v>
      </c>
      <c r="AV83" s="132">
        <f>SUM(AIRAG!AG83+ALTANSHIREE!AG83+DALANGARGALAN!AG83+DELGEREH!AG83+IHHET!AG83+MANDAX!AG83+ORGON!AG83+SAIXANDULAAN!AG83+ULAANBADRAX!AG83+HATANBULAG!AG83+HOBSGOL!AG83+ERDENE!AG83+SAINSHAND!DD83+'ZAMIIN UUD'!BZ83)</f>
        <v>0</v>
      </c>
      <c r="AW83" s="132">
        <f>SUM(AIRAG!AH83+ALTANSHIREE!AH83+DALANGARGALAN!AH83+DELGEREH!AH83+IHHET!AH83+MANDAX!AH83+ORGON!AH83+SAIXANDULAAN!AH83+ULAANBADRAX!AH83+HATANBULAG!AH83+HOBSGOL!AH83+ERDENE!AH83+SAINSHAND!DE83+'ZAMIIN UUD'!CA83)</f>
        <v>0</v>
      </c>
      <c r="AX83" s="132">
        <f>SUM(AIRAG!AI83+ALTANSHIREE!AI83+DALANGARGALAN!AI83+DELGEREH!AI83+IHHET!AI83+MANDAX!AI83+ORGON!AI83+SAIXANDULAAN!AI83+ULAANBADRAX!AI83+HATANBULAG!AI83+HOBSGOL!AI83+ERDENE!AI83+SAINSHAND!DF83+'ZAMIIN UUD'!CB83)</f>
        <v>0</v>
      </c>
      <c r="AY83" s="187">
        <f t="shared" si="22"/>
        <v>0</v>
      </c>
      <c r="AZ83" s="187">
        <f t="shared" si="23"/>
        <v>0</v>
      </c>
      <c r="BA83" s="187">
        <f t="shared" si="24"/>
        <v>0</v>
      </c>
      <c r="BB83" s="187">
        <f t="shared" si="25"/>
        <v>0</v>
      </c>
      <c r="BC83" s="187">
        <f t="shared" si="26"/>
        <v>0</v>
      </c>
      <c r="BD83" s="187">
        <f t="shared" si="27"/>
        <v>0</v>
      </c>
    </row>
    <row r="84" spans="1:59">
      <c r="A84" s="13">
        <v>73</v>
      </c>
      <c r="B84" s="15" t="s">
        <v>65</v>
      </c>
      <c r="C84" s="132">
        <f>SUM(AIRAG!C84+ALTANSHIREE!C84+DALANGARGALAN!C84+DELGEREH!C84+IHHET!C84+MANDAX!C84+ORGON!C84+SAIXANDULAAN!C84+ULAANBADRAX!C84+HATANBULAG!C84+HOBSGOL!C84+ERDENE!C84+SAINSHAND!C84+'ZAMIIN UUD'!C84)</f>
        <v>0</v>
      </c>
      <c r="D84" s="132">
        <f>SUM(AIRAG!D84+ALTANSHIREE!D84+DALANGARGALAN!D84+DELGEREH!D84+IHHET!D84+MANDAX!D84+ORGON!D84+SAIXANDULAAN!D84+ULAANBADRAX!D84+HATANBULAG!D84+HOBSGOL!D84+ERDENE!D84+SAINSHAND!D84+'ZAMIIN UUD'!D84)</f>
        <v>0</v>
      </c>
      <c r="E84" s="132">
        <f>SUM(AIRAG!E84+ALTANSHIREE!E84+DALANGARGALAN!E84+DELGEREH!E84+IHHET!E84+MANDAX!E84+ORGON!E84+SAIXANDULAAN!E84+ULAANBADRAX!E84+HATANBULAG!E84+HOBSGOL!E84+ERDENE!E84+SAINSHAND!E84+'ZAMIIN UUD'!E84)</f>
        <v>0</v>
      </c>
      <c r="F84" s="132">
        <f>SUM(AIRAG!F84+ALTANSHIREE!F84+DALANGARGALAN!F84+DELGEREH!F84+IHHET!F84+MANDAX!F84+ORGON!F84+SAIXANDULAAN!F84+ULAANBADRAX!F84+HATANBULAG!F84+HOBSGOL!F84+ERDENE!F84+SAINSHAND!F84+SAINSHAND!L84+'ZAMIIN UUD'!F84)</f>
        <v>0</v>
      </c>
      <c r="G84" s="132">
        <f>SUM(AIRAG!G84+ALTANSHIREE!G84+DALANGARGALAN!G84+DELGEREH!G84+IHHET!G84+MANDAX!G84+ORGON!G84+SAIXANDULAAN!G84+ULAANBADRAX!G84+HATANBULAG!G84+HOBSGOL!G84+ERDENE!G84+SAINSHAND!G84+SAINSHAND!M84+'ZAMIIN UUD'!G84)</f>
        <v>0</v>
      </c>
      <c r="H84" s="132">
        <f>SUM(AIRAG!H84+ALTANSHIREE!H84+DALANGARGALAN!H84+DELGEREH!H84+IHHET!H84+MANDAX!H84+ORGON!H84+SAIXANDULAAN!H84+ULAANBADRAX!H84+HATANBULAG!H84+HOBSGOL!H84+ERDENE!H84+SAINSHAND!H84+SAINSHAND!N84+'ZAMIIN UUD'!H84)</f>
        <v>0</v>
      </c>
      <c r="I84" s="132">
        <f>SUM(SAINSHAND!I84+'ZAMIIN UUD'!I84)</f>
        <v>0</v>
      </c>
      <c r="J84" s="132">
        <f>SUM(SAINSHAND!J84+'ZAMIIN UUD'!J84)</f>
        <v>0</v>
      </c>
      <c r="K84" s="132">
        <f>SUM(SAINSHAND!K84+'ZAMIIN UUD'!K84)</f>
        <v>0</v>
      </c>
      <c r="L84" s="132">
        <f>SUM(SAINSHAND!O84+SAINSHAND!R84+'ZAMIIN UUD'!O84)</f>
        <v>0</v>
      </c>
      <c r="M84" s="132">
        <f>SUM(SAINSHAND!P84+SAINSHAND!S84+'ZAMIIN UUD'!P84)</f>
        <v>0</v>
      </c>
      <c r="N84" s="132">
        <f>SUM(SAINSHAND!Q84+SAINSHAND!T84+'ZAMIIN UUD'!Q84)</f>
        <v>0</v>
      </c>
      <c r="O84" s="132">
        <f>SUM(SAINSHAND!U84+'ZAMIIN UUD'!L84)</f>
        <v>0</v>
      </c>
      <c r="P84" s="132">
        <f>SUM(SAINSHAND!V84+'ZAMIIN UUD'!M84)</f>
        <v>0</v>
      </c>
      <c r="Q84" s="132">
        <f>SUM(SAINSHAND!W84+'ZAMIIN UUD'!N84)</f>
        <v>0</v>
      </c>
      <c r="R84" s="132">
        <f>SUM('ZAMIIN UUD'!R84)</f>
        <v>0</v>
      </c>
      <c r="S84" s="132">
        <f>SUM('ZAMIIN UUD'!S84)</f>
        <v>0</v>
      </c>
      <c r="T84" s="132">
        <f>SUM('ZAMIIN UUD'!T84)</f>
        <v>0</v>
      </c>
      <c r="U84" s="132">
        <f>SUM(AIRAG!I84+ALTANSHIREE!I84+DALANGARGALAN!I84+DELGEREH!I84+IHHET!I84+MANDAX!I84+ORGON!I84+SAIXANDULAAN!I84+ULAANBADRAX!I84+HATANBULAG!I84+HOBSGOL!I84+ERDENE!I84+SAINSHAND!X84+'ZAMIIN UUD'!U84)</f>
        <v>0</v>
      </c>
      <c r="V84" s="132">
        <f>SUM(AIRAG!J84+ALTANSHIREE!J84+DALANGARGALAN!J84+DELGEREH!J84+IHHET!J84+MANDAX!J84+ORGON!J84+SAIXANDULAAN!J84+ULAANBADRAX!J84+HATANBULAG!J84+HOBSGOL!J84+ERDENE!J84+SAINSHAND!Y84+'ZAMIIN UUD'!V84)</f>
        <v>0</v>
      </c>
      <c r="W84" s="132">
        <f>SUM(AIRAG!K84+ALTANSHIREE!K84+DALANGARGALAN!K84+DELGEREH!K84+IHHET!K84+MANDAX!K84+ORGON!K84+SAIXANDULAAN!K84+ULAANBADRAX!K84+HATANBULAG!K84+HOBSGOL!K84+ERDENE!K84+SAINSHAND!Z84+'ZAMIIN UUD'!W84)</f>
        <v>0</v>
      </c>
      <c r="X84" s="13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3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3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3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3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3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32">
        <f>SUM(AIRAG!R84+ALTANSHIREE!R84+DALANGARGALAN!R84+DELGEREH!R84+IHHET!R84+MANDAX!R84+ORGON!R84+SAIXANDULAAN!R84+ULAANBADRAX!R84+HATANBULAG!R84+HOBSGOL!R84+ERDENE!R84+SAINSHAND!CL84)</f>
        <v>0</v>
      </c>
      <c r="AE84" s="132">
        <f>SUM(AIRAG!S84+ALTANSHIREE!S84+DALANGARGALAN!S84+DELGEREH!S84+IHHET!S84+MANDAX!S84+ORGON!S84+SAIXANDULAAN!S84+ULAANBADRAX!S84+HATANBULAG!S84+HOBSGOL!S84+ERDENE!S84+SAINSHAND!CM84)</f>
        <v>0</v>
      </c>
      <c r="AF84" s="132">
        <f>SUM(AIRAG!T84+ALTANSHIREE!T84+DALANGARGALAN!T84+DELGEREH!T84+IHHET!T84+MANDAX!T84+ORGON!T84+SAIXANDULAAN!T84+ULAANBADRAX!T84+HATANBULAG!T84+HOBSGOL!T84+ERDENE!T84+SAINSHAND!CN84)</f>
        <v>0</v>
      </c>
      <c r="AG84" s="132">
        <f>SUM(SAINSHAND!CO84+'ZAMIIN UUD'!BK84)</f>
        <v>0</v>
      </c>
      <c r="AH84" s="132">
        <f>SUM(SAINSHAND!CP84+'ZAMIIN UUD'!BL84)</f>
        <v>0</v>
      </c>
      <c r="AI84" s="132">
        <f>SUM(SAINSHAND!CQ84+'ZAMIIN UUD'!BM84)</f>
        <v>0</v>
      </c>
      <c r="AJ84" s="187">
        <f t="shared" si="16"/>
        <v>0</v>
      </c>
      <c r="AK84" s="187">
        <f t="shared" si="17"/>
        <v>0</v>
      </c>
      <c r="AL84" s="187">
        <f t="shared" si="18"/>
        <v>0</v>
      </c>
      <c r="AM84" s="132">
        <f>SUM(AIRAG!X84+ALTANSHIREE!X84+DALANGARGALAN!X84+DELGEREH!X84+IHHET!X84+MANDAX!X84+ORGON!X84+SAIXANDULAAN!X84+ULAANBADRAX!X84+HATANBULAG!X84+HOBSGOL!X84+ERDENE!X84+SAINSHAND!CU84+'ZAMIIN UUD'!BQ84)</f>
        <v>0</v>
      </c>
      <c r="AN84" s="132">
        <f>SUM(AIRAG!Y84+ALTANSHIREE!Y84+DALANGARGALAN!Y84+DELGEREH!Y84+IHHET!Y84+MANDAX!Y84+ORGON!Y84+SAIXANDULAAN!Y84+ULAANBADRAX!Y84+HATANBULAG!Y84+HOBSGOL!Y84+ERDENE!Y84+SAINSHAND!CV84+'ZAMIIN UUD'!BR84)</f>
        <v>0</v>
      </c>
      <c r="AO84" s="132">
        <f>SUM(AIRAG!Z84+ALTANSHIREE!Z84+DALANGARGALAN!Z84+DELGEREH!Z84+IHHET!Z84+MANDAX!Z84+ORGON!Z84+SAIXANDULAAN!Z84+ULAANBADRAX!Z84+HATANBULAG!Z84+HOBSGOL!Z84+ERDENE!Z84+SAINSHAND!CW84+'ZAMIIN UUD'!BS84)</f>
        <v>0</v>
      </c>
      <c r="AP84" s="187">
        <f t="shared" si="19"/>
        <v>0</v>
      </c>
      <c r="AQ84" s="187">
        <f t="shared" si="20"/>
        <v>0</v>
      </c>
      <c r="AR84" s="187">
        <f t="shared" si="21"/>
        <v>0</v>
      </c>
      <c r="AS84" s="132">
        <f>SUM(AIRAG!AD84+ALTANSHIREE!AD84+DALANGARGALAN!AD84+DELGEREH!AD84+IHHET!AD84+MANDAX!AD84+ORGON!AD84+SAIXANDULAAN!AD84+ULAANBADRAX!AD84+HATANBULAG!AD84+HOBSGOL!AD84+ERDENE!AD84+SAINSHAND!DA84+'ZAMIIN UUD'!BW84)</f>
        <v>0</v>
      </c>
      <c r="AT84" s="132">
        <f>SUM(AIRAG!AE84+ALTANSHIREE!AE84+DALANGARGALAN!AE84+DELGEREH!AE84+IHHET!AE84+MANDAX!AE84+ORGON!AE84+SAIXANDULAAN!AE84+ULAANBADRAX!AE84+HATANBULAG!AE84+HOBSGOL!AE84+ERDENE!AE84+SAINSHAND!DB84+'ZAMIIN UUD'!BX84)</f>
        <v>0</v>
      </c>
      <c r="AU84" s="132">
        <f>SUM(AIRAG!AF84+ALTANSHIREE!AF84+DALANGARGALAN!AF84+DELGEREH!AF84+IHHET!AF84+MANDAX!AF84+ORGON!AF84+SAIXANDULAAN!AF84+ULAANBADRAX!AF84+HATANBULAG!AF84+HOBSGOL!AF84+ERDENE!AF84+SAINSHAND!DC84+'ZAMIIN UUD'!BY84)</f>
        <v>0</v>
      </c>
      <c r="AV84" s="132">
        <f>SUM(AIRAG!AG84+ALTANSHIREE!AG84+DALANGARGALAN!AG84+DELGEREH!AG84+IHHET!AG84+MANDAX!AG84+ORGON!AG84+SAIXANDULAAN!AG84+ULAANBADRAX!AG84+HATANBULAG!AG84+HOBSGOL!AG84+ERDENE!AG84+SAINSHAND!DD84+'ZAMIIN UUD'!BZ84)</f>
        <v>0</v>
      </c>
      <c r="AW84" s="132">
        <f>SUM(AIRAG!AH84+ALTANSHIREE!AH84+DALANGARGALAN!AH84+DELGEREH!AH84+IHHET!AH84+MANDAX!AH84+ORGON!AH84+SAIXANDULAAN!AH84+ULAANBADRAX!AH84+HATANBULAG!AH84+HOBSGOL!AH84+ERDENE!AH84+SAINSHAND!DE84+'ZAMIIN UUD'!CA84)</f>
        <v>0</v>
      </c>
      <c r="AX84" s="132">
        <f>SUM(AIRAG!AI84+ALTANSHIREE!AI84+DALANGARGALAN!AI84+DELGEREH!AI84+IHHET!AI84+MANDAX!AI84+ORGON!AI84+SAIXANDULAAN!AI84+ULAANBADRAX!AI84+HATANBULAG!AI84+HOBSGOL!AI84+ERDENE!AI84+SAINSHAND!DF84+'ZAMIIN UUD'!CB84)</f>
        <v>0</v>
      </c>
      <c r="AY84" s="187">
        <f t="shared" si="22"/>
        <v>0</v>
      </c>
      <c r="AZ84" s="187">
        <f t="shared" si="23"/>
        <v>0</v>
      </c>
      <c r="BA84" s="187">
        <f t="shared" si="24"/>
        <v>0</v>
      </c>
      <c r="BB84" s="187">
        <f t="shared" si="25"/>
        <v>0</v>
      </c>
      <c r="BC84" s="187">
        <f t="shared" si="26"/>
        <v>0</v>
      </c>
      <c r="BD84" s="187">
        <f t="shared" si="27"/>
        <v>0</v>
      </c>
    </row>
    <row r="85" spans="1:59">
      <c r="A85" s="13">
        <v>74</v>
      </c>
      <c r="B85" s="15" t="s">
        <v>66</v>
      </c>
      <c r="C85" s="132">
        <f>SUM(AIRAG!C85+ALTANSHIREE!C85+DALANGARGALAN!C85+DELGEREH!C85+IHHET!C85+MANDAX!C85+ORGON!C85+SAIXANDULAAN!C85+ULAANBADRAX!C85+HATANBULAG!C85+HOBSGOL!C85+ERDENE!C85+SAINSHAND!C85+'ZAMIIN UUD'!C85)</f>
        <v>0</v>
      </c>
      <c r="D85" s="132">
        <f>SUM(AIRAG!D85+ALTANSHIREE!D85+DALANGARGALAN!D85+DELGEREH!D85+IHHET!D85+MANDAX!D85+ORGON!D85+SAIXANDULAAN!D85+ULAANBADRAX!D85+HATANBULAG!D85+HOBSGOL!D85+ERDENE!D85+SAINSHAND!D85+'ZAMIIN UUD'!D85)</f>
        <v>0</v>
      </c>
      <c r="E85" s="132">
        <f>SUM(AIRAG!E85+ALTANSHIREE!E85+DALANGARGALAN!E85+DELGEREH!E85+IHHET!E85+MANDAX!E85+ORGON!E85+SAIXANDULAAN!E85+ULAANBADRAX!E85+HATANBULAG!E85+HOBSGOL!E85+ERDENE!E85+SAINSHAND!E85+'ZAMIIN UUD'!E85)</f>
        <v>0</v>
      </c>
      <c r="F85" s="132">
        <f>SUM(AIRAG!F85+ALTANSHIREE!F85+DALANGARGALAN!F85+DELGEREH!F85+IHHET!F85+MANDAX!F85+ORGON!F85+SAIXANDULAAN!F85+ULAANBADRAX!F85+HATANBULAG!F85+HOBSGOL!F85+ERDENE!F85+SAINSHAND!F85+SAINSHAND!L85+'ZAMIIN UUD'!F85)</f>
        <v>0</v>
      </c>
      <c r="G85" s="132">
        <f>SUM(AIRAG!G85+ALTANSHIREE!G85+DALANGARGALAN!G85+DELGEREH!G85+IHHET!G85+MANDAX!G85+ORGON!G85+SAIXANDULAAN!G85+ULAANBADRAX!G85+HATANBULAG!G85+HOBSGOL!G85+ERDENE!G85+SAINSHAND!G85+SAINSHAND!M85+'ZAMIIN UUD'!G85)</f>
        <v>0</v>
      </c>
      <c r="H85" s="132">
        <f>SUM(AIRAG!H85+ALTANSHIREE!H85+DALANGARGALAN!H85+DELGEREH!H85+IHHET!H85+MANDAX!H85+ORGON!H85+SAIXANDULAAN!H85+ULAANBADRAX!H85+HATANBULAG!H85+HOBSGOL!H85+ERDENE!H85+SAINSHAND!H85+SAINSHAND!N85+'ZAMIIN UUD'!H85)</f>
        <v>0</v>
      </c>
      <c r="I85" s="132">
        <f>SUM(SAINSHAND!I85+'ZAMIIN UUD'!I85)</f>
        <v>0</v>
      </c>
      <c r="J85" s="132">
        <f>SUM(SAINSHAND!J85+'ZAMIIN UUD'!J85)</f>
        <v>0</v>
      </c>
      <c r="K85" s="132">
        <f>SUM(SAINSHAND!K85+'ZAMIIN UUD'!K85)</f>
        <v>0</v>
      </c>
      <c r="L85" s="132">
        <f>SUM(SAINSHAND!O85+SAINSHAND!R85+'ZAMIIN UUD'!O85)</f>
        <v>0</v>
      </c>
      <c r="M85" s="132">
        <f>SUM(SAINSHAND!P85+SAINSHAND!S85+'ZAMIIN UUD'!P85)</f>
        <v>0</v>
      </c>
      <c r="N85" s="132">
        <f>SUM(SAINSHAND!Q85+SAINSHAND!T85+'ZAMIIN UUD'!Q85)</f>
        <v>0</v>
      </c>
      <c r="O85" s="132">
        <f>SUM(SAINSHAND!U85+'ZAMIIN UUD'!L85)</f>
        <v>0</v>
      </c>
      <c r="P85" s="132">
        <f>SUM(SAINSHAND!V85+'ZAMIIN UUD'!M85)</f>
        <v>0</v>
      </c>
      <c r="Q85" s="132">
        <f>SUM(SAINSHAND!W85+'ZAMIIN UUD'!N85)</f>
        <v>0</v>
      </c>
      <c r="R85" s="132">
        <f>SUM('ZAMIIN UUD'!R85)</f>
        <v>0</v>
      </c>
      <c r="S85" s="132">
        <f>SUM('ZAMIIN UUD'!S85)</f>
        <v>0</v>
      </c>
      <c r="T85" s="132">
        <f>SUM('ZAMIIN UUD'!T85)</f>
        <v>0</v>
      </c>
      <c r="U85" s="132">
        <f>SUM(AIRAG!I85+ALTANSHIREE!I85+DALANGARGALAN!I85+DELGEREH!I85+IHHET!I85+MANDAX!I85+ORGON!I85+SAIXANDULAAN!I85+ULAANBADRAX!I85+HATANBULAG!I85+HOBSGOL!I85+ERDENE!I85+SAINSHAND!X85+'ZAMIIN UUD'!U85)</f>
        <v>0</v>
      </c>
      <c r="V85" s="132">
        <f>SUM(AIRAG!J85+ALTANSHIREE!J85+DALANGARGALAN!J85+DELGEREH!J85+IHHET!J85+MANDAX!J85+ORGON!J85+SAIXANDULAAN!J85+ULAANBADRAX!J85+HATANBULAG!J85+HOBSGOL!J85+ERDENE!J85+SAINSHAND!Y85+'ZAMIIN UUD'!V85)</f>
        <v>0</v>
      </c>
      <c r="W85" s="132">
        <f>SUM(AIRAG!K85+ALTANSHIREE!K85+DALANGARGALAN!K85+DELGEREH!K85+IHHET!K85+MANDAX!K85+ORGON!K85+SAIXANDULAAN!K85+ULAANBADRAX!K85+HATANBULAG!K85+HOBSGOL!K85+ERDENE!K85+SAINSHAND!Z85+'ZAMIIN UUD'!W85)</f>
        <v>0</v>
      </c>
      <c r="X85" s="13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3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3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3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3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3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32">
        <f>SUM(AIRAG!R85+ALTANSHIREE!R85+DALANGARGALAN!R85+DELGEREH!R85+IHHET!R85+MANDAX!R85+ORGON!R85+SAIXANDULAAN!R85+ULAANBADRAX!R85+HATANBULAG!R85+HOBSGOL!R85+ERDENE!R85+SAINSHAND!CL85)</f>
        <v>0</v>
      </c>
      <c r="AE85" s="132">
        <f>SUM(AIRAG!S85+ALTANSHIREE!S85+DALANGARGALAN!S85+DELGEREH!S85+IHHET!S85+MANDAX!S85+ORGON!S85+SAIXANDULAAN!S85+ULAANBADRAX!S85+HATANBULAG!S85+HOBSGOL!S85+ERDENE!S85+SAINSHAND!CM85)</f>
        <v>0</v>
      </c>
      <c r="AF85" s="132">
        <f>SUM(AIRAG!T85+ALTANSHIREE!T85+DALANGARGALAN!T85+DELGEREH!T85+IHHET!T85+MANDAX!T85+ORGON!T85+SAIXANDULAAN!T85+ULAANBADRAX!T85+HATANBULAG!T85+HOBSGOL!T85+ERDENE!T85+SAINSHAND!CN85)</f>
        <v>0</v>
      </c>
      <c r="AG85" s="132">
        <f>SUM(SAINSHAND!CO85+'ZAMIIN UUD'!BK85)</f>
        <v>0</v>
      </c>
      <c r="AH85" s="132">
        <f>SUM(SAINSHAND!CP85+'ZAMIIN UUD'!BL85)</f>
        <v>0</v>
      </c>
      <c r="AI85" s="132">
        <f>SUM(SAINSHAND!CQ85+'ZAMIIN UUD'!BM85)</f>
        <v>0</v>
      </c>
      <c r="AJ85" s="187">
        <f t="shared" si="16"/>
        <v>0</v>
      </c>
      <c r="AK85" s="187">
        <f t="shared" si="17"/>
        <v>0</v>
      </c>
      <c r="AL85" s="187">
        <f t="shared" si="18"/>
        <v>0</v>
      </c>
      <c r="AM85" s="132">
        <f>SUM(AIRAG!X85+ALTANSHIREE!X85+DALANGARGALAN!X85+DELGEREH!X85+IHHET!X85+MANDAX!X85+ORGON!X85+SAIXANDULAAN!X85+ULAANBADRAX!X85+HATANBULAG!X85+HOBSGOL!X85+ERDENE!X85+SAINSHAND!CU85+'ZAMIIN UUD'!BQ85)</f>
        <v>5294163700</v>
      </c>
      <c r="AN85" s="132">
        <f>SUM(AIRAG!Y85+ALTANSHIREE!Y85+DALANGARGALAN!Y85+DELGEREH!Y85+IHHET!Y85+MANDAX!Y85+ORGON!Y85+SAIXANDULAAN!Y85+ULAANBADRAX!Y85+HATANBULAG!Y85+HOBSGOL!Y85+ERDENE!Y85+SAINSHAND!CV85+'ZAMIIN UUD'!BR85)</f>
        <v>4064147900.1999998</v>
      </c>
      <c r="AO85" s="132">
        <f>SUM(AIRAG!Z85+ALTANSHIREE!Z85+DALANGARGALAN!Z85+DELGEREH!Z85+IHHET!Z85+MANDAX!Z85+ORGON!Z85+SAIXANDULAAN!Z85+ULAANBADRAX!Z85+HATANBULAG!Z85+HOBSGOL!Z85+ERDENE!Z85+SAINSHAND!CW85+'ZAMIIN UUD'!BS85)</f>
        <v>-1230015799.8</v>
      </c>
      <c r="AP85" s="187">
        <f t="shared" si="19"/>
        <v>5294163700</v>
      </c>
      <c r="AQ85" s="187">
        <f t="shared" si="20"/>
        <v>4064147900.1999998</v>
      </c>
      <c r="AR85" s="187">
        <f t="shared" si="21"/>
        <v>-1230015799.8</v>
      </c>
      <c r="AS85" s="132">
        <f>SUM(AIRAG!AD85+ALTANSHIREE!AD85+DALANGARGALAN!AD85+DELGEREH!AD85+IHHET!AD85+MANDAX!AD85+ORGON!AD85+SAIXANDULAAN!AD85+ULAANBADRAX!AD85+HATANBULAG!AD85+HOBSGOL!AD85+ERDENE!AD85+SAINSHAND!DA85+'ZAMIIN UUD'!BW85)</f>
        <v>0</v>
      </c>
      <c r="AT85" s="132">
        <f>SUM(AIRAG!AE85+ALTANSHIREE!AE85+DALANGARGALAN!AE85+DELGEREH!AE85+IHHET!AE85+MANDAX!AE85+ORGON!AE85+SAIXANDULAAN!AE85+ULAANBADRAX!AE85+HATANBULAG!AE85+HOBSGOL!AE85+ERDENE!AE85+SAINSHAND!DB85+'ZAMIIN UUD'!BX85)</f>
        <v>0</v>
      </c>
      <c r="AU85" s="132">
        <f>SUM(AIRAG!AF85+ALTANSHIREE!AF85+DALANGARGALAN!AF85+DELGEREH!AF85+IHHET!AF85+MANDAX!AF85+ORGON!AF85+SAIXANDULAAN!AF85+ULAANBADRAX!AF85+HATANBULAG!AF85+HOBSGOL!AF85+ERDENE!AF85+SAINSHAND!DC85+'ZAMIIN UUD'!BY85)</f>
        <v>0</v>
      </c>
      <c r="AV85" s="132">
        <f>SUM(AIRAG!AG85+ALTANSHIREE!AG85+DALANGARGALAN!AG85+DELGEREH!AG85+IHHET!AG85+MANDAX!AG85+ORGON!AG85+SAIXANDULAAN!AG85+ULAANBADRAX!AG85+HATANBULAG!AG85+HOBSGOL!AG85+ERDENE!AG85+SAINSHAND!DD85+'ZAMIIN UUD'!BZ85)</f>
        <v>0</v>
      </c>
      <c r="AW85" s="132">
        <f>SUM(AIRAG!AH85+ALTANSHIREE!AH85+DALANGARGALAN!AH85+DELGEREH!AH85+IHHET!AH85+MANDAX!AH85+ORGON!AH85+SAIXANDULAAN!AH85+ULAANBADRAX!AH85+HATANBULAG!AH85+HOBSGOL!AH85+ERDENE!AH85+SAINSHAND!DE85+'ZAMIIN UUD'!CA85)</f>
        <v>0</v>
      </c>
      <c r="AX85" s="132">
        <f>SUM(AIRAG!AI85+ALTANSHIREE!AI85+DALANGARGALAN!AI85+DELGEREH!AI85+IHHET!AI85+MANDAX!AI85+ORGON!AI85+SAIXANDULAAN!AI85+ULAANBADRAX!AI85+HATANBULAG!AI85+HOBSGOL!AI85+ERDENE!AI85+SAINSHAND!DF85+'ZAMIIN UUD'!CB85)</f>
        <v>0</v>
      </c>
      <c r="AY85" s="187">
        <f t="shared" si="22"/>
        <v>0</v>
      </c>
      <c r="AZ85" s="187">
        <f t="shared" si="23"/>
        <v>0</v>
      </c>
      <c r="BA85" s="187">
        <f t="shared" si="24"/>
        <v>0</v>
      </c>
      <c r="BB85" s="187">
        <f t="shared" si="25"/>
        <v>5294163700</v>
      </c>
      <c r="BC85" s="187">
        <f>SUM(AK85+AQ85+AZ85)</f>
        <v>4064147900.1999998</v>
      </c>
      <c r="BD85" s="187">
        <f t="shared" si="27"/>
        <v>-1230015799.8</v>
      </c>
      <c r="BF85" s="113">
        <v>6858403499.8999996</v>
      </c>
      <c r="BG85" s="210">
        <f>+BF85-BC85</f>
        <v>2794255599.6999998</v>
      </c>
    </row>
    <row r="86" spans="1:59">
      <c r="A86" s="13">
        <v>75</v>
      </c>
      <c r="B86" s="15" t="s">
        <v>182</v>
      </c>
      <c r="C86" s="132">
        <f>SUM(AIRAG!C86+ALTANSHIREE!C86+DALANGARGALAN!C86+DELGEREH!C86+IHHET!C86+MANDAX!C86+ORGON!C86+SAIXANDULAAN!C86+ULAANBADRAX!C86+HATANBULAG!C86+HOBSGOL!C86+ERDENE!C86+SAINSHAND!C86+'ZAMIIN UUD'!C86)</f>
        <v>1712099000</v>
      </c>
      <c r="D86" s="132">
        <f>SUM(AIRAG!D86+ALTANSHIREE!D86+DALANGARGALAN!D86+DELGEREH!D86+IHHET!D86+MANDAX!D86+ORGON!D86+SAIXANDULAAN!D86+ULAANBADRAX!D86+HATANBULAG!D86+HOBSGOL!D86+ERDENE!D86+SAINSHAND!D86+'ZAMIIN UUD'!D86)</f>
        <v>1616132100</v>
      </c>
      <c r="E86" s="132">
        <f>SUM(AIRAG!E86+ALTANSHIREE!E86+DALANGARGALAN!E86+DELGEREH!E86+IHHET!E86+MANDAX!E86+ORGON!E86+SAIXANDULAAN!E86+ULAANBADRAX!E86+HATANBULAG!E86+HOBSGOL!E86+ERDENE!E86+SAINSHAND!E86+'ZAMIIN UUD'!E86)</f>
        <v>-89217300</v>
      </c>
      <c r="F86" s="132">
        <f>SUM(AIRAG!F86+ALTANSHIREE!F86+DALANGARGALAN!F86+DELGEREH!F86+IHHET!F86+MANDAX!F86+ORGON!F86+SAIXANDULAAN!F86+ULAANBADRAX!F86+HATANBULAG!F86+HOBSGOL!F86+ERDENE!F86+SAINSHAND!F86+SAINSHAND!L86+'ZAMIIN UUD'!F86)</f>
        <v>11143814000</v>
      </c>
      <c r="G86" s="132">
        <f>SUM(AIRAG!G86+ALTANSHIREE!G86+DALANGARGALAN!G86+DELGEREH!G86+IHHET!G86+MANDAX!G86+ORGON!G86+SAIXANDULAAN!G86+ULAANBADRAX!G86+HATANBULAG!G86+HOBSGOL!G86+ERDENE!G86+SAINSHAND!G86+SAINSHAND!M86+'ZAMIIN UUD'!G86)</f>
        <v>10539211639</v>
      </c>
      <c r="H86" s="132">
        <f>SUM(AIRAG!H86+ALTANSHIREE!H86+DALANGARGALAN!H86+DELGEREH!H86+IHHET!H86+MANDAX!H86+ORGON!H86+SAIXANDULAAN!H86+ULAANBADRAX!H86+HATANBULAG!H86+HOBSGOL!H86+ERDENE!H86+SAINSHAND!H86+SAINSHAND!N86+'ZAMIIN UUD'!H86)</f>
        <v>-599602361</v>
      </c>
      <c r="I86" s="132">
        <f>SUM(SAINSHAND!I86+'ZAMIIN UUD'!I86)</f>
        <v>2303685100</v>
      </c>
      <c r="J86" s="132">
        <f>SUM(SAINSHAND!J86+'ZAMIIN UUD'!J86)</f>
        <v>2285332900</v>
      </c>
      <c r="K86" s="132">
        <f>SUM(SAINSHAND!K86+'ZAMIIN UUD'!K86)</f>
        <v>-18352200</v>
      </c>
      <c r="L86" s="132">
        <f>SUM(SAINSHAND!O86+SAINSHAND!R86+'ZAMIIN UUD'!O86)</f>
        <v>1232103200</v>
      </c>
      <c r="M86" s="132">
        <f>SUM(SAINSHAND!P86+SAINSHAND!S86+'ZAMIIN UUD'!P86)</f>
        <v>1232070700</v>
      </c>
      <c r="N86" s="132">
        <f>SUM(SAINSHAND!Q86+SAINSHAND!T86+'ZAMIIN UUD'!Q86)</f>
        <v>-32500</v>
      </c>
      <c r="O86" s="132">
        <f>SUM(SAINSHAND!U86+'ZAMIIN UUD'!L86)</f>
        <v>3528602100</v>
      </c>
      <c r="P86" s="132">
        <f>SUM(SAINSHAND!V86+'ZAMIIN UUD'!M86)</f>
        <v>2957000000</v>
      </c>
      <c r="Q86" s="132">
        <f>SUM(SAINSHAND!W86+'ZAMIIN UUD'!N86)</f>
        <v>-571602100</v>
      </c>
      <c r="R86" s="132">
        <f>SUM('ZAMIIN UUD'!R86)</f>
        <v>362930600</v>
      </c>
      <c r="S86" s="132">
        <f>SUM('ZAMIIN UUD'!S86)</f>
        <v>362930600</v>
      </c>
      <c r="T86" s="132">
        <f>SUM('ZAMIIN UUD'!T86)</f>
        <v>0</v>
      </c>
      <c r="U86" s="132">
        <f>SUM(AIRAG!I86+ALTANSHIREE!I86+DALANGARGALAN!I86+DELGEREH!I86+IHHET!I86+MANDAX!I86+ORGON!I86+SAIXANDULAAN!I86+ULAANBADRAX!I86+HATANBULAG!I86+HOBSGOL!I86+ERDENE!I86+SAINSHAND!X86+'ZAMIIN UUD'!U86)</f>
        <v>740899500</v>
      </c>
      <c r="V86" s="132">
        <f>SUM(AIRAG!J86+ALTANSHIREE!J86+DALANGARGALAN!J86+DELGEREH!J86+IHHET!J86+MANDAX!J86+ORGON!J86+SAIXANDULAAN!J86+ULAANBADRAX!J86+HATANBULAG!J86+HOBSGOL!J86+ERDENE!J86+SAINSHAND!Y86+'ZAMIIN UUD'!V86)</f>
        <v>740899500</v>
      </c>
      <c r="W86" s="132">
        <f>SUM(AIRAG!K86+ALTANSHIREE!K86+DALANGARGALAN!K86+DELGEREH!K86+IHHET!K86+MANDAX!K86+ORGON!K86+SAIXANDULAAN!K86+ULAANBADRAX!K86+HATANBULAG!K86+HOBSGOL!K86+ERDENE!K86+SAINSHAND!Z86+'ZAMIIN UUD'!W86)</f>
        <v>0</v>
      </c>
      <c r="X86" s="13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1156964600</v>
      </c>
      <c r="Y86" s="13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1149964600</v>
      </c>
      <c r="Z86" s="13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-7000000</v>
      </c>
      <c r="AA86" s="13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2999435100</v>
      </c>
      <c r="AB86" s="13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2999435100</v>
      </c>
      <c r="AC86" s="13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32">
        <f>SUM(AIRAG!R86+ALTANSHIREE!R86+DALANGARGALAN!R86+DELGEREH!R86+IHHET!R86+MANDAX!R86+ORGON!R86+SAIXANDULAAN!R86+ULAANBADRAX!R86+HATANBULAG!R86+HOBSGOL!R86+ERDENE!R86+SAINSHAND!CL86)</f>
        <v>422033500</v>
      </c>
      <c r="AE86" s="132">
        <f>SUM(AIRAG!S86+ALTANSHIREE!S86+DALANGARGALAN!S86+DELGEREH!S86+IHHET!S86+MANDAX!S86+ORGON!S86+SAIXANDULAAN!S86+ULAANBADRAX!S86+HATANBULAG!S86+HOBSGOL!S86+ERDENE!S86+SAINSHAND!CM86)</f>
        <v>422033500</v>
      </c>
      <c r="AF86" s="132">
        <f>SUM(AIRAG!T86+ALTANSHIREE!T86+DALANGARGALAN!T86+DELGEREH!T86+IHHET!T86+MANDAX!T86+ORGON!T86+SAIXANDULAAN!T86+ULAANBADRAX!T86+HATANBULAG!T86+HOBSGOL!T86+ERDENE!T86+SAINSHAND!CN86)</f>
        <v>0</v>
      </c>
      <c r="AG86" s="132">
        <f>SUM(SAINSHAND!CO86+'ZAMIIN UUD'!BK86)</f>
        <v>746392000</v>
      </c>
      <c r="AH86" s="132">
        <f>SUM(SAINSHAND!CP86+'ZAMIIN UUD'!BL86)</f>
        <v>0</v>
      </c>
      <c r="AI86" s="132">
        <f>SUM(SAINSHAND!CQ86+'ZAMIIN UUD'!BM86)</f>
        <v>-746392000</v>
      </c>
      <c r="AJ86" s="187">
        <f t="shared" si="16"/>
        <v>26348958700</v>
      </c>
      <c r="AK86" s="187">
        <f t="shared" si="17"/>
        <v>24305010639</v>
      </c>
      <c r="AL86" s="187">
        <f t="shared" si="18"/>
        <v>-2032198461</v>
      </c>
      <c r="AM86" s="132">
        <f>SUM(AIRAG!X86+ALTANSHIREE!X86+DALANGARGALAN!X86+DELGEREH!X86+IHHET!X86+MANDAX!X86+ORGON!X86+SAIXANDULAAN!X86+ULAANBADRAX!X86+HATANBULAG!X86+HOBSGOL!X86+ERDENE!X86+SAINSHAND!CU86+'ZAMIIN UUD'!BQ86)</f>
        <v>842000000</v>
      </c>
      <c r="AN86" s="132">
        <f>SUM(AIRAG!Y86+ALTANSHIREE!Y86+DALANGARGALAN!Y86+DELGEREH!Y86+IHHET!Y86+MANDAX!Y86+ORGON!Y86+SAIXANDULAAN!Y86+ULAANBADRAX!Y86+HATANBULAG!Y86+HOBSGOL!Y86+ERDENE!Y86+SAINSHAND!CV86+'ZAMIIN UUD'!BR86)</f>
        <v>903353000</v>
      </c>
      <c r="AO86" s="132">
        <f>SUM(AIRAG!Z86+ALTANSHIREE!Z86+DALANGARGALAN!Z86+DELGEREH!Z86+IHHET!Z86+MANDAX!Z86+ORGON!Z86+SAIXANDULAAN!Z86+ULAANBADRAX!Z86+HATANBULAG!Z86+HOBSGOL!Z86+ERDENE!Z86+SAINSHAND!CW86+'ZAMIIN UUD'!BS86)</f>
        <v>61353000</v>
      </c>
      <c r="AP86" s="187">
        <f t="shared" si="19"/>
        <v>842000000</v>
      </c>
      <c r="AQ86" s="187">
        <f t="shared" si="20"/>
        <v>903353000</v>
      </c>
      <c r="AR86" s="187">
        <f t="shared" si="21"/>
        <v>61353000</v>
      </c>
      <c r="AS86" s="132">
        <f>SUM(AIRAG!AD86+ALTANSHIREE!AD86+DALANGARGALAN!AD86+DELGEREH!AD86+IHHET!AD86+MANDAX!AD86+ORGON!AD86+SAIXANDULAAN!AD86+ULAANBADRAX!AD86+HATANBULAG!AD86+HOBSGOL!AD86+ERDENE!AD86+SAINSHAND!DA86+'ZAMIIN UUD'!BW86)</f>
        <v>0</v>
      </c>
      <c r="AT86" s="132">
        <f>SUM(AIRAG!AE86+ALTANSHIREE!AE86+DALANGARGALAN!AE86+DELGEREH!AE86+IHHET!AE86+MANDAX!AE86+ORGON!AE86+SAIXANDULAAN!AE86+ULAANBADRAX!AE86+HATANBULAG!AE86+HOBSGOL!AE86+ERDENE!AE86+SAINSHAND!DB86+'ZAMIIN UUD'!BX86)</f>
        <v>0</v>
      </c>
      <c r="AU86" s="132">
        <f>SUM(AIRAG!AF86+ALTANSHIREE!AF86+DALANGARGALAN!AF86+DELGEREH!AF86+IHHET!AF86+MANDAX!AF86+ORGON!AF86+SAIXANDULAAN!AF86+ULAANBADRAX!AF86+HATANBULAG!AF86+HOBSGOL!AF86+ERDENE!AF86+SAINSHAND!DC86+'ZAMIIN UUD'!BY86)</f>
        <v>0</v>
      </c>
      <c r="AV86" s="132">
        <f>SUM(AIRAG!AG86+ALTANSHIREE!AG86+DALANGARGALAN!AG86+DELGEREH!AG86+IHHET!AG86+MANDAX!AG86+ORGON!AG86+SAIXANDULAAN!AG86+ULAANBADRAX!AG86+HATANBULAG!AG86+HOBSGOL!AG86+ERDENE!AG86+SAINSHAND!DD86+'ZAMIIN UUD'!BZ86)</f>
        <v>0</v>
      </c>
      <c r="AW86" s="132">
        <f>SUM(AIRAG!AH86+ALTANSHIREE!AH86+DALANGARGALAN!AH86+DELGEREH!AH86+IHHET!AH86+MANDAX!AH86+ORGON!AH86+SAIXANDULAAN!AH86+ULAANBADRAX!AH86+HATANBULAG!AH86+HOBSGOL!AH86+ERDENE!AH86+SAINSHAND!DE86+'ZAMIIN UUD'!CA86)</f>
        <v>0</v>
      </c>
      <c r="AX86" s="132">
        <f>SUM(AIRAG!AI86+ALTANSHIREE!AI86+DALANGARGALAN!AI86+DELGEREH!AI86+IHHET!AI86+MANDAX!AI86+ORGON!AI86+SAIXANDULAAN!AI86+ULAANBADRAX!AI86+HATANBULAG!AI86+HOBSGOL!AI86+ERDENE!AI86+SAINSHAND!DF86+'ZAMIIN UUD'!CB86)</f>
        <v>0</v>
      </c>
      <c r="AY86" s="187">
        <f t="shared" si="22"/>
        <v>0</v>
      </c>
      <c r="AZ86" s="187">
        <f t="shared" si="23"/>
        <v>0</v>
      </c>
      <c r="BA86" s="187">
        <f t="shared" si="24"/>
        <v>0</v>
      </c>
      <c r="BB86" s="187">
        <f t="shared" si="25"/>
        <v>27190958700</v>
      </c>
      <c r="BC86" s="187">
        <f t="shared" si="26"/>
        <v>25208363639</v>
      </c>
      <c r="BD86" s="187">
        <f t="shared" si="27"/>
        <v>-1970845461</v>
      </c>
    </row>
    <row r="87" spans="1:59">
      <c r="A87" s="13">
        <v>76</v>
      </c>
      <c r="B87" s="14" t="s">
        <v>67</v>
      </c>
      <c r="C87" s="132">
        <f>SUM(AIRAG!C87+ALTANSHIREE!C87+DALANGARGALAN!C87+DELGEREH!C87+IHHET!C87+MANDAX!C87+ORGON!C87+SAIXANDULAAN!C87+ULAANBADRAX!C87+HATANBULAG!C87+HOBSGOL!C87+ERDENE!C87+SAINSHAND!C87+'ZAMIIN UUD'!C87)</f>
        <v>13</v>
      </c>
      <c r="D87" s="132">
        <f>SUM(AIRAG!D87+ALTANSHIREE!D87+DALANGARGALAN!D87+DELGEREH!D87+IHHET!D87+MANDAX!D87+ORGON!D87+SAIXANDULAAN!D87+ULAANBADRAX!D87+HATANBULAG!D87+HOBSGOL!D87+ERDENE!D87+SAINSHAND!D87+'ZAMIIN UUD'!D87)</f>
        <v>13</v>
      </c>
      <c r="E87" s="132">
        <f>SUM(AIRAG!E87+ALTANSHIREE!E87+DALANGARGALAN!E87+DELGEREH!E87+IHHET!E87+MANDAX!E87+ORGON!E87+SAIXANDULAAN!E87+ULAANBADRAX!E87+HATANBULAG!E87+HOBSGOL!E87+ERDENE!E87+SAINSHAND!E87+'ZAMIIN UUD'!E87)</f>
        <v>0</v>
      </c>
      <c r="F87" s="132">
        <f>SUM(AIRAG!F87+ALTANSHIREE!F87+DALANGARGALAN!F87+DELGEREH!F87+IHHET!F87+MANDAX!F87+ORGON!F87+SAIXANDULAAN!F87+ULAANBADRAX!F87+HATANBULAG!F87+HOBSGOL!F87+ERDENE!F87+SAINSHAND!F87+SAINSHAND!L87+'ZAMIIN UUD'!F87)</f>
        <v>55</v>
      </c>
      <c r="G87" s="132">
        <f>SUM(AIRAG!G87+ALTANSHIREE!G87+DALANGARGALAN!G87+DELGEREH!G87+IHHET!G87+MANDAX!G87+ORGON!G87+SAIXANDULAAN!G87+ULAANBADRAX!G87+HATANBULAG!G87+HOBSGOL!G87+ERDENE!G87+SAINSHAND!G87+SAINSHAND!M87+'ZAMIIN UUD'!G87)</f>
        <v>55</v>
      </c>
      <c r="H87" s="132">
        <f>SUM(AIRAG!H87+ALTANSHIREE!H87+DALANGARGALAN!H87+DELGEREH!H87+IHHET!H87+MANDAX!H87+ORGON!H87+SAIXANDULAAN!H87+ULAANBADRAX!H87+HATANBULAG!H87+HOBSGOL!H87+ERDENE!H87+SAINSHAND!H87+SAINSHAND!N87+'ZAMIIN UUD'!H87)</f>
        <v>0</v>
      </c>
      <c r="I87" s="132">
        <f>SUM(SAINSHAND!I87+'ZAMIIN UUD'!I87)</f>
        <v>1</v>
      </c>
      <c r="J87" s="132">
        <f>SUM(SAINSHAND!J87+'ZAMIIN UUD'!J87)</f>
        <v>1</v>
      </c>
      <c r="K87" s="132">
        <f>SUM(SAINSHAND!K87+'ZAMIIN UUD'!K87)</f>
        <v>0</v>
      </c>
      <c r="L87" s="132">
        <f>SUM(SAINSHAND!O87+SAINSHAND!R87+'ZAMIIN UUD'!O87)</f>
        <v>1</v>
      </c>
      <c r="M87" s="132">
        <f>SUM(SAINSHAND!P87+SAINSHAND!S87+'ZAMIIN UUD'!P87)</f>
        <v>1</v>
      </c>
      <c r="N87" s="132">
        <f>SUM(SAINSHAND!Q87+SAINSHAND!T87+'ZAMIIN UUD'!Q87)</f>
        <v>0</v>
      </c>
      <c r="O87" s="132">
        <f>SUM(SAINSHAND!U87+'ZAMIIN UUD'!L87)</f>
        <v>0</v>
      </c>
      <c r="P87" s="132">
        <f>SUM(SAINSHAND!V87+'ZAMIIN UUD'!M87)</f>
        <v>0</v>
      </c>
      <c r="Q87" s="132">
        <f>SUM(SAINSHAND!W87+'ZAMIIN UUD'!N87)</f>
        <v>0</v>
      </c>
      <c r="R87" s="132">
        <f>SUM('ZAMIIN UUD'!R87)</f>
        <v>0</v>
      </c>
      <c r="S87" s="132">
        <f>SUM('ZAMIIN UUD'!S87)</f>
        <v>0</v>
      </c>
      <c r="T87" s="132">
        <f>SUM('ZAMIIN UUD'!T87)</f>
        <v>0</v>
      </c>
      <c r="U87" s="132">
        <f>SUM(AIRAG!I87+ALTANSHIREE!I87+DALANGARGALAN!I87+DELGEREH!I87+IHHET!I87+MANDAX!I87+ORGON!I87+SAIXANDULAAN!I87+ULAANBADRAX!I87+HATANBULAG!I87+HOBSGOL!I87+ERDENE!I87+SAINSHAND!X87+'ZAMIIN UUD'!U87)</f>
        <v>1</v>
      </c>
      <c r="V87" s="132">
        <f>SUM(AIRAG!J87+ALTANSHIREE!J87+DALANGARGALAN!J87+DELGEREH!J87+IHHET!J87+MANDAX!J87+ORGON!J87+SAIXANDULAAN!J87+ULAANBADRAX!J87+HATANBULAG!J87+HOBSGOL!J87+ERDENE!J87+SAINSHAND!Y87+'ZAMIIN UUD'!V87)</f>
        <v>1</v>
      </c>
      <c r="W87" s="132">
        <f>SUM(AIRAG!K87+ALTANSHIREE!K87+DALANGARGALAN!K87+DELGEREH!K87+IHHET!K87+MANDAX!K87+ORGON!K87+SAIXANDULAAN!K87+ULAANBADRAX!K87+HATANBULAG!K87+HOBSGOL!K87+ERDENE!K87+SAINSHAND!Z87+'ZAMIIN UUD'!W87)</f>
        <v>0</v>
      </c>
      <c r="X87" s="13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3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3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3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3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3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32">
        <f>SUM(AIRAG!R87+ALTANSHIREE!R87+DALANGARGALAN!R87+DELGEREH!R87+IHHET!R87+MANDAX!R87+ORGON!R87+SAIXANDULAAN!R87+ULAANBADRAX!R87+HATANBULAG!R87+HOBSGOL!R87+ERDENE!R87+SAINSHAND!CL87)</f>
        <v>0</v>
      </c>
      <c r="AE87" s="132">
        <f>SUM(AIRAG!S87+ALTANSHIREE!S87+DALANGARGALAN!S87+DELGEREH!S87+IHHET!S87+MANDAX!S87+ORGON!S87+SAIXANDULAAN!S87+ULAANBADRAX!S87+HATANBULAG!S87+HOBSGOL!S87+ERDENE!S87+SAINSHAND!CM87)</f>
        <v>0</v>
      </c>
      <c r="AF87" s="132">
        <f>SUM(AIRAG!T87+ALTANSHIREE!T87+DALANGARGALAN!T87+DELGEREH!T87+IHHET!T87+MANDAX!T87+ORGON!T87+SAIXANDULAAN!T87+ULAANBADRAX!T87+HATANBULAG!T87+HOBSGOL!T87+ERDENE!T87+SAINSHAND!CN87)</f>
        <v>0</v>
      </c>
      <c r="AG87" s="132">
        <f>SUM(SAINSHAND!CO87+'ZAMIIN UUD'!BK87)</f>
        <v>0</v>
      </c>
      <c r="AH87" s="132">
        <f>SUM(SAINSHAND!CP87+'ZAMIIN UUD'!BL87)</f>
        <v>0</v>
      </c>
      <c r="AI87" s="132">
        <f>SUM(SAINSHAND!CQ87+'ZAMIIN UUD'!BM87)</f>
        <v>0</v>
      </c>
      <c r="AJ87" s="187">
        <f t="shared" si="16"/>
        <v>73</v>
      </c>
      <c r="AK87" s="187">
        <f t="shared" si="17"/>
        <v>73</v>
      </c>
      <c r="AL87" s="187">
        <f t="shared" si="18"/>
        <v>0</v>
      </c>
      <c r="AM87" s="132">
        <f>SUM(AIRAG!X87+ALTANSHIREE!X87+DALANGARGALAN!X87+DELGEREH!X87+IHHET!X87+MANDAX!X87+ORGON!X87+SAIXANDULAAN!X87+ULAANBADRAX!X87+HATANBULAG!X87+HOBSGOL!X87+ERDENE!X87+SAINSHAND!CU87+'ZAMIIN UUD'!BQ87)</f>
        <v>0</v>
      </c>
      <c r="AN87" s="132">
        <f>SUM(AIRAG!Y87+ALTANSHIREE!Y87+DALANGARGALAN!Y87+DELGEREH!Y87+IHHET!Y87+MANDAX!Y87+ORGON!Y87+SAIXANDULAAN!Y87+ULAANBADRAX!Y87+HATANBULAG!Y87+HOBSGOL!Y87+ERDENE!Y87+SAINSHAND!CV87+'ZAMIIN UUD'!BR87)</f>
        <v>0</v>
      </c>
      <c r="AO87" s="132">
        <f>SUM(AIRAG!Z87+ALTANSHIREE!Z87+DALANGARGALAN!Z87+DELGEREH!Z87+IHHET!Z87+MANDAX!Z87+ORGON!Z87+SAIXANDULAAN!Z87+ULAANBADRAX!Z87+HATANBULAG!Z87+HOBSGOL!Z87+ERDENE!Z87+SAINSHAND!CW87+'ZAMIIN UUD'!BS87)</f>
        <v>0</v>
      </c>
      <c r="AP87" s="187">
        <f t="shared" si="19"/>
        <v>0</v>
      </c>
      <c r="AQ87" s="187">
        <f t="shared" si="20"/>
        <v>0</v>
      </c>
      <c r="AR87" s="187">
        <f t="shared" si="21"/>
        <v>0</v>
      </c>
      <c r="AS87" s="132">
        <f>SUM(AIRAG!AD87+ALTANSHIREE!AD87+DALANGARGALAN!AD87+DELGEREH!AD87+IHHET!AD87+MANDAX!AD87+ORGON!AD87+SAIXANDULAAN!AD87+ULAANBADRAX!AD87+HATANBULAG!AD87+HOBSGOL!AD87+ERDENE!AD87+SAINSHAND!DA87+'ZAMIIN UUD'!BW87)</f>
        <v>0</v>
      </c>
      <c r="AT87" s="132">
        <f>SUM(AIRAG!AE87+ALTANSHIREE!AE87+DALANGARGALAN!AE87+DELGEREH!AE87+IHHET!AE87+MANDAX!AE87+ORGON!AE87+SAIXANDULAAN!AE87+ULAANBADRAX!AE87+HATANBULAG!AE87+HOBSGOL!AE87+ERDENE!AE87+SAINSHAND!DB87+'ZAMIIN UUD'!BX87)</f>
        <v>0</v>
      </c>
      <c r="AU87" s="132">
        <f>SUM(AIRAG!AF87+ALTANSHIREE!AF87+DALANGARGALAN!AF87+DELGEREH!AF87+IHHET!AF87+MANDAX!AF87+ORGON!AF87+SAIXANDULAAN!AF87+ULAANBADRAX!AF87+HATANBULAG!AF87+HOBSGOL!AF87+ERDENE!AF87+SAINSHAND!DC87+'ZAMIIN UUD'!BY87)</f>
        <v>0</v>
      </c>
      <c r="AV87" s="132">
        <f>SUM(AIRAG!AG87+ALTANSHIREE!AG87+DALANGARGALAN!AG87+DELGEREH!AG87+IHHET!AG87+MANDAX!AG87+ORGON!AG87+SAIXANDULAAN!AG87+ULAANBADRAX!AG87+HATANBULAG!AG87+HOBSGOL!AG87+ERDENE!AG87+SAINSHAND!DD87+'ZAMIIN UUD'!BZ87)</f>
        <v>0</v>
      </c>
      <c r="AW87" s="132">
        <f>SUM(AIRAG!AH87+ALTANSHIREE!AH87+DALANGARGALAN!AH87+DELGEREH!AH87+IHHET!AH87+MANDAX!AH87+ORGON!AH87+SAIXANDULAAN!AH87+ULAANBADRAX!AH87+HATANBULAG!AH87+HOBSGOL!AH87+ERDENE!AH87+SAINSHAND!DE87+'ZAMIIN UUD'!CA87)</f>
        <v>0</v>
      </c>
      <c r="AX87" s="132">
        <f>SUM(AIRAG!AI87+ALTANSHIREE!AI87+DALANGARGALAN!AI87+DELGEREH!AI87+IHHET!AI87+MANDAX!AI87+ORGON!AI87+SAIXANDULAAN!AI87+ULAANBADRAX!AI87+HATANBULAG!AI87+HOBSGOL!AI87+ERDENE!AI87+SAINSHAND!DF87+'ZAMIIN UUD'!CB87)</f>
        <v>0</v>
      </c>
      <c r="AY87" s="187">
        <f t="shared" si="22"/>
        <v>0</v>
      </c>
      <c r="AZ87" s="187">
        <f t="shared" si="23"/>
        <v>0</v>
      </c>
      <c r="BA87" s="187">
        <f t="shared" si="24"/>
        <v>0</v>
      </c>
      <c r="BB87" s="187">
        <f t="shared" si="25"/>
        <v>73</v>
      </c>
      <c r="BC87" s="187">
        <f t="shared" si="26"/>
        <v>73</v>
      </c>
      <c r="BD87" s="187">
        <f t="shared" si="27"/>
        <v>0</v>
      </c>
    </row>
    <row r="88" spans="1:59">
      <c r="A88" s="57">
        <v>77</v>
      </c>
      <c r="B88" s="58" t="s">
        <v>68</v>
      </c>
      <c r="C88" s="88">
        <f>SUM(AIRAG!C88+ALTANSHIREE!C88+DALANGARGALAN!C88+DELGEREH!C88+IHHET!C88+MANDAX!C88+ORGON!C88+SAIXANDULAAN!C88+ULAANBADRAX!C88+HATANBULAG!C88+HOBSGOL!C88+ERDENE!C88+SAINSHAND!C88+'ZAMIIN UUD'!C88)</f>
        <v>37</v>
      </c>
      <c r="D88" s="88">
        <f>SUM(AIRAG!D88+ALTANSHIREE!D88+DALANGARGALAN!D88+DELGEREH!D88+IHHET!D88+MANDAX!D88+ORGON!D88+SAIXANDULAAN!D88+ULAANBADRAX!D88+HATANBULAG!D88+HOBSGOL!D88+ERDENE!D88+SAINSHAND!D88+'ZAMIIN UUD'!D88)</f>
        <v>46</v>
      </c>
      <c r="E88" s="88">
        <f>SUM(AIRAG!E88+ALTANSHIREE!E88+DALANGARGALAN!E88+DELGEREH!E88+IHHET!E88+MANDAX!E88+ORGON!E88+SAIXANDULAAN!E88+ULAANBADRAX!E88+HATANBULAG!E88+HOBSGOL!E88+ERDENE!E88+SAINSHAND!E88+'ZAMIIN UUD'!E88)</f>
        <v>9</v>
      </c>
      <c r="F88" s="132">
        <f>SUM(AIRAG!F88+ALTANSHIREE!F88+DALANGARGALAN!F88+DELGEREH!F88+IHHET!F88+MANDAX!F88+ORGON!F88+SAIXANDULAAN!F88+ULAANBADRAX!F88+HATANBULAG!F88+HOBSGOL!F88+ERDENE!F88+SAINSHAND!F88+SAINSHAND!L88+'ZAMIIN UUD'!F88)</f>
        <v>419</v>
      </c>
      <c r="G88" s="132">
        <f>SUM(AIRAG!G88+ALTANSHIREE!G88+DALANGARGALAN!G88+DELGEREH!G88+IHHET!G88+MANDAX!G88+ORGON!G88+SAIXANDULAAN!G88+ULAANBADRAX!G88+HATANBULAG!G88+HOBSGOL!G88+ERDENE!G88+SAINSHAND!G88+SAINSHAND!M88+'ZAMIIN UUD'!G88)</f>
        <v>385</v>
      </c>
      <c r="H88" s="88">
        <f>SUM(AIRAG!H88+ALTANSHIREE!H88+DALANGARGALAN!H88+DELGEREH!H88+IHHET!H88+MANDAX!H88+ORGON!H88+SAIXANDULAAN!H88+ULAANBADRAX!H88+HATANBULAG!H88+HOBSGOL!H88+ERDENE!H88+SAINSHAND!H88+SAINSHAND!N88+'ZAMIIN UUD'!H88)</f>
        <v>-34</v>
      </c>
      <c r="I88" s="88">
        <f>SUM(SAINSHAND!I88+'ZAMIIN UUD'!I88)</f>
        <v>9</v>
      </c>
      <c r="J88" s="88">
        <f>SUM(SAINSHAND!J88+'ZAMIIN UUD'!J88)</f>
        <v>9</v>
      </c>
      <c r="K88" s="88">
        <f>SUM(SAINSHAND!K88+'ZAMIIN UUD'!K88)</f>
        <v>-1</v>
      </c>
      <c r="L88" s="88">
        <f>SUM(SAINSHAND!O88+SAINSHAND!R88+'ZAMIIN UUD'!O88)</f>
        <v>70</v>
      </c>
      <c r="M88" s="88">
        <f>SUM(SAINSHAND!P88+SAINSHAND!S88+'ZAMIIN UUD'!P88)</f>
        <v>70</v>
      </c>
      <c r="N88" s="88">
        <f>SUM(SAINSHAND!Q88+SAINSHAND!T88+'ZAMIIN UUD'!Q88)</f>
        <v>0</v>
      </c>
      <c r="O88" s="88">
        <f>SUM(SAINSHAND!U88+'ZAMIIN UUD'!L88)</f>
        <v>0</v>
      </c>
      <c r="P88" s="88">
        <f>SUM(SAINSHAND!V88+'ZAMIIN UUD'!M88)</f>
        <v>0</v>
      </c>
      <c r="Q88" s="88">
        <f>SUM(SAINSHAND!W88+'ZAMIIN UUD'!N88)</f>
        <v>0</v>
      </c>
      <c r="R88" s="88">
        <f>SUM('ZAMIIN UUD'!R88)</f>
        <v>0</v>
      </c>
      <c r="S88" s="88">
        <f>SUM('ZAMIIN UUD'!S88)</f>
        <v>0</v>
      </c>
      <c r="T88" s="88">
        <f>SUM('ZAMIIN UUD'!T88)</f>
        <v>0</v>
      </c>
      <c r="U88" s="88">
        <f>SUM(AIRAG!I88+ALTANSHIREE!I88+DALANGARGALAN!I88+DELGEREH!I88+IHHET!I88+MANDAX!I88+ORGON!I88+SAIXANDULAAN!I88+ULAANBADRAX!I88+HATANBULAG!I88+HOBSGOL!I88+ERDENE!I88+SAINSHAND!X88+'ZAMIIN UUD'!U88)</f>
        <v>60</v>
      </c>
      <c r="V88" s="88">
        <f>SUM(AIRAG!J88+ALTANSHIREE!J88+DALANGARGALAN!J88+DELGEREH!J88+IHHET!J88+MANDAX!J88+ORGON!J88+SAIXANDULAAN!J88+ULAANBADRAX!J88+HATANBULAG!J88+HOBSGOL!J88+ERDENE!J88+SAINSHAND!Y88+'ZAMIIN UUD'!V88)</f>
        <v>60</v>
      </c>
      <c r="W88" s="132">
        <f>SUM(AIRAG!K88+ALTANSHIREE!K88+DALANGARGALAN!K88+DELGEREH!K88+IHHET!K88+MANDAX!K88+ORGON!K88+SAIXANDULAAN!K88+ULAANBADRAX!K88+HATANBULAG!K88+HOBSGOL!K88+ERDENE!K88+SAINSHAND!Z88+'ZAMIIN UUD'!W88)</f>
        <v>0</v>
      </c>
      <c r="X88" s="88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8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8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-2</v>
      </c>
      <c r="AA88" s="88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8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8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8">
        <f>SUM(AIRAG!R88+ALTANSHIREE!R88+DALANGARGALAN!R88+DELGEREH!R88+IHHET!R88+MANDAX!R88+ORGON!R88+SAIXANDULAAN!R88+ULAANBADRAX!R88+HATANBULAG!R88+HOBSGOL!R88+ERDENE!R88+SAINSHAND!CL88)</f>
        <v>11</v>
      </c>
      <c r="AE88" s="88">
        <f>SUM(AIRAG!S88+ALTANSHIREE!S88+DALANGARGALAN!S88+DELGEREH!S88+IHHET!S88+MANDAX!S88+ORGON!S88+SAIXANDULAAN!S88+ULAANBADRAX!S88+HATANBULAG!S88+HOBSGOL!S88+ERDENE!S88+SAINSHAND!CM88)</f>
        <v>11</v>
      </c>
      <c r="AF88" s="88">
        <f>SUM(AIRAG!T88+ALTANSHIREE!T88+DALANGARGALAN!T88+DELGEREH!T88+IHHET!T88+MANDAX!T88+ORGON!T88+SAIXANDULAAN!T88+ULAANBADRAX!T88+HATANBULAG!T88+HOBSGOL!T88+ERDENE!T88+SAINSHAND!CN88)</f>
        <v>0</v>
      </c>
      <c r="AG88" s="88">
        <f>SUM(SAINSHAND!CO88+'ZAMIIN UUD'!BK88)</f>
        <v>0</v>
      </c>
      <c r="AH88" s="88">
        <f>SUM(SAINSHAND!CP88+'ZAMIIN UUD'!BL88)</f>
        <v>0</v>
      </c>
      <c r="AI88" s="88">
        <f>SUM(SAINSHAND!CQ88+'ZAMIIN UUD'!BM88)</f>
        <v>0</v>
      </c>
      <c r="AJ88" s="90">
        <f t="shared" si="16"/>
        <v>1521</v>
      </c>
      <c r="AK88" s="90">
        <f t="shared" si="17"/>
        <v>1490</v>
      </c>
      <c r="AL88" s="90">
        <f t="shared" si="18"/>
        <v>-28</v>
      </c>
      <c r="AM88" s="88">
        <f>SUM(AIRAG!X88+ALTANSHIREE!X88+DALANGARGALAN!X88+DELGEREH!X88+IHHET!X88+MANDAX!X88+ORGON!X88+SAIXANDULAAN!X88+ULAANBADRAX!X88+HATANBULAG!X88+HOBSGOL!X88+ERDENE!X88+SAINSHAND!CU88+'ZAMIIN UUD'!BQ88)</f>
        <v>0</v>
      </c>
      <c r="AN88" s="88">
        <f>SUM(AIRAG!Y88+ALTANSHIREE!Y88+DALANGARGALAN!Y88+DELGEREH!Y88+IHHET!Y88+MANDAX!Y88+ORGON!Y88+SAIXANDULAAN!Y88+ULAANBADRAX!Y88+HATANBULAG!Y88+HOBSGOL!Y88+ERDENE!Y88+SAINSHAND!CV88+'ZAMIIN UUD'!BR88)</f>
        <v>0</v>
      </c>
      <c r="AO88" s="88">
        <f>SUM(AIRAG!Z88+ALTANSHIREE!Z88+DALANGARGALAN!Z88+DELGEREH!Z88+IHHET!Z88+MANDAX!Z88+ORGON!Z88+SAIXANDULAAN!Z88+ULAANBADRAX!Z88+HATANBULAG!Z88+HOBSGOL!Z88+ERDENE!Z88+SAINSHAND!CW88+'ZAMIIN UUD'!BS88)</f>
        <v>0</v>
      </c>
      <c r="AP88" s="90">
        <f t="shared" si="19"/>
        <v>0</v>
      </c>
      <c r="AQ88" s="90">
        <f t="shared" si="20"/>
        <v>0</v>
      </c>
      <c r="AR88" s="90">
        <f t="shared" si="21"/>
        <v>0</v>
      </c>
      <c r="AS88" s="88">
        <f>SUM(AIRAG!AD88+ALTANSHIREE!AD88+DALANGARGALAN!AD88+DELGEREH!AD88+IHHET!AD88+MANDAX!AD88+ORGON!AD88+SAIXANDULAAN!AD88+ULAANBADRAX!AD88+HATANBULAG!AD88+HOBSGOL!AD88+ERDENE!AD88+SAINSHAND!DA88+'ZAMIIN UUD'!BW88)</f>
        <v>0</v>
      </c>
      <c r="AT88" s="88">
        <f>SUM(AIRAG!AE88+ALTANSHIREE!AE88+DALANGARGALAN!AE88+DELGEREH!AE88+IHHET!AE88+MANDAX!AE88+ORGON!AE88+SAIXANDULAAN!AE88+ULAANBADRAX!AE88+HATANBULAG!AE88+HOBSGOL!AE88+ERDENE!AE88+SAINSHAND!DB88+'ZAMIIN UUD'!BX88)</f>
        <v>0</v>
      </c>
      <c r="AU88" s="88">
        <f>SUM(AIRAG!AF88+ALTANSHIREE!AF88+DALANGARGALAN!AF88+DELGEREH!AF88+IHHET!AF88+MANDAX!AF88+ORGON!AF88+SAIXANDULAAN!AF88+ULAANBADRAX!AF88+HATANBULAG!AF88+HOBSGOL!AF88+ERDENE!AF88+SAINSHAND!DC88+'ZAMIIN UUD'!BY88)</f>
        <v>0</v>
      </c>
      <c r="AV88" s="88">
        <f>SUM(AIRAG!AG88+ALTANSHIREE!AG88+DALANGARGALAN!AG88+DELGEREH!AG88+IHHET!AG88+MANDAX!AG88+ORGON!AG88+SAIXANDULAAN!AG88+ULAANBADRAX!AG88+HATANBULAG!AG88+HOBSGOL!AG88+ERDENE!AG88+SAINSHAND!DD88+'ZAMIIN UUD'!BZ88)</f>
        <v>0</v>
      </c>
      <c r="AW88" s="88">
        <f>SUM(AIRAG!AH88+ALTANSHIREE!AH88+DALANGARGALAN!AH88+DELGEREH!AH88+IHHET!AH88+MANDAX!AH88+ORGON!AH88+SAIXANDULAAN!AH88+ULAANBADRAX!AH88+HATANBULAG!AH88+HOBSGOL!AH88+ERDENE!AH88+SAINSHAND!DE88+'ZAMIIN UUD'!CA88)</f>
        <v>0</v>
      </c>
      <c r="AX88" s="88">
        <f>SUM(AIRAG!AI88+ALTANSHIREE!AI88+DALANGARGALAN!AI88+DELGEREH!AI88+IHHET!AI88+MANDAX!AI88+ORGON!AI88+SAIXANDULAAN!AI88+ULAANBADRAX!AI88+HATANBULAG!AI88+HOBSGOL!AI88+ERDENE!AI88+SAINSHAND!DF88+'ZAMIIN UUD'!CB88)</f>
        <v>0</v>
      </c>
      <c r="AY88" s="90">
        <f t="shared" si="22"/>
        <v>0</v>
      </c>
      <c r="AZ88" s="90">
        <f t="shared" si="23"/>
        <v>0</v>
      </c>
      <c r="BA88" s="90">
        <f t="shared" si="24"/>
        <v>0</v>
      </c>
      <c r="BB88" s="90">
        <f t="shared" si="25"/>
        <v>1521</v>
      </c>
      <c r="BC88" s="90">
        <f t="shared" si="26"/>
        <v>1490</v>
      </c>
      <c r="BD88" s="90">
        <f t="shared" si="27"/>
        <v>-28</v>
      </c>
    </row>
    <row r="89" spans="1:59">
      <c r="A89" s="13">
        <v>78</v>
      </c>
      <c r="B89" s="14" t="s">
        <v>69</v>
      </c>
      <c r="C89" s="88">
        <f>SUM(AIRAG!C89+ALTANSHIREE!C89+DALANGARGALAN!C89+DELGEREH!C89+IHHET!C89+MANDAX!C89+ORGON!C89+SAIXANDULAAN!C89+ULAANBADRAX!C89+HATANBULAG!C89+HOBSGOL!C89+ERDENE!C89+SAINSHAND!C89+'ZAMIIN UUD'!C89)</f>
        <v>15</v>
      </c>
      <c r="D89" s="88">
        <f>SUM(AIRAG!D89+ALTANSHIREE!D89+DALANGARGALAN!D89+DELGEREH!D89+IHHET!D89+MANDAX!D89+ORGON!D89+SAIXANDULAAN!D89+ULAANBADRAX!D89+HATANBULAG!D89+HOBSGOL!D89+ERDENE!D89+SAINSHAND!D89+'ZAMIIN UUD'!D89)</f>
        <v>20</v>
      </c>
      <c r="E89" s="88">
        <f>SUM(AIRAG!E89+ALTANSHIREE!E89+DALANGARGALAN!E89+DELGEREH!E89+IHHET!E89+MANDAX!E89+ORGON!E89+SAIXANDULAAN!E89+ULAANBADRAX!E89+HATANBULAG!E89+HOBSGOL!E89+ERDENE!E89+SAINSHAND!E89+'ZAMIIN UUD'!E89)</f>
        <v>5</v>
      </c>
      <c r="F89" s="132">
        <f>SUM(AIRAG!F89+ALTANSHIREE!F89+DALANGARGALAN!F89+DELGEREH!F89+IHHET!F89+MANDAX!F89+ORGON!F89+SAIXANDULAAN!F89+ULAANBADRAX!F89+HATANBULAG!F89+HOBSGOL!F89+ERDENE!F89+SAINSHAND!F89+SAINSHAND!L89+'ZAMIIN UUD'!F89)</f>
        <v>95</v>
      </c>
      <c r="G89" s="132">
        <f>SUM(AIRAG!G89+ALTANSHIREE!G89+DALANGARGALAN!G89+DELGEREH!G89+IHHET!G89+MANDAX!G89+ORGON!G89+SAIXANDULAAN!G89+ULAANBADRAX!G89+HATANBULAG!G89+HOBSGOL!G89+ERDENE!G89+SAINSHAND!G89+SAINSHAND!M89+'ZAMIIN UUD'!G89)</f>
        <v>93</v>
      </c>
      <c r="H89" s="88">
        <f>SUM(AIRAG!H89+ALTANSHIREE!H89+DALANGARGALAN!H89+DELGEREH!H89+IHHET!H89+MANDAX!H89+ORGON!H89+SAIXANDULAAN!H89+ULAANBADRAX!H89+HATANBULAG!H89+HOBSGOL!H89+ERDENE!H89+SAINSHAND!H89+SAINSHAND!N89+'ZAMIIN UUD'!H89)</f>
        <v>-2</v>
      </c>
      <c r="I89" s="88">
        <f>SUM(SAINSHAND!I89+'ZAMIIN UUD'!I89)</f>
        <v>2</v>
      </c>
      <c r="J89" s="88">
        <f>SUM(SAINSHAND!J89+'ZAMIIN UUD'!J89)</f>
        <v>2</v>
      </c>
      <c r="K89" s="88">
        <f>SUM(SAINSHAND!K89+'ZAMIIN UUD'!K89)</f>
        <v>0</v>
      </c>
      <c r="L89" s="88">
        <f>SUM(SAINSHAND!O89+SAINSHAND!R89+'ZAMIIN UUD'!O89)</f>
        <v>2</v>
      </c>
      <c r="M89" s="88">
        <f>SUM(SAINSHAND!P89+SAINSHAND!S89+'ZAMIIN UUD'!P89)</f>
        <v>2</v>
      </c>
      <c r="N89" s="88">
        <f>SUM(SAINSHAND!Q89+SAINSHAND!T89+'ZAMIIN UUD'!Q89)</f>
        <v>0</v>
      </c>
      <c r="O89" s="88">
        <f>SUM(SAINSHAND!U89+'ZAMIIN UUD'!L89)</f>
        <v>0</v>
      </c>
      <c r="P89" s="88">
        <f>SUM(SAINSHAND!V89+'ZAMIIN UUD'!M89)</f>
        <v>0</v>
      </c>
      <c r="Q89" s="88">
        <f>SUM(SAINSHAND!W89+'ZAMIIN UUD'!N89)</f>
        <v>0</v>
      </c>
      <c r="R89" s="88">
        <f>SUM('ZAMIIN UUD'!R89)</f>
        <v>0</v>
      </c>
      <c r="S89" s="88">
        <f>SUM('ZAMIIN UUD'!S89)</f>
        <v>0</v>
      </c>
      <c r="T89" s="88">
        <f>SUM('ZAMIIN UUD'!T89)</f>
        <v>0</v>
      </c>
      <c r="U89" s="88">
        <f>SUM(AIRAG!I89+ALTANSHIREE!I89+DALANGARGALAN!I89+DELGEREH!I89+IHHET!I89+MANDAX!I89+ORGON!I89+SAIXANDULAAN!I89+ULAANBADRAX!I89+HATANBULAG!I89+HOBSGOL!I89+ERDENE!I89+SAINSHAND!X89+'ZAMIIN UUD'!U89)</f>
        <v>3</v>
      </c>
      <c r="V89" s="88">
        <f>SUM(AIRAG!J89+ALTANSHIREE!J89+DALANGARGALAN!J89+DELGEREH!J89+IHHET!J89+MANDAX!J89+ORGON!J89+SAIXANDULAAN!J89+ULAANBADRAX!J89+HATANBULAG!J89+HOBSGOL!J89+ERDENE!J89+SAINSHAND!Y89+'ZAMIIN UUD'!V89)</f>
        <v>3</v>
      </c>
      <c r="W89" s="132">
        <f>SUM(AIRAG!K89+ALTANSHIREE!K89+DALANGARGALAN!K89+DELGEREH!K89+IHHET!K89+MANDAX!K89+ORGON!K89+SAIXANDULAAN!K89+ULAANBADRAX!K89+HATANBULAG!K89+HOBSGOL!K89+ERDENE!K89+SAINSHAND!Z89+'ZAMIIN UUD'!W89)</f>
        <v>0</v>
      </c>
      <c r="X89" s="88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8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8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8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8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8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8">
        <f>SUM(AIRAG!R89+ALTANSHIREE!R89+DALANGARGALAN!R89+DELGEREH!R89+IHHET!R89+MANDAX!R89+ORGON!R89+SAIXANDULAAN!R89+ULAANBADRAX!R89+HATANBULAG!R89+HOBSGOL!R89+ERDENE!R89+SAINSHAND!CL89)</f>
        <v>1</v>
      </c>
      <c r="AE89" s="88">
        <f>SUM(AIRAG!S89+ALTANSHIREE!S89+DALANGARGALAN!S89+DELGEREH!S89+IHHET!S89+MANDAX!S89+ORGON!S89+SAIXANDULAAN!S89+ULAANBADRAX!S89+HATANBULAG!S89+HOBSGOL!S89+ERDENE!S89+SAINSHAND!CM89)</f>
        <v>1</v>
      </c>
      <c r="AF89" s="88">
        <f>SUM(AIRAG!T89+ALTANSHIREE!T89+DALANGARGALAN!T89+DELGEREH!T89+IHHET!T89+MANDAX!T89+ORGON!T89+SAIXANDULAAN!T89+ULAANBADRAX!T89+HATANBULAG!T89+HOBSGOL!T89+ERDENE!T89+SAINSHAND!CN89)</f>
        <v>0</v>
      </c>
      <c r="AG89" s="88">
        <f>SUM(SAINSHAND!CO89+'ZAMIIN UUD'!BK89)</f>
        <v>0</v>
      </c>
      <c r="AH89" s="88">
        <f>SUM(SAINSHAND!CP89+'ZAMIIN UUD'!BL89)</f>
        <v>0</v>
      </c>
      <c r="AI89" s="88">
        <f>SUM(SAINSHAND!CQ89+'ZAMIIN UUD'!BM89)</f>
        <v>0</v>
      </c>
      <c r="AJ89" s="91">
        <f t="shared" si="16"/>
        <v>131</v>
      </c>
      <c r="AK89" s="91">
        <f t="shared" si="17"/>
        <v>134</v>
      </c>
      <c r="AL89" s="91">
        <f t="shared" si="18"/>
        <v>3</v>
      </c>
      <c r="AM89" s="86">
        <f>SUM(AIRAG!X89+ALTANSHIREE!X89+DALANGARGALAN!X89+DELGEREH!X89+IHHET!X89+MANDAX!X89+ORGON!X89+SAIXANDULAAN!X89+ULAANBADRAX!X89+HATANBULAG!X89+HOBSGOL!X89+ERDENE!X89+SAINSHAND!CU89+'ZAMIIN UUD'!BQ89)</f>
        <v>0</v>
      </c>
      <c r="AN89" s="86">
        <f>SUM(AIRAG!Y89+ALTANSHIREE!Y89+DALANGARGALAN!Y89+DELGEREH!Y89+IHHET!Y89+MANDAX!Y89+ORGON!Y89+SAIXANDULAAN!Y89+ULAANBADRAX!Y89+HATANBULAG!Y89+HOBSGOL!Y89+ERDENE!Y89+SAINSHAND!CV89+'ZAMIIN UUD'!BR89)</f>
        <v>0</v>
      </c>
      <c r="AO89" s="86">
        <f>SUM(AIRAG!Z89+ALTANSHIREE!Z89+DALANGARGALAN!Z89+DELGEREH!Z89+IHHET!Z89+MANDAX!Z89+ORGON!Z89+SAIXANDULAAN!Z89+ULAANBADRAX!Z89+HATANBULAG!Z89+HOBSGOL!Z89+ERDENE!Z89+SAINSHAND!CW89+'ZAMIIN UUD'!BS89)</f>
        <v>0</v>
      </c>
      <c r="AP89" s="91">
        <f t="shared" si="19"/>
        <v>0</v>
      </c>
      <c r="AQ89" s="91">
        <f t="shared" si="20"/>
        <v>0</v>
      </c>
      <c r="AR89" s="91">
        <f t="shared" si="21"/>
        <v>0</v>
      </c>
      <c r="AS89" s="86">
        <f>SUM(AIRAG!AD89+ALTANSHIREE!AD89+DALANGARGALAN!AD89+DELGEREH!AD89+IHHET!AD89+MANDAX!AD89+ORGON!AD89+SAIXANDULAAN!AD89+ULAANBADRAX!AD89+HATANBULAG!AD89+HOBSGOL!AD89+ERDENE!AD89+SAINSHAND!DA89+'ZAMIIN UUD'!BW89)</f>
        <v>0</v>
      </c>
      <c r="AT89" s="86">
        <f>SUM(AIRAG!AE89+ALTANSHIREE!AE89+DALANGARGALAN!AE89+DELGEREH!AE89+IHHET!AE89+MANDAX!AE89+ORGON!AE89+SAIXANDULAAN!AE89+ULAANBADRAX!AE89+HATANBULAG!AE89+HOBSGOL!AE89+ERDENE!AE89+SAINSHAND!DB89+'ZAMIIN UUD'!BX89)</f>
        <v>0</v>
      </c>
      <c r="AU89" s="86">
        <f>SUM(AIRAG!AF89+ALTANSHIREE!AF89+DALANGARGALAN!AF89+DELGEREH!AF89+IHHET!AF89+MANDAX!AF89+ORGON!AF89+SAIXANDULAAN!AF89+ULAANBADRAX!AF89+HATANBULAG!AF89+HOBSGOL!AF89+ERDENE!AF89+SAINSHAND!DC89+'ZAMIIN UUD'!BY89)</f>
        <v>0</v>
      </c>
      <c r="AV89" s="86">
        <f>SUM(AIRAG!AG89+ALTANSHIREE!AG89+DALANGARGALAN!AG89+DELGEREH!AG89+IHHET!AG89+MANDAX!AG89+ORGON!AG89+SAIXANDULAAN!AG89+ULAANBADRAX!AG89+HATANBULAG!AG89+HOBSGOL!AG89+ERDENE!AG89+SAINSHAND!DD89+'ZAMIIN UUD'!BZ89)</f>
        <v>0</v>
      </c>
      <c r="AW89" s="86">
        <f>SUM(AIRAG!AH89+ALTANSHIREE!AH89+DALANGARGALAN!AH89+DELGEREH!AH89+IHHET!AH89+MANDAX!AH89+ORGON!AH89+SAIXANDULAAN!AH89+ULAANBADRAX!AH89+HATANBULAG!AH89+HOBSGOL!AH89+ERDENE!AH89+SAINSHAND!DE89+'ZAMIIN UUD'!CA89)</f>
        <v>0</v>
      </c>
      <c r="AX89" s="86">
        <f>SUM(AIRAG!AI89+ALTANSHIREE!AI89+DALANGARGALAN!AI89+DELGEREH!AI89+IHHET!AI89+MANDAX!AI89+ORGON!AI89+SAIXANDULAAN!AI89+ULAANBADRAX!AI89+HATANBULAG!AI89+HOBSGOL!AI89+ERDENE!AI89+SAINSHAND!DF89+'ZAMIIN UUD'!CB89)</f>
        <v>0</v>
      </c>
      <c r="AY89" s="91">
        <f t="shared" si="22"/>
        <v>0</v>
      </c>
      <c r="AZ89" s="91">
        <f t="shared" si="23"/>
        <v>0</v>
      </c>
      <c r="BA89" s="91">
        <f t="shared" si="24"/>
        <v>0</v>
      </c>
      <c r="BB89" s="91">
        <f t="shared" si="25"/>
        <v>131</v>
      </c>
      <c r="BC89" s="91">
        <f t="shared" si="26"/>
        <v>134</v>
      </c>
      <c r="BD89" s="91">
        <f t="shared" si="27"/>
        <v>3</v>
      </c>
    </row>
    <row r="90" spans="1:59">
      <c r="A90" s="13">
        <v>79</v>
      </c>
      <c r="B90" s="14" t="s">
        <v>70</v>
      </c>
      <c r="C90" s="88">
        <f>SUM(AIRAG!C90+ALTANSHIREE!C90+DALANGARGALAN!C90+DELGEREH!C90+IHHET!C90+MANDAX!C90+ORGON!C90+SAIXANDULAAN!C90+ULAANBADRAX!C90+HATANBULAG!C90+HOBSGOL!C90+ERDENE!C90+SAINSHAND!C90+'ZAMIIN UUD'!C90)</f>
        <v>22</v>
      </c>
      <c r="D90" s="88">
        <f>SUM(AIRAG!D90+ALTANSHIREE!D90+DALANGARGALAN!D90+DELGEREH!D90+IHHET!D90+MANDAX!D90+ORGON!D90+SAIXANDULAAN!D90+ULAANBADRAX!D90+HATANBULAG!D90+HOBSGOL!D90+ERDENE!D90+SAINSHAND!D90+'ZAMIIN UUD'!D90)</f>
        <v>19</v>
      </c>
      <c r="E90" s="88">
        <f>SUM(AIRAG!E90+ALTANSHIREE!E90+DALANGARGALAN!E90+DELGEREH!E90+IHHET!E90+MANDAX!E90+ORGON!E90+SAIXANDULAAN!E90+ULAANBADRAX!E90+HATANBULAG!E90+HOBSGOL!E90+ERDENE!E90+SAINSHAND!E90+'ZAMIIN UUD'!E90)</f>
        <v>-3</v>
      </c>
      <c r="F90" s="132">
        <f>SUM(AIRAG!F90+ALTANSHIREE!F90+DALANGARGALAN!F90+DELGEREH!F90+IHHET!F90+MANDAX!F90+ORGON!F90+SAIXANDULAAN!F90+ULAANBADRAX!F90+HATANBULAG!F90+HOBSGOL!F90+ERDENE!F90+SAINSHAND!F90+SAINSHAND!L90+'ZAMIIN UUD'!F90)</f>
        <v>182</v>
      </c>
      <c r="G90" s="132">
        <f>SUM(AIRAG!G90+ALTANSHIREE!G90+DALANGARGALAN!G90+DELGEREH!G90+IHHET!G90+MANDAX!G90+ORGON!G90+SAIXANDULAAN!G90+ULAANBADRAX!G90+HATANBULAG!G90+HOBSGOL!G90+ERDENE!G90+SAINSHAND!G90+SAINSHAND!M90+'ZAMIIN UUD'!G90)</f>
        <v>145</v>
      </c>
      <c r="H90" s="88">
        <f>SUM(AIRAG!H90+ALTANSHIREE!H90+DALANGARGALAN!H90+DELGEREH!H90+IHHET!H90+MANDAX!H90+ORGON!H90+SAIXANDULAAN!H90+ULAANBADRAX!H90+HATANBULAG!H90+HOBSGOL!H90+ERDENE!H90+SAINSHAND!H90+SAINSHAND!N90+'ZAMIIN UUD'!H90)</f>
        <v>-37</v>
      </c>
      <c r="I90" s="88">
        <f>SUM(SAINSHAND!I90+'ZAMIIN UUD'!I90)</f>
        <v>7</v>
      </c>
      <c r="J90" s="88">
        <f>SUM(SAINSHAND!J90+'ZAMIIN UUD'!J90)</f>
        <v>7</v>
      </c>
      <c r="K90" s="88">
        <f>SUM(SAINSHAND!K90+'ZAMIIN UUD'!K90)</f>
        <v>1</v>
      </c>
      <c r="L90" s="88">
        <f>SUM(SAINSHAND!O90+SAINSHAND!R90+'ZAMIIN UUD'!O90)</f>
        <v>8</v>
      </c>
      <c r="M90" s="88">
        <f>SUM(SAINSHAND!P90+SAINSHAND!S90+'ZAMIIN UUD'!P90)</f>
        <v>8</v>
      </c>
      <c r="N90" s="88">
        <f>SUM(SAINSHAND!Q90+SAINSHAND!T90+'ZAMIIN UUD'!Q90)</f>
        <v>0</v>
      </c>
      <c r="O90" s="88">
        <f>SUM(SAINSHAND!U90+'ZAMIIN UUD'!L90)</f>
        <v>0</v>
      </c>
      <c r="P90" s="88">
        <f>SUM(SAINSHAND!V90+'ZAMIIN UUD'!M90)</f>
        <v>0</v>
      </c>
      <c r="Q90" s="88">
        <f>SUM(SAINSHAND!W90+'ZAMIIN UUD'!N90)</f>
        <v>0</v>
      </c>
      <c r="R90" s="88">
        <f>SUM('ZAMIIN UUD'!R90)</f>
        <v>0</v>
      </c>
      <c r="S90" s="88">
        <f>SUM('ZAMIIN UUD'!S90)</f>
        <v>0</v>
      </c>
      <c r="T90" s="88">
        <f>SUM('ZAMIIN UUD'!T90)</f>
        <v>0</v>
      </c>
      <c r="U90" s="88">
        <f>SUM(AIRAG!I90+ALTANSHIREE!I90+DALANGARGALAN!I90+DELGEREH!I90+IHHET!I90+MANDAX!I90+ORGON!I90+SAIXANDULAAN!I90+ULAANBADRAX!I90+HATANBULAG!I90+HOBSGOL!I90+ERDENE!I90+SAINSHAND!X90+'ZAMIIN UUD'!U90)</f>
        <v>16</v>
      </c>
      <c r="V90" s="88">
        <f>SUM(AIRAG!J90+ALTANSHIREE!J90+DALANGARGALAN!J90+DELGEREH!J90+IHHET!J90+MANDAX!J90+ORGON!J90+SAIXANDULAAN!J90+ULAANBADRAX!J90+HATANBULAG!J90+HOBSGOL!J90+ERDENE!J90+SAINSHAND!Y90+'ZAMIIN UUD'!V90)</f>
        <v>16</v>
      </c>
      <c r="W90" s="132">
        <f>SUM(AIRAG!K90+ALTANSHIREE!K90+DALANGARGALAN!K90+DELGEREH!K90+IHHET!K90+MANDAX!K90+ORGON!K90+SAIXANDULAAN!K90+ULAANBADRAX!K90+HATANBULAG!K90+HOBSGOL!K90+ERDENE!K90+SAINSHAND!Z90+'ZAMIIN UUD'!W90)</f>
        <v>0</v>
      </c>
      <c r="X90" s="88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8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8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1</v>
      </c>
      <c r="AA90" s="88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8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8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8">
        <f>SUM(AIRAG!R90+ALTANSHIREE!R90+DALANGARGALAN!R90+DELGEREH!R90+IHHET!R90+MANDAX!R90+ORGON!R90+SAIXANDULAAN!R90+ULAANBADRAX!R90+HATANBULAG!R90+HOBSGOL!R90+ERDENE!R90+SAINSHAND!CL90)</f>
        <v>0</v>
      </c>
      <c r="AE90" s="88">
        <f>SUM(AIRAG!S90+ALTANSHIREE!S90+DALANGARGALAN!S90+DELGEREH!S90+IHHET!S90+MANDAX!S90+ORGON!S90+SAIXANDULAAN!S90+ULAANBADRAX!S90+HATANBULAG!S90+HOBSGOL!S90+ERDENE!S90+SAINSHAND!CM90)</f>
        <v>0</v>
      </c>
      <c r="AF90" s="88">
        <f>SUM(AIRAG!T90+ALTANSHIREE!T90+DALANGARGALAN!T90+DELGEREH!T90+IHHET!T90+MANDAX!T90+ORGON!T90+SAIXANDULAAN!T90+ULAANBADRAX!T90+HATANBULAG!T90+HOBSGOL!T90+ERDENE!T90+SAINSHAND!CN90)</f>
        <v>0</v>
      </c>
      <c r="AG90" s="88">
        <f>SUM(SAINSHAND!CO90+'ZAMIIN UUD'!BK90)</f>
        <v>0</v>
      </c>
      <c r="AH90" s="88">
        <f>SUM(SAINSHAND!CP90+'ZAMIIN UUD'!BL90)</f>
        <v>0</v>
      </c>
      <c r="AI90" s="88">
        <f>SUM(SAINSHAND!CQ90+'ZAMIIN UUD'!BM90)</f>
        <v>0</v>
      </c>
      <c r="AJ90" s="91">
        <f t="shared" si="16"/>
        <v>598</v>
      </c>
      <c r="AK90" s="91">
        <f t="shared" si="17"/>
        <v>554</v>
      </c>
      <c r="AL90" s="91">
        <f t="shared" si="18"/>
        <v>-39</v>
      </c>
      <c r="AM90" s="86">
        <f>SUM(AIRAG!X90+ALTANSHIREE!X90+DALANGARGALAN!X90+DELGEREH!X90+IHHET!X90+MANDAX!X90+ORGON!X90+SAIXANDULAAN!X90+ULAANBADRAX!X90+HATANBULAG!X90+HOBSGOL!X90+ERDENE!X90+SAINSHAND!CU90+'ZAMIIN UUD'!BQ90)</f>
        <v>0</v>
      </c>
      <c r="AN90" s="86">
        <f>SUM(AIRAG!Y90+ALTANSHIREE!Y90+DALANGARGALAN!Y90+DELGEREH!Y90+IHHET!Y90+MANDAX!Y90+ORGON!Y90+SAIXANDULAAN!Y90+ULAANBADRAX!Y90+HATANBULAG!Y90+HOBSGOL!Y90+ERDENE!Y90+SAINSHAND!CV90+'ZAMIIN UUD'!BR90)</f>
        <v>0</v>
      </c>
      <c r="AO90" s="86">
        <f>SUM(AIRAG!Z90+ALTANSHIREE!Z90+DALANGARGALAN!Z90+DELGEREH!Z90+IHHET!Z90+MANDAX!Z90+ORGON!Z90+SAIXANDULAAN!Z90+ULAANBADRAX!Z90+HATANBULAG!Z90+HOBSGOL!Z90+ERDENE!Z90+SAINSHAND!CW90+'ZAMIIN UUD'!BS90)</f>
        <v>0</v>
      </c>
      <c r="AP90" s="91">
        <f t="shared" si="19"/>
        <v>0</v>
      </c>
      <c r="AQ90" s="91">
        <f t="shared" si="20"/>
        <v>0</v>
      </c>
      <c r="AR90" s="91">
        <f t="shared" si="21"/>
        <v>0</v>
      </c>
      <c r="AS90" s="86">
        <f>SUM(AIRAG!AD90+ALTANSHIREE!AD90+DALANGARGALAN!AD90+DELGEREH!AD90+IHHET!AD90+MANDAX!AD90+ORGON!AD90+SAIXANDULAAN!AD90+ULAANBADRAX!AD90+HATANBULAG!AD90+HOBSGOL!AD90+ERDENE!AD90+SAINSHAND!DA90+'ZAMIIN UUD'!BW90)</f>
        <v>0</v>
      </c>
      <c r="AT90" s="86">
        <f>SUM(AIRAG!AE90+ALTANSHIREE!AE90+DALANGARGALAN!AE90+DELGEREH!AE90+IHHET!AE90+MANDAX!AE90+ORGON!AE90+SAIXANDULAAN!AE90+ULAANBADRAX!AE90+HATANBULAG!AE90+HOBSGOL!AE90+ERDENE!AE90+SAINSHAND!DB90+'ZAMIIN UUD'!BX90)</f>
        <v>0</v>
      </c>
      <c r="AU90" s="86">
        <f>SUM(AIRAG!AF90+ALTANSHIREE!AF90+DALANGARGALAN!AF90+DELGEREH!AF90+IHHET!AF90+MANDAX!AF90+ORGON!AF90+SAIXANDULAAN!AF90+ULAANBADRAX!AF90+HATANBULAG!AF90+HOBSGOL!AF90+ERDENE!AF90+SAINSHAND!DC90+'ZAMIIN UUD'!BY90)</f>
        <v>0</v>
      </c>
      <c r="AV90" s="86">
        <f>SUM(AIRAG!AG90+ALTANSHIREE!AG90+DALANGARGALAN!AG90+DELGEREH!AG90+IHHET!AG90+MANDAX!AG90+ORGON!AG90+SAIXANDULAAN!AG90+ULAANBADRAX!AG90+HATANBULAG!AG90+HOBSGOL!AG90+ERDENE!AG90+SAINSHAND!DD90+'ZAMIIN UUD'!BZ90)</f>
        <v>0</v>
      </c>
      <c r="AW90" s="86">
        <f>SUM(AIRAG!AH90+ALTANSHIREE!AH90+DALANGARGALAN!AH90+DELGEREH!AH90+IHHET!AH90+MANDAX!AH90+ORGON!AH90+SAIXANDULAAN!AH90+ULAANBADRAX!AH90+HATANBULAG!AH90+HOBSGOL!AH90+ERDENE!AH90+SAINSHAND!DE90+'ZAMIIN UUD'!CA90)</f>
        <v>0</v>
      </c>
      <c r="AX90" s="86">
        <f>SUM(AIRAG!AI90+ALTANSHIREE!AI90+DALANGARGALAN!AI90+DELGEREH!AI90+IHHET!AI90+MANDAX!AI90+ORGON!AI90+SAIXANDULAAN!AI90+ULAANBADRAX!AI90+HATANBULAG!AI90+HOBSGOL!AI90+ERDENE!AI90+SAINSHAND!DF90+'ZAMIIN UUD'!CB90)</f>
        <v>0</v>
      </c>
      <c r="AY90" s="91">
        <f t="shared" si="22"/>
        <v>0</v>
      </c>
      <c r="AZ90" s="91">
        <f t="shared" si="23"/>
        <v>0</v>
      </c>
      <c r="BA90" s="91">
        <f t="shared" si="24"/>
        <v>0</v>
      </c>
      <c r="BB90" s="91">
        <f t="shared" si="25"/>
        <v>598</v>
      </c>
      <c r="BC90" s="91">
        <f t="shared" si="26"/>
        <v>554</v>
      </c>
      <c r="BD90" s="91">
        <f t="shared" si="27"/>
        <v>-39</v>
      </c>
    </row>
    <row r="91" spans="1:59">
      <c r="A91" s="13">
        <v>80</v>
      </c>
      <c r="B91" s="14" t="s">
        <v>71</v>
      </c>
      <c r="C91" s="88">
        <f>SUM(AIRAG!C91+ALTANSHIREE!C91+DALANGARGALAN!C91+DELGEREH!C91+IHHET!C91+MANDAX!C91+ORGON!C91+SAIXANDULAAN!C91+ULAANBADRAX!C91+HATANBULAG!C91+HOBSGOL!C91+ERDENE!C91+SAINSHAND!C91+'ZAMIIN UUD'!C91)</f>
        <v>0</v>
      </c>
      <c r="D91" s="88">
        <f>SUM(AIRAG!D91+ALTANSHIREE!D91+DALANGARGALAN!D91+DELGEREH!D91+IHHET!D91+MANDAX!D91+ORGON!D91+SAIXANDULAAN!D91+ULAANBADRAX!D91+HATANBULAG!D91+HOBSGOL!D91+ERDENE!D91+SAINSHAND!D91+'ZAMIIN UUD'!D91)</f>
        <v>7</v>
      </c>
      <c r="E91" s="88">
        <f>SUM(AIRAG!E91+ALTANSHIREE!E91+DALANGARGALAN!E91+DELGEREH!E91+IHHET!E91+MANDAX!E91+ORGON!E91+SAIXANDULAAN!E91+ULAANBADRAX!E91+HATANBULAG!E91+HOBSGOL!E91+ERDENE!E91+SAINSHAND!E91+'ZAMIIN UUD'!E91)</f>
        <v>7</v>
      </c>
      <c r="F91" s="132">
        <f>SUM(AIRAG!F91+ALTANSHIREE!F91+DALANGARGALAN!F91+DELGEREH!F91+IHHET!F91+MANDAX!F91+ORGON!F91+SAIXANDULAAN!F91+ULAANBADRAX!F91+HATANBULAG!F91+HOBSGOL!F91+ERDENE!F91+SAINSHAND!F91+SAINSHAND!L91+'ZAMIIN UUD'!F91)</f>
        <v>96</v>
      </c>
      <c r="G91" s="132">
        <f>SUM(AIRAG!G91+ALTANSHIREE!G91+DALANGARGALAN!G91+DELGEREH!G91+IHHET!G91+MANDAX!G91+ORGON!G91+SAIXANDULAAN!G91+ULAANBADRAX!G91+HATANBULAG!G91+HOBSGOL!G91+ERDENE!G91+SAINSHAND!G91+SAINSHAND!M91+'ZAMIIN UUD'!G91)</f>
        <v>103</v>
      </c>
      <c r="H91" s="88">
        <f>SUM(AIRAG!H91+ALTANSHIREE!H91+DALANGARGALAN!H91+DELGEREH!H91+IHHET!H91+MANDAX!H91+ORGON!H91+SAIXANDULAAN!H91+ULAANBADRAX!H91+HATANBULAG!H91+HOBSGOL!H91+ERDENE!H91+SAINSHAND!H91+SAINSHAND!N91+'ZAMIIN UUD'!H91)</f>
        <v>7</v>
      </c>
      <c r="I91" s="88">
        <f>SUM(SAINSHAND!I91+'ZAMIIN UUD'!I91)</f>
        <v>0</v>
      </c>
      <c r="J91" s="88">
        <f>SUM(SAINSHAND!J91+'ZAMIIN UUD'!J91)</f>
        <v>0</v>
      </c>
      <c r="K91" s="88">
        <f>SUM(SAINSHAND!K91+'ZAMIIN UUD'!K91)</f>
        <v>-1</v>
      </c>
      <c r="L91" s="88">
        <f>SUM(SAINSHAND!O91+SAINSHAND!R91+'ZAMIIN UUD'!O91)</f>
        <v>54</v>
      </c>
      <c r="M91" s="88">
        <f>SUM(SAINSHAND!P91+SAINSHAND!S91+'ZAMIIN UUD'!P91)</f>
        <v>54</v>
      </c>
      <c r="N91" s="88">
        <f>SUM(SAINSHAND!Q91+SAINSHAND!T91+'ZAMIIN UUD'!Q91)</f>
        <v>0</v>
      </c>
      <c r="O91" s="88">
        <f>SUM(SAINSHAND!U91+'ZAMIIN UUD'!L91)</f>
        <v>0</v>
      </c>
      <c r="P91" s="88">
        <f>SUM(SAINSHAND!V91+'ZAMIIN UUD'!M91)</f>
        <v>0</v>
      </c>
      <c r="Q91" s="88">
        <f>SUM(SAINSHAND!W91+'ZAMIIN UUD'!N91)</f>
        <v>0</v>
      </c>
      <c r="R91" s="88">
        <f>SUM('ZAMIIN UUD'!R91)</f>
        <v>0</v>
      </c>
      <c r="S91" s="88">
        <f>SUM('ZAMIIN UUD'!S91)</f>
        <v>0</v>
      </c>
      <c r="T91" s="88">
        <f>SUM('ZAMIIN UUD'!T91)</f>
        <v>0</v>
      </c>
      <c r="U91" s="88">
        <f>SUM(AIRAG!I91+ALTANSHIREE!I91+DALANGARGALAN!I91+DELGEREH!I91+IHHET!I91+MANDAX!I91+ORGON!I91+SAIXANDULAAN!I91+ULAANBADRAX!I91+HATANBULAG!I91+HOBSGOL!I91+ERDENE!I91+SAINSHAND!X91+'ZAMIIN UUD'!U91)</f>
        <v>41</v>
      </c>
      <c r="V91" s="88">
        <f>SUM(AIRAG!J91+ALTANSHIREE!J91+DALANGARGALAN!J91+DELGEREH!J91+IHHET!J91+MANDAX!J91+ORGON!J91+SAIXANDULAAN!J91+ULAANBADRAX!J91+HATANBULAG!J91+HOBSGOL!J91+ERDENE!J91+SAINSHAND!Y91+'ZAMIIN UUD'!V91)</f>
        <v>41</v>
      </c>
      <c r="W91" s="132">
        <f>SUM(AIRAG!K91+ALTANSHIREE!K91+DALANGARGALAN!K91+DELGEREH!K91+IHHET!K91+MANDAX!K91+ORGON!K91+SAIXANDULAAN!K91+ULAANBADRAX!K91+HATANBULAG!K91+HOBSGOL!K91+ERDENE!K91+SAINSHAND!Z91+'ZAMIIN UUD'!W91)</f>
        <v>0</v>
      </c>
      <c r="X91" s="88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8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8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8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8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8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8">
        <f>SUM(AIRAG!R91+ALTANSHIREE!R91+DALANGARGALAN!R91+DELGEREH!R91+IHHET!R91+MANDAX!R91+ORGON!R91+SAIXANDULAAN!R91+ULAANBADRAX!R91+HATANBULAG!R91+HOBSGOL!R91+ERDENE!R91+SAINSHAND!CL91)</f>
        <v>7</v>
      </c>
      <c r="AE91" s="88">
        <f>SUM(AIRAG!S91+ALTANSHIREE!S91+DALANGARGALAN!S91+DELGEREH!S91+IHHET!S91+MANDAX!S91+ORGON!S91+SAIXANDULAAN!S91+ULAANBADRAX!S91+HATANBULAG!S91+HOBSGOL!S91+ERDENE!S91+SAINSHAND!CM91)</f>
        <v>7</v>
      </c>
      <c r="AF91" s="88">
        <f>SUM(AIRAG!T91+ALTANSHIREE!T91+DALANGARGALAN!T91+DELGEREH!T91+IHHET!T91+MANDAX!T91+ORGON!T91+SAIXANDULAAN!T91+ULAANBADRAX!T91+HATANBULAG!T91+HOBSGOL!T91+ERDENE!T91+SAINSHAND!CN91)</f>
        <v>0</v>
      </c>
      <c r="AG91" s="88">
        <f>SUM(SAINSHAND!CO91+'ZAMIIN UUD'!BK91)</f>
        <v>0</v>
      </c>
      <c r="AH91" s="88">
        <f>SUM(SAINSHAND!CP91+'ZAMIIN UUD'!BL91)</f>
        <v>0</v>
      </c>
      <c r="AI91" s="88">
        <f>SUM(SAINSHAND!CQ91+'ZAMIIN UUD'!BM91)</f>
        <v>0</v>
      </c>
      <c r="AJ91" s="91">
        <f t="shared" si="16"/>
        <v>736</v>
      </c>
      <c r="AK91" s="91">
        <f t="shared" si="17"/>
        <v>748</v>
      </c>
      <c r="AL91" s="91">
        <f t="shared" si="18"/>
        <v>11</v>
      </c>
      <c r="AM91" s="86">
        <f>SUM(AIRAG!X91+ALTANSHIREE!X91+DALANGARGALAN!X91+DELGEREH!X91+IHHET!X91+MANDAX!X91+ORGON!X91+SAIXANDULAAN!X91+ULAANBADRAX!X91+HATANBULAG!X91+HOBSGOL!X91+ERDENE!X91+SAINSHAND!CU91+'ZAMIIN UUD'!BQ91)</f>
        <v>0</v>
      </c>
      <c r="AN91" s="86">
        <f>SUM(AIRAG!Y91+ALTANSHIREE!Y91+DALANGARGALAN!Y91+DELGEREH!Y91+IHHET!Y91+MANDAX!Y91+ORGON!Y91+SAIXANDULAAN!Y91+ULAANBADRAX!Y91+HATANBULAG!Y91+HOBSGOL!Y91+ERDENE!Y91+SAINSHAND!CV91+'ZAMIIN UUD'!BR91)</f>
        <v>0</v>
      </c>
      <c r="AO91" s="86">
        <f>SUM(AIRAG!Z91+ALTANSHIREE!Z91+DALANGARGALAN!Z91+DELGEREH!Z91+IHHET!Z91+MANDAX!Z91+ORGON!Z91+SAIXANDULAAN!Z91+ULAANBADRAX!Z91+HATANBULAG!Z91+HOBSGOL!Z91+ERDENE!Z91+SAINSHAND!CW91+'ZAMIIN UUD'!BS91)</f>
        <v>0</v>
      </c>
      <c r="AP91" s="91">
        <f t="shared" si="19"/>
        <v>0</v>
      </c>
      <c r="AQ91" s="91">
        <f t="shared" si="20"/>
        <v>0</v>
      </c>
      <c r="AR91" s="91">
        <f t="shared" si="21"/>
        <v>0</v>
      </c>
      <c r="AS91" s="86">
        <f>SUM(AIRAG!AD91+ALTANSHIREE!AD91+DALANGARGALAN!AD91+DELGEREH!AD91+IHHET!AD91+MANDAX!AD91+ORGON!AD91+SAIXANDULAAN!AD91+ULAANBADRAX!AD91+HATANBULAG!AD91+HOBSGOL!AD91+ERDENE!AD91+SAINSHAND!DA91+'ZAMIIN UUD'!BW91)</f>
        <v>0</v>
      </c>
      <c r="AT91" s="86">
        <f>SUM(AIRAG!AE91+ALTANSHIREE!AE91+DALANGARGALAN!AE91+DELGEREH!AE91+IHHET!AE91+MANDAX!AE91+ORGON!AE91+SAIXANDULAAN!AE91+ULAANBADRAX!AE91+HATANBULAG!AE91+HOBSGOL!AE91+ERDENE!AE91+SAINSHAND!DB91+'ZAMIIN UUD'!BX91)</f>
        <v>0</v>
      </c>
      <c r="AU91" s="86">
        <f>SUM(AIRAG!AF91+ALTANSHIREE!AF91+DALANGARGALAN!AF91+DELGEREH!AF91+IHHET!AF91+MANDAX!AF91+ORGON!AF91+SAIXANDULAAN!AF91+ULAANBADRAX!AF91+HATANBULAG!AF91+HOBSGOL!AF91+ERDENE!AF91+SAINSHAND!DC91+'ZAMIIN UUD'!BY91)</f>
        <v>0</v>
      </c>
      <c r="AV91" s="86">
        <f>SUM(AIRAG!AG91+ALTANSHIREE!AG91+DALANGARGALAN!AG91+DELGEREH!AG91+IHHET!AG91+MANDAX!AG91+ORGON!AG91+SAIXANDULAAN!AG91+ULAANBADRAX!AG91+HATANBULAG!AG91+HOBSGOL!AG91+ERDENE!AG91+SAINSHAND!DD91+'ZAMIIN UUD'!BZ91)</f>
        <v>0</v>
      </c>
      <c r="AW91" s="86">
        <f>SUM(AIRAG!AH91+ALTANSHIREE!AH91+DALANGARGALAN!AH91+DELGEREH!AH91+IHHET!AH91+MANDAX!AH91+ORGON!AH91+SAIXANDULAAN!AH91+ULAANBADRAX!AH91+HATANBULAG!AH91+HOBSGOL!AH91+ERDENE!AH91+SAINSHAND!DE91+'ZAMIIN UUD'!CA91)</f>
        <v>0</v>
      </c>
      <c r="AX91" s="86">
        <f>SUM(AIRAG!AI91+ALTANSHIREE!AI91+DALANGARGALAN!AI91+DELGEREH!AI91+IHHET!AI91+MANDAX!AI91+ORGON!AI91+SAIXANDULAAN!AI91+ULAANBADRAX!AI91+HATANBULAG!AI91+HOBSGOL!AI91+ERDENE!AI91+SAINSHAND!DF91+'ZAMIIN UUD'!CB91)</f>
        <v>0</v>
      </c>
      <c r="AY91" s="91">
        <f t="shared" si="22"/>
        <v>0</v>
      </c>
      <c r="AZ91" s="91">
        <f t="shared" si="23"/>
        <v>0</v>
      </c>
      <c r="BA91" s="91">
        <f t="shared" si="24"/>
        <v>0</v>
      </c>
      <c r="BB91" s="91">
        <f t="shared" si="25"/>
        <v>736</v>
      </c>
      <c r="BC91" s="91">
        <f t="shared" si="26"/>
        <v>748</v>
      </c>
      <c r="BD91" s="91">
        <f t="shared" si="27"/>
        <v>11</v>
      </c>
    </row>
    <row r="92" spans="1:59">
      <c r="A92" s="13">
        <v>81</v>
      </c>
      <c r="B92" s="14" t="s">
        <v>72</v>
      </c>
      <c r="C92" s="88">
        <f>SUM(AIRAG!C92+ALTANSHIREE!C92+DALANGARGALAN!C92+DELGEREH!C92+IHHET!C92+MANDAX!C92+ORGON!C92+SAIXANDULAAN!C92+ULAANBADRAX!C92+HATANBULAG!C92+HOBSGOL!C92+ERDENE!C92+SAINSHAND!C92+'ZAMIIN UUD'!C92)</f>
        <v>0</v>
      </c>
      <c r="D92" s="88">
        <f>SUM(AIRAG!D92+ALTANSHIREE!D92+DALANGARGALAN!D92+DELGEREH!D92+IHHET!D92+MANDAX!D92+ORGON!D92+SAIXANDULAAN!D92+ULAANBADRAX!D92+HATANBULAG!D92+HOBSGOL!D92+ERDENE!D92+SAINSHAND!D92+'ZAMIIN UUD'!D92)</f>
        <v>0</v>
      </c>
      <c r="E92" s="88">
        <f>SUM(AIRAG!E92+ALTANSHIREE!E92+DALANGARGALAN!E92+DELGEREH!E92+IHHET!E92+MANDAX!E92+ORGON!E92+SAIXANDULAAN!E92+ULAANBADRAX!E92+HATANBULAG!E92+HOBSGOL!E92+ERDENE!E92+SAINSHAND!E92+'ZAMIIN UUD'!E92)</f>
        <v>0</v>
      </c>
      <c r="F92" s="132">
        <f>SUM(AIRAG!F92+ALTANSHIREE!F92+DALANGARGALAN!F92+DELGEREH!F92+IHHET!F92+MANDAX!F92+ORGON!F92+SAIXANDULAAN!F92+ULAANBADRAX!F92+HATANBULAG!F92+HOBSGOL!F92+ERDENE!F92+SAINSHAND!F92+SAINSHAND!L92+'ZAMIIN UUD'!F92)</f>
        <v>46</v>
      </c>
      <c r="G92" s="132">
        <f>SUM(AIRAG!G92+ALTANSHIREE!G92+DALANGARGALAN!G92+DELGEREH!G92+IHHET!G92+MANDAX!G92+ORGON!G92+SAIXANDULAAN!G92+ULAANBADRAX!G92+HATANBULAG!G92+HOBSGOL!G92+ERDENE!G92+SAINSHAND!G92+SAINSHAND!M92+'ZAMIIN UUD'!G92)</f>
        <v>44</v>
      </c>
      <c r="H92" s="88">
        <f>SUM(AIRAG!H92+ALTANSHIREE!H92+DALANGARGALAN!H92+DELGEREH!H92+IHHET!H92+MANDAX!H92+ORGON!H92+SAIXANDULAAN!H92+ULAANBADRAX!H92+HATANBULAG!H92+HOBSGOL!H92+ERDENE!H92+SAINSHAND!H92+SAINSHAND!N92+'ZAMIIN UUD'!H92)</f>
        <v>-2</v>
      </c>
      <c r="I92" s="88">
        <f>SUM(SAINSHAND!I92+'ZAMIIN UUD'!I92)</f>
        <v>0</v>
      </c>
      <c r="J92" s="88">
        <f>SUM(SAINSHAND!J92+'ZAMIIN UUD'!J92)</f>
        <v>0</v>
      </c>
      <c r="K92" s="88">
        <f>SUM(SAINSHAND!K92+'ZAMIIN UUD'!K92)</f>
        <v>-1</v>
      </c>
      <c r="L92" s="88">
        <f>SUM(SAINSHAND!O92+SAINSHAND!R92+'ZAMIIN UUD'!O92)</f>
        <v>6</v>
      </c>
      <c r="M92" s="88">
        <f>SUM(SAINSHAND!P92+SAINSHAND!S92+'ZAMIIN UUD'!P92)</f>
        <v>6</v>
      </c>
      <c r="N92" s="88">
        <f>SUM(SAINSHAND!Q92+SAINSHAND!T92+'ZAMIIN UUD'!Q92)</f>
        <v>0</v>
      </c>
      <c r="O92" s="88">
        <f>SUM(SAINSHAND!U92+'ZAMIIN UUD'!L92)</f>
        <v>0</v>
      </c>
      <c r="P92" s="88">
        <f>SUM(SAINSHAND!V92+'ZAMIIN UUD'!M92)</f>
        <v>0</v>
      </c>
      <c r="Q92" s="88">
        <f>SUM(SAINSHAND!W92+'ZAMIIN UUD'!N92)</f>
        <v>0</v>
      </c>
      <c r="R92" s="88">
        <f>SUM('ZAMIIN UUD'!R92)</f>
        <v>0</v>
      </c>
      <c r="S92" s="88">
        <f>SUM('ZAMIIN UUD'!S92)</f>
        <v>0</v>
      </c>
      <c r="T92" s="88">
        <f>SUM('ZAMIIN UUD'!T92)</f>
        <v>0</v>
      </c>
      <c r="U92" s="88">
        <f>SUM(AIRAG!I92+ALTANSHIREE!I92+DALANGARGALAN!I92+DELGEREH!I92+IHHET!I92+MANDAX!I92+ORGON!I92+SAIXANDULAAN!I92+ULAANBADRAX!I92+HATANBULAG!I92+HOBSGOL!I92+ERDENE!I92+SAINSHAND!X92+'ZAMIIN UUD'!U92)</f>
        <v>0</v>
      </c>
      <c r="V92" s="88">
        <f>SUM(AIRAG!J92+ALTANSHIREE!J92+DALANGARGALAN!J92+DELGEREH!J92+IHHET!J92+MANDAX!J92+ORGON!J92+SAIXANDULAAN!J92+ULAANBADRAX!J92+HATANBULAG!J92+HOBSGOL!J92+ERDENE!J92+SAINSHAND!Y92+'ZAMIIN UUD'!V92)</f>
        <v>0</v>
      </c>
      <c r="W92" s="132">
        <f>SUM(AIRAG!K92+ALTANSHIREE!K92+DALANGARGALAN!K92+DELGEREH!K92+IHHET!K92+MANDAX!K92+ORGON!K92+SAIXANDULAAN!K92+ULAANBADRAX!K92+HATANBULAG!K92+HOBSGOL!K92+ERDENE!K92+SAINSHAND!Z92+'ZAMIIN UUD'!W92)</f>
        <v>0</v>
      </c>
      <c r="X92" s="88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8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8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8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8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8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8">
        <f>SUM(AIRAG!R92+ALTANSHIREE!R92+DALANGARGALAN!R92+DELGEREH!R92+IHHET!R92+MANDAX!R92+ORGON!R92+SAIXANDULAAN!R92+ULAANBADRAX!R92+HATANBULAG!R92+HOBSGOL!R92+ERDENE!R92+SAINSHAND!CL92)</f>
        <v>3</v>
      </c>
      <c r="AE92" s="88">
        <f>SUM(AIRAG!S92+ALTANSHIREE!S92+DALANGARGALAN!S92+DELGEREH!S92+IHHET!S92+MANDAX!S92+ORGON!S92+SAIXANDULAAN!S92+ULAANBADRAX!S92+HATANBULAG!S92+HOBSGOL!S92+ERDENE!S92+SAINSHAND!CM92)</f>
        <v>3</v>
      </c>
      <c r="AF92" s="88">
        <f>SUM(AIRAG!T92+ALTANSHIREE!T92+DALANGARGALAN!T92+DELGEREH!T92+IHHET!T92+MANDAX!T92+ORGON!T92+SAIXANDULAAN!T92+ULAANBADRAX!T92+HATANBULAG!T92+HOBSGOL!T92+ERDENE!T92+SAINSHAND!CN92)</f>
        <v>0</v>
      </c>
      <c r="AG92" s="88">
        <f>SUM(SAINSHAND!CO92+'ZAMIIN UUD'!BK92)</f>
        <v>0</v>
      </c>
      <c r="AH92" s="88">
        <f>SUM(SAINSHAND!CP92+'ZAMIIN UUD'!BL92)</f>
        <v>0</v>
      </c>
      <c r="AI92" s="88">
        <f>SUM(SAINSHAND!CQ92+'ZAMIIN UUD'!BM92)</f>
        <v>0</v>
      </c>
      <c r="AJ92" s="91">
        <f t="shared" si="16"/>
        <v>56</v>
      </c>
      <c r="AK92" s="91">
        <f t="shared" si="17"/>
        <v>54</v>
      </c>
      <c r="AL92" s="91">
        <f t="shared" si="18"/>
        <v>-3</v>
      </c>
      <c r="AM92" s="86">
        <f>SUM(AIRAG!X92+ALTANSHIREE!X92+DALANGARGALAN!X92+DELGEREH!X92+IHHET!X92+MANDAX!X92+ORGON!X92+SAIXANDULAAN!X92+ULAANBADRAX!X92+HATANBULAG!X92+HOBSGOL!X92+ERDENE!X92+SAINSHAND!CU92+'ZAMIIN UUD'!BQ92)</f>
        <v>0</v>
      </c>
      <c r="AN92" s="86">
        <f>SUM(AIRAG!Y92+ALTANSHIREE!Y92+DALANGARGALAN!Y92+DELGEREH!Y92+IHHET!Y92+MANDAX!Y92+ORGON!Y92+SAIXANDULAAN!Y92+ULAANBADRAX!Y92+HATANBULAG!Y92+HOBSGOL!Y92+ERDENE!Y92+SAINSHAND!CV92+'ZAMIIN UUD'!BR92)</f>
        <v>0</v>
      </c>
      <c r="AO92" s="86">
        <f>SUM(AIRAG!Z92+ALTANSHIREE!Z92+DALANGARGALAN!Z92+DELGEREH!Z92+IHHET!Z92+MANDAX!Z92+ORGON!Z92+SAIXANDULAAN!Z92+ULAANBADRAX!Z92+HATANBULAG!Z92+HOBSGOL!Z92+ERDENE!Z92+SAINSHAND!CW92+'ZAMIIN UUD'!BS92)</f>
        <v>0</v>
      </c>
      <c r="AP92" s="91">
        <f t="shared" si="19"/>
        <v>0</v>
      </c>
      <c r="AQ92" s="91">
        <f t="shared" si="20"/>
        <v>0</v>
      </c>
      <c r="AR92" s="91">
        <f t="shared" si="21"/>
        <v>0</v>
      </c>
      <c r="AS92" s="86">
        <f>SUM(AIRAG!AD92+ALTANSHIREE!AD92+DALANGARGALAN!AD92+DELGEREH!AD92+IHHET!AD92+MANDAX!AD92+ORGON!AD92+SAIXANDULAAN!AD92+ULAANBADRAX!AD92+HATANBULAG!AD92+HOBSGOL!AD92+ERDENE!AD92+SAINSHAND!DA92+'ZAMIIN UUD'!BW92)</f>
        <v>0</v>
      </c>
      <c r="AT92" s="86">
        <f>SUM(AIRAG!AE92+ALTANSHIREE!AE92+DALANGARGALAN!AE92+DELGEREH!AE92+IHHET!AE92+MANDAX!AE92+ORGON!AE92+SAIXANDULAAN!AE92+ULAANBADRAX!AE92+HATANBULAG!AE92+HOBSGOL!AE92+ERDENE!AE92+SAINSHAND!DB92+'ZAMIIN UUD'!BX92)</f>
        <v>0</v>
      </c>
      <c r="AU92" s="86">
        <f>SUM(AIRAG!AF92+ALTANSHIREE!AF92+DALANGARGALAN!AF92+DELGEREH!AF92+IHHET!AF92+MANDAX!AF92+ORGON!AF92+SAIXANDULAAN!AF92+ULAANBADRAX!AF92+HATANBULAG!AF92+HOBSGOL!AF92+ERDENE!AF92+SAINSHAND!DC92+'ZAMIIN UUD'!BY92)</f>
        <v>0</v>
      </c>
      <c r="AV92" s="86">
        <f>SUM(AIRAG!AG92+ALTANSHIREE!AG92+DALANGARGALAN!AG92+DELGEREH!AG92+IHHET!AG92+MANDAX!AG92+ORGON!AG92+SAIXANDULAAN!AG92+ULAANBADRAX!AG92+HATANBULAG!AG92+HOBSGOL!AG92+ERDENE!AG92+SAINSHAND!DD92+'ZAMIIN UUD'!BZ92)</f>
        <v>0</v>
      </c>
      <c r="AW92" s="86">
        <f>SUM(AIRAG!AH92+ALTANSHIREE!AH92+DALANGARGALAN!AH92+DELGEREH!AH92+IHHET!AH92+MANDAX!AH92+ORGON!AH92+SAIXANDULAAN!AH92+ULAANBADRAX!AH92+HATANBULAG!AH92+HOBSGOL!AH92+ERDENE!AH92+SAINSHAND!DE92+'ZAMIIN UUD'!CA92)</f>
        <v>0</v>
      </c>
      <c r="AX92" s="86">
        <f>SUM(AIRAG!AI92+ALTANSHIREE!AI92+DALANGARGALAN!AI92+DELGEREH!AI92+IHHET!AI92+MANDAX!AI92+ORGON!AI92+SAIXANDULAAN!AI92+ULAANBADRAX!AI92+HATANBULAG!AI92+HOBSGOL!AI92+ERDENE!AI92+SAINSHAND!DF92+'ZAMIIN UUD'!CB92)</f>
        <v>0</v>
      </c>
      <c r="AY92" s="91">
        <f t="shared" si="22"/>
        <v>0</v>
      </c>
      <c r="AZ92" s="91">
        <f t="shared" si="23"/>
        <v>0</v>
      </c>
      <c r="BA92" s="91">
        <f t="shared" si="24"/>
        <v>0</v>
      </c>
      <c r="BB92" s="91">
        <f t="shared" si="25"/>
        <v>56</v>
      </c>
      <c r="BC92" s="91">
        <f t="shared" si="26"/>
        <v>54</v>
      </c>
      <c r="BD92" s="91">
        <f t="shared" si="27"/>
        <v>-3</v>
      </c>
    </row>
    <row r="93" spans="1:59">
      <c r="A93" s="13">
        <v>82</v>
      </c>
      <c r="B93" s="14" t="s">
        <v>123</v>
      </c>
      <c r="C93" s="88">
        <f>SUM(AIRAG!C93+ALTANSHIREE!C93+DALANGARGALAN!C93+DELGEREH!C93+IHHET!C93+MANDAX!C93+ORGON!C93+SAIXANDULAAN!C93+ULAANBADRAX!C93+HATANBULAG!C93+HOBSGOL!C93+ERDENE!C93+SAINSHAND!C93+'ZAMIIN UUD'!C93)</f>
        <v>0</v>
      </c>
      <c r="D93" s="88">
        <f>SUM(AIRAG!D93+ALTANSHIREE!D93+DALANGARGALAN!D93+DELGEREH!D93+IHHET!D93+MANDAX!D93+ORGON!D93+SAIXANDULAAN!D93+ULAANBADRAX!D93+HATANBULAG!D93+HOBSGOL!D93+ERDENE!D93+SAINSHAND!D93+'ZAMIIN UUD'!D93)</f>
        <v>0</v>
      </c>
      <c r="E93" s="88">
        <f>SUM(AIRAG!E93+ALTANSHIREE!E93+DALANGARGALAN!E93+DELGEREH!E93+IHHET!E93+MANDAX!E93+ORGON!E93+SAIXANDULAAN!E93+ULAANBADRAX!E93+HATANBULAG!E93+HOBSGOL!E93+ERDENE!E93+SAINSHAND!E93+'ZAMIIN UUD'!E93)</f>
        <v>0</v>
      </c>
      <c r="F93" s="132">
        <f>SUM(AIRAG!F93+ALTANSHIREE!F93+DALANGARGALAN!F93+DELGEREH!F93+IHHET!F93+MANDAX!F93+ORGON!F93+SAIXANDULAAN!F93+ULAANBADRAX!F93+HATANBULAG!F93+HOBSGOL!F93+ERDENE!F93+SAINSHAND!F93+SAINSHAND!L93+'ZAMIIN UUD'!F93)</f>
        <v>0</v>
      </c>
      <c r="G93" s="132">
        <f>SUM(AIRAG!G93+ALTANSHIREE!G93+DALANGARGALAN!G93+DELGEREH!G93+IHHET!G93+MANDAX!G93+ORGON!G93+SAIXANDULAAN!G93+ULAANBADRAX!G93+HATANBULAG!G93+HOBSGOL!G93+ERDENE!G93+SAINSHAND!G93+SAINSHAND!M93+'ZAMIIN UUD'!G93)</f>
        <v>0</v>
      </c>
      <c r="H93" s="88">
        <f>SUM(AIRAG!H93+ALTANSHIREE!H93+DALANGARGALAN!H93+DELGEREH!H93+IHHET!H93+MANDAX!H93+ORGON!H93+SAIXANDULAAN!H93+ULAANBADRAX!H93+HATANBULAG!H93+HOBSGOL!H93+ERDENE!H93+SAINSHAND!H93+SAINSHAND!N93+'ZAMIIN UUD'!H93)</f>
        <v>0</v>
      </c>
      <c r="I93" s="88">
        <f>SUM(SAINSHAND!I93+'ZAMIIN UUD'!I93)</f>
        <v>0</v>
      </c>
      <c r="J93" s="88">
        <f>SUM(SAINSHAND!J93+'ZAMIIN UUD'!J93)</f>
        <v>0</v>
      </c>
      <c r="K93" s="88">
        <f>SUM(SAINSHAND!K93+'ZAMIIN UUD'!K93)</f>
        <v>0</v>
      </c>
      <c r="L93" s="88">
        <f>SUM(SAINSHAND!O93+SAINSHAND!R93+'ZAMIIN UUD'!O93)</f>
        <v>0</v>
      </c>
      <c r="M93" s="88">
        <f>SUM(SAINSHAND!P93+SAINSHAND!S93+'ZAMIIN UUD'!P93)</f>
        <v>0</v>
      </c>
      <c r="N93" s="88">
        <f>SUM(SAINSHAND!Q93+SAINSHAND!T93+'ZAMIIN UUD'!Q93)</f>
        <v>0</v>
      </c>
      <c r="O93" s="88">
        <f>SUM(SAINSHAND!U93+'ZAMIIN UUD'!L93)</f>
        <v>0</v>
      </c>
      <c r="P93" s="88">
        <f>SUM(SAINSHAND!V93+'ZAMIIN UUD'!M93)</f>
        <v>0</v>
      </c>
      <c r="Q93" s="88">
        <f>SUM(SAINSHAND!W93+'ZAMIIN UUD'!N93)</f>
        <v>0</v>
      </c>
      <c r="R93" s="88">
        <f>SUM('ZAMIIN UUD'!R93)</f>
        <v>0</v>
      </c>
      <c r="S93" s="88">
        <f>SUM('ZAMIIN UUD'!S93)</f>
        <v>0</v>
      </c>
      <c r="T93" s="88">
        <f>SUM('ZAMIIN UUD'!T93)</f>
        <v>0</v>
      </c>
      <c r="U93" s="88">
        <f>SUM(AIRAG!I93+ALTANSHIREE!I93+DALANGARGALAN!I93+DELGEREH!I93+IHHET!I93+MANDAX!I93+ORGON!I93+SAIXANDULAAN!I93+ULAANBADRAX!I93+HATANBULAG!I93+HOBSGOL!I93+ERDENE!I93+SAINSHAND!X93+'ZAMIIN UUD'!U93)</f>
        <v>0</v>
      </c>
      <c r="V93" s="88">
        <f>SUM(AIRAG!J93+ALTANSHIREE!J93+DALANGARGALAN!J93+DELGEREH!J93+IHHET!J93+MANDAX!J93+ORGON!J93+SAIXANDULAAN!J93+ULAANBADRAX!J93+HATANBULAG!J93+HOBSGOL!J93+ERDENE!J93+SAINSHAND!Y93+'ZAMIIN UUD'!V93)</f>
        <v>0</v>
      </c>
      <c r="W93" s="132">
        <f>SUM(AIRAG!K93+ALTANSHIREE!K93+DALANGARGALAN!K93+DELGEREH!K93+IHHET!K93+MANDAX!K93+ORGON!K93+SAIXANDULAAN!K93+ULAANBADRAX!K93+HATANBULAG!K93+HOBSGOL!K93+ERDENE!K93+SAINSHAND!Z93+'ZAMIIN UUD'!W93)</f>
        <v>0</v>
      </c>
      <c r="X93" s="88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8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8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8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8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8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8">
        <f>SUM(AIRAG!R93+ALTANSHIREE!R93+DALANGARGALAN!R93+DELGEREH!R93+IHHET!R93+MANDAX!R93+ORGON!R93+SAIXANDULAAN!R93+ULAANBADRAX!R93+HATANBULAG!R93+HOBSGOL!R93+ERDENE!R93+SAINSHAND!CL93)</f>
        <v>0</v>
      </c>
      <c r="AE93" s="88">
        <f>SUM(AIRAG!S93+ALTANSHIREE!S93+DALANGARGALAN!S93+DELGEREH!S93+IHHET!S93+MANDAX!S93+ORGON!S93+SAIXANDULAAN!S93+ULAANBADRAX!S93+HATANBULAG!S93+HOBSGOL!S93+ERDENE!S93+SAINSHAND!CM93)</f>
        <v>0</v>
      </c>
      <c r="AF93" s="88">
        <f>SUM(AIRAG!T93+ALTANSHIREE!T93+DALANGARGALAN!T93+DELGEREH!T93+IHHET!T93+MANDAX!T93+ORGON!T93+SAIXANDULAAN!T93+ULAANBADRAX!T93+HATANBULAG!T93+HOBSGOL!T93+ERDENE!T93+SAINSHAND!CN93)</f>
        <v>0</v>
      </c>
      <c r="AG93" s="88">
        <f>SUM(SAINSHAND!CO93+'ZAMIIN UUD'!BK93)</f>
        <v>0</v>
      </c>
      <c r="AH93" s="88">
        <f>SUM(SAINSHAND!CP93+'ZAMIIN UUD'!BL93)</f>
        <v>0</v>
      </c>
      <c r="AI93" s="88">
        <f>SUM(SAINSHAND!CQ93+'ZAMIIN UUD'!BM93)</f>
        <v>0</v>
      </c>
      <c r="AJ93" s="91">
        <f t="shared" si="16"/>
        <v>0</v>
      </c>
      <c r="AK93" s="91">
        <f t="shared" si="17"/>
        <v>0</v>
      </c>
      <c r="AL93" s="91">
        <f t="shared" si="18"/>
        <v>0</v>
      </c>
      <c r="AM93" s="86">
        <f>SUM(AIRAG!X93+ALTANSHIREE!X93+DALANGARGALAN!X93+DELGEREH!X93+IHHET!X93+MANDAX!X93+ORGON!X93+SAIXANDULAAN!X93+ULAANBADRAX!X93+HATANBULAG!X93+HOBSGOL!X93+ERDENE!X93+SAINSHAND!CU93+'ZAMIIN UUD'!BQ93)</f>
        <v>0</v>
      </c>
      <c r="AN93" s="86">
        <f>SUM(AIRAG!Y93+ALTANSHIREE!Y93+DALANGARGALAN!Y93+DELGEREH!Y93+IHHET!Y93+MANDAX!Y93+ORGON!Y93+SAIXANDULAAN!Y93+ULAANBADRAX!Y93+HATANBULAG!Y93+HOBSGOL!Y93+ERDENE!Y93+SAINSHAND!CV93+'ZAMIIN UUD'!BR93)</f>
        <v>0</v>
      </c>
      <c r="AO93" s="86">
        <f>SUM(AIRAG!Z93+ALTANSHIREE!Z93+DALANGARGALAN!Z93+DELGEREH!Z93+IHHET!Z93+MANDAX!Z93+ORGON!Z93+SAIXANDULAAN!Z93+ULAANBADRAX!Z93+HATANBULAG!Z93+HOBSGOL!Z93+ERDENE!Z93+SAINSHAND!CW93+'ZAMIIN UUD'!BS93)</f>
        <v>0</v>
      </c>
      <c r="AP93" s="91">
        <f t="shared" si="19"/>
        <v>0</v>
      </c>
      <c r="AQ93" s="91">
        <f t="shared" si="20"/>
        <v>0</v>
      </c>
      <c r="AR93" s="91">
        <f t="shared" si="21"/>
        <v>0</v>
      </c>
      <c r="AS93" s="86">
        <f>SUM(AIRAG!AD93+ALTANSHIREE!AD93+DALANGARGALAN!AD93+DELGEREH!AD93+IHHET!AD93+MANDAX!AD93+ORGON!AD93+SAIXANDULAAN!AD93+ULAANBADRAX!AD93+HATANBULAG!AD93+HOBSGOL!AD93+ERDENE!AD93+SAINSHAND!DA93+'ZAMIIN UUD'!BW93)</f>
        <v>0</v>
      </c>
      <c r="AT93" s="86">
        <f>SUM(AIRAG!AE93+ALTANSHIREE!AE93+DALANGARGALAN!AE93+DELGEREH!AE93+IHHET!AE93+MANDAX!AE93+ORGON!AE93+SAIXANDULAAN!AE93+ULAANBADRAX!AE93+HATANBULAG!AE93+HOBSGOL!AE93+ERDENE!AE93+SAINSHAND!DB93+'ZAMIIN UUD'!BX93)</f>
        <v>0</v>
      </c>
      <c r="AU93" s="86">
        <f>SUM(AIRAG!AF93+ALTANSHIREE!AF93+DALANGARGALAN!AF93+DELGEREH!AF93+IHHET!AF93+MANDAX!AF93+ORGON!AF93+SAIXANDULAAN!AF93+ULAANBADRAX!AF93+HATANBULAG!AF93+HOBSGOL!AF93+ERDENE!AF93+SAINSHAND!DC93+'ZAMIIN UUD'!BY93)</f>
        <v>0</v>
      </c>
      <c r="AV93" s="86">
        <f>SUM(AIRAG!AG93+ALTANSHIREE!AG93+DALANGARGALAN!AG93+DELGEREH!AG93+IHHET!AG93+MANDAX!AG93+ORGON!AG93+SAIXANDULAAN!AG93+ULAANBADRAX!AG93+HATANBULAG!AG93+HOBSGOL!AG93+ERDENE!AG93+SAINSHAND!DD93+'ZAMIIN UUD'!BZ93)</f>
        <v>0</v>
      </c>
      <c r="AW93" s="86">
        <f>SUM(AIRAG!AH93+ALTANSHIREE!AH93+DALANGARGALAN!AH93+DELGEREH!AH93+IHHET!AH93+MANDAX!AH93+ORGON!AH93+SAIXANDULAAN!AH93+ULAANBADRAX!AH93+HATANBULAG!AH93+HOBSGOL!AH93+ERDENE!AH93+SAINSHAND!DE93+'ZAMIIN UUD'!CA93)</f>
        <v>0</v>
      </c>
      <c r="AX93" s="86">
        <f>SUM(AIRAG!AI93+ALTANSHIREE!AI93+DALANGARGALAN!AI93+DELGEREH!AI93+IHHET!AI93+MANDAX!AI93+ORGON!AI93+SAIXANDULAAN!AI93+ULAANBADRAX!AI93+HATANBULAG!AI93+HOBSGOL!AI93+ERDENE!AI93+SAINSHAND!DF93+'ZAMIIN UUD'!CB93)</f>
        <v>0</v>
      </c>
      <c r="AY93" s="91">
        <f t="shared" si="22"/>
        <v>0</v>
      </c>
      <c r="AZ93" s="91">
        <f t="shared" si="23"/>
        <v>0</v>
      </c>
      <c r="BA93" s="91">
        <f t="shared" si="24"/>
        <v>0</v>
      </c>
      <c r="BB93" s="91">
        <f t="shared" si="25"/>
        <v>0</v>
      </c>
      <c r="BC93" s="91">
        <f t="shared" si="26"/>
        <v>0</v>
      </c>
      <c r="BD93" s="91">
        <f t="shared" si="27"/>
        <v>0</v>
      </c>
    </row>
    <row r="94" spans="1:59">
      <c r="A94" s="57">
        <v>83</v>
      </c>
      <c r="B94" s="58" t="s">
        <v>124</v>
      </c>
      <c r="C94" s="88">
        <f>SUM(AIRAG!C94+ALTANSHIREE!C94+DALANGARGALAN!C94+DELGEREH!C94+IHHET!C94+MANDAX!C94+ORGON!C94+SAIXANDULAAN!C94+ULAANBADRAX!C94+HATANBULAG!C94+HOBSGOL!C94+ERDENE!C94+SAINSHAND!C94+'ZAMIIN UUD'!C94)</f>
        <v>0</v>
      </c>
      <c r="D94" s="88">
        <f>SUM(AIRAG!D94+ALTANSHIREE!D94+DALANGARGALAN!D94+DELGEREH!D94+IHHET!D94+MANDAX!D94+ORGON!D94+SAIXANDULAAN!D94+ULAANBADRAX!D94+HATANBULAG!D94+HOBSGOL!D94+ERDENE!D94+SAINSHAND!D94+'ZAMIIN UUD'!D94)</f>
        <v>328860</v>
      </c>
      <c r="E94" s="88">
        <f>SUM(AIRAG!E94+ALTANSHIREE!E94+DALANGARGALAN!E94+DELGEREH!E94+IHHET!E94+MANDAX!E94+ORGON!E94+SAIXANDULAAN!E94+ULAANBADRAX!E94+HATANBULAG!E94+HOBSGOL!E94+ERDENE!E94+SAINSHAND!E94+'ZAMIIN UUD'!E94)</f>
        <v>328860</v>
      </c>
      <c r="F94" s="132">
        <f>SUM(AIRAG!F94+ALTANSHIREE!F94+DALANGARGALAN!F94+DELGEREH!F94+IHHET!F94+MANDAX!F94+ORGON!F94+SAIXANDULAAN!F94+ULAANBADRAX!F94+HATANBULAG!F94+HOBSGOL!F94+ERDENE!F94+SAINSHAND!F94+SAINSHAND!L94+'ZAMIIN UUD'!F94)</f>
        <v>0</v>
      </c>
      <c r="G94" s="132">
        <f>SUM(AIRAG!G94+ALTANSHIREE!G94+DALANGARGALAN!G94+DELGEREH!G94+IHHET!G94+MANDAX!G94+ORGON!G94+SAIXANDULAAN!G94+ULAANBADRAX!G94+HATANBULAG!G94+HOBSGOL!G94+ERDENE!G94+SAINSHAND!G94+SAINSHAND!M94+'ZAMIIN UUD'!G94)</f>
        <v>5268986.5</v>
      </c>
      <c r="H94" s="88">
        <f>SUM(AIRAG!H94+ALTANSHIREE!H94+DALANGARGALAN!H94+DELGEREH!H94+IHHET!H94+MANDAX!H94+ORGON!H94+SAIXANDULAAN!H94+ULAANBADRAX!H94+HATANBULAG!H94+HOBSGOL!H94+ERDENE!H94+SAINSHAND!H94+SAINSHAND!N94+'ZAMIIN UUD'!H94)</f>
        <v>5268986.5</v>
      </c>
      <c r="I94" s="88">
        <f>SUM(SAINSHAND!I94+'ZAMIIN UUD'!I94)</f>
        <v>0</v>
      </c>
      <c r="J94" s="88">
        <f>SUM(SAINSHAND!J94+'ZAMIIN UUD'!J94)</f>
        <v>0</v>
      </c>
      <c r="K94" s="88">
        <f>SUM(SAINSHAND!K94+'ZAMIIN UUD'!K94)</f>
        <v>0</v>
      </c>
      <c r="L94" s="88">
        <f>SUM(SAINSHAND!O94+SAINSHAND!R94+'ZAMIIN UUD'!O94)</f>
        <v>0</v>
      </c>
      <c r="M94" s="88">
        <f>SUM(SAINSHAND!P94+SAINSHAND!S94+'ZAMIIN UUD'!P94)</f>
        <v>0</v>
      </c>
      <c r="N94" s="88">
        <f>SUM(SAINSHAND!Q94+SAINSHAND!T94+'ZAMIIN UUD'!Q94)</f>
        <v>0</v>
      </c>
      <c r="O94" s="88">
        <f>SUM(SAINSHAND!U94+'ZAMIIN UUD'!L94)</f>
        <v>0</v>
      </c>
      <c r="P94" s="88">
        <f>SUM(SAINSHAND!V94+'ZAMIIN UUD'!M94)</f>
        <v>0</v>
      </c>
      <c r="Q94" s="88">
        <f>SUM(SAINSHAND!W94+'ZAMIIN UUD'!N94)</f>
        <v>0</v>
      </c>
      <c r="R94" s="88">
        <f>SUM('ZAMIIN UUD'!R94)</f>
        <v>0</v>
      </c>
      <c r="S94" s="88">
        <f>SUM('ZAMIIN UUD'!S94)</f>
        <v>0</v>
      </c>
      <c r="T94" s="88">
        <f>SUM('ZAMIIN UUD'!T94)</f>
        <v>0</v>
      </c>
      <c r="U94" s="88">
        <f>SUM(AIRAG!I94+ALTANSHIREE!I94+DALANGARGALAN!I94+DELGEREH!I94+IHHET!I94+MANDAX!I94+ORGON!I94+SAIXANDULAAN!I94+ULAANBADRAX!I94+HATANBULAG!I94+HOBSGOL!I94+ERDENE!I94+SAINSHAND!X94+'ZAMIIN UUD'!U94)</f>
        <v>0</v>
      </c>
      <c r="V94" s="88">
        <f>SUM(AIRAG!J94+ALTANSHIREE!J94+DALANGARGALAN!J94+DELGEREH!J94+IHHET!J94+MANDAX!J94+ORGON!J94+SAIXANDULAAN!J94+ULAANBADRAX!J94+HATANBULAG!J94+HOBSGOL!J94+ERDENE!J94+SAINSHAND!Y94+'ZAMIIN UUD'!V94)</f>
        <v>3989850</v>
      </c>
      <c r="W94" s="132">
        <f>SUM(AIRAG!K94+ALTANSHIREE!K94+DALANGARGALAN!K94+DELGEREH!K94+IHHET!K94+MANDAX!K94+ORGON!K94+SAIXANDULAAN!K94+ULAANBADRAX!K94+HATANBULAG!K94+HOBSGOL!K94+ERDENE!K94+SAINSHAND!Z94+'ZAMIIN UUD'!W94)</f>
        <v>3989850</v>
      </c>
      <c r="X94" s="88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8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8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8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8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8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8">
        <f>SUM(AIRAG!R94+ALTANSHIREE!R94+DALANGARGALAN!R94+DELGEREH!R94+IHHET!R94+MANDAX!R94+ORGON!R94+SAIXANDULAAN!R94+ULAANBADRAX!R94+HATANBULAG!R94+HOBSGOL!R94+ERDENE!R94+SAINSHAND!CL94)</f>
        <v>0</v>
      </c>
      <c r="AE94" s="88">
        <f>SUM(AIRAG!S94+ALTANSHIREE!S94+DALANGARGALAN!S94+DELGEREH!S94+IHHET!S94+MANDAX!S94+ORGON!S94+SAIXANDULAAN!S94+ULAANBADRAX!S94+HATANBULAG!S94+HOBSGOL!S94+ERDENE!S94+SAINSHAND!CM94)</f>
        <v>0</v>
      </c>
      <c r="AF94" s="88">
        <f>SUM(AIRAG!T94+ALTANSHIREE!T94+DALANGARGALAN!T94+DELGEREH!T94+IHHET!T94+MANDAX!T94+ORGON!T94+SAIXANDULAAN!T94+ULAANBADRAX!T94+HATANBULAG!T94+HOBSGOL!T94+ERDENE!T94+SAINSHAND!CN94)</f>
        <v>0</v>
      </c>
      <c r="AG94" s="88">
        <f>SUM(SAINSHAND!CO94+'ZAMIIN UUD'!BK94)</f>
        <v>0</v>
      </c>
      <c r="AH94" s="88">
        <f>SUM(SAINSHAND!CP94+'ZAMIIN UUD'!BL94)</f>
        <v>0</v>
      </c>
      <c r="AI94" s="88">
        <f>SUM(SAINSHAND!CQ94+'ZAMIIN UUD'!BM94)</f>
        <v>0</v>
      </c>
      <c r="AJ94" s="90">
        <f t="shared" si="16"/>
        <v>0</v>
      </c>
      <c r="AK94" s="90">
        <f t="shared" si="17"/>
        <v>9587696.5</v>
      </c>
      <c r="AL94" s="90">
        <f t="shared" si="18"/>
        <v>9587696.5</v>
      </c>
      <c r="AM94" s="88">
        <f>SUM(AIRAG!X94+ALTANSHIREE!X94+DALANGARGALAN!X94+DELGEREH!X94+IHHET!X94+MANDAX!X94+ORGON!X94+SAIXANDULAAN!X94+ULAANBADRAX!X94+HATANBULAG!X94+HOBSGOL!X94+ERDENE!X94+SAINSHAND!CU94+'ZAMIIN UUD'!BQ94)</f>
        <v>0</v>
      </c>
      <c r="AN94" s="88">
        <f>SUM(AIRAG!Y94+ALTANSHIREE!Y94+DALANGARGALAN!Y94+DELGEREH!Y94+IHHET!Y94+MANDAX!Y94+ORGON!Y94+SAIXANDULAAN!Y94+ULAANBADRAX!Y94+HATANBULAG!Y94+HOBSGOL!Y94+ERDENE!Y94+SAINSHAND!CV94+'ZAMIIN UUD'!BR94)</f>
        <v>0</v>
      </c>
      <c r="AO94" s="88">
        <f>SUM(AIRAG!Z94+ALTANSHIREE!Z94+DALANGARGALAN!Z94+DELGEREH!Z94+IHHET!Z94+MANDAX!Z94+ORGON!Z94+SAIXANDULAAN!Z94+ULAANBADRAX!Z94+HATANBULAG!Z94+HOBSGOL!Z94+ERDENE!Z94+SAINSHAND!CW94+'ZAMIIN UUD'!BS94)</f>
        <v>0</v>
      </c>
      <c r="AP94" s="90">
        <f t="shared" si="19"/>
        <v>0</v>
      </c>
      <c r="AQ94" s="90">
        <f t="shared" si="20"/>
        <v>0</v>
      </c>
      <c r="AR94" s="90">
        <f t="shared" si="21"/>
        <v>0</v>
      </c>
      <c r="AS94" s="88">
        <f>SUM(AIRAG!AD94+ALTANSHIREE!AD94+DALANGARGALAN!AD94+DELGEREH!AD94+IHHET!AD94+MANDAX!AD94+ORGON!AD94+SAIXANDULAAN!AD94+ULAANBADRAX!AD94+HATANBULAG!AD94+HOBSGOL!AD94+ERDENE!AD94+SAINSHAND!DA94+'ZAMIIN UUD'!BW94)</f>
        <v>0</v>
      </c>
      <c r="AT94" s="88">
        <f>SUM(AIRAG!AE94+ALTANSHIREE!AE94+DALANGARGALAN!AE94+DELGEREH!AE94+IHHET!AE94+MANDAX!AE94+ORGON!AE94+SAIXANDULAAN!AE94+ULAANBADRAX!AE94+HATANBULAG!AE94+HOBSGOL!AE94+ERDENE!AE94+SAINSHAND!DB94+'ZAMIIN UUD'!BX94)</f>
        <v>0</v>
      </c>
      <c r="AU94" s="88">
        <f>SUM(AIRAG!AF94+ALTANSHIREE!AF94+DALANGARGALAN!AF94+DELGEREH!AF94+IHHET!AF94+MANDAX!AF94+ORGON!AF94+SAIXANDULAAN!AF94+ULAANBADRAX!AF94+HATANBULAG!AF94+HOBSGOL!AF94+ERDENE!AF94+SAINSHAND!DC94+'ZAMIIN UUD'!BY94)</f>
        <v>0</v>
      </c>
      <c r="AV94" s="88">
        <f>SUM(AIRAG!AG94+ALTANSHIREE!AG94+DALANGARGALAN!AG94+DELGEREH!AG94+IHHET!AG94+MANDAX!AG94+ORGON!AG94+SAIXANDULAAN!AG94+ULAANBADRAX!AG94+HATANBULAG!AG94+HOBSGOL!AG94+ERDENE!AG94+SAINSHAND!DD94+'ZAMIIN UUD'!BZ94)</f>
        <v>0</v>
      </c>
      <c r="AW94" s="88">
        <f>SUM(AIRAG!AH94+ALTANSHIREE!AH94+DALANGARGALAN!AH94+DELGEREH!AH94+IHHET!AH94+MANDAX!AH94+ORGON!AH94+SAIXANDULAAN!AH94+ULAANBADRAX!AH94+HATANBULAG!AH94+HOBSGOL!AH94+ERDENE!AH94+SAINSHAND!DE94+'ZAMIIN UUD'!CA94)</f>
        <v>0</v>
      </c>
      <c r="AX94" s="88">
        <f>SUM(AIRAG!AI94+ALTANSHIREE!AI94+DALANGARGALAN!AI94+DELGEREH!AI94+IHHET!AI94+MANDAX!AI94+ORGON!AI94+SAIXANDULAAN!AI94+ULAANBADRAX!AI94+HATANBULAG!AI94+HOBSGOL!AI94+ERDENE!AI94+SAINSHAND!DF94+'ZAMIIN UUD'!CB94)</f>
        <v>0</v>
      </c>
      <c r="AY94" s="90">
        <f t="shared" si="22"/>
        <v>0</v>
      </c>
      <c r="AZ94" s="90">
        <f t="shared" si="23"/>
        <v>0</v>
      </c>
      <c r="BA94" s="90">
        <f t="shared" si="24"/>
        <v>0</v>
      </c>
      <c r="BB94" s="90">
        <f t="shared" si="25"/>
        <v>0</v>
      </c>
      <c r="BC94" s="90">
        <f t="shared" si="26"/>
        <v>9587696.5</v>
      </c>
      <c r="BD94" s="90">
        <f t="shared" si="27"/>
        <v>9587696.5</v>
      </c>
    </row>
    <row r="95" spans="1:59">
      <c r="A95" s="13">
        <v>84</v>
      </c>
      <c r="B95" s="14" t="s">
        <v>185</v>
      </c>
      <c r="C95" s="88">
        <f>SUM(AIRAG!C95+ALTANSHIREE!C95+DALANGARGALAN!C95+DELGEREH!C95+IHHET!C95+MANDAX!C95+ORGON!C95+SAIXANDULAAN!C95+ULAANBADRAX!C95+HATANBULAG!C95+HOBSGOL!C95+ERDENE!C95+SAINSHAND!C95+'ZAMIIN UUD'!C95)</f>
        <v>0</v>
      </c>
      <c r="D95" s="88">
        <f>SUM(AIRAG!D95+ALTANSHIREE!D95+DALANGARGALAN!D95+DELGEREH!D95+IHHET!D95+MANDAX!D95+ORGON!D95+SAIXANDULAAN!D95+ULAANBADRAX!D95+HATANBULAG!D95+HOBSGOL!D95+ERDENE!D95+SAINSHAND!D95+'ZAMIIN UUD'!D95)</f>
        <v>0</v>
      </c>
      <c r="E95" s="88">
        <f>SUM(AIRAG!E95+ALTANSHIREE!E95+DALANGARGALAN!E95+DELGEREH!E95+IHHET!E95+MANDAX!E95+ORGON!E95+SAIXANDULAAN!E95+ULAANBADRAX!E95+HATANBULAG!E95+HOBSGOL!E95+ERDENE!E95+SAINSHAND!E95+'ZAMIIN UUD'!E95)</f>
        <v>0</v>
      </c>
      <c r="F95" s="132">
        <f>SUM(AIRAG!F95+ALTANSHIREE!F95+DALANGARGALAN!F95+DELGEREH!F95+IHHET!F95+MANDAX!F95+ORGON!F95+SAIXANDULAAN!F95+ULAANBADRAX!F95+HATANBULAG!F95+HOBSGOL!F95+ERDENE!F95+SAINSHAND!F95+SAINSHAND!L95+'ZAMIIN UUD'!F95)</f>
        <v>0</v>
      </c>
      <c r="G95" s="132">
        <f>SUM(AIRAG!G95+ALTANSHIREE!G95+DALANGARGALAN!G95+DELGEREH!G95+IHHET!G95+MANDAX!G95+ORGON!G95+SAIXANDULAAN!G95+ULAANBADRAX!G95+HATANBULAG!G95+HOBSGOL!G95+ERDENE!G95+SAINSHAND!G95+SAINSHAND!M95+'ZAMIIN UUD'!G95)</f>
        <v>0</v>
      </c>
      <c r="H95" s="88">
        <f>SUM(AIRAG!H95+ALTANSHIREE!H95+DALANGARGALAN!H95+DELGEREH!H95+IHHET!H95+MANDAX!H95+ORGON!H95+SAIXANDULAAN!H95+ULAANBADRAX!H95+HATANBULAG!H95+HOBSGOL!H95+ERDENE!H95+SAINSHAND!H95+SAINSHAND!N95+'ZAMIIN UUD'!H95)</f>
        <v>0</v>
      </c>
      <c r="I95" s="88">
        <f>SUM(SAINSHAND!I95+'ZAMIIN UUD'!I95)</f>
        <v>0</v>
      </c>
      <c r="J95" s="88">
        <f>SUM(SAINSHAND!J95+'ZAMIIN UUD'!J95)</f>
        <v>0</v>
      </c>
      <c r="K95" s="88">
        <f>SUM(SAINSHAND!K95+'ZAMIIN UUD'!K95)</f>
        <v>0</v>
      </c>
      <c r="L95" s="88">
        <f>SUM(SAINSHAND!O95+SAINSHAND!R95+'ZAMIIN UUD'!O95)</f>
        <v>0</v>
      </c>
      <c r="M95" s="88">
        <f>SUM(SAINSHAND!P95+SAINSHAND!S95+'ZAMIIN UUD'!P95)</f>
        <v>0</v>
      </c>
      <c r="N95" s="88">
        <f>SUM(SAINSHAND!Q95+SAINSHAND!T95+'ZAMIIN UUD'!Q95)</f>
        <v>0</v>
      </c>
      <c r="O95" s="88">
        <f>SUM(SAINSHAND!U95+'ZAMIIN UUD'!L95)</f>
        <v>0</v>
      </c>
      <c r="P95" s="88">
        <f>SUM(SAINSHAND!V95+'ZAMIIN UUD'!M95)</f>
        <v>0</v>
      </c>
      <c r="Q95" s="88">
        <f>SUM(SAINSHAND!W95+'ZAMIIN UUD'!N95)</f>
        <v>0</v>
      </c>
      <c r="R95" s="88">
        <f>SUM('ZAMIIN UUD'!R95)</f>
        <v>0</v>
      </c>
      <c r="S95" s="88">
        <f>SUM('ZAMIIN UUD'!S95)</f>
        <v>0</v>
      </c>
      <c r="T95" s="88">
        <f>SUM('ZAMIIN UUD'!T95)</f>
        <v>0</v>
      </c>
      <c r="U95" s="88">
        <f>SUM(AIRAG!I95+ALTANSHIREE!I95+DALANGARGALAN!I95+DELGEREH!I95+IHHET!I95+MANDAX!I95+ORGON!I95+SAIXANDULAAN!I95+ULAANBADRAX!I95+HATANBULAG!I95+HOBSGOL!I95+ERDENE!I95+SAINSHAND!X95+'ZAMIIN UUD'!U95)</f>
        <v>0</v>
      </c>
      <c r="V95" s="88">
        <f>SUM(AIRAG!J95+ALTANSHIREE!J95+DALANGARGALAN!J95+DELGEREH!J95+IHHET!J95+MANDAX!J95+ORGON!J95+SAIXANDULAAN!J95+ULAANBADRAX!J95+HATANBULAG!J95+HOBSGOL!J95+ERDENE!J95+SAINSHAND!Y95+'ZAMIIN UUD'!V95)</f>
        <v>0</v>
      </c>
      <c r="W95" s="132">
        <f>SUM(AIRAG!K95+ALTANSHIREE!K95+DALANGARGALAN!K95+DELGEREH!K95+IHHET!K95+MANDAX!K95+ORGON!K95+SAIXANDULAAN!K95+ULAANBADRAX!K95+HATANBULAG!K95+HOBSGOL!K95+ERDENE!K95+SAINSHAND!Z95+'ZAMIIN UUD'!W95)</f>
        <v>0</v>
      </c>
      <c r="X95" s="88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8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8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8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8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8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8">
        <f>SUM(AIRAG!R95+ALTANSHIREE!R95+DALANGARGALAN!R95+DELGEREH!R95+IHHET!R95+MANDAX!R95+ORGON!R95+SAIXANDULAAN!R95+ULAANBADRAX!R95+HATANBULAG!R95+HOBSGOL!R95+ERDENE!R95+SAINSHAND!CL95)</f>
        <v>0</v>
      </c>
      <c r="AE95" s="88">
        <f>SUM(AIRAG!S95+ALTANSHIREE!S95+DALANGARGALAN!S95+DELGEREH!S95+IHHET!S95+MANDAX!S95+ORGON!S95+SAIXANDULAAN!S95+ULAANBADRAX!S95+HATANBULAG!S95+HOBSGOL!S95+ERDENE!S95+SAINSHAND!CM95)</f>
        <v>0</v>
      </c>
      <c r="AF95" s="88">
        <f>SUM(AIRAG!T95+ALTANSHIREE!T95+DALANGARGALAN!T95+DELGEREH!T95+IHHET!T95+MANDAX!T95+ORGON!T95+SAIXANDULAAN!T95+ULAANBADRAX!T95+HATANBULAG!T95+HOBSGOL!T95+ERDENE!T95+SAINSHAND!CN95)</f>
        <v>0</v>
      </c>
      <c r="AG95" s="88">
        <f>SUM(SAINSHAND!CO95+'ZAMIIN UUD'!BK95)</f>
        <v>0</v>
      </c>
      <c r="AH95" s="88">
        <f>SUM(SAINSHAND!CP95+'ZAMIIN UUD'!BL95)</f>
        <v>0</v>
      </c>
      <c r="AI95" s="88">
        <f>SUM(SAINSHAND!CQ95+'ZAMIIN UUD'!BM95)</f>
        <v>0</v>
      </c>
      <c r="AJ95" s="91">
        <f t="shared" si="16"/>
        <v>0</v>
      </c>
      <c r="AK95" s="91">
        <f t="shared" si="17"/>
        <v>0</v>
      </c>
      <c r="AL95" s="91">
        <f t="shared" si="18"/>
        <v>0</v>
      </c>
      <c r="AM95" s="86">
        <f>SUM(AIRAG!X95+ALTANSHIREE!X95+DALANGARGALAN!X95+DELGEREH!X95+IHHET!X95+MANDAX!X95+ORGON!X95+SAIXANDULAAN!X95+ULAANBADRAX!X95+HATANBULAG!X95+HOBSGOL!X95+ERDENE!X95+SAINSHAND!CU95+'ZAMIIN UUD'!BQ95)</f>
        <v>0</v>
      </c>
      <c r="AN95" s="86">
        <f>SUM(AIRAG!Y95+ALTANSHIREE!Y95+DALANGARGALAN!Y95+DELGEREH!Y95+IHHET!Y95+MANDAX!Y95+ORGON!Y95+SAIXANDULAAN!Y95+ULAANBADRAX!Y95+HATANBULAG!Y95+HOBSGOL!Y95+ERDENE!Y95+SAINSHAND!CV95+'ZAMIIN UUD'!BR95)</f>
        <v>0</v>
      </c>
      <c r="AO95" s="86">
        <f>SUM(AIRAG!Z95+ALTANSHIREE!Z95+DALANGARGALAN!Z95+DELGEREH!Z95+IHHET!Z95+MANDAX!Z95+ORGON!Z95+SAIXANDULAAN!Z95+ULAANBADRAX!Z95+HATANBULAG!Z95+HOBSGOL!Z95+ERDENE!Z95+SAINSHAND!CW95+'ZAMIIN UUD'!BS95)</f>
        <v>0</v>
      </c>
      <c r="AP95" s="91">
        <f t="shared" si="19"/>
        <v>0</v>
      </c>
      <c r="AQ95" s="91">
        <f t="shared" si="20"/>
        <v>0</v>
      </c>
      <c r="AR95" s="91">
        <f t="shared" si="21"/>
        <v>0</v>
      </c>
      <c r="AS95" s="86">
        <f>SUM(AIRAG!AD95+ALTANSHIREE!AD95+DALANGARGALAN!AD95+DELGEREH!AD95+IHHET!AD95+MANDAX!AD95+ORGON!AD95+SAIXANDULAAN!AD95+ULAANBADRAX!AD95+HATANBULAG!AD95+HOBSGOL!AD95+ERDENE!AD95+SAINSHAND!DA95+'ZAMIIN UUD'!BW95)</f>
        <v>0</v>
      </c>
      <c r="AT95" s="86">
        <f>SUM(AIRAG!AE95+ALTANSHIREE!AE95+DALANGARGALAN!AE95+DELGEREH!AE95+IHHET!AE95+MANDAX!AE95+ORGON!AE95+SAIXANDULAAN!AE95+ULAANBADRAX!AE95+HATANBULAG!AE95+HOBSGOL!AE95+ERDENE!AE95+SAINSHAND!DB95+'ZAMIIN UUD'!BX95)</f>
        <v>0</v>
      </c>
      <c r="AU95" s="86">
        <f>SUM(AIRAG!AF95+ALTANSHIREE!AF95+DALANGARGALAN!AF95+DELGEREH!AF95+IHHET!AF95+MANDAX!AF95+ORGON!AF95+SAIXANDULAAN!AF95+ULAANBADRAX!AF95+HATANBULAG!AF95+HOBSGOL!AF95+ERDENE!AF95+SAINSHAND!DC95+'ZAMIIN UUD'!BY95)</f>
        <v>0</v>
      </c>
      <c r="AV95" s="86">
        <f>SUM(AIRAG!AG95+ALTANSHIREE!AG95+DALANGARGALAN!AG95+DELGEREH!AG95+IHHET!AG95+MANDAX!AG95+ORGON!AG95+SAIXANDULAAN!AG95+ULAANBADRAX!AG95+HATANBULAG!AG95+HOBSGOL!AG95+ERDENE!AG95+SAINSHAND!DD95+'ZAMIIN UUD'!BZ95)</f>
        <v>0</v>
      </c>
      <c r="AW95" s="86">
        <f>SUM(AIRAG!AH95+ALTANSHIREE!AH95+DALANGARGALAN!AH95+DELGEREH!AH95+IHHET!AH95+MANDAX!AH95+ORGON!AH95+SAIXANDULAAN!AH95+ULAANBADRAX!AH95+HATANBULAG!AH95+HOBSGOL!AH95+ERDENE!AH95+SAINSHAND!DE95+'ZAMIIN UUD'!CA95)</f>
        <v>0</v>
      </c>
      <c r="AX95" s="86">
        <f>SUM(AIRAG!AI95+ALTANSHIREE!AI95+DALANGARGALAN!AI95+DELGEREH!AI95+IHHET!AI95+MANDAX!AI95+ORGON!AI95+SAIXANDULAAN!AI95+ULAANBADRAX!AI95+HATANBULAG!AI95+HOBSGOL!AI95+ERDENE!AI95+SAINSHAND!DF95+'ZAMIIN UUD'!CB95)</f>
        <v>0</v>
      </c>
      <c r="AY95" s="91">
        <f t="shared" si="22"/>
        <v>0</v>
      </c>
      <c r="AZ95" s="91">
        <f t="shared" si="23"/>
        <v>0</v>
      </c>
      <c r="BA95" s="91">
        <f t="shared" si="24"/>
        <v>0</v>
      </c>
      <c r="BB95" s="91">
        <f t="shared" si="25"/>
        <v>0</v>
      </c>
      <c r="BC95" s="91">
        <f t="shared" si="26"/>
        <v>0</v>
      </c>
      <c r="BD95" s="91">
        <f t="shared" si="27"/>
        <v>0</v>
      </c>
    </row>
    <row r="96" spans="1:59">
      <c r="A96" s="13">
        <v>85</v>
      </c>
      <c r="B96" s="14" t="s">
        <v>186</v>
      </c>
      <c r="C96" s="88">
        <f>SUM(AIRAG!C96+ALTANSHIREE!C96+DALANGARGALAN!C96+DELGEREH!C96+IHHET!C96+MANDAX!C96+ORGON!C96+SAIXANDULAAN!C96+ULAANBADRAX!C96+HATANBULAG!C96+HOBSGOL!C96+ERDENE!C96+SAINSHAND!C96+'ZAMIIN UUD'!C96)</f>
        <v>0</v>
      </c>
      <c r="D96" s="88">
        <f>SUM(AIRAG!D96+ALTANSHIREE!D96+DALANGARGALAN!D96+DELGEREH!D96+IHHET!D96+MANDAX!D96+ORGON!D96+SAIXANDULAAN!D96+ULAANBADRAX!D96+HATANBULAG!D96+HOBSGOL!D96+ERDENE!D96+SAINSHAND!D96+'ZAMIIN UUD'!D96)</f>
        <v>0</v>
      </c>
      <c r="E96" s="88">
        <f>SUM(AIRAG!E96+ALTANSHIREE!E96+DALANGARGALAN!E96+DELGEREH!E96+IHHET!E96+MANDAX!E96+ORGON!E96+SAIXANDULAAN!E96+ULAANBADRAX!E96+HATANBULAG!E96+HOBSGOL!E96+ERDENE!E96+SAINSHAND!E96+'ZAMIIN UUD'!E96)</f>
        <v>0</v>
      </c>
      <c r="F96" s="132">
        <f>SUM(AIRAG!F96+ALTANSHIREE!F96+DALANGARGALAN!F96+DELGEREH!F96+IHHET!F96+MANDAX!F96+ORGON!F96+SAIXANDULAAN!F96+ULAANBADRAX!F96+HATANBULAG!F96+HOBSGOL!F96+ERDENE!F96+SAINSHAND!F96+SAINSHAND!L96+'ZAMIIN UUD'!F96)</f>
        <v>0</v>
      </c>
      <c r="G96" s="132">
        <f>SUM(AIRAG!G96+ALTANSHIREE!G96+DALANGARGALAN!G96+DELGEREH!G96+IHHET!G96+MANDAX!G96+ORGON!G96+SAIXANDULAAN!G96+ULAANBADRAX!G96+HATANBULAG!G96+HOBSGOL!G96+ERDENE!G96+SAINSHAND!G96+SAINSHAND!M96+'ZAMIIN UUD'!G96)</f>
        <v>0</v>
      </c>
      <c r="H96" s="88">
        <f>SUM(AIRAG!H96+ALTANSHIREE!H96+DALANGARGALAN!H96+DELGEREH!H96+IHHET!H96+MANDAX!H96+ORGON!H96+SAIXANDULAAN!H96+ULAANBADRAX!H96+HATANBULAG!H96+HOBSGOL!H96+ERDENE!H96+SAINSHAND!H96+SAINSHAND!N96+'ZAMIIN UUD'!H96)</f>
        <v>0</v>
      </c>
      <c r="I96" s="88">
        <f>SUM(SAINSHAND!I96+'ZAMIIN UUD'!I96)</f>
        <v>0</v>
      </c>
      <c r="J96" s="88">
        <f>SUM(SAINSHAND!J96+'ZAMIIN UUD'!J96)</f>
        <v>0</v>
      </c>
      <c r="K96" s="88">
        <f>SUM(SAINSHAND!K96+'ZAMIIN UUD'!K96)</f>
        <v>0</v>
      </c>
      <c r="L96" s="88">
        <f>SUM(SAINSHAND!O96+SAINSHAND!R96+'ZAMIIN UUD'!O96)</f>
        <v>0</v>
      </c>
      <c r="M96" s="88">
        <f>SUM(SAINSHAND!P96+SAINSHAND!S96+'ZAMIIN UUD'!P96)</f>
        <v>0</v>
      </c>
      <c r="N96" s="88">
        <f>SUM(SAINSHAND!Q96+SAINSHAND!T96+'ZAMIIN UUD'!Q96)</f>
        <v>0</v>
      </c>
      <c r="O96" s="88">
        <f>SUM(SAINSHAND!U96+'ZAMIIN UUD'!L96)</f>
        <v>0</v>
      </c>
      <c r="P96" s="88">
        <f>SUM(SAINSHAND!V96+'ZAMIIN UUD'!M96)</f>
        <v>0</v>
      </c>
      <c r="Q96" s="88">
        <f>SUM(SAINSHAND!W96+'ZAMIIN UUD'!N96)</f>
        <v>0</v>
      </c>
      <c r="R96" s="88">
        <f>SUM('ZAMIIN UUD'!R96)</f>
        <v>0</v>
      </c>
      <c r="S96" s="88">
        <f>SUM('ZAMIIN UUD'!S96)</f>
        <v>0</v>
      </c>
      <c r="T96" s="88">
        <f>SUM('ZAMIIN UUD'!T96)</f>
        <v>0</v>
      </c>
      <c r="U96" s="88">
        <f>SUM(AIRAG!I96+ALTANSHIREE!I96+DALANGARGALAN!I96+DELGEREH!I96+IHHET!I96+MANDAX!I96+ORGON!I96+SAIXANDULAAN!I96+ULAANBADRAX!I96+HATANBULAG!I96+HOBSGOL!I96+ERDENE!I96+SAINSHAND!X96+'ZAMIIN UUD'!U96)</f>
        <v>0</v>
      </c>
      <c r="V96" s="88">
        <f>SUM(AIRAG!J96+ALTANSHIREE!J96+DALANGARGALAN!J96+DELGEREH!J96+IHHET!J96+MANDAX!J96+ORGON!J96+SAIXANDULAAN!J96+ULAANBADRAX!J96+HATANBULAG!J96+HOBSGOL!J96+ERDENE!J96+SAINSHAND!Y96+'ZAMIIN UUD'!V96)</f>
        <v>0</v>
      </c>
      <c r="W96" s="132">
        <f>SUM(AIRAG!K96+ALTANSHIREE!K96+DALANGARGALAN!K96+DELGEREH!K96+IHHET!K96+MANDAX!K96+ORGON!K96+SAIXANDULAAN!K96+ULAANBADRAX!K96+HATANBULAG!K96+HOBSGOL!K96+ERDENE!K96+SAINSHAND!Z96+'ZAMIIN UUD'!W96)</f>
        <v>0</v>
      </c>
      <c r="X96" s="88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8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8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8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8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8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8">
        <f>SUM(AIRAG!R96+ALTANSHIREE!R96+DALANGARGALAN!R96+DELGEREH!R96+IHHET!R96+MANDAX!R96+ORGON!R96+SAIXANDULAAN!R96+ULAANBADRAX!R96+HATANBULAG!R96+HOBSGOL!R96+ERDENE!R96+SAINSHAND!CL96)</f>
        <v>0</v>
      </c>
      <c r="AE96" s="88">
        <f>SUM(AIRAG!S96+ALTANSHIREE!S96+DALANGARGALAN!S96+DELGEREH!S96+IHHET!S96+MANDAX!S96+ORGON!S96+SAIXANDULAAN!S96+ULAANBADRAX!S96+HATANBULAG!S96+HOBSGOL!S96+ERDENE!S96+SAINSHAND!CM96)</f>
        <v>0</v>
      </c>
      <c r="AF96" s="88">
        <f>SUM(AIRAG!T96+ALTANSHIREE!T96+DALANGARGALAN!T96+DELGEREH!T96+IHHET!T96+MANDAX!T96+ORGON!T96+SAIXANDULAAN!T96+ULAANBADRAX!T96+HATANBULAG!T96+HOBSGOL!T96+ERDENE!T96+SAINSHAND!CN96)</f>
        <v>0</v>
      </c>
      <c r="AG96" s="88">
        <f>SUM(SAINSHAND!CO96+'ZAMIIN UUD'!BK96)</f>
        <v>0</v>
      </c>
      <c r="AH96" s="88">
        <f>SUM(SAINSHAND!CP96+'ZAMIIN UUD'!BL96)</f>
        <v>0</v>
      </c>
      <c r="AI96" s="88">
        <f>SUM(SAINSHAND!CQ96+'ZAMIIN UUD'!BM96)</f>
        <v>0</v>
      </c>
      <c r="AJ96" s="91">
        <f t="shared" si="16"/>
        <v>0</v>
      </c>
      <c r="AK96" s="91">
        <f t="shared" si="17"/>
        <v>0</v>
      </c>
      <c r="AL96" s="91">
        <f t="shared" si="18"/>
        <v>0</v>
      </c>
      <c r="AM96" s="86">
        <f>SUM(AIRAG!X96+ALTANSHIREE!X96+DALANGARGALAN!X96+DELGEREH!X96+IHHET!X96+MANDAX!X96+ORGON!X96+SAIXANDULAAN!X96+ULAANBADRAX!X96+HATANBULAG!X96+HOBSGOL!X96+ERDENE!X96+SAINSHAND!CU96+'ZAMIIN UUD'!BQ96)</f>
        <v>0</v>
      </c>
      <c r="AN96" s="86">
        <f>SUM(AIRAG!Y96+ALTANSHIREE!Y96+DALANGARGALAN!Y96+DELGEREH!Y96+IHHET!Y96+MANDAX!Y96+ORGON!Y96+SAIXANDULAAN!Y96+ULAANBADRAX!Y96+HATANBULAG!Y96+HOBSGOL!Y96+ERDENE!Y96+SAINSHAND!CV96+'ZAMIIN UUD'!BR96)</f>
        <v>0</v>
      </c>
      <c r="AO96" s="86">
        <f>SUM(AIRAG!Z96+ALTANSHIREE!Z96+DALANGARGALAN!Z96+DELGEREH!Z96+IHHET!Z96+MANDAX!Z96+ORGON!Z96+SAIXANDULAAN!Z96+ULAANBADRAX!Z96+HATANBULAG!Z96+HOBSGOL!Z96+ERDENE!Z96+SAINSHAND!CW96+'ZAMIIN UUD'!BS96)</f>
        <v>0</v>
      </c>
      <c r="AP96" s="91">
        <f t="shared" si="19"/>
        <v>0</v>
      </c>
      <c r="AQ96" s="91">
        <f t="shared" si="20"/>
        <v>0</v>
      </c>
      <c r="AR96" s="91">
        <f t="shared" si="21"/>
        <v>0</v>
      </c>
      <c r="AS96" s="86">
        <f>SUM(AIRAG!AD96+ALTANSHIREE!AD96+DALANGARGALAN!AD96+DELGEREH!AD96+IHHET!AD96+MANDAX!AD96+ORGON!AD96+SAIXANDULAAN!AD96+ULAANBADRAX!AD96+HATANBULAG!AD96+HOBSGOL!AD96+ERDENE!AD96+SAINSHAND!DA96+'ZAMIIN UUD'!BW96)</f>
        <v>0</v>
      </c>
      <c r="AT96" s="86">
        <f>SUM(AIRAG!AE96+ALTANSHIREE!AE96+DALANGARGALAN!AE96+DELGEREH!AE96+IHHET!AE96+MANDAX!AE96+ORGON!AE96+SAIXANDULAAN!AE96+ULAANBADRAX!AE96+HATANBULAG!AE96+HOBSGOL!AE96+ERDENE!AE96+SAINSHAND!DB96+'ZAMIIN UUD'!BX96)</f>
        <v>0</v>
      </c>
      <c r="AU96" s="86">
        <f>SUM(AIRAG!AF96+ALTANSHIREE!AF96+DALANGARGALAN!AF96+DELGEREH!AF96+IHHET!AF96+MANDAX!AF96+ORGON!AF96+SAIXANDULAAN!AF96+ULAANBADRAX!AF96+HATANBULAG!AF96+HOBSGOL!AF96+ERDENE!AF96+SAINSHAND!DC96+'ZAMIIN UUD'!BY96)</f>
        <v>0</v>
      </c>
      <c r="AV96" s="86">
        <f>SUM(AIRAG!AG96+ALTANSHIREE!AG96+DALANGARGALAN!AG96+DELGEREH!AG96+IHHET!AG96+MANDAX!AG96+ORGON!AG96+SAIXANDULAAN!AG96+ULAANBADRAX!AG96+HATANBULAG!AG96+HOBSGOL!AG96+ERDENE!AG96+SAINSHAND!DD96+'ZAMIIN UUD'!BZ96)</f>
        <v>0</v>
      </c>
      <c r="AW96" s="86">
        <f>SUM(AIRAG!AH96+ALTANSHIREE!AH96+DALANGARGALAN!AH96+DELGEREH!AH96+IHHET!AH96+MANDAX!AH96+ORGON!AH96+SAIXANDULAAN!AH96+ULAANBADRAX!AH96+HATANBULAG!AH96+HOBSGOL!AH96+ERDENE!AH96+SAINSHAND!DE96+'ZAMIIN UUD'!CA96)</f>
        <v>0</v>
      </c>
      <c r="AX96" s="86">
        <f>SUM(AIRAG!AI96+ALTANSHIREE!AI96+DALANGARGALAN!AI96+DELGEREH!AI96+IHHET!AI96+MANDAX!AI96+ORGON!AI96+SAIXANDULAAN!AI96+ULAANBADRAX!AI96+HATANBULAG!AI96+HOBSGOL!AI96+ERDENE!AI96+SAINSHAND!DF96+'ZAMIIN UUD'!CB96)</f>
        <v>0</v>
      </c>
      <c r="AY96" s="91">
        <f t="shared" si="22"/>
        <v>0</v>
      </c>
      <c r="AZ96" s="91">
        <f t="shared" si="23"/>
        <v>0</v>
      </c>
      <c r="BA96" s="91">
        <f t="shared" si="24"/>
        <v>0</v>
      </c>
      <c r="BB96" s="91">
        <f t="shared" si="25"/>
        <v>0</v>
      </c>
      <c r="BC96" s="91">
        <f t="shared" si="26"/>
        <v>0</v>
      </c>
      <c r="BD96" s="91">
        <f t="shared" si="27"/>
        <v>0</v>
      </c>
    </row>
    <row r="97" spans="1:56">
      <c r="A97" s="13">
        <v>86</v>
      </c>
      <c r="B97" s="14" t="s">
        <v>187</v>
      </c>
      <c r="C97" s="88">
        <f>SUM(AIRAG!C97+ALTANSHIREE!C97+DALANGARGALAN!C97+DELGEREH!C97+IHHET!C97+MANDAX!C97+ORGON!C97+SAIXANDULAAN!C97+ULAANBADRAX!C97+HATANBULAG!C97+HOBSGOL!C97+ERDENE!C97+SAINSHAND!C97+'ZAMIIN UUD'!C97)</f>
        <v>0</v>
      </c>
      <c r="D97" s="88">
        <f>SUM(AIRAG!D97+ALTANSHIREE!D97+DALANGARGALAN!D97+DELGEREH!D97+IHHET!D97+MANDAX!D97+ORGON!D97+SAIXANDULAAN!D97+ULAANBADRAX!D97+HATANBULAG!D97+HOBSGOL!D97+ERDENE!D97+SAINSHAND!D97+'ZAMIIN UUD'!D97)</f>
        <v>0</v>
      </c>
      <c r="E97" s="88">
        <f>SUM(AIRAG!E97+ALTANSHIREE!E97+DALANGARGALAN!E97+DELGEREH!E97+IHHET!E97+MANDAX!E97+ORGON!E97+SAIXANDULAAN!E97+ULAANBADRAX!E97+HATANBULAG!E97+HOBSGOL!E97+ERDENE!E97+SAINSHAND!E97+'ZAMIIN UUD'!E97)</f>
        <v>0</v>
      </c>
      <c r="F97" s="132">
        <f>SUM(AIRAG!F97+ALTANSHIREE!F97+DALANGARGALAN!F97+DELGEREH!F97+IHHET!F97+MANDAX!F97+ORGON!F97+SAIXANDULAAN!F97+ULAANBADRAX!F97+HATANBULAG!F97+HOBSGOL!F97+ERDENE!F97+SAINSHAND!F97+SAINSHAND!L97+'ZAMIIN UUD'!F97)</f>
        <v>0</v>
      </c>
      <c r="G97" s="132">
        <f>SUM(AIRAG!G97+ALTANSHIREE!G97+DALANGARGALAN!G97+DELGEREH!G97+IHHET!G97+MANDAX!G97+ORGON!G97+SAIXANDULAAN!G97+ULAANBADRAX!G97+HATANBULAG!G97+HOBSGOL!G97+ERDENE!G97+SAINSHAND!G97+SAINSHAND!M97+'ZAMIIN UUD'!G97)</f>
        <v>4605038</v>
      </c>
      <c r="H97" s="88">
        <f>SUM(AIRAG!H97+ALTANSHIREE!H97+DALANGARGALAN!H97+DELGEREH!H97+IHHET!H97+MANDAX!H97+ORGON!H97+SAIXANDULAAN!H97+ULAANBADRAX!H97+HATANBULAG!H97+HOBSGOL!H97+ERDENE!H97+SAINSHAND!H97+SAINSHAND!N97+'ZAMIIN UUD'!H97)</f>
        <v>4605038</v>
      </c>
      <c r="I97" s="88">
        <f>SUM(SAINSHAND!I97+'ZAMIIN UUD'!I97)</f>
        <v>0</v>
      </c>
      <c r="J97" s="88">
        <f>SUM(SAINSHAND!J97+'ZAMIIN UUD'!J97)</f>
        <v>0</v>
      </c>
      <c r="K97" s="88">
        <f>SUM(SAINSHAND!K97+'ZAMIIN UUD'!K97)</f>
        <v>0</v>
      </c>
      <c r="L97" s="88">
        <f>SUM(SAINSHAND!O97+SAINSHAND!R97+'ZAMIIN UUD'!O97)</f>
        <v>0</v>
      </c>
      <c r="M97" s="88">
        <f>SUM(SAINSHAND!P97+SAINSHAND!S97+'ZAMIIN UUD'!P97)</f>
        <v>0</v>
      </c>
      <c r="N97" s="88">
        <f>SUM(SAINSHAND!Q97+SAINSHAND!T97+'ZAMIIN UUD'!Q97)</f>
        <v>0</v>
      </c>
      <c r="O97" s="88">
        <f>SUM(SAINSHAND!U97+'ZAMIIN UUD'!L97)</f>
        <v>0</v>
      </c>
      <c r="P97" s="88">
        <f>SUM(SAINSHAND!V97+'ZAMIIN UUD'!M97)</f>
        <v>0</v>
      </c>
      <c r="Q97" s="88">
        <f>SUM(SAINSHAND!W97+'ZAMIIN UUD'!N97)</f>
        <v>0</v>
      </c>
      <c r="R97" s="88">
        <f>SUM('ZAMIIN UUD'!R97)</f>
        <v>0</v>
      </c>
      <c r="S97" s="88">
        <f>SUM('ZAMIIN UUD'!S97)</f>
        <v>0</v>
      </c>
      <c r="T97" s="88">
        <f>SUM('ZAMIIN UUD'!T97)</f>
        <v>0</v>
      </c>
      <c r="U97" s="88">
        <f>SUM(AIRAG!I97+ALTANSHIREE!I97+DALANGARGALAN!I97+DELGEREH!I97+IHHET!I97+MANDAX!I97+ORGON!I97+SAIXANDULAAN!I97+ULAANBADRAX!I97+HATANBULAG!I97+HOBSGOL!I97+ERDENE!I97+SAINSHAND!X97+'ZAMIIN UUD'!U97)</f>
        <v>0</v>
      </c>
      <c r="V97" s="88">
        <f>SUM(AIRAG!J97+ALTANSHIREE!J97+DALANGARGALAN!J97+DELGEREH!J97+IHHET!J97+MANDAX!J97+ORGON!J97+SAIXANDULAAN!J97+ULAANBADRAX!J97+HATANBULAG!J97+HOBSGOL!J97+ERDENE!J97+SAINSHAND!Y97+'ZAMIIN UUD'!V97)</f>
        <v>3989850</v>
      </c>
      <c r="W97" s="132">
        <f>SUM(AIRAG!K97+ALTANSHIREE!K97+DALANGARGALAN!K97+DELGEREH!K97+IHHET!K97+MANDAX!K97+ORGON!K97+SAIXANDULAAN!K97+ULAANBADRAX!K97+HATANBULAG!K97+HOBSGOL!K97+ERDENE!K97+SAINSHAND!Z97+'ZAMIIN UUD'!W97)</f>
        <v>3989850</v>
      </c>
      <c r="X97" s="88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8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8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8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8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8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8">
        <f>SUM(AIRAG!R97+ALTANSHIREE!R97+DALANGARGALAN!R97+DELGEREH!R97+IHHET!R97+MANDAX!R97+ORGON!R97+SAIXANDULAAN!R97+ULAANBADRAX!R97+HATANBULAG!R97+HOBSGOL!R97+ERDENE!R97+SAINSHAND!CL97)</f>
        <v>0</v>
      </c>
      <c r="AE97" s="88">
        <f>SUM(AIRAG!S97+ALTANSHIREE!S97+DALANGARGALAN!S97+DELGEREH!S97+IHHET!S97+MANDAX!S97+ORGON!S97+SAIXANDULAAN!S97+ULAANBADRAX!S97+HATANBULAG!S97+HOBSGOL!S97+ERDENE!S97+SAINSHAND!CM97)</f>
        <v>0</v>
      </c>
      <c r="AF97" s="88">
        <f>SUM(AIRAG!T97+ALTANSHIREE!T97+DALANGARGALAN!T97+DELGEREH!T97+IHHET!T97+MANDAX!T97+ORGON!T97+SAIXANDULAAN!T97+ULAANBADRAX!T97+HATANBULAG!T97+HOBSGOL!T97+ERDENE!T97+SAINSHAND!CN97)</f>
        <v>0</v>
      </c>
      <c r="AG97" s="88">
        <f>SUM(SAINSHAND!CO97+'ZAMIIN UUD'!BK97)</f>
        <v>0</v>
      </c>
      <c r="AH97" s="88">
        <f>SUM(SAINSHAND!CP97+'ZAMIIN UUD'!BL97)</f>
        <v>0</v>
      </c>
      <c r="AI97" s="88">
        <f>SUM(SAINSHAND!CQ97+'ZAMIIN UUD'!BM97)</f>
        <v>0</v>
      </c>
      <c r="AJ97" s="91">
        <f t="shared" si="16"/>
        <v>0</v>
      </c>
      <c r="AK97" s="91">
        <f t="shared" si="17"/>
        <v>8594888</v>
      </c>
      <c r="AL97" s="91">
        <f t="shared" si="18"/>
        <v>8594888</v>
      </c>
      <c r="AM97" s="86">
        <f>SUM(AIRAG!X97+ALTANSHIREE!X97+DALANGARGALAN!X97+DELGEREH!X97+IHHET!X97+MANDAX!X97+ORGON!X97+SAIXANDULAAN!X97+ULAANBADRAX!X97+HATANBULAG!X97+HOBSGOL!X97+ERDENE!X97+SAINSHAND!CU97+'ZAMIIN UUD'!BQ97)</f>
        <v>0</v>
      </c>
      <c r="AN97" s="86">
        <f>SUM(AIRAG!Y97+ALTANSHIREE!Y97+DALANGARGALAN!Y97+DELGEREH!Y97+IHHET!Y97+MANDAX!Y97+ORGON!Y97+SAIXANDULAAN!Y97+ULAANBADRAX!Y97+HATANBULAG!Y97+HOBSGOL!Y97+ERDENE!Y97+SAINSHAND!CV97+'ZAMIIN UUD'!BR97)</f>
        <v>0</v>
      </c>
      <c r="AO97" s="86">
        <f>SUM(AIRAG!Z97+ALTANSHIREE!Z97+DALANGARGALAN!Z97+DELGEREH!Z97+IHHET!Z97+MANDAX!Z97+ORGON!Z97+SAIXANDULAAN!Z97+ULAANBADRAX!Z97+HATANBULAG!Z97+HOBSGOL!Z97+ERDENE!Z97+SAINSHAND!CW97+'ZAMIIN UUD'!BS97)</f>
        <v>0</v>
      </c>
      <c r="AP97" s="91">
        <f t="shared" si="19"/>
        <v>0</v>
      </c>
      <c r="AQ97" s="91">
        <f t="shared" si="20"/>
        <v>0</v>
      </c>
      <c r="AR97" s="91">
        <f t="shared" si="21"/>
        <v>0</v>
      </c>
      <c r="AS97" s="86">
        <f>SUM(AIRAG!AD97+ALTANSHIREE!AD97+DALANGARGALAN!AD97+DELGEREH!AD97+IHHET!AD97+MANDAX!AD97+ORGON!AD97+SAIXANDULAAN!AD97+ULAANBADRAX!AD97+HATANBULAG!AD97+HOBSGOL!AD97+ERDENE!AD97+SAINSHAND!DA97+'ZAMIIN UUD'!BW97)</f>
        <v>0</v>
      </c>
      <c r="AT97" s="86">
        <f>SUM(AIRAG!AE97+ALTANSHIREE!AE97+DALANGARGALAN!AE97+DELGEREH!AE97+IHHET!AE97+MANDAX!AE97+ORGON!AE97+SAIXANDULAAN!AE97+ULAANBADRAX!AE97+HATANBULAG!AE97+HOBSGOL!AE97+ERDENE!AE97+SAINSHAND!DB97+'ZAMIIN UUD'!BX97)</f>
        <v>0</v>
      </c>
      <c r="AU97" s="86">
        <f>SUM(AIRAG!AF97+ALTANSHIREE!AF97+DALANGARGALAN!AF97+DELGEREH!AF97+IHHET!AF97+MANDAX!AF97+ORGON!AF97+SAIXANDULAAN!AF97+ULAANBADRAX!AF97+HATANBULAG!AF97+HOBSGOL!AF97+ERDENE!AF97+SAINSHAND!DC97+'ZAMIIN UUD'!BY97)</f>
        <v>0</v>
      </c>
      <c r="AV97" s="86">
        <f>SUM(AIRAG!AG97+ALTANSHIREE!AG97+DALANGARGALAN!AG97+DELGEREH!AG97+IHHET!AG97+MANDAX!AG97+ORGON!AG97+SAIXANDULAAN!AG97+ULAANBADRAX!AG97+HATANBULAG!AG97+HOBSGOL!AG97+ERDENE!AG97+SAINSHAND!DD97+'ZAMIIN UUD'!BZ97)</f>
        <v>0</v>
      </c>
      <c r="AW97" s="86">
        <f>SUM(AIRAG!AH97+ALTANSHIREE!AH97+DALANGARGALAN!AH97+DELGEREH!AH97+IHHET!AH97+MANDAX!AH97+ORGON!AH97+SAIXANDULAAN!AH97+ULAANBADRAX!AH97+HATANBULAG!AH97+HOBSGOL!AH97+ERDENE!AH97+SAINSHAND!DE97+'ZAMIIN UUD'!CA97)</f>
        <v>0</v>
      </c>
      <c r="AX97" s="86">
        <f>SUM(AIRAG!AI97+ALTANSHIREE!AI97+DALANGARGALAN!AI97+DELGEREH!AI97+IHHET!AI97+MANDAX!AI97+ORGON!AI97+SAIXANDULAAN!AI97+ULAANBADRAX!AI97+HATANBULAG!AI97+HOBSGOL!AI97+ERDENE!AI97+SAINSHAND!DF97+'ZAMIIN UUD'!CB97)</f>
        <v>0</v>
      </c>
      <c r="AY97" s="91">
        <f t="shared" si="22"/>
        <v>0</v>
      </c>
      <c r="AZ97" s="91">
        <f t="shared" si="23"/>
        <v>0</v>
      </c>
      <c r="BA97" s="91">
        <f t="shared" si="24"/>
        <v>0</v>
      </c>
      <c r="BB97" s="91">
        <f t="shared" si="25"/>
        <v>0</v>
      </c>
      <c r="BC97" s="91">
        <f t="shared" si="26"/>
        <v>8594888</v>
      </c>
      <c r="BD97" s="91">
        <f t="shared" si="27"/>
        <v>8594888</v>
      </c>
    </row>
    <row r="98" spans="1:56">
      <c r="A98" s="13">
        <v>87</v>
      </c>
      <c r="B98" s="14" t="s">
        <v>188</v>
      </c>
      <c r="C98" s="88">
        <f>SUM(AIRAG!C98+ALTANSHIREE!C98+DALANGARGALAN!C98+DELGEREH!C98+IHHET!C98+MANDAX!C98+ORGON!C98+SAIXANDULAAN!C98+ULAANBADRAX!C98+HATANBULAG!C98+HOBSGOL!C98+ERDENE!C98+SAINSHAND!C98+'ZAMIIN UUD'!C98)</f>
        <v>0</v>
      </c>
      <c r="D98" s="88">
        <f>SUM(AIRAG!D98+ALTANSHIREE!D98+DALANGARGALAN!D98+DELGEREH!D98+IHHET!D98+MANDAX!D98+ORGON!D98+SAIXANDULAAN!D98+ULAANBADRAX!D98+HATANBULAG!D98+HOBSGOL!D98+ERDENE!D98+SAINSHAND!D98+'ZAMIIN UUD'!D98)</f>
        <v>0</v>
      </c>
      <c r="E98" s="88">
        <f>SUM(AIRAG!E98+ALTANSHIREE!E98+DALANGARGALAN!E98+DELGEREH!E98+IHHET!E98+MANDAX!E98+ORGON!E98+SAIXANDULAAN!E98+ULAANBADRAX!E98+HATANBULAG!E98+HOBSGOL!E98+ERDENE!E98+SAINSHAND!E98+'ZAMIIN UUD'!E98)</f>
        <v>0</v>
      </c>
      <c r="F98" s="132">
        <f>SUM(AIRAG!F98+ALTANSHIREE!F98+DALANGARGALAN!F98+DELGEREH!F98+IHHET!F98+MANDAX!F98+ORGON!F98+SAIXANDULAAN!F98+ULAANBADRAX!F98+HATANBULAG!F98+HOBSGOL!F98+ERDENE!F98+SAINSHAND!F98+SAINSHAND!L98+'ZAMIIN UUD'!F98)</f>
        <v>0</v>
      </c>
      <c r="G98" s="132">
        <f>SUM(AIRAG!G98+ALTANSHIREE!G98+DALANGARGALAN!G98+DELGEREH!G98+IHHET!G98+MANDAX!G98+ORGON!G98+SAIXANDULAAN!G98+ULAANBADRAX!G98+HATANBULAG!G98+HOBSGOL!G98+ERDENE!G98+SAINSHAND!G98+SAINSHAND!M98+'ZAMIIN UUD'!G98)</f>
        <v>471750</v>
      </c>
      <c r="H98" s="88">
        <f>SUM(AIRAG!H98+ALTANSHIREE!H98+DALANGARGALAN!H98+DELGEREH!H98+IHHET!H98+MANDAX!H98+ORGON!H98+SAIXANDULAAN!H98+ULAANBADRAX!H98+HATANBULAG!H98+HOBSGOL!H98+ERDENE!H98+SAINSHAND!H98+SAINSHAND!N98+'ZAMIIN UUD'!H98)</f>
        <v>471750</v>
      </c>
      <c r="I98" s="88">
        <f>SUM(SAINSHAND!I98+'ZAMIIN UUD'!I98)</f>
        <v>0</v>
      </c>
      <c r="J98" s="88">
        <f>SUM(SAINSHAND!J98+'ZAMIIN UUD'!J98)</f>
        <v>0</v>
      </c>
      <c r="K98" s="88">
        <f>SUM(SAINSHAND!K98+'ZAMIIN UUD'!K98)</f>
        <v>0</v>
      </c>
      <c r="L98" s="88">
        <f>SUM(SAINSHAND!O98+SAINSHAND!R98+'ZAMIIN UUD'!O98)</f>
        <v>0</v>
      </c>
      <c r="M98" s="88">
        <f>SUM(SAINSHAND!P98+SAINSHAND!S98+'ZAMIIN UUD'!P98)</f>
        <v>0</v>
      </c>
      <c r="N98" s="88">
        <f>SUM(SAINSHAND!Q98+SAINSHAND!T98+'ZAMIIN UUD'!Q98)</f>
        <v>0</v>
      </c>
      <c r="O98" s="88">
        <f>SUM(SAINSHAND!U98+'ZAMIIN UUD'!L98)</f>
        <v>0</v>
      </c>
      <c r="P98" s="88">
        <f>SUM(SAINSHAND!V98+'ZAMIIN UUD'!M98)</f>
        <v>0</v>
      </c>
      <c r="Q98" s="88">
        <f>SUM(SAINSHAND!W98+'ZAMIIN UUD'!N98)</f>
        <v>0</v>
      </c>
      <c r="R98" s="88">
        <f>SUM('ZAMIIN UUD'!R98)</f>
        <v>0</v>
      </c>
      <c r="S98" s="88">
        <f>SUM('ZAMIIN UUD'!S98)</f>
        <v>0</v>
      </c>
      <c r="T98" s="88">
        <f>SUM('ZAMIIN UUD'!T98)</f>
        <v>0</v>
      </c>
      <c r="U98" s="88">
        <f>SUM(AIRAG!I98+ALTANSHIREE!I98+DALANGARGALAN!I98+DELGEREH!I98+IHHET!I98+MANDAX!I98+ORGON!I98+SAIXANDULAAN!I98+ULAANBADRAX!I98+HATANBULAG!I98+HOBSGOL!I98+ERDENE!I98+SAINSHAND!X98+'ZAMIIN UUD'!U98)</f>
        <v>0</v>
      </c>
      <c r="V98" s="88">
        <f>SUM(AIRAG!J98+ALTANSHIREE!J98+DALANGARGALAN!J98+DELGEREH!J98+IHHET!J98+MANDAX!J98+ORGON!J98+SAIXANDULAAN!J98+ULAANBADRAX!J98+HATANBULAG!J98+HOBSGOL!J98+ERDENE!J98+SAINSHAND!Y98+'ZAMIIN UUD'!V98)</f>
        <v>0</v>
      </c>
      <c r="W98" s="132">
        <f>SUM(AIRAG!K98+ALTANSHIREE!K98+DALANGARGALAN!K98+DELGEREH!K98+IHHET!K98+MANDAX!K98+ORGON!K98+SAIXANDULAAN!K98+ULAANBADRAX!K98+HATANBULAG!K98+HOBSGOL!K98+ERDENE!K98+SAINSHAND!Z98+'ZAMIIN UUD'!W98)</f>
        <v>0</v>
      </c>
      <c r="X98" s="88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8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8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8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8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8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8">
        <f>SUM(AIRAG!R98+ALTANSHIREE!R98+DALANGARGALAN!R98+DELGEREH!R98+IHHET!R98+MANDAX!R98+ORGON!R98+SAIXANDULAAN!R98+ULAANBADRAX!R98+HATANBULAG!R98+HOBSGOL!R98+ERDENE!R98+SAINSHAND!CL98)</f>
        <v>0</v>
      </c>
      <c r="AE98" s="88">
        <f>SUM(AIRAG!S98+ALTANSHIREE!S98+DALANGARGALAN!S98+DELGEREH!S98+IHHET!S98+MANDAX!S98+ORGON!S98+SAIXANDULAAN!S98+ULAANBADRAX!S98+HATANBULAG!S98+HOBSGOL!S98+ERDENE!S98+SAINSHAND!CM98)</f>
        <v>0</v>
      </c>
      <c r="AF98" s="88">
        <f>SUM(AIRAG!T98+ALTANSHIREE!T98+DALANGARGALAN!T98+DELGEREH!T98+IHHET!T98+MANDAX!T98+ORGON!T98+SAIXANDULAAN!T98+ULAANBADRAX!T98+HATANBULAG!T98+HOBSGOL!T98+ERDENE!T98+SAINSHAND!CN98)</f>
        <v>0</v>
      </c>
      <c r="AG98" s="88">
        <f>SUM(SAINSHAND!CO98+'ZAMIIN UUD'!BK98)</f>
        <v>0</v>
      </c>
      <c r="AH98" s="88">
        <f>SUM(SAINSHAND!CP98+'ZAMIIN UUD'!BL98)</f>
        <v>0</v>
      </c>
      <c r="AI98" s="88">
        <f>SUM(SAINSHAND!CQ98+'ZAMIIN UUD'!BM98)</f>
        <v>0</v>
      </c>
      <c r="AJ98" s="91">
        <f t="shared" si="16"/>
        <v>0</v>
      </c>
      <c r="AK98" s="91">
        <f t="shared" si="17"/>
        <v>471750</v>
      </c>
      <c r="AL98" s="91">
        <f t="shared" si="18"/>
        <v>471750</v>
      </c>
      <c r="AM98" s="86">
        <f>SUM(AIRAG!X98+ALTANSHIREE!X98+DALANGARGALAN!X98+DELGEREH!X98+IHHET!X98+MANDAX!X98+ORGON!X98+SAIXANDULAAN!X98+ULAANBADRAX!X98+HATANBULAG!X98+HOBSGOL!X98+ERDENE!X98+SAINSHAND!CU98+'ZAMIIN UUD'!BQ98)</f>
        <v>0</v>
      </c>
      <c r="AN98" s="86">
        <f>SUM(AIRAG!Y98+ALTANSHIREE!Y98+DALANGARGALAN!Y98+DELGEREH!Y98+IHHET!Y98+MANDAX!Y98+ORGON!Y98+SAIXANDULAAN!Y98+ULAANBADRAX!Y98+HATANBULAG!Y98+HOBSGOL!Y98+ERDENE!Y98+SAINSHAND!CV98+'ZAMIIN UUD'!BR98)</f>
        <v>0</v>
      </c>
      <c r="AO98" s="86">
        <f>SUM(AIRAG!Z98+ALTANSHIREE!Z98+DALANGARGALAN!Z98+DELGEREH!Z98+IHHET!Z98+MANDAX!Z98+ORGON!Z98+SAIXANDULAAN!Z98+ULAANBADRAX!Z98+HATANBULAG!Z98+HOBSGOL!Z98+ERDENE!Z98+SAINSHAND!CW98+'ZAMIIN UUD'!BS98)</f>
        <v>0</v>
      </c>
      <c r="AP98" s="91">
        <f t="shared" si="19"/>
        <v>0</v>
      </c>
      <c r="AQ98" s="91">
        <f t="shared" si="20"/>
        <v>0</v>
      </c>
      <c r="AR98" s="91">
        <f t="shared" si="21"/>
        <v>0</v>
      </c>
      <c r="AS98" s="86">
        <f>SUM(AIRAG!AD98+ALTANSHIREE!AD98+DALANGARGALAN!AD98+DELGEREH!AD98+IHHET!AD98+MANDAX!AD98+ORGON!AD98+SAIXANDULAAN!AD98+ULAANBADRAX!AD98+HATANBULAG!AD98+HOBSGOL!AD98+ERDENE!AD98+SAINSHAND!DA98+'ZAMIIN UUD'!BW98)</f>
        <v>0</v>
      </c>
      <c r="AT98" s="86">
        <f>SUM(AIRAG!AE98+ALTANSHIREE!AE98+DALANGARGALAN!AE98+DELGEREH!AE98+IHHET!AE98+MANDAX!AE98+ORGON!AE98+SAIXANDULAAN!AE98+ULAANBADRAX!AE98+HATANBULAG!AE98+HOBSGOL!AE98+ERDENE!AE98+SAINSHAND!DB98+'ZAMIIN UUD'!BX98)</f>
        <v>0</v>
      </c>
      <c r="AU98" s="86">
        <f>SUM(AIRAG!AF98+ALTANSHIREE!AF98+DALANGARGALAN!AF98+DELGEREH!AF98+IHHET!AF98+MANDAX!AF98+ORGON!AF98+SAIXANDULAAN!AF98+ULAANBADRAX!AF98+HATANBULAG!AF98+HOBSGOL!AF98+ERDENE!AF98+SAINSHAND!DC98+'ZAMIIN UUD'!BY98)</f>
        <v>0</v>
      </c>
      <c r="AV98" s="86">
        <f>SUM(AIRAG!AG98+ALTANSHIREE!AG98+DALANGARGALAN!AG98+DELGEREH!AG98+IHHET!AG98+MANDAX!AG98+ORGON!AG98+SAIXANDULAAN!AG98+ULAANBADRAX!AG98+HATANBULAG!AG98+HOBSGOL!AG98+ERDENE!AG98+SAINSHAND!DD98+'ZAMIIN UUD'!BZ98)</f>
        <v>0</v>
      </c>
      <c r="AW98" s="86">
        <f>SUM(AIRAG!AH98+ALTANSHIREE!AH98+DALANGARGALAN!AH98+DELGEREH!AH98+IHHET!AH98+MANDAX!AH98+ORGON!AH98+SAIXANDULAAN!AH98+ULAANBADRAX!AH98+HATANBULAG!AH98+HOBSGOL!AH98+ERDENE!AH98+SAINSHAND!DE98+'ZAMIIN UUD'!CA98)</f>
        <v>0</v>
      </c>
      <c r="AX98" s="86">
        <f>SUM(AIRAG!AI98+ALTANSHIREE!AI98+DALANGARGALAN!AI98+DELGEREH!AI98+IHHET!AI98+MANDAX!AI98+ORGON!AI98+SAIXANDULAAN!AI98+ULAANBADRAX!AI98+HATANBULAG!AI98+HOBSGOL!AI98+ERDENE!AI98+SAINSHAND!DF98+'ZAMIIN UUD'!CB98)</f>
        <v>0</v>
      </c>
      <c r="AY98" s="91">
        <f t="shared" si="22"/>
        <v>0</v>
      </c>
      <c r="AZ98" s="91">
        <f t="shared" si="23"/>
        <v>0</v>
      </c>
      <c r="BA98" s="91">
        <f t="shared" si="24"/>
        <v>0</v>
      </c>
      <c r="BB98" s="91">
        <f t="shared" si="25"/>
        <v>0</v>
      </c>
      <c r="BC98" s="91">
        <f t="shared" si="26"/>
        <v>471750</v>
      </c>
      <c r="BD98" s="91">
        <f t="shared" si="27"/>
        <v>471750</v>
      </c>
    </row>
    <row r="99" spans="1:56">
      <c r="A99" s="57">
        <v>88</v>
      </c>
      <c r="B99" s="58" t="s">
        <v>125</v>
      </c>
      <c r="C99" s="88">
        <f>SUM(AIRAG!C99+ALTANSHIREE!C99+DALANGARGALAN!C99+DELGEREH!C99+IHHET!C99+MANDAX!C99+ORGON!C99+SAIXANDULAAN!C99+ULAANBADRAX!C99+HATANBULAG!C99+HOBSGOL!C99+ERDENE!C99+SAINSHAND!C99+'ZAMIIN UUD'!C99)</f>
        <v>0</v>
      </c>
      <c r="D99" s="88">
        <f>SUM(AIRAG!D99+ALTANSHIREE!D99+DALANGARGALAN!D99+DELGEREH!D99+IHHET!D99+MANDAX!D99+ORGON!D99+SAIXANDULAAN!D99+ULAANBADRAX!D99+HATANBULAG!D99+HOBSGOL!D99+ERDENE!D99+SAINSHAND!D99+'ZAMIIN UUD'!D99)</f>
        <v>0</v>
      </c>
      <c r="E99" s="88">
        <f>SUM(AIRAG!E99+ALTANSHIREE!E99+DALANGARGALAN!E99+DELGEREH!E99+IHHET!E99+MANDAX!E99+ORGON!E99+SAIXANDULAAN!E99+ULAANBADRAX!E99+HATANBULAG!E99+HOBSGOL!E99+ERDENE!E99+SAINSHAND!E99+'ZAMIIN UUD'!E99)</f>
        <v>0</v>
      </c>
      <c r="F99" s="132">
        <f>SUM(AIRAG!F99+ALTANSHIREE!F99+DALANGARGALAN!F99+DELGEREH!F99+IHHET!F99+MANDAX!F99+ORGON!F99+SAIXANDULAAN!F99+ULAANBADRAX!F99+HATANBULAG!F99+HOBSGOL!F99+ERDENE!F99+SAINSHAND!F99+SAINSHAND!L99+'ZAMIIN UUD'!F99)</f>
        <v>0</v>
      </c>
      <c r="G99" s="132">
        <f>SUM(AIRAG!G99+ALTANSHIREE!G99+DALANGARGALAN!G99+DELGEREH!G99+IHHET!G99+MANDAX!G99+ORGON!G99+SAIXANDULAAN!G99+ULAANBADRAX!G99+HATANBULAG!G99+HOBSGOL!G99+ERDENE!G99+SAINSHAND!G99+SAINSHAND!M99+'ZAMIIN UUD'!G99)</f>
        <v>43621424</v>
      </c>
      <c r="H99" s="88">
        <f>SUM(AIRAG!H99+ALTANSHIREE!H99+DALANGARGALAN!H99+DELGEREH!H99+IHHET!H99+MANDAX!H99+ORGON!H99+SAIXANDULAAN!H99+ULAANBADRAX!H99+HATANBULAG!H99+HOBSGOL!H99+ERDENE!H99+SAINSHAND!H99+SAINSHAND!N99+'ZAMIIN UUD'!H99)</f>
        <v>43621424</v>
      </c>
      <c r="I99" s="88">
        <f>SUM(SAINSHAND!I99+'ZAMIIN UUD'!I99)</f>
        <v>0</v>
      </c>
      <c r="J99" s="88">
        <f>SUM(SAINSHAND!J99+'ZAMIIN UUD'!J99)</f>
        <v>0</v>
      </c>
      <c r="K99" s="88">
        <f>SUM(SAINSHAND!K99+'ZAMIIN UUD'!K99)</f>
        <v>0</v>
      </c>
      <c r="L99" s="88">
        <f>SUM(SAINSHAND!O99+SAINSHAND!R99+'ZAMIIN UUD'!O99)</f>
        <v>0</v>
      </c>
      <c r="M99" s="88">
        <f>SUM(SAINSHAND!P99+SAINSHAND!S99+'ZAMIIN UUD'!P99)</f>
        <v>0</v>
      </c>
      <c r="N99" s="88">
        <f>SUM(SAINSHAND!Q99+SAINSHAND!T99+'ZAMIIN UUD'!Q99)</f>
        <v>0</v>
      </c>
      <c r="O99" s="88">
        <f>SUM(SAINSHAND!U99+'ZAMIIN UUD'!L99)</f>
        <v>0</v>
      </c>
      <c r="P99" s="88">
        <f>SUM(SAINSHAND!V99+'ZAMIIN UUD'!M99)</f>
        <v>0</v>
      </c>
      <c r="Q99" s="88">
        <f>SUM(SAINSHAND!W99+'ZAMIIN UUD'!N99)</f>
        <v>0</v>
      </c>
      <c r="R99" s="88">
        <f>SUM('ZAMIIN UUD'!R99)</f>
        <v>0</v>
      </c>
      <c r="S99" s="88">
        <f>SUM('ZAMIIN UUD'!S99)</f>
        <v>0</v>
      </c>
      <c r="T99" s="88">
        <f>SUM('ZAMIIN UUD'!T99)</f>
        <v>0</v>
      </c>
      <c r="U99" s="88">
        <f>SUM(AIRAG!I99+ALTANSHIREE!I99+DALANGARGALAN!I99+DELGEREH!I99+IHHET!I99+MANDAX!I99+ORGON!I99+SAIXANDULAAN!I99+ULAANBADRAX!I99+HATANBULAG!I99+HOBSGOL!I99+ERDENE!I99+SAINSHAND!X99+'ZAMIIN UUD'!U99)</f>
        <v>0</v>
      </c>
      <c r="V99" s="88">
        <f>SUM(AIRAG!J99+ALTANSHIREE!J99+DALANGARGALAN!J99+DELGEREH!J99+IHHET!J99+MANDAX!J99+ORGON!J99+SAIXANDULAAN!J99+ULAANBADRAX!J99+HATANBULAG!J99+HOBSGOL!J99+ERDENE!J99+SAINSHAND!Y99+'ZAMIIN UUD'!V99)</f>
        <v>0</v>
      </c>
      <c r="W99" s="132">
        <f>SUM(AIRAG!K99+ALTANSHIREE!K99+DALANGARGALAN!K99+DELGEREH!K99+IHHET!K99+MANDAX!K99+ORGON!K99+SAIXANDULAAN!K99+ULAANBADRAX!K99+HATANBULAG!K99+HOBSGOL!K99+ERDENE!K99+SAINSHAND!Z99+'ZAMIIN UUD'!W99)</f>
        <v>0</v>
      </c>
      <c r="X99" s="88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8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8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8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8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8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8">
        <f>SUM(AIRAG!R99+ALTANSHIREE!R99+DALANGARGALAN!R99+DELGEREH!R99+IHHET!R99+MANDAX!R99+ORGON!R99+SAIXANDULAAN!R99+ULAANBADRAX!R99+HATANBULAG!R99+HOBSGOL!R99+ERDENE!R99+SAINSHAND!CL99)</f>
        <v>0</v>
      </c>
      <c r="AE99" s="88">
        <f>SUM(AIRAG!S99+ALTANSHIREE!S99+DALANGARGALAN!S99+DELGEREH!S99+IHHET!S99+MANDAX!S99+ORGON!S99+SAIXANDULAAN!S99+ULAANBADRAX!S99+HATANBULAG!S99+HOBSGOL!S99+ERDENE!S99+SAINSHAND!CM99)</f>
        <v>0</v>
      </c>
      <c r="AF99" s="88">
        <f>SUM(AIRAG!T99+ALTANSHIREE!T99+DALANGARGALAN!T99+DELGEREH!T99+IHHET!T99+MANDAX!T99+ORGON!T99+SAIXANDULAAN!T99+ULAANBADRAX!T99+HATANBULAG!T99+HOBSGOL!T99+ERDENE!T99+SAINSHAND!CN99)</f>
        <v>0</v>
      </c>
      <c r="AG99" s="88">
        <f>SUM(SAINSHAND!CO99+'ZAMIIN UUD'!BK99)</f>
        <v>0</v>
      </c>
      <c r="AH99" s="88">
        <f>SUM(SAINSHAND!CP99+'ZAMIIN UUD'!BL99)</f>
        <v>0</v>
      </c>
      <c r="AI99" s="88">
        <f>SUM(SAINSHAND!CQ99+'ZAMIIN UUD'!BM99)</f>
        <v>0</v>
      </c>
      <c r="AJ99" s="90">
        <f t="shared" si="16"/>
        <v>0</v>
      </c>
      <c r="AK99" s="90">
        <f t="shared" si="17"/>
        <v>44433424</v>
      </c>
      <c r="AL99" s="90">
        <f t="shared" si="18"/>
        <v>44433424</v>
      </c>
      <c r="AM99" s="88">
        <f>SUM(AIRAG!X99+ALTANSHIREE!X99+DALANGARGALAN!X99+DELGEREH!X99+IHHET!X99+MANDAX!X99+ORGON!X99+SAIXANDULAAN!X99+ULAANBADRAX!X99+HATANBULAG!X99+HOBSGOL!X99+ERDENE!X99+SAINSHAND!CU99+'ZAMIIN UUD'!BQ99)</f>
        <v>0</v>
      </c>
      <c r="AN99" s="88">
        <f>SUM(AIRAG!Y99+ALTANSHIREE!Y99+DALANGARGALAN!Y99+DELGEREH!Y99+IHHET!Y99+MANDAX!Y99+ORGON!Y99+SAIXANDULAAN!Y99+ULAANBADRAX!Y99+HATANBULAG!Y99+HOBSGOL!Y99+ERDENE!Y99+SAINSHAND!CV99+'ZAMIIN UUD'!BR99)</f>
        <v>0</v>
      </c>
      <c r="AO99" s="88">
        <f>SUM(AIRAG!Z99+ALTANSHIREE!Z99+DALANGARGALAN!Z99+DELGEREH!Z99+IHHET!Z99+MANDAX!Z99+ORGON!Z99+SAIXANDULAAN!Z99+ULAANBADRAX!Z99+HATANBULAG!Z99+HOBSGOL!Z99+ERDENE!Z99+SAINSHAND!CW99+'ZAMIIN UUD'!BS99)</f>
        <v>0</v>
      </c>
      <c r="AP99" s="90">
        <f t="shared" si="19"/>
        <v>0</v>
      </c>
      <c r="AQ99" s="90">
        <f t="shared" si="20"/>
        <v>0</v>
      </c>
      <c r="AR99" s="90">
        <f t="shared" si="21"/>
        <v>0</v>
      </c>
      <c r="AS99" s="88">
        <f>SUM(AIRAG!AD99+ALTANSHIREE!AD99+DALANGARGALAN!AD99+DELGEREH!AD99+IHHET!AD99+MANDAX!AD99+ORGON!AD99+SAIXANDULAAN!AD99+ULAANBADRAX!AD99+HATANBULAG!AD99+HOBSGOL!AD99+ERDENE!AD99+SAINSHAND!DA99+'ZAMIIN UUD'!BW99)</f>
        <v>0</v>
      </c>
      <c r="AT99" s="88">
        <f>SUM(AIRAG!AE99+ALTANSHIREE!AE99+DALANGARGALAN!AE99+DELGEREH!AE99+IHHET!AE99+MANDAX!AE99+ORGON!AE99+SAIXANDULAAN!AE99+ULAANBADRAX!AE99+HATANBULAG!AE99+HOBSGOL!AE99+ERDENE!AE99+SAINSHAND!DB99+'ZAMIIN UUD'!BX99)</f>
        <v>0</v>
      </c>
      <c r="AU99" s="88">
        <f>SUM(AIRAG!AF99+ALTANSHIREE!AF99+DALANGARGALAN!AF99+DELGEREH!AF99+IHHET!AF99+MANDAX!AF99+ORGON!AF99+SAIXANDULAAN!AF99+ULAANBADRAX!AF99+HATANBULAG!AF99+HOBSGOL!AF99+ERDENE!AF99+SAINSHAND!DC99+'ZAMIIN UUD'!BY99)</f>
        <v>0</v>
      </c>
      <c r="AV99" s="88">
        <f>SUM(AIRAG!AG99+ALTANSHIREE!AG99+DALANGARGALAN!AG99+DELGEREH!AG99+IHHET!AG99+MANDAX!AG99+ORGON!AG99+SAIXANDULAAN!AG99+ULAANBADRAX!AG99+HATANBULAG!AG99+HOBSGOL!AG99+ERDENE!AG99+SAINSHAND!DD99+'ZAMIIN UUD'!BZ99)</f>
        <v>0</v>
      </c>
      <c r="AW99" s="88">
        <f>SUM(AIRAG!AH99+ALTANSHIREE!AH99+DALANGARGALAN!AH99+DELGEREH!AH99+IHHET!AH99+MANDAX!AH99+ORGON!AH99+SAIXANDULAAN!AH99+ULAANBADRAX!AH99+HATANBULAG!AH99+HOBSGOL!AH99+ERDENE!AH99+SAINSHAND!DE99+'ZAMIIN UUD'!CA99)</f>
        <v>0</v>
      </c>
      <c r="AX99" s="88">
        <f>SUM(AIRAG!AI99+ALTANSHIREE!AI99+DALANGARGALAN!AI99+DELGEREH!AI99+IHHET!AI99+MANDAX!AI99+ORGON!AI99+SAIXANDULAAN!AI99+ULAANBADRAX!AI99+HATANBULAG!AI99+HOBSGOL!AI99+ERDENE!AI99+SAINSHAND!DF99+'ZAMIIN UUD'!CB99)</f>
        <v>0</v>
      </c>
      <c r="AY99" s="90">
        <f t="shared" si="22"/>
        <v>0</v>
      </c>
      <c r="AZ99" s="90">
        <f t="shared" si="23"/>
        <v>0</v>
      </c>
      <c r="BA99" s="90">
        <f t="shared" si="24"/>
        <v>0</v>
      </c>
      <c r="BB99" s="90">
        <f t="shared" si="25"/>
        <v>0</v>
      </c>
      <c r="BC99" s="90">
        <f t="shared" si="26"/>
        <v>44433424</v>
      </c>
      <c r="BD99" s="90">
        <f t="shared" si="27"/>
        <v>44433424</v>
      </c>
    </row>
    <row r="100" spans="1:56">
      <c r="A100" s="13">
        <v>89</v>
      </c>
      <c r="B100" s="14" t="s">
        <v>189</v>
      </c>
      <c r="C100" s="88">
        <f>SUM(AIRAG!C100+ALTANSHIREE!C100+DALANGARGALAN!C100+DELGEREH!C100+IHHET!C100+MANDAX!C100+ORGON!C100+SAIXANDULAAN!C100+ULAANBADRAX!C100+HATANBULAG!C100+HOBSGOL!C100+ERDENE!C100+SAINSHAND!C100+'ZAMIIN UUD'!C100)</f>
        <v>0</v>
      </c>
      <c r="D100" s="88">
        <f>SUM(AIRAG!D100+ALTANSHIREE!D100+DALANGARGALAN!D100+DELGEREH!D100+IHHET!D100+MANDAX!D100+ORGON!D100+SAIXANDULAAN!D100+ULAANBADRAX!D100+HATANBULAG!D100+HOBSGOL!D100+ERDENE!D100+SAINSHAND!D100+'ZAMIIN UUD'!D100)</f>
        <v>0</v>
      </c>
      <c r="E100" s="88">
        <f>SUM(AIRAG!E100+ALTANSHIREE!E100+DALANGARGALAN!E100+DELGEREH!E100+IHHET!E100+MANDAX!E100+ORGON!E100+SAIXANDULAAN!E100+ULAANBADRAX!E100+HATANBULAG!E100+HOBSGOL!E100+ERDENE!E100+SAINSHAND!E100+'ZAMIIN UUD'!E100)</f>
        <v>0</v>
      </c>
      <c r="F100" s="13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32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8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8">
        <f>SUM(SAINSHAND!I100+'ZAMIIN UUD'!I100)</f>
        <v>0</v>
      </c>
      <c r="J100" s="88">
        <f>SUM(SAINSHAND!J100+'ZAMIIN UUD'!J100)</f>
        <v>0</v>
      </c>
      <c r="K100" s="88">
        <f>SUM(SAINSHAND!K100+'ZAMIIN UUD'!K100)</f>
        <v>0</v>
      </c>
      <c r="L100" s="88">
        <f>SUM(SAINSHAND!O100+SAINSHAND!R100+'ZAMIIN UUD'!O100)</f>
        <v>0</v>
      </c>
      <c r="M100" s="88">
        <f>SUM(SAINSHAND!P100+SAINSHAND!S100+'ZAMIIN UUD'!P100)</f>
        <v>0</v>
      </c>
      <c r="N100" s="88">
        <f>SUM(SAINSHAND!Q100+SAINSHAND!T100+'ZAMIIN UUD'!Q100)</f>
        <v>0</v>
      </c>
      <c r="O100" s="88">
        <f>SUM(SAINSHAND!U100+'ZAMIIN UUD'!L100)</f>
        <v>0</v>
      </c>
      <c r="P100" s="88">
        <f>SUM(SAINSHAND!V100+'ZAMIIN UUD'!M100)</f>
        <v>0</v>
      </c>
      <c r="Q100" s="88">
        <f>SUM(SAINSHAND!W100+'ZAMIIN UUD'!N100)</f>
        <v>0</v>
      </c>
      <c r="R100" s="88">
        <f>SUM('ZAMIIN UUD'!R100)</f>
        <v>0</v>
      </c>
      <c r="S100" s="88">
        <f>SUM('ZAMIIN UUD'!S100)</f>
        <v>0</v>
      </c>
      <c r="T100" s="88">
        <f>SUM('ZAMIIN UUD'!T100)</f>
        <v>0</v>
      </c>
      <c r="U100" s="88">
        <f>SUM(AIRAG!I100+ALTANSHIREE!I100+DALANGARGALAN!I100+DELGEREH!I100+IHHET!I100+MANDAX!I100+ORGON!I100+SAIXANDULAAN!I100+ULAANBADRAX!I100+HATANBULAG!I100+HOBSGOL!I100+ERDENE!I100+SAINSHAND!X100+'ZAMIIN UUD'!U100)</f>
        <v>0</v>
      </c>
      <c r="V100" s="88">
        <f>SUM(AIRAG!J100+ALTANSHIREE!J100+DALANGARGALAN!J100+DELGEREH!J100+IHHET!J100+MANDAX!J100+ORGON!J100+SAIXANDULAAN!J100+ULAANBADRAX!J100+HATANBULAG!J100+HOBSGOL!J100+ERDENE!J100+SAINSHAND!Y100+'ZAMIIN UUD'!V100)</f>
        <v>0</v>
      </c>
      <c r="W100" s="132">
        <f>SUM(AIRAG!K100+ALTANSHIREE!K100+DALANGARGALAN!K100+DELGEREH!K100+IHHET!K100+MANDAX!K100+ORGON!K100+SAIXANDULAAN!K100+ULAANBADRAX!K100+HATANBULAG!K100+HOBSGOL!K100+ERDENE!K100+SAINSHAND!Z100+'ZAMIIN UUD'!W100)</f>
        <v>0</v>
      </c>
      <c r="X100" s="88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8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8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8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8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8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8">
        <f>SUM(AIRAG!R100+ALTANSHIREE!R100+DALANGARGALAN!R100+DELGEREH!R100+IHHET!R100+MANDAX!R100+ORGON!R100+SAIXANDULAAN!R100+ULAANBADRAX!R100+HATANBULAG!R100+HOBSGOL!R100+ERDENE!R100+SAINSHAND!CL100)</f>
        <v>0</v>
      </c>
      <c r="AE100" s="88">
        <f>SUM(AIRAG!S100+ALTANSHIREE!S100+DALANGARGALAN!S100+DELGEREH!S100+IHHET!S100+MANDAX!S100+ORGON!S100+SAIXANDULAAN!S100+ULAANBADRAX!S100+HATANBULAG!S100+HOBSGOL!S100+ERDENE!S100+SAINSHAND!CM100)</f>
        <v>0</v>
      </c>
      <c r="AF100" s="88">
        <f>SUM(AIRAG!T100+ALTANSHIREE!T100+DALANGARGALAN!T100+DELGEREH!T100+IHHET!T100+MANDAX!T100+ORGON!T100+SAIXANDULAAN!T100+ULAANBADRAX!T100+HATANBULAG!T100+HOBSGOL!T100+ERDENE!T100+SAINSHAND!CN100)</f>
        <v>0</v>
      </c>
      <c r="AG100" s="88">
        <f>SUM(SAINSHAND!CO100+'ZAMIIN UUD'!BK100)</f>
        <v>0</v>
      </c>
      <c r="AH100" s="88">
        <f>SUM(SAINSHAND!CP100+'ZAMIIN UUD'!BL100)</f>
        <v>0</v>
      </c>
      <c r="AI100" s="88">
        <f>SUM(SAINSHAND!CQ100+'ZAMIIN UUD'!BM100)</f>
        <v>0</v>
      </c>
      <c r="AJ100" s="91">
        <f t="shared" si="16"/>
        <v>0</v>
      </c>
      <c r="AK100" s="91">
        <f t="shared" si="17"/>
        <v>90</v>
      </c>
      <c r="AL100" s="91">
        <f t="shared" si="18"/>
        <v>90</v>
      </c>
      <c r="AM100" s="86">
        <f>SUM(AIRAG!X100+ALTANSHIREE!X100+DALANGARGALAN!X100+DELGEREH!X100+IHHET!X100+MANDAX!X100+ORGON!X100+SAIXANDULAAN!X100+ULAANBADRAX!X100+HATANBULAG!X100+HOBSGOL!X100+ERDENE!X100+SAINSHAND!CU100+'ZAMIIN UUD'!BQ100)</f>
        <v>0</v>
      </c>
      <c r="AN100" s="86">
        <f>SUM(AIRAG!Y100+ALTANSHIREE!Y100+DALANGARGALAN!Y100+DELGEREH!Y100+IHHET!Y100+MANDAX!Y100+ORGON!Y100+SAIXANDULAAN!Y100+ULAANBADRAX!Y100+HATANBULAG!Y100+HOBSGOL!Y100+ERDENE!Y100+SAINSHAND!CV100+'ZAMIIN UUD'!BR100)</f>
        <v>0</v>
      </c>
      <c r="AO100" s="86">
        <f>SUM(AIRAG!Z100+ALTANSHIREE!Z100+DALANGARGALAN!Z100+DELGEREH!Z100+IHHET!Z100+MANDAX!Z100+ORGON!Z100+SAIXANDULAAN!Z100+ULAANBADRAX!Z100+HATANBULAG!Z100+HOBSGOL!Z100+ERDENE!Z100+SAINSHAND!CW100+'ZAMIIN UUD'!BS100)</f>
        <v>0</v>
      </c>
      <c r="AP100" s="91">
        <f t="shared" si="19"/>
        <v>0</v>
      </c>
      <c r="AQ100" s="91">
        <f t="shared" si="20"/>
        <v>0</v>
      </c>
      <c r="AR100" s="91">
        <f t="shared" si="21"/>
        <v>0</v>
      </c>
      <c r="AS100" s="86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86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86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86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86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86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91">
        <f t="shared" si="22"/>
        <v>0</v>
      </c>
      <c r="AZ100" s="91">
        <f t="shared" si="23"/>
        <v>0</v>
      </c>
      <c r="BA100" s="91">
        <f t="shared" si="24"/>
        <v>0</v>
      </c>
      <c r="BB100" s="91">
        <f t="shared" si="25"/>
        <v>0</v>
      </c>
      <c r="BC100" s="91">
        <f t="shared" si="26"/>
        <v>90</v>
      </c>
      <c r="BD100" s="91">
        <f t="shared" si="27"/>
        <v>90</v>
      </c>
    </row>
    <row r="101" spans="1:56">
      <c r="A101" s="13">
        <v>90</v>
      </c>
      <c r="B101" s="14" t="s">
        <v>190</v>
      </c>
      <c r="C101" s="88">
        <f>SUM(AIRAG!C101+ALTANSHIREE!C101+DALANGARGALAN!C101+DELGEREH!C101+IHHET!C101+MANDAX!C101+ORGON!C101+SAIXANDULAAN!C101+ULAANBADRAX!C101+HATANBULAG!C101+HOBSGOL!C101+ERDENE!C101+SAINSHAND!C101+'ZAMIIN UUD'!C101)</f>
        <v>0</v>
      </c>
      <c r="D101" s="88">
        <f>SUM(AIRAG!D101+ALTANSHIREE!D101+DALANGARGALAN!D101+DELGEREH!D101+IHHET!D101+MANDAX!D101+ORGON!D101+SAIXANDULAAN!D101+ULAANBADRAX!D101+HATANBULAG!D101+HOBSGOL!D101+ERDENE!D101+SAINSHAND!D101+'ZAMIIN UUD'!D101)</f>
        <v>0</v>
      </c>
      <c r="E101" s="88">
        <f>SUM(AIRAG!E101+ALTANSHIREE!E101+DALANGARGALAN!E101+DELGEREH!E101+IHHET!E101+MANDAX!E101+ORGON!E101+SAIXANDULAAN!E101+ULAANBADRAX!E101+HATANBULAG!E101+HOBSGOL!E101+ERDENE!E101+SAINSHAND!E101+'ZAMIIN UUD'!E101)</f>
        <v>0</v>
      </c>
      <c r="F101" s="13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3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8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8">
        <f>SUM(SAINSHAND!I101+'ZAMIIN UUD'!I101)</f>
        <v>0</v>
      </c>
      <c r="J101" s="88">
        <f>SUM(SAINSHAND!J101+'ZAMIIN UUD'!J101)</f>
        <v>0</v>
      </c>
      <c r="K101" s="88">
        <f>SUM(SAINSHAND!K101+'ZAMIIN UUD'!K101)</f>
        <v>0</v>
      </c>
      <c r="L101" s="88">
        <f>SUM(SAINSHAND!O101+SAINSHAND!R101+'ZAMIIN UUD'!O101)</f>
        <v>0</v>
      </c>
      <c r="M101" s="88">
        <f>SUM(SAINSHAND!P101+SAINSHAND!S101+'ZAMIIN UUD'!P101)</f>
        <v>0</v>
      </c>
      <c r="N101" s="88">
        <f>SUM(SAINSHAND!Q101+SAINSHAND!T101+'ZAMIIN UUD'!Q101)</f>
        <v>0</v>
      </c>
      <c r="O101" s="88">
        <f>SUM(SAINSHAND!U101+'ZAMIIN UUD'!L101)</f>
        <v>0</v>
      </c>
      <c r="P101" s="88">
        <f>SUM(SAINSHAND!V101+'ZAMIIN UUD'!M101)</f>
        <v>0</v>
      </c>
      <c r="Q101" s="88">
        <f>SUM(SAINSHAND!W101+'ZAMIIN UUD'!N101)</f>
        <v>0</v>
      </c>
      <c r="R101" s="88">
        <f>SUM('ZAMIIN UUD'!R101)</f>
        <v>0</v>
      </c>
      <c r="S101" s="88">
        <f>SUM('ZAMIIN UUD'!S101)</f>
        <v>0</v>
      </c>
      <c r="T101" s="88">
        <f>SUM('ZAMIIN UUD'!T101)</f>
        <v>0</v>
      </c>
      <c r="U101" s="88">
        <f>SUM(AIRAG!I101+ALTANSHIREE!I101+DALANGARGALAN!I101+DELGEREH!I101+IHHET!I101+MANDAX!I101+ORGON!I101+SAIXANDULAAN!I101+ULAANBADRAX!I101+HATANBULAG!I101+HOBSGOL!I101+ERDENE!I101+SAINSHAND!X101+'ZAMIIN UUD'!U101)</f>
        <v>0</v>
      </c>
      <c r="V101" s="88">
        <f>SUM(AIRAG!J101+ALTANSHIREE!J101+DALANGARGALAN!J101+DELGEREH!J101+IHHET!J101+MANDAX!J101+ORGON!J101+SAIXANDULAAN!J101+ULAANBADRAX!J101+HATANBULAG!J101+HOBSGOL!J101+ERDENE!J101+SAINSHAND!Y101+'ZAMIIN UUD'!V101)</f>
        <v>0</v>
      </c>
      <c r="W101" s="132">
        <f>SUM(AIRAG!K101+ALTANSHIREE!K101+DALANGARGALAN!K101+DELGEREH!K101+IHHET!K101+MANDAX!K101+ORGON!K101+SAIXANDULAAN!K101+ULAANBADRAX!K101+HATANBULAG!K101+HOBSGOL!K101+ERDENE!K101+SAINSHAND!Z101+'ZAMIIN UUD'!W101)</f>
        <v>0</v>
      </c>
      <c r="X101" s="88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8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8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8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8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8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8">
        <f>SUM(AIRAG!R101+ALTANSHIREE!R101+DALANGARGALAN!R101+DELGEREH!R101+IHHET!R101+MANDAX!R101+ORGON!R101+SAIXANDULAAN!R101+ULAANBADRAX!R101+HATANBULAG!R101+HOBSGOL!R101+ERDENE!R101+SAINSHAND!CL101)</f>
        <v>0</v>
      </c>
      <c r="AE101" s="88">
        <f>SUM(AIRAG!S101+ALTANSHIREE!S101+DALANGARGALAN!S101+DELGEREH!S101+IHHET!S101+MANDAX!S101+ORGON!S101+SAIXANDULAAN!S101+ULAANBADRAX!S101+HATANBULAG!S101+HOBSGOL!S101+ERDENE!S101+SAINSHAND!CM101)</f>
        <v>0</v>
      </c>
      <c r="AF101" s="88">
        <f>SUM(AIRAG!T101+ALTANSHIREE!T101+DALANGARGALAN!T101+DELGEREH!T101+IHHET!T101+MANDAX!T101+ORGON!T101+SAIXANDULAAN!T101+ULAANBADRAX!T101+HATANBULAG!T101+HOBSGOL!T101+ERDENE!T101+SAINSHAND!CN101)</f>
        <v>0</v>
      </c>
      <c r="AG101" s="88">
        <f>SUM(SAINSHAND!CO101+'ZAMIIN UUD'!BK101)</f>
        <v>0</v>
      </c>
      <c r="AH101" s="88">
        <f>SUM(SAINSHAND!CP101+'ZAMIIN UUD'!BL101)</f>
        <v>0</v>
      </c>
      <c r="AI101" s="88">
        <f>SUM(SAINSHAND!CQ101+'ZAMIIN UUD'!BM101)</f>
        <v>0</v>
      </c>
      <c r="AJ101" s="91">
        <f t="shared" si="16"/>
        <v>0</v>
      </c>
      <c r="AK101" s="91">
        <f t="shared" si="17"/>
        <v>0</v>
      </c>
      <c r="AL101" s="91">
        <f t="shared" si="18"/>
        <v>0</v>
      </c>
      <c r="AM101" s="86">
        <f>SUM(AIRAG!X101+ALTANSHIREE!X101+DALANGARGALAN!X101+DELGEREH!X101+IHHET!X101+MANDAX!X101+ORGON!X101+SAIXANDULAAN!X101+ULAANBADRAX!X101+HATANBULAG!X101+HOBSGOL!X101+ERDENE!X101+SAINSHAND!CU101+'ZAMIIN UUD'!BQ101)</f>
        <v>0</v>
      </c>
      <c r="AN101" s="86">
        <f>SUM(AIRAG!Y101+ALTANSHIREE!Y101+DALANGARGALAN!Y101+DELGEREH!Y101+IHHET!Y101+MANDAX!Y101+ORGON!Y101+SAIXANDULAAN!Y101+ULAANBADRAX!Y101+HATANBULAG!Y101+HOBSGOL!Y101+ERDENE!Y101+SAINSHAND!CV101+'ZAMIIN UUD'!BR101)</f>
        <v>0</v>
      </c>
      <c r="AO101" s="86">
        <f>SUM(AIRAG!Z101+ALTANSHIREE!Z101+DALANGARGALAN!Z101+DELGEREH!Z101+IHHET!Z101+MANDAX!Z101+ORGON!Z101+SAIXANDULAAN!Z101+ULAANBADRAX!Z101+HATANBULAG!Z101+HOBSGOL!Z101+ERDENE!Z101+SAINSHAND!CW101+'ZAMIIN UUD'!BS101)</f>
        <v>0</v>
      </c>
      <c r="AP101" s="91">
        <f t="shared" si="19"/>
        <v>0</v>
      </c>
      <c r="AQ101" s="91">
        <f t="shared" si="20"/>
        <v>0</v>
      </c>
      <c r="AR101" s="91">
        <f t="shared" si="21"/>
        <v>0</v>
      </c>
      <c r="AS101" s="86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86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86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86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86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86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91">
        <f t="shared" si="22"/>
        <v>0</v>
      </c>
      <c r="AZ101" s="91">
        <f t="shared" si="23"/>
        <v>0</v>
      </c>
      <c r="BA101" s="91">
        <f t="shared" si="24"/>
        <v>0</v>
      </c>
      <c r="BB101" s="91">
        <f t="shared" si="25"/>
        <v>0</v>
      </c>
      <c r="BC101" s="91">
        <f t="shared" si="26"/>
        <v>0</v>
      </c>
      <c r="BD101" s="91">
        <f t="shared" si="27"/>
        <v>0</v>
      </c>
    </row>
    <row r="102" spans="1:56">
      <c r="A102" s="13">
        <v>91</v>
      </c>
      <c r="B102" s="14" t="s">
        <v>191</v>
      </c>
      <c r="C102" s="88">
        <f>SUM(AIRAG!C102+ALTANSHIREE!C102+DALANGARGALAN!C102+DELGEREH!C102+IHHET!C102+MANDAX!C102+ORGON!C102+SAIXANDULAAN!C102+ULAANBADRAX!C102+HATANBULAG!C102+HOBSGOL!C102+ERDENE!C102+SAINSHAND!C102+'ZAMIIN UUD'!C102)</f>
        <v>0</v>
      </c>
      <c r="D102" s="88">
        <f>SUM(AIRAG!D102+ALTANSHIREE!D102+DALANGARGALAN!D102+DELGEREH!D102+IHHET!D102+MANDAX!D102+ORGON!D102+SAIXANDULAAN!D102+ULAANBADRAX!D102+HATANBULAG!D102+HOBSGOL!D102+ERDENE!D102+SAINSHAND!D102+'ZAMIIN UUD'!D102)</f>
        <v>0</v>
      </c>
      <c r="E102" s="88">
        <f>SUM(AIRAG!E102+ALTANSHIREE!E102+DALANGARGALAN!E102+DELGEREH!E102+IHHET!E102+MANDAX!E102+ORGON!E102+SAIXANDULAAN!E102+ULAANBADRAX!E102+HATANBULAG!E102+HOBSGOL!E102+ERDENE!E102+SAINSHAND!E102+'ZAMIIN UUD'!E102)</f>
        <v>0</v>
      </c>
      <c r="F102" s="13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32">
        <f>SUM(AIRAG!G102+ALTANSHIREE!G102+DALANGARGALAN!G102+DELGEREH!G102+IHHET!G102+MANDAX!G102+ORGON!G102+SAIXANDULAAN!G102+ULAANBADRAX!G102+HATANBULAG!G102+HOBSGOL!G102+ERDENE!G102+SAINSHAND!G102+SAINSHAND!M102+'ZAMIIN UUD'!G102)</f>
        <v>15273380</v>
      </c>
      <c r="H102" s="88">
        <f>SUM(AIRAG!H102+ALTANSHIREE!H102+DALANGARGALAN!H102+DELGEREH!H102+IHHET!H102+MANDAX!H102+ORGON!H102+SAIXANDULAAN!H102+ULAANBADRAX!H102+HATANBULAG!H102+HOBSGOL!H102+ERDENE!H102+SAINSHAND!H102+SAINSHAND!N102+'ZAMIIN UUD'!H102)</f>
        <v>15273380</v>
      </c>
      <c r="I102" s="88">
        <f>SUM(SAINSHAND!I102+'ZAMIIN UUD'!I102)</f>
        <v>0</v>
      </c>
      <c r="J102" s="88">
        <f>SUM(SAINSHAND!J102+'ZAMIIN UUD'!J102)</f>
        <v>0</v>
      </c>
      <c r="K102" s="88">
        <f>SUM(SAINSHAND!K102+'ZAMIIN UUD'!K102)</f>
        <v>0</v>
      </c>
      <c r="L102" s="88">
        <f>SUM(SAINSHAND!O102+SAINSHAND!R102+'ZAMIIN UUD'!O102)</f>
        <v>0</v>
      </c>
      <c r="M102" s="88">
        <f>SUM(SAINSHAND!P102+SAINSHAND!S102+'ZAMIIN UUD'!P102)</f>
        <v>0</v>
      </c>
      <c r="N102" s="88">
        <f>SUM(SAINSHAND!Q102+SAINSHAND!T102+'ZAMIIN UUD'!Q102)</f>
        <v>0</v>
      </c>
      <c r="O102" s="88">
        <f>SUM(SAINSHAND!U102+'ZAMIIN UUD'!L102)</f>
        <v>0</v>
      </c>
      <c r="P102" s="88">
        <f>SUM(SAINSHAND!V102+'ZAMIIN UUD'!M102)</f>
        <v>0</v>
      </c>
      <c r="Q102" s="88">
        <f>SUM(SAINSHAND!W102+'ZAMIIN UUD'!N102)</f>
        <v>0</v>
      </c>
      <c r="R102" s="88">
        <f>SUM('ZAMIIN UUD'!R102)</f>
        <v>0</v>
      </c>
      <c r="S102" s="88">
        <f>SUM('ZAMIIN UUD'!S102)</f>
        <v>0</v>
      </c>
      <c r="T102" s="88">
        <f>SUM('ZAMIIN UUD'!T102)</f>
        <v>0</v>
      </c>
      <c r="U102" s="88">
        <f>SUM(AIRAG!I102+ALTANSHIREE!I102+DALANGARGALAN!I102+DELGEREH!I102+IHHET!I102+MANDAX!I102+ORGON!I102+SAIXANDULAAN!I102+ULAANBADRAX!I102+HATANBULAG!I102+HOBSGOL!I102+ERDENE!I102+SAINSHAND!X102+'ZAMIIN UUD'!U102)</f>
        <v>0</v>
      </c>
      <c r="V102" s="88">
        <f>SUM(AIRAG!J102+ALTANSHIREE!J102+DALANGARGALAN!J102+DELGEREH!J102+IHHET!J102+MANDAX!J102+ORGON!J102+SAIXANDULAAN!J102+ULAANBADRAX!J102+HATANBULAG!J102+HOBSGOL!J102+ERDENE!J102+SAINSHAND!Y102+'ZAMIIN UUD'!V102)</f>
        <v>0</v>
      </c>
      <c r="W102" s="132">
        <f>SUM(AIRAG!K102+ALTANSHIREE!K102+DALANGARGALAN!K102+DELGEREH!K102+IHHET!K102+MANDAX!K102+ORGON!K102+SAIXANDULAAN!K102+ULAANBADRAX!K102+HATANBULAG!K102+HOBSGOL!K102+ERDENE!K102+SAINSHAND!Z102+'ZAMIIN UUD'!W102)</f>
        <v>0</v>
      </c>
      <c r="X102" s="88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8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8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8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8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8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8">
        <f>SUM(AIRAG!R102+ALTANSHIREE!R102+DALANGARGALAN!R102+DELGEREH!R102+IHHET!R102+MANDAX!R102+ORGON!R102+SAIXANDULAAN!R102+ULAANBADRAX!R102+HATANBULAG!R102+HOBSGOL!R102+ERDENE!R102+SAINSHAND!CL102)</f>
        <v>0</v>
      </c>
      <c r="AE102" s="88">
        <f>SUM(AIRAG!S102+ALTANSHIREE!S102+DALANGARGALAN!S102+DELGEREH!S102+IHHET!S102+MANDAX!S102+ORGON!S102+SAIXANDULAAN!S102+ULAANBADRAX!S102+HATANBULAG!S102+HOBSGOL!S102+ERDENE!S102+SAINSHAND!CM102)</f>
        <v>0</v>
      </c>
      <c r="AF102" s="88">
        <f>SUM(AIRAG!T102+ALTANSHIREE!T102+DALANGARGALAN!T102+DELGEREH!T102+IHHET!T102+MANDAX!T102+ORGON!T102+SAIXANDULAAN!T102+ULAANBADRAX!T102+HATANBULAG!T102+HOBSGOL!T102+ERDENE!T102+SAINSHAND!CN102)</f>
        <v>0</v>
      </c>
      <c r="AG102" s="88">
        <f>SUM(SAINSHAND!CO102+'ZAMIIN UUD'!BK102)</f>
        <v>0</v>
      </c>
      <c r="AH102" s="88">
        <f>SUM(SAINSHAND!CP102+'ZAMIIN UUD'!BL102)</f>
        <v>0</v>
      </c>
      <c r="AI102" s="88">
        <f>SUM(SAINSHAND!CQ102+'ZAMIIN UUD'!BM102)</f>
        <v>0</v>
      </c>
      <c r="AJ102" s="91">
        <f t="shared" si="16"/>
        <v>0</v>
      </c>
      <c r="AK102" s="91">
        <f t="shared" si="17"/>
        <v>16085380</v>
      </c>
      <c r="AL102" s="91">
        <f t="shared" si="18"/>
        <v>16085380</v>
      </c>
      <c r="AM102" s="86">
        <f>SUM(AIRAG!X102+ALTANSHIREE!X102+DALANGARGALAN!X102+DELGEREH!X102+IHHET!X102+MANDAX!X102+ORGON!X102+SAIXANDULAAN!X102+ULAANBADRAX!X102+HATANBULAG!X102+HOBSGOL!X102+ERDENE!X102+SAINSHAND!CU102+'ZAMIIN UUD'!BQ102)</f>
        <v>0</v>
      </c>
      <c r="AN102" s="86">
        <f>SUM(AIRAG!Y102+ALTANSHIREE!Y102+DALANGARGALAN!Y102+DELGEREH!Y102+IHHET!Y102+MANDAX!Y102+ORGON!Y102+SAIXANDULAAN!Y102+ULAANBADRAX!Y102+HATANBULAG!Y102+HOBSGOL!Y102+ERDENE!Y102+SAINSHAND!CV102+'ZAMIIN UUD'!BR102)</f>
        <v>0</v>
      </c>
      <c r="AO102" s="86">
        <f>SUM(AIRAG!Z102+ALTANSHIREE!Z102+DALANGARGALAN!Z102+DELGEREH!Z102+IHHET!Z102+MANDAX!Z102+ORGON!Z102+SAIXANDULAAN!Z102+ULAANBADRAX!Z102+HATANBULAG!Z102+HOBSGOL!Z102+ERDENE!Z102+SAINSHAND!CW102+'ZAMIIN UUD'!BS102)</f>
        <v>0</v>
      </c>
      <c r="AP102" s="91">
        <f t="shared" si="19"/>
        <v>0</v>
      </c>
      <c r="AQ102" s="91">
        <f t="shared" si="20"/>
        <v>0</v>
      </c>
      <c r="AR102" s="91">
        <f t="shared" si="21"/>
        <v>0</v>
      </c>
      <c r="AS102" s="86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86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86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86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86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86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91">
        <f t="shared" si="22"/>
        <v>0</v>
      </c>
      <c r="AZ102" s="91">
        <f t="shared" si="23"/>
        <v>0</v>
      </c>
      <c r="BA102" s="91">
        <f t="shared" si="24"/>
        <v>0</v>
      </c>
      <c r="BB102" s="91">
        <f t="shared" si="25"/>
        <v>0</v>
      </c>
      <c r="BC102" s="91">
        <f t="shared" si="26"/>
        <v>16085380</v>
      </c>
      <c r="BD102" s="91">
        <f t="shared" si="27"/>
        <v>16085380</v>
      </c>
    </row>
    <row r="103" spans="1:56">
      <c r="A103" s="13">
        <v>92</v>
      </c>
      <c r="B103" s="14" t="s">
        <v>192</v>
      </c>
      <c r="C103" s="88">
        <f>SUM(AIRAG!C103+ALTANSHIREE!C103+DALANGARGALAN!C103+DELGEREH!C103+IHHET!C103+MANDAX!C103+ORGON!C103+SAIXANDULAAN!C103+ULAANBADRAX!C103+HATANBULAG!C103+HOBSGOL!C103+ERDENE!C103+SAINSHAND!C103+'ZAMIIN UUD'!C103)</f>
        <v>0</v>
      </c>
      <c r="D103" s="88">
        <f>SUM(AIRAG!D103+ALTANSHIREE!D103+DALANGARGALAN!D103+DELGEREH!D103+IHHET!D103+MANDAX!D103+ORGON!D103+SAIXANDULAAN!D103+ULAANBADRAX!D103+HATANBULAG!D103+HOBSGOL!D103+ERDENE!D103+SAINSHAND!D103+'ZAMIIN UUD'!D103)</f>
        <v>0</v>
      </c>
      <c r="E103" s="88">
        <f>SUM(AIRAG!E103+ALTANSHIREE!E103+DALANGARGALAN!E103+DELGEREH!E103+IHHET!E103+MANDAX!E103+ORGON!E103+SAIXANDULAAN!E103+ULAANBADRAX!E103+HATANBULAG!E103+HOBSGOL!E103+ERDENE!E103+SAINSHAND!E103+'ZAMIIN UUD'!E103)</f>
        <v>0</v>
      </c>
      <c r="F103" s="13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3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8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8">
        <f>SUM(SAINSHAND!I103+'ZAMIIN UUD'!I103)</f>
        <v>0</v>
      </c>
      <c r="J103" s="88">
        <f>SUM(SAINSHAND!J103+'ZAMIIN UUD'!J103)</f>
        <v>0</v>
      </c>
      <c r="K103" s="88">
        <f>SUM(SAINSHAND!K103+'ZAMIIN UUD'!K103)</f>
        <v>0</v>
      </c>
      <c r="L103" s="88">
        <f>SUM(SAINSHAND!O103+SAINSHAND!R103+'ZAMIIN UUD'!O103)</f>
        <v>0</v>
      </c>
      <c r="M103" s="88">
        <f>SUM(SAINSHAND!P103+SAINSHAND!S103+'ZAMIIN UUD'!P103)</f>
        <v>0</v>
      </c>
      <c r="N103" s="88">
        <f>SUM(SAINSHAND!Q103+SAINSHAND!T103+'ZAMIIN UUD'!Q103)</f>
        <v>0</v>
      </c>
      <c r="O103" s="88">
        <f>SUM(SAINSHAND!U103+'ZAMIIN UUD'!L103)</f>
        <v>0</v>
      </c>
      <c r="P103" s="88">
        <f>SUM(SAINSHAND!V103+'ZAMIIN UUD'!M103)</f>
        <v>0</v>
      </c>
      <c r="Q103" s="88">
        <f>SUM(SAINSHAND!W103+'ZAMIIN UUD'!N103)</f>
        <v>0</v>
      </c>
      <c r="R103" s="88">
        <f>SUM('ZAMIIN UUD'!R103)</f>
        <v>0</v>
      </c>
      <c r="S103" s="88">
        <f>SUM('ZAMIIN UUD'!S103)</f>
        <v>0</v>
      </c>
      <c r="T103" s="88">
        <f>SUM('ZAMIIN UUD'!T103)</f>
        <v>0</v>
      </c>
      <c r="U103" s="88">
        <f>SUM(AIRAG!I103+ALTANSHIREE!I103+DALANGARGALAN!I103+DELGEREH!I103+IHHET!I103+MANDAX!I103+ORGON!I103+SAIXANDULAAN!I103+ULAANBADRAX!I103+HATANBULAG!I103+HOBSGOL!I103+ERDENE!I103+SAINSHAND!X103+'ZAMIIN UUD'!U103)</f>
        <v>0</v>
      </c>
      <c r="V103" s="88">
        <f>SUM(AIRAG!J103+ALTANSHIREE!J103+DALANGARGALAN!J103+DELGEREH!J103+IHHET!J103+MANDAX!J103+ORGON!J103+SAIXANDULAAN!J103+ULAANBADRAX!J103+HATANBULAG!J103+HOBSGOL!J103+ERDENE!J103+SAINSHAND!Y103+'ZAMIIN UUD'!V103)</f>
        <v>0</v>
      </c>
      <c r="W103" s="132">
        <f>SUM(AIRAG!K103+ALTANSHIREE!K103+DALANGARGALAN!K103+DELGEREH!K103+IHHET!K103+MANDAX!K103+ORGON!K103+SAIXANDULAAN!K103+ULAANBADRAX!K103+HATANBULAG!K103+HOBSGOL!K103+ERDENE!K103+SAINSHAND!Z103+'ZAMIIN UUD'!W103)</f>
        <v>0</v>
      </c>
      <c r="X103" s="88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8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8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8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8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8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8">
        <f>SUM(AIRAG!R103+ALTANSHIREE!R103+DALANGARGALAN!R103+DELGEREH!R103+IHHET!R103+MANDAX!R103+ORGON!R103+SAIXANDULAAN!R103+ULAANBADRAX!R103+HATANBULAG!R103+HOBSGOL!R103+ERDENE!R103+SAINSHAND!CL103)</f>
        <v>0</v>
      </c>
      <c r="AE103" s="88">
        <f>SUM(AIRAG!S103+ALTANSHIREE!S103+DALANGARGALAN!S103+DELGEREH!S103+IHHET!S103+MANDAX!S103+ORGON!S103+SAIXANDULAAN!S103+ULAANBADRAX!S103+HATANBULAG!S103+HOBSGOL!S103+ERDENE!S103+SAINSHAND!CM103)</f>
        <v>0</v>
      </c>
      <c r="AF103" s="88">
        <f>SUM(AIRAG!T103+ALTANSHIREE!T103+DALANGARGALAN!T103+DELGEREH!T103+IHHET!T103+MANDAX!T103+ORGON!T103+SAIXANDULAAN!T103+ULAANBADRAX!T103+HATANBULAG!T103+HOBSGOL!T103+ERDENE!T103+SAINSHAND!CN103)</f>
        <v>0</v>
      </c>
      <c r="AG103" s="88">
        <f>SUM(SAINSHAND!CO103+'ZAMIIN UUD'!BK103)</f>
        <v>0</v>
      </c>
      <c r="AH103" s="88">
        <f>SUM(SAINSHAND!CP103+'ZAMIIN UUD'!BL103)</f>
        <v>0</v>
      </c>
      <c r="AI103" s="88">
        <f>SUM(SAINSHAND!CQ103+'ZAMIIN UUD'!BM103)</f>
        <v>0</v>
      </c>
      <c r="AJ103" s="91">
        <f t="shared" si="16"/>
        <v>0</v>
      </c>
      <c r="AK103" s="91">
        <f t="shared" si="17"/>
        <v>0</v>
      </c>
      <c r="AL103" s="91">
        <f t="shared" si="18"/>
        <v>0</v>
      </c>
      <c r="AM103" s="86">
        <f>SUM(AIRAG!X103+ALTANSHIREE!X103+DALANGARGALAN!X103+DELGEREH!X103+IHHET!X103+MANDAX!X103+ORGON!X103+SAIXANDULAAN!X103+ULAANBADRAX!X103+HATANBULAG!X103+HOBSGOL!X103+ERDENE!X103+SAINSHAND!CU103+'ZAMIIN UUD'!BQ103)</f>
        <v>0</v>
      </c>
      <c r="AN103" s="86">
        <f>SUM(AIRAG!Y103+ALTANSHIREE!Y103+DALANGARGALAN!Y103+DELGEREH!Y103+IHHET!Y103+MANDAX!Y103+ORGON!Y103+SAIXANDULAAN!Y103+ULAANBADRAX!Y103+HATANBULAG!Y103+HOBSGOL!Y103+ERDENE!Y103+SAINSHAND!CV103+'ZAMIIN UUD'!BR103)</f>
        <v>0</v>
      </c>
      <c r="AO103" s="86">
        <f>SUM(AIRAG!Z103+ALTANSHIREE!Z103+DALANGARGALAN!Z103+DELGEREH!Z103+IHHET!Z103+MANDAX!Z103+ORGON!Z103+SAIXANDULAAN!Z103+ULAANBADRAX!Z103+HATANBULAG!Z103+HOBSGOL!Z103+ERDENE!Z103+SAINSHAND!CW103+'ZAMIIN UUD'!BS103)</f>
        <v>0</v>
      </c>
      <c r="AP103" s="91">
        <f t="shared" si="19"/>
        <v>0</v>
      </c>
      <c r="AQ103" s="91">
        <f t="shared" si="20"/>
        <v>0</v>
      </c>
      <c r="AR103" s="91">
        <f t="shared" si="21"/>
        <v>0</v>
      </c>
      <c r="AS103" s="86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86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86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86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86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86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91">
        <f t="shared" si="22"/>
        <v>0</v>
      </c>
      <c r="AZ103" s="91">
        <f t="shared" si="23"/>
        <v>0</v>
      </c>
      <c r="BA103" s="91">
        <f t="shared" si="24"/>
        <v>0</v>
      </c>
      <c r="BB103" s="91">
        <f t="shared" si="25"/>
        <v>0</v>
      </c>
      <c r="BC103" s="91">
        <f t="shared" si="26"/>
        <v>0</v>
      </c>
      <c r="BD103" s="91">
        <f t="shared" si="27"/>
        <v>0</v>
      </c>
    </row>
    <row r="104" spans="1:56">
      <c r="A104" s="13">
        <v>93</v>
      </c>
      <c r="B104" s="14" t="s">
        <v>193</v>
      </c>
      <c r="C104" s="88">
        <f>SUM(AIRAG!C104+ALTANSHIREE!C104+DALANGARGALAN!C104+DELGEREH!C104+IHHET!C104+MANDAX!C104+ORGON!C104+SAIXANDULAAN!C104+ULAANBADRAX!C104+HATANBULAG!C104+HOBSGOL!C104+ERDENE!C104+SAINSHAND!C104+'ZAMIIN UUD'!C104)</f>
        <v>0</v>
      </c>
      <c r="D104" s="88">
        <f>SUM(AIRAG!D104+ALTANSHIREE!D104+DALANGARGALAN!D104+DELGEREH!D104+IHHET!D104+MANDAX!D104+ORGON!D104+SAIXANDULAAN!D104+ULAANBADRAX!D104+HATANBULAG!D104+HOBSGOL!D104+ERDENE!D104+SAINSHAND!D104+'ZAMIIN UUD'!D104)</f>
        <v>0</v>
      </c>
      <c r="E104" s="88">
        <f>SUM(AIRAG!E104+ALTANSHIREE!E104+DALANGARGALAN!E104+DELGEREH!E104+IHHET!E104+MANDAX!E104+ORGON!E104+SAIXANDULAAN!E104+ULAANBADRAX!E104+HATANBULAG!E104+HOBSGOL!E104+ERDENE!E104+SAINSHAND!E104+'ZAMIIN UUD'!E104)</f>
        <v>0</v>
      </c>
      <c r="F104" s="13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3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8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8">
        <f>SUM(SAINSHAND!I104+'ZAMIIN UUD'!I104)</f>
        <v>0</v>
      </c>
      <c r="J104" s="88">
        <f>SUM(SAINSHAND!J104+'ZAMIIN UUD'!J104)</f>
        <v>0</v>
      </c>
      <c r="K104" s="88">
        <f>SUM(SAINSHAND!K104+'ZAMIIN UUD'!K104)</f>
        <v>0</v>
      </c>
      <c r="L104" s="88">
        <f>SUM(SAINSHAND!O104+SAINSHAND!R104+'ZAMIIN UUD'!O104)</f>
        <v>0</v>
      </c>
      <c r="M104" s="88">
        <f>SUM(SAINSHAND!P104+SAINSHAND!S104+'ZAMIIN UUD'!P104)</f>
        <v>0</v>
      </c>
      <c r="N104" s="88">
        <f>SUM(SAINSHAND!Q104+SAINSHAND!T104+'ZAMIIN UUD'!Q104)</f>
        <v>0</v>
      </c>
      <c r="O104" s="88">
        <f>SUM(SAINSHAND!U104+'ZAMIIN UUD'!L104)</f>
        <v>0</v>
      </c>
      <c r="P104" s="88">
        <f>SUM(SAINSHAND!V104+'ZAMIIN UUD'!M104)</f>
        <v>0</v>
      </c>
      <c r="Q104" s="88">
        <f>SUM(SAINSHAND!W104+'ZAMIIN UUD'!N104)</f>
        <v>0</v>
      </c>
      <c r="R104" s="88">
        <f>SUM('ZAMIIN UUD'!R104)</f>
        <v>0</v>
      </c>
      <c r="S104" s="88">
        <f>SUM('ZAMIIN UUD'!S104)</f>
        <v>0</v>
      </c>
      <c r="T104" s="88">
        <f>SUM('ZAMIIN UUD'!T104)</f>
        <v>0</v>
      </c>
      <c r="U104" s="88">
        <f>SUM(AIRAG!I104+ALTANSHIREE!I104+DALANGARGALAN!I104+DELGEREH!I104+IHHET!I104+MANDAX!I104+ORGON!I104+SAIXANDULAAN!I104+ULAANBADRAX!I104+HATANBULAG!I104+HOBSGOL!I104+ERDENE!I104+SAINSHAND!X104+'ZAMIIN UUD'!U104)</f>
        <v>0</v>
      </c>
      <c r="V104" s="88">
        <f>SUM(AIRAG!J104+ALTANSHIREE!J104+DALANGARGALAN!J104+DELGEREH!J104+IHHET!J104+MANDAX!J104+ORGON!J104+SAIXANDULAAN!J104+ULAANBADRAX!J104+HATANBULAG!J104+HOBSGOL!J104+ERDENE!J104+SAINSHAND!Y104+'ZAMIIN UUD'!V104)</f>
        <v>0</v>
      </c>
      <c r="W104" s="132">
        <f>SUM(AIRAG!K104+ALTANSHIREE!K104+DALANGARGALAN!K104+DELGEREH!K104+IHHET!K104+MANDAX!K104+ORGON!K104+SAIXANDULAAN!K104+ULAANBADRAX!K104+HATANBULAG!K104+HOBSGOL!K104+ERDENE!K104+SAINSHAND!Z104+'ZAMIIN UUD'!W104)</f>
        <v>0</v>
      </c>
      <c r="X104" s="88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8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8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8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8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8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8">
        <f>SUM(AIRAG!R104+ALTANSHIREE!R104+DALANGARGALAN!R104+DELGEREH!R104+IHHET!R104+MANDAX!R104+ORGON!R104+SAIXANDULAAN!R104+ULAANBADRAX!R104+HATANBULAG!R104+HOBSGOL!R104+ERDENE!R104+SAINSHAND!CL104)</f>
        <v>0</v>
      </c>
      <c r="AE104" s="88">
        <f>SUM(AIRAG!S104+ALTANSHIREE!S104+DALANGARGALAN!S104+DELGEREH!S104+IHHET!S104+MANDAX!S104+ORGON!S104+SAIXANDULAAN!S104+ULAANBADRAX!S104+HATANBULAG!S104+HOBSGOL!S104+ERDENE!S104+SAINSHAND!CM104)</f>
        <v>0</v>
      </c>
      <c r="AF104" s="88">
        <f>SUM(AIRAG!T104+ALTANSHIREE!T104+DALANGARGALAN!T104+DELGEREH!T104+IHHET!T104+MANDAX!T104+ORGON!T104+SAIXANDULAAN!T104+ULAANBADRAX!T104+HATANBULAG!T104+HOBSGOL!T104+ERDENE!T104+SAINSHAND!CN104)</f>
        <v>0</v>
      </c>
      <c r="AG104" s="88">
        <f>SUM(SAINSHAND!CO104+'ZAMIIN UUD'!BK104)</f>
        <v>0</v>
      </c>
      <c r="AH104" s="88">
        <f>SUM(SAINSHAND!CP104+'ZAMIIN UUD'!BL104)</f>
        <v>0</v>
      </c>
      <c r="AI104" s="88">
        <f>SUM(SAINSHAND!CQ104+'ZAMIIN UUD'!BM104)</f>
        <v>0</v>
      </c>
      <c r="AJ104" s="91">
        <f t="shared" si="16"/>
        <v>0</v>
      </c>
      <c r="AK104" s="91">
        <f t="shared" si="17"/>
        <v>0</v>
      </c>
      <c r="AL104" s="91">
        <f t="shared" si="18"/>
        <v>0</v>
      </c>
      <c r="AM104" s="86">
        <f>SUM(AIRAG!X104+ALTANSHIREE!X104+DALANGARGALAN!X104+DELGEREH!X104+IHHET!X104+MANDAX!X104+ORGON!X104+SAIXANDULAAN!X104+ULAANBADRAX!X104+HATANBULAG!X104+HOBSGOL!X104+ERDENE!X104+SAINSHAND!CU104+'ZAMIIN UUD'!BQ104)</f>
        <v>0</v>
      </c>
      <c r="AN104" s="86">
        <f>SUM(AIRAG!Y104+ALTANSHIREE!Y104+DALANGARGALAN!Y104+DELGEREH!Y104+IHHET!Y104+MANDAX!Y104+ORGON!Y104+SAIXANDULAAN!Y104+ULAANBADRAX!Y104+HATANBULAG!Y104+HOBSGOL!Y104+ERDENE!Y104+SAINSHAND!CV104+'ZAMIIN UUD'!BR104)</f>
        <v>0</v>
      </c>
      <c r="AO104" s="86">
        <f>SUM(AIRAG!Z104+ALTANSHIREE!Z104+DALANGARGALAN!Z104+DELGEREH!Z104+IHHET!Z104+MANDAX!Z104+ORGON!Z104+SAIXANDULAAN!Z104+ULAANBADRAX!Z104+HATANBULAG!Z104+HOBSGOL!Z104+ERDENE!Z104+SAINSHAND!CW104+'ZAMIIN UUD'!BS104)</f>
        <v>0</v>
      </c>
      <c r="AP104" s="91">
        <f t="shared" si="19"/>
        <v>0</v>
      </c>
      <c r="AQ104" s="91">
        <f t="shared" si="20"/>
        <v>0</v>
      </c>
      <c r="AR104" s="91">
        <f t="shared" si="21"/>
        <v>0</v>
      </c>
      <c r="AS104" s="86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86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86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86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86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86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91">
        <f t="shared" si="22"/>
        <v>0</v>
      </c>
      <c r="AZ104" s="91">
        <f t="shared" si="23"/>
        <v>0</v>
      </c>
      <c r="BA104" s="91">
        <f t="shared" si="24"/>
        <v>0</v>
      </c>
      <c r="BB104" s="91">
        <f t="shared" si="25"/>
        <v>0</v>
      </c>
      <c r="BC104" s="91">
        <f t="shared" si="26"/>
        <v>0</v>
      </c>
      <c r="BD104" s="91">
        <f t="shared" si="27"/>
        <v>0</v>
      </c>
    </row>
    <row r="105" spans="1:56">
      <c r="A105" s="13">
        <v>94</v>
      </c>
      <c r="B105" s="14" t="s">
        <v>194</v>
      </c>
      <c r="C105" s="88">
        <f>SUM(AIRAG!C105+ALTANSHIREE!C105+DALANGARGALAN!C105+DELGEREH!C105+IHHET!C105+MANDAX!C105+ORGON!C105+SAIXANDULAAN!C105+ULAANBADRAX!C105+HATANBULAG!C105+HOBSGOL!C105+ERDENE!C105+SAINSHAND!C105+'ZAMIIN UUD'!C105)</f>
        <v>0</v>
      </c>
      <c r="D105" s="88">
        <f>SUM(AIRAG!D105+ALTANSHIREE!D105+DALANGARGALAN!D105+DELGEREH!D105+IHHET!D105+MANDAX!D105+ORGON!D105+SAIXANDULAAN!D105+ULAANBADRAX!D105+HATANBULAG!D105+HOBSGOL!D105+ERDENE!D105+SAINSHAND!D105+'ZAMIIN UUD'!D105)</f>
        <v>0</v>
      </c>
      <c r="E105" s="88">
        <f>SUM(AIRAG!E105+ALTANSHIREE!E105+DALANGARGALAN!E105+DELGEREH!E105+IHHET!E105+MANDAX!E105+ORGON!E105+SAIXANDULAAN!E105+ULAANBADRAX!E105+HATANBULAG!E105+HOBSGOL!E105+ERDENE!E105+SAINSHAND!E105+'ZAMIIN UUD'!E105)</f>
        <v>0</v>
      </c>
      <c r="F105" s="13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32">
        <f>SUM(AIRAG!G105+ALTANSHIREE!G105+DALANGARGALAN!G105+DELGEREH!G105+IHHET!G105+MANDAX!G105+ORGON!G105+SAIXANDULAAN!G105+ULAANBADRAX!G105+HATANBULAG!G105+HOBSGOL!G105+ERDENE!G105+SAINSHAND!G105+SAINSHAND!M105+'ZAMIIN UUD'!G105)</f>
        <v>10567854</v>
      </c>
      <c r="H105" s="88">
        <f>SUM(AIRAG!H105+ALTANSHIREE!H105+DALANGARGALAN!H105+DELGEREH!H105+IHHET!H105+MANDAX!H105+ORGON!H105+SAIXANDULAAN!H105+ULAANBADRAX!H105+HATANBULAG!H105+HOBSGOL!H105+ERDENE!H105+SAINSHAND!H105+SAINSHAND!N105+'ZAMIIN UUD'!H105)</f>
        <v>10567854</v>
      </c>
      <c r="I105" s="88">
        <f>SUM(SAINSHAND!I105+'ZAMIIN UUD'!I105)</f>
        <v>0</v>
      </c>
      <c r="J105" s="88">
        <f>SUM(SAINSHAND!J105+'ZAMIIN UUD'!J105)</f>
        <v>0</v>
      </c>
      <c r="K105" s="88">
        <f>SUM(SAINSHAND!K105+'ZAMIIN UUD'!K105)</f>
        <v>0</v>
      </c>
      <c r="L105" s="88">
        <f>SUM(SAINSHAND!O105+SAINSHAND!R105+'ZAMIIN UUD'!O105)</f>
        <v>0</v>
      </c>
      <c r="M105" s="88">
        <f>SUM(SAINSHAND!P105+SAINSHAND!S105+'ZAMIIN UUD'!P105)</f>
        <v>0</v>
      </c>
      <c r="N105" s="88">
        <f>SUM(SAINSHAND!Q105+SAINSHAND!T105+'ZAMIIN UUD'!Q105)</f>
        <v>0</v>
      </c>
      <c r="O105" s="88">
        <f>SUM(SAINSHAND!U105+'ZAMIIN UUD'!L105)</f>
        <v>0</v>
      </c>
      <c r="P105" s="88">
        <f>SUM(SAINSHAND!V105+'ZAMIIN UUD'!M105)</f>
        <v>0</v>
      </c>
      <c r="Q105" s="88">
        <f>SUM(SAINSHAND!W105+'ZAMIIN UUD'!N105)</f>
        <v>0</v>
      </c>
      <c r="R105" s="88">
        <f>SUM('ZAMIIN UUD'!R105)</f>
        <v>0</v>
      </c>
      <c r="S105" s="88">
        <f>SUM('ZAMIIN UUD'!S105)</f>
        <v>0</v>
      </c>
      <c r="T105" s="88">
        <f>SUM('ZAMIIN UUD'!T105)</f>
        <v>0</v>
      </c>
      <c r="U105" s="88">
        <f>SUM(AIRAG!I105+ALTANSHIREE!I105+DALANGARGALAN!I105+DELGEREH!I105+IHHET!I105+MANDAX!I105+ORGON!I105+SAIXANDULAAN!I105+ULAANBADRAX!I105+HATANBULAG!I105+HOBSGOL!I105+ERDENE!I105+SAINSHAND!X105+'ZAMIIN UUD'!U105)</f>
        <v>0</v>
      </c>
      <c r="V105" s="88">
        <f>SUM(AIRAG!J105+ALTANSHIREE!J105+DALANGARGALAN!J105+DELGEREH!J105+IHHET!J105+MANDAX!J105+ORGON!J105+SAIXANDULAAN!J105+ULAANBADRAX!J105+HATANBULAG!J105+HOBSGOL!J105+ERDENE!J105+SAINSHAND!Y105+'ZAMIIN UUD'!V105)</f>
        <v>0</v>
      </c>
      <c r="W105" s="132">
        <f>SUM(AIRAG!K105+ALTANSHIREE!K105+DALANGARGALAN!K105+DELGEREH!K105+IHHET!K105+MANDAX!K105+ORGON!K105+SAIXANDULAAN!K105+ULAANBADRAX!K105+HATANBULAG!K105+HOBSGOL!K105+ERDENE!K105+SAINSHAND!Z105+'ZAMIIN UUD'!W105)</f>
        <v>0</v>
      </c>
      <c r="X105" s="88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8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8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8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8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8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8">
        <f>SUM(AIRAG!R105+ALTANSHIREE!R105+DALANGARGALAN!R105+DELGEREH!R105+IHHET!R105+MANDAX!R105+ORGON!R105+SAIXANDULAAN!R105+ULAANBADRAX!R105+HATANBULAG!R105+HOBSGOL!R105+ERDENE!R105+SAINSHAND!CL105)</f>
        <v>0</v>
      </c>
      <c r="AE105" s="88">
        <f>SUM(AIRAG!S105+ALTANSHIREE!S105+DALANGARGALAN!S105+DELGEREH!S105+IHHET!S105+MANDAX!S105+ORGON!S105+SAIXANDULAAN!S105+ULAANBADRAX!S105+HATANBULAG!S105+HOBSGOL!S105+ERDENE!S105+SAINSHAND!CM105)</f>
        <v>0</v>
      </c>
      <c r="AF105" s="88">
        <f>SUM(AIRAG!T105+ALTANSHIREE!T105+DALANGARGALAN!T105+DELGEREH!T105+IHHET!T105+MANDAX!T105+ORGON!T105+SAIXANDULAAN!T105+ULAANBADRAX!T105+HATANBULAG!T105+HOBSGOL!T105+ERDENE!T105+SAINSHAND!CN105)</f>
        <v>0</v>
      </c>
      <c r="AG105" s="88">
        <f>SUM(SAINSHAND!CO105+'ZAMIIN UUD'!BK105)</f>
        <v>0</v>
      </c>
      <c r="AH105" s="88">
        <f>SUM(SAINSHAND!CP105+'ZAMIIN UUD'!BL105)</f>
        <v>0</v>
      </c>
      <c r="AI105" s="88">
        <f>SUM(SAINSHAND!CQ105+'ZAMIIN UUD'!BM105)</f>
        <v>0</v>
      </c>
      <c r="AJ105" s="91">
        <f t="shared" si="16"/>
        <v>0</v>
      </c>
      <c r="AK105" s="91">
        <f t="shared" si="17"/>
        <v>10567854</v>
      </c>
      <c r="AL105" s="91">
        <f t="shared" si="18"/>
        <v>10567854</v>
      </c>
      <c r="AM105" s="86">
        <f>SUM(AIRAG!X105+ALTANSHIREE!X105+DALANGARGALAN!X105+DELGEREH!X105+IHHET!X105+MANDAX!X105+ORGON!X105+SAIXANDULAAN!X105+ULAANBADRAX!X105+HATANBULAG!X105+HOBSGOL!X105+ERDENE!X105+SAINSHAND!CU105+'ZAMIIN UUD'!BQ105)</f>
        <v>0</v>
      </c>
      <c r="AN105" s="86">
        <f>SUM(AIRAG!Y105+ALTANSHIREE!Y105+DALANGARGALAN!Y105+DELGEREH!Y105+IHHET!Y105+MANDAX!Y105+ORGON!Y105+SAIXANDULAAN!Y105+ULAANBADRAX!Y105+HATANBULAG!Y105+HOBSGOL!Y105+ERDENE!Y105+SAINSHAND!CV105+'ZAMIIN UUD'!BR105)</f>
        <v>0</v>
      </c>
      <c r="AO105" s="86">
        <f>SUM(AIRAG!Z105+ALTANSHIREE!Z105+DALANGARGALAN!Z105+DELGEREH!Z105+IHHET!Z105+MANDAX!Z105+ORGON!Z105+SAIXANDULAAN!Z105+ULAANBADRAX!Z105+HATANBULAG!Z105+HOBSGOL!Z105+ERDENE!Z105+SAINSHAND!CW105+'ZAMIIN UUD'!BS105)</f>
        <v>0</v>
      </c>
      <c r="AP105" s="91">
        <f t="shared" si="19"/>
        <v>0</v>
      </c>
      <c r="AQ105" s="91">
        <f t="shared" si="20"/>
        <v>0</v>
      </c>
      <c r="AR105" s="91">
        <f t="shared" si="21"/>
        <v>0</v>
      </c>
      <c r="AS105" s="86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86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86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86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86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86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91">
        <f t="shared" si="22"/>
        <v>0</v>
      </c>
      <c r="AZ105" s="91">
        <f t="shared" si="23"/>
        <v>0</v>
      </c>
      <c r="BA105" s="91">
        <f t="shared" si="24"/>
        <v>0</v>
      </c>
      <c r="BB105" s="91">
        <f t="shared" si="25"/>
        <v>0</v>
      </c>
      <c r="BC105" s="91">
        <f t="shared" si="26"/>
        <v>10567854</v>
      </c>
      <c r="BD105" s="91">
        <f t="shared" si="27"/>
        <v>10567854</v>
      </c>
    </row>
    <row r="106" spans="1:56">
      <c r="A106" s="13">
        <v>95</v>
      </c>
      <c r="B106" s="14" t="s">
        <v>195</v>
      </c>
      <c r="C106" s="88">
        <f>SUM(AIRAG!C106+ALTANSHIREE!C106+DALANGARGALAN!C106+DELGEREH!C106+IHHET!C106+MANDAX!C106+ORGON!C106+SAIXANDULAAN!C106+ULAANBADRAX!C106+HATANBULAG!C106+HOBSGOL!C106+ERDENE!C106+SAINSHAND!C106+'ZAMIIN UUD'!C106)</f>
        <v>0</v>
      </c>
      <c r="D106" s="88">
        <f>SUM(AIRAG!D106+ALTANSHIREE!D106+DALANGARGALAN!D106+DELGEREH!D106+IHHET!D106+MANDAX!D106+ORGON!D106+SAIXANDULAAN!D106+ULAANBADRAX!D106+HATANBULAG!D106+HOBSGOL!D106+ERDENE!D106+SAINSHAND!D106+'ZAMIIN UUD'!D106)</f>
        <v>0</v>
      </c>
      <c r="E106" s="88">
        <f>SUM(AIRAG!E106+ALTANSHIREE!E106+DALANGARGALAN!E106+DELGEREH!E106+IHHET!E106+MANDAX!E106+ORGON!E106+SAIXANDULAAN!E106+ULAANBADRAX!E106+HATANBULAG!E106+HOBSGOL!E106+ERDENE!E106+SAINSHAND!E106+'ZAMIIN UUD'!E106)</f>
        <v>0</v>
      </c>
      <c r="F106" s="13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3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8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8">
        <f>SUM(SAINSHAND!I106+'ZAMIIN UUD'!I106)</f>
        <v>0</v>
      </c>
      <c r="J106" s="88">
        <f>SUM(SAINSHAND!J106+'ZAMIIN UUD'!J106)</f>
        <v>0</v>
      </c>
      <c r="K106" s="88">
        <f>SUM(SAINSHAND!K106+'ZAMIIN UUD'!K106)</f>
        <v>0</v>
      </c>
      <c r="L106" s="88">
        <f>SUM(SAINSHAND!O106+SAINSHAND!R106+'ZAMIIN UUD'!O106)</f>
        <v>0</v>
      </c>
      <c r="M106" s="88">
        <f>SUM(SAINSHAND!P106+SAINSHAND!S106+'ZAMIIN UUD'!P106)</f>
        <v>0</v>
      </c>
      <c r="N106" s="88">
        <f>SUM(SAINSHAND!Q106+SAINSHAND!T106+'ZAMIIN UUD'!Q106)</f>
        <v>0</v>
      </c>
      <c r="O106" s="88">
        <f>SUM(SAINSHAND!U106+'ZAMIIN UUD'!L106)</f>
        <v>0</v>
      </c>
      <c r="P106" s="88">
        <f>SUM(SAINSHAND!V106+'ZAMIIN UUD'!M106)</f>
        <v>0</v>
      </c>
      <c r="Q106" s="88">
        <f>SUM(SAINSHAND!W106+'ZAMIIN UUD'!N106)</f>
        <v>0</v>
      </c>
      <c r="R106" s="88">
        <f>SUM('ZAMIIN UUD'!R106)</f>
        <v>0</v>
      </c>
      <c r="S106" s="88">
        <f>SUM('ZAMIIN UUD'!S106)</f>
        <v>0</v>
      </c>
      <c r="T106" s="88">
        <f>SUM('ZAMIIN UUD'!T106)</f>
        <v>0</v>
      </c>
      <c r="U106" s="88">
        <f>SUM(AIRAG!I106+ALTANSHIREE!I106+DALANGARGALAN!I106+DELGEREH!I106+IHHET!I106+MANDAX!I106+ORGON!I106+SAIXANDULAAN!I106+ULAANBADRAX!I106+HATANBULAG!I106+HOBSGOL!I106+ERDENE!I106+SAINSHAND!X106+'ZAMIIN UUD'!U106)</f>
        <v>0</v>
      </c>
      <c r="V106" s="88">
        <f>SUM(AIRAG!J106+ALTANSHIREE!J106+DALANGARGALAN!J106+DELGEREH!J106+IHHET!J106+MANDAX!J106+ORGON!J106+SAIXANDULAAN!J106+ULAANBADRAX!J106+HATANBULAG!J106+HOBSGOL!J106+ERDENE!J106+SAINSHAND!Y106+'ZAMIIN UUD'!V106)</f>
        <v>0</v>
      </c>
      <c r="W106" s="132">
        <f>SUM(AIRAG!K106+ALTANSHIREE!K106+DALANGARGALAN!K106+DELGEREH!K106+IHHET!K106+MANDAX!K106+ORGON!K106+SAIXANDULAAN!K106+ULAANBADRAX!K106+HATANBULAG!K106+HOBSGOL!K106+ERDENE!K106+SAINSHAND!Z106+'ZAMIIN UUD'!W106)</f>
        <v>0</v>
      </c>
      <c r="X106" s="88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8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8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8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8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8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8">
        <f>SUM(AIRAG!R106+ALTANSHIREE!R106+DALANGARGALAN!R106+DELGEREH!R106+IHHET!R106+MANDAX!R106+ORGON!R106+SAIXANDULAAN!R106+ULAANBADRAX!R106+HATANBULAG!R106+HOBSGOL!R106+ERDENE!R106+SAINSHAND!CL106)</f>
        <v>0</v>
      </c>
      <c r="AE106" s="88">
        <f>SUM(AIRAG!S106+ALTANSHIREE!S106+DALANGARGALAN!S106+DELGEREH!S106+IHHET!S106+MANDAX!S106+ORGON!S106+SAIXANDULAAN!S106+ULAANBADRAX!S106+HATANBULAG!S106+HOBSGOL!S106+ERDENE!S106+SAINSHAND!CM106)</f>
        <v>0</v>
      </c>
      <c r="AF106" s="88">
        <f>SUM(AIRAG!T106+ALTANSHIREE!T106+DALANGARGALAN!T106+DELGEREH!T106+IHHET!T106+MANDAX!T106+ORGON!T106+SAIXANDULAAN!T106+ULAANBADRAX!T106+HATANBULAG!T106+HOBSGOL!T106+ERDENE!T106+SAINSHAND!CN106)</f>
        <v>0</v>
      </c>
      <c r="AG106" s="88">
        <f>SUM(SAINSHAND!CO106+'ZAMIIN UUD'!BK106)</f>
        <v>0</v>
      </c>
      <c r="AH106" s="88">
        <f>SUM(SAINSHAND!CP106+'ZAMIIN UUD'!BL106)</f>
        <v>0</v>
      </c>
      <c r="AI106" s="88">
        <f>SUM(SAINSHAND!CQ106+'ZAMIIN UUD'!BM106)</f>
        <v>0</v>
      </c>
      <c r="AJ106" s="91">
        <f t="shared" si="16"/>
        <v>0</v>
      </c>
      <c r="AK106" s="91">
        <f t="shared" si="17"/>
        <v>0</v>
      </c>
      <c r="AL106" s="91">
        <f t="shared" si="18"/>
        <v>0</v>
      </c>
      <c r="AM106" s="86">
        <f>SUM(AIRAG!X106+ALTANSHIREE!X106+DALANGARGALAN!X106+DELGEREH!X106+IHHET!X106+MANDAX!X106+ORGON!X106+SAIXANDULAAN!X106+ULAANBADRAX!X106+HATANBULAG!X106+HOBSGOL!X106+ERDENE!X106+SAINSHAND!CU106+'ZAMIIN UUD'!BQ106)</f>
        <v>0</v>
      </c>
      <c r="AN106" s="86">
        <f>SUM(AIRAG!Y106+ALTANSHIREE!Y106+DALANGARGALAN!Y106+DELGEREH!Y106+IHHET!Y106+MANDAX!Y106+ORGON!Y106+SAIXANDULAAN!Y106+ULAANBADRAX!Y106+HATANBULAG!Y106+HOBSGOL!Y106+ERDENE!Y106+SAINSHAND!CV106+'ZAMIIN UUD'!BR106)</f>
        <v>0</v>
      </c>
      <c r="AO106" s="86">
        <f>SUM(AIRAG!Z106+ALTANSHIREE!Z106+DALANGARGALAN!Z106+DELGEREH!Z106+IHHET!Z106+MANDAX!Z106+ORGON!Z106+SAIXANDULAAN!Z106+ULAANBADRAX!Z106+HATANBULAG!Z106+HOBSGOL!Z106+ERDENE!Z106+SAINSHAND!CW106+'ZAMIIN UUD'!BS106)</f>
        <v>0</v>
      </c>
      <c r="AP106" s="91">
        <f t="shared" si="19"/>
        <v>0</v>
      </c>
      <c r="AQ106" s="91">
        <f t="shared" si="20"/>
        <v>0</v>
      </c>
      <c r="AR106" s="91">
        <f t="shared" si="21"/>
        <v>0</v>
      </c>
      <c r="AS106" s="86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86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86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86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86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86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91">
        <f t="shared" si="22"/>
        <v>0</v>
      </c>
      <c r="AZ106" s="91">
        <f t="shared" si="23"/>
        <v>0</v>
      </c>
      <c r="BA106" s="91">
        <f t="shared" si="24"/>
        <v>0</v>
      </c>
      <c r="BB106" s="91">
        <f t="shared" si="25"/>
        <v>0</v>
      </c>
      <c r="BC106" s="91">
        <f t="shared" si="26"/>
        <v>0</v>
      </c>
      <c r="BD106" s="91">
        <f t="shared" si="27"/>
        <v>0</v>
      </c>
    </row>
    <row r="107" spans="1:56">
      <c r="A107" s="13">
        <v>96</v>
      </c>
      <c r="B107" s="14" t="s">
        <v>196</v>
      </c>
      <c r="C107" s="88">
        <f>SUM(AIRAG!C107+ALTANSHIREE!C107+DALANGARGALAN!C107+DELGEREH!C107+IHHET!C107+MANDAX!C107+ORGON!C107+SAIXANDULAAN!C107+ULAANBADRAX!C107+HATANBULAG!C107+HOBSGOL!C107+ERDENE!C107+SAINSHAND!C107+'ZAMIIN UUD'!C107)</f>
        <v>0</v>
      </c>
      <c r="D107" s="88">
        <f>SUM(AIRAG!D107+ALTANSHIREE!D107+DALANGARGALAN!D107+DELGEREH!D107+IHHET!D107+MANDAX!D107+ORGON!D107+SAIXANDULAAN!D107+ULAANBADRAX!D107+HATANBULAG!D107+HOBSGOL!D107+ERDENE!D107+SAINSHAND!D107+'ZAMIIN UUD'!D107)</f>
        <v>0</v>
      </c>
      <c r="E107" s="88">
        <f>SUM(AIRAG!E107+ALTANSHIREE!E107+DALANGARGALAN!E107+DELGEREH!E107+IHHET!E107+MANDAX!E107+ORGON!E107+SAIXANDULAAN!E107+ULAANBADRAX!E107+HATANBULAG!E107+HOBSGOL!E107+ERDENE!E107+SAINSHAND!E107+'ZAMIIN UUD'!E107)</f>
        <v>0</v>
      </c>
      <c r="F107" s="13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32">
        <f>SUM(AIRAG!G107+ALTANSHIREE!G107+DALANGARGALAN!G107+DELGEREH!G107+IHHET!G107+MANDAX!G107+ORGON!G107+SAIXANDULAAN!G107+ULAANBADRAX!G107+HATANBULAG!G107+HOBSGOL!G107+ERDENE!G107+SAINSHAND!G107+SAINSHAND!M107+'ZAMIIN UUD'!G107)</f>
        <v>17780100</v>
      </c>
      <c r="H107" s="88">
        <f>SUM(AIRAG!H107+ALTANSHIREE!H107+DALANGARGALAN!H107+DELGEREH!H107+IHHET!H107+MANDAX!H107+ORGON!H107+SAIXANDULAAN!H107+ULAANBADRAX!H107+HATANBULAG!H107+HOBSGOL!H107+ERDENE!H107+SAINSHAND!H107+SAINSHAND!N107+'ZAMIIN UUD'!H107)</f>
        <v>17780100</v>
      </c>
      <c r="I107" s="88">
        <f>SUM(SAINSHAND!I107+'ZAMIIN UUD'!I107)</f>
        <v>0</v>
      </c>
      <c r="J107" s="88">
        <f>SUM(SAINSHAND!J107+'ZAMIIN UUD'!J107)</f>
        <v>0</v>
      </c>
      <c r="K107" s="88">
        <f>SUM(SAINSHAND!K107+'ZAMIIN UUD'!K107)</f>
        <v>0</v>
      </c>
      <c r="L107" s="88">
        <f>SUM(SAINSHAND!O107+SAINSHAND!R107+'ZAMIIN UUD'!O107)</f>
        <v>0</v>
      </c>
      <c r="M107" s="88">
        <f>SUM(SAINSHAND!P107+SAINSHAND!S107+'ZAMIIN UUD'!P107)</f>
        <v>0</v>
      </c>
      <c r="N107" s="88">
        <f>SUM(SAINSHAND!Q107+SAINSHAND!T107+'ZAMIIN UUD'!Q107)</f>
        <v>0</v>
      </c>
      <c r="O107" s="88">
        <f>SUM(SAINSHAND!U107+'ZAMIIN UUD'!L107)</f>
        <v>0</v>
      </c>
      <c r="P107" s="88">
        <f>SUM(SAINSHAND!V107+'ZAMIIN UUD'!M107)</f>
        <v>0</v>
      </c>
      <c r="Q107" s="88">
        <f>SUM(SAINSHAND!W107+'ZAMIIN UUD'!N107)</f>
        <v>0</v>
      </c>
      <c r="R107" s="88">
        <f>SUM('ZAMIIN UUD'!R107)</f>
        <v>0</v>
      </c>
      <c r="S107" s="88">
        <f>SUM('ZAMIIN UUD'!S107)</f>
        <v>0</v>
      </c>
      <c r="T107" s="88">
        <f>SUM('ZAMIIN UUD'!T107)</f>
        <v>0</v>
      </c>
      <c r="U107" s="88">
        <f>SUM(AIRAG!I107+ALTANSHIREE!I107+DALANGARGALAN!I107+DELGEREH!I107+IHHET!I107+MANDAX!I107+ORGON!I107+SAIXANDULAAN!I107+ULAANBADRAX!I107+HATANBULAG!I107+HOBSGOL!I107+ERDENE!I107+SAINSHAND!X107+'ZAMIIN UUD'!U107)</f>
        <v>0</v>
      </c>
      <c r="V107" s="88">
        <f>SUM(AIRAG!J107+ALTANSHIREE!J107+DALANGARGALAN!J107+DELGEREH!J107+IHHET!J107+MANDAX!J107+ORGON!J107+SAIXANDULAAN!J107+ULAANBADRAX!J107+HATANBULAG!J107+HOBSGOL!J107+ERDENE!J107+SAINSHAND!Y107+'ZAMIIN UUD'!V107)</f>
        <v>0</v>
      </c>
      <c r="W107" s="132">
        <f>SUM(AIRAG!K107+ALTANSHIREE!K107+DALANGARGALAN!K107+DELGEREH!K107+IHHET!K107+MANDAX!K107+ORGON!K107+SAIXANDULAAN!K107+ULAANBADRAX!K107+HATANBULAG!K107+HOBSGOL!K107+ERDENE!K107+SAINSHAND!Z107+'ZAMIIN UUD'!W107)</f>
        <v>0</v>
      </c>
      <c r="X107" s="88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8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8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8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8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8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8">
        <f>SUM(AIRAG!R107+ALTANSHIREE!R107+DALANGARGALAN!R107+DELGEREH!R107+IHHET!R107+MANDAX!R107+ORGON!R107+SAIXANDULAAN!R107+ULAANBADRAX!R107+HATANBULAG!R107+HOBSGOL!R107+ERDENE!R107+SAINSHAND!CL107)</f>
        <v>0</v>
      </c>
      <c r="AE107" s="88">
        <f>SUM(AIRAG!S107+ALTANSHIREE!S107+DALANGARGALAN!S107+DELGEREH!S107+IHHET!S107+MANDAX!S107+ORGON!S107+SAIXANDULAAN!S107+ULAANBADRAX!S107+HATANBULAG!S107+HOBSGOL!S107+ERDENE!S107+SAINSHAND!CM107)</f>
        <v>0</v>
      </c>
      <c r="AF107" s="88">
        <f>SUM(AIRAG!T107+ALTANSHIREE!T107+DALANGARGALAN!T107+DELGEREH!T107+IHHET!T107+MANDAX!T107+ORGON!T107+SAIXANDULAAN!T107+ULAANBADRAX!T107+HATANBULAG!T107+HOBSGOL!T107+ERDENE!T107+SAINSHAND!CN107)</f>
        <v>0</v>
      </c>
      <c r="AG107" s="88">
        <f>SUM(SAINSHAND!CO107+'ZAMIIN UUD'!BK107)</f>
        <v>0</v>
      </c>
      <c r="AH107" s="88">
        <f>SUM(SAINSHAND!CP107+'ZAMIIN UUD'!BL107)</f>
        <v>0</v>
      </c>
      <c r="AI107" s="88">
        <f>SUM(SAINSHAND!CQ107+'ZAMIIN UUD'!BM107)</f>
        <v>0</v>
      </c>
      <c r="AJ107" s="91">
        <f t="shared" si="16"/>
        <v>0</v>
      </c>
      <c r="AK107" s="91">
        <f t="shared" si="17"/>
        <v>17780100</v>
      </c>
      <c r="AL107" s="91">
        <f t="shared" si="18"/>
        <v>17780100</v>
      </c>
      <c r="AM107" s="86">
        <f>SUM(AIRAG!X107+ALTANSHIREE!X107+DALANGARGALAN!X107+DELGEREH!X107+IHHET!X107+MANDAX!X107+ORGON!X107+SAIXANDULAAN!X107+ULAANBADRAX!X107+HATANBULAG!X107+HOBSGOL!X107+ERDENE!X107+SAINSHAND!CU107+'ZAMIIN UUD'!BQ107)</f>
        <v>0</v>
      </c>
      <c r="AN107" s="86">
        <f>SUM(AIRAG!Y107+ALTANSHIREE!Y107+DALANGARGALAN!Y107+DELGEREH!Y107+IHHET!Y107+MANDAX!Y107+ORGON!Y107+SAIXANDULAAN!Y107+ULAANBADRAX!Y107+HATANBULAG!Y107+HOBSGOL!Y107+ERDENE!Y107+SAINSHAND!CV107+'ZAMIIN UUD'!BR107)</f>
        <v>0</v>
      </c>
      <c r="AO107" s="86">
        <f>SUM(AIRAG!Z107+ALTANSHIREE!Z107+DALANGARGALAN!Z107+DELGEREH!Z107+IHHET!Z107+MANDAX!Z107+ORGON!Z107+SAIXANDULAAN!Z107+ULAANBADRAX!Z107+HATANBULAG!Z107+HOBSGOL!Z107+ERDENE!Z107+SAINSHAND!CW107+'ZAMIIN UUD'!BS107)</f>
        <v>0</v>
      </c>
      <c r="AP107" s="91">
        <f t="shared" si="19"/>
        <v>0</v>
      </c>
      <c r="AQ107" s="91">
        <f t="shared" si="20"/>
        <v>0</v>
      </c>
      <c r="AR107" s="91">
        <f t="shared" si="21"/>
        <v>0</v>
      </c>
      <c r="AS107" s="86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86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86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86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86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86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91">
        <f t="shared" si="22"/>
        <v>0</v>
      </c>
      <c r="AZ107" s="91">
        <f t="shared" si="23"/>
        <v>0</v>
      </c>
      <c r="BA107" s="91">
        <f t="shared" si="24"/>
        <v>0</v>
      </c>
      <c r="BB107" s="91">
        <f t="shared" si="25"/>
        <v>0</v>
      </c>
      <c r="BC107" s="91">
        <f t="shared" si="26"/>
        <v>17780100</v>
      </c>
      <c r="BD107" s="91">
        <f t="shared" si="27"/>
        <v>17780100</v>
      </c>
    </row>
    <row r="112" spans="1:56">
      <c r="AM112" s="113">
        <v>883120.3</v>
      </c>
    </row>
    <row r="113" spans="39:39">
      <c r="AM113" s="113">
        <f>SUM(AM82-AM112)</f>
        <v>1490898479.7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BZ66" activePane="bottomRight" state="frozen"/>
      <selection pane="topRight" activeCell="C1" sqref="C1"/>
      <selection pane="bottomLeft" activeCell="A12" sqref="A12"/>
      <selection pane="bottomRight" activeCell="BZ60" sqref="BZ60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13" customWidth="1"/>
    <col min="6" max="8" width="14.28515625" style="121" customWidth="1"/>
    <col min="9" max="23" width="14.28515625" style="113" customWidth="1"/>
    <col min="24" max="27" width="14.28515625" style="121" customWidth="1"/>
    <col min="28" max="38" width="14.28515625" style="113" customWidth="1"/>
    <col min="39" max="43" width="14.28515625" style="121" customWidth="1"/>
    <col min="44" max="53" width="14.28515625" style="136" customWidth="1"/>
    <col min="54" max="69" width="14.28515625" style="121" customWidth="1"/>
    <col min="70" max="80" width="14.28515625" style="113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90" t="s">
        <v>256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</row>
    <row r="4" spans="1:80"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>
        <f>SUM(CA8-BZ8)</f>
        <v>-33158281673.339996</v>
      </c>
    </row>
    <row r="5" spans="1:80">
      <c r="A5" s="470" t="s">
        <v>83</v>
      </c>
      <c r="B5" s="59" t="s">
        <v>80</v>
      </c>
      <c r="C5" s="478" t="s">
        <v>86</v>
      </c>
      <c r="D5" s="479"/>
      <c r="E5" s="479"/>
      <c r="F5" s="475" t="s">
        <v>92</v>
      </c>
      <c r="G5" s="476"/>
      <c r="H5" s="476"/>
      <c r="I5" s="478" t="s">
        <v>112</v>
      </c>
      <c r="J5" s="479"/>
      <c r="K5" s="480"/>
      <c r="L5" s="471" t="s">
        <v>97</v>
      </c>
      <c r="M5" s="472"/>
      <c r="N5" s="473"/>
      <c r="O5" s="475" t="s">
        <v>87</v>
      </c>
      <c r="P5" s="476"/>
      <c r="Q5" s="476"/>
      <c r="R5" s="478" t="s">
        <v>88</v>
      </c>
      <c r="S5" s="479"/>
      <c r="T5" s="480"/>
      <c r="U5" s="478" t="s">
        <v>91</v>
      </c>
      <c r="V5" s="479"/>
      <c r="W5" s="479"/>
      <c r="X5" s="459" t="s">
        <v>280</v>
      </c>
      <c r="Y5" s="460"/>
      <c r="Z5" s="461"/>
      <c r="AA5" s="478" t="s">
        <v>89</v>
      </c>
      <c r="AB5" s="479"/>
      <c r="AC5" s="479"/>
      <c r="AD5" s="474" t="s">
        <v>101</v>
      </c>
      <c r="AE5" s="474"/>
      <c r="AF5" s="474"/>
      <c r="AG5" s="474" t="s">
        <v>103</v>
      </c>
      <c r="AH5" s="474"/>
      <c r="AI5" s="474"/>
      <c r="AJ5" s="474" t="s">
        <v>102</v>
      </c>
      <c r="AK5" s="474"/>
      <c r="AL5" s="474"/>
      <c r="AM5" s="475" t="s">
        <v>104</v>
      </c>
      <c r="AN5" s="476"/>
      <c r="AO5" s="477"/>
      <c r="AP5" s="475" t="s">
        <v>257</v>
      </c>
      <c r="AQ5" s="476"/>
      <c r="AR5" s="477"/>
      <c r="AS5" s="474" t="s">
        <v>300</v>
      </c>
      <c r="AT5" s="474"/>
      <c r="AU5" s="474"/>
      <c r="AV5" s="474" t="s">
        <v>302</v>
      </c>
      <c r="AW5" s="474"/>
      <c r="AX5" s="474"/>
      <c r="AY5" s="476" t="s">
        <v>301</v>
      </c>
      <c r="AZ5" s="476"/>
      <c r="BA5" s="477"/>
      <c r="BB5" s="478" t="s">
        <v>263</v>
      </c>
      <c r="BC5" s="479"/>
      <c r="BD5" s="480"/>
      <c r="BE5" s="484" t="s">
        <v>109</v>
      </c>
      <c r="BF5" s="485"/>
      <c r="BG5" s="486"/>
      <c r="BH5" s="484" t="s">
        <v>108</v>
      </c>
      <c r="BI5" s="485"/>
      <c r="BJ5" s="486"/>
      <c r="BK5" s="484" t="s">
        <v>280</v>
      </c>
      <c r="BL5" s="485"/>
      <c r="BM5" s="486"/>
      <c r="BN5" s="484" t="s">
        <v>268</v>
      </c>
      <c r="BO5" s="485"/>
      <c r="BP5" s="486"/>
      <c r="BQ5" s="481" t="s">
        <v>154</v>
      </c>
      <c r="BR5" s="482"/>
      <c r="BS5" s="483"/>
      <c r="BT5" s="487" t="s">
        <v>166</v>
      </c>
      <c r="BU5" s="488"/>
      <c r="BV5" s="489"/>
      <c r="BW5" s="490" t="s">
        <v>164</v>
      </c>
      <c r="BX5" s="490"/>
      <c r="BY5" s="490"/>
      <c r="BZ5" s="481" t="s">
        <v>3</v>
      </c>
      <c r="CA5" s="482"/>
      <c r="CB5" s="483"/>
    </row>
    <row r="6" spans="1:80" s="12" customFormat="1">
      <c r="A6" s="470"/>
      <c r="B6" s="41" t="s">
        <v>79</v>
      </c>
      <c r="C6" s="191" t="s">
        <v>114</v>
      </c>
      <c r="D6" s="191" t="s">
        <v>115</v>
      </c>
      <c r="E6" s="191" t="s">
        <v>116</v>
      </c>
      <c r="F6" s="191" t="s">
        <v>114</v>
      </c>
      <c r="G6" s="191" t="s">
        <v>115</v>
      </c>
      <c r="H6" s="191" t="s">
        <v>116</v>
      </c>
      <c r="I6" s="191" t="s">
        <v>114</v>
      </c>
      <c r="J6" s="191" t="s">
        <v>115</v>
      </c>
      <c r="K6" s="191" t="s">
        <v>116</v>
      </c>
      <c r="L6" s="191" t="s">
        <v>114</v>
      </c>
      <c r="M6" s="191" t="s">
        <v>115</v>
      </c>
      <c r="N6" s="191" t="s">
        <v>116</v>
      </c>
      <c r="O6" s="191" t="s">
        <v>114</v>
      </c>
      <c r="P6" s="191" t="s">
        <v>115</v>
      </c>
      <c r="Q6" s="191" t="s">
        <v>116</v>
      </c>
      <c r="R6" s="191" t="s">
        <v>114</v>
      </c>
      <c r="S6" s="191" t="s">
        <v>115</v>
      </c>
      <c r="T6" s="191" t="s">
        <v>116</v>
      </c>
      <c r="U6" s="191" t="s">
        <v>114</v>
      </c>
      <c r="V6" s="191" t="s">
        <v>115</v>
      </c>
      <c r="W6" s="191" t="s">
        <v>116</v>
      </c>
      <c r="X6" s="191" t="s">
        <v>114</v>
      </c>
      <c r="Y6" s="191" t="s">
        <v>115</v>
      </c>
      <c r="Z6" s="191" t="s">
        <v>116</v>
      </c>
      <c r="AA6" s="191" t="s">
        <v>114</v>
      </c>
      <c r="AB6" s="191" t="s">
        <v>115</v>
      </c>
      <c r="AC6" s="191" t="s">
        <v>116</v>
      </c>
      <c r="AD6" s="191" t="s">
        <v>114</v>
      </c>
      <c r="AE6" s="191" t="s">
        <v>115</v>
      </c>
      <c r="AF6" s="191" t="s">
        <v>116</v>
      </c>
      <c r="AG6" s="191" t="s">
        <v>114</v>
      </c>
      <c r="AH6" s="191" t="s">
        <v>115</v>
      </c>
      <c r="AI6" s="191" t="s">
        <v>116</v>
      </c>
      <c r="AJ6" s="191" t="s">
        <v>114</v>
      </c>
      <c r="AK6" s="191" t="s">
        <v>115</v>
      </c>
      <c r="AL6" s="191" t="s">
        <v>116</v>
      </c>
      <c r="AM6" s="191" t="s">
        <v>114</v>
      </c>
      <c r="AN6" s="191" t="s">
        <v>115</v>
      </c>
      <c r="AO6" s="191" t="s">
        <v>116</v>
      </c>
      <c r="AP6" s="191" t="s">
        <v>114</v>
      </c>
      <c r="AQ6" s="191" t="s">
        <v>115</v>
      </c>
      <c r="AR6" s="191" t="s">
        <v>116</v>
      </c>
      <c r="AS6" s="191" t="s">
        <v>114</v>
      </c>
      <c r="AT6" s="191" t="s">
        <v>115</v>
      </c>
      <c r="AU6" s="191" t="s">
        <v>116</v>
      </c>
      <c r="AV6" s="191" t="s">
        <v>114</v>
      </c>
      <c r="AW6" s="191" t="s">
        <v>115</v>
      </c>
      <c r="AX6" s="191" t="s">
        <v>116</v>
      </c>
      <c r="AY6" s="191" t="s">
        <v>114</v>
      </c>
      <c r="AZ6" s="191" t="s">
        <v>115</v>
      </c>
      <c r="BA6" s="191" t="s">
        <v>116</v>
      </c>
      <c r="BB6" s="191" t="s">
        <v>114</v>
      </c>
      <c r="BC6" s="191" t="s">
        <v>115</v>
      </c>
      <c r="BD6" s="191" t="s">
        <v>116</v>
      </c>
      <c r="BE6" s="191" t="s">
        <v>114</v>
      </c>
      <c r="BF6" s="191" t="s">
        <v>115</v>
      </c>
      <c r="BG6" s="191" t="s">
        <v>116</v>
      </c>
      <c r="BH6" s="191" t="s">
        <v>114</v>
      </c>
      <c r="BI6" s="191" t="s">
        <v>115</v>
      </c>
      <c r="BJ6" s="191" t="s">
        <v>116</v>
      </c>
      <c r="BK6" s="191" t="s">
        <v>114</v>
      </c>
      <c r="BL6" s="191" t="s">
        <v>115</v>
      </c>
      <c r="BM6" s="191" t="s">
        <v>116</v>
      </c>
      <c r="BN6" s="191" t="s">
        <v>114</v>
      </c>
      <c r="BO6" s="191" t="s">
        <v>115</v>
      </c>
      <c r="BP6" s="191" t="s">
        <v>116</v>
      </c>
      <c r="BQ6" s="192" t="s">
        <v>114</v>
      </c>
      <c r="BR6" s="192" t="s">
        <v>115</v>
      </c>
      <c r="BS6" s="192" t="s">
        <v>116</v>
      </c>
      <c r="BT6" s="191" t="s">
        <v>114</v>
      </c>
      <c r="BU6" s="191" t="s">
        <v>115</v>
      </c>
      <c r="BV6" s="191" t="s">
        <v>116</v>
      </c>
      <c r="BW6" s="192" t="s">
        <v>114</v>
      </c>
      <c r="BX6" s="192" t="s">
        <v>115</v>
      </c>
      <c r="BY6" s="192" t="s">
        <v>116</v>
      </c>
      <c r="BZ6" s="192" t="s">
        <v>114</v>
      </c>
      <c r="CA6" s="192" t="s">
        <v>115</v>
      </c>
      <c r="CB6" s="192" t="s">
        <v>116</v>
      </c>
    </row>
    <row r="7" spans="1:80">
      <c r="A7" s="437" t="s">
        <v>122</v>
      </c>
      <c r="B7" s="438"/>
      <c r="C7" s="134"/>
      <c r="D7" s="134">
        <f>SUM(C7+D79-D8)</f>
        <v>121807596.41000009</v>
      </c>
      <c r="E7" s="186">
        <f>SUM(D7-C7)</f>
        <v>121807596.41000009</v>
      </c>
      <c r="F7" s="134"/>
      <c r="G7" s="134">
        <f>SUM(F7+G79-G8)</f>
        <v>412830153.77000046</v>
      </c>
      <c r="H7" s="186">
        <f>SUM(G7-F7)</f>
        <v>412830153.77000046</v>
      </c>
      <c r="I7" s="134"/>
      <c r="J7" s="134">
        <f>SUM(I7+J79-J8)</f>
        <v>2820497.1099998951</v>
      </c>
      <c r="K7" s="186">
        <f>SUM(J7-I7)</f>
        <v>2820497.1099998951</v>
      </c>
      <c r="L7" s="134"/>
      <c r="M7" s="134">
        <f>SUM(L7+M79-M8)</f>
        <v>6846341.5199999809</v>
      </c>
      <c r="N7" s="186">
        <f>SUM(M7-L7)</f>
        <v>6846341.5199999809</v>
      </c>
      <c r="O7" s="134"/>
      <c r="P7" s="134">
        <f>SUM(O7+P79-P8)</f>
        <v>24662906.640000105</v>
      </c>
      <c r="Q7" s="186">
        <f>SUM(P7-O7)</f>
        <v>24662906.640000105</v>
      </c>
      <c r="R7" s="134"/>
      <c r="S7" s="134">
        <f>SUM(R7+S79-S8)</f>
        <v>22245315.770000011</v>
      </c>
      <c r="T7" s="186">
        <f>SUM(S7-R7)</f>
        <v>22245315.770000011</v>
      </c>
      <c r="U7" s="134"/>
      <c r="V7" s="134">
        <f>SUM(U7+V79-V8)</f>
        <v>9200000</v>
      </c>
      <c r="W7" s="186">
        <f>SUM(V7-U7)</f>
        <v>9200000</v>
      </c>
      <c r="X7" s="134"/>
      <c r="Y7" s="134">
        <f>SUM(X7+Y79-Y8)</f>
        <v>0</v>
      </c>
      <c r="Z7" s="186">
        <f>SUM(Y7-X7)</f>
        <v>0</v>
      </c>
      <c r="AA7" s="134"/>
      <c r="AB7" s="134">
        <f>SUM(AA7+AB79-AB8)</f>
        <v>1131061493.3999996</v>
      </c>
      <c r="AC7" s="186">
        <f>SUM(AB7-AA7)</f>
        <v>1131061493.3999996</v>
      </c>
      <c r="AD7" s="134"/>
      <c r="AE7" s="134">
        <f>SUM(AD7+AE79-AE8)</f>
        <v>3715299.299999997</v>
      </c>
      <c r="AF7" s="186">
        <f>SUM(AE7-AD7)</f>
        <v>3715299.299999997</v>
      </c>
      <c r="AG7" s="134"/>
      <c r="AH7" s="134">
        <f>SUM(AG7+AH79-AH8)</f>
        <v>4489906.2900000066</v>
      </c>
      <c r="AI7" s="186">
        <f>SUM(AH7-AG7)</f>
        <v>4489906.2900000066</v>
      </c>
      <c r="AJ7" s="134"/>
      <c r="AK7" s="134">
        <f>SUM(AJ7+AK79-AK8)</f>
        <v>7735038.549999997</v>
      </c>
      <c r="AL7" s="186">
        <f>SUM(AK7-AJ7)</f>
        <v>7735038.549999997</v>
      </c>
      <c r="AM7" s="134"/>
      <c r="AN7" s="134">
        <f>SUM(AM7+AN79-AN8)</f>
        <v>3559641.6600000262</v>
      </c>
      <c r="AO7" s="186">
        <f>SUM(AN7-AM7)</f>
        <v>3559641.6600000262</v>
      </c>
      <c r="AP7" s="134"/>
      <c r="AQ7" s="134">
        <f>SUM(AP7+AQ79-AQ8)</f>
        <v>36151731.519999981</v>
      </c>
      <c r="AR7" s="186">
        <f>SUM(AQ7-AP7)</f>
        <v>36151731.519999981</v>
      </c>
      <c r="AS7" s="134"/>
      <c r="AT7" s="134">
        <f>SUM(AS7+AT79-AT8)</f>
        <v>0</v>
      </c>
      <c r="AU7" s="186">
        <f>SUM(AT7-AS7)</f>
        <v>0</v>
      </c>
      <c r="AV7" s="134"/>
      <c r="AW7" s="134">
        <f>SUM(AV7+AW79-AW8)</f>
        <v>1075104.7599999905</v>
      </c>
      <c r="AX7" s="186">
        <f>SUM(AW7-AV7)</f>
        <v>1075104.7599999905</v>
      </c>
      <c r="AY7" s="134"/>
      <c r="AZ7" s="134">
        <f>SUM(AY7+AZ79-AZ8)</f>
        <v>239059.6400000006</v>
      </c>
      <c r="BA7" s="186">
        <f>SUM(AZ7-AY7)</f>
        <v>239059.6400000006</v>
      </c>
      <c r="BB7" s="134"/>
      <c r="BC7" s="134">
        <f>SUM(BB7+BC79-BC8)</f>
        <v>0</v>
      </c>
      <c r="BD7" s="186">
        <f>SUM(BC7-BB7)</f>
        <v>0</v>
      </c>
      <c r="BE7" s="134"/>
      <c r="BF7" s="134">
        <f>SUM(BE7+BF79-BF8)</f>
        <v>0</v>
      </c>
      <c r="BG7" s="186">
        <f>SUM(BF7-BE7)</f>
        <v>0</v>
      </c>
      <c r="BH7" s="186"/>
      <c r="BI7" s="134">
        <f>SUM(BH7+BI79-BI8)</f>
        <v>0</v>
      </c>
      <c r="BJ7" s="186">
        <f>SUM(BI7-BH7)</f>
        <v>0</v>
      </c>
      <c r="BK7" s="186"/>
      <c r="BL7" s="134">
        <f>SUM(BK7+BL79-BL8)</f>
        <v>0</v>
      </c>
      <c r="BM7" s="186">
        <f>SUM(BL7-BK7)</f>
        <v>0</v>
      </c>
      <c r="BN7" s="134"/>
      <c r="BO7" s="134">
        <f>SUM(BN7+BO79-BO8)</f>
        <v>29644097</v>
      </c>
      <c r="BP7" s="186">
        <f>SUM(BO7-BN7)</f>
        <v>29644097</v>
      </c>
      <c r="BQ7" s="193">
        <f>SUM(C7+F7+I7+L7+O7+R7+U7+X7+AA7+AD7+AG7+AJ7+AM7+AP7+BB7+BE7+BN7+AS7+AV7+AY7+BH7+BK7)</f>
        <v>0</v>
      </c>
      <c r="BR7" s="193">
        <f>SUM(D7+G7+J7+M7+P7+S7+V7+Y7+AB7+AE7+AH7+AK7+AN7+AQ7+BC7+BF7+BO7+AT7+AW7+AZ7+BI7+BL7)</f>
        <v>1818084183.3400002</v>
      </c>
      <c r="BS7" s="193">
        <f>SUM(E7+H7+K7+N7+Q7+T7+W7+Z7+AC7+AF7+AI7+AL7+AO7+AR7+BD7+BG7+BP7+AU7+AX7+BA7+BJ7+BM7)</f>
        <v>1818084183.3400002</v>
      </c>
      <c r="BT7" s="134"/>
      <c r="BU7" s="134">
        <f>SUM(BT7+BU79-BU8)</f>
        <v>14226841417.75</v>
      </c>
      <c r="BV7" s="186"/>
      <c r="BW7" s="193">
        <f t="shared" ref="BW7:BW38" si="0">SUM(BT7)</f>
        <v>0</v>
      </c>
      <c r="BX7" s="193">
        <f t="shared" ref="BX7:BY73" si="1">SUM(BU7)</f>
        <v>14226841417.75</v>
      </c>
      <c r="BY7" s="194">
        <f t="shared" si="1"/>
        <v>0</v>
      </c>
      <c r="BZ7" s="193">
        <f>SUM(BQ7+BW7)</f>
        <v>0</v>
      </c>
      <c r="CA7" s="193">
        <f>SUM(BR7+BX7)</f>
        <v>16044925601.09</v>
      </c>
      <c r="CB7" s="194">
        <f>SUM(BS7+BY7)</f>
        <v>1818084183.3400002</v>
      </c>
    </row>
    <row r="8" spans="1:80" s="188" customFormat="1">
      <c r="A8" s="57">
        <v>1</v>
      </c>
      <c r="B8" s="58" t="s">
        <v>4</v>
      </c>
      <c r="C8" s="88">
        <f>SUM(C9+C75)</f>
        <v>1333720800</v>
      </c>
      <c r="D8" s="88">
        <f>SUM(D9+D75)</f>
        <v>1042938003.5899999</v>
      </c>
      <c r="E8" s="176">
        <f t="shared" ref="E8:E74" si="2">SUM(D8-C8)</f>
        <v>-290782796.41000009</v>
      </c>
      <c r="F8" s="88">
        <f>SUM(F9+F75)</f>
        <v>3942251900</v>
      </c>
      <c r="G8" s="88">
        <f>SUM(G9+G75)</f>
        <v>2466906246.2299995</v>
      </c>
      <c r="H8" s="176">
        <f t="shared" ref="H8:H74" si="3">SUM(G8-F8)</f>
        <v>-1475345653.7700005</v>
      </c>
      <c r="I8" s="88">
        <f>SUM(I9+I75)</f>
        <v>771473500</v>
      </c>
      <c r="J8" s="88">
        <f>SUM(J9+J75)</f>
        <v>744626580.8900001</v>
      </c>
      <c r="K8" s="176">
        <f t="shared" ref="K8:K74" si="4">SUM(J8-I8)</f>
        <v>-26846919.109999895</v>
      </c>
      <c r="L8" s="88">
        <f>SUM(L9+L75)</f>
        <v>239854700</v>
      </c>
      <c r="M8" s="88">
        <f>SUM(M9+M75)</f>
        <v>136273258.48000002</v>
      </c>
      <c r="N8" s="176">
        <f t="shared" ref="N8:N74" si="5">SUM(M8-L8)</f>
        <v>-103581441.51999998</v>
      </c>
      <c r="O8" s="88">
        <f>SUM(O9+O75)</f>
        <v>971576000</v>
      </c>
      <c r="P8" s="88">
        <f>SUM(P9+P75)</f>
        <v>692685493.3599999</v>
      </c>
      <c r="Q8" s="176">
        <f t="shared" ref="Q8:Q74" si="6">SUM(P8-O8)</f>
        <v>-278890506.6400001</v>
      </c>
      <c r="R8" s="88">
        <f>SUM(R9+R75)</f>
        <v>314025600</v>
      </c>
      <c r="S8" s="88">
        <f>SUM(S9+S75)</f>
        <v>219929684.22999999</v>
      </c>
      <c r="T8" s="176">
        <f t="shared" ref="T8:T74" si="7">SUM(S8-R8)</f>
        <v>-94095915.770000011</v>
      </c>
      <c r="U8" s="88">
        <f>SUM(U9+U75)</f>
        <v>73200000</v>
      </c>
      <c r="V8" s="88">
        <f>SUM(V9+V75)</f>
        <v>18000000</v>
      </c>
      <c r="W8" s="176">
        <f t="shared" ref="W8:W74" si="8">SUM(V8-U8)</f>
        <v>-55200000</v>
      </c>
      <c r="X8" s="88">
        <f>SUM(X9+X75)</f>
        <v>0</v>
      </c>
      <c r="Y8" s="88">
        <f>SUM(Y9+Y75)</f>
        <v>0</v>
      </c>
      <c r="Z8" s="176">
        <f t="shared" ref="Z8:Z74" si="9">SUM(Y8-X8)</f>
        <v>0</v>
      </c>
      <c r="AA8" s="88">
        <f>SUM(AA9+AA75)</f>
        <v>25348810000</v>
      </c>
      <c r="AB8" s="88">
        <f>SUM(AB9+AB75)</f>
        <v>12273569805.6</v>
      </c>
      <c r="AC8" s="176">
        <f t="shared" ref="AC8:AC74" si="10">SUM(AB8-AA8)</f>
        <v>-13075240194.4</v>
      </c>
      <c r="AD8" s="88">
        <f>SUM(AD9+AD75)</f>
        <v>45741400</v>
      </c>
      <c r="AE8" s="88">
        <f>SUM(AE9+AE75)</f>
        <v>42026100.700000003</v>
      </c>
      <c r="AF8" s="176">
        <f t="shared" ref="AF8:AF74" si="11">SUM(AE8-AD8)</f>
        <v>-3715299.299999997</v>
      </c>
      <c r="AG8" s="88">
        <f>SUM(AG9+AG75)</f>
        <v>117624800</v>
      </c>
      <c r="AH8" s="88">
        <f>SUM(AH9+AH75)</f>
        <v>113134893.70999999</v>
      </c>
      <c r="AI8" s="176">
        <f t="shared" ref="AI8:AI74" si="12">SUM(AH8-AG8)</f>
        <v>-4489906.2900000066</v>
      </c>
      <c r="AJ8" s="88">
        <f>SUM(AJ9+AJ75)</f>
        <v>44906900</v>
      </c>
      <c r="AK8" s="88">
        <f>SUM(AK9+AK75)</f>
        <v>37171861.450000003</v>
      </c>
      <c r="AL8" s="176">
        <f t="shared" ref="AL8:AL74" si="13">SUM(AK8-AJ8)</f>
        <v>-7735038.549999997</v>
      </c>
      <c r="AM8" s="88">
        <f>SUM(AM9+AM75)</f>
        <v>324735000</v>
      </c>
      <c r="AN8" s="88">
        <f>SUM(AN9+AN75)</f>
        <v>321175358.33999997</v>
      </c>
      <c r="AO8" s="176">
        <f t="shared" ref="AO8:AO74" si="14">SUM(AN8-AM8)</f>
        <v>-3559641.6600000262</v>
      </c>
      <c r="AP8" s="88">
        <f>SUM(AP9+AP75)</f>
        <v>177694700</v>
      </c>
      <c r="AQ8" s="88">
        <f>SUM(AQ9+AQ75)</f>
        <v>141542968.48000002</v>
      </c>
      <c r="AR8" s="176">
        <f t="shared" ref="AR8:AR74" si="15">SUM(AQ8-AP8)</f>
        <v>-36151731.519999981</v>
      </c>
      <c r="AS8" s="88">
        <f>SUM(AS9+AS75)</f>
        <v>668150700</v>
      </c>
      <c r="AT8" s="88">
        <f>SUM(AT9+AT75)</f>
        <v>668150700</v>
      </c>
      <c r="AU8" s="176">
        <f t="shared" ref="AU8" si="16">SUM(AT8-AS8)</f>
        <v>0</v>
      </c>
      <c r="AV8" s="88">
        <f>SUM(AV9+AV75)</f>
        <v>216900000</v>
      </c>
      <c r="AW8" s="88">
        <f>SUM(AW9+AW75)</f>
        <v>215824895.24000001</v>
      </c>
      <c r="AX8" s="176">
        <f t="shared" ref="AX8" si="17">SUM(AW8-AV8)</f>
        <v>-1075104.7599999905</v>
      </c>
      <c r="AY8" s="88">
        <f>SUM(AY9+AY75)</f>
        <v>37904600</v>
      </c>
      <c r="AZ8" s="88">
        <f>SUM(AZ9+AZ75)</f>
        <v>37665540.359999999</v>
      </c>
      <c r="BA8" s="176">
        <f t="shared" ref="BA8" si="18">SUM(AZ8-AY8)</f>
        <v>-239059.6400000006</v>
      </c>
      <c r="BB8" s="88">
        <f>SUM(BB9+BB75)</f>
        <v>4665587400</v>
      </c>
      <c r="BC8" s="88">
        <f>SUM(BC9+BC75)</f>
        <v>0</v>
      </c>
      <c r="BD8" s="176">
        <f t="shared" ref="BD8:BD74" si="19">SUM(BC8-BB8)</f>
        <v>-4665587400</v>
      </c>
      <c r="BE8" s="88">
        <f>SUM(BE9+BE75)</f>
        <v>198234600</v>
      </c>
      <c r="BF8" s="88">
        <f>SUM(BF9+BF75)</f>
        <v>0</v>
      </c>
      <c r="BG8" s="176">
        <f t="shared" ref="BG8:BG74" si="20">SUM(BF8-BE8)</f>
        <v>-198234600</v>
      </c>
      <c r="BH8" s="88">
        <f>SUM(BH9+BH75)</f>
        <v>51814100</v>
      </c>
      <c r="BI8" s="88">
        <f>SUM(BI9+BI75)</f>
        <v>0</v>
      </c>
      <c r="BJ8" s="176">
        <f t="shared" ref="BJ8:BJ60" si="21">SUM(BI8-BH8)</f>
        <v>-51814100</v>
      </c>
      <c r="BK8" s="88">
        <f>SUM(BK9+BK75)</f>
        <v>406243800</v>
      </c>
      <c r="BL8" s="88">
        <f>SUM(BL9+BL75)</f>
        <v>0</v>
      </c>
      <c r="BM8" s="176">
        <f t="shared" ref="BM8" si="22">SUM(BL8-BK8)</f>
        <v>-406243800</v>
      </c>
      <c r="BN8" s="88">
        <f>SUM(BN9+BN75)</f>
        <v>214790700</v>
      </c>
      <c r="BO8" s="88">
        <f>SUM(BO9+BO75)</f>
        <v>150612503</v>
      </c>
      <c r="BP8" s="176">
        <f t="shared" ref="BP8:BP74" si="23">SUM(BO8-BN8)</f>
        <v>-64178197</v>
      </c>
      <c r="BQ8" s="90">
        <f t="shared" ref="BQ8:BQ39" si="24">SUM(C8+F8+I8+L8+O8+R8+U8+X8+AA8+AD8+AG8+AJ8+AM8+AP8+BB8+BE8+BH8+BN8+AS8+AY8+BK8+AV8)</f>
        <v>40165241200</v>
      </c>
      <c r="BR8" s="90">
        <f t="shared" ref="BR8:BR39" si="25">SUM(D8+G8+J8+M8+P8+S8+V8+Y8+AB8+AE8+AH8+AK8+AN8+AQ8+BC8+BF8+BI8+BO8+AT8+AZ8+BL8+AW8)</f>
        <v>19322233893.660004</v>
      </c>
      <c r="BS8" s="90">
        <f t="shared" ref="BS8:BS39" si="26">SUM(E8+H8+K8+N8+Q8+T8+W8+Z8+AC8+AF8+AI8+AL8+AO8+AR8+BD8+BG8+BJ8+BP8+AU8+BA8+BM8+AX8)</f>
        <v>-20843007306.34</v>
      </c>
      <c r="BT8" s="88">
        <f>SUM(BT9+BT75)</f>
        <v>12959806400</v>
      </c>
      <c r="BU8" s="88">
        <f>SUM(BU9+BU75)</f>
        <v>644532033</v>
      </c>
      <c r="BV8" s="176">
        <f t="shared" ref="BV8:BV74" si="27">SUM(BU8-BT8)</f>
        <v>-12315274367</v>
      </c>
      <c r="BW8" s="90">
        <f t="shared" si="0"/>
        <v>12959806400</v>
      </c>
      <c r="BX8" s="90">
        <f t="shared" si="1"/>
        <v>644532033</v>
      </c>
      <c r="BY8" s="90">
        <f t="shared" si="1"/>
        <v>-12315274367</v>
      </c>
      <c r="BZ8" s="163">
        <f>SUM(BQ8+BW8)</f>
        <v>53125047600</v>
      </c>
      <c r="CA8" s="90">
        <f>SUM(BR8+BX8)</f>
        <v>19966765926.660004</v>
      </c>
      <c r="CB8" s="90">
        <f t="shared" ref="CB8:CB74" si="28">SUM(BS8+BY8)</f>
        <v>-33158281673.34</v>
      </c>
    </row>
    <row r="9" spans="1:80" s="188" customFormat="1">
      <c r="A9" s="57">
        <v>2</v>
      </c>
      <c r="B9" s="58" t="s">
        <v>5</v>
      </c>
      <c r="C9" s="88">
        <f>SUM(C10+C63+C66+C61)</f>
        <v>1333720800</v>
      </c>
      <c r="D9" s="88">
        <f t="shared" ref="D9:BP9" si="29">SUM(D10+D63+D66+D61)</f>
        <v>1042938003.5899999</v>
      </c>
      <c r="E9" s="88">
        <f t="shared" si="29"/>
        <v>-290782796.41000009</v>
      </c>
      <c r="F9" s="88">
        <f t="shared" ref="F9" si="30">SUM(F10+F63+F66+F61)</f>
        <v>3942251900</v>
      </c>
      <c r="G9" s="88">
        <f>SUM(G10+G63+G66+G61)</f>
        <v>2466906246.2299995</v>
      </c>
      <c r="H9" s="88">
        <f t="shared" ref="H9" si="31">SUM(H10+H63+H66+H61)</f>
        <v>-1475345653.7700005</v>
      </c>
      <c r="I9" s="88">
        <f t="shared" si="29"/>
        <v>771473500</v>
      </c>
      <c r="J9" s="88">
        <f t="shared" si="29"/>
        <v>744626580.8900001</v>
      </c>
      <c r="K9" s="88">
        <f t="shared" si="29"/>
        <v>-26846919.109999895</v>
      </c>
      <c r="L9" s="88">
        <f t="shared" si="29"/>
        <v>239854700</v>
      </c>
      <c r="M9" s="88">
        <f t="shared" si="29"/>
        <v>136273258.48000002</v>
      </c>
      <c r="N9" s="88">
        <f t="shared" si="29"/>
        <v>-103581441.51999998</v>
      </c>
      <c r="O9" s="88">
        <f t="shared" si="29"/>
        <v>971576000</v>
      </c>
      <c r="P9" s="88">
        <f t="shared" si="29"/>
        <v>692685493.3599999</v>
      </c>
      <c r="Q9" s="88">
        <f t="shared" si="29"/>
        <v>-278890506.6400001</v>
      </c>
      <c r="R9" s="88">
        <f t="shared" si="29"/>
        <v>314025600</v>
      </c>
      <c r="S9" s="88">
        <f t="shared" si="29"/>
        <v>219929684.22999999</v>
      </c>
      <c r="T9" s="88">
        <f t="shared" si="29"/>
        <v>-94095915.770000011</v>
      </c>
      <c r="U9" s="88">
        <f t="shared" si="29"/>
        <v>73200000</v>
      </c>
      <c r="V9" s="88">
        <f t="shared" si="29"/>
        <v>18000000</v>
      </c>
      <c r="W9" s="88">
        <f t="shared" si="29"/>
        <v>-55200000</v>
      </c>
      <c r="X9" s="88">
        <f t="shared" si="29"/>
        <v>0</v>
      </c>
      <c r="Y9" s="88">
        <f t="shared" si="29"/>
        <v>0</v>
      </c>
      <c r="Z9" s="88">
        <f t="shared" si="29"/>
        <v>0</v>
      </c>
      <c r="AA9" s="88">
        <f t="shared" si="29"/>
        <v>8227701800</v>
      </c>
      <c r="AB9" s="88">
        <f t="shared" si="29"/>
        <v>4875660893.6000004</v>
      </c>
      <c r="AC9" s="88">
        <f t="shared" si="29"/>
        <v>-3352040906.3999996</v>
      </c>
      <c r="AD9" s="88">
        <f t="shared" si="29"/>
        <v>45741400</v>
      </c>
      <c r="AE9" s="88">
        <f t="shared" si="29"/>
        <v>42026100.700000003</v>
      </c>
      <c r="AF9" s="88">
        <f t="shared" si="29"/>
        <v>-3715299.299999997</v>
      </c>
      <c r="AG9" s="88">
        <f t="shared" si="29"/>
        <v>117624800</v>
      </c>
      <c r="AH9" s="88">
        <f t="shared" si="29"/>
        <v>113134893.70999999</v>
      </c>
      <c r="AI9" s="88">
        <f t="shared" si="29"/>
        <v>-4489906.2900000066</v>
      </c>
      <c r="AJ9" s="88">
        <f t="shared" si="29"/>
        <v>44906900</v>
      </c>
      <c r="AK9" s="88">
        <f t="shared" si="29"/>
        <v>37171861.450000003</v>
      </c>
      <c r="AL9" s="88">
        <f t="shared" si="29"/>
        <v>-7735038.549999997</v>
      </c>
      <c r="AM9" s="88">
        <f t="shared" si="29"/>
        <v>324735000</v>
      </c>
      <c r="AN9" s="88">
        <f t="shared" si="29"/>
        <v>321175358.33999997</v>
      </c>
      <c r="AO9" s="88">
        <f t="shared" si="29"/>
        <v>-3559641.6600000262</v>
      </c>
      <c r="AP9" s="88">
        <f t="shared" si="29"/>
        <v>177694700</v>
      </c>
      <c r="AQ9" s="88">
        <f t="shared" si="29"/>
        <v>141542968.48000002</v>
      </c>
      <c r="AR9" s="88">
        <f t="shared" si="29"/>
        <v>-36151731.519999981</v>
      </c>
      <c r="AS9" s="88">
        <f t="shared" ref="AS9:BA9" si="32">SUM(AS10+AS63+AS66+AS61)</f>
        <v>668150700</v>
      </c>
      <c r="AT9" s="88">
        <f t="shared" si="32"/>
        <v>668150700</v>
      </c>
      <c r="AU9" s="88">
        <f t="shared" si="32"/>
        <v>0</v>
      </c>
      <c r="AV9" s="88">
        <f t="shared" ref="AV9:AX9" si="33">SUM(AV10+AV63+AV66+AV61)</f>
        <v>216900000</v>
      </c>
      <c r="AW9" s="88">
        <f t="shared" si="33"/>
        <v>215824895.24000001</v>
      </c>
      <c r="AX9" s="88">
        <f t="shared" si="33"/>
        <v>-1075104.7599999905</v>
      </c>
      <c r="AY9" s="88">
        <f t="shared" si="32"/>
        <v>37904600</v>
      </c>
      <c r="AZ9" s="88">
        <f t="shared" si="32"/>
        <v>37665540.359999999</v>
      </c>
      <c r="BA9" s="88">
        <f t="shared" si="32"/>
        <v>-239059.6400000006</v>
      </c>
      <c r="BB9" s="88">
        <f t="shared" si="29"/>
        <v>4665587400</v>
      </c>
      <c r="BC9" s="88">
        <f t="shared" si="29"/>
        <v>0</v>
      </c>
      <c r="BD9" s="88">
        <f t="shared" si="29"/>
        <v>-4665587400</v>
      </c>
      <c r="BE9" s="88">
        <f t="shared" si="29"/>
        <v>198234600</v>
      </c>
      <c r="BF9" s="88">
        <f t="shared" si="29"/>
        <v>0</v>
      </c>
      <c r="BG9" s="88">
        <f t="shared" si="29"/>
        <v>-198234600</v>
      </c>
      <c r="BH9" s="88">
        <f t="shared" ref="BH9:BJ9" si="34">SUM(BH10+BH63+BH66+BH61)</f>
        <v>51814100</v>
      </c>
      <c r="BI9" s="88">
        <f t="shared" si="34"/>
        <v>0</v>
      </c>
      <c r="BJ9" s="88">
        <f t="shared" si="34"/>
        <v>-51814100</v>
      </c>
      <c r="BK9" s="88">
        <f t="shared" ref="BK9:BM9" si="35">SUM(BK10+BK63+BK66+BK61)</f>
        <v>406243800</v>
      </c>
      <c r="BL9" s="88">
        <f t="shared" si="35"/>
        <v>0</v>
      </c>
      <c r="BM9" s="88">
        <f t="shared" si="35"/>
        <v>-406243800</v>
      </c>
      <c r="BN9" s="88">
        <f t="shared" si="29"/>
        <v>214790700</v>
      </c>
      <c r="BO9" s="88">
        <f t="shared" si="29"/>
        <v>150612503</v>
      </c>
      <c r="BP9" s="88">
        <f t="shared" si="29"/>
        <v>-64178197</v>
      </c>
      <c r="BQ9" s="90">
        <f t="shared" si="24"/>
        <v>23044133000</v>
      </c>
      <c r="BR9" s="90">
        <f t="shared" si="25"/>
        <v>11924324981.660002</v>
      </c>
      <c r="BS9" s="90">
        <f t="shared" si="26"/>
        <v>-11119808018.34</v>
      </c>
      <c r="BT9" s="88">
        <f t="shared" ref="BT9:BY9" si="36">SUM(BT10+BT63+BT66+BT61)</f>
        <v>12959806400</v>
      </c>
      <c r="BU9" s="88">
        <f t="shared" si="36"/>
        <v>644532033</v>
      </c>
      <c r="BV9" s="88">
        <f t="shared" si="36"/>
        <v>-12315274367</v>
      </c>
      <c r="BW9" s="88">
        <f t="shared" si="36"/>
        <v>12959806400</v>
      </c>
      <c r="BX9" s="88">
        <f t="shared" si="36"/>
        <v>644532033</v>
      </c>
      <c r="BY9" s="88">
        <f t="shared" si="36"/>
        <v>-12315274367</v>
      </c>
      <c r="BZ9" s="90">
        <f t="shared" ref="BZ9" si="37">SUM(BQ9+BW9)</f>
        <v>36003939400</v>
      </c>
      <c r="CA9" s="90">
        <f t="shared" ref="CA9" si="38">SUM(BR9+BX9)</f>
        <v>12568857014.660002</v>
      </c>
      <c r="CB9" s="90">
        <f t="shared" ref="CB9" si="39">SUM(BS9+BY9)</f>
        <v>-23435082385.34</v>
      </c>
    </row>
    <row r="10" spans="1:80" s="188" customFormat="1">
      <c r="A10" s="57">
        <v>3</v>
      </c>
      <c r="B10" s="58" t="s">
        <v>6</v>
      </c>
      <c r="C10" s="88">
        <f>SUM(C11+C17+C23+C28+C35+C39+C44+C48+C58)</f>
        <v>1323720800</v>
      </c>
      <c r="D10" s="88">
        <f>SUM(D11+D17+D23+D28+D35+D39+D44+D48+D58)</f>
        <v>1037293863.5899999</v>
      </c>
      <c r="E10" s="176">
        <f t="shared" si="2"/>
        <v>-286426936.41000009</v>
      </c>
      <c r="F10" s="88">
        <f>SUM(F11+F17+F23+F28+F35+F39+F44+F48+F58)</f>
        <v>3149551700</v>
      </c>
      <c r="G10" s="88">
        <f>SUM(G11+G17+G23+G28+G35+G39+G44+G48+G58)</f>
        <v>2461084240.2299995</v>
      </c>
      <c r="H10" s="176">
        <f t="shared" si="3"/>
        <v>-688467459.77000046</v>
      </c>
      <c r="I10" s="88">
        <f>SUM(I11+I17+I23+I28+I35+I39+I44+I48+I58)</f>
        <v>764503500</v>
      </c>
      <c r="J10" s="88">
        <f>SUM(J11+J17+J23+J28+J35+J39+J44+J48+J58)</f>
        <v>739877724.8900001</v>
      </c>
      <c r="K10" s="176">
        <f t="shared" si="4"/>
        <v>-24625775.109999895</v>
      </c>
      <c r="L10" s="88">
        <f>SUM(L11+L17+L23+L28+L35+L39+L44+L48+L58)</f>
        <v>239254700</v>
      </c>
      <c r="M10" s="88">
        <f>SUM(M11+M17+M23+M28+M35+M39+M44+M48+M58)</f>
        <v>135673258.48000002</v>
      </c>
      <c r="N10" s="176">
        <f t="shared" si="5"/>
        <v>-103581441.51999998</v>
      </c>
      <c r="O10" s="88">
        <f>SUM(O11+O17+O23+O28+O35+O39+O44+O48+O58)</f>
        <v>970950000</v>
      </c>
      <c r="P10" s="88">
        <f>SUM(P11+P17+P23+P28+P35+P39+P44+P48+P58)</f>
        <v>692163493.3599999</v>
      </c>
      <c r="Q10" s="176">
        <f t="shared" si="6"/>
        <v>-278786506.6400001</v>
      </c>
      <c r="R10" s="88">
        <f>SUM(R11+R17+R23+R28+R35+R39+R44+R48+R58)</f>
        <v>312025600</v>
      </c>
      <c r="S10" s="88">
        <f>SUM(S11+S17+S23+S28+S35+S39+S44+S48+S58)</f>
        <v>218314184.22999999</v>
      </c>
      <c r="T10" s="176">
        <f t="shared" si="7"/>
        <v>-93711415.770000011</v>
      </c>
      <c r="U10" s="88">
        <f>SUM(U11+U17+U23+U28+U35+U39+U44+U48+U58)</f>
        <v>0</v>
      </c>
      <c r="V10" s="88">
        <f>SUM(V11+V17+V23+V28+V35+V39+V44+V48+V58)</f>
        <v>0</v>
      </c>
      <c r="W10" s="176">
        <f t="shared" si="8"/>
        <v>0</v>
      </c>
      <c r="X10" s="88">
        <f>SUM(X11+X17+X23+X28+X35+X39+X44+X48+X58)</f>
        <v>0</v>
      </c>
      <c r="Y10" s="88">
        <f>SUM(Y11+Y17+Y23+Y28+Y35+Y39+Y44+Y48+Y58)</f>
        <v>0</v>
      </c>
      <c r="Z10" s="176">
        <f t="shared" si="9"/>
        <v>0</v>
      </c>
      <c r="AA10" s="88">
        <f>SUM(AA11+AA17+AA23+AA28+AA35+AA39+AA44+AA48+AA58)</f>
        <v>8024337800</v>
      </c>
      <c r="AB10" s="88">
        <f>SUM(AB11+AB17+AB23+AB28+AB35+AB39+AB44+AB48+AB58)</f>
        <v>4813963199.6000004</v>
      </c>
      <c r="AC10" s="176">
        <f t="shared" si="10"/>
        <v>-3210374600.3999996</v>
      </c>
      <c r="AD10" s="88">
        <f>SUM(AD11+AD17+AD23+AD28+AD35+AD39+AD44+AD48+AD58)</f>
        <v>45741400</v>
      </c>
      <c r="AE10" s="88">
        <f>SUM(AE11+AE17+AE23+AE28+AE35+AE39+AE44+AE48+AE58)</f>
        <v>42026100.700000003</v>
      </c>
      <c r="AF10" s="176">
        <f t="shared" si="11"/>
        <v>-3715299.299999997</v>
      </c>
      <c r="AG10" s="88">
        <f>SUM(AG11+AG17+AG23+AG28+AG35+AG39+AG44+AG48+AG58)</f>
        <v>117624800</v>
      </c>
      <c r="AH10" s="88">
        <f>SUM(AH11+AH17+AH23+AH28+AH35+AH39+AH44+AH48+AH58)</f>
        <v>113134893.70999999</v>
      </c>
      <c r="AI10" s="176">
        <f t="shared" si="12"/>
        <v>-4489906.2900000066</v>
      </c>
      <c r="AJ10" s="88">
        <f>SUM(AJ11+AJ17+AJ23+AJ28+AJ35+AJ39+AJ44+AJ48+AJ58)</f>
        <v>44906900</v>
      </c>
      <c r="AK10" s="88">
        <f>SUM(AK11+AK17+AK23+AK28+AK35+AK39+AK44+AK48+AK58)</f>
        <v>37171861.450000003</v>
      </c>
      <c r="AL10" s="176">
        <f t="shared" si="13"/>
        <v>-7735038.549999997</v>
      </c>
      <c r="AM10" s="88">
        <f>SUM(AM11+AM17+AM23+AM28+AM35+AM39+AM44+AM48+AM58)</f>
        <v>324735000</v>
      </c>
      <c r="AN10" s="88">
        <f>SUM(AN11+AN17+AN23+AN28+AN35+AN39+AN44+AN48+AN58)</f>
        <v>321175358.33999997</v>
      </c>
      <c r="AO10" s="176">
        <f t="shared" si="14"/>
        <v>-3559641.6600000262</v>
      </c>
      <c r="AP10" s="88">
        <f>SUM(AP11+AP17+AP23+AP28+AP35+AP39+AP44+AP48+AP58)</f>
        <v>177694700</v>
      </c>
      <c r="AQ10" s="88">
        <f>SUM(AQ11+AQ17+AQ23+AQ28+AQ35+AQ39+AQ44+AQ48+AQ58)</f>
        <v>141542968.48000002</v>
      </c>
      <c r="AR10" s="176">
        <f t="shared" si="15"/>
        <v>-36151731.519999981</v>
      </c>
      <c r="AS10" s="88">
        <f>SUM(AS11+AS17+AS23+AS28+AS35+AS39+AS44+AS48+AS58)</f>
        <v>668150700</v>
      </c>
      <c r="AT10" s="88">
        <f>SUM(AT11+AT17+AT23+AT28+AT35+AT39+AT44+AT48+AT58)</f>
        <v>668150700</v>
      </c>
      <c r="AU10" s="176">
        <f t="shared" ref="AU10" si="40">SUM(AT10-AS10)</f>
        <v>0</v>
      </c>
      <c r="AV10" s="88">
        <f>SUM(AV11+AV17+AV23+AV28+AV35+AV39+AV44+AV48+AV58)</f>
        <v>216900000</v>
      </c>
      <c r="AW10" s="88">
        <f>SUM(AW11+AW17+AW23+AW28+AW35+AW39+AW44+AW48+AW58)</f>
        <v>215824895.24000001</v>
      </c>
      <c r="AX10" s="176">
        <f t="shared" ref="AX10" si="41">SUM(AW10-AV10)</f>
        <v>-1075104.7599999905</v>
      </c>
      <c r="AY10" s="88">
        <f>SUM(AY11+AY17+AY23+AY28+AY35+AY39+AY44+AY48+AY58)</f>
        <v>37904600</v>
      </c>
      <c r="AZ10" s="88">
        <f>SUM(AZ11+AZ17+AZ23+AZ28+AZ35+AZ39+AZ44+AZ48+AZ58)</f>
        <v>37665540.359999999</v>
      </c>
      <c r="BA10" s="176">
        <f t="shared" ref="BA10" si="42">SUM(AZ10-AY10)</f>
        <v>-239059.6400000006</v>
      </c>
      <c r="BB10" s="88">
        <f>SUM(BB11+BB17+BB23+BB28+BB35+BB39+BB44+BB48+BB58)</f>
        <v>0</v>
      </c>
      <c r="BC10" s="88">
        <f>SUM(BC11+BC17+BC23+BC28+BC35+BC39+BC44+BC48+BC58)</f>
        <v>0</v>
      </c>
      <c r="BD10" s="176">
        <f t="shared" si="19"/>
        <v>0</v>
      </c>
      <c r="BE10" s="88">
        <f>SUM(BE11+BE17+BE23+BE28+BE35+BE39+BE44+BE48+BE58)</f>
        <v>198234600</v>
      </c>
      <c r="BF10" s="88">
        <f>SUM(BF11+BF17+BF23+BF28+BF35+BF39+BF44+BF48+BF58)</f>
        <v>0</v>
      </c>
      <c r="BG10" s="176">
        <f t="shared" si="20"/>
        <v>-198234600</v>
      </c>
      <c r="BH10" s="88">
        <f>SUM(BH11+BH17+BH23+BH28+BH35+BH39+BH44+BH48+BH58)</f>
        <v>51814100</v>
      </c>
      <c r="BI10" s="88">
        <f>SUM(BI11+BI17+BI23+BI28+BI35+BI39+BI44+BI48+BI58)</f>
        <v>0</v>
      </c>
      <c r="BJ10" s="176">
        <f t="shared" si="21"/>
        <v>-51814100</v>
      </c>
      <c r="BK10" s="88">
        <f>SUM(BK11+BK17+BK23+BK28+BK35+BK39+BK44+BK48+BK58)</f>
        <v>406243800</v>
      </c>
      <c r="BL10" s="88">
        <f>SUM(BL11+BL17+BL23+BL28+BL35+BL39+BL44+BL48+BL58)</f>
        <v>0</v>
      </c>
      <c r="BM10" s="176">
        <f t="shared" ref="BM10:BM11" si="43">SUM(BL10-BK10)</f>
        <v>-406243800</v>
      </c>
      <c r="BN10" s="88">
        <f>SUM(BN11+BN17+BN23+BN28+BN35+BN39+BN44+BN48+BN58)</f>
        <v>213590700</v>
      </c>
      <c r="BO10" s="88">
        <f>SUM(BO11+BO17+BO23+BO28+BO35+BO39+BO44+BO48+BO58)</f>
        <v>149414823</v>
      </c>
      <c r="BP10" s="176">
        <f t="shared" si="23"/>
        <v>-64175877</v>
      </c>
      <c r="BQ10" s="90">
        <f t="shared" si="24"/>
        <v>17287885400</v>
      </c>
      <c r="BR10" s="90">
        <f t="shared" si="25"/>
        <v>11824477105.660002</v>
      </c>
      <c r="BS10" s="90">
        <f t="shared" si="26"/>
        <v>-5463408294.3400011</v>
      </c>
      <c r="BT10" s="88">
        <f>SUM(BT11+BT17+BT23+BT28+BT35+BT39+BT44+BT48+BT58)</f>
        <v>0</v>
      </c>
      <c r="BU10" s="88">
        <f>SUM(BU11+BU17+BU23+BU28+BU35+BU39+BU44+BU48+BU58)</f>
        <v>0</v>
      </c>
      <c r="BV10" s="176">
        <f t="shared" si="27"/>
        <v>0</v>
      </c>
      <c r="BW10" s="90">
        <f t="shared" si="0"/>
        <v>0</v>
      </c>
      <c r="BX10" s="90">
        <f t="shared" si="1"/>
        <v>0</v>
      </c>
      <c r="BY10" s="90">
        <f t="shared" si="1"/>
        <v>0</v>
      </c>
      <c r="BZ10" s="90">
        <f t="shared" ref="BZ10:BZ74" si="44">SUM(BQ10+BW10)</f>
        <v>17287885400</v>
      </c>
      <c r="CA10" s="90">
        <f t="shared" ref="CA10:CA74" si="45">SUM(BR10+BX10)</f>
        <v>11824477105.660002</v>
      </c>
      <c r="CB10" s="90">
        <f t="shared" si="28"/>
        <v>-5463408294.3400011</v>
      </c>
    </row>
    <row r="11" spans="1:80" s="188" customFormat="1">
      <c r="A11" s="57">
        <v>4</v>
      </c>
      <c r="B11" s="58" t="s">
        <v>7</v>
      </c>
      <c r="C11" s="88">
        <f>SUM(C12:C16)</f>
        <v>236902500</v>
      </c>
      <c r="D11" s="88">
        <f>SUM(D12:D16)</f>
        <v>216812269</v>
      </c>
      <c r="E11" s="176">
        <f t="shared" si="2"/>
        <v>-20090231</v>
      </c>
      <c r="F11" s="88">
        <f>SUM(F12:F16)</f>
        <v>1514739600</v>
      </c>
      <c r="G11" s="88">
        <f>SUM(G12:G16)</f>
        <v>1189155527</v>
      </c>
      <c r="H11" s="176">
        <f t="shared" si="3"/>
        <v>-325584073</v>
      </c>
      <c r="I11" s="88">
        <f>SUM(I12:I16)</f>
        <v>543514600</v>
      </c>
      <c r="J11" s="88">
        <f>SUM(J12:J16)</f>
        <v>534635234.72000003</v>
      </c>
      <c r="K11" s="176">
        <f t="shared" si="4"/>
        <v>-8879365.2799999714</v>
      </c>
      <c r="L11" s="88">
        <f>SUM(L12:L16)</f>
        <v>179495500</v>
      </c>
      <c r="M11" s="88">
        <f>SUM(M12:M16)</f>
        <v>102903752</v>
      </c>
      <c r="N11" s="176">
        <f t="shared" si="5"/>
        <v>-76591748</v>
      </c>
      <c r="O11" s="88">
        <f>SUM(O12:O16)</f>
        <v>329724700</v>
      </c>
      <c r="P11" s="88">
        <f>SUM(P12:P16)</f>
        <v>254737102.28999999</v>
      </c>
      <c r="Q11" s="176">
        <f t="shared" si="6"/>
        <v>-74987597.710000008</v>
      </c>
      <c r="R11" s="88">
        <f>SUM(R12:R16)</f>
        <v>226430000</v>
      </c>
      <c r="S11" s="88">
        <f>SUM(S12:S16)</f>
        <v>164771912.40000001</v>
      </c>
      <c r="T11" s="176">
        <f t="shared" si="7"/>
        <v>-61658087.599999994</v>
      </c>
      <c r="U11" s="88">
        <f>SUM(U12:U16)</f>
        <v>0</v>
      </c>
      <c r="V11" s="88">
        <f>SUM(V12:V16)</f>
        <v>0</v>
      </c>
      <c r="W11" s="176">
        <f t="shared" si="8"/>
        <v>0</v>
      </c>
      <c r="X11" s="88">
        <f>SUM(X12:X16)</f>
        <v>0</v>
      </c>
      <c r="Y11" s="88">
        <f>SUM(Y12:Y16)</f>
        <v>0</v>
      </c>
      <c r="Z11" s="176">
        <f t="shared" si="9"/>
        <v>0</v>
      </c>
      <c r="AA11" s="88">
        <f>SUM(AA12:AA16)</f>
        <v>0</v>
      </c>
      <c r="AB11" s="88">
        <f>SUM(AB12:AB16)</f>
        <v>0</v>
      </c>
      <c r="AC11" s="176">
        <f t="shared" si="10"/>
        <v>0</v>
      </c>
      <c r="AD11" s="88">
        <f>SUM(AD12:AD16)</f>
        <v>0</v>
      </c>
      <c r="AE11" s="88">
        <f>SUM(AE12:AE16)</f>
        <v>0</v>
      </c>
      <c r="AF11" s="176">
        <f t="shared" si="11"/>
        <v>0</v>
      </c>
      <c r="AG11" s="88">
        <f>SUM(AG12:AG16)</f>
        <v>0</v>
      </c>
      <c r="AH11" s="88">
        <f>SUM(AH12:AH16)</f>
        <v>0</v>
      </c>
      <c r="AI11" s="176">
        <f t="shared" si="12"/>
        <v>0</v>
      </c>
      <c r="AJ11" s="88">
        <f>SUM(AJ12:AJ16)</f>
        <v>0</v>
      </c>
      <c r="AK11" s="88">
        <f>SUM(AK12:AK16)</f>
        <v>0</v>
      </c>
      <c r="AL11" s="176">
        <f t="shared" si="13"/>
        <v>0</v>
      </c>
      <c r="AM11" s="88">
        <f>SUM(AM12:AM16)</f>
        <v>0</v>
      </c>
      <c r="AN11" s="88">
        <f>SUM(AN12:AN16)</f>
        <v>0</v>
      </c>
      <c r="AO11" s="176">
        <f t="shared" si="14"/>
        <v>0</v>
      </c>
      <c r="AP11" s="88">
        <f>SUM(AP12:AP16)</f>
        <v>0</v>
      </c>
      <c r="AQ11" s="88">
        <f>SUM(AQ12:AQ16)</f>
        <v>0</v>
      </c>
      <c r="AR11" s="176">
        <f t="shared" si="15"/>
        <v>0</v>
      </c>
      <c r="AS11" s="176"/>
      <c r="AT11" s="176"/>
      <c r="AU11" s="176"/>
      <c r="AV11" s="176"/>
      <c r="AW11" s="176"/>
      <c r="AX11" s="176"/>
      <c r="AY11" s="176"/>
      <c r="AZ11" s="176"/>
      <c r="BA11" s="176"/>
      <c r="BB11" s="88">
        <f>SUM(BB12:BB16)</f>
        <v>0</v>
      </c>
      <c r="BC11" s="88">
        <f>SUM(BC12:BC16)</f>
        <v>0</v>
      </c>
      <c r="BD11" s="176">
        <f t="shared" si="19"/>
        <v>0</v>
      </c>
      <c r="BE11" s="88">
        <f>SUM(BE12:BE16)</f>
        <v>0</v>
      </c>
      <c r="BF11" s="88">
        <f>SUM(BF12:BF16)</f>
        <v>0</v>
      </c>
      <c r="BG11" s="176">
        <f t="shared" si="20"/>
        <v>0</v>
      </c>
      <c r="BH11" s="88">
        <f>SUM(BH12:BH16)</f>
        <v>0</v>
      </c>
      <c r="BI11" s="88">
        <f>SUM(BI12:BI16)</f>
        <v>0</v>
      </c>
      <c r="BJ11" s="176">
        <f t="shared" si="21"/>
        <v>0</v>
      </c>
      <c r="BK11" s="88">
        <f>SUM(BK12:BK16)</f>
        <v>0</v>
      </c>
      <c r="BL11" s="88">
        <f>SUM(BL12:BL16)</f>
        <v>0</v>
      </c>
      <c r="BM11" s="176">
        <f t="shared" si="43"/>
        <v>0</v>
      </c>
      <c r="BN11" s="88">
        <f>SUM(BN12:BN16)</f>
        <v>147725500</v>
      </c>
      <c r="BO11" s="88">
        <f>SUM(BO12:BO16)</f>
        <v>96520558</v>
      </c>
      <c r="BP11" s="176">
        <f t="shared" si="23"/>
        <v>-51204942</v>
      </c>
      <c r="BQ11" s="90">
        <f t="shared" si="24"/>
        <v>3178532400</v>
      </c>
      <c r="BR11" s="90">
        <f t="shared" si="25"/>
        <v>2559536355.4100003</v>
      </c>
      <c r="BS11" s="90">
        <f t="shared" si="26"/>
        <v>-618996044.59000003</v>
      </c>
      <c r="BT11" s="88">
        <f>SUM(BT12:BT16)</f>
        <v>0</v>
      </c>
      <c r="BU11" s="88">
        <f>SUM(BU12:BU16)</f>
        <v>0</v>
      </c>
      <c r="BV11" s="176">
        <f t="shared" si="27"/>
        <v>0</v>
      </c>
      <c r="BW11" s="90">
        <f t="shared" si="0"/>
        <v>0</v>
      </c>
      <c r="BX11" s="90">
        <f t="shared" si="1"/>
        <v>0</v>
      </c>
      <c r="BY11" s="90">
        <f t="shared" si="1"/>
        <v>0</v>
      </c>
      <c r="BZ11" s="90">
        <f t="shared" si="44"/>
        <v>3178532400</v>
      </c>
      <c r="CA11" s="90">
        <f t="shared" si="45"/>
        <v>2559536355.4100003</v>
      </c>
      <c r="CB11" s="90">
        <f t="shared" si="28"/>
        <v>-618996044.59000003</v>
      </c>
    </row>
    <row r="12" spans="1:80">
      <c r="A12" s="13">
        <v>5</v>
      </c>
      <c r="B12" s="15" t="s">
        <v>8</v>
      </c>
      <c r="C12" s="393">
        <v>105540000</v>
      </c>
      <c r="D12" s="393">
        <v>102516051</v>
      </c>
      <c r="E12" s="186">
        <f t="shared" si="2"/>
        <v>-3023949</v>
      </c>
      <c r="F12" s="185">
        <v>612180200</v>
      </c>
      <c r="G12" s="185">
        <v>609695801</v>
      </c>
      <c r="H12" s="186">
        <f t="shared" si="3"/>
        <v>-2484399</v>
      </c>
      <c r="I12" s="132">
        <v>196482000</v>
      </c>
      <c r="J12" s="132">
        <v>210522410.65000001</v>
      </c>
      <c r="K12" s="186">
        <f t="shared" si="4"/>
        <v>14040410.650000006</v>
      </c>
      <c r="L12" s="185">
        <v>88770000</v>
      </c>
      <c r="M12" s="185">
        <v>63951774</v>
      </c>
      <c r="N12" s="186">
        <f t="shared" si="5"/>
        <v>-24818226</v>
      </c>
      <c r="O12" s="132">
        <v>145470000</v>
      </c>
      <c r="P12" s="132">
        <v>146860944.81999999</v>
      </c>
      <c r="Q12" s="186">
        <f t="shared" si="6"/>
        <v>1390944.8199999928</v>
      </c>
      <c r="R12" s="185">
        <v>82500000</v>
      </c>
      <c r="S12" s="185">
        <v>63178414.990000002</v>
      </c>
      <c r="T12" s="186">
        <f t="shared" si="7"/>
        <v>-19321585.009999998</v>
      </c>
      <c r="U12" s="132"/>
      <c r="V12" s="132"/>
      <c r="W12" s="186">
        <f t="shared" si="8"/>
        <v>0</v>
      </c>
      <c r="X12" s="132"/>
      <c r="Y12" s="132"/>
      <c r="Z12" s="186">
        <f t="shared" si="9"/>
        <v>0</v>
      </c>
      <c r="AA12" s="132"/>
      <c r="AB12" s="132"/>
      <c r="AC12" s="186">
        <f t="shared" si="10"/>
        <v>0</v>
      </c>
      <c r="AD12" s="185"/>
      <c r="AE12" s="185"/>
      <c r="AF12" s="186">
        <f t="shared" si="11"/>
        <v>0</v>
      </c>
      <c r="AG12" s="132"/>
      <c r="AH12" s="132"/>
      <c r="AI12" s="186">
        <f t="shared" si="12"/>
        <v>0</v>
      </c>
      <c r="AJ12" s="185"/>
      <c r="AK12" s="185"/>
      <c r="AL12" s="186">
        <f t="shared" si="13"/>
        <v>0</v>
      </c>
      <c r="AM12" s="132"/>
      <c r="AN12" s="132"/>
      <c r="AO12" s="186">
        <f t="shared" si="14"/>
        <v>0</v>
      </c>
      <c r="AP12" s="132"/>
      <c r="AQ12" s="132"/>
      <c r="AR12" s="186">
        <f t="shared" si="15"/>
        <v>0</v>
      </c>
      <c r="AS12" s="186"/>
      <c r="AT12" s="186"/>
      <c r="AU12" s="186">
        <f t="shared" ref="AU12:AU77" si="46">SUM(AT12-AS12)</f>
        <v>0</v>
      </c>
      <c r="AV12" s="186"/>
      <c r="AW12" s="186"/>
      <c r="AX12" s="186"/>
      <c r="AY12" s="186"/>
      <c r="AZ12" s="186"/>
      <c r="BA12" s="186">
        <f t="shared" ref="BA12:BA77" si="47">SUM(AZ12-AY12)</f>
        <v>0</v>
      </c>
      <c r="BB12" s="132"/>
      <c r="BC12" s="132"/>
      <c r="BD12" s="186">
        <f t="shared" si="19"/>
        <v>0</v>
      </c>
      <c r="BE12" s="132">
        <v>0</v>
      </c>
      <c r="BF12" s="132"/>
      <c r="BG12" s="186">
        <f t="shared" si="20"/>
        <v>0</v>
      </c>
      <c r="BH12" s="186"/>
      <c r="BI12" s="186"/>
      <c r="BJ12" s="109">
        <f t="shared" si="21"/>
        <v>0</v>
      </c>
      <c r="BK12" s="109"/>
      <c r="BL12" s="109"/>
      <c r="BM12" s="109"/>
      <c r="BN12" s="132">
        <v>61770000</v>
      </c>
      <c r="BO12" s="132">
        <v>55547350</v>
      </c>
      <c r="BP12" s="186">
        <f t="shared" si="23"/>
        <v>-6222650</v>
      </c>
      <c r="BQ12" s="135">
        <f t="shared" si="24"/>
        <v>1292712200</v>
      </c>
      <c r="BR12" s="135">
        <f t="shared" si="25"/>
        <v>1252272746.46</v>
      </c>
      <c r="BS12" s="135">
        <f t="shared" si="26"/>
        <v>-40439453.539999999</v>
      </c>
      <c r="BT12" s="132"/>
      <c r="BU12" s="132"/>
      <c r="BV12" s="186">
        <f t="shared" si="27"/>
        <v>0</v>
      </c>
      <c r="BW12" s="187">
        <f t="shared" si="0"/>
        <v>0</v>
      </c>
      <c r="BX12" s="187">
        <f t="shared" si="1"/>
        <v>0</v>
      </c>
      <c r="BY12" s="187">
        <f t="shared" si="1"/>
        <v>0</v>
      </c>
      <c r="BZ12" s="187">
        <f t="shared" si="44"/>
        <v>1292712200</v>
      </c>
      <c r="CA12" s="187">
        <f t="shared" si="45"/>
        <v>1252272746.46</v>
      </c>
      <c r="CB12" s="187">
        <f t="shared" si="28"/>
        <v>-40439453.539999999</v>
      </c>
    </row>
    <row r="13" spans="1:80">
      <c r="A13" s="13">
        <v>6</v>
      </c>
      <c r="B13" s="15" t="s">
        <v>10</v>
      </c>
      <c r="C13" s="393">
        <v>103050000</v>
      </c>
      <c r="D13" s="393">
        <v>95153704</v>
      </c>
      <c r="E13" s="186">
        <f t="shared" si="2"/>
        <v>-7896296</v>
      </c>
      <c r="F13" s="185">
        <v>732913200</v>
      </c>
      <c r="G13" s="185">
        <v>506160103</v>
      </c>
      <c r="H13" s="186">
        <f t="shared" si="3"/>
        <v>-226753097</v>
      </c>
      <c r="I13" s="132">
        <v>284652600</v>
      </c>
      <c r="J13" s="132">
        <v>271879117.17000002</v>
      </c>
      <c r="K13" s="186">
        <f t="shared" si="4"/>
        <v>-12773482.829999983</v>
      </c>
      <c r="L13" s="185">
        <v>75138000</v>
      </c>
      <c r="M13" s="185">
        <v>25782478</v>
      </c>
      <c r="N13" s="186">
        <f t="shared" si="5"/>
        <v>-49355522</v>
      </c>
      <c r="O13" s="132">
        <v>157012200</v>
      </c>
      <c r="P13" s="132">
        <v>78939965.030000001</v>
      </c>
      <c r="Q13" s="186">
        <f t="shared" si="6"/>
        <v>-78072234.969999999</v>
      </c>
      <c r="R13" s="185">
        <v>130000000</v>
      </c>
      <c r="S13" s="185">
        <v>91443937.010000005</v>
      </c>
      <c r="T13" s="186">
        <f t="shared" si="7"/>
        <v>-38556062.989999995</v>
      </c>
      <c r="U13" s="132"/>
      <c r="V13" s="132"/>
      <c r="W13" s="186">
        <f t="shared" si="8"/>
        <v>0</v>
      </c>
      <c r="X13" s="132"/>
      <c r="Y13" s="132"/>
      <c r="Z13" s="186">
        <f t="shared" si="9"/>
        <v>0</v>
      </c>
      <c r="AA13" s="132"/>
      <c r="AB13" s="132"/>
      <c r="AC13" s="186">
        <f t="shared" si="10"/>
        <v>0</v>
      </c>
      <c r="AD13" s="185"/>
      <c r="AE13" s="185"/>
      <c r="AF13" s="186">
        <f t="shared" si="11"/>
        <v>0</v>
      </c>
      <c r="AG13" s="132"/>
      <c r="AH13" s="132"/>
      <c r="AI13" s="186">
        <f t="shared" si="12"/>
        <v>0</v>
      </c>
      <c r="AJ13" s="185"/>
      <c r="AK13" s="185"/>
      <c r="AL13" s="186">
        <f t="shared" si="13"/>
        <v>0</v>
      </c>
      <c r="AM13" s="132"/>
      <c r="AN13" s="132"/>
      <c r="AO13" s="186">
        <f t="shared" si="14"/>
        <v>0</v>
      </c>
      <c r="AP13" s="132"/>
      <c r="AQ13" s="132"/>
      <c r="AR13" s="186">
        <f t="shared" si="15"/>
        <v>0</v>
      </c>
      <c r="AS13" s="186"/>
      <c r="AT13" s="186"/>
      <c r="AU13" s="186">
        <f t="shared" si="46"/>
        <v>0</v>
      </c>
      <c r="AV13" s="186"/>
      <c r="AW13" s="186"/>
      <c r="AX13" s="186"/>
      <c r="AY13" s="186"/>
      <c r="AZ13" s="186"/>
      <c r="BA13" s="186">
        <f t="shared" si="47"/>
        <v>0</v>
      </c>
      <c r="BB13" s="132"/>
      <c r="BC13" s="132"/>
      <c r="BD13" s="186">
        <f t="shared" si="19"/>
        <v>0</v>
      </c>
      <c r="BE13" s="132"/>
      <c r="BF13" s="132"/>
      <c r="BG13" s="186">
        <f t="shared" si="20"/>
        <v>0</v>
      </c>
      <c r="BH13" s="186"/>
      <c r="BI13" s="186"/>
      <c r="BJ13" s="109">
        <f t="shared" si="21"/>
        <v>0</v>
      </c>
      <c r="BK13" s="109"/>
      <c r="BL13" s="109"/>
      <c r="BM13" s="109"/>
      <c r="BN13" s="132">
        <v>75138000</v>
      </c>
      <c r="BO13" s="132">
        <v>34553208</v>
      </c>
      <c r="BP13" s="186">
        <f t="shared" si="23"/>
        <v>-40584792</v>
      </c>
      <c r="BQ13" s="135">
        <f t="shared" si="24"/>
        <v>1557904000</v>
      </c>
      <c r="BR13" s="135">
        <f t="shared" si="25"/>
        <v>1103912512.21</v>
      </c>
      <c r="BS13" s="135">
        <f t="shared" si="26"/>
        <v>-453991487.78999996</v>
      </c>
      <c r="BT13" s="132"/>
      <c r="BU13" s="132"/>
      <c r="BV13" s="186">
        <f t="shared" si="27"/>
        <v>0</v>
      </c>
      <c r="BW13" s="187">
        <f t="shared" si="0"/>
        <v>0</v>
      </c>
      <c r="BX13" s="187">
        <f t="shared" si="1"/>
        <v>0</v>
      </c>
      <c r="BY13" s="187">
        <f t="shared" si="1"/>
        <v>0</v>
      </c>
      <c r="BZ13" s="187">
        <f t="shared" si="44"/>
        <v>1557904000</v>
      </c>
      <c r="CA13" s="187">
        <f t="shared" si="45"/>
        <v>1103912512.21</v>
      </c>
      <c r="CB13" s="187">
        <f t="shared" si="28"/>
        <v>-453991487.78999996</v>
      </c>
    </row>
    <row r="14" spans="1:80">
      <c r="A14" s="13">
        <v>7</v>
      </c>
      <c r="B14" s="15" t="s">
        <v>11</v>
      </c>
      <c r="C14" s="393">
        <v>15120000</v>
      </c>
      <c r="D14" s="393">
        <v>11997014</v>
      </c>
      <c r="E14" s="186">
        <f t="shared" si="2"/>
        <v>-3122986</v>
      </c>
      <c r="F14" s="185">
        <v>95760000</v>
      </c>
      <c r="G14" s="185">
        <v>73299623</v>
      </c>
      <c r="H14" s="186">
        <f t="shared" si="3"/>
        <v>-22460377</v>
      </c>
      <c r="I14" s="132">
        <v>47880000</v>
      </c>
      <c r="J14" s="132">
        <v>41668294.270000003</v>
      </c>
      <c r="K14" s="186">
        <f t="shared" si="4"/>
        <v>-6211705.7299999967</v>
      </c>
      <c r="L14" s="185">
        <v>8190000</v>
      </c>
      <c r="M14" s="185">
        <v>6500000</v>
      </c>
      <c r="N14" s="186">
        <f t="shared" si="5"/>
        <v>-1690000</v>
      </c>
      <c r="O14" s="132">
        <v>15120000</v>
      </c>
      <c r="P14" s="132">
        <v>26293681.82</v>
      </c>
      <c r="Q14" s="186">
        <f t="shared" si="6"/>
        <v>11173681.82</v>
      </c>
      <c r="R14" s="185">
        <v>6930000</v>
      </c>
      <c r="S14" s="185">
        <v>9030000</v>
      </c>
      <c r="T14" s="186">
        <f t="shared" si="7"/>
        <v>2100000</v>
      </c>
      <c r="U14" s="132"/>
      <c r="V14" s="132"/>
      <c r="W14" s="186">
        <f t="shared" si="8"/>
        <v>0</v>
      </c>
      <c r="X14" s="132"/>
      <c r="Y14" s="132"/>
      <c r="Z14" s="186">
        <f t="shared" si="9"/>
        <v>0</v>
      </c>
      <c r="AA14" s="132"/>
      <c r="AB14" s="132"/>
      <c r="AC14" s="186">
        <f t="shared" si="10"/>
        <v>0</v>
      </c>
      <c r="AD14" s="185"/>
      <c r="AE14" s="185"/>
      <c r="AF14" s="186">
        <f t="shared" si="11"/>
        <v>0</v>
      </c>
      <c r="AG14" s="132"/>
      <c r="AH14" s="132"/>
      <c r="AI14" s="186">
        <f t="shared" si="12"/>
        <v>0</v>
      </c>
      <c r="AJ14" s="185"/>
      <c r="AK14" s="185"/>
      <c r="AL14" s="186">
        <f t="shared" si="13"/>
        <v>0</v>
      </c>
      <c r="AM14" s="132"/>
      <c r="AN14" s="132"/>
      <c r="AO14" s="186">
        <f t="shared" si="14"/>
        <v>0</v>
      </c>
      <c r="AP14" s="132"/>
      <c r="AQ14" s="132"/>
      <c r="AR14" s="186">
        <f t="shared" si="15"/>
        <v>0</v>
      </c>
      <c r="AS14" s="186"/>
      <c r="AT14" s="186"/>
      <c r="AU14" s="186">
        <f t="shared" si="46"/>
        <v>0</v>
      </c>
      <c r="AV14" s="186"/>
      <c r="AW14" s="186"/>
      <c r="AX14" s="186"/>
      <c r="AY14" s="186"/>
      <c r="AZ14" s="186"/>
      <c r="BA14" s="186">
        <f t="shared" si="47"/>
        <v>0</v>
      </c>
      <c r="BB14" s="132"/>
      <c r="BC14" s="132"/>
      <c r="BD14" s="186">
        <f t="shared" si="19"/>
        <v>0</v>
      </c>
      <c r="BE14" s="132"/>
      <c r="BF14" s="132"/>
      <c r="BG14" s="186">
        <f t="shared" si="20"/>
        <v>0</v>
      </c>
      <c r="BH14" s="186"/>
      <c r="BI14" s="186"/>
      <c r="BJ14" s="109">
        <f t="shared" si="21"/>
        <v>0</v>
      </c>
      <c r="BK14" s="109"/>
      <c r="BL14" s="109"/>
      <c r="BM14" s="109"/>
      <c r="BN14" s="132">
        <v>5670000</v>
      </c>
      <c r="BO14" s="132">
        <v>6420000</v>
      </c>
      <c r="BP14" s="186">
        <f t="shared" si="23"/>
        <v>750000</v>
      </c>
      <c r="BQ14" s="135">
        <f t="shared" si="24"/>
        <v>194670000</v>
      </c>
      <c r="BR14" s="135">
        <f t="shared" si="25"/>
        <v>175208613.09</v>
      </c>
      <c r="BS14" s="135">
        <f t="shared" si="26"/>
        <v>-19461386.909999996</v>
      </c>
      <c r="BT14" s="132"/>
      <c r="BU14" s="132"/>
      <c r="BV14" s="186">
        <f t="shared" si="27"/>
        <v>0</v>
      </c>
      <c r="BW14" s="187">
        <f t="shared" si="0"/>
        <v>0</v>
      </c>
      <c r="BX14" s="187">
        <f t="shared" si="1"/>
        <v>0</v>
      </c>
      <c r="BY14" s="187">
        <f t="shared" si="1"/>
        <v>0</v>
      </c>
      <c r="BZ14" s="187">
        <f t="shared" si="44"/>
        <v>194670000</v>
      </c>
      <c r="CA14" s="187">
        <f t="shared" si="45"/>
        <v>175208613.09</v>
      </c>
      <c r="CB14" s="187">
        <f t="shared" si="28"/>
        <v>-19461386.909999996</v>
      </c>
    </row>
    <row r="15" spans="1:80">
      <c r="A15" s="13">
        <v>8</v>
      </c>
      <c r="B15" s="15" t="s">
        <v>12</v>
      </c>
      <c r="C15" s="392">
        <v>13192500</v>
      </c>
      <c r="D15" s="392">
        <v>7145500</v>
      </c>
      <c r="E15" s="186">
        <f t="shared" si="2"/>
        <v>-6047000</v>
      </c>
      <c r="F15" s="185">
        <v>73886200</v>
      </c>
      <c r="G15" s="185">
        <v>0</v>
      </c>
      <c r="H15" s="186">
        <f t="shared" si="3"/>
        <v>-73886200</v>
      </c>
      <c r="I15" s="132">
        <v>14500000</v>
      </c>
      <c r="J15" s="132">
        <v>10565412.630000001</v>
      </c>
      <c r="K15" s="186">
        <f t="shared" si="4"/>
        <v>-3934587.3699999992</v>
      </c>
      <c r="L15" s="185">
        <v>7397500</v>
      </c>
      <c r="M15" s="185">
        <v>6669500</v>
      </c>
      <c r="N15" s="186">
        <f t="shared" si="5"/>
        <v>-728000</v>
      </c>
      <c r="O15" s="132">
        <v>12122500</v>
      </c>
      <c r="P15" s="132">
        <v>2642510.62</v>
      </c>
      <c r="Q15" s="186">
        <f t="shared" si="6"/>
        <v>-9479989.379999999</v>
      </c>
      <c r="R15" s="185">
        <v>7000000</v>
      </c>
      <c r="S15" s="185">
        <v>1119560.3999999999</v>
      </c>
      <c r="T15" s="186">
        <f t="shared" si="7"/>
        <v>-5880439.5999999996</v>
      </c>
      <c r="U15" s="132"/>
      <c r="V15" s="132"/>
      <c r="W15" s="186">
        <f t="shared" si="8"/>
        <v>0</v>
      </c>
      <c r="X15" s="132"/>
      <c r="Y15" s="132"/>
      <c r="Z15" s="186">
        <f t="shared" si="9"/>
        <v>0</v>
      </c>
      <c r="AA15" s="132"/>
      <c r="AB15" s="132"/>
      <c r="AC15" s="186">
        <f t="shared" si="10"/>
        <v>0</v>
      </c>
      <c r="AD15" s="185"/>
      <c r="AE15" s="185"/>
      <c r="AF15" s="186">
        <f t="shared" si="11"/>
        <v>0</v>
      </c>
      <c r="AG15" s="132"/>
      <c r="AH15" s="132"/>
      <c r="AI15" s="186">
        <f t="shared" si="12"/>
        <v>0</v>
      </c>
      <c r="AJ15" s="185"/>
      <c r="AK15" s="185"/>
      <c r="AL15" s="186">
        <f t="shared" si="13"/>
        <v>0</v>
      </c>
      <c r="AM15" s="132"/>
      <c r="AN15" s="132"/>
      <c r="AO15" s="186">
        <f t="shared" si="14"/>
        <v>0</v>
      </c>
      <c r="AP15" s="132"/>
      <c r="AQ15" s="132"/>
      <c r="AR15" s="186">
        <f t="shared" si="15"/>
        <v>0</v>
      </c>
      <c r="AS15" s="186"/>
      <c r="AT15" s="186"/>
      <c r="AU15" s="186">
        <f t="shared" si="46"/>
        <v>0</v>
      </c>
      <c r="AV15" s="186"/>
      <c r="AW15" s="186"/>
      <c r="AX15" s="186"/>
      <c r="AY15" s="186"/>
      <c r="AZ15" s="186"/>
      <c r="BA15" s="186">
        <f t="shared" si="47"/>
        <v>0</v>
      </c>
      <c r="BB15" s="132"/>
      <c r="BC15" s="132"/>
      <c r="BD15" s="186">
        <f t="shared" si="19"/>
        <v>0</v>
      </c>
      <c r="BE15" s="132"/>
      <c r="BF15" s="132"/>
      <c r="BG15" s="186">
        <f t="shared" si="20"/>
        <v>0</v>
      </c>
      <c r="BH15" s="186"/>
      <c r="BI15" s="186"/>
      <c r="BJ15" s="109">
        <f t="shared" si="21"/>
        <v>0</v>
      </c>
      <c r="BK15" s="109"/>
      <c r="BL15" s="109"/>
      <c r="BM15" s="109"/>
      <c r="BN15" s="132">
        <v>5147500</v>
      </c>
      <c r="BO15" s="132">
        <v>0</v>
      </c>
      <c r="BP15" s="186">
        <f t="shared" si="23"/>
        <v>-5147500</v>
      </c>
      <c r="BQ15" s="135">
        <f t="shared" si="24"/>
        <v>133246200</v>
      </c>
      <c r="BR15" s="135">
        <f t="shared" si="25"/>
        <v>28142483.650000002</v>
      </c>
      <c r="BS15" s="135">
        <f t="shared" si="26"/>
        <v>-105103716.34999999</v>
      </c>
      <c r="BT15" s="132"/>
      <c r="BU15" s="132"/>
      <c r="BV15" s="186">
        <f t="shared" si="27"/>
        <v>0</v>
      </c>
      <c r="BW15" s="187">
        <f t="shared" si="0"/>
        <v>0</v>
      </c>
      <c r="BX15" s="187">
        <f t="shared" si="1"/>
        <v>0</v>
      </c>
      <c r="BY15" s="187">
        <f t="shared" si="1"/>
        <v>0</v>
      </c>
      <c r="BZ15" s="187">
        <f t="shared" si="44"/>
        <v>133246200</v>
      </c>
      <c r="CA15" s="187">
        <f t="shared" si="45"/>
        <v>28142483.650000002</v>
      </c>
      <c r="CB15" s="187">
        <f t="shared" si="28"/>
        <v>-105103716.34999999</v>
      </c>
    </row>
    <row r="16" spans="1:80">
      <c r="A16" s="13">
        <v>9</v>
      </c>
      <c r="B16" s="15" t="s">
        <v>9</v>
      </c>
      <c r="C16" s="185"/>
      <c r="D16" s="185"/>
      <c r="E16" s="186">
        <f t="shared" si="2"/>
        <v>0</v>
      </c>
      <c r="F16" s="185"/>
      <c r="G16" s="185"/>
      <c r="H16" s="186">
        <f t="shared" si="3"/>
        <v>0</v>
      </c>
      <c r="I16" s="132"/>
      <c r="J16" s="132"/>
      <c r="K16" s="186">
        <f t="shared" si="4"/>
        <v>0</v>
      </c>
      <c r="L16" s="185"/>
      <c r="M16" s="185"/>
      <c r="N16" s="186">
        <f t="shared" si="5"/>
        <v>0</v>
      </c>
      <c r="O16" s="132"/>
      <c r="P16" s="132">
        <v>0</v>
      </c>
      <c r="Q16" s="186">
        <f t="shared" si="6"/>
        <v>0</v>
      </c>
      <c r="R16" s="185"/>
      <c r="S16" s="185"/>
      <c r="T16" s="186">
        <f t="shared" si="7"/>
        <v>0</v>
      </c>
      <c r="U16" s="132"/>
      <c r="V16" s="132"/>
      <c r="W16" s="186">
        <f t="shared" si="8"/>
        <v>0</v>
      </c>
      <c r="X16" s="132"/>
      <c r="Y16" s="132"/>
      <c r="Z16" s="186">
        <f t="shared" si="9"/>
        <v>0</v>
      </c>
      <c r="AA16" s="132"/>
      <c r="AB16" s="132"/>
      <c r="AC16" s="186">
        <f t="shared" si="10"/>
        <v>0</v>
      </c>
      <c r="AD16" s="185"/>
      <c r="AE16" s="185"/>
      <c r="AF16" s="186">
        <f t="shared" si="11"/>
        <v>0</v>
      </c>
      <c r="AG16" s="132"/>
      <c r="AH16" s="132"/>
      <c r="AI16" s="186">
        <f t="shared" si="12"/>
        <v>0</v>
      </c>
      <c r="AJ16" s="185"/>
      <c r="AK16" s="185"/>
      <c r="AL16" s="186">
        <f t="shared" si="13"/>
        <v>0</v>
      </c>
      <c r="AM16" s="132"/>
      <c r="AN16" s="132"/>
      <c r="AO16" s="186">
        <f t="shared" si="14"/>
        <v>0</v>
      </c>
      <c r="AP16" s="132"/>
      <c r="AQ16" s="132"/>
      <c r="AR16" s="186">
        <f t="shared" si="15"/>
        <v>0</v>
      </c>
      <c r="AS16" s="186"/>
      <c r="AT16" s="186"/>
      <c r="AU16" s="186">
        <f t="shared" si="46"/>
        <v>0</v>
      </c>
      <c r="AV16" s="186"/>
      <c r="AW16" s="186"/>
      <c r="AX16" s="186"/>
      <c r="AY16" s="186"/>
      <c r="AZ16" s="186"/>
      <c r="BA16" s="186">
        <f t="shared" si="47"/>
        <v>0</v>
      </c>
      <c r="BB16" s="132"/>
      <c r="BC16" s="132"/>
      <c r="BD16" s="186">
        <f t="shared" si="19"/>
        <v>0</v>
      </c>
      <c r="BE16" s="132"/>
      <c r="BF16" s="132"/>
      <c r="BG16" s="186">
        <f t="shared" si="20"/>
        <v>0</v>
      </c>
      <c r="BH16" s="186"/>
      <c r="BI16" s="186"/>
      <c r="BJ16" s="109">
        <f t="shared" si="21"/>
        <v>0</v>
      </c>
      <c r="BK16" s="109"/>
      <c r="BL16" s="109"/>
      <c r="BM16" s="109"/>
      <c r="BN16" s="132"/>
      <c r="BO16" s="132"/>
      <c r="BP16" s="186">
        <f t="shared" si="23"/>
        <v>0</v>
      </c>
      <c r="BQ16" s="135">
        <f t="shared" si="24"/>
        <v>0</v>
      </c>
      <c r="BR16" s="135">
        <f t="shared" si="25"/>
        <v>0</v>
      </c>
      <c r="BS16" s="135">
        <f t="shared" si="26"/>
        <v>0</v>
      </c>
      <c r="BT16" s="132"/>
      <c r="BU16" s="132"/>
      <c r="BV16" s="186">
        <f t="shared" si="27"/>
        <v>0</v>
      </c>
      <c r="BW16" s="187">
        <f t="shared" si="0"/>
        <v>0</v>
      </c>
      <c r="BX16" s="187">
        <f t="shared" si="1"/>
        <v>0</v>
      </c>
      <c r="BY16" s="187">
        <f t="shared" si="1"/>
        <v>0</v>
      </c>
      <c r="BZ16" s="187">
        <f t="shared" si="44"/>
        <v>0</v>
      </c>
      <c r="CA16" s="187">
        <f t="shared" si="45"/>
        <v>0</v>
      </c>
      <c r="CB16" s="187">
        <f t="shared" si="28"/>
        <v>0</v>
      </c>
    </row>
    <row r="17" spans="1:80" s="188" customFormat="1">
      <c r="A17" s="57">
        <v>10</v>
      </c>
      <c r="B17" s="58" t="s">
        <v>16</v>
      </c>
      <c r="C17" s="146">
        <f>SUM(C18:C22)</f>
        <v>29613300</v>
      </c>
      <c r="D17" s="146">
        <f>SUM(D18:D22)</f>
        <v>27074651.449999999</v>
      </c>
      <c r="E17" s="176">
        <f t="shared" si="2"/>
        <v>-2538648.5500000007</v>
      </c>
      <c r="F17" s="146">
        <f>SUM(F18:F22)</f>
        <v>189342500</v>
      </c>
      <c r="G17" s="146">
        <f>SUM(G18:G22)</f>
        <v>135435394</v>
      </c>
      <c r="H17" s="176">
        <f t="shared" si="3"/>
        <v>-53907106</v>
      </c>
      <c r="I17" s="88">
        <f>SUM(I18:I22)</f>
        <v>67939700</v>
      </c>
      <c r="J17" s="88">
        <f>SUM(J18:J22)</f>
        <v>64594155.079999998</v>
      </c>
      <c r="K17" s="176">
        <f t="shared" si="4"/>
        <v>-3345544.9200000018</v>
      </c>
      <c r="L17" s="146">
        <f>SUM(L18:L22)</f>
        <v>22437500</v>
      </c>
      <c r="M17" s="146">
        <f>SUM(M18:M22)</f>
        <v>12934971.479999999</v>
      </c>
      <c r="N17" s="176">
        <f t="shared" si="5"/>
        <v>-9502528.5200000014</v>
      </c>
      <c r="O17" s="88">
        <f>SUM(O18:O22)</f>
        <v>41216000</v>
      </c>
      <c r="P17" s="88">
        <f>SUM(P18:P22)</f>
        <v>27171592.549999997</v>
      </c>
      <c r="Q17" s="176">
        <f t="shared" si="6"/>
        <v>-14044407.450000003</v>
      </c>
      <c r="R17" s="146">
        <f>SUM(R18:R22)</f>
        <v>28303900</v>
      </c>
      <c r="S17" s="146">
        <f>SUM(S18:S22)</f>
        <v>20500306.5</v>
      </c>
      <c r="T17" s="176">
        <f t="shared" si="7"/>
        <v>-7803593.5</v>
      </c>
      <c r="U17" s="88">
        <f>SUM(U18:U22)</f>
        <v>0</v>
      </c>
      <c r="V17" s="88">
        <f>SUM(V18:V22)</f>
        <v>0</v>
      </c>
      <c r="W17" s="176">
        <f t="shared" si="8"/>
        <v>0</v>
      </c>
      <c r="X17" s="88">
        <f>SUM(X18:X22)</f>
        <v>0</v>
      </c>
      <c r="Y17" s="88">
        <f>SUM(Y18:Y22)</f>
        <v>0</v>
      </c>
      <c r="Z17" s="176">
        <f t="shared" si="9"/>
        <v>0</v>
      </c>
      <c r="AA17" s="88">
        <f>SUM(AA18:AA22)</f>
        <v>0</v>
      </c>
      <c r="AB17" s="88">
        <f>SUM(AB18:AB22)</f>
        <v>0</v>
      </c>
      <c r="AC17" s="176">
        <f t="shared" si="10"/>
        <v>0</v>
      </c>
      <c r="AD17" s="146">
        <f>SUM(AD18:AD22)</f>
        <v>0</v>
      </c>
      <c r="AE17" s="146">
        <f>SUM(AE18:AE22)</f>
        <v>0</v>
      </c>
      <c r="AF17" s="176">
        <f t="shared" si="11"/>
        <v>0</v>
      </c>
      <c r="AG17" s="88">
        <f>SUM(AG18:AG22)</f>
        <v>0</v>
      </c>
      <c r="AH17" s="88">
        <f>SUM(AH18:AH22)</f>
        <v>0</v>
      </c>
      <c r="AI17" s="176">
        <f t="shared" si="12"/>
        <v>0</v>
      </c>
      <c r="AJ17" s="146">
        <f>SUM(AJ18:AJ22)</f>
        <v>0</v>
      </c>
      <c r="AK17" s="146">
        <f>SUM(AK18:AK22)</f>
        <v>0</v>
      </c>
      <c r="AL17" s="176">
        <f t="shared" si="13"/>
        <v>0</v>
      </c>
      <c r="AM17" s="88">
        <f>SUM(AM18:AM22)</f>
        <v>0</v>
      </c>
      <c r="AN17" s="88">
        <f>SUM(AN18:AN22)</f>
        <v>0</v>
      </c>
      <c r="AO17" s="176">
        <f t="shared" si="14"/>
        <v>0</v>
      </c>
      <c r="AP17" s="88">
        <f>SUM(AP18:AP22)</f>
        <v>0</v>
      </c>
      <c r="AQ17" s="88">
        <f>SUM(AQ18:AQ22)</f>
        <v>0</v>
      </c>
      <c r="AR17" s="176">
        <f t="shared" si="15"/>
        <v>0</v>
      </c>
      <c r="AS17" s="176"/>
      <c r="AT17" s="176"/>
      <c r="AU17" s="176">
        <f t="shared" si="46"/>
        <v>0</v>
      </c>
      <c r="AV17" s="176"/>
      <c r="AW17" s="176"/>
      <c r="AX17" s="176"/>
      <c r="AY17" s="176"/>
      <c r="AZ17" s="176"/>
      <c r="BA17" s="176">
        <f t="shared" si="47"/>
        <v>0</v>
      </c>
      <c r="BB17" s="88">
        <f>SUM(BB18:BB22)</f>
        <v>0</v>
      </c>
      <c r="BC17" s="88">
        <f>SUM(BC18:BC22)</f>
        <v>0</v>
      </c>
      <c r="BD17" s="176">
        <f t="shared" si="19"/>
        <v>0</v>
      </c>
      <c r="BE17" s="88">
        <f>SUM(BE18:BE22)</f>
        <v>0</v>
      </c>
      <c r="BF17" s="88">
        <f>SUM(BF18:BF22)</f>
        <v>0</v>
      </c>
      <c r="BG17" s="176">
        <f t="shared" si="20"/>
        <v>0</v>
      </c>
      <c r="BH17" s="176"/>
      <c r="BI17" s="176"/>
      <c r="BJ17" s="176">
        <f t="shared" si="21"/>
        <v>0</v>
      </c>
      <c r="BK17" s="176"/>
      <c r="BL17" s="176"/>
      <c r="BM17" s="176"/>
      <c r="BN17" s="88">
        <f>SUM(BN18:BN22)</f>
        <v>15795200</v>
      </c>
      <c r="BO17" s="88">
        <f>SUM(BO18:BO22)</f>
        <v>12572897</v>
      </c>
      <c r="BP17" s="176">
        <f t="shared" si="23"/>
        <v>-3222303</v>
      </c>
      <c r="BQ17" s="90">
        <f t="shared" si="24"/>
        <v>394648100</v>
      </c>
      <c r="BR17" s="90">
        <f t="shared" si="25"/>
        <v>300283968.05999994</v>
      </c>
      <c r="BS17" s="90">
        <f t="shared" si="26"/>
        <v>-94364131.939999998</v>
      </c>
      <c r="BT17" s="88">
        <f>SUM(BT18:BT22)</f>
        <v>0</v>
      </c>
      <c r="BU17" s="88">
        <f>SUM(BU18:BU22)</f>
        <v>0</v>
      </c>
      <c r="BV17" s="176">
        <f t="shared" si="27"/>
        <v>0</v>
      </c>
      <c r="BW17" s="90">
        <f t="shared" si="0"/>
        <v>0</v>
      </c>
      <c r="BX17" s="90">
        <f t="shared" si="1"/>
        <v>0</v>
      </c>
      <c r="BY17" s="90">
        <f t="shared" si="1"/>
        <v>0</v>
      </c>
      <c r="BZ17" s="90">
        <f t="shared" si="44"/>
        <v>394648100</v>
      </c>
      <c r="CA17" s="90">
        <f t="shared" si="45"/>
        <v>300283968.05999994</v>
      </c>
      <c r="CB17" s="90">
        <f t="shared" si="28"/>
        <v>-94364131.939999998</v>
      </c>
    </row>
    <row r="18" spans="1:80">
      <c r="A18" s="13">
        <v>11</v>
      </c>
      <c r="B18" s="15" t="s">
        <v>13</v>
      </c>
      <c r="C18" s="185">
        <v>20136600</v>
      </c>
      <c r="D18" s="185">
        <v>18582536.75</v>
      </c>
      <c r="E18" s="186">
        <f t="shared" si="2"/>
        <v>-1554063.25</v>
      </c>
      <c r="F18" s="185">
        <v>128752900</v>
      </c>
      <c r="G18" s="185">
        <v>92856190</v>
      </c>
      <c r="H18" s="186">
        <f t="shared" si="3"/>
        <v>-35896710</v>
      </c>
      <c r="I18" s="132">
        <v>46198900</v>
      </c>
      <c r="J18" s="132">
        <v>50570004.780000001</v>
      </c>
      <c r="K18" s="186">
        <f t="shared" si="4"/>
        <v>4371104.7800000012</v>
      </c>
      <c r="L18" s="185">
        <v>15257300</v>
      </c>
      <c r="M18" s="185">
        <v>9030176.6799999997</v>
      </c>
      <c r="N18" s="186">
        <f t="shared" si="5"/>
        <v>-6227123.3200000003</v>
      </c>
      <c r="O18" s="132">
        <v>28026800</v>
      </c>
      <c r="P18" s="132">
        <v>17842466.59</v>
      </c>
      <c r="Q18" s="186">
        <f t="shared" si="6"/>
        <v>-10184333.41</v>
      </c>
      <c r="R18" s="185">
        <v>19246700</v>
      </c>
      <c r="S18" s="185">
        <v>14072009.140000001</v>
      </c>
      <c r="T18" s="186">
        <f t="shared" si="7"/>
        <v>-5174690.8599999994</v>
      </c>
      <c r="U18" s="132"/>
      <c r="V18" s="132"/>
      <c r="W18" s="186">
        <f t="shared" si="8"/>
        <v>0</v>
      </c>
      <c r="X18" s="132"/>
      <c r="Y18" s="132"/>
      <c r="Z18" s="186">
        <f t="shared" si="9"/>
        <v>0</v>
      </c>
      <c r="AA18" s="132"/>
      <c r="AB18" s="132"/>
      <c r="AC18" s="186">
        <f t="shared" si="10"/>
        <v>0</v>
      </c>
      <c r="AD18" s="185"/>
      <c r="AE18" s="185"/>
      <c r="AF18" s="186">
        <f t="shared" si="11"/>
        <v>0</v>
      </c>
      <c r="AG18" s="132"/>
      <c r="AH18" s="132"/>
      <c r="AI18" s="186">
        <f t="shared" si="12"/>
        <v>0</v>
      </c>
      <c r="AJ18" s="185"/>
      <c r="AK18" s="185"/>
      <c r="AL18" s="186">
        <f t="shared" si="13"/>
        <v>0</v>
      </c>
      <c r="AM18" s="132"/>
      <c r="AN18" s="132"/>
      <c r="AO18" s="186">
        <f t="shared" si="14"/>
        <v>0</v>
      </c>
      <c r="AP18" s="132"/>
      <c r="AQ18" s="132"/>
      <c r="AR18" s="186">
        <f t="shared" si="15"/>
        <v>0</v>
      </c>
      <c r="AS18" s="186"/>
      <c r="AT18" s="186"/>
      <c r="AU18" s="186">
        <f t="shared" si="46"/>
        <v>0</v>
      </c>
      <c r="AV18" s="186"/>
      <c r="AW18" s="186"/>
      <c r="AX18" s="186"/>
      <c r="AY18" s="186"/>
      <c r="AZ18" s="186"/>
      <c r="BA18" s="186">
        <f t="shared" si="47"/>
        <v>0</v>
      </c>
      <c r="BB18" s="132"/>
      <c r="BC18" s="132"/>
      <c r="BD18" s="186">
        <f t="shared" si="19"/>
        <v>0</v>
      </c>
      <c r="BE18" s="132">
        <v>0</v>
      </c>
      <c r="BF18" s="132"/>
      <c r="BG18" s="186">
        <f t="shared" si="20"/>
        <v>0</v>
      </c>
      <c r="BH18" s="186"/>
      <c r="BI18" s="186"/>
      <c r="BJ18" s="109">
        <f t="shared" si="21"/>
        <v>0</v>
      </c>
      <c r="BK18" s="109"/>
      <c r="BL18" s="109"/>
      <c r="BM18" s="109"/>
      <c r="BN18" s="132">
        <v>9886300</v>
      </c>
      <c r="BO18" s="132">
        <v>8700925</v>
      </c>
      <c r="BP18" s="186">
        <f t="shared" si="23"/>
        <v>-1185375</v>
      </c>
      <c r="BQ18" s="135">
        <f t="shared" si="24"/>
        <v>267505500</v>
      </c>
      <c r="BR18" s="135">
        <f t="shared" si="25"/>
        <v>211654308.94</v>
      </c>
      <c r="BS18" s="135">
        <f t="shared" si="26"/>
        <v>-55851191.060000002</v>
      </c>
      <c r="BT18" s="132"/>
      <c r="BU18" s="132"/>
      <c r="BV18" s="186">
        <f t="shared" si="27"/>
        <v>0</v>
      </c>
      <c r="BW18" s="187">
        <f t="shared" si="0"/>
        <v>0</v>
      </c>
      <c r="BX18" s="187">
        <f t="shared" si="1"/>
        <v>0</v>
      </c>
      <c r="BY18" s="187">
        <f t="shared" si="1"/>
        <v>0</v>
      </c>
      <c r="BZ18" s="187">
        <f t="shared" si="44"/>
        <v>267505500</v>
      </c>
      <c r="CA18" s="187">
        <f t="shared" si="45"/>
        <v>211654308.94</v>
      </c>
      <c r="CB18" s="187">
        <f t="shared" si="28"/>
        <v>-55851191.060000002</v>
      </c>
    </row>
    <row r="19" spans="1:80">
      <c r="A19" s="13">
        <v>12</v>
      </c>
      <c r="B19" s="15" t="s">
        <v>14</v>
      </c>
      <c r="C19" s="185">
        <v>2369300</v>
      </c>
      <c r="D19" s="185">
        <v>2205921.11</v>
      </c>
      <c r="E19" s="186">
        <f t="shared" si="2"/>
        <v>-163378.89000000013</v>
      </c>
      <c r="F19" s="185">
        <v>15147400</v>
      </c>
      <c r="G19" s="185">
        <v>10880423</v>
      </c>
      <c r="H19" s="186">
        <f t="shared" si="3"/>
        <v>-4266977</v>
      </c>
      <c r="I19" s="132">
        <v>5435200</v>
      </c>
      <c r="J19" s="132">
        <v>11629274.119999999</v>
      </c>
      <c r="K19" s="186">
        <f t="shared" si="4"/>
        <v>6194074.1199999992</v>
      </c>
      <c r="L19" s="185">
        <v>1794800</v>
      </c>
      <c r="M19" s="185">
        <v>1059557.2</v>
      </c>
      <c r="N19" s="186">
        <f t="shared" si="5"/>
        <v>-735242.8</v>
      </c>
      <c r="O19" s="132">
        <v>3297100</v>
      </c>
      <c r="P19" s="132">
        <v>2099113.69</v>
      </c>
      <c r="Q19" s="186">
        <f t="shared" si="6"/>
        <v>-1197986.31</v>
      </c>
      <c r="R19" s="185">
        <v>2264600</v>
      </c>
      <c r="S19" s="185">
        <v>1617823.84</v>
      </c>
      <c r="T19" s="186">
        <f t="shared" si="7"/>
        <v>-646776.15999999992</v>
      </c>
      <c r="U19" s="132"/>
      <c r="V19" s="132"/>
      <c r="W19" s="186">
        <f t="shared" si="8"/>
        <v>0</v>
      </c>
      <c r="X19" s="132"/>
      <c r="Y19" s="132"/>
      <c r="Z19" s="186">
        <f t="shared" si="9"/>
        <v>0</v>
      </c>
      <c r="AA19" s="132"/>
      <c r="AB19" s="132"/>
      <c r="AC19" s="186">
        <f t="shared" si="10"/>
        <v>0</v>
      </c>
      <c r="AD19" s="185"/>
      <c r="AE19" s="185"/>
      <c r="AF19" s="186">
        <f t="shared" si="11"/>
        <v>0</v>
      </c>
      <c r="AG19" s="132"/>
      <c r="AH19" s="132"/>
      <c r="AI19" s="186">
        <f t="shared" si="12"/>
        <v>0</v>
      </c>
      <c r="AJ19" s="185"/>
      <c r="AK19" s="185"/>
      <c r="AL19" s="186">
        <f t="shared" si="13"/>
        <v>0</v>
      </c>
      <c r="AM19" s="132"/>
      <c r="AN19" s="132"/>
      <c r="AO19" s="186">
        <f t="shared" si="14"/>
        <v>0</v>
      </c>
      <c r="AP19" s="132"/>
      <c r="AQ19" s="132"/>
      <c r="AR19" s="186">
        <f t="shared" si="15"/>
        <v>0</v>
      </c>
      <c r="AS19" s="186"/>
      <c r="AT19" s="186"/>
      <c r="AU19" s="186">
        <f t="shared" si="46"/>
        <v>0</v>
      </c>
      <c r="AV19" s="186"/>
      <c r="AW19" s="186"/>
      <c r="AX19" s="186"/>
      <c r="AY19" s="186"/>
      <c r="AZ19" s="186"/>
      <c r="BA19" s="186">
        <f t="shared" si="47"/>
        <v>0</v>
      </c>
      <c r="BB19" s="132"/>
      <c r="BC19" s="132"/>
      <c r="BD19" s="186">
        <f t="shared" si="19"/>
        <v>0</v>
      </c>
      <c r="BE19" s="132">
        <v>0</v>
      </c>
      <c r="BF19" s="132"/>
      <c r="BG19" s="186">
        <f t="shared" si="20"/>
        <v>0</v>
      </c>
      <c r="BH19" s="186"/>
      <c r="BI19" s="186"/>
      <c r="BJ19" s="109">
        <f t="shared" si="21"/>
        <v>0</v>
      </c>
      <c r="BK19" s="109"/>
      <c r="BL19" s="109"/>
      <c r="BM19" s="109"/>
      <c r="BN19" s="132">
        <v>1477100</v>
      </c>
      <c r="BO19" s="132">
        <v>986165</v>
      </c>
      <c r="BP19" s="186">
        <f t="shared" si="23"/>
        <v>-490935</v>
      </c>
      <c r="BQ19" s="135">
        <f t="shared" si="24"/>
        <v>31785500</v>
      </c>
      <c r="BR19" s="135">
        <f t="shared" si="25"/>
        <v>30478277.959999997</v>
      </c>
      <c r="BS19" s="135">
        <f t="shared" si="26"/>
        <v>-1307222.0400000014</v>
      </c>
      <c r="BT19" s="132"/>
      <c r="BU19" s="132"/>
      <c r="BV19" s="186">
        <f t="shared" si="27"/>
        <v>0</v>
      </c>
      <c r="BW19" s="187">
        <f t="shared" si="0"/>
        <v>0</v>
      </c>
      <c r="BX19" s="187">
        <f t="shared" si="1"/>
        <v>0</v>
      </c>
      <c r="BY19" s="187">
        <f t="shared" si="1"/>
        <v>0</v>
      </c>
      <c r="BZ19" s="187">
        <f t="shared" si="44"/>
        <v>31785500</v>
      </c>
      <c r="CA19" s="187">
        <f t="shared" si="45"/>
        <v>30478277.959999997</v>
      </c>
      <c r="CB19" s="187">
        <f t="shared" si="28"/>
        <v>-1307222.0400000014</v>
      </c>
    </row>
    <row r="20" spans="1:80">
      <c r="A20" s="13">
        <v>13</v>
      </c>
      <c r="B20" s="15" t="s">
        <v>15</v>
      </c>
      <c r="C20" s="185">
        <v>1895300</v>
      </c>
      <c r="D20" s="185">
        <v>1343782.13</v>
      </c>
      <c r="E20" s="186">
        <f t="shared" si="2"/>
        <v>-551517.87000000011</v>
      </c>
      <c r="F20" s="185">
        <v>12118000</v>
      </c>
      <c r="G20" s="185">
        <v>7075630</v>
      </c>
      <c r="H20" s="186">
        <f t="shared" si="3"/>
        <v>-5042370</v>
      </c>
      <c r="I20" s="132">
        <v>4348400</v>
      </c>
      <c r="J20" s="132">
        <v>424025.08</v>
      </c>
      <c r="K20" s="186">
        <f t="shared" si="4"/>
        <v>-3924374.92</v>
      </c>
      <c r="L20" s="185">
        <v>1436100</v>
      </c>
      <c r="M20" s="185">
        <v>506679.1</v>
      </c>
      <c r="N20" s="186">
        <f t="shared" si="5"/>
        <v>-929420.9</v>
      </c>
      <c r="O20" s="132">
        <v>2637900</v>
      </c>
      <c r="P20" s="132">
        <v>1007872.65</v>
      </c>
      <c r="Q20" s="186">
        <f t="shared" si="6"/>
        <v>-1630027.35</v>
      </c>
      <c r="R20" s="185">
        <v>1811200</v>
      </c>
      <c r="S20" s="185">
        <v>1003696.42</v>
      </c>
      <c r="T20" s="186">
        <f t="shared" si="7"/>
        <v>-807503.58</v>
      </c>
      <c r="U20" s="132"/>
      <c r="V20" s="132"/>
      <c r="W20" s="186">
        <f t="shared" si="8"/>
        <v>0</v>
      </c>
      <c r="X20" s="132"/>
      <c r="Y20" s="132"/>
      <c r="Z20" s="186">
        <f t="shared" si="9"/>
        <v>0</v>
      </c>
      <c r="AA20" s="132"/>
      <c r="AB20" s="132"/>
      <c r="AC20" s="186">
        <f t="shared" si="10"/>
        <v>0</v>
      </c>
      <c r="AD20" s="185"/>
      <c r="AE20" s="185"/>
      <c r="AF20" s="186">
        <f t="shared" si="11"/>
        <v>0</v>
      </c>
      <c r="AG20" s="132"/>
      <c r="AH20" s="132"/>
      <c r="AI20" s="186">
        <f t="shared" si="12"/>
        <v>0</v>
      </c>
      <c r="AJ20" s="185"/>
      <c r="AK20" s="185"/>
      <c r="AL20" s="186">
        <f t="shared" si="13"/>
        <v>0</v>
      </c>
      <c r="AM20" s="132"/>
      <c r="AN20" s="132"/>
      <c r="AO20" s="186">
        <f t="shared" si="14"/>
        <v>0</v>
      </c>
      <c r="AP20" s="132"/>
      <c r="AQ20" s="132"/>
      <c r="AR20" s="186">
        <f t="shared" si="15"/>
        <v>0</v>
      </c>
      <c r="AS20" s="186"/>
      <c r="AT20" s="186"/>
      <c r="AU20" s="186">
        <f t="shared" si="46"/>
        <v>0</v>
      </c>
      <c r="AV20" s="186"/>
      <c r="AW20" s="186"/>
      <c r="AX20" s="186"/>
      <c r="AY20" s="186"/>
      <c r="AZ20" s="186"/>
      <c r="BA20" s="186">
        <f t="shared" si="47"/>
        <v>0</v>
      </c>
      <c r="BB20" s="132"/>
      <c r="BC20" s="132"/>
      <c r="BD20" s="186">
        <f t="shared" si="19"/>
        <v>0</v>
      </c>
      <c r="BE20" s="132">
        <v>0</v>
      </c>
      <c r="BF20" s="132"/>
      <c r="BG20" s="186">
        <f t="shared" si="20"/>
        <v>0</v>
      </c>
      <c r="BH20" s="186"/>
      <c r="BI20" s="186"/>
      <c r="BJ20" s="109">
        <f t="shared" si="21"/>
        <v>0</v>
      </c>
      <c r="BK20" s="109"/>
      <c r="BL20" s="109"/>
      <c r="BM20" s="109"/>
      <c r="BN20" s="132">
        <v>1181800</v>
      </c>
      <c r="BO20" s="132">
        <v>673096</v>
      </c>
      <c r="BP20" s="186">
        <f t="shared" si="23"/>
        <v>-508704</v>
      </c>
      <c r="BQ20" s="135">
        <f t="shared" si="24"/>
        <v>25428700</v>
      </c>
      <c r="BR20" s="135">
        <f t="shared" si="25"/>
        <v>12034781.379999999</v>
      </c>
      <c r="BS20" s="135">
        <f t="shared" si="26"/>
        <v>-13393918.619999999</v>
      </c>
      <c r="BT20" s="132"/>
      <c r="BU20" s="132"/>
      <c r="BV20" s="186">
        <f t="shared" si="27"/>
        <v>0</v>
      </c>
      <c r="BW20" s="187">
        <f t="shared" si="0"/>
        <v>0</v>
      </c>
      <c r="BX20" s="187">
        <f t="shared" si="1"/>
        <v>0</v>
      </c>
      <c r="BY20" s="187">
        <f t="shared" si="1"/>
        <v>0</v>
      </c>
      <c r="BZ20" s="187">
        <f t="shared" si="44"/>
        <v>25428700</v>
      </c>
      <c r="CA20" s="187">
        <f t="shared" si="45"/>
        <v>12034781.379999999</v>
      </c>
      <c r="CB20" s="187">
        <f t="shared" si="28"/>
        <v>-13393918.619999999</v>
      </c>
    </row>
    <row r="21" spans="1:80">
      <c r="A21" s="13">
        <v>14</v>
      </c>
      <c r="B21" s="15" t="s">
        <v>17</v>
      </c>
      <c r="C21" s="185">
        <v>474000</v>
      </c>
      <c r="D21" s="185">
        <v>474000</v>
      </c>
      <c r="E21" s="186">
        <f t="shared" si="2"/>
        <v>0</v>
      </c>
      <c r="F21" s="185">
        <v>3029400</v>
      </c>
      <c r="G21" s="185">
        <v>3197846</v>
      </c>
      <c r="H21" s="186">
        <f t="shared" si="3"/>
        <v>168446</v>
      </c>
      <c r="I21" s="132">
        <v>1086800</v>
      </c>
      <c r="J21" s="132">
        <v>385507.74</v>
      </c>
      <c r="K21" s="186">
        <f t="shared" si="4"/>
        <v>-701292.26</v>
      </c>
      <c r="L21" s="185">
        <v>359200</v>
      </c>
      <c r="M21" s="185">
        <v>454344.1</v>
      </c>
      <c r="N21" s="186">
        <f t="shared" si="5"/>
        <v>95144.099999999977</v>
      </c>
      <c r="O21" s="132">
        <v>659600</v>
      </c>
      <c r="P21" s="132">
        <v>1222326.97</v>
      </c>
      <c r="Q21" s="186">
        <f t="shared" si="6"/>
        <v>562726.97</v>
      </c>
      <c r="R21" s="185">
        <v>452800</v>
      </c>
      <c r="S21" s="185">
        <v>452799.42</v>
      </c>
      <c r="T21" s="186">
        <f t="shared" si="7"/>
        <v>-0.58000000001629815</v>
      </c>
      <c r="U21" s="132"/>
      <c r="V21" s="132"/>
      <c r="W21" s="186">
        <f t="shared" si="8"/>
        <v>0</v>
      </c>
      <c r="X21" s="132"/>
      <c r="Y21" s="132"/>
      <c r="Z21" s="186">
        <f t="shared" si="9"/>
        <v>0</v>
      </c>
      <c r="AA21" s="132"/>
      <c r="AB21" s="132"/>
      <c r="AC21" s="186">
        <f t="shared" si="10"/>
        <v>0</v>
      </c>
      <c r="AD21" s="185"/>
      <c r="AE21" s="185"/>
      <c r="AF21" s="186">
        <f t="shared" si="11"/>
        <v>0</v>
      </c>
      <c r="AG21" s="132"/>
      <c r="AH21" s="132"/>
      <c r="AI21" s="186">
        <f t="shared" si="12"/>
        <v>0</v>
      </c>
      <c r="AJ21" s="185"/>
      <c r="AK21" s="185"/>
      <c r="AL21" s="186">
        <f t="shared" si="13"/>
        <v>0</v>
      </c>
      <c r="AM21" s="132"/>
      <c r="AN21" s="132"/>
      <c r="AO21" s="186">
        <f t="shared" si="14"/>
        <v>0</v>
      </c>
      <c r="AP21" s="132"/>
      <c r="AQ21" s="132"/>
      <c r="AR21" s="186">
        <f t="shared" si="15"/>
        <v>0</v>
      </c>
      <c r="AS21" s="186"/>
      <c r="AT21" s="186"/>
      <c r="AU21" s="186">
        <f t="shared" si="46"/>
        <v>0</v>
      </c>
      <c r="AV21" s="186"/>
      <c r="AW21" s="186"/>
      <c r="AX21" s="186"/>
      <c r="AY21" s="186"/>
      <c r="AZ21" s="186"/>
      <c r="BA21" s="186">
        <f t="shared" si="47"/>
        <v>0</v>
      </c>
      <c r="BB21" s="132"/>
      <c r="BC21" s="132"/>
      <c r="BD21" s="186">
        <f t="shared" si="19"/>
        <v>0</v>
      </c>
      <c r="BE21" s="132">
        <v>0</v>
      </c>
      <c r="BF21" s="132"/>
      <c r="BG21" s="186">
        <f t="shared" si="20"/>
        <v>0</v>
      </c>
      <c r="BH21" s="186"/>
      <c r="BI21" s="186"/>
      <c r="BJ21" s="109">
        <f t="shared" si="21"/>
        <v>0</v>
      </c>
      <c r="BK21" s="109"/>
      <c r="BL21" s="109"/>
      <c r="BM21" s="109"/>
      <c r="BN21" s="132">
        <v>295300</v>
      </c>
      <c r="BO21" s="132">
        <v>287700</v>
      </c>
      <c r="BP21" s="186">
        <f t="shared" si="23"/>
        <v>-7600</v>
      </c>
      <c r="BQ21" s="135">
        <f t="shared" si="24"/>
        <v>6357100</v>
      </c>
      <c r="BR21" s="135">
        <f t="shared" si="25"/>
        <v>6474524.2299999995</v>
      </c>
      <c r="BS21" s="135">
        <f t="shared" si="26"/>
        <v>117424.22999999992</v>
      </c>
      <c r="BT21" s="132"/>
      <c r="BU21" s="132"/>
      <c r="BV21" s="186">
        <f t="shared" si="27"/>
        <v>0</v>
      </c>
      <c r="BW21" s="187">
        <f t="shared" si="0"/>
        <v>0</v>
      </c>
      <c r="BX21" s="187">
        <f t="shared" si="1"/>
        <v>0</v>
      </c>
      <c r="BY21" s="187">
        <f t="shared" si="1"/>
        <v>0</v>
      </c>
      <c r="BZ21" s="187">
        <f t="shared" si="44"/>
        <v>6357100</v>
      </c>
      <c r="CA21" s="187">
        <f t="shared" si="45"/>
        <v>6474524.2299999995</v>
      </c>
      <c r="CB21" s="187">
        <f t="shared" si="28"/>
        <v>117424.22999999992</v>
      </c>
    </row>
    <row r="22" spans="1:80">
      <c r="A22" s="13">
        <v>15</v>
      </c>
      <c r="B22" s="15" t="s">
        <v>18</v>
      </c>
      <c r="C22" s="185">
        <v>4738100</v>
      </c>
      <c r="D22" s="185">
        <v>4468411.46</v>
      </c>
      <c r="E22" s="186">
        <f t="shared" si="2"/>
        <v>-269688.54000000004</v>
      </c>
      <c r="F22" s="185">
        <v>30294800</v>
      </c>
      <c r="G22" s="185">
        <v>21425305</v>
      </c>
      <c r="H22" s="186">
        <f t="shared" si="3"/>
        <v>-8869495</v>
      </c>
      <c r="I22" s="132">
        <v>10870400</v>
      </c>
      <c r="J22" s="132">
        <v>1585343.36</v>
      </c>
      <c r="K22" s="186">
        <f t="shared" si="4"/>
        <v>-9285056.6400000006</v>
      </c>
      <c r="L22" s="185">
        <v>3590100</v>
      </c>
      <c r="M22" s="185">
        <v>1884214.4</v>
      </c>
      <c r="N22" s="186">
        <f t="shared" si="5"/>
        <v>-1705885.6</v>
      </c>
      <c r="O22" s="132">
        <v>6594600</v>
      </c>
      <c r="P22" s="132">
        <v>4999812.6500000004</v>
      </c>
      <c r="Q22" s="186">
        <f t="shared" si="6"/>
        <v>-1594787.3499999996</v>
      </c>
      <c r="R22" s="185">
        <v>4528600</v>
      </c>
      <c r="S22" s="185">
        <v>3353977.68</v>
      </c>
      <c r="T22" s="186">
        <f t="shared" si="7"/>
        <v>-1174622.3199999998</v>
      </c>
      <c r="U22" s="132"/>
      <c r="V22" s="132"/>
      <c r="W22" s="186">
        <f t="shared" si="8"/>
        <v>0</v>
      </c>
      <c r="X22" s="132"/>
      <c r="Y22" s="132"/>
      <c r="Z22" s="186">
        <f t="shared" si="9"/>
        <v>0</v>
      </c>
      <c r="AA22" s="132"/>
      <c r="AB22" s="132"/>
      <c r="AC22" s="186">
        <f t="shared" si="10"/>
        <v>0</v>
      </c>
      <c r="AD22" s="185"/>
      <c r="AE22" s="185"/>
      <c r="AF22" s="186">
        <f t="shared" si="11"/>
        <v>0</v>
      </c>
      <c r="AG22" s="132"/>
      <c r="AH22" s="132"/>
      <c r="AI22" s="186">
        <f t="shared" si="12"/>
        <v>0</v>
      </c>
      <c r="AJ22" s="185"/>
      <c r="AK22" s="185"/>
      <c r="AL22" s="186">
        <f t="shared" si="13"/>
        <v>0</v>
      </c>
      <c r="AM22" s="132"/>
      <c r="AN22" s="132"/>
      <c r="AO22" s="186">
        <f t="shared" si="14"/>
        <v>0</v>
      </c>
      <c r="AP22" s="132"/>
      <c r="AQ22" s="132"/>
      <c r="AR22" s="186">
        <f t="shared" si="15"/>
        <v>0</v>
      </c>
      <c r="AS22" s="186"/>
      <c r="AT22" s="186"/>
      <c r="AU22" s="186">
        <f t="shared" si="46"/>
        <v>0</v>
      </c>
      <c r="AV22" s="186"/>
      <c r="AW22" s="186"/>
      <c r="AX22" s="186"/>
      <c r="AY22" s="186"/>
      <c r="AZ22" s="186"/>
      <c r="BA22" s="186">
        <f t="shared" si="47"/>
        <v>0</v>
      </c>
      <c r="BB22" s="132"/>
      <c r="BC22" s="132"/>
      <c r="BD22" s="186">
        <f t="shared" si="19"/>
        <v>0</v>
      </c>
      <c r="BE22" s="132">
        <v>0</v>
      </c>
      <c r="BF22" s="132"/>
      <c r="BG22" s="186">
        <f t="shared" si="20"/>
        <v>0</v>
      </c>
      <c r="BH22" s="186"/>
      <c r="BI22" s="186"/>
      <c r="BJ22" s="109">
        <f t="shared" si="21"/>
        <v>0</v>
      </c>
      <c r="BK22" s="109"/>
      <c r="BL22" s="109"/>
      <c r="BM22" s="109"/>
      <c r="BN22" s="132">
        <v>2954700</v>
      </c>
      <c r="BO22" s="132">
        <v>1925011</v>
      </c>
      <c r="BP22" s="186">
        <f t="shared" si="23"/>
        <v>-1029689</v>
      </c>
      <c r="BQ22" s="135">
        <f t="shared" si="24"/>
        <v>63571300</v>
      </c>
      <c r="BR22" s="135">
        <f t="shared" si="25"/>
        <v>39642075.549999997</v>
      </c>
      <c r="BS22" s="135">
        <f t="shared" si="26"/>
        <v>-23929224.450000003</v>
      </c>
      <c r="BT22" s="132"/>
      <c r="BU22" s="132"/>
      <c r="BV22" s="186">
        <f t="shared" si="27"/>
        <v>0</v>
      </c>
      <c r="BW22" s="187">
        <f t="shared" si="0"/>
        <v>0</v>
      </c>
      <c r="BX22" s="187">
        <f t="shared" si="1"/>
        <v>0</v>
      </c>
      <c r="BY22" s="187">
        <f t="shared" si="1"/>
        <v>0</v>
      </c>
      <c r="BZ22" s="187">
        <f t="shared" si="44"/>
        <v>63571300</v>
      </c>
      <c r="CA22" s="187">
        <f t="shared" si="45"/>
        <v>39642075.549999997</v>
      </c>
      <c r="CB22" s="187">
        <f t="shared" si="28"/>
        <v>-23929224.450000003</v>
      </c>
    </row>
    <row r="23" spans="1:80" s="188" customFormat="1">
      <c r="A23" s="57">
        <v>16</v>
      </c>
      <c r="B23" s="58" t="s">
        <v>34</v>
      </c>
      <c r="C23" s="146">
        <f>SUM(C24:C27)</f>
        <v>0</v>
      </c>
      <c r="D23" s="146">
        <f>SUM(D24:D27)</f>
        <v>0</v>
      </c>
      <c r="E23" s="176">
        <f t="shared" si="2"/>
        <v>0</v>
      </c>
      <c r="F23" s="146">
        <f>SUM(F24:F27)</f>
        <v>98833800</v>
      </c>
      <c r="G23" s="146">
        <f>SUM(G24:G27)</f>
        <v>91613979.109999999</v>
      </c>
      <c r="H23" s="176">
        <f t="shared" si="3"/>
        <v>-7219820.8900000006</v>
      </c>
      <c r="I23" s="88">
        <f>SUM(I24:I27)</f>
        <v>103809000</v>
      </c>
      <c r="J23" s="88">
        <f>SUM(J24:J27)</f>
        <v>102583721.09</v>
      </c>
      <c r="K23" s="176">
        <f t="shared" si="4"/>
        <v>-1225278.9099999964</v>
      </c>
      <c r="L23" s="146">
        <f>SUM(L24:L27)</f>
        <v>14771700</v>
      </c>
      <c r="M23" s="146">
        <f>SUM(M24:M27)</f>
        <v>9843900</v>
      </c>
      <c r="N23" s="176">
        <f t="shared" si="5"/>
        <v>-4927800</v>
      </c>
      <c r="O23" s="88">
        <f>SUM(O24:O27)</f>
        <v>4693100</v>
      </c>
      <c r="P23" s="88">
        <f>SUM(P24:P27)</f>
        <v>3687962.52</v>
      </c>
      <c r="Q23" s="176">
        <f t="shared" si="6"/>
        <v>-1005137.48</v>
      </c>
      <c r="R23" s="146">
        <f>SUM(R24:R27)</f>
        <v>6970000</v>
      </c>
      <c r="S23" s="146">
        <f>SUM(S24:S27)</f>
        <v>4594847.2300000004</v>
      </c>
      <c r="T23" s="176">
        <f t="shared" si="7"/>
        <v>-2375152.7699999996</v>
      </c>
      <c r="U23" s="88">
        <f>SUM(U24:U27)</f>
        <v>0</v>
      </c>
      <c r="V23" s="88">
        <f>SUM(V24:V27)</f>
        <v>0</v>
      </c>
      <c r="W23" s="176">
        <f t="shared" si="8"/>
        <v>0</v>
      </c>
      <c r="X23" s="88">
        <f>SUM(X24:X27)</f>
        <v>0</v>
      </c>
      <c r="Y23" s="88">
        <f>SUM(Y24:Y27)</f>
        <v>0</v>
      </c>
      <c r="Z23" s="176">
        <f t="shared" si="9"/>
        <v>0</v>
      </c>
      <c r="AA23" s="88">
        <f>SUM(AA24:AA27)</f>
        <v>0</v>
      </c>
      <c r="AB23" s="88">
        <f>SUM(AB24:AB27)</f>
        <v>0</v>
      </c>
      <c r="AC23" s="176">
        <f t="shared" si="10"/>
        <v>0</v>
      </c>
      <c r="AD23" s="146">
        <f>SUM(AD24:AD27)</f>
        <v>44241400</v>
      </c>
      <c r="AE23" s="146">
        <f>SUM(AE24:AE27)</f>
        <v>40862050.700000003</v>
      </c>
      <c r="AF23" s="176">
        <f t="shared" si="11"/>
        <v>-3379349.299999997</v>
      </c>
      <c r="AG23" s="88">
        <f>SUM(AG24:AG27)</f>
        <v>114124800</v>
      </c>
      <c r="AH23" s="88">
        <f>SUM(AH24:AH27)</f>
        <v>110259693.70999999</v>
      </c>
      <c r="AI23" s="176">
        <f t="shared" si="12"/>
        <v>-3865106.2900000066</v>
      </c>
      <c r="AJ23" s="146">
        <f>SUM(AJ24:AJ27)</f>
        <v>43406900</v>
      </c>
      <c r="AK23" s="146">
        <f>SUM(AK24:AK27)</f>
        <v>35681861.450000003</v>
      </c>
      <c r="AL23" s="176">
        <f t="shared" si="13"/>
        <v>-7725038.549999997</v>
      </c>
      <c r="AM23" s="88">
        <f>SUM(AM24:AM27)</f>
        <v>321735000</v>
      </c>
      <c r="AN23" s="88">
        <f>SUM(AN24:AN27)</f>
        <v>319743178.33999997</v>
      </c>
      <c r="AO23" s="176">
        <f t="shared" si="14"/>
        <v>-1991821.6600000262</v>
      </c>
      <c r="AP23" s="88">
        <f>SUM(AP24:AP27)</f>
        <v>159694700</v>
      </c>
      <c r="AQ23" s="88">
        <f>SUM(AQ24:AQ27)</f>
        <v>123679298.48</v>
      </c>
      <c r="AR23" s="176">
        <f t="shared" si="15"/>
        <v>-36015401.519999996</v>
      </c>
      <c r="AS23" s="88">
        <f>SUM(AS24:AS27)</f>
        <v>668150700</v>
      </c>
      <c r="AT23" s="88">
        <f>SUM(AT24:AT27)</f>
        <v>668150700</v>
      </c>
      <c r="AU23" s="176">
        <f t="shared" si="46"/>
        <v>0</v>
      </c>
      <c r="AV23" s="88">
        <f>SUM(AV24:AV27)</f>
        <v>216900000</v>
      </c>
      <c r="AW23" s="88">
        <f>SUM(AW24:AW27)</f>
        <v>215824895.24000001</v>
      </c>
      <c r="AX23" s="176">
        <f t="shared" ref="AX23" si="48">SUM(AW23-AV23)</f>
        <v>-1075104.7599999905</v>
      </c>
      <c r="AY23" s="88">
        <f>SUM(AY24:AY27)</f>
        <v>37904600</v>
      </c>
      <c r="AZ23" s="88">
        <f>SUM(AZ24:AZ27)</f>
        <v>37665540.359999999</v>
      </c>
      <c r="BA23" s="176">
        <f t="shared" si="47"/>
        <v>-239059.6400000006</v>
      </c>
      <c r="BB23" s="88">
        <f>SUM(BB24:BB27)</f>
        <v>0</v>
      </c>
      <c r="BC23" s="88">
        <f>SUM(BC24:BC27)</f>
        <v>0</v>
      </c>
      <c r="BD23" s="176">
        <f t="shared" si="19"/>
        <v>0</v>
      </c>
      <c r="BE23" s="88">
        <f>SUM(BE24:BE27)</f>
        <v>161234600</v>
      </c>
      <c r="BF23" s="88">
        <f>SUM(BF24:BF27)</f>
        <v>0</v>
      </c>
      <c r="BG23" s="176">
        <f t="shared" si="20"/>
        <v>-161234600</v>
      </c>
      <c r="BH23" s="88">
        <f>SUM(BH24:BH27)</f>
        <v>41814100</v>
      </c>
      <c r="BI23" s="88">
        <f>SUM(BI24:BI27)</f>
        <v>0</v>
      </c>
      <c r="BJ23" s="176">
        <f t="shared" si="21"/>
        <v>-41814100</v>
      </c>
      <c r="BK23" s="88">
        <f>SUM(BK24:BK27)</f>
        <v>356243800</v>
      </c>
      <c r="BL23" s="88">
        <f>SUM(BL24:BL27)</f>
        <v>0</v>
      </c>
      <c r="BM23" s="176">
        <f t="shared" ref="BM23" si="49">SUM(BL23-BK23)</f>
        <v>-356243800</v>
      </c>
      <c r="BN23" s="88">
        <f>SUM(BN24:BN27)</f>
        <v>0</v>
      </c>
      <c r="BO23" s="88">
        <f>SUM(BO24:BO27)</f>
        <v>0</v>
      </c>
      <c r="BP23" s="176">
        <f t="shared" si="23"/>
        <v>0</v>
      </c>
      <c r="BQ23" s="90">
        <f t="shared" si="24"/>
        <v>2394528200</v>
      </c>
      <c r="BR23" s="90">
        <f t="shared" si="25"/>
        <v>1764191628.2299998</v>
      </c>
      <c r="BS23" s="90">
        <f t="shared" si="26"/>
        <v>-630336571.76999998</v>
      </c>
      <c r="BT23" s="88">
        <f>SUM(BT24:BT27)</f>
        <v>0</v>
      </c>
      <c r="BU23" s="88">
        <f>SUM(BU24:BU27)</f>
        <v>0</v>
      </c>
      <c r="BV23" s="176">
        <f t="shared" si="27"/>
        <v>0</v>
      </c>
      <c r="BW23" s="90">
        <f t="shared" si="0"/>
        <v>0</v>
      </c>
      <c r="BX23" s="90">
        <f t="shared" si="1"/>
        <v>0</v>
      </c>
      <c r="BY23" s="90">
        <f t="shared" si="1"/>
        <v>0</v>
      </c>
      <c r="BZ23" s="90">
        <f t="shared" si="44"/>
        <v>2394528200</v>
      </c>
      <c r="CA23" s="90">
        <f t="shared" si="45"/>
        <v>1764191628.2299998</v>
      </c>
      <c r="CB23" s="90">
        <f t="shared" si="28"/>
        <v>-630336571.76999998</v>
      </c>
    </row>
    <row r="24" spans="1:80">
      <c r="A24" s="13">
        <v>17</v>
      </c>
      <c r="B24" s="1" t="s">
        <v>19</v>
      </c>
      <c r="C24" s="185"/>
      <c r="D24" s="185"/>
      <c r="E24" s="186">
        <f t="shared" si="2"/>
        <v>0</v>
      </c>
      <c r="F24" s="185">
        <v>13903800</v>
      </c>
      <c r="G24" s="185">
        <v>12792571.109999999</v>
      </c>
      <c r="H24" s="186">
        <f t="shared" si="3"/>
        <v>-1111228.8900000006</v>
      </c>
      <c r="I24" s="132">
        <v>10854800</v>
      </c>
      <c r="J24" s="132">
        <v>10741273.09</v>
      </c>
      <c r="K24" s="186">
        <f t="shared" si="4"/>
        <v>-113526.91000000015</v>
      </c>
      <c r="L24" s="185"/>
      <c r="M24" s="185"/>
      <c r="N24" s="186">
        <f t="shared" si="5"/>
        <v>0</v>
      </c>
      <c r="O24" s="132">
        <v>1409200</v>
      </c>
      <c r="P24" s="132">
        <v>638146.52</v>
      </c>
      <c r="Q24" s="186">
        <f t="shared" si="6"/>
        <v>-771053.48</v>
      </c>
      <c r="R24" s="185">
        <v>1100000</v>
      </c>
      <c r="S24" s="185">
        <v>1189655.23</v>
      </c>
      <c r="T24" s="186">
        <f t="shared" si="7"/>
        <v>89655.229999999981</v>
      </c>
      <c r="U24" s="132"/>
      <c r="V24" s="132"/>
      <c r="W24" s="186">
        <f t="shared" si="8"/>
        <v>0</v>
      </c>
      <c r="X24" s="132"/>
      <c r="Y24" s="132"/>
      <c r="Z24" s="186">
        <f t="shared" si="9"/>
        <v>0</v>
      </c>
      <c r="AA24" s="132"/>
      <c r="AB24" s="132"/>
      <c r="AC24" s="186">
        <f t="shared" si="10"/>
        <v>0</v>
      </c>
      <c r="AD24" s="185">
        <v>4800000</v>
      </c>
      <c r="AE24" s="185">
        <v>2715414.7</v>
      </c>
      <c r="AF24" s="186">
        <f t="shared" si="11"/>
        <v>-2084585.2999999998</v>
      </c>
      <c r="AG24" s="132">
        <v>6828000</v>
      </c>
      <c r="AH24" s="132">
        <v>3948829.71</v>
      </c>
      <c r="AI24" s="186">
        <f t="shared" si="12"/>
        <v>-2879170.29</v>
      </c>
      <c r="AJ24" s="185">
        <v>1824000</v>
      </c>
      <c r="AK24" s="185">
        <v>1157513.45</v>
      </c>
      <c r="AL24" s="186">
        <f t="shared" si="13"/>
        <v>-666486.55000000005</v>
      </c>
      <c r="AM24" s="132">
        <v>15138000</v>
      </c>
      <c r="AN24" s="132">
        <v>11250434.34</v>
      </c>
      <c r="AO24" s="186">
        <f t="shared" si="14"/>
        <v>-3887565.66</v>
      </c>
      <c r="AP24" s="132">
        <v>26350800</v>
      </c>
      <c r="AQ24" s="132">
        <v>21527342.48</v>
      </c>
      <c r="AR24" s="186">
        <f t="shared" si="15"/>
        <v>-4823457.5199999996</v>
      </c>
      <c r="AS24" s="186">
        <v>138000000</v>
      </c>
      <c r="AT24" s="186">
        <v>128921383.89</v>
      </c>
      <c r="AU24" s="186">
        <f t="shared" si="46"/>
        <v>-9078616.1099999994</v>
      </c>
      <c r="AV24" s="186">
        <v>37000000</v>
      </c>
      <c r="AW24" s="186">
        <v>35897437.490000002</v>
      </c>
      <c r="AX24" s="186"/>
      <c r="AY24" s="186">
        <v>7800000</v>
      </c>
      <c r="AZ24" s="186">
        <v>7708180.3600000003</v>
      </c>
      <c r="BA24" s="186">
        <f t="shared" si="47"/>
        <v>-91819.639999999665</v>
      </c>
      <c r="BB24" s="132"/>
      <c r="BC24" s="132"/>
      <c r="BD24" s="186">
        <f t="shared" si="19"/>
        <v>0</v>
      </c>
      <c r="BE24" s="132">
        <v>8000000</v>
      </c>
      <c r="BF24" s="132"/>
      <c r="BG24" s="186">
        <f t="shared" si="20"/>
        <v>-8000000</v>
      </c>
      <c r="BH24" s="186">
        <v>7700000</v>
      </c>
      <c r="BI24" s="186"/>
      <c r="BJ24" s="109">
        <f t="shared" si="21"/>
        <v>-7700000</v>
      </c>
      <c r="BK24" s="109">
        <v>12000000</v>
      </c>
      <c r="BL24" s="109"/>
      <c r="BM24" s="109"/>
      <c r="BN24" s="132"/>
      <c r="BO24" s="132"/>
      <c r="BP24" s="186">
        <f t="shared" si="23"/>
        <v>0</v>
      </c>
      <c r="BQ24" s="135">
        <f t="shared" si="24"/>
        <v>292708600</v>
      </c>
      <c r="BR24" s="135">
        <f t="shared" si="25"/>
        <v>238488182.37</v>
      </c>
      <c r="BS24" s="135">
        <f t="shared" si="26"/>
        <v>-41117855.120000005</v>
      </c>
      <c r="BT24" s="132"/>
      <c r="BU24" s="132"/>
      <c r="BV24" s="186">
        <f t="shared" si="27"/>
        <v>0</v>
      </c>
      <c r="BW24" s="187">
        <f t="shared" si="0"/>
        <v>0</v>
      </c>
      <c r="BX24" s="187">
        <f t="shared" si="1"/>
        <v>0</v>
      </c>
      <c r="BY24" s="187">
        <f t="shared" si="1"/>
        <v>0</v>
      </c>
      <c r="BZ24" s="187">
        <f t="shared" si="44"/>
        <v>292708600</v>
      </c>
      <c r="CA24" s="187">
        <f t="shared" si="45"/>
        <v>238488182.37</v>
      </c>
      <c r="CB24" s="187">
        <f t="shared" si="28"/>
        <v>-41117855.120000005</v>
      </c>
    </row>
    <row r="25" spans="1:80">
      <c r="A25" s="13">
        <v>18</v>
      </c>
      <c r="B25" s="1" t="s">
        <v>20</v>
      </c>
      <c r="C25" s="185"/>
      <c r="D25" s="185"/>
      <c r="E25" s="186">
        <f t="shared" si="2"/>
        <v>0</v>
      </c>
      <c r="F25" s="185">
        <v>73050000</v>
      </c>
      <c r="G25" s="185">
        <v>74714948</v>
      </c>
      <c r="H25" s="186">
        <f t="shared" si="3"/>
        <v>1664948</v>
      </c>
      <c r="I25" s="132">
        <v>88286000</v>
      </c>
      <c r="J25" s="132">
        <v>88049368</v>
      </c>
      <c r="K25" s="186">
        <f t="shared" si="4"/>
        <v>-236632</v>
      </c>
      <c r="L25" s="185"/>
      <c r="M25" s="185"/>
      <c r="N25" s="186">
        <f t="shared" si="5"/>
        <v>0</v>
      </c>
      <c r="O25" s="132">
        <v>2689600</v>
      </c>
      <c r="P25" s="132">
        <v>2569776</v>
      </c>
      <c r="Q25" s="186">
        <f t="shared" si="6"/>
        <v>-119824</v>
      </c>
      <c r="R25" s="185">
        <v>4050000</v>
      </c>
      <c r="S25" s="185">
        <v>2823832</v>
      </c>
      <c r="T25" s="186">
        <f t="shared" si="7"/>
        <v>-1226168</v>
      </c>
      <c r="U25" s="132"/>
      <c r="V25" s="132"/>
      <c r="W25" s="186">
        <f t="shared" si="8"/>
        <v>0</v>
      </c>
      <c r="X25" s="132"/>
      <c r="Y25" s="132"/>
      <c r="Z25" s="186">
        <f t="shared" si="9"/>
        <v>0</v>
      </c>
      <c r="AA25" s="132"/>
      <c r="AB25" s="132"/>
      <c r="AC25" s="186">
        <f t="shared" si="10"/>
        <v>0</v>
      </c>
      <c r="AD25" s="185">
        <v>37341400</v>
      </c>
      <c r="AE25" s="185">
        <v>36902536</v>
      </c>
      <c r="AF25" s="186">
        <f t="shared" si="11"/>
        <v>-438864</v>
      </c>
      <c r="AG25" s="132">
        <v>104280000</v>
      </c>
      <c r="AH25" s="132">
        <v>104227112</v>
      </c>
      <c r="AI25" s="186">
        <f t="shared" si="12"/>
        <v>-52888</v>
      </c>
      <c r="AJ25" s="185">
        <v>13688000</v>
      </c>
      <c r="AK25" s="185">
        <v>13688000</v>
      </c>
      <c r="AL25" s="186">
        <f t="shared" si="13"/>
        <v>0</v>
      </c>
      <c r="AM25" s="132">
        <v>296667000</v>
      </c>
      <c r="AN25" s="132">
        <v>296007800</v>
      </c>
      <c r="AO25" s="186">
        <f t="shared" si="14"/>
        <v>-659200</v>
      </c>
      <c r="AP25" s="132">
        <v>124283900</v>
      </c>
      <c r="AQ25" s="132">
        <v>91078036</v>
      </c>
      <c r="AR25" s="186">
        <f t="shared" si="15"/>
        <v>-33205864</v>
      </c>
      <c r="AS25" s="186">
        <v>445150700</v>
      </c>
      <c r="AT25" s="186">
        <v>443494200</v>
      </c>
      <c r="AU25" s="186">
        <f t="shared" si="46"/>
        <v>-1656500</v>
      </c>
      <c r="AV25" s="186">
        <v>134400000</v>
      </c>
      <c r="AW25" s="186">
        <v>115783382.15000001</v>
      </c>
      <c r="AX25" s="186"/>
      <c r="AY25" s="186">
        <v>25104600</v>
      </c>
      <c r="AZ25" s="186">
        <v>25104600</v>
      </c>
      <c r="BA25" s="186">
        <f t="shared" si="47"/>
        <v>0</v>
      </c>
      <c r="BB25" s="132"/>
      <c r="BC25" s="132"/>
      <c r="BD25" s="186">
        <f t="shared" si="19"/>
        <v>0</v>
      </c>
      <c r="BE25" s="132">
        <v>142834600</v>
      </c>
      <c r="BF25" s="132"/>
      <c r="BG25" s="186">
        <f t="shared" si="20"/>
        <v>-142834600</v>
      </c>
      <c r="BH25" s="186">
        <v>31480500</v>
      </c>
      <c r="BI25" s="186"/>
      <c r="BJ25" s="109">
        <f t="shared" si="21"/>
        <v>-31480500</v>
      </c>
      <c r="BK25" s="109">
        <v>337464400</v>
      </c>
      <c r="BL25" s="109"/>
      <c r="BM25" s="109"/>
      <c r="BN25" s="132"/>
      <c r="BO25" s="132"/>
      <c r="BP25" s="186">
        <f t="shared" si="23"/>
        <v>0</v>
      </c>
      <c r="BQ25" s="135">
        <f t="shared" si="24"/>
        <v>1860770700</v>
      </c>
      <c r="BR25" s="135">
        <f t="shared" si="25"/>
        <v>1294443590.1500001</v>
      </c>
      <c r="BS25" s="135">
        <f t="shared" si="26"/>
        <v>-210246092</v>
      </c>
      <c r="BT25" s="132"/>
      <c r="BU25" s="132"/>
      <c r="BV25" s="186">
        <f t="shared" si="27"/>
        <v>0</v>
      </c>
      <c r="BW25" s="187">
        <f t="shared" si="0"/>
        <v>0</v>
      </c>
      <c r="BX25" s="187">
        <f t="shared" si="1"/>
        <v>0</v>
      </c>
      <c r="BY25" s="187">
        <f t="shared" si="1"/>
        <v>0</v>
      </c>
      <c r="BZ25" s="187">
        <f t="shared" si="44"/>
        <v>1860770700</v>
      </c>
      <c r="CA25" s="187">
        <f t="shared" si="45"/>
        <v>1294443590.1500001</v>
      </c>
      <c r="CB25" s="187">
        <f t="shared" si="28"/>
        <v>-210246092</v>
      </c>
    </row>
    <row r="26" spans="1:80">
      <c r="A26" s="13">
        <v>19</v>
      </c>
      <c r="B26" s="1" t="s">
        <v>21</v>
      </c>
      <c r="C26" s="185"/>
      <c r="D26" s="185"/>
      <c r="E26" s="186">
        <f t="shared" si="2"/>
        <v>0</v>
      </c>
      <c r="F26" s="185">
        <v>11880000</v>
      </c>
      <c r="G26" s="185">
        <v>4106460</v>
      </c>
      <c r="H26" s="186">
        <f t="shared" si="3"/>
        <v>-7773540</v>
      </c>
      <c r="I26" s="132">
        <v>4668200</v>
      </c>
      <c r="J26" s="132">
        <v>3793080</v>
      </c>
      <c r="K26" s="186">
        <f t="shared" si="4"/>
        <v>-875120</v>
      </c>
      <c r="L26" s="185"/>
      <c r="M26" s="185"/>
      <c r="N26" s="186">
        <f t="shared" si="5"/>
        <v>0</v>
      </c>
      <c r="O26" s="132">
        <v>594300</v>
      </c>
      <c r="P26" s="132">
        <v>480040</v>
      </c>
      <c r="Q26" s="186">
        <f t="shared" si="6"/>
        <v>-114260</v>
      </c>
      <c r="R26" s="185">
        <v>1100000</v>
      </c>
      <c r="S26" s="185">
        <v>581360</v>
      </c>
      <c r="T26" s="186">
        <f t="shared" si="7"/>
        <v>-518640</v>
      </c>
      <c r="U26" s="132"/>
      <c r="V26" s="132"/>
      <c r="W26" s="186">
        <f t="shared" si="8"/>
        <v>0</v>
      </c>
      <c r="X26" s="132"/>
      <c r="Y26" s="132"/>
      <c r="Z26" s="186">
        <f t="shared" si="9"/>
        <v>0</v>
      </c>
      <c r="AA26" s="132"/>
      <c r="AB26" s="132"/>
      <c r="AC26" s="186">
        <f t="shared" si="10"/>
        <v>0</v>
      </c>
      <c r="AD26" s="185">
        <v>2100000</v>
      </c>
      <c r="AE26" s="185">
        <v>1244100</v>
      </c>
      <c r="AF26" s="186">
        <f t="shared" si="11"/>
        <v>-855900</v>
      </c>
      <c r="AG26" s="132">
        <v>3016800</v>
      </c>
      <c r="AH26" s="132">
        <v>2083752</v>
      </c>
      <c r="AI26" s="186">
        <f t="shared" si="12"/>
        <v>-933048</v>
      </c>
      <c r="AJ26" s="185">
        <v>1502400</v>
      </c>
      <c r="AK26" s="185">
        <v>190348</v>
      </c>
      <c r="AL26" s="186">
        <f t="shared" si="13"/>
        <v>-1312052</v>
      </c>
      <c r="AM26" s="132">
        <v>9930000</v>
      </c>
      <c r="AN26" s="132">
        <v>12484944</v>
      </c>
      <c r="AO26" s="186">
        <f t="shared" si="14"/>
        <v>2554944</v>
      </c>
      <c r="AP26" s="132">
        <v>9060000</v>
      </c>
      <c r="AQ26" s="132">
        <v>11073920</v>
      </c>
      <c r="AR26" s="186">
        <f t="shared" si="15"/>
        <v>2013920</v>
      </c>
      <c r="AS26" s="186">
        <v>85000000</v>
      </c>
      <c r="AT26" s="186">
        <v>95735116.109999999</v>
      </c>
      <c r="AU26" s="186">
        <f t="shared" si="46"/>
        <v>10735116.109999999</v>
      </c>
      <c r="AV26" s="186">
        <v>45500000</v>
      </c>
      <c r="AW26" s="186">
        <v>64144075.600000001</v>
      </c>
      <c r="AX26" s="186"/>
      <c r="AY26" s="186">
        <v>5000000</v>
      </c>
      <c r="AZ26" s="186">
        <v>4852760</v>
      </c>
      <c r="BA26" s="186">
        <f t="shared" si="47"/>
        <v>-147240</v>
      </c>
      <c r="BB26" s="132"/>
      <c r="BC26" s="132"/>
      <c r="BD26" s="186">
        <f t="shared" si="19"/>
        <v>0</v>
      </c>
      <c r="BE26" s="132">
        <v>10400000</v>
      </c>
      <c r="BF26" s="132"/>
      <c r="BG26" s="186">
        <f t="shared" si="20"/>
        <v>-10400000</v>
      </c>
      <c r="BH26" s="186">
        <v>2633600</v>
      </c>
      <c r="BI26" s="186"/>
      <c r="BJ26" s="109">
        <f t="shared" si="21"/>
        <v>-2633600</v>
      </c>
      <c r="BK26" s="109">
        <v>6779400</v>
      </c>
      <c r="BL26" s="109"/>
      <c r="BM26" s="109"/>
      <c r="BN26" s="132"/>
      <c r="BO26" s="132"/>
      <c r="BP26" s="186">
        <f t="shared" si="23"/>
        <v>0</v>
      </c>
      <c r="BQ26" s="135">
        <f t="shared" si="24"/>
        <v>199164700</v>
      </c>
      <c r="BR26" s="135">
        <f t="shared" si="25"/>
        <v>200769955.71000001</v>
      </c>
      <c r="BS26" s="135">
        <f t="shared" si="26"/>
        <v>-10259419.890000001</v>
      </c>
      <c r="BT26" s="132"/>
      <c r="BU26" s="132"/>
      <c r="BV26" s="186">
        <f t="shared" si="27"/>
        <v>0</v>
      </c>
      <c r="BW26" s="187">
        <f t="shared" si="0"/>
        <v>0</v>
      </c>
      <c r="BX26" s="187">
        <f t="shared" si="1"/>
        <v>0</v>
      </c>
      <c r="BY26" s="187">
        <f t="shared" si="1"/>
        <v>0</v>
      </c>
      <c r="BZ26" s="187">
        <f t="shared" si="44"/>
        <v>199164700</v>
      </c>
      <c r="CA26" s="187">
        <f t="shared" si="45"/>
        <v>200769955.71000001</v>
      </c>
      <c r="CB26" s="187">
        <f t="shared" si="28"/>
        <v>-10259419.890000001</v>
      </c>
    </row>
    <row r="27" spans="1:80">
      <c r="A27" s="13">
        <v>20</v>
      </c>
      <c r="B27" s="1" t="s">
        <v>73</v>
      </c>
      <c r="C27" s="185"/>
      <c r="D27" s="185"/>
      <c r="E27" s="186">
        <f t="shared" si="2"/>
        <v>0</v>
      </c>
      <c r="F27" s="185"/>
      <c r="G27" s="185"/>
      <c r="H27" s="186">
        <f t="shared" si="3"/>
        <v>0</v>
      </c>
      <c r="I27" s="132"/>
      <c r="J27" s="132"/>
      <c r="K27" s="186">
        <f t="shared" si="4"/>
        <v>0</v>
      </c>
      <c r="L27" s="185">
        <v>14771700</v>
      </c>
      <c r="M27" s="185">
        <v>9843900</v>
      </c>
      <c r="N27" s="186">
        <f t="shared" si="5"/>
        <v>-4927800</v>
      </c>
      <c r="O27" s="132"/>
      <c r="P27" s="132"/>
      <c r="Q27" s="186">
        <f t="shared" si="6"/>
        <v>0</v>
      </c>
      <c r="R27" s="185">
        <v>720000</v>
      </c>
      <c r="S27" s="185">
        <v>0</v>
      </c>
      <c r="T27" s="186">
        <f t="shared" si="7"/>
        <v>-720000</v>
      </c>
      <c r="U27" s="132"/>
      <c r="V27" s="132"/>
      <c r="W27" s="186">
        <f t="shared" si="8"/>
        <v>0</v>
      </c>
      <c r="X27" s="132"/>
      <c r="Y27" s="132"/>
      <c r="Z27" s="186">
        <f t="shared" si="9"/>
        <v>0</v>
      </c>
      <c r="AA27" s="132"/>
      <c r="AB27" s="132"/>
      <c r="AC27" s="186">
        <f t="shared" si="10"/>
        <v>0</v>
      </c>
      <c r="AD27" s="185"/>
      <c r="AE27" s="185"/>
      <c r="AF27" s="186">
        <f t="shared" si="11"/>
        <v>0</v>
      </c>
      <c r="AG27" s="132"/>
      <c r="AH27" s="132"/>
      <c r="AI27" s="186">
        <f t="shared" si="12"/>
        <v>0</v>
      </c>
      <c r="AJ27" s="185">
        <v>26392500</v>
      </c>
      <c r="AK27" s="185">
        <v>20646000</v>
      </c>
      <c r="AL27" s="186">
        <f t="shared" si="13"/>
        <v>-5746500</v>
      </c>
      <c r="AM27" s="132"/>
      <c r="AN27" s="132"/>
      <c r="AO27" s="186">
        <f t="shared" si="14"/>
        <v>0</v>
      </c>
      <c r="AP27" s="132"/>
      <c r="AQ27" s="132"/>
      <c r="AR27" s="186">
        <f t="shared" si="15"/>
        <v>0</v>
      </c>
      <c r="AS27" s="186"/>
      <c r="AT27" s="186"/>
      <c r="AU27" s="186">
        <f t="shared" si="46"/>
        <v>0</v>
      </c>
      <c r="AV27" s="186"/>
      <c r="AW27" s="186"/>
      <c r="AX27" s="186"/>
      <c r="AY27" s="186"/>
      <c r="AZ27" s="186"/>
      <c r="BA27" s="186">
        <f t="shared" si="47"/>
        <v>0</v>
      </c>
      <c r="BB27" s="132"/>
      <c r="BC27" s="132"/>
      <c r="BD27" s="186">
        <f t="shared" si="19"/>
        <v>0</v>
      </c>
      <c r="BE27" s="132"/>
      <c r="BF27" s="132"/>
      <c r="BG27" s="186">
        <f t="shared" si="20"/>
        <v>0</v>
      </c>
      <c r="BH27" s="186"/>
      <c r="BI27" s="186"/>
      <c r="BJ27" s="109">
        <f t="shared" si="21"/>
        <v>0</v>
      </c>
      <c r="BK27" s="109"/>
      <c r="BL27" s="109"/>
      <c r="BM27" s="109"/>
      <c r="BN27" s="132"/>
      <c r="BO27" s="132"/>
      <c r="BP27" s="186">
        <f t="shared" si="23"/>
        <v>0</v>
      </c>
      <c r="BQ27" s="135">
        <f t="shared" si="24"/>
        <v>41884200</v>
      </c>
      <c r="BR27" s="135">
        <f t="shared" si="25"/>
        <v>30489900</v>
      </c>
      <c r="BS27" s="135">
        <f t="shared" si="26"/>
        <v>-11394300</v>
      </c>
      <c r="BT27" s="132"/>
      <c r="BU27" s="132"/>
      <c r="BV27" s="186">
        <f t="shared" si="27"/>
        <v>0</v>
      </c>
      <c r="BW27" s="187">
        <f t="shared" si="0"/>
        <v>0</v>
      </c>
      <c r="BX27" s="187">
        <f t="shared" si="1"/>
        <v>0</v>
      </c>
      <c r="BY27" s="187">
        <f t="shared" si="1"/>
        <v>0</v>
      </c>
      <c r="BZ27" s="187">
        <f t="shared" si="44"/>
        <v>41884200</v>
      </c>
      <c r="CA27" s="187">
        <f t="shared" si="45"/>
        <v>30489900</v>
      </c>
      <c r="CB27" s="187">
        <f t="shared" si="28"/>
        <v>-11394300</v>
      </c>
    </row>
    <row r="28" spans="1:80" s="188" customFormat="1">
      <c r="A28" s="57">
        <v>21</v>
      </c>
      <c r="B28" s="58" t="s">
        <v>35</v>
      </c>
      <c r="C28" s="146">
        <f>SUM(C29:C34)</f>
        <v>24695800</v>
      </c>
      <c r="D28" s="146">
        <f>SUM(D29:D34)</f>
        <v>21898541</v>
      </c>
      <c r="E28" s="176">
        <f t="shared" si="2"/>
        <v>-2797259</v>
      </c>
      <c r="F28" s="146">
        <f>SUM(F29:F34)</f>
        <v>84016000</v>
      </c>
      <c r="G28" s="146">
        <f>SUM(G29:G34)</f>
        <v>45693364.119999997</v>
      </c>
      <c r="H28" s="176">
        <f t="shared" si="3"/>
        <v>-38322635.880000003</v>
      </c>
      <c r="I28" s="88">
        <f>SUM(I29:I34)</f>
        <v>22394800</v>
      </c>
      <c r="J28" s="88">
        <f>SUM(J29:J34)</f>
        <v>19734337</v>
      </c>
      <c r="K28" s="176">
        <f t="shared" si="4"/>
        <v>-2660463</v>
      </c>
      <c r="L28" s="146">
        <f>SUM(L29:L34)</f>
        <v>8180000</v>
      </c>
      <c r="M28" s="146">
        <f>SUM(M29:M34)</f>
        <v>1479235</v>
      </c>
      <c r="N28" s="176">
        <f t="shared" si="5"/>
        <v>-6700765</v>
      </c>
      <c r="O28" s="88">
        <f>SUM(O29:O34)</f>
        <v>6215100</v>
      </c>
      <c r="P28" s="88">
        <f>SUM(P29:P34)</f>
        <v>2527150</v>
      </c>
      <c r="Q28" s="176">
        <f t="shared" si="6"/>
        <v>-3687950</v>
      </c>
      <c r="R28" s="146">
        <f>SUM(R29:R34)</f>
        <v>5728200</v>
      </c>
      <c r="S28" s="146">
        <f>SUM(S29:S34)</f>
        <v>1807644.1</v>
      </c>
      <c r="T28" s="176">
        <f t="shared" si="7"/>
        <v>-3920555.9</v>
      </c>
      <c r="U28" s="88">
        <f>SUM(U29:U34)</f>
        <v>0</v>
      </c>
      <c r="V28" s="88">
        <f>SUM(V29:V34)</f>
        <v>0</v>
      </c>
      <c r="W28" s="176">
        <f t="shared" si="8"/>
        <v>0</v>
      </c>
      <c r="X28" s="88">
        <f>SUM(X29:X34)</f>
        <v>0</v>
      </c>
      <c r="Y28" s="88">
        <f>SUM(Y29:Y34)</f>
        <v>0</v>
      </c>
      <c r="Z28" s="176">
        <f t="shared" si="9"/>
        <v>0</v>
      </c>
      <c r="AA28" s="88">
        <f>SUM(AA29:AA34)</f>
        <v>0</v>
      </c>
      <c r="AB28" s="88">
        <f>SUM(AB29:AB34)</f>
        <v>0</v>
      </c>
      <c r="AC28" s="176">
        <f t="shared" si="10"/>
        <v>0</v>
      </c>
      <c r="AD28" s="146">
        <f>SUM(AD29:AD34)</f>
        <v>0</v>
      </c>
      <c r="AE28" s="146">
        <f>SUM(AE29:AE34)</f>
        <v>0</v>
      </c>
      <c r="AF28" s="176">
        <f t="shared" si="11"/>
        <v>0</v>
      </c>
      <c r="AG28" s="88">
        <f>SUM(AG29:AG34)</f>
        <v>0</v>
      </c>
      <c r="AH28" s="88">
        <f>SUM(AH29:AH34)</f>
        <v>0</v>
      </c>
      <c r="AI28" s="176">
        <f t="shared" si="12"/>
        <v>0</v>
      </c>
      <c r="AJ28" s="146">
        <f>SUM(AJ29:AJ34)</f>
        <v>0</v>
      </c>
      <c r="AK28" s="146">
        <f>SUM(AK29:AK34)</f>
        <v>0</v>
      </c>
      <c r="AL28" s="176">
        <f t="shared" si="13"/>
        <v>0</v>
      </c>
      <c r="AM28" s="88">
        <f>SUM(AM29:AM34)</f>
        <v>0</v>
      </c>
      <c r="AN28" s="88">
        <f>SUM(AN29:AN34)</f>
        <v>0</v>
      </c>
      <c r="AO28" s="176">
        <f t="shared" si="14"/>
        <v>0</v>
      </c>
      <c r="AP28" s="88">
        <f>SUM(AP29:AP34)</f>
        <v>0</v>
      </c>
      <c r="AQ28" s="88">
        <f>SUM(AQ29:AQ34)</f>
        <v>0</v>
      </c>
      <c r="AR28" s="176">
        <f t="shared" si="15"/>
        <v>0</v>
      </c>
      <c r="AS28" s="176"/>
      <c r="AT28" s="176"/>
      <c r="AU28" s="176">
        <f t="shared" si="46"/>
        <v>0</v>
      </c>
      <c r="AV28" s="176"/>
      <c r="AW28" s="176"/>
      <c r="AX28" s="176"/>
      <c r="AY28" s="176"/>
      <c r="AZ28" s="176"/>
      <c r="BA28" s="176">
        <f t="shared" si="47"/>
        <v>0</v>
      </c>
      <c r="BB28" s="88">
        <f>SUM(BB29:BB34)</f>
        <v>0</v>
      </c>
      <c r="BC28" s="88">
        <f>SUM(BC29:BC34)</f>
        <v>0</v>
      </c>
      <c r="BD28" s="176">
        <f t="shared" si="19"/>
        <v>0</v>
      </c>
      <c r="BE28" s="88">
        <f>SUM(BE29:BE34)</f>
        <v>0</v>
      </c>
      <c r="BF28" s="88">
        <f>SUM(BF29:BF34)</f>
        <v>0</v>
      </c>
      <c r="BG28" s="176">
        <f t="shared" si="20"/>
        <v>0</v>
      </c>
      <c r="BH28" s="88">
        <f>SUM(BH29:BH34)</f>
        <v>0</v>
      </c>
      <c r="BI28" s="88">
        <f>SUM(BI29:BI34)</f>
        <v>0</v>
      </c>
      <c r="BJ28" s="176">
        <f t="shared" si="21"/>
        <v>0</v>
      </c>
      <c r="BK28" s="176"/>
      <c r="BL28" s="176"/>
      <c r="BM28" s="176"/>
      <c r="BN28" s="88">
        <f>SUM(BN29:BN34)</f>
        <v>9100000</v>
      </c>
      <c r="BO28" s="88">
        <f>SUM(BO29:BO34)</f>
        <v>5005167</v>
      </c>
      <c r="BP28" s="176">
        <f t="shared" si="23"/>
        <v>-4094833</v>
      </c>
      <c r="BQ28" s="90">
        <f t="shared" si="24"/>
        <v>160329900</v>
      </c>
      <c r="BR28" s="90">
        <f t="shared" si="25"/>
        <v>98145438.219999999</v>
      </c>
      <c r="BS28" s="90">
        <f t="shared" si="26"/>
        <v>-62184461.780000001</v>
      </c>
      <c r="BT28" s="88">
        <f>SUM(BT29:BT34)</f>
        <v>0</v>
      </c>
      <c r="BU28" s="88">
        <f>SUM(BU29:BU34)</f>
        <v>0</v>
      </c>
      <c r="BV28" s="176">
        <f t="shared" si="27"/>
        <v>0</v>
      </c>
      <c r="BW28" s="90">
        <f t="shared" si="0"/>
        <v>0</v>
      </c>
      <c r="BX28" s="90">
        <f t="shared" si="1"/>
        <v>0</v>
      </c>
      <c r="BY28" s="90">
        <f t="shared" si="1"/>
        <v>0</v>
      </c>
      <c r="BZ28" s="90">
        <f t="shared" si="44"/>
        <v>160329900</v>
      </c>
      <c r="CA28" s="90">
        <f t="shared" si="45"/>
        <v>98145438.219999999</v>
      </c>
      <c r="CB28" s="90">
        <f t="shared" si="28"/>
        <v>-62184461.780000001</v>
      </c>
    </row>
    <row r="29" spans="1:80">
      <c r="A29" s="13">
        <v>22</v>
      </c>
      <c r="B29" s="1" t="s">
        <v>22</v>
      </c>
      <c r="C29" s="185">
        <v>1396000</v>
      </c>
      <c r="D29" s="185">
        <v>1327000</v>
      </c>
      <c r="E29" s="186">
        <f t="shared" si="2"/>
        <v>-69000</v>
      </c>
      <c r="F29" s="185">
        <v>18000000</v>
      </c>
      <c r="G29" s="185">
        <v>10591150</v>
      </c>
      <c r="H29" s="186">
        <f t="shared" si="3"/>
        <v>-7408850</v>
      </c>
      <c r="I29" s="132">
        <v>4500000</v>
      </c>
      <c r="J29" s="132">
        <v>3505400</v>
      </c>
      <c r="K29" s="186">
        <f t="shared" si="4"/>
        <v>-994600</v>
      </c>
      <c r="L29" s="185">
        <v>750000</v>
      </c>
      <c r="M29" s="185">
        <v>246100</v>
      </c>
      <c r="N29" s="186">
        <f t="shared" si="5"/>
        <v>-503900</v>
      </c>
      <c r="O29" s="132">
        <v>164300</v>
      </c>
      <c r="P29" s="132">
        <v>96000</v>
      </c>
      <c r="Q29" s="186">
        <f t="shared" si="6"/>
        <v>-68300</v>
      </c>
      <c r="R29" s="185">
        <v>1878200</v>
      </c>
      <c r="S29" s="185">
        <v>1094740.1000000001</v>
      </c>
      <c r="T29" s="186">
        <f t="shared" si="7"/>
        <v>-783459.89999999991</v>
      </c>
      <c r="U29" s="132"/>
      <c r="V29" s="132"/>
      <c r="W29" s="186">
        <f t="shared" si="8"/>
        <v>0</v>
      </c>
      <c r="X29" s="132"/>
      <c r="Y29" s="132"/>
      <c r="Z29" s="186">
        <f t="shared" si="9"/>
        <v>0</v>
      </c>
      <c r="AA29" s="132"/>
      <c r="AB29" s="132"/>
      <c r="AC29" s="186">
        <f t="shared" si="10"/>
        <v>0</v>
      </c>
      <c r="AD29" s="185"/>
      <c r="AE29" s="185"/>
      <c r="AF29" s="186">
        <f t="shared" si="11"/>
        <v>0</v>
      </c>
      <c r="AG29" s="132"/>
      <c r="AH29" s="132"/>
      <c r="AI29" s="186">
        <f t="shared" si="12"/>
        <v>0</v>
      </c>
      <c r="AJ29" s="185"/>
      <c r="AK29" s="185"/>
      <c r="AL29" s="186">
        <f t="shared" si="13"/>
        <v>0</v>
      </c>
      <c r="AM29" s="132"/>
      <c r="AN29" s="132"/>
      <c r="AO29" s="186">
        <f t="shared" si="14"/>
        <v>0</v>
      </c>
      <c r="AP29" s="132"/>
      <c r="AQ29" s="132"/>
      <c r="AR29" s="186">
        <f t="shared" si="15"/>
        <v>0</v>
      </c>
      <c r="AS29" s="186"/>
      <c r="AT29" s="186"/>
      <c r="AU29" s="186">
        <f t="shared" si="46"/>
        <v>0</v>
      </c>
      <c r="AV29" s="186"/>
      <c r="AW29" s="186"/>
      <c r="AX29" s="186"/>
      <c r="AY29" s="186"/>
      <c r="AZ29" s="186"/>
      <c r="BA29" s="186">
        <f t="shared" si="47"/>
        <v>0</v>
      </c>
      <c r="BB29" s="132"/>
      <c r="BC29" s="132"/>
      <c r="BD29" s="186">
        <f t="shared" si="19"/>
        <v>0</v>
      </c>
      <c r="BE29" s="132"/>
      <c r="BF29" s="132"/>
      <c r="BG29" s="186">
        <f t="shared" si="20"/>
        <v>0</v>
      </c>
      <c r="BH29" s="186"/>
      <c r="BI29" s="186"/>
      <c r="BJ29" s="109">
        <f t="shared" si="21"/>
        <v>0</v>
      </c>
      <c r="BK29" s="109"/>
      <c r="BL29" s="109"/>
      <c r="BM29" s="109"/>
      <c r="BN29" s="132">
        <v>1250000</v>
      </c>
      <c r="BO29" s="132">
        <v>1250000</v>
      </c>
      <c r="BP29" s="186">
        <f t="shared" si="23"/>
        <v>0</v>
      </c>
      <c r="BQ29" s="135">
        <f t="shared" si="24"/>
        <v>27938500</v>
      </c>
      <c r="BR29" s="135">
        <f t="shared" si="25"/>
        <v>18110390.100000001</v>
      </c>
      <c r="BS29" s="135">
        <f t="shared" si="26"/>
        <v>-9828109.9000000004</v>
      </c>
      <c r="BT29" s="132"/>
      <c r="BU29" s="132"/>
      <c r="BV29" s="186">
        <f t="shared" si="27"/>
        <v>0</v>
      </c>
      <c r="BW29" s="187">
        <f t="shared" si="0"/>
        <v>0</v>
      </c>
      <c r="BX29" s="187">
        <f t="shared" si="1"/>
        <v>0</v>
      </c>
      <c r="BY29" s="187">
        <f t="shared" si="1"/>
        <v>0</v>
      </c>
      <c r="BZ29" s="187">
        <f t="shared" si="44"/>
        <v>27938500</v>
      </c>
      <c r="CA29" s="187">
        <f t="shared" si="45"/>
        <v>18110390.100000001</v>
      </c>
      <c r="CB29" s="187">
        <f t="shared" si="28"/>
        <v>-9828109.9000000004</v>
      </c>
    </row>
    <row r="30" spans="1:80">
      <c r="A30" s="13">
        <v>23</v>
      </c>
      <c r="B30" s="1" t="s">
        <v>23</v>
      </c>
      <c r="C30" s="185">
        <v>15349800</v>
      </c>
      <c r="D30" s="185">
        <v>15340000</v>
      </c>
      <c r="E30" s="186">
        <f t="shared" si="2"/>
        <v>-9800</v>
      </c>
      <c r="F30" s="185">
        <v>39000000</v>
      </c>
      <c r="G30" s="185">
        <v>20000000</v>
      </c>
      <c r="H30" s="186">
        <f t="shared" si="3"/>
        <v>-19000000</v>
      </c>
      <c r="I30" s="132">
        <v>6200000</v>
      </c>
      <c r="J30" s="132">
        <v>5097200</v>
      </c>
      <c r="K30" s="186">
        <f t="shared" si="4"/>
        <v>-1102800</v>
      </c>
      <c r="L30" s="185">
        <v>5010000</v>
      </c>
      <c r="M30" s="185">
        <v>0</v>
      </c>
      <c r="N30" s="186">
        <f t="shared" si="5"/>
        <v>-5010000</v>
      </c>
      <c r="O30" s="132">
        <v>5420800</v>
      </c>
      <c r="P30" s="132">
        <v>1800000</v>
      </c>
      <c r="Q30" s="186">
        <f t="shared" si="6"/>
        <v>-3620800</v>
      </c>
      <c r="R30" s="185">
        <v>1500000</v>
      </c>
      <c r="S30" s="185">
        <v>0</v>
      </c>
      <c r="T30" s="186">
        <f t="shared" si="7"/>
        <v>-1500000</v>
      </c>
      <c r="U30" s="132"/>
      <c r="V30" s="132"/>
      <c r="W30" s="186">
        <f t="shared" si="8"/>
        <v>0</v>
      </c>
      <c r="X30" s="132"/>
      <c r="Y30" s="132"/>
      <c r="Z30" s="186">
        <f t="shared" si="9"/>
        <v>0</v>
      </c>
      <c r="AA30" s="132"/>
      <c r="AB30" s="132"/>
      <c r="AC30" s="186">
        <f t="shared" si="10"/>
        <v>0</v>
      </c>
      <c r="AD30" s="185"/>
      <c r="AE30" s="185"/>
      <c r="AF30" s="186">
        <f t="shared" si="11"/>
        <v>0</v>
      </c>
      <c r="AG30" s="132"/>
      <c r="AH30" s="132"/>
      <c r="AI30" s="186">
        <f t="shared" si="12"/>
        <v>0</v>
      </c>
      <c r="AJ30" s="185"/>
      <c r="AK30" s="185"/>
      <c r="AL30" s="186">
        <f t="shared" si="13"/>
        <v>0</v>
      </c>
      <c r="AM30" s="132"/>
      <c r="AN30" s="132"/>
      <c r="AO30" s="186">
        <f t="shared" si="14"/>
        <v>0</v>
      </c>
      <c r="AP30" s="132"/>
      <c r="AQ30" s="132"/>
      <c r="AR30" s="186">
        <f t="shared" si="15"/>
        <v>0</v>
      </c>
      <c r="AS30" s="186"/>
      <c r="AT30" s="186"/>
      <c r="AU30" s="186">
        <f t="shared" si="46"/>
        <v>0</v>
      </c>
      <c r="AV30" s="186"/>
      <c r="AW30" s="186"/>
      <c r="AX30" s="186"/>
      <c r="AY30" s="186"/>
      <c r="AZ30" s="186"/>
      <c r="BA30" s="186">
        <f t="shared" si="47"/>
        <v>0</v>
      </c>
      <c r="BB30" s="132"/>
      <c r="BC30" s="132"/>
      <c r="BD30" s="186">
        <f t="shared" si="19"/>
        <v>0</v>
      </c>
      <c r="BE30" s="132"/>
      <c r="BF30" s="132"/>
      <c r="BG30" s="186">
        <f t="shared" si="20"/>
        <v>0</v>
      </c>
      <c r="BH30" s="186"/>
      <c r="BI30" s="186"/>
      <c r="BJ30" s="109">
        <f t="shared" si="21"/>
        <v>0</v>
      </c>
      <c r="BK30" s="109"/>
      <c r="BL30" s="109"/>
      <c r="BM30" s="109"/>
      <c r="BN30" s="132">
        <v>5010000</v>
      </c>
      <c r="BO30" s="132">
        <v>2247500</v>
      </c>
      <c r="BP30" s="186">
        <f t="shared" si="23"/>
        <v>-2762500</v>
      </c>
      <c r="BQ30" s="135">
        <f t="shared" si="24"/>
        <v>77490600</v>
      </c>
      <c r="BR30" s="135">
        <f t="shared" si="25"/>
        <v>44484700</v>
      </c>
      <c r="BS30" s="135">
        <f t="shared" si="26"/>
        <v>-33005900</v>
      </c>
      <c r="BT30" s="132"/>
      <c r="BU30" s="132"/>
      <c r="BV30" s="186">
        <f t="shared" si="27"/>
        <v>0</v>
      </c>
      <c r="BW30" s="187">
        <f t="shared" si="0"/>
        <v>0</v>
      </c>
      <c r="BX30" s="187">
        <f t="shared" si="1"/>
        <v>0</v>
      </c>
      <c r="BY30" s="187">
        <f t="shared" si="1"/>
        <v>0</v>
      </c>
      <c r="BZ30" s="187">
        <f t="shared" si="44"/>
        <v>77490600</v>
      </c>
      <c r="CA30" s="187">
        <f t="shared" si="45"/>
        <v>44484700</v>
      </c>
      <c r="CB30" s="187">
        <f t="shared" si="28"/>
        <v>-33005900</v>
      </c>
    </row>
    <row r="31" spans="1:80">
      <c r="A31" s="13">
        <v>24</v>
      </c>
      <c r="B31" s="1" t="s">
        <v>24</v>
      </c>
      <c r="C31" s="185">
        <v>4758000</v>
      </c>
      <c r="D31" s="185">
        <v>2184580</v>
      </c>
      <c r="E31" s="186">
        <f t="shared" si="2"/>
        <v>-2573420</v>
      </c>
      <c r="F31" s="185">
        <v>10296000</v>
      </c>
      <c r="G31" s="185">
        <v>5585100.1200000001</v>
      </c>
      <c r="H31" s="186">
        <f t="shared" si="3"/>
        <v>-4710899.88</v>
      </c>
      <c r="I31" s="132">
        <v>1200000</v>
      </c>
      <c r="J31" s="132">
        <v>861300</v>
      </c>
      <c r="K31" s="186">
        <f t="shared" si="4"/>
        <v>-338700</v>
      </c>
      <c r="L31" s="185">
        <v>1760000</v>
      </c>
      <c r="M31" s="185">
        <v>799495</v>
      </c>
      <c r="N31" s="186">
        <f t="shared" si="5"/>
        <v>-960505</v>
      </c>
      <c r="O31" s="132">
        <v>420000</v>
      </c>
      <c r="P31" s="132">
        <v>486200</v>
      </c>
      <c r="Q31" s="186">
        <f t="shared" si="6"/>
        <v>66200</v>
      </c>
      <c r="R31" s="185">
        <v>2000000</v>
      </c>
      <c r="S31" s="185">
        <v>564404</v>
      </c>
      <c r="T31" s="186">
        <f t="shared" si="7"/>
        <v>-1435596</v>
      </c>
      <c r="U31" s="132"/>
      <c r="V31" s="132"/>
      <c r="W31" s="186">
        <f t="shared" si="8"/>
        <v>0</v>
      </c>
      <c r="X31" s="132"/>
      <c r="Y31" s="132"/>
      <c r="Z31" s="186">
        <f t="shared" si="9"/>
        <v>0</v>
      </c>
      <c r="AA31" s="132"/>
      <c r="AB31" s="132"/>
      <c r="AC31" s="186">
        <f t="shared" si="10"/>
        <v>0</v>
      </c>
      <c r="AD31" s="185"/>
      <c r="AE31" s="185"/>
      <c r="AF31" s="186">
        <f t="shared" si="11"/>
        <v>0</v>
      </c>
      <c r="AG31" s="132"/>
      <c r="AH31" s="132"/>
      <c r="AI31" s="186">
        <f t="shared" si="12"/>
        <v>0</v>
      </c>
      <c r="AJ31" s="185"/>
      <c r="AK31" s="185"/>
      <c r="AL31" s="186">
        <f t="shared" si="13"/>
        <v>0</v>
      </c>
      <c r="AM31" s="132"/>
      <c r="AN31" s="132"/>
      <c r="AO31" s="186">
        <f t="shared" si="14"/>
        <v>0</v>
      </c>
      <c r="AP31" s="132"/>
      <c r="AQ31" s="132"/>
      <c r="AR31" s="186">
        <f t="shared" si="15"/>
        <v>0</v>
      </c>
      <c r="AS31" s="186"/>
      <c r="AT31" s="186"/>
      <c r="AU31" s="186">
        <f t="shared" si="46"/>
        <v>0</v>
      </c>
      <c r="AV31" s="186"/>
      <c r="AW31" s="186"/>
      <c r="AX31" s="186"/>
      <c r="AY31" s="186"/>
      <c r="AZ31" s="186"/>
      <c r="BA31" s="186">
        <f t="shared" si="47"/>
        <v>0</v>
      </c>
      <c r="BB31" s="132"/>
      <c r="BC31" s="132"/>
      <c r="BD31" s="186">
        <f t="shared" si="19"/>
        <v>0</v>
      </c>
      <c r="BE31" s="132"/>
      <c r="BF31" s="132"/>
      <c r="BG31" s="186">
        <f t="shared" si="20"/>
        <v>0</v>
      </c>
      <c r="BH31" s="186"/>
      <c r="BI31" s="186"/>
      <c r="BJ31" s="109">
        <f t="shared" si="21"/>
        <v>0</v>
      </c>
      <c r="BK31" s="109"/>
      <c r="BL31" s="109"/>
      <c r="BM31" s="109"/>
      <c r="BN31" s="132">
        <v>1760000</v>
      </c>
      <c r="BO31" s="132">
        <v>745200</v>
      </c>
      <c r="BP31" s="186">
        <f t="shared" si="23"/>
        <v>-1014800</v>
      </c>
      <c r="BQ31" s="135">
        <f t="shared" si="24"/>
        <v>22194000</v>
      </c>
      <c r="BR31" s="135">
        <f t="shared" si="25"/>
        <v>11226279.120000001</v>
      </c>
      <c r="BS31" s="135">
        <f t="shared" si="26"/>
        <v>-10967720.879999999</v>
      </c>
      <c r="BT31" s="132"/>
      <c r="BU31" s="132"/>
      <c r="BV31" s="186">
        <f t="shared" si="27"/>
        <v>0</v>
      </c>
      <c r="BW31" s="187">
        <f t="shared" si="0"/>
        <v>0</v>
      </c>
      <c r="BX31" s="187">
        <f t="shared" si="1"/>
        <v>0</v>
      </c>
      <c r="BY31" s="187">
        <f t="shared" si="1"/>
        <v>0</v>
      </c>
      <c r="BZ31" s="187">
        <f t="shared" si="44"/>
        <v>22194000</v>
      </c>
      <c r="CA31" s="187">
        <f t="shared" si="45"/>
        <v>11226279.120000001</v>
      </c>
      <c r="CB31" s="187">
        <f t="shared" si="28"/>
        <v>-10967720.879999999</v>
      </c>
    </row>
    <row r="32" spans="1:80">
      <c r="A32" s="13">
        <v>25</v>
      </c>
      <c r="B32" s="1" t="s">
        <v>25</v>
      </c>
      <c r="C32" s="185"/>
      <c r="D32" s="185"/>
      <c r="E32" s="186">
        <f t="shared" si="2"/>
        <v>0</v>
      </c>
      <c r="F32" s="185"/>
      <c r="G32" s="185"/>
      <c r="H32" s="186">
        <f t="shared" si="3"/>
        <v>0</v>
      </c>
      <c r="I32" s="132"/>
      <c r="J32" s="132"/>
      <c r="K32" s="186">
        <f t="shared" si="4"/>
        <v>0</v>
      </c>
      <c r="L32" s="185"/>
      <c r="M32" s="185"/>
      <c r="N32" s="186">
        <f t="shared" si="5"/>
        <v>0</v>
      </c>
      <c r="O32" s="132"/>
      <c r="P32" s="132">
        <v>0</v>
      </c>
      <c r="Q32" s="186">
        <f t="shared" si="6"/>
        <v>0</v>
      </c>
      <c r="R32" s="185"/>
      <c r="S32" s="185"/>
      <c r="T32" s="186">
        <f t="shared" si="7"/>
        <v>0</v>
      </c>
      <c r="U32" s="132"/>
      <c r="V32" s="132"/>
      <c r="W32" s="186">
        <f t="shared" si="8"/>
        <v>0</v>
      </c>
      <c r="X32" s="132"/>
      <c r="Y32" s="132"/>
      <c r="Z32" s="186">
        <f t="shared" si="9"/>
        <v>0</v>
      </c>
      <c r="AA32" s="132"/>
      <c r="AB32" s="132"/>
      <c r="AC32" s="186">
        <f t="shared" si="10"/>
        <v>0</v>
      </c>
      <c r="AD32" s="185"/>
      <c r="AE32" s="185"/>
      <c r="AF32" s="186">
        <f t="shared" si="11"/>
        <v>0</v>
      </c>
      <c r="AG32" s="132"/>
      <c r="AH32" s="132"/>
      <c r="AI32" s="186">
        <f t="shared" si="12"/>
        <v>0</v>
      </c>
      <c r="AJ32" s="185"/>
      <c r="AK32" s="185"/>
      <c r="AL32" s="186">
        <f t="shared" si="13"/>
        <v>0</v>
      </c>
      <c r="AM32" s="132"/>
      <c r="AN32" s="132"/>
      <c r="AO32" s="186">
        <f t="shared" si="14"/>
        <v>0</v>
      </c>
      <c r="AP32" s="132"/>
      <c r="AQ32" s="132"/>
      <c r="AR32" s="186">
        <f t="shared" si="15"/>
        <v>0</v>
      </c>
      <c r="AS32" s="186"/>
      <c r="AT32" s="186"/>
      <c r="AU32" s="186">
        <f t="shared" si="46"/>
        <v>0</v>
      </c>
      <c r="AV32" s="186"/>
      <c r="AW32" s="186"/>
      <c r="AX32" s="186"/>
      <c r="AY32" s="186"/>
      <c r="AZ32" s="186"/>
      <c r="BA32" s="186">
        <f t="shared" si="47"/>
        <v>0</v>
      </c>
      <c r="BB32" s="132"/>
      <c r="BC32" s="132"/>
      <c r="BD32" s="186">
        <f t="shared" si="19"/>
        <v>0</v>
      </c>
      <c r="BE32" s="132"/>
      <c r="BF32" s="132"/>
      <c r="BG32" s="186">
        <f t="shared" si="20"/>
        <v>0</v>
      </c>
      <c r="BH32" s="186"/>
      <c r="BI32" s="186"/>
      <c r="BJ32" s="109">
        <f t="shared" si="21"/>
        <v>0</v>
      </c>
      <c r="BK32" s="109"/>
      <c r="BL32" s="109"/>
      <c r="BM32" s="109"/>
      <c r="BN32" s="132"/>
      <c r="BO32" s="132"/>
      <c r="BP32" s="186">
        <f t="shared" si="23"/>
        <v>0</v>
      </c>
      <c r="BQ32" s="135">
        <f t="shared" si="24"/>
        <v>0</v>
      </c>
      <c r="BR32" s="135">
        <f t="shared" si="25"/>
        <v>0</v>
      </c>
      <c r="BS32" s="135">
        <f t="shared" si="26"/>
        <v>0</v>
      </c>
      <c r="BT32" s="132"/>
      <c r="BU32" s="132"/>
      <c r="BV32" s="186">
        <f t="shared" si="27"/>
        <v>0</v>
      </c>
      <c r="BW32" s="187">
        <f t="shared" si="0"/>
        <v>0</v>
      </c>
      <c r="BX32" s="187">
        <f t="shared" si="1"/>
        <v>0</v>
      </c>
      <c r="BY32" s="187">
        <f t="shared" si="1"/>
        <v>0</v>
      </c>
      <c r="BZ32" s="187">
        <f t="shared" si="44"/>
        <v>0</v>
      </c>
      <c r="CA32" s="187">
        <f t="shared" si="45"/>
        <v>0</v>
      </c>
      <c r="CB32" s="187">
        <f t="shared" si="28"/>
        <v>0</v>
      </c>
    </row>
    <row r="33" spans="1:80">
      <c r="A33" s="13">
        <v>26</v>
      </c>
      <c r="B33" s="1" t="s">
        <v>26</v>
      </c>
      <c r="C33" s="185">
        <v>180000</v>
      </c>
      <c r="D33" s="185">
        <v>0</v>
      </c>
      <c r="E33" s="186">
        <f t="shared" si="2"/>
        <v>-180000</v>
      </c>
      <c r="F33" s="185">
        <v>1240000</v>
      </c>
      <c r="G33" s="185">
        <v>0</v>
      </c>
      <c r="H33" s="186">
        <f t="shared" si="3"/>
        <v>-1240000</v>
      </c>
      <c r="I33" s="132">
        <v>384000</v>
      </c>
      <c r="J33" s="132">
        <v>0</v>
      </c>
      <c r="K33" s="186">
        <f t="shared" si="4"/>
        <v>-384000</v>
      </c>
      <c r="L33" s="185">
        <v>120000</v>
      </c>
      <c r="M33" s="185">
        <v>0</v>
      </c>
      <c r="N33" s="186">
        <f t="shared" si="5"/>
        <v>-120000</v>
      </c>
      <c r="O33" s="132">
        <v>60000</v>
      </c>
      <c r="P33" s="132">
        <v>0</v>
      </c>
      <c r="Q33" s="186">
        <f t="shared" si="6"/>
        <v>-60000</v>
      </c>
      <c r="R33" s="185"/>
      <c r="S33" s="185"/>
      <c r="T33" s="186">
        <f t="shared" si="7"/>
        <v>0</v>
      </c>
      <c r="U33" s="132"/>
      <c r="V33" s="132"/>
      <c r="W33" s="186">
        <f t="shared" si="8"/>
        <v>0</v>
      </c>
      <c r="X33" s="132"/>
      <c r="Y33" s="132"/>
      <c r="Z33" s="186">
        <f t="shared" si="9"/>
        <v>0</v>
      </c>
      <c r="AA33" s="132"/>
      <c r="AB33" s="132"/>
      <c r="AC33" s="186">
        <f t="shared" si="10"/>
        <v>0</v>
      </c>
      <c r="AD33" s="185"/>
      <c r="AE33" s="185"/>
      <c r="AF33" s="186">
        <f t="shared" si="11"/>
        <v>0</v>
      </c>
      <c r="AG33" s="132"/>
      <c r="AH33" s="132"/>
      <c r="AI33" s="186">
        <f t="shared" si="12"/>
        <v>0</v>
      </c>
      <c r="AJ33" s="185"/>
      <c r="AK33" s="185"/>
      <c r="AL33" s="186">
        <f t="shared" si="13"/>
        <v>0</v>
      </c>
      <c r="AM33" s="132"/>
      <c r="AN33" s="132"/>
      <c r="AO33" s="186">
        <f t="shared" si="14"/>
        <v>0</v>
      </c>
      <c r="AP33" s="132"/>
      <c r="AQ33" s="132"/>
      <c r="AR33" s="186">
        <f t="shared" si="15"/>
        <v>0</v>
      </c>
      <c r="AS33" s="186"/>
      <c r="AT33" s="186"/>
      <c r="AU33" s="186">
        <f t="shared" si="46"/>
        <v>0</v>
      </c>
      <c r="AV33" s="186"/>
      <c r="AW33" s="186"/>
      <c r="AX33" s="186"/>
      <c r="AY33" s="186"/>
      <c r="AZ33" s="186"/>
      <c r="BA33" s="186">
        <f t="shared" si="47"/>
        <v>0</v>
      </c>
      <c r="BB33" s="132"/>
      <c r="BC33" s="132"/>
      <c r="BD33" s="186">
        <f t="shared" si="19"/>
        <v>0</v>
      </c>
      <c r="BE33" s="132"/>
      <c r="BF33" s="132"/>
      <c r="BG33" s="186">
        <f t="shared" si="20"/>
        <v>0</v>
      </c>
      <c r="BH33" s="186"/>
      <c r="BI33" s="186"/>
      <c r="BJ33" s="109">
        <f t="shared" si="21"/>
        <v>0</v>
      </c>
      <c r="BK33" s="109"/>
      <c r="BL33" s="109"/>
      <c r="BM33" s="109"/>
      <c r="BN33" s="132"/>
      <c r="BO33" s="132"/>
      <c r="BP33" s="186">
        <f t="shared" si="23"/>
        <v>0</v>
      </c>
      <c r="BQ33" s="135">
        <f t="shared" si="24"/>
        <v>1984000</v>
      </c>
      <c r="BR33" s="135">
        <f t="shared" si="25"/>
        <v>0</v>
      </c>
      <c r="BS33" s="135">
        <f t="shared" si="26"/>
        <v>-1984000</v>
      </c>
      <c r="BT33" s="132"/>
      <c r="BU33" s="132"/>
      <c r="BV33" s="186">
        <f t="shared" si="27"/>
        <v>0</v>
      </c>
      <c r="BW33" s="187">
        <f t="shared" si="0"/>
        <v>0</v>
      </c>
      <c r="BX33" s="187">
        <f t="shared" si="1"/>
        <v>0</v>
      </c>
      <c r="BY33" s="187">
        <f t="shared" si="1"/>
        <v>0</v>
      </c>
      <c r="BZ33" s="187">
        <f t="shared" si="44"/>
        <v>1984000</v>
      </c>
      <c r="CA33" s="187">
        <f t="shared" si="45"/>
        <v>0</v>
      </c>
      <c r="CB33" s="187">
        <f t="shared" si="28"/>
        <v>-1984000</v>
      </c>
    </row>
    <row r="34" spans="1:80">
      <c r="A34" s="13">
        <v>27</v>
      </c>
      <c r="B34" s="1" t="s">
        <v>27</v>
      </c>
      <c r="C34" s="185">
        <v>3012000</v>
      </c>
      <c r="D34" s="185">
        <v>3046961</v>
      </c>
      <c r="E34" s="186">
        <f t="shared" si="2"/>
        <v>34961</v>
      </c>
      <c r="F34" s="185">
        <v>15480000</v>
      </c>
      <c r="G34" s="185">
        <v>9517114</v>
      </c>
      <c r="H34" s="186">
        <f t="shared" si="3"/>
        <v>-5962886</v>
      </c>
      <c r="I34" s="132">
        <v>10110800</v>
      </c>
      <c r="J34" s="132">
        <v>10270437</v>
      </c>
      <c r="K34" s="186">
        <f t="shared" si="4"/>
        <v>159637</v>
      </c>
      <c r="L34" s="185">
        <v>540000</v>
      </c>
      <c r="M34" s="185">
        <v>433640</v>
      </c>
      <c r="N34" s="186">
        <f t="shared" si="5"/>
        <v>-106360</v>
      </c>
      <c r="O34" s="132">
        <v>150000</v>
      </c>
      <c r="P34" s="132">
        <v>144950</v>
      </c>
      <c r="Q34" s="186">
        <f t="shared" si="6"/>
        <v>-5050</v>
      </c>
      <c r="R34" s="185">
        <v>350000</v>
      </c>
      <c r="S34" s="185">
        <v>148500</v>
      </c>
      <c r="T34" s="186">
        <f t="shared" si="7"/>
        <v>-201500</v>
      </c>
      <c r="U34" s="132"/>
      <c r="V34" s="132"/>
      <c r="W34" s="186">
        <f t="shared" si="8"/>
        <v>0</v>
      </c>
      <c r="X34" s="132"/>
      <c r="Y34" s="132"/>
      <c r="Z34" s="186">
        <f t="shared" si="9"/>
        <v>0</v>
      </c>
      <c r="AA34" s="132"/>
      <c r="AB34" s="132"/>
      <c r="AC34" s="186">
        <f t="shared" si="10"/>
        <v>0</v>
      </c>
      <c r="AD34" s="185"/>
      <c r="AE34" s="185"/>
      <c r="AF34" s="186">
        <f t="shared" si="11"/>
        <v>0</v>
      </c>
      <c r="AG34" s="132"/>
      <c r="AH34" s="132"/>
      <c r="AI34" s="186">
        <f t="shared" si="12"/>
        <v>0</v>
      </c>
      <c r="AJ34" s="185"/>
      <c r="AK34" s="185"/>
      <c r="AL34" s="186">
        <f t="shared" si="13"/>
        <v>0</v>
      </c>
      <c r="AM34" s="132"/>
      <c r="AN34" s="132"/>
      <c r="AO34" s="186">
        <f t="shared" si="14"/>
        <v>0</v>
      </c>
      <c r="AP34" s="132"/>
      <c r="AQ34" s="132"/>
      <c r="AR34" s="186">
        <f t="shared" si="15"/>
        <v>0</v>
      </c>
      <c r="AS34" s="186"/>
      <c r="AT34" s="186"/>
      <c r="AU34" s="186">
        <f t="shared" si="46"/>
        <v>0</v>
      </c>
      <c r="AV34" s="186"/>
      <c r="AW34" s="186"/>
      <c r="AX34" s="186"/>
      <c r="AY34" s="186"/>
      <c r="AZ34" s="186"/>
      <c r="BA34" s="186">
        <f t="shared" si="47"/>
        <v>0</v>
      </c>
      <c r="BB34" s="132"/>
      <c r="BC34" s="132"/>
      <c r="BD34" s="186">
        <f t="shared" si="19"/>
        <v>0</v>
      </c>
      <c r="BE34" s="132"/>
      <c r="BF34" s="132"/>
      <c r="BG34" s="186">
        <f t="shared" si="20"/>
        <v>0</v>
      </c>
      <c r="BH34" s="186"/>
      <c r="BI34" s="186"/>
      <c r="BJ34" s="109">
        <f t="shared" si="21"/>
        <v>0</v>
      </c>
      <c r="BK34" s="109"/>
      <c r="BL34" s="109"/>
      <c r="BM34" s="109"/>
      <c r="BN34" s="132">
        <v>1080000</v>
      </c>
      <c r="BO34" s="132">
        <v>762467</v>
      </c>
      <c r="BP34" s="186">
        <f t="shared" si="23"/>
        <v>-317533</v>
      </c>
      <c r="BQ34" s="90">
        <f t="shared" si="24"/>
        <v>30722800</v>
      </c>
      <c r="BR34" s="90">
        <f t="shared" si="25"/>
        <v>24324069</v>
      </c>
      <c r="BS34" s="90">
        <f t="shared" si="26"/>
        <v>-6398731</v>
      </c>
      <c r="BT34" s="132"/>
      <c r="BU34" s="132"/>
      <c r="BV34" s="186">
        <f t="shared" si="27"/>
        <v>0</v>
      </c>
      <c r="BW34" s="187">
        <f t="shared" si="0"/>
        <v>0</v>
      </c>
      <c r="BX34" s="187">
        <f t="shared" si="1"/>
        <v>0</v>
      </c>
      <c r="BY34" s="187">
        <f t="shared" si="1"/>
        <v>0</v>
      </c>
      <c r="BZ34" s="187">
        <f t="shared" si="44"/>
        <v>30722800</v>
      </c>
      <c r="CA34" s="187">
        <f t="shared" si="45"/>
        <v>24324069</v>
      </c>
      <c r="CB34" s="187">
        <f t="shared" si="28"/>
        <v>-6398731</v>
      </c>
    </row>
    <row r="35" spans="1:80" s="188" customFormat="1">
      <c r="A35" s="57">
        <v>28</v>
      </c>
      <c r="B35" s="58" t="s">
        <v>36</v>
      </c>
      <c r="C35" s="146">
        <f>SUM(C36:C38)</f>
        <v>0</v>
      </c>
      <c r="D35" s="146">
        <f>SUM(D36:D38)</f>
        <v>0</v>
      </c>
      <c r="E35" s="176">
        <f t="shared" si="2"/>
        <v>0</v>
      </c>
      <c r="F35" s="146">
        <f>SUM(F36:F38)</f>
        <v>0</v>
      </c>
      <c r="G35" s="146">
        <f>SUM(G36:G38)</f>
        <v>0</v>
      </c>
      <c r="H35" s="176">
        <f t="shared" si="3"/>
        <v>0</v>
      </c>
      <c r="I35" s="88">
        <f>SUM(I36:I38)</f>
        <v>4944400</v>
      </c>
      <c r="J35" s="88">
        <f>SUM(J36:J38)</f>
        <v>716000</v>
      </c>
      <c r="K35" s="176">
        <f t="shared" si="4"/>
        <v>-4228400</v>
      </c>
      <c r="L35" s="146">
        <f>SUM(L36:L38)</f>
        <v>0</v>
      </c>
      <c r="M35" s="146">
        <f>SUM(M36:M38)</f>
        <v>0</v>
      </c>
      <c r="N35" s="176">
        <f t="shared" si="5"/>
        <v>0</v>
      </c>
      <c r="O35" s="88">
        <f>SUM(O36:O38)</f>
        <v>251000</v>
      </c>
      <c r="P35" s="88">
        <f>SUM(P36:P38)</f>
        <v>0</v>
      </c>
      <c r="Q35" s="176">
        <f t="shared" si="6"/>
        <v>-251000</v>
      </c>
      <c r="R35" s="146">
        <f>SUM(R36:R38)</f>
        <v>0</v>
      </c>
      <c r="S35" s="146">
        <f>SUM(S36:S38)</f>
        <v>0</v>
      </c>
      <c r="T35" s="176">
        <f t="shared" si="7"/>
        <v>0</v>
      </c>
      <c r="U35" s="88">
        <f>SUM(U36:U38)</f>
        <v>0</v>
      </c>
      <c r="V35" s="88">
        <f>SUM(V36:V38)</f>
        <v>0</v>
      </c>
      <c r="W35" s="176">
        <f t="shared" si="8"/>
        <v>0</v>
      </c>
      <c r="X35" s="88">
        <f>SUM(X36:X38)</f>
        <v>0</v>
      </c>
      <c r="Y35" s="88">
        <f>SUM(Y36:Y38)</f>
        <v>0</v>
      </c>
      <c r="Z35" s="176">
        <f t="shared" si="9"/>
        <v>0</v>
      </c>
      <c r="AA35" s="88">
        <f>SUM(AA36:AA38)</f>
        <v>71600000</v>
      </c>
      <c r="AB35" s="88">
        <f>SUM(AB36:AB38)</f>
        <v>71600000</v>
      </c>
      <c r="AC35" s="176">
        <f t="shared" si="10"/>
        <v>0</v>
      </c>
      <c r="AD35" s="146">
        <f>SUM(AD36:AD38)</f>
        <v>0</v>
      </c>
      <c r="AE35" s="146">
        <f>SUM(AE36:AE38)</f>
        <v>0</v>
      </c>
      <c r="AF35" s="176">
        <f t="shared" si="11"/>
        <v>0</v>
      </c>
      <c r="AG35" s="88">
        <f>SUM(AG36:AG38)</f>
        <v>0</v>
      </c>
      <c r="AH35" s="88">
        <f>SUM(AH36:AH38)</f>
        <v>0</v>
      </c>
      <c r="AI35" s="176">
        <f t="shared" si="12"/>
        <v>0</v>
      </c>
      <c r="AJ35" s="146">
        <f>SUM(AJ36:AJ38)</f>
        <v>0</v>
      </c>
      <c r="AK35" s="146">
        <f>SUM(AK36:AK38)</f>
        <v>0</v>
      </c>
      <c r="AL35" s="176">
        <f t="shared" si="13"/>
        <v>0</v>
      </c>
      <c r="AM35" s="88">
        <f>SUM(AM36:AM38)</f>
        <v>0</v>
      </c>
      <c r="AN35" s="88">
        <f>SUM(AN36:AN38)</f>
        <v>0</v>
      </c>
      <c r="AO35" s="176">
        <f t="shared" si="14"/>
        <v>0</v>
      </c>
      <c r="AP35" s="88">
        <f>SUM(AP36:AP38)</f>
        <v>0</v>
      </c>
      <c r="AQ35" s="88">
        <f>SUM(AQ36:AQ38)</f>
        <v>0</v>
      </c>
      <c r="AR35" s="176">
        <f t="shared" si="15"/>
        <v>0</v>
      </c>
      <c r="AS35" s="176"/>
      <c r="AT35" s="176"/>
      <c r="AU35" s="176">
        <f t="shared" si="46"/>
        <v>0</v>
      </c>
      <c r="AV35" s="176"/>
      <c r="AW35" s="176"/>
      <c r="AX35" s="176"/>
      <c r="AY35" s="176"/>
      <c r="AZ35" s="176"/>
      <c r="BA35" s="176">
        <f t="shared" si="47"/>
        <v>0</v>
      </c>
      <c r="BB35" s="88">
        <f>SUM(BB36:BB38)</f>
        <v>0</v>
      </c>
      <c r="BC35" s="88">
        <f>SUM(BC36:BC38)</f>
        <v>0</v>
      </c>
      <c r="BD35" s="176">
        <f t="shared" si="19"/>
        <v>0</v>
      </c>
      <c r="BE35" s="88">
        <f>SUM(BE36:BE38)</f>
        <v>0</v>
      </c>
      <c r="BF35" s="88">
        <f>SUM(BF36:BF38)</f>
        <v>0</v>
      </c>
      <c r="BG35" s="176">
        <f t="shared" si="20"/>
        <v>0</v>
      </c>
      <c r="BH35" s="88">
        <f>SUM(BH36:BH38)</f>
        <v>0</v>
      </c>
      <c r="BI35" s="88">
        <f>SUM(BI36:BI38)</f>
        <v>0</v>
      </c>
      <c r="BJ35" s="176">
        <f t="shared" si="21"/>
        <v>0</v>
      </c>
      <c r="BK35" s="176"/>
      <c r="BL35" s="176"/>
      <c r="BM35" s="176"/>
      <c r="BN35" s="88">
        <f>SUM(BN36:BN38)</f>
        <v>0</v>
      </c>
      <c r="BO35" s="88">
        <f>SUM(BO36:BO38)</f>
        <v>0</v>
      </c>
      <c r="BP35" s="176">
        <f t="shared" si="23"/>
        <v>0</v>
      </c>
      <c r="BQ35" s="90">
        <f t="shared" si="24"/>
        <v>76795400</v>
      </c>
      <c r="BR35" s="90">
        <f t="shared" si="25"/>
        <v>72316000</v>
      </c>
      <c r="BS35" s="90">
        <f t="shared" si="26"/>
        <v>-4479400</v>
      </c>
      <c r="BT35" s="88">
        <f>SUM(BT36:BT38)</f>
        <v>0</v>
      </c>
      <c r="BU35" s="88">
        <f>SUM(BU36:BU38)</f>
        <v>0</v>
      </c>
      <c r="BV35" s="176">
        <f t="shared" si="27"/>
        <v>0</v>
      </c>
      <c r="BW35" s="90">
        <f t="shared" si="0"/>
        <v>0</v>
      </c>
      <c r="BX35" s="90">
        <f t="shared" si="1"/>
        <v>0</v>
      </c>
      <c r="BY35" s="90">
        <f t="shared" si="1"/>
        <v>0</v>
      </c>
      <c r="BZ35" s="90">
        <f t="shared" si="44"/>
        <v>76795400</v>
      </c>
      <c r="CA35" s="90">
        <f t="shared" si="45"/>
        <v>72316000</v>
      </c>
      <c r="CB35" s="90">
        <f t="shared" si="28"/>
        <v>-4479400</v>
      </c>
    </row>
    <row r="36" spans="1:80">
      <c r="A36" s="13">
        <v>29</v>
      </c>
      <c r="B36" s="15" t="s">
        <v>28</v>
      </c>
      <c r="C36" s="185"/>
      <c r="D36" s="185"/>
      <c r="E36" s="186">
        <f t="shared" si="2"/>
        <v>0</v>
      </c>
      <c r="F36" s="185"/>
      <c r="G36" s="185"/>
      <c r="H36" s="186">
        <f t="shared" si="3"/>
        <v>0</v>
      </c>
      <c r="I36" s="132"/>
      <c r="J36" s="132"/>
      <c r="K36" s="186">
        <f t="shared" si="4"/>
        <v>0</v>
      </c>
      <c r="L36" s="185"/>
      <c r="M36" s="185"/>
      <c r="N36" s="186">
        <f t="shared" si="5"/>
        <v>0</v>
      </c>
      <c r="O36" s="132"/>
      <c r="P36" s="132"/>
      <c r="Q36" s="186">
        <f t="shared" si="6"/>
        <v>0</v>
      </c>
      <c r="R36" s="185"/>
      <c r="S36" s="185"/>
      <c r="T36" s="186">
        <f t="shared" si="7"/>
        <v>0</v>
      </c>
      <c r="U36" s="132"/>
      <c r="V36" s="132"/>
      <c r="W36" s="186">
        <f t="shared" si="8"/>
        <v>0</v>
      </c>
      <c r="X36" s="132"/>
      <c r="Y36" s="132"/>
      <c r="Z36" s="186">
        <f t="shared" si="9"/>
        <v>0</v>
      </c>
      <c r="AA36" s="132">
        <v>71600000</v>
      </c>
      <c r="AB36" s="132">
        <v>71600000</v>
      </c>
      <c r="AC36" s="186">
        <f t="shared" si="10"/>
        <v>0</v>
      </c>
      <c r="AD36" s="185"/>
      <c r="AE36" s="185"/>
      <c r="AF36" s="186">
        <f t="shared" si="11"/>
        <v>0</v>
      </c>
      <c r="AG36" s="132"/>
      <c r="AH36" s="132"/>
      <c r="AI36" s="186">
        <f t="shared" si="12"/>
        <v>0</v>
      </c>
      <c r="AJ36" s="185"/>
      <c r="AK36" s="185"/>
      <c r="AL36" s="186">
        <f t="shared" si="13"/>
        <v>0</v>
      </c>
      <c r="AM36" s="132"/>
      <c r="AN36" s="132"/>
      <c r="AO36" s="186">
        <f t="shared" si="14"/>
        <v>0</v>
      </c>
      <c r="AP36" s="132"/>
      <c r="AQ36" s="132"/>
      <c r="AR36" s="186">
        <f t="shared" si="15"/>
        <v>0</v>
      </c>
      <c r="AS36" s="186"/>
      <c r="AT36" s="186"/>
      <c r="AU36" s="186">
        <f t="shared" si="46"/>
        <v>0</v>
      </c>
      <c r="AV36" s="186"/>
      <c r="AW36" s="186"/>
      <c r="AX36" s="186"/>
      <c r="AY36" s="186"/>
      <c r="AZ36" s="186"/>
      <c r="BA36" s="186">
        <f t="shared" si="47"/>
        <v>0</v>
      </c>
      <c r="BB36" s="132"/>
      <c r="BC36" s="132"/>
      <c r="BD36" s="186">
        <f t="shared" si="19"/>
        <v>0</v>
      </c>
      <c r="BE36" s="132"/>
      <c r="BF36" s="132"/>
      <c r="BG36" s="186">
        <f t="shared" si="20"/>
        <v>0</v>
      </c>
      <c r="BH36" s="186"/>
      <c r="BI36" s="186"/>
      <c r="BJ36" s="109">
        <f t="shared" si="21"/>
        <v>0</v>
      </c>
      <c r="BK36" s="109"/>
      <c r="BL36" s="109"/>
      <c r="BM36" s="109"/>
      <c r="BN36" s="132"/>
      <c r="BO36" s="132"/>
      <c r="BP36" s="186">
        <f t="shared" si="23"/>
        <v>0</v>
      </c>
      <c r="BQ36" s="135">
        <f t="shared" si="24"/>
        <v>71600000</v>
      </c>
      <c r="BR36" s="135">
        <f t="shared" si="25"/>
        <v>71600000</v>
      </c>
      <c r="BS36" s="135">
        <f t="shared" si="26"/>
        <v>0</v>
      </c>
      <c r="BT36" s="132"/>
      <c r="BU36" s="132"/>
      <c r="BV36" s="186">
        <f t="shared" si="27"/>
        <v>0</v>
      </c>
      <c r="BW36" s="187">
        <f t="shared" si="0"/>
        <v>0</v>
      </c>
      <c r="BX36" s="187">
        <f t="shared" si="1"/>
        <v>0</v>
      </c>
      <c r="BY36" s="187">
        <f t="shared" si="1"/>
        <v>0</v>
      </c>
      <c r="BZ36" s="187">
        <f t="shared" si="44"/>
        <v>71600000</v>
      </c>
      <c r="CA36" s="187">
        <f t="shared" si="45"/>
        <v>71600000</v>
      </c>
      <c r="CB36" s="187">
        <f t="shared" si="28"/>
        <v>0</v>
      </c>
    </row>
    <row r="37" spans="1:80">
      <c r="A37" s="13">
        <v>30</v>
      </c>
      <c r="B37" s="15" t="s">
        <v>29</v>
      </c>
      <c r="C37" s="185"/>
      <c r="D37" s="185"/>
      <c r="E37" s="186">
        <f t="shared" si="2"/>
        <v>0</v>
      </c>
      <c r="F37" s="185"/>
      <c r="G37" s="185"/>
      <c r="H37" s="186">
        <f t="shared" si="3"/>
        <v>0</v>
      </c>
      <c r="I37" s="132"/>
      <c r="J37" s="132"/>
      <c r="K37" s="186">
        <f t="shared" si="4"/>
        <v>0</v>
      </c>
      <c r="L37" s="185"/>
      <c r="M37" s="185"/>
      <c r="N37" s="186">
        <f t="shared" si="5"/>
        <v>0</v>
      </c>
      <c r="O37" s="132"/>
      <c r="P37" s="132"/>
      <c r="Q37" s="186">
        <f t="shared" si="6"/>
        <v>0</v>
      </c>
      <c r="R37" s="185"/>
      <c r="S37" s="185"/>
      <c r="T37" s="186">
        <f t="shared" si="7"/>
        <v>0</v>
      </c>
      <c r="U37" s="132"/>
      <c r="V37" s="132"/>
      <c r="W37" s="186">
        <f t="shared" si="8"/>
        <v>0</v>
      </c>
      <c r="X37" s="132"/>
      <c r="Y37" s="132"/>
      <c r="Z37" s="186">
        <f t="shared" si="9"/>
        <v>0</v>
      </c>
      <c r="AA37" s="132"/>
      <c r="AB37" s="132"/>
      <c r="AC37" s="186">
        <f t="shared" si="10"/>
        <v>0</v>
      </c>
      <c r="AD37" s="185"/>
      <c r="AE37" s="185"/>
      <c r="AF37" s="186">
        <f t="shared" si="11"/>
        <v>0</v>
      </c>
      <c r="AG37" s="132"/>
      <c r="AH37" s="132"/>
      <c r="AI37" s="186">
        <f t="shared" si="12"/>
        <v>0</v>
      </c>
      <c r="AJ37" s="185"/>
      <c r="AK37" s="185"/>
      <c r="AL37" s="186">
        <f t="shared" si="13"/>
        <v>0</v>
      </c>
      <c r="AM37" s="132"/>
      <c r="AN37" s="132"/>
      <c r="AO37" s="186">
        <f t="shared" si="14"/>
        <v>0</v>
      </c>
      <c r="AP37" s="132"/>
      <c r="AQ37" s="132"/>
      <c r="AR37" s="186">
        <f t="shared" si="15"/>
        <v>0</v>
      </c>
      <c r="AS37" s="186"/>
      <c r="AT37" s="186"/>
      <c r="AU37" s="186">
        <f t="shared" si="46"/>
        <v>0</v>
      </c>
      <c r="AV37" s="186"/>
      <c r="AW37" s="186"/>
      <c r="AX37" s="186"/>
      <c r="AY37" s="186"/>
      <c r="AZ37" s="186"/>
      <c r="BA37" s="186">
        <f t="shared" si="47"/>
        <v>0</v>
      </c>
      <c r="BB37" s="132"/>
      <c r="BC37" s="132"/>
      <c r="BD37" s="186">
        <f t="shared" si="19"/>
        <v>0</v>
      </c>
      <c r="BE37" s="132"/>
      <c r="BF37" s="132"/>
      <c r="BG37" s="186">
        <f t="shared" si="20"/>
        <v>0</v>
      </c>
      <c r="BH37" s="186"/>
      <c r="BI37" s="186"/>
      <c r="BJ37" s="109">
        <f t="shared" si="21"/>
        <v>0</v>
      </c>
      <c r="BK37" s="109"/>
      <c r="BL37" s="109"/>
      <c r="BM37" s="109"/>
      <c r="BN37" s="132"/>
      <c r="BO37" s="132"/>
      <c r="BP37" s="186">
        <f t="shared" si="23"/>
        <v>0</v>
      </c>
      <c r="BQ37" s="135">
        <f t="shared" si="24"/>
        <v>0</v>
      </c>
      <c r="BR37" s="135">
        <f t="shared" si="25"/>
        <v>0</v>
      </c>
      <c r="BS37" s="135">
        <f t="shared" si="26"/>
        <v>0</v>
      </c>
      <c r="BT37" s="132"/>
      <c r="BU37" s="132"/>
      <c r="BV37" s="186">
        <f t="shared" si="27"/>
        <v>0</v>
      </c>
      <c r="BW37" s="187">
        <f t="shared" si="0"/>
        <v>0</v>
      </c>
      <c r="BX37" s="187">
        <f t="shared" si="1"/>
        <v>0</v>
      </c>
      <c r="BY37" s="187">
        <f t="shared" si="1"/>
        <v>0</v>
      </c>
      <c r="BZ37" s="187">
        <f t="shared" si="44"/>
        <v>0</v>
      </c>
      <c r="CA37" s="187">
        <f t="shared" si="45"/>
        <v>0</v>
      </c>
      <c r="CB37" s="187">
        <f t="shared" si="28"/>
        <v>0</v>
      </c>
    </row>
    <row r="38" spans="1:80">
      <c r="A38" s="13">
        <v>31</v>
      </c>
      <c r="B38" s="15" t="s">
        <v>30</v>
      </c>
      <c r="C38" s="185"/>
      <c r="D38" s="185"/>
      <c r="E38" s="186">
        <f t="shared" si="2"/>
        <v>0</v>
      </c>
      <c r="F38" s="185"/>
      <c r="G38" s="185">
        <v>0</v>
      </c>
      <c r="H38" s="186">
        <f t="shared" si="3"/>
        <v>0</v>
      </c>
      <c r="I38" s="132">
        <v>4944400</v>
      </c>
      <c r="J38" s="132">
        <v>716000</v>
      </c>
      <c r="K38" s="186">
        <f t="shared" si="4"/>
        <v>-4228400</v>
      </c>
      <c r="L38" s="185"/>
      <c r="M38" s="185"/>
      <c r="N38" s="186">
        <f t="shared" si="5"/>
        <v>0</v>
      </c>
      <c r="O38" s="132">
        <v>251000</v>
      </c>
      <c r="P38" s="132">
        <v>0</v>
      </c>
      <c r="Q38" s="186">
        <f t="shared" si="6"/>
        <v>-251000</v>
      </c>
      <c r="R38" s="185"/>
      <c r="S38" s="185"/>
      <c r="T38" s="186">
        <f t="shared" si="7"/>
        <v>0</v>
      </c>
      <c r="U38" s="132"/>
      <c r="V38" s="132"/>
      <c r="W38" s="186">
        <f t="shared" si="8"/>
        <v>0</v>
      </c>
      <c r="X38" s="132"/>
      <c r="Y38" s="132"/>
      <c r="Z38" s="186">
        <f t="shared" si="9"/>
        <v>0</v>
      </c>
      <c r="AA38" s="132"/>
      <c r="AB38" s="132"/>
      <c r="AC38" s="186">
        <f t="shared" si="10"/>
        <v>0</v>
      </c>
      <c r="AD38" s="185"/>
      <c r="AE38" s="185"/>
      <c r="AF38" s="186">
        <f t="shared" si="11"/>
        <v>0</v>
      </c>
      <c r="AG38" s="132"/>
      <c r="AH38" s="132"/>
      <c r="AI38" s="186">
        <f t="shared" si="12"/>
        <v>0</v>
      </c>
      <c r="AJ38" s="185"/>
      <c r="AK38" s="185"/>
      <c r="AL38" s="186">
        <f t="shared" si="13"/>
        <v>0</v>
      </c>
      <c r="AM38" s="132"/>
      <c r="AN38" s="132"/>
      <c r="AO38" s="186">
        <f t="shared" si="14"/>
        <v>0</v>
      </c>
      <c r="AP38" s="132"/>
      <c r="AQ38" s="132"/>
      <c r="AR38" s="186">
        <f t="shared" si="15"/>
        <v>0</v>
      </c>
      <c r="AS38" s="186"/>
      <c r="AT38" s="186"/>
      <c r="AU38" s="186">
        <f t="shared" si="46"/>
        <v>0</v>
      </c>
      <c r="AV38" s="186"/>
      <c r="AW38" s="186"/>
      <c r="AX38" s="186"/>
      <c r="AY38" s="186"/>
      <c r="AZ38" s="186"/>
      <c r="BA38" s="186">
        <f t="shared" si="47"/>
        <v>0</v>
      </c>
      <c r="BB38" s="132"/>
      <c r="BC38" s="132"/>
      <c r="BD38" s="186">
        <f t="shared" si="19"/>
        <v>0</v>
      </c>
      <c r="BE38" s="132"/>
      <c r="BF38" s="132"/>
      <c r="BG38" s="186">
        <f t="shared" si="20"/>
        <v>0</v>
      </c>
      <c r="BH38" s="186"/>
      <c r="BI38" s="186"/>
      <c r="BJ38" s="109">
        <f t="shared" si="21"/>
        <v>0</v>
      </c>
      <c r="BK38" s="109"/>
      <c r="BL38" s="109"/>
      <c r="BM38" s="109"/>
      <c r="BN38" s="132"/>
      <c r="BO38" s="132"/>
      <c r="BP38" s="186">
        <f t="shared" si="23"/>
        <v>0</v>
      </c>
      <c r="BQ38" s="135">
        <f t="shared" si="24"/>
        <v>5195400</v>
      </c>
      <c r="BR38" s="135">
        <f t="shared" si="25"/>
        <v>716000</v>
      </c>
      <c r="BS38" s="135">
        <f t="shared" si="26"/>
        <v>-4479400</v>
      </c>
      <c r="BT38" s="132"/>
      <c r="BU38" s="132"/>
      <c r="BV38" s="186">
        <f t="shared" si="27"/>
        <v>0</v>
      </c>
      <c r="BW38" s="187">
        <f t="shared" si="0"/>
        <v>0</v>
      </c>
      <c r="BX38" s="187">
        <f t="shared" si="1"/>
        <v>0</v>
      </c>
      <c r="BY38" s="187">
        <f t="shared" si="1"/>
        <v>0</v>
      </c>
      <c r="BZ38" s="187">
        <f t="shared" si="44"/>
        <v>5195400</v>
      </c>
      <c r="CA38" s="187">
        <f t="shared" si="45"/>
        <v>716000</v>
      </c>
      <c r="CB38" s="187">
        <f t="shared" si="28"/>
        <v>-4479400</v>
      </c>
    </row>
    <row r="39" spans="1:80" s="188" customFormat="1">
      <c r="A39" s="57">
        <v>32</v>
      </c>
      <c r="B39" s="58" t="s">
        <v>37</v>
      </c>
      <c r="C39" s="146">
        <f>SUM(C40:C43)</f>
        <v>12500000</v>
      </c>
      <c r="D39" s="146">
        <f t="shared" ref="D39:BO39" si="50">SUM(D40:D43)</f>
        <v>7769500</v>
      </c>
      <c r="E39" s="146">
        <f t="shared" si="50"/>
        <v>-4730500</v>
      </c>
      <c r="F39" s="146">
        <f t="shared" si="50"/>
        <v>87000000</v>
      </c>
      <c r="G39" s="146">
        <f t="shared" si="50"/>
        <v>61360650</v>
      </c>
      <c r="H39" s="146">
        <f t="shared" si="50"/>
        <v>-25639350</v>
      </c>
      <c r="I39" s="146">
        <f t="shared" si="50"/>
        <v>8520000</v>
      </c>
      <c r="J39" s="146">
        <f t="shared" si="50"/>
        <v>7921490</v>
      </c>
      <c r="K39" s="146">
        <f t="shared" si="50"/>
        <v>-598510</v>
      </c>
      <c r="L39" s="146">
        <f t="shared" si="50"/>
        <v>7000000</v>
      </c>
      <c r="M39" s="146">
        <f t="shared" si="50"/>
        <v>3039400</v>
      </c>
      <c r="N39" s="146">
        <f t="shared" si="50"/>
        <v>-3960600</v>
      </c>
      <c r="O39" s="146">
        <f t="shared" si="50"/>
        <v>930000</v>
      </c>
      <c r="P39" s="146">
        <f t="shared" si="50"/>
        <v>807150</v>
      </c>
      <c r="Q39" s="146">
        <f t="shared" si="50"/>
        <v>-122850</v>
      </c>
      <c r="R39" s="146">
        <f t="shared" si="50"/>
        <v>27300000</v>
      </c>
      <c r="S39" s="146">
        <f t="shared" si="50"/>
        <v>19477800</v>
      </c>
      <c r="T39" s="146">
        <f t="shared" si="50"/>
        <v>-7822200</v>
      </c>
      <c r="U39" s="146">
        <f t="shared" si="50"/>
        <v>0</v>
      </c>
      <c r="V39" s="146">
        <f t="shared" si="50"/>
        <v>0</v>
      </c>
      <c r="W39" s="146">
        <f t="shared" si="50"/>
        <v>0</v>
      </c>
      <c r="X39" s="146">
        <f t="shared" si="50"/>
        <v>0</v>
      </c>
      <c r="Y39" s="146">
        <f t="shared" si="50"/>
        <v>0</v>
      </c>
      <c r="Z39" s="146">
        <f t="shared" si="50"/>
        <v>0</v>
      </c>
      <c r="AA39" s="146">
        <f t="shared" si="50"/>
        <v>0</v>
      </c>
      <c r="AB39" s="146">
        <f t="shared" si="50"/>
        <v>0</v>
      </c>
      <c r="AC39" s="146">
        <f t="shared" si="50"/>
        <v>0</v>
      </c>
      <c r="AD39" s="146">
        <f t="shared" si="50"/>
        <v>1500000</v>
      </c>
      <c r="AE39" s="146">
        <f t="shared" si="50"/>
        <v>1164050</v>
      </c>
      <c r="AF39" s="146">
        <f t="shared" si="50"/>
        <v>-335950</v>
      </c>
      <c r="AG39" s="146">
        <f t="shared" si="50"/>
        <v>3500000</v>
      </c>
      <c r="AH39" s="146">
        <f t="shared" si="50"/>
        <v>2875200</v>
      </c>
      <c r="AI39" s="146">
        <f t="shared" si="50"/>
        <v>-624800</v>
      </c>
      <c r="AJ39" s="146">
        <f t="shared" si="50"/>
        <v>1500000</v>
      </c>
      <c r="AK39" s="146">
        <f t="shared" si="50"/>
        <v>1490000</v>
      </c>
      <c r="AL39" s="146">
        <f t="shared" si="50"/>
        <v>-10000</v>
      </c>
      <c r="AM39" s="146">
        <f t="shared" si="50"/>
        <v>3000000</v>
      </c>
      <c r="AN39" s="146">
        <f t="shared" si="50"/>
        <v>1432180</v>
      </c>
      <c r="AO39" s="146">
        <f t="shared" si="50"/>
        <v>-1567820</v>
      </c>
      <c r="AP39" s="146">
        <f t="shared" si="50"/>
        <v>18000000</v>
      </c>
      <c r="AQ39" s="146">
        <f t="shared" si="50"/>
        <v>17863670</v>
      </c>
      <c r="AR39" s="146">
        <f t="shared" si="50"/>
        <v>-136330</v>
      </c>
      <c r="AS39" s="146">
        <f t="shared" si="50"/>
        <v>0</v>
      </c>
      <c r="AT39" s="146">
        <f t="shared" si="50"/>
        <v>0</v>
      </c>
      <c r="AU39" s="146">
        <f t="shared" si="50"/>
        <v>0</v>
      </c>
      <c r="AV39" s="146">
        <f t="shared" si="50"/>
        <v>0</v>
      </c>
      <c r="AW39" s="146">
        <f t="shared" si="50"/>
        <v>0</v>
      </c>
      <c r="AX39" s="146">
        <f t="shared" si="50"/>
        <v>0</v>
      </c>
      <c r="AY39" s="146">
        <f t="shared" si="50"/>
        <v>0</v>
      </c>
      <c r="AZ39" s="146">
        <f t="shared" si="50"/>
        <v>0</v>
      </c>
      <c r="BA39" s="146">
        <f t="shared" si="50"/>
        <v>0</v>
      </c>
      <c r="BB39" s="146">
        <f t="shared" si="50"/>
        <v>0</v>
      </c>
      <c r="BC39" s="146">
        <f t="shared" si="50"/>
        <v>0</v>
      </c>
      <c r="BD39" s="146">
        <f t="shared" si="50"/>
        <v>0</v>
      </c>
      <c r="BE39" s="146">
        <f t="shared" si="50"/>
        <v>37000000</v>
      </c>
      <c r="BF39" s="146">
        <f t="shared" si="50"/>
        <v>0</v>
      </c>
      <c r="BG39" s="146">
        <f t="shared" si="50"/>
        <v>-37000000</v>
      </c>
      <c r="BH39" s="146">
        <f t="shared" si="50"/>
        <v>10000000</v>
      </c>
      <c r="BI39" s="146">
        <f t="shared" si="50"/>
        <v>0</v>
      </c>
      <c r="BJ39" s="146">
        <f t="shared" si="50"/>
        <v>-10000000</v>
      </c>
      <c r="BK39" s="146">
        <f t="shared" si="50"/>
        <v>50000000</v>
      </c>
      <c r="BL39" s="146">
        <f t="shared" si="50"/>
        <v>0</v>
      </c>
      <c r="BM39" s="146">
        <f t="shared" si="50"/>
        <v>0</v>
      </c>
      <c r="BN39" s="146">
        <f t="shared" si="50"/>
        <v>33500000</v>
      </c>
      <c r="BO39" s="146">
        <f t="shared" si="50"/>
        <v>31600000</v>
      </c>
      <c r="BP39" s="146">
        <f t="shared" ref="BP39" si="51">SUM(BP40:BP43)</f>
        <v>-1900000</v>
      </c>
      <c r="BQ39" s="90">
        <f t="shared" si="24"/>
        <v>301250000</v>
      </c>
      <c r="BR39" s="90">
        <f t="shared" si="25"/>
        <v>156801090</v>
      </c>
      <c r="BS39" s="90">
        <f t="shared" si="26"/>
        <v>-94448910</v>
      </c>
      <c r="BT39" s="88">
        <f>SUM(BT40:BT43)</f>
        <v>0</v>
      </c>
      <c r="BU39" s="88">
        <f>SUM(BU40:BU43)</f>
        <v>0</v>
      </c>
      <c r="BV39" s="176">
        <f t="shared" si="27"/>
        <v>0</v>
      </c>
      <c r="BW39" s="90">
        <f t="shared" ref="BW39:BW75" si="52">SUM(BT39)</f>
        <v>0</v>
      </c>
      <c r="BX39" s="90">
        <f t="shared" si="1"/>
        <v>0</v>
      </c>
      <c r="BY39" s="90">
        <f t="shared" si="1"/>
        <v>0</v>
      </c>
      <c r="BZ39" s="90">
        <f t="shared" si="44"/>
        <v>301250000</v>
      </c>
      <c r="CA39" s="90">
        <f t="shared" si="45"/>
        <v>156801090</v>
      </c>
      <c r="CB39" s="90">
        <f t="shared" si="28"/>
        <v>-94448910</v>
      </c>
    </row>
    <row r="40" spans="1:80">
      <c r="A40" s="13">
        <v>33</v>
      </c>
      <c r="B40" s="1" t="s">
        <v>31</v>
      </c>
      <c r="C40" s="185">
        <v>5000000</v>
      </c>
      <c r="D40" s="185">
        <v>810000</v>
      </c>
      <c r="E40" s="186">
        <f t="shared" si="2"/>
        <v>-4190000</v>
      </c>
      <c r="F40" s="185">
        <v>57000000</v>
      </c>
      <c r="G40" s="185">
        <v>33749900</v>
      </c>
      <c r="H40" s="186">
        <f t="shared" si="3"/>
        <v>-23250100</v>
      </c>
      <c r="I40" s="132">
        <v>5000000</v>
      </c>
      <c r="J40" s="132">
        <v>4997310</v>
      </c>
      <c r="K40" s="186">
        <f t="shared" si="4"/>
        <v>-2690</v>
      </c>
      <c r="L40" s="185">
        <v>2000000</v>
      </c>
      <c r="M40" s="185">
        <v>629900</v>
      </c>
      <c r="N40" s="186">
        <f t="shared" si="5"/>
        <v>-1370100</v>
      </c>
      <c r="O40" s="132">
        <v>150000</v>
      </c>
      <c r="P40" s="132">
        <v>58000</v>
      </c>
      <c r="Q40" s="186">
        <f t="shared" si="6"/>
        <v>-92000</v>
      </c>
      <c r="R40" s="185">
        <v>5000000</v>
      </c>
      <c r="S40" s="185">
        <v>667800</v>
      </c>
      <c r="T40" s="186">
        <f t="shared" si="7"/>
        <v>-4332200</v>
      </c>
      <c r="U40" s="132"/>
      <c r="V40" s="132"/>
      <c r="W40" s="186">
        <f t="shared" si="8"/>
        <v>0</v>
      </c>
      <c r="X40" s="132"/>
      <c r="Y40" s="132"/>
      <c r="Z40" s="186">
        <f t="shared" si="9"/>
        <v>0</v>
      </c>
      <c r="AA40" s="132"/>
      <c r="AB40" s="132"/>
      <c r="AC40" s="186">
        <f t="shared" si="10"/>
        <v>0</v>
      </c>
      <c r="AD40" s="185"/>
      <c r="AE40" s="185"/>
      <c r="AF40" s="186">
        <f t="shared" si="11"/>
        <v>0</v>
      </c>
      <c r="AG40" s="132"/>
      <c r="AH40" s="132"/>
      <c r="AI40" s="186">
        <f t="shared" si="12"/>
        <v>0</v>
      </c>
      <c r="AJ40" s="185"/>
      <c r="AK40" s="185"/>
      <c r="AL40" s="186">
        <f t="shared" si="13"/>
        <v>0</v>
      </c>
      <c r="AM40" s="132"/>
      <c r="AN40" s="132"/>
      <c r="AO40" s="186">
        <f t="shared" si="14"/>
        <v>0</v>
      </c>
      <c r="AP40" s="132"/>
      <c r="AQ40" s="132"/>
      <c r="AR40" s="186">
        <f t="shared" si="15"/>
        <v>0</v>
      </c>
      <c r="AS40" s="186"/>
      <c r="AT40" s="186"/>
      <c r="AU40" s="186">
        <f t="shared" si="46"/>
        <v>0</v>
      </c>
      <c r="AV40" s="186"/>
      <c r="AW40" s="186"/>
      <c r="AX40" s="186"/>
      <c r="AY40" s="186"/>
      <c r="AZ40" s="186"/>
      <c r="BA40" s="186">
        <f t="shared" si="47"/>
        <v>0</v>
      </c>
      <c r="BB40" s="132"/>
      <c r="BC40" s="132"/>
      <c r="BD40" s="186">
        <f t="shared" si="19"/>
        <v>0</v>
      </c>
      <c r="BE40" s="132"/>
      <c r="BF40" s="132"/>
      <c r="BG40" s="186">
        <f t="shared" si="20"/>
        <v>0</v>
      </c>
      <c r="BH40" s="132"/>
      <c r="BI40" s="132"/>
      <c r="BJ40" s="186">
        <f t="shared" si="21"/>
        <v>0</v>
      </c>
      <c r="BK40" s="186"/>
      <c r="BL40" s="186"/>
      <c r="BM40" s="186"/>
      <c r="BN40" s="132">
        <v>2000000</v>
      </c>
      <c r="BO40" s="132">
        <v>242000</v>
      </c>
      <c r="BP40" s="186">
        <f t="shared" si="23"/>
        <v>-1758000</v>
      </c>
      <c r="BQ40" s="135">
        <f t="shared" ref="BQ40:BQ71" si="53">SUM(C40+F40+I40+L40+O40+R40+U40+X40+AA40+AD40+AG40+AJ40+AM40+AP40+BB40+BE40+BH40+BN40+AS40+AY40+BK40+AV40)</f>
        <v>76150000</v>
      </c>
      <c r="BR40" s="135">
        <f t="shared" ref="BR40:BR71" si="54">SUM(D40+G40+J40+M40+P40+S40+V40+Y40+AB40+AE40+AH40+AK40+AN40+AQ40+BC40+BF40+BI40+BO40+AT40+AZ40+BL40+AW40)</f>
        <v>41154910</v>
      </c>
      <c r="BS40" s="135">
        <f t="shared" ref="BS40:BS71" si="55">SUM(E40+H40+K40+N40+Q40+T40+W40+Z40+AC40+AF40+AI40+AL40+AO40+AR40+BD40+BG40+BJ40+BP40+AU40+BA40+BM40+AX40)</f>
        <v>-34995090</v>
      </c>
      <c r="BT40" s="132"/>
      <c r="BU40" s="132"/>
      <c r="BV40" s="186">
        <f t="shared" si="27"/>
        <v>0</v>
      </c>
      <c r="BW40" s="187">
        <f t="shared" si="52"/>
        <v>0</v>
      </c>
      <c r="BX40" s="187">
        <f t="shared" si="1"/>
        <v>0</v>
      </c>
      <c r="BY40" s="187">
        <f t="shared" si="1"/>
        <v>0</v>
      </c>
      <c r="BZ40" s="187">
        <f t="shared" si="44"/>
        <v>76150000</v>
      </c>
      <c r="CA40" s="187">
        <f t="shared" si="45"/>
        <v>41154910</v>
      </c>
      <c r="CB40" s="187">
        <f t="shared" si="28"/>
        <v>-34995090</v>
      </c>
    </row>
    <row r="41" spans="1:80">
      <c r="A41" s="13">
        <v>34</v>
      </c>
      <c r="B41" s="1" t="s">
        <v>32</v>
      </c>
      <c r="C41" s="185"/>
      <c r="D41" s="185"/>
      <c r="E41" s="186">
        <f t="shared" si="2"/>
        <v>0</v>
      </c>
      <c r="F41" s="185"/>
      <c r="G41" s="185"/>
      <c r="H41" s="186">
        <f t="shared" si="3"/>
        <v>0</v>
      </c>
      <c r="I41" s="132"/>
      <c r="J41" s="132"/>
      <c r="K41" s="186">
        <f t="shared" si="4"/>
        <v>0</v>
      </c>
      <c r="L41" s="185"/>
      <c r="M41" s="185"/>
      <c r="N41" s="186">
        <f t="shared" si="5"/>
        <v>0</v>
      </c>
      <c r="O41" s="132"/>
      <c r="P41" s="132"/>
      <c r="Q41" s="186">
        <f t="shared" si="6"/>
        <v>0</v>
      </c>
      <c r="R41" s="185">
        <v>22000000</v>
      </c>
      <c r="S41" s="185">
        <v>18510000</v>
      </c>
      <c r="T41" s="186">
        <f t="shared" si="7"/>
        <v>-3490000</v>
      </c>
      <c r="U41" s="132"/>
      <c r="V41" s="132"/>
      <c r="W41" s="186">
        <f t="shared" si="8"/>
        <v>0</v>
      </c>
      <c r="X41" s="132"/>
      <c r="Y41" s="132"/>
      <c r="Z41" s="186">
        <f t="shared" si="9"/>
        <v>0</v>
      </c>
      <c r="AA41" s="132"/>
      <c r="AB41" s="132"/>
      <c r="AC41" s="186">
        <f t="shared" si="10"/>
        <v>0</v>
      </c>
      <c r="AD41" s="185"/>
      <c r="AE41" s="185"/>
      <c r="AF41" s="186">
        <f t="shared" si="11"/>
        <v>0</v>
      </c>
      <c r="AG41" s="132"/>
      <c r="AH41" s="132"/>
      <c r="AI41" s="186">
        <f t="shared" si="12"/>
        <v>0</v>
      </c>
      <c r="AJ41" s="185"/>
      <c r="AK41" s="185"/>
      <c r="AL41" s="186">
        <f t="shared" si="13"/>
        <v>0</v>
      </c>
      <c r="AM41" s="132"/>
      <c r="AN41" s="132"/>
      <c r="AO41" s="186">
        <f t="shared" si="14"/>
        <v>0</v>
      </c>
      <c r="AP41" s="132"/>
      <c r="AQ41" s="132"/>
      <c r="AR41" s="186">
        <f t="shared" si="15"/>
        <v>0</v>
      </c>
      <c r="AS41" s="186"/>
      <c r="AT41" s="186"/>
      <c r="AU41" s="186">
        <f t="shared" si="46"/>
        <v>0</v>
      </c>
      <c r="AV41" s="186"/>
      <c r="AW41" s="186"/>
      <c r="AX41" s="186"/>
      <c r="AY41" s="186"/>
      <c r="AZ41" s="186"/>
      <c r="BA41" s="186">
        <f t="shared" si="47"/>
        <v>0</v>
      </c>
      <c r="BB41" s="132"/>
      <c r="BC41" s="132"/>
      <c r="BD41" s="186">
        <f t="shared" si="19"/>
        <v>0</v>
      </c>
      <c r="BE41" s="132"/>
      <c r="BF41" s="132"/>
      <c r="BG41" s="186">
        <f t="shared" si="20"/>
        <v>0</v>
      </c>
      <c r="BH41" s="132"/>
      <c r="BI41" s="132"/>
      <c r="BJ41" s="186">
        <f t="shared" si="21"/>
        <v>0</v>
      </c>
      <c r="BK41" s="186"/>
      <c r="BL41" s="186"/>
      <c r="BM41" s="186"/>
      <c r="BN41" s="132"/>
      <c r="BO41" s="132"/>
      <c r="BP41" s="186">
        <f t="shared" si="23"/>
        <v>0</v>
      </c>
      <c r="BQ41" s="135">
        <f t="shared" si="53"/>
        <v>22000000</v>
      </c>
      <c r="BR41" s="135">
        <f t="shared" si="54"/>
        <v>18510000</v>
      </c>
      <c r="BS41" s="135">
        <f t="shared" si="55"/>
        <v>-3490000</v>
      </c>
      <c r="BT41" s="132"/>
      <c r="BU41" s="132"/>
      <c r="BV41" s="186">
        <f t="shared" si="27"/>
        <v>0</v>
      </c>
      <c r="BW41" s="187">
        <f t="shared" si="52"/>
        <v>0</v>
      </c>
      <c r="BX41" s="187">
        <f t="shared" si="1"/>
        <v>0</v>
      </c>
      <c r="BY41" s="187">
        <f t="shared" si="1"/>
        <v>0</v>
      </c>
      <c r="BZ41" s="187">
        <f t="shared" si="44"/>
        <v>22000000</v>
      </c>
      <c r="CA41" s="187">
        <f t="shared" si="45"/>
        <v>18510000</v>
      </c>
      <c r="CB41" s="187">
        <f t="shared" si="28"/>
        <v>-3490000</v>
      </c>
    </row>
    <row r="42" spans="1:80">
      <c r="A42" s="13">
        <v>35</v>
      </c>
      <c r="B42" s="1" t="s">
        <v>41</v>
      </c>
      <c r="C42" s="185"/>
      <c r="D42" s="185"/>
      <c r="E42" s="186">
        <f t="shared" si="2"/>
        <v>0</v>
      </c>
      <c r="F42" s="185"/>
      <c r="G42" s="185"/>
      <c r="H42" s="186">
        <f t="shared" si="3"/>
        <v>0</v>
      </c>
      <c r="I42" s="132"/>
      <c r="J42" s="132"/>
      <c r="K42" s="186">
        <f t="shared" si="4"/>
        <v>0</v>
      </c>
      <c r="L42" s="185"/>
      <c r="M42" s="185"/>
      <c r="N42" s="186">
        <f t="shared" si="5"/>
        <v>0</v>
      </c>
      <c r="O42" s="132"/>
      <c r="P42" s="132"/>
      <c r="Q42" s="186">
        <f t="shared" si="6"/>
        <v>0</v>
      </c>
      <c r="R42" s="185"/>
      <c r="S42" s="185"/>
      <c r="T42" s="186">
        <f t="shared" si="7"/>
        <v>0</v>
      </c>
      <c r="U42" s="132"/>
      <c r="V42" s="132"/>
      <c r="W42" s="186">
        <f t="shared" si="8"/>
        <v>0</v>
      </c>
      <c r="X42" s="132"/>
      <c r="Y42" s="132"/>
      <c r="Z42" s="186">
        <f t="shared" si="9"/>
        <v>0</v>
      </c>
      <c r="AA42" s="132"/>
      <c r="AB42" s="132"/>
      <c r="AC42" s="186">
        <f t="shared" si="10"/>
        <v>0</v>
      </c>
      <c r="AD42" s="185"/>
      <c r="AE42" s="185"/>
      <c r="AF42" s="186">
        <f t="shared" si="11"/>
        <v>0</v>
      </c>
      <c r="AG42" s="132"/>
      <c r="AH42" s="132"/>
      <c r="AI42" s="186">
        <f t="shared" si="12"/>
        <v>0</v>
      </c>
      <c r="AJ42" s="185"/>
      <c r="AK42" s="185"/>
      <c r="AL42" s="186">
        <f t="shared" si="13"/>
        <v>0</v>
      </c>
      <c r="AM42" s="132"/>
      <c r="AN42" s="132"/>
      <c r="AO42" s="186">
        <f t="shared" si="14"/>
        <v>0</v>
      </c>
      <c r="AP42" s="132"/>
      <c r="AQ42" s="132"/>
      <c r="AR42" s="186">
        <f t="shared" si="15"/>
        <v>0</v>
      </c>
      <c r="AS42" s="186"/>
      <c r="AT42" s="186"/>
      <c r="AU42" s="186">
        <f t="shared" si="46"/>
        <v>0</v>
      </c>
      <c r="AV42" s="186"/>
      <c r="AW42" s="186"/>
      <c r="AX42" s="186"/>
      <c r="AY42" s="186"/>
      <c r="AZ42" s="186"/>
      <c r="BA42" s="186">
        <f t="shared" si="47"/>
        <v>0</v>
      </c>
      <c r="BB42" s="132"/>
      <c r="BC42" s="132"/>
      <c r="BD42" s="186">
        <f t="shared" si="19"/>
        <v>0</v>
      </c>
      <c r="BE42" s="132"/>
      <c r="BF42" s="132"/>
      <c r="BG42" s="186">
        <f t="shared" si="20"/>
        <v>0</v>
      </c>
      <c r="BH42" s="132"/>
      <c r="BI42" s="132"/>
      <c r="BJ42" s="186">
        <f t="shared" si="21"/>
        <v>0</v>
      </c>
      <c r="BK42" s="186"/>
      <c r="BL42" s="186"/>
      <c r="BM42" s="186"/>
      <c r="BN42" s="132"/>
      <c r="BO42" s="132"/>
      <c r="BP42" s="186">
        <f t="shared" si="23"/>
        <v>0</v>
      </c>
      <c r="BQ42" s="135">
        <f t="shared" si="53"/>
        <v>0</v>
      </c>
      <c r="BR42" s="135">
        <f t="shared" si="54"/>
        <v>0</v>
      </c>
      <c r="BS42" s="135">
        <f t="shared" si="55"/>
        <v>0</v>
      </c>
      <c r="BT42" s="132"/>
      <c r="BU42" s="132"/>
      <c r="BV42" s="186">
        <f t="shared" si="27"/>
        <v>0</v>
      </c>
      <c r="BW42" s="187">
        <f t="shared" si="52"/>
        <v>0</v>
      </c>
      <c r="BX42" s="187">
        <f t="shared" si="1"/>
        <v>0</v>
      </c>
      <c r="BY42" s="187">
        <f t="shared" si="1"/>
        <v>0</v>
      </c>
      <c r="BZ42" s="187">
        <f t="shared" si="44"/>
        <v>0</v>
      </c>
      <c r="CA42" s="187">
        <f t="shared" si="45"/>
        <v>0</v>
      </c>
      <c r="CB42" s="187">
        <f t="shared" si="28"/>
        <v>0</v>
      </c>
    </row>
    <row r="43" spans="1:80">
      <c r="A43" s="13">
        <v>36</v>
      </c>
      <c r="B43" s="15" t="s">
        <v>33</v>
      </c>
      <c r="C43" s="185">
        <v>7500000</v>
      </c>
      <c r="D43" s="185">
        <v>6959500</v>
      </c>
      <c r="E43" s="186">
        <f t="shared" si="2"/>
        <v>-540500</v>
      </c>
      <c r="F43" s="185">
        <v>30000000</v>
      </c>
      <c r="G43" s="185">
        <v>27610750</v>
      </c>
      <c r="H43" s="186">
        <f t="shared" si="3"/>
        <v>-2389250</v>
      </c>
      <c r="I43" s="132">
        <v>3520000</v>
      </c>
      <c r="J43" s="132">
        <v>2924180</v>
      </c>
      <c r="K43" s="186">
        <f t="shared" si="4"/>
        <v>-595820</v>
      </c>
      <c r="L43" s="185">
        <v>5000000</v>
      </c>
      <c r="M43" s="185">
        <v>2409500</v>
      </c>
      <c r="N43" s="186">
        <f t="shared" si="5"/>
        <v>-2590500</v>
      </c>
      <c r="O43" s="132">
        <v>780000</v>
      </c>
      <c r="P43" s="132">
        <v>749150</v>
      </c>
      <c r="Q43" s="186">
        <f t="shared" si="6"/>
        <v>-30850</v>
      </c>
      <c r="R43" s="185">
        <v>300000</v>
      </c>
      <c r="S43" s="185">
        <v>300000</v>
      </c>
      <c r="T43" s="186">
        <f t="shared" si="7"/>
        <v>0</v>
      </c>
      <c r="U43" s="132"/>
      <c r="V43" s="132"/>
      <c r="W43" s="186">
        <f t="shared" si="8"/>
        <v>0</v>
      </c>
      <c r="X43" s="132"/>
      <c r="Y43" s="132"/>
      <c r="Z43" s="186">
        <f t="shared" si="9"/>
        <v>0</v>
      </c>
      <c r="AA43" s="132"/>
      <c r="AB43" s="132"/>
      <c r="AC43" s="186">
        <f t="shared" si="10"/>
        <v>0</v>
      </c>
      <c r="AD43" s="185">
        <v>1500000</v>
      </c>
      <c r="AE43" s="185">
        <v>1164050</v>
      </c>
      <c r="AF43" s="186">
        <f t="shared" si="11"/>
        <v>-335950</v>
      </c>
      <c r="AG43" s="132">
        <v>3500000</v>
      </c>
      <c r="AH43" s="132">
        <v>2875200</v>
      </c>
      <c r="AI43" s="186">
        <f t="shared" si="12"/>
        <v>-624800</v>
      </c>
      <c r="AJ43" s="185">
        <v>1500000</v>
      </c>
      <c r="AK43" s="185">
        <v>1490000</v>
      </c>
      <c r="AL43" s="186">
        <f t="shared" si="13"/>
        <v>-10000</v>
      </c>
      <c r="AM43" s="132">
        <v>3000000</v>
      </c>
      <c r="AN43" s="132">
        <v>1432180</v>
      </c>
      <c r="AO43" s="186">
        <f t="shared" si="14"/>
        <v>-1567820</v>
      </c>
      <c r="AP43" s="132">
        <v>18000000</v>
      </c>
      <c r="AQ43" s="132">
        <v>17863670</v>
      </c>
      <c r="AR43" s="186">
        <f t="shared" si="15"/>
        <v>-136330</v>
      </c>
      <c r="AS43" s="186"/>
      <c r="AT43" s="186"/>
      <c r="AU43" s="186">
        <f t="shared" si="46"/>
        <v>0</v>
      </c>
      <c r="AV43" s="186"/>
      <c r="AW43" s="186"/>
      <c r="AX43" s="186"/>
      <c r="AY43" s="186"/>
      <c r="AZ43" s="186"/>
      <c r="BA43" s="186">
        <f t="shared" si="47"/>
        <v>0</v>
      </c>
      <c r="BB43" s="132"/>
      <c r="BC43" s="132"/>
      <c r="BD43" s="186">
        <f t="shared" si="19"/>
        <v>0</v>
      </c>
      <c r="BE43" s="132">
        <v>37000000</v>
      </c>
      <c r="BF43" s="132"/>
      <c r="BG43" s="186">
        <f t="shared" si="20"/>
        <v>-37000000</v>
      </c>
      <c r="BH43" s="132">
        <v>10000000</v>
      </c>
      <c r="BI43" s="132"/>
      <c r="BJ43" s="186">
        <f t="shared" si="21"/>
        <v>-10000000</v>
      </c>
      <c r="BK43" s="186">
        <v>50000000</v>
      </c>
      <c r="BL43" s="186"/>
      <c r="BM43" s="186"/>
      <c r="BN43" s="132">
        <v>31500000</v>
      </c>
      <c r="BO43" s="132">
        <v>31358000</v>
      </c>
      <c r="BP43" s="186">
        <f t="shared" si="23"/>
        <v>-142000</v>
      </c>
      <c r="BQ43" s="135">
        <f t="shared" si="53"/>
        <v>203100000</v>
      </c>
      <c r="BR43" s="135">
        <f t="shared" si="54"/>
        <v>97136180</v>
      </c>
      <c r="BS43" s="135">
        <f t="shared" si="55"/>
        <v>-55963820</v>
      </c>
      <c r="BT43" s="132"/>
      <c r="BU43" s="132"/>
      <c r="BV43" s="186">
        <f t="shared" si="27"/>
        <v>0</v>
      </c>
      <c r="BW43" s="187">
        <f t="shared" si="52"/>
        <v>0</v>
      </c>
      <c r="BX43" s="187">
        <f t="shared" si="1"/>
        <v>0</v>
      </c>
      <c r="BY43" s="187">
        <f t="shared" si="1"/>
        <v>0</v>
      </c>
      <c r="BZ43" s="187">
        <f t="shared" si="44"/>
        <v>203100000</v>
      </c>
      <c r="CA43" s="187">
        <f t="shared" si="45"/>
        <v>97136180</v>
      </c>
      <c r="CB43" s="187">
        <f t="shared" si="28"/>
        <v>-55963820</v>
      </c>
    </row>
    <row r="44" spans="1:80" s="188" customFormat="1">
      <c r="A44" s="57">
        <v>37</v>
      </c>
      <c r="B44" s="58" t="s">
        <v>38</v>
      </c>
      <c r="C44" s="146">
        <f>SUM(C45:C47)</f>
        <v>5010000</v>
      </c>
      <c r="D44" s="146">
        <f>SUM(D45:D47)</f>
        <v>4691300</v>
      </c>
      <c r="E44" s="176">
        <f t="shared" si="2"/>
        <v>-318700</v>
      </c>
      <c r="F44" s="146">
        <f>SUM(F45:F47)</f>
        <v>69900000</v>
      </c>
      <c r="G44" s="146">
        <f>SUM(G45:G47)</f>
        <v>34242050</v>
      </c>
      <c r="H44" s="176">
        <f t="shared" si="3"/>
        <v>-35657950</v>
      </c>
      <c r="I44" s="88">
        <f>SUM(I45:I47)</f>
        <v>1500000</v>
      </c>
      <c r="J44" s="88">
        <f>SUM(J45:J47)</f>
        <v>1328000</v>
      </c>
      <c r="K44" s="176">
        <f t="shared" si="4"/>
        <v>-172000</v>
      </c>
      <c r="L44" s="146">
        <f>SUM(L45:L47)</f>
        <v>5450000</v>
      </c>
      <c r="M44" s="146">
        <f>SUM(M45:M47)</f>
        <v>5450000</v>
      </c>
      <c r="N44" s="176">
        <f t="shared" si="5"/>
        <v>0</v>
      </c>
      <c r="O44" s="88">
        <f>SUM(O45:O47)</f>
        <v>1131000</v>
      </c>
      <c r="P44" s="88">
        <f>SUM(P45:P47)</f>
        <v>1112100</v>
      </c>
      <c r="Q44" s="176">
        <f t="shared" si="6"/>
        <v>-18900</v>
      </c>
      <c r="R44" s="146">
        <f>SUM(R45:R47)</f>
        <v>8500000</v>
      </c>
      <c r="S44" s="146">
        <f>SUM(S45:S47)</f>
        <v>6970600</v>
      </c>
      <c r="T44" s="176">
        <f t="shared" si="7"/>
        <v>-1529400</v>
      </c>
      <c r="U44" s="88">
        <f>SUM(U45:U47)</f>
        <v>0</v>
      </c>
      <c r="V44" s="88">
        <f>SUM(V45:V47)</f>
        <v>0</v>
      </c>
      <c r="W44" s="176">
        <f t="shared" si="8"/>
        <v>0</v>
      </c>
      <c r="X44" s="88">
        <f>SUM(X45:X47)</f>
        <v>0</v>
      </c>
      <c r="Y44" s="88">
        <f>SUM(Y45:Y47)</f>
        <v>0</v>
      </c>
      <c r="Z44" s="176">
        <f t="shared" si="9"/>
        <v>0</v>
      </c>
      <c r="AA44" s="88">
        <f>SUM(AA45:AA47)</f>
        <v>0</v>
      </c>
      <c r="AB44" s="88">
        <f>SUM(AB45:AB47)</f>
        <v>0</v>
      </c>
      <c r="AC44" s="176">
        <f t="shared" si="10"/>
        <v>0</v>
      </c>
      <c r="AD44" s="146">
        <f>SUM(AD45:AD47)</f>
        <v>0</v>
      </c>
      <c r="AE44" s="146">
        <f>SUM(AE45:AE47)</f>
        <v>0</v>
      </c>
      <c r="AF44" s="176">
        <f t="shared" si="11"/>
        <v>0</v>
      </c>
      <c r="AG44" s="88">
        <f>SUM(AG45:AG47)</f>
        <v>0</v>
      </c>
      <c r="AH44" s="88">
        <f>SUM(AH45:AH47)</f>
        <v>0</v>
      </c>
      <c r="AI44" s="176">
        <f t="shared" si="12"/>
        <v>0</v>
      </c>
      <c r="AJ44" s="146">
        <f>SUM(AJ45:AJ47)</f>
        <v>0</v>
      </c>
      <c r="AK44" s="146">
        <f>SUM(AK45:AK47)</f>
        <v>0</v>
      </c>
      <c r="AL44" s="176">
        <f t="shared" si="13"/>
        <v>0</v>
      </c>
      <c r="AM44" s="88">
        <f>SUM(AM45:AM47)</f>
        <v>0</v>
      </c>
      <c r="AN44" s="88">
        <f>SUM(AN45:AN47)</f>
        <v>0</v>
      </c>
      <c r="AO44" s="176">
        <f t="shared" si="14"/>
        <v>0</v>
      </c>
      <c r="AP44" s="88">
        <f>SUM(AP45:AP47)</f>
        <v>0</v>
      </c>
      <c r="AQ44" s="88">
        <f>SUM(AQ45:AQ47)</f>
        <v>0</v>
      </c>
      <c r="AR44" s="176">
        <f t="shared" si="15"/>
        <v>0</v>
      </c>
      <c r="AS44" s="176"/>
      <c r="AT44" s="176"/>
      <c r="AU44" s="176">
        <f t="shared" si="46"/>
        <v>0</v>
      </c>
      <c r="AV44" s="176"/>
      <c r="AW44" s="176"/>
      <c r="AX44" s="176"/>
      <c r="AY44" s="176"/>
      <c r="AZ44" s="176"/>
      <c r="BA44" s="176">
        <f t="shared" si="47"/>
        <v>0</v>
      </c>
      <c r="BB44" s="88">
        <f>SUM(BB45:BB47)</f>
        <v>0</v>
      </c>
      <c r="BC44" s="88">
        <f>SUM(BC45:BC47)</f>
        <v>0</v>
      </c>
      <c r="BD44" s="176">
        <f t="shared" si="19"/>
        <v>0</v>
      </c>
      <c r="BE44" s="88">
        <f>SUM(BE45:BE47)</f>
        <v>0</v>
      </c>
      <c r="BF44" s="88">
        <f>SUM(BF45:BF47)</f>
        <v>0</v>
      </c>
      <c r="BG44" s="176">
        <f t="shared" si="20"/>
        <v>0</v>
      </c>
      <c r="BH44" s="88">
        <f>SUM(BH45:BH47)</f>
        <v>0</v>
      </c>
      <c r="BI44" s="88">
        <f>SUM(BI45:BI47)</f>
        <v>0</v>
      </c>
      <c r="BJ44" s="176">
        <f t="shared" si="21"/>
        <v>0</v>
      </c>
      <c r="BK44" s="176"/>
      <c r="BL44" s="176"/>
      <c r="BM44" s="176"/>
      <c r="BN44" s="88">
        <f>SUM(BN45:BN47)</f>
        <v>3000000</v>
      </c>
      <c r="BO44" s="88">
        <f>SUM(BO45:BO47)</f>
        <v>1384000</v>
      </c>
      <c r="BP44" s="176">
        <f t="shared" si="23"/>
        <v>-1616000</v>
      </c>
      <c r="BQ44" s="90">
        <f t="shared" si="53"/>
        <v>94491000</v>
      </c>
      <c r="BR44" s="90">
        <f t="shared" si="54"/>
        <v>55178050</v>
      </c>
      <c r="BS44" s="90">
        <f t="shared" si="55"/>
        <v>-39312950</v>
      </c>
      <c r="BT44" s="88">
        <f>SUM(BT45:BT47)</f>
        <v>0</v>
      </c>
      <c r="BU44" s="88">
        <f>SUM(BU45:BU47)</f>
        <v>0</v>
      </c>
      <c r="BV44" s="176">
        <f t="shared" si="27"/>
        <v>0</v>
      </c>
      <c r="BW44" s="90">
        <f t="shared" si="52"/>
        <v>0</v>
      </c>
      <c r="BX44" s="90">
        <f t="shared" si="1"/>
        <v>0</v>
      </c>
      <c r="BY44" s="90">
        <f t="shared" si="1"/>
        <v>0</v>
      </c>
      <c r="BZ44" s="90">
        <f t="shared" si="44"/>
        <v>94491000</v>
      </c>
      <c r="CA44" s="90">
        <f t="shared" si="45"/>
        <v>55178050</v>
      </c>
      <c r="CB44" s="90">
        <f t="shared" si="28"/>
        <v>-39312950</v>
      </c>
    </row>
    <row r="45" spans="1:80">
      <c r="A45" s="13">
        <v>38</v>
      </c>
      <c r="B45" s="15" t="s">
        <v>40</v>
      </c>
      <c r="C45" s="185"/>
      <c r="D45" s="185"/>
      <c r="E45" s="186">
        <f t="shared" si="2"/>
        <v>0</v>
      </c>
      <c r="F45" s="185"/>
      <c r="G45" s="185"/>
      <c r="H45" s="186">
        <f t="shared" si="3"/>
        <v>0</v>
      </c>
      <c r="I45" s="132"/>
      <c r="J45" s="132"/>
      <c r="K45" s="186">
        <f t="shared" si="4"/>
        <v>0</v>
      </c>
      <c r="L45" s="185"/>
      <c r="M45" s="185"/>
      <c r="N45" s="186">
        <f t="shared" si="5"/>
        <v>0</v>
      </c>
      <c r="O45" s="132"/>
      <c r="P45" s="132"/>
      <c r="Q45" s="186">
        <f t="shared" si="6"/>
        <v>0</v>
      </c>
      <c r="R45" s="185"/>
      <c r="S45" s="185"/>
      <c r="T45" s="186">
        <f t="shared" si="7"/>
        <v>0</v>
      </c>
      <c r="U45" s="132"/>
      <c r="V45" s="132"/>
      <c r="W45" s="186">
        <f t="shared" si="8"/>
        <v>0</v>
      </c>
      <c r="X45" s="132"/>
      <c r="Y45" s="132"/>
      <c r="Z45" s="186">
        <f t="shared" si="9"/>
        <v>0</v>
      </c>
      <c r="AA45" s="132"/>
      <c r="AB45" s="132"/>
      <c r="AC45" s="186">
        <f t="shared" si="10"/>
        <v>0</v>
      </c>
      <c r="AD45" s="185"/>
      <c r="AE45" s="185"/>
      <c r="AF45" s="186">
        <f t="shared" si="11"/>
        <v>0</v>
      </c>
      <c r="AG45" s="132"/>
      <c r="AH45" s="132"/>
      <c r="AI45" s="186">
        <f t="shared" si="12"/>
        <v>0</v>
      </c>
      <c r="AJ45" s="185"/>
      <c r="AK45" s="185"/>
      <c r="AL45" s="186">
        <f t="shared" si="13"/>
        <v>0</v>
      </c>
      <c r="AM45" s="132"/>
      <c r="AN45" s="132"/>
      <c r="AO45" s="186">
        <f t="shared" si="14"/>
        <v>0</v>
      </c>
      <c r="AP45" s="132"/>
      <c r="AQ45" s="132"/>
      <c r="AR45" s="186">
        <f t="shared" si="15"/>
        <v>0</v>
      </c>
      <c r="AS45" s="186"/>
      <c r="AT45" s="186"/>
      <c r="AU45" s="186">
        <f t="shared" si="46"/>
        <v>0</v>
      </c>
      <c r="AV45" s="186"/>
      <c r="AW45" s="186"/>
      <c r="AX45" s="186"/>
      <c r="AY45" s="186"/>
      <c r="AZ45" s="186"/>
      <c r="BA45" s="186">
        <f t="shared" si="47"/>
        <v>0</v>
      </c>
      <c r="BB45" s="132"/>
      <c r="BC45" s="132"/>
      <c r="BD45" s="186">
        <f t="shared" si="19"/>
        <v>0</v>
      </c>
      <c r="BE45" s="132"/>
      <c r="BF45" s="132"/>
      <c r="BG45" s="186">
        <f t="shared" si="20"/>
        <v>0</v>
      </c>
      <c r="BH45" s="132"/>
      <c r="BI45" s="132"/>
      <c r="BJ45" s="186">
        <f t="shared" si="21"/>
        <v>0</v>
      </c>
      <c r="BK45" s="186"/>
      <c r="BL45" s="186"/>
      <c r="BM45" s="186"/>
      <c r="BN45" s="132"/>
      <c r="BO45" s="132"/>
      <c r="BP45" s="186">
        <f t="shared" si="23"/>
        <v>0</v>
      </c>
      <c r="BQ45" s="135">
        <f t="shared" si="53"/>
        <v>0</v>
      </c>
      <c r="BR45" s="135">
        <f t="shared" si="54"/>
        <v>0</v>
      </c>
      <c r="BS45" s="135">
        <f t="shared" si="55"/>
        <v>0</v>
      </c>
      <c r="BT45" s="132"/>
      <c r="BU45" s="132"/>
      <c r="BV45" s="186">
        <f t="shared" si="27"/>
        <v>0</v>
      </c>
      <c r="BW45" s="187">
        <f t="shared" si="52"/>
        <v>0</v>
      </c>
      <c r="BX45" s="187">
        <f t="shared" si="1"/>
        <v>0</v>
      </c>
      <c r="BY45" s="187">
        <f t="shared" si="1"/>
        <v>0</v>
      </c>
      <c r="BZ45" s="187">
        <f t="shared" si="44"/>
        <v>0</v>
      </c>
      <c r="CA45" s="187">
        <f t="shared" si="45"/>
        <v>0</v>
      </c>
      <c r="CB45" s="187">
        <f t="shared" si="28"/>
        <v>0</v>
      </c>
    </row>
    <row r="46" spans="1:80">
      <c r="A46" s="13">
        <v>39</v>
      </c>
      <c r="B46" s="15" t="s">
        <v>39</v>
      </c>
      <c r="C46" s="185">
        <v>5010000</v>
      </c>
      <c r="D46" s="185">
        <v>4691300</v>
      </c>
      <c r="E46" s="186">
        <f t="shared" si="2"/>
        <v>-318700</v>
      </c>
      <c r="F46" s="185">
        <v>30000000</v>
      </c>
      <c r="G46" s="185">
        <v>17715300</v>
      </c>
      <c r="H46" s="186">
        <f t="shared" si="3"/>
        <v>-12284700</v>
      </c>
      <c r="I46" s="132">
        <v>1500000</v>
      </c>
      <c r="J46" s="132">
        <v>1328000</v>
      </c>
      <c r="K46" s="186">
        <f t="shared" si="4"/>
        <v>-172000</v>
      </c>
      <c r="L46" s="185">
        <v>5450000</v>
      </c>
      <c r="M46" s="185">
        <v>5450000</v>
      </c>
      <c r="N46" s="186">
        <f t="shared" si="5"/>
        <v>0</v>
      </c>
      <c r="O46" s="132">
        <v>1131000</v>
      </c>
      <c r="P46" s="132">
        <v>1112100</v>
      </c>
      <c r="Q46" s="186">
        <f t="shared" si="6"/>
        <v>-18900</v>
      </c>
      <c r="R46" s="185">
        <v>8500000</v>
      </c>
      <c r="S46" s="185">
        <v>6970600</v>
      </c>
      <c r="T46" s="186">
        <f t="shared" si="7"/>
        <v>-1529400</v>
      </c>
      <c r="U46" s="132"/>
      <c r="V46" s="132"/>
      <c r="W46" s="186">
        <f t="shared" si="8"/>
        <v>0</v>
      </c>
      <c r="X46" s="132"/>
      <c r="Y46" s="132"/>
      <c r="Z46" s="186">
        <f t="shared" si="9"/>
        <v>0</v>
      </c>
      <c r="AA46" s="132"/>
      <c r="AB46" s="132"/>
      <c r="AC46" s="186">
        <f t="shared" si="10"/>
        <v>0</v>
      </c>
      <c r="AD46" s="185"/>
      <c r="AE46" s="185"/>
      <c r="AF46" s="186">
        <f t="shared" si="11"/>
        <v>0</v>
      </c>
      <c r="AG46" s="132"/>
      <c r="AH46" s="132"/>
      <c r="AI46" s="186">
        <f t="shared" si="12"/>
        <v>0</v>
      </c>
      <c r="AJ46" s="185"/>
      <c r="AK46" s="185"/>
      <c r="AL46" s="186">
        <f t="shared" si="13"/>
        <v>0</v>
      </c>
      <c r="AM46" s="132"/>
      <c r="AN46" s="132"/>
      <c r="AO46" s="186">
        <f t="shared" si="14"/>
        <v>0</v>
      </c>
      <c r="AP46" s="132"/>
      <c r="AQ46" s="132"/>
      <c r="AR46" s="186">
        <f t="shared" si="15"/>
        <v>0</v>
      </c>
      <c r="AS46" s="186"/>
      <c r="AT46" s="186"/>
      <c r="AU46" s="186">
        <f t="shared" si="46"/>
        <v>0</v>
      </c>
      <c r="AV46" s="186"/>
      <c r="AW46" s="186"/>
      <c r="AX46" s="186"/>
      <c r="AY46" s="186"/>
      <c r="AZ46" s="186"/>
      <c r="BA46" s="186">
        <f t="shared" si="47"/>
        <v>0</v>
      </c>
      <c r="BB46" s="132"/>
      <c r="BC46" s="132"/>
      <c r="BD46" s="186">
        <f t="shared" si="19"/>
        <v>0</v>
      </c>
      <c r="BE46" s="132"/>
      <c r="BF46" s="132"/>
      <c r="BG46" s="186">
        <f t="shared" si="20"/>
        <v>0</v>
      </c>
      <c r="BH46" s="132"/>
      <c r="BI46" s="132"/>
      <c r="BJ46" s="186">
        <f t="shared" si="21"/>
        <v>0</v>
      </c>
      <c r="BK46" s="186"/>
      <c r="BL46" s="186"/>
      <c r="BM46" s="186"/>
      <c r="BN46" s="132">
        <v>3000000</v>
      </c>
      <c r="BO46" s="132">
        <v>1384000</v>
      </c>
      <c r="BP46" s="186">
        <f t="shared" si="23"/>
        <v>-1616000</v>
      </c>
      <c r="BQ46" s="135">
        <f t="shared" si="53"/>
        <v>54591000</v>
      </c>
      <c r="BR46" s="135">
        <f t="shared" si="54"/>
        <v>38651300</v>
      </c>
      <c r="BS46" s="135">
        <f t="shared" si="55"/>
        <v>-15939700</v>
      </c>
      <c r="BT46" s="132"/>
      <c r="BU46" s="132"/>
      <c r="BV46" s="186">
        <f t="shared" si="27"/>
        <v>0</v>
      </c>
      <c r="BW46" s="187">
        <f t="shared" si="52"/>
        <v>0</v>
      </c>
      <c r="BX46" s="187">
        <f t="shared" si="1"/>
        <v>0</v>
      </c>
      <c r="BY46" s="187">
        <f t="shared" si="1"/>
        <v>0</v>
      </c>
      <c r="BZ46" s="187">
        <f t="shared" si="44"/>
        <v>54591000</v>
      </c>
      <c r="CA46" s="187">
        <f t="shared" si="45"/>
        <v>38651300</v>
      </c>
      <c r="CB46" s="187">
        <f t="shared" si="28"/>
        <v>-15939700</v>
      </c>
    </row>
    <row r="47" spans="1:80">
      <c r="A47" s="13">
        <v>40</v>
      </c>
      <c r="B47" s="15" t="s">
        <v>42</v>
      </c>
      <c r="C47" s="185"/>
      <c r="D47" s="185"/>
      <c r="E47" s="186">
        <f t="shared" si="2"/>
        <v>0</v>
      </c>
      <c r="F47" s="185">
        <v>39900000</v>
      </c>
      <c r="G47" s="185">
        <v>16526750</v>
      </c>
      <c r="H47" s="186">
        <f t="shared" si="3"/>
        <v>-23373250</v>
      </c>
      <c r="I47" s="132"/>
      <c r="J47" s="132"/>
      <c r="K47" s="186">
        <f t="shared" si="4"/>
        <v>0</v>
      </c>
      <c r="L47" s="185"/>
      <c r="M47" s="185"/>
      <c r="N47" s="186">
        <f t="shared" si="5"/>
        <v>0</v>
      </c>
      <c r="O47" s="132"/>
      <c r="P47" s="132"/>
      <c r="Q47" s="186">
        <f t="shared" si="6"/>
        <v>0</v>
      </c>
      <c r="R47" s="185"/>
      <c r="S47" s="185"/>
      <c r="T47" s="186">
        <f t="shared" si="7"/>
        <v>0</v>
      </c>
      <c r="U47" s="132"/>
      <c r="V47" s="132"/>
      <c r="W47" s="186">
        <f t="shared" si="8"/>
        <v>0</v>
      </c>
      <c r="X47" s="132"/>
      <c r="Y47" s="132"/>
      <c r="Z47" s="186">
        <f t="shared" si="9"/>
        <v>0</v>
      </c>
      <c r="AA47" s="132"/>
      <c r="AB47" s="132"/>
      <c r="AC47" s="186">
        <f t="shared" si="10"/>
        <v>0</v>
      </c>
      <c r="AD47" s="185"/>
      <c r="AE47" s="185"/>
      <c r="AF47" s="186">
        <f t="shared" si="11"/>
        <v>0</v>
      </c>
      <c r="AG47" s="132"/>
      <c r="AH47" s="132"/>
      <c r="AI47" s="186">
        <f t="shared" si="12"/>
        <v>0</v>
      </c>
      <c r="AJ47" s="185"/>
      <c r="AK47" s="185"/>
      <c r="AL47" s="186">
        <f t="shared" si="13"/>
        <v>0</v>
      </c>
      <c r="AM47" s="132"/>
      <c r="AN47" s="132"/>
      <c r="AO47" s="186">
        <f t="shared" si="14"/>
        <v>0</v>
      </c>
      <c r="AP47" s="132"/>
      <c r="AQ47" s="132"/>
      <c r="AR47" s="186">
        <f t="shared" si="15"/>
        <v>0</v>
      </c>
      <c r="AS47" s="186"/>
      <c r="AT47" s="186"/>
      <c r="AU47" s="186">
        <f t="shared" si="46"/>
        <v>0</v>
      </c>
      <c r="AV47" s="186"/>
      <c r="AW47" s="186"/>
      <c r="AX47" s="186"/>
      <c r="AY47" s="186"/>
      <c r="AZ47" s="186"/>
      <c r="BA47" s="186">
        <f t="shared" si="47"/>
        <v>0</v>
      </c>
      <c r="BB47" s="132"/>
      <c r="BC47" s="132"/>
      <c r="BD47" s="186">
        <f t="shared" si="19"/>
        <v>0</v>
      </c>
      <c r="BE47" s="132"/>
      <c r="BF47" s="132"/>
      <c r="BG47" s="186">
        <f t="shared" si="20"/>
        <v>0</v>
      </c>
      <c r="BH47" s="132"/>
      <c r="BI47" s="132"/>
      <c r="BJ47" s="186">
        <f t="shared" si="21"/>
        <v>0</v>
      </c>
      <c r="BK47" s="186"/>
      <c r="BL47" s="186"/>
      <c r="BM47" s="186"/>
      <c r="BN47" s="132"/>
      <c r="BO47" s="132"/>
      <c r="BP47" s="186">
        <f t="shared" si="23"/>
        <v>0</v>
      </c>
      <c r="BQ47" s="135">
        <f t="shared" si="53"/>
        <v>39900000</v>
      </c>
      <c r="BR47" s="135">
        <f t="shared" si="54"/>
        <v>16526750</v>
      </c>
      <c r="BS47" s="135">
        <f t="shared" si="55"/>
        <v>-23373250</v>
      </c>
      <c r="BT47" s="132"/>
      <c r="BU47" s="132"/>
      <c r="BV47" s="186">
        <f t="shared" si="27"/>
        <v>0</v>
      </c>
      <c r="BW47" s="187">
        <f t="shared" si="52"/>
        <v>0</v>
      </c>
      <c r="BX47" s="187">
        <f t="shared" si="1"/>
        <v>0</v>
      </c>
      <c r="BY47" s="187">
        <f t="shared" si="1"/>
        <v>0</v>
      </c>
      <c r="BZ47" s="187">
        <f t="shared" si="44"/>
        <v>39900000</v>
      </c>
      <c r="CA47" s="187">
        <f t="shared" si="45"/>
        <v>16526750</v>
      </c>
      <c r="CB47" s="187">
        <f t="shared" si="28"/>
        <v>-23373250</v>
      </c>
    </row>
    <row r="48" spans="1:80" s="188" customFormat="1">
      <c r="A48" s="57">
        <v>41</v>
      </c>
      <c r="B48" s="58" t="s">
        <v>43</v>
      </c>
      <c r="C48" s="146">
        <f>SUM(C49:C57)</f>
        <v>995080000</v>
      </c>
      <c r="D48" s="146">
        <f>SUM(D49:D57)</f>
        <v>746820733.10000002</v>
      </c>
      <c r="E48" s="176">
        <f t="shared" si="2"/>
        <v>-248259266.89999998</v>
      </c>
      <c r="F48" s="146">
        <f>SUM(F49:F57)</f>
        <v>1060839800</v>
      </c>
      <c r="G48" s="146">
        <f>SUM(G49:G57)</f>
        <v>897043276</v>
      </c>
      <c r="H48" s="176">
        <f t="shared" si="3"/>
        <v>-163796524</v>
      </c>
      <c r="I48" s="88">
        <f>SUM(I49:I57)</f>
        <v>11881000</v>
      </c>
      <c r="J48" s="88">
        <f>SUM(J49:J57)</f>
        <v>8364787</v>
      </c>
      <c r="K48" s="176">
        <f t="shared" si="4"/>
        <v>-3516213</v>
      </c>
      <c r="L48" s="146">
        <f>SUM(L49:L57)</f>
        <v>420000</v>
      </c>
      <c r="M48" s="146">
        <f>SUM(M49:M57)</f>
        <v>22000</v>
      </c>
      <c r="N48" s="176">
        <f t="shared" si="5"/>
        <v>-398000</v>
      </c>
      <c r="O48" s="88">
        <f>SUM(O49:O57)</f>
        <v>586484900</v>
      </c>
      <c r="P48" s="88">
        <f>SUM(P49:P57)</f>
        <v>402008436</v>
      </c>
      <c r="Q48" s="176">
        <f t="shared" si="6"/>
        <v>-184476464</v>
      </c>
      <c r="R48" s="146">
        <f>SUM(R49:R57)</f>
        <v>2793500</v>
      </c>
      <c r="S48" s="146">
        <f>SUM(S49:S57)</f>
        <v>191074</v>
      </c>
      <c r="T48" s="176">
        <f t="shared" si="7"/>
        <v>-2602426</v>
      </c>
      <c r="U48" s="88">
        <f>SUM(U49:U57)</f>
        <v>0</v>
      </c>
      <c r="V48" s="88">
        <f>SUM(V49:V57)</f>
        <v>0</v>
      </c>
      <c r="W48" s="176">
        <f t="shared" si="8"/>
        <v>0</v>
      </c>
      <c r="X48" s="88">
        <f>SUM(X49:X57)</f>
        <v>0</v>
      </c>
      <c r="Y48" s="88">
        <f>SUM(Y49:Y57)</f>
        <v>0</v>
      </c>
      <c r="Z48" s="176">
        <f t="shared" si="9"/>
        <v>0</v>
      </c>
      <c r="AA48" s="88">
        <f>SUM(AA49:AA57)</f>
        <v>7952737800</v>
      </c>
      <c r="AB48" s="88">
        <f>SUM(AB49:AB57)</f>
        <v>4742363199.6000004</v>
      </c>
      <c r="AC48" s="176">
        <f t="shared" si="10"/>
        <v>-3210374600.3999996</v>
      </c>
      <c r="AD48" s="146">
        <f>SUM(AD49:AD57)</f>
        <v>0</v>
      </c>
      <c r="AE48" s="146">
        <f>SUM(AE49:AE57)</f>
        <v>0</v>
      </c>
      <c r="AF48" s="176">
        <f t="shared" si="11"/>
        <v>0</v>
      </c>
      <c r="AG48" s="88">
        <f>SUM(AG49:AG57)</f>
        <v>0</v>
      </c>
      <c r="AH48" s="88">
        <f>SUM(AH49:AH57)</f>
        <v>0</v>
      </c>
      <c r="AI48" s="176">
        <f t="shared" si="12"/>
        <v>0</v>
      </c>
      <c r="AJ48" s="146">
        <f>SUM(AJ49:AJ57)</f>
        <v>0</v>
      </c>
      <c r="AK48" s="146">
        <f>SUM(AK49:AK57)</f>
        <v>0</v>
      </c>
      <c r="AL48" s="176">
        <f t="shared" si="13"/>
        <v>0</v>
      </c>
      <c r="AM48" s="88">
        <f>SUM(AM49:AM57)</f>
        <v>0</v>
      </c>
      <c r="AN48" s="88">
        <f>SUM(AN49:AN57)</f>
        <v>0</v>
      </c>
      <c r="AO48" s="176">
        <f t="shared" si="14"/>
        <v>0</v>
      </c>
      <c r="AP48" s="88">
        <f>SUM(AP49:AP57)</f>
        <v>0</v>
      </c>
      <c r="AQ48" s="88">
        <f>SUM(AQ49:AQ57)</f>
        <v>0</v>
      </c>
      <c r="AR48" s="176">
        <f t="shared" si="15"/>
        <v>0</v>
      </c>
      <c r="AS48" s="176"/>
      <c r="AT48" s="176"/>
      <c r="AU48" s="176">
        <f t="shared" si="46"/>
        <v>0</v>
      </c>
      <c r="AV48" s="176"/>
      <c r="AW48" s="176"/>
      <c r="AX48" s="176"/>
      <c r="AY48" s="176"/>
      <c r="AZ48" s="176"/>
      <c r="BA48" s="176">
        <f t="shared" si="47"/>
        <v>0</v>
      </c>
      <c r="BB48" s="88">
        <f>SUM(BB49:BB57)</f>
        <v>0</v>
      </c>
      <c r="BC48" s="88">
        <f>SUM(BC49:BC57)</f>
        <v>0</v>
      </c>
      <c r="BD48" s="176">
        <f t="shared" si="19"/>
        <v>0</v>
      </c>
      <c r="BE48" s="88">
        <f>SUM(BE49:BE57)</f>
        <v>0</v>
      </c>
      <c r="BF48" s="88">
        <f>SUM(BF49:BF57)</f>
        <v>0</v>
      </c>
      <c r="BG48" s="176">
        <f t="shared" si="20"/>
        <v>0</v>
      </c>
      <c r="BH48" s="88">
        <f>SUM(BH49:BH57)</f>
        <v>0</v>
      </c>
      <c r="BI48" s="88">
        <f>SUM(BI49:BI57)</f>
        <v>0</v>
      </c>
      <c r="BJ48" s="176">
        <f t="shared" si="21"/>
        <v>0</v>
      </c>
      <c r="BK48" s="176"/>
      <c r="BL48" s="176"/>
      <c r="BM48" s="176"/>
      <c r="BN48" s="88">
        <f>SUM(BN49:BN57)</f>
        <v>2970000</v>
      </c>
      <c r="BO48" s="88">
        <f>SUM(BO49:BO57)</f>
        <v>1012432</v>
      </c>
      <c r="BP48" s="176">
        <f t="shared" si="23"/>
        <v>-1957568</v>
      </c>
      <c r="BQ48" s="90">
        <f t="shared" si="53"/>
        <v>10613207000</v>
      </c>
      <c r="BR48" s="90">
        <f t="shared" si="54"/>
        <v>6797825937.7000008</v>
      </c>
      <c r="BS48" s="90">
        <f t="shared" si="55"/>
        <v>-3815381062.2999997</v>
      </c>
      <c r="BT48" s="88">
        <f>SUM(BT49:BT57)</f>
        <v>0</v>
      </c>
      <c r="BU48" s="88">
        <f>SUM(BU49:BU57)</f>
        <v>0</v>
      </c>
      <c r="BV48" s="176">
        <f t="shared" si="27"/>
        <v>0</v>
      </c>
      <c r="BW48" s="90">
        <f t="shared" si="52"/>
        <v>0</v>
      </c>
      <c r="BX48" s="90">
        <f t="shared" si="1"/>
        <v>0</v>
      </c>
      <c r="BY48" s="90">
        <f t="shared" si="1"/>
        <v>0</v>
      </c>
      <c r="BZ48" s="90">
        <f t="shared" si="44"/>
        <v>10613207000</v>
      </c>
      <c r="CA48" s="90">
        <f t="shared" si="45"/>
        <v>6797825937.7000008</v>
      </c>
      <c r="CB48" s="90">
        <f t="shared" si="28"/>
        <v>-3815381062.2999997</v>
      </c>
    </row>
    <row r="49" spans="1:81" s="308" customFormat="1">
      <c r="A49" s="306">
        <v>42</v>
      </c>
      <c r="B49" s="1" t="s">
        <v>74</v>
      </c>
      <c r="C49" s="132">
        <v>991890000</v>
      </c>
      <c r="D49" s="132">
        <v>746242186.10000002</v>
      </c>
      <c r="E49" s="186">
        <f t="shared" si="2"/>
        <v>-245647813.89999998</v>
      </c>
      <c r="F49" s="132">
        <v>1059239800</v>
      </c>
      <c r="G49" s="132">
        <v>896405434</v>
      </c>
      <c r="H49" s="186">
        <f t="shared" si="3"/>
        <v>-162834366</v>
      </c>
      <c r="I49" s="132">
        <v>8653000</v>
      </c>
      <c r="J49" s="132">
        <v>8244787</v>
      </c>
      <c r="K49" s="186">
        <f t="shared" si="4"/>
        <v>-408213</v>
      </c>
      <c r="L49" s="132">
        <v>300000</v>
      </c>
      <c r="M49" s="132">
        <v>0</v>
      </c>
      <c r="N49" s="186">
        <f t="shared" si="5"/>
        <v>-300000</v>
      </c>
      <c r="O49" s="132">
        <v>585000000</v>
      </c>
      <c r="P49" s="132">
        <v>401250000</v>
      </c>
      <c r="Q49" s="186">
        <f t="shared" si="6"/>
        <v>-183750000</v>
      </c>
      <c r="R49" s="132">
        <v>1500000</v>
      </c>
      <c r="S49" s="132">
        <v>118500</v>
      </c>
      <c r="T49" s="186">
        <f t="shared" si="7"/>
        <v>-1381500</v>
      </c>
      <c r="U49" s="132"/>
      <c r="V49" s="132"/>
      <c r="W49" s="186">
        <f t="shared" si="8"/>
        <v>0</v>
      </c>
      <c r="X49" s="132"/>
      <c r="Y49" s="132"/>
      <c r="Z49" s="186">
        <f t="shared" si="9"/>
        <v>0</v>
      </c>
      <c r="AA49" s="132">
        <v>7952737800</v>
      </c>
      <c r="AB49" s="132">
        <v>4742363199.6000004</v>
      </c>
      <c r="AC49" s="186">
        <f t="shared" si="10"/>
        <v>-3210374600.3999996</v>
      </c>
      <c r="AD49" s="132"/>
      <c r="AE49" s="132"/>
      <c r="AF49" s="186">
        <f t="shared" si="11"/>
        <v>0</v>
      </c>
      <c r="AG49" s="132"/>
      <c r="AH49" s="132"/>
      <c r="AI49" s="186">
        <f t="shared" si="12"/>
        <v>0</v>
      </c>
      <c r="AJ49" s="132"/>
      <c r="AK49" s="132"/>
      <c r="AL49" s="186">
        <f t="shared" si="13"/>
        <v>0</v>
      </c>
      <c r="AM49" s="132"/>
      <c r="AN49" s="132"/>
      <c r="AO49" s="186">
        <f t="shared" si="14"/>
        <v>0</v>
      </c>
      <c r="AP49" s="132"/>
      <c r="AQ49" s="132"/>
      <c r="AR49" s="186">
        <f t="shared" si="15"/>
        <v>0</v>
      </c>
      <c r="AS49" s="186"/>
      <c r="AT49" s="186"/>
      <c r="AU49" s="186">
        <f t="shared" si="46"/>
        <v>0</v>
      </c>
      <c r="AV49" s="186"/>
      <c r="AW49" s="186"/>
      <c r="AX49" s="186"/>
      <c r="AY49" s="186"/>
      <c r="AZ49" s="186"/>
      <c r="BA49" s="186">
        <f t="shared" si="47"/>
        <v>0</v>
      </c>
      <c r="BB49" s="132"/>
      <c r="BC49" s="132"/>
      <c r="BD49" s="186">
        <f t="shared" si="19"/>
        <v>0</v>
      </c>
      <c r="BE49" s="132"/>
      <c r="BF49" s="132"/>
      <c r="BG49" s="186">
        <f t="shared" si="20"/>
        <v>0</v>
      </c>
      <c r="BH49" s="132"/>
      <c r="BI49" s="132"/>
      <c r="BJ49" s="186">
        <f t="shared" si="21"/>
        <v>0</v>
      </c>
      <c r="BK49" s="186"/>
      <c r="BL49" s="186"/>
      <c r="BM49" s="186"/>
      <c r="BN49" s="132">
        <v>2000000</v>
      </c>
      <c r="BO49" s="132">
        <v>302532</v>
      </c>
      <c r="BP49" s="186">
        <f t="shared" si="23"/>
        <v>-1697468</v>
      </c>
      <c r="BQ49" s="135">
        <f t="shared" si="53"/>
        <v>10601320600</v>
      </c>
      <c r="BR49" s="135">
        <f t="shared" si="54"/>
        <v>6794926638.7000008</v>
      </c>
      <c r="BS49" s="135">
        <f t="shared" si="55"/>
        <v>-3806393961.2999997</v>
      </c>
      <c r="BT49" s="132"/>
      <c r="BU49" s="132"/>
      <c r="BV49" s="186">
        <f t="shared" si="27"/>
        <v>0</v>
      </c>
      <c r="BW49" s="187">
        <f t="shared" si="52"/>
        <v>0</v>
      </c>
      <c r="BX49" s="187">
        <f t="shared" si="1"/>
        <v>0</v>
      </c>
      <c r="BY49" s="187">
        <f t="shared" si="1"/>
        <v>0</v>
      </c>
      <c r="BZ49" s="187">
        <f t="shared" si="44"/>
        <v>10601320600</v>
      </c>
      <c r="CA49" s="187">
        <f t="shared" si="45"/>
        <v>6794926638.7000008</v>
      </c>
      <c r="CB49" s="187">
        <f t="shared" si="28"/>
        <v>-3806393961.2999997</v>
      </c>
      <c r="CC49" s="307"/>
    </row>
    <row r="50" spans="1:81">
      <c r="A50" s="13">
        <v>43</v>
      </c>
      <c r="B50" s="15" t="s">
        <v>44</v>
      </c>
      <c r="C50" s="185">
        <v>350000</v>
      </c>
      <c r="D50" s="185">
        <v>0</v>
      </c>
      <c r="E50" s="186">
        <f t="shared" si="2"/>
        <v>-350000</v>
      </c>
      <c r="F50" s="185">
        <v>600000</v>
      </c>
      <c r="G50" s="185">
        <v>0</v>
      </c>
      <c r="H50" s="186">
        <f t="shared" si="3"/>
        <v>-600000</v>
      </c>
      <c r="I50" s="132">
        <v>840000</v>
      </c>
      <c r="J50" s="132">
        <v>0</v>
      </c>
      <c r="K50" s="186">
        <f t="shared" si="4"/>
        <v>-840000</v>
      </c>
      <c r="L50" s="185"/>
      <c r="M50" s="185"/>
      <c r="N50" s="186">
        <f t="shared" si="5"/>
        <v>0</v>
      </c>
      <c r="O50" s="132">
        <v>166700</v>
      </c>
      <c r="P50" s="132">
        <v>166700</v>
      </c>
      <c r="Q50" s="186">
        <f t="shared" si="6"/>
        <v>0</v>
      </c>
      <c r="R50" s="185">
        <v>313900</v>
      </c>
      <c r="S50" s="185">
        <v>0</v>
      </c>
      <c r="T50" s="186">
        <f t="shared" si="7"/>
        <v>-313900</v>
      </c>
      <c r="U50" s="132"/>
      <c r="V50" s="132"/>
      <c r="W50" s="186">
        <f t="shared" si="8"/>
        <v>0</v>
      </c>
      <c r="X50" s="132"/>
      <c r="Y50" s="132"/>
      <c r="Z50" s="186">
        <f t="shared" si="9"/>
        <v>0</v>
      </c>
      <c r="AA50" s="132"/>
      <c r="AB50" s="132"/>
      <c r="AC50" s="186">
        <f t="shared" si="10"/>
        <v>0</v>
      </c>
      <c r="AD50" s="185"/>
      <c r="AE50" s="185"/>
      <c r="AF50" s="186">
        <f t="shared" si="11"/>
        <v>0</v>
      </c>
      <c r="AG50" s="132"/>
      <c r="AH50" s="132"/>
      <c r="AI50" s="186">
        <f t="shared" si="12"/>
        <v>0</v>
      </c>
      <c r="AJ50" s="185"/>
      <c r="AK50" s="185"/>
      <c r="AL50" s="186">
        <f t="shared" si="13"/>
        <v>0</v>
      </c>
      <c r="AM50" s="132"/>
      <c r="AN50" s="132"/>
      <c r="AO50" s="186">
        <f t="shared" si="14"/>
        <v>0</v>
      </c>
      <c r="AP50" s="132"/>
      <c r="AQ50" s="132"/>
      <c r="AR50" s="186">
        <f t="shared" si="15"/>
        <v>0</v>
      </c>
      <c r="AS50" s="186"/>
      <c r="AT50" s="186"/>
      <c r="AU50" s="186">
        <f t="shared" si="46"/>
        <v>0</v>
      </c>
      <c r="AV50" s="186"/>
      <c r="AW50" s="186"/>
      <c r="AX50" s="186"/>
      <c r="AY50" s="186"/>
      <c r="AZ50" s="186"/>
      <c r="BA50" s="186">
        <f t="shared" si="47"/>
        <v>0</v>
      </c>
      <c r="BB50" s="132"/>
      <c r="BC50" s="132"/>
      <c r="BD50" s="186">
        <f t="shared" si="19"/>
        <v>0</v>
      </c>
      <c r="BE50" s="132"/>
      <c r="BF50" s="132"/>
      <c r="BG50" s="186">
        <f t="shared" si="20"/>
        <v>0</v>
      </c>
      <c r="BH50" s="132"/>
      <c r="BI50" s="132"/>
      <c r="BJ50" s="186">
        <f t="shared" si="21"/>
        <v>0</v>
      </c>
      <c r="BK50" s="186"/>
      <c r="BL50" s="186"/>
      <c r="BM50" s="186"/>
      <c r="BN50" s="132">
        <v>0</v>
      </c>
      <c r="BO50" s="132">
        <v>0</v>
      </c>
      <c r="BP50" s="186">
        <f t="shared" si="23"/>
        <v>0</v>
      </c>
      <c r="BQ50" s="135">
        <f t="shared" si="53"/>
        <v>2270600</v>
      </c>
      <c r="BR50" s="135">
        <f t="shared" si="54"/>
        <v>166700</v>
      </c>
      <c r="BS50" s="135">
        <f t="shared" si="55"/>
        <v>-2103900</v>
      </c>
      <c r="BT50" s="132"/>
      <c r="BU50" s="132"/>
      <c r="BV50" s="186">
        <f t="shared" si="27"/>
        <v>0</v>
      </c>
      <c r="BW50" s="187">
        <f t="shared" si="52"/>
        <v>0</v>
      </c>
      <c r="BX50" s="187">
        <f t="shared" si="1"/>
        <v>0</v>
      </c>
      <c r="BY50" s="187">
        <f t="shared" si="1"/>
        <v>0</v>
      </c>
      <c r="BZ50" s="187">
        <f t="shared" si="44"/>
        <v>2270600</v>
      </c>
      <c r="CA50" s="187">
        <f t="shared" si="45"/>
        <v>166700</v>
      </c>
      <c r="CB50" s="187">
        <f t="shared" si="28"/>
        <v>-2103900</v>
      </c>
    </row>
    <row r="51" spans="1:81">
      <c r="A51" s="13">
        <v>44</v>
      </c>
      <c r="B51" s="15" t="s">
        <v>45</v>
      </c>
      <c r="C51" s="185">
        <v>2400000</v>
      </c>
      <c r="D51" s="185">
        <v>332633</v>
      </c>
      <c r="E51" s="186">
        <f t="shared" si="2"/>
        <v>-2067367</v>
      </c>
      <c r="F51" s="185">
        <v>0</v>
      </c>
      <c r="G51" s="185">
        <v>0</v>
      </c>
      <c r="H51" s="186">
        <f t="shared" si="3"/>
        <v>0</v>
      </c>
      <c r="I51" s="132">
        <v>2000000</v>
      </c>
      <c r="J51" s="132">
        <v>0</v>
      </c>
      <c r="K51" s="186">
        <f t="shared" si="4"/>
        <v>-2000000</v>
      </c>
      <c r="L51" s="185">
        <v>0</v>
      </c>
      <c r="M51" s="185">
        <v>0</v>
      </c>
      <c r="N51" s="186">
        <f t="shared" si="5"/>
        <v>0</v>
      </c>
      <c r="O51" s="132">
        <v>300000</v>
      </c>
      <c r="P51" s="132">
        <v>0</v>
      </c>
      <c r="Q51" s="186">
        <f t="shared" si="6"/>
        <v>-300000</v>
      </c>
      <c r="R51" s="185">
        <v>794600</v>
      </c>
      <c r="S51" s="185">
        <v>0</v>
      </c>
      <c r="T51" s="186">
        <f t="shared" si="7"/>
        <v>-794600</v>
      </c>
      <c r="U51" s="132"/>
      <c r="V51" s="132"/>
      <c r="W51" s="186">
        <f t="shared" si="8"/>
        <v>0</v>
      </c>
      <c r="X51" s="132"/>
      <c r="Y51" s="132"/>
      <c r="Z51" s="186">
        <f t="shared" si="9"/>
        <v>0</v>
      </c>
      <c r="AA51" s="132"/>
      <c r="AB51" s="132"/>
      <c r="AC51" s="186">
        <f t="shared" si="10"/>
        <v>0</v>
      </c>
      <c r="AD51" s="185"/>
      <c r="AE51" s="185"/>
      <c r="AF51" s="186">
        <f t="shared" si="11"/>
        <v>0</v>
      </c>
      <c r="AG51" s="132"/>
      <c r="AH51" s="132"/>
      <c r="AI51" s="186">
        <f t="shared" si="12"/>
        <v>0</v>
      </c>
      <c r="AJ51" s="185"/>
      <c r="AK51" s="185"/>
      <c r="AL51" s="186">
        <f t="shared" si="13"/>
        <v>0</v>
      </c>
      <c r="AM51" s="132"/>
      <c r="AN51" s="132"/>
      <c r="AO51" s="186">
        <f t="shared" si="14"/>
        <v>0</v>
      </c>
      <c r="AP51" s="132"/>
      <c r="AQ51" s="132"/>
      <c r="AR51" s="186">
        <f t="shared" si="15"/>
        <v>0</v>
      </c>
      <c r="AS51" s="186"/>
      <c r="AT51" s="186"/>
      <c r="AU51" s="186">
        <f t="shared" si="46"/>
        <v>0</v>
      </c>
      <c r="AV51" s="186"/>
      <c r="AW51" s="186"/>
      <c r="AX51" s="186"/>
      <c r="AY51" s="186"/>
      <c r="AZ51" s="186"/>
      <c r="BA51" s="186">
        <f t="shared" si="47"/>
        <v>0</v>
      </c>
      <c r="BB51" s="132"/>
      <c r="BC51" s="132"/>
      <c r="BD51" s="186">
        <f t="shared" si="19"/>
        <v>0</v>
      </c>
      <c r="BE51" s="132"/>
      <c r="BF51" s="132"/>
      <c r="BG51" s="186">
        <f t="shared" si="20"/>
        <v>0</v>
      </c>
      <c r="BH51" s="132"/>
      <c r="BI51" s="132"/>
      <c r="BJ51" s="186">
        <f t="shared" si="21"/>
        <v>0</v>
      </c>
      <c r="BK51" s="186"/>
      <c r="BL51" s="186"/>
      <c r="BM51" s="186"/>
      <c r="BN51" s="132">
        <v>850000</v>
      </c>
      <c r="BO51" s="132">
        <v>619400</v>
      </c>
      <c r="BP51" s="186">
        <f t="shared" si="23"/>
        <v>-230600</v>
      </c>
      <c r="BQ51" s="135">
        <f t="shared" si="53"/>
        <v>6344600</v>
      </c>
      <c r="BR51" s="135">
        <f t="shared" si="54"/>
        <v>952033</v>
      </c>
      <c r="BS51" s="135">
        <f t="shared" si="55"/>
        <v>-5392567</v>
      </c>
      <c r="BT51" s="132"/>
      <c r="BU51" s="132"/>
      <c r="BV51" s="186">
        <f t="shared" si="27"/>
        <v>0</v>
      </c>
      <c r="BW51" s="187">
        <f t="shared" si="52"/>
        <v>0</v>
      </c>
      <c r="BX51" s="187">
        <f t="shared" si="1"/>
        <v>0</v>
      </c>
      <c r="BY51" s="187">
        <f t="shared" si="1"/>
        <v>0</v>
      </c>
      <c r="BZ51" s="187">
        <f t="shared" si="44"/>
        <v>6344600</v>
      </c>
      <c r="CA51" s="187">
        <f t="shared" si="45"/>
        <v>952033</v>
      </c>
      <c r="CB51" s="187">
        <f t="shared" si="28"/>
        <v>-5392567</v>
      </c>
    </row>
    <row r="52" spans="1:81">
      <c r="A52" s="13">
        <v>45</v>
      </c>
      <c r="B52" s="15" t="s">
        <v>51</v>
      </c>
      <c r="C52" s="185">
        <v>200000</v>
      </c>
      <c r="D52" s="185">
        <v>205914</v>
      </c>
      <c r="E52" s="186">
        <f t="shared" si="2"/>
        <v>5914</v>
      </c>
      <c r="F52" s="185">
        <v>600000</v>
      </c>
      <c r="G52" s="185">
        <v>463794</v>
      </c>
      <c r="H52" s="186">
        <f t="shared" si="3"/>
        <v>-136206</v>
      </c>
      <c r="I52" s="132">
        <v>200000</v>
      </c>
      <c r="J52" s="132">
        <v>0</v>
      </c>
      <c r="K52" s="186">
        <f t="shared" si="4"/>
        <v>-200000</v>
      </c>
      <c r="L52" s="185">
        <v>60000</v>
      </c>
      <c r="M52" s="185">
        <v>0</v>
      </c>
      <c r="N52" s="186">
        <f t="shared" si="5"/>
        <v>-60000</v>
      </c>
      <c r="O52" s="132">
        <v>283300</v>
      </c>
      <c r="P52" s="132">
        <v>53500</v>
      </c>
      <c r="Q52" s="186">
        <f t="shared" si="6"/>
        <v>-229800</v>
      </c>
      <c r="R52" s="185">
        <v>145000</v>
      </c>
      <c r="S52" s="185">
        <v>50574</v>
      </c>
      <c r="T52" s="186">
        <f t="shared" si="7"/>
        <v>-94426</v>
      </c>
      <c r="U52" s="132"/>
      <c r="V52" s="132"/>
      <c r="W52" s="186">
        <f t="shared" si="8"/>
        <v>0</v>
      </c>
      <c r="X52" s="132"/>
      <c r="Y52" s="132"/>
      <c r="Z52" s="186">
        <f t="shared" si="9"/>
        <v>0</v>
      </c>
      <c r="AA52" s="132"/>
      <c r="AB52" s="132"/>
      <c r="AC52" s="186">
        <f t="shared" si="10"/>
        <v>0</v>
      </c>
      <c r="AD52" s="185"/>
      <c r="AE52" s="185"/>
      <c r="AF52" s="186">
        <f t="shared" si="11"/>
        <v>0</v>
      </c>
      <c r="AG52" s="132"/>
      <c r="AH52" s="132"/>
      <c r="AI52" s="186">
        <f t="shared" si="12"/>
        <v>0</v>
      </c>
      <c r="AJ52" s="185"/>
      <c r="AK52" s="185"/>
      <c r="AL52" s="186">
        <f t="shared" si="13"/>
        <v>0</v>
      </c>
      <c r="AM52" s="132"/>
      <c r="AN52" s="132"/>
      <c r="AO52" s="186">
        <f t="shared" si="14"/>
        <v>0</v>
      </c>
      <c r="AP52" s="132"/>
      <c r="AQ52" s="132"/>
      <c r="AR52" s="186">
        <f t="shared" si="15"/>
        <v>0</v>
      </c>
      <c r="AS52" s="186"/>
      <c r="AT52" s="186"/>
      <c r="AU52" s="186">
        <f t="shared" si="46"/>
        <v>0</v>
      </c>
      <c r="AV52" s="186"/>
      <c r="AW52" s="186"/>
      <c r="AX52" s="186"/>
      <c r="AY52" s="186"/>
      <c r="AZ52" s="186"/>
      <c r="BA52" s="186">
        <f t="shared" si="47"/>
        <v>0</v>
      </c>
      <c r="BB52" s="132"/>
      <c r="BC52" s="132"/>
      <c r="BD52" s="186">
        <f t="shared" si="19"/>
        <v>0</v>
      </c>
      <c r="BE52" s="132"/>
      <c r="BF52" s="132"/>
      <c r="BG52" s="186">
        <f t="shared" si="20"/>
        <v>0</v>
      </c>
      <c r="BH52" s="132"/>
      <c r="BI52" s="132"/>
      <c r="BJ52" s="186">
        <f t="shared" si="21"/>
        <v>0</v>
      </c>
      <c r="BK52" s="186"/>
      <c r="BL52" s="186"/>
      <c r="BM52" s="186"/>
      <c r="BN52" s="132">
        <v>60000</v>
      </c>
      <c r="BO52" s="132">
        <v>60000</v>
      </c>
      <c r="BP52" s="186">
        <f t="shared" si="23"/>
        <v>0</v>
      </c>
      <c r="BQ52" s="135">
        <f t="shared" si="53"/>
        <v>1548300</v>
      </c>
      <c r="BR52" s="135">
        <f t="shared" si="54"/>
        <v>833782</v>
      </c>
      <c r="BS52" s="135">
        <f t="shared" si="55"/>
        <v>-714518</v>
      </c>
      <c r="BT52" s="132"/>
      <c r="BU52" s="132"/>
      <c r="BV52" s="186">
        <f t="shared" si="27"/>
        <v>0</v>
      </c>
      <c r="BW52" s="187">
        <f t="shared" si="52"/>
        <v>0</v>
      </c>
      <c r="BX52" s="187">
        <f t="shared" si="1"/>
        <v>0</v>
      </c>
      <c r="BY52" s="187">
        <f t="shared" si="1"/>
        <v>0</v>
      </c>
      <c r="BZ52" s="187">
        <f t="shared" si="44"/>
        <v>1548300</v>
      </c>
      <c r="CA52" s="187">
        <f t="shared" si="45"/>
        <v>833782</v>
      </c>
      <c r="CB52" s="187">
        <f t="shared" si="28"/>
        <v>-714518</v>
      </c>
    </row>
    <row r="53" spans="1:81">
      <c r="A53" s="13">
        <v>46</v>
      </c>
      <c r="B53" s="15" t="s">
        <v>46</v>
      </c>
      <c r="C53" s="185">
        <v>40000</v>
      </c>
      <c r="D53" s="185">
        <v>40000</v>
      </c>
      <c r="E53" s="186">
        <f t="shared" si="2"/>
        <v>0</v>
      </c>
      <c r="F53" s="185">
        <v>100000</v>
      </c>
      <c r="G53" s="185">
        <v>0</v>
      </c>
      <c r="H53" s="186">
        <f t="shared" si="3"/>
        <v>-100000</v>
      </c>
      <c r="I53" s="132">
        <v>120000</v>
      </c>
      <c r="J53" s="132">
        <v>120000</v>
      </c>
      <c r="K53" s="186">
        <f t="shared" si="4"/>
        <v>0</v>
      </c>
      <c r="L53" s="185">
        <v>60000</v>
      </c>
      <c r="M53" s="185">
        <v>22000</v>
      </c>
      <c r="N53" s="186">
        <f t="shared" si="5"/>
        <v>-38000</v>
      </c>
      <c r="O53" s="132">
        <v>66700</v>
      </c>
      <c r="P53" s="132">
        <v>0</v>
      </c>
      <c r="Q53" s="186">
        <f t="shared" si="6"/>
        <v>-66700</v>
      </c>
      <c r="R53" s="185">
        <v>40000</v>
      </c>
      <c r="S53" s="185">
        <v>22000</v>
      </c>
      <c r="T53" s="186">
        <f t="shared" si="7"/>
        <v>-18000</v>
      </c>
      <c r="U53" s="132"/>
      <c r="V53" s="132"/>
      <c r="W53" s="186">
        <f t="shared" si="8"/>
        <v>0</v>
      </c>
      <c r="X53" s="132"/>
      <c r="Y53" s="132"/>
      <c r="Z53" s="186">
        <f t="shared" si="9"/>
        <v>0</v>
      </c>
      <c r="AA53" s="132"/>
      <c r="AB53" s="132"/>
      <c r="AC53" s="186">
        <f t="shared" si="10"/>
        <v>0</v>
      </c>
      <c r="AD53" s="185"/>
      <c r="AE53" s="185"/>
      <c r="AF53" s="186">
        <f t="shared" si="11"/>
        <v>0</v>
      </c>
      <c r="AG53" s="132"/>
      <c r="AH53" s="132"/>
      <c r="AI53" s="186">
        <f t="shared" si="12"/>
        <v>0</v>
      </c>
      <c r="AJ53" s="185"/>
      <c r="AK53" s="185"/>
      <c r="AL53" s="186">
        <f t="shared" si="13"/>
        <v>0</v>
      </c>
      <c r="AM53" s="132"/>
      <c r="AN53" s="132"/>
      <c r="AO53" s="186">
        <f t="shared" si="14"/>
        <v>0</v>
      </c>
      <c r="AP53" s="132"/>
      <c r="AQ53" s="132"/>
      <c r="AR53" s="186">
        <f t="shared" si="15"/>
        <v>0</v>
      </c>
      <c r="AS53" s="186"/>
      <c r="AT53" s="186"/>
      <c r="AU53" s="186">
        <f t="shared" si="46"/>
        <v>0</v>
      </c>
      <c r="AV53" s="186"/>
      <c r="AW53" s="186"/>
      <c r="AX53" s="186"/>
      <c r="AY53" s="186"/>
      <c r="AZ53" s="186"/>
      <c r="BA53" s="186">
        <f t="shared" si="47"/>
        <v>0</v>
      </c>
      <c r="BB53" s="132"/>
      <c r="BC53" s="132"/>
      <c r="BD53" s="186">
        <f t="shared" si="19"/>
        <v>0</v>
      </c>
      <c r="BE53" s="132"/>
      <c r="BF53" s="132"/>
      <c r="BG53" s="186">
        <f t="shared" si="20"/>
        <v>0</v>
      </c>
      <c r="BH53" s="132"/>
      <c r="BI53" s="132"/>
      <c r="BJ53" s="186">
        <f t="shared" si="21"/>
        <v>0</v>
      </c>
      <c r="BK53" s="186"/>
      <c r="BL53" s="186"/>
      <c r="BM53" s="186"/>
      <c r="BN53" s="132">
        <v>60000</v>
      </c>
      <c r="BO53" s="132">
        <v>30500</v>
      </c>
      <c r="BP53" s="186">
        <f t="shared" si="23"/>
        <v>-29500</v>
      </c>
      <c r="BQ53" s="135">
        <f t="shared" si="53"/>
        <v>486700</v>
      </c>
      <c r="BR53" s="135">
        <f t="shared" si="54"/>
        <v>234500</v>
      </c>
      <c r="BS53" s="135">
        <f t="shared" si="55"/>
        <v>-252200</v>
      </c>
      <c r="BT53" s="132"/>
      <c r="BU53" s="132"/>
      <c r="BV53" s="186">
        <f t="shared" si="27"/>
        <v>0</v>
      </c>
      <c r="BW53" s="187">
        <f t="shared" si="52"/>
        <v>0</v>
      </c>
      <c r="BX53" s="187">
        <f t="shared" si="1"/>
        <v>0</v>
      </c>
      <c r="BY53" s="187">
        <f t="shared" si="1"/>
        <v>0</v>
      </c>
      <c r="BZ53" s="187">
        <f t="shared" si="44"/>
        <v>486700</v>
      </c>
      <c r="CA53" s="187">
        <f t="shared" si="45"/>
        <v>234500</v>
      </c>
      <c r="CB53" s="187">
        <f t="shared" si="28"/>
        <v>-252200</v>
      </c>
    </row>
    <row r="54" spans="1:81">
      <c r="A54" s="13">
        <v>47</v>
      </c>
      <c r="B54" s="15" t="s">
        <v>47</v>
      </c>
      <c r="C54" s="185">
        <v>200000</v>
      </c>
      <c r="D54" s="185">
        <v>0</v>
      </c>
      <c r="E54" s="186">
        <f t="shared" si="2"/>
        <v>-200000</v>
      </c>
      <c r="F54" s="185"/>
      <c r="G54" s="185"/>
      <c r="H54" s="186">
        <f t="shared" si="3"/>
        <v>0</v>
      </c>
      <c r="I54" s="132"/>
      <c r="J54" s="132"/>
      <c r="K54" s="186">
        <f t="shared" si="4"/>
        <v>0</v>
      </c>
      <c r="L54" s="185"/>
      <c r="M54" s="185"/>
      <c r="N54" s="186">
        <f t="shared" si="5"/>
        <v>0</v>
      </c>
      <c r="O54" s="132"/>
      <c r="P54" s="132"/>
      <c r="Q54" s="186">
        <f t="shared" si="6"/>
        <v>0</v>
      </c>
      <c r="R54" s="185"/>
      <c r="S54" s="185"/>
      <c r="T54" s="186">
        <f t="shared" si="7"/>
        <v>0</v>
      </c>
      <c r="U54" s="132"/>
      <c r="V54" s="132"/>
      <c r="W54" s="186">
        <f t="shared" si="8"/>
        <v>0</v>
      </c>
      <c r="X54" s="132"/>
      <c r="Y54" s="132"/>
      <c r="Z54" s="186">
        <f t="shared" si="9"/>
        <v>0</v>
      </c>
      <c r="AA54" s="132"/>
      <c r="AB54" s="132"/>
      <c r="AC54" s="186">
        <f t="shared" si="10"/>
        <v>0</v>
      </c>
      <c r="AD54" s="185"/>
      <c r="AE54" s="185"/>
      <c r="AF54" s="186">
        <f t="shared" si="11"/>
        <v>0</v>
      </c>
      <c r="AG54" s="132"/>
      <c r="AH54" s="132"/>
      <c r="AI54" s="186">
        <f t="shared" si="12"/>
        <v>0</v>
      </c>
      <c r="AJ54" s="185"/>
      <c r="AK54" s="185"/>
      <c r="AL54" s="186">
        <f t="shared" si="13"/>
        <v>0</v>
      </c>
      <c r="AM54" s="132"/>
      <c r="AN54" s="132"/>
      <c r="AO54" s="186">
        <f t="shared" si="14"/>
        <v>0</v>
      </c>
      <c r="AP54" s="132"/>
      <c r="AQ54" s="132"/>
      <c r="AR54" s="186">
        <f t="shared" si="15"/>
        <v>0</v>
      </c>
      <c r="AS54" s="186"/>
      <c r="AT54" s="186"/>
      <c r="AU54" s="186">
        <f t="shared" si="46"/>
        <v>0</v>
      </c>
      <c r="AV54" s="186"/>
      <c r="AW54" s="186"/>
      <c r="AX54" s="186"/>
      <c r="AY54" s="186"/>
      <c r="AZ54" s="186"/>
      <c r="BA54" s="186">
        <f t="shared" si="47"/>
        <v>0</v>
      </c>
      <c r="BB54" s="132"/>
      <c r="BC54" s="132"/>
      <c r="BD54" s="186">
        <f t="shared" si="19"/>
        <v>0</v>
      </c>
      <c r="BE54" s="132"/>
      <c r="BF54" s="132"/>
      <c r="BG54" s="186">
        <f t="shared" si="20"/>
        <v>0</v>
      </c>
      <c r="BH54" s="132"/>
      <c r="BI54" s="132"/>
      <c r="BJ54" s="186">
        <f t="shared" si="21"/>
        <v>0</v>
      </c>
      <c r="BK54" s="186"/>
      <c r="BL54" s="186"/>
      <c r="BM54" s="186"/>
      <c r="BN54" s="132"/>
      <c r="BO54" s="132"/>
      <c r="BP54" s="186">
        <f t="shared" si="23"/>
        <v>0</v>
      </c>
      <c r="BQ54" s="135">
        <f t="shared" si="53"/>
        <v>200000</v>
      </c>
      <c r="BR54" s="135">
        <f t="shared" si="54"/>
        <v>0</v>
      </c>
      <c r="BS54" s="135">
        <f t="shared" si="55"/>
        <v>-200000</v>
      </c>
      <c r="BT54" s="132"/>
      <c r="BU54" s="132"/>
      <c r="BV54" s="186">
        <f t="shared" si="27"/>
        <v>0</v>
      </c>
      <c r="BW54" s="187">
        <f t="shared" si="52"/>
        <v>0</v>
      </c>
      <c r="BX54" s="187">
        <f t="shared" si="1"/>
        <v>0</v>
      </c>
      <c r="BY54" s="187">
        <f t="shared" si="1"/>
        <v>0</v>
      </c>
      <c r="BZ54" s="187">
        <f t="shared" si="44"/>
        <v>200000</v>
      </c>
      <c r="CA54" s="187">
        <f t="shared" si="45"/>
        <v>0</v>
      </c>
      <c r="CB54" s="187">
        <f t="shared" si="28"/>
        <v>-200000</v>
      </c>
    </row>
    <row r="55" spans="1:81">
      <c r="A55" s="13">
        <v>48</v>
      </c>
      <c r="B55" s="15" t="s">
        <v>48</v>
      </c>
      <c r="C55" s="185"/>
      <c r="D55" s="185"/>
      <c r="E55" s="186">
        <f t="shared" si="2"/>
        <v>0</v>
      </c>
      <c r="F55" s="185">
        <v>300000</v>
      </c>
      <c r="G55" s="185">
        <v>174048</v>
      </c>
      <c r="H55" s="186">
        <f t="shared" si="3"/>
        <v>-125952</v>
      </c>
      <c r="I55" s="132">
        <v>68000</v>
      </c>
      <c r="J55" s="132">
        <v>0</v>
      </c>
      <c r="K55" s="186">
        <f t="shared" si="4"/>
        <v>-68000</v>
      </c>
      <c r="L55" s="185"/>
      <c r="M55" s="185"/>
      <c r="N55" s="186">
        <f t="shared" si="5"/>
        <v>0</v>
      </c>
      <c r="O55" s="132">
        <v>668200</v>
      </c>
      <c r="P55" s="132">
        <v>538236</v>
      </c>
      <c r="Q55" s="186">
        <f t="shared" si="6"/>
        <v>-129964</v>
      </c>
      <c r="R55" s="185"/>
      <c r="S55" s="185"/>
      <c r="T55" s="186">
        <f t="shared" si="7"/>
        <v>0</v>
      </c>
      <c r="U55" s="132"/>
      <c r="V55" s="132"/>
      <c r="W55" s="186">
        <f t="shared" si="8"/>
        <v>0</v>
      </c>
      <c r="X55" s="132"/>
      <c r="Y55" s="132"/>
      <c r="Z55" s="186">
        <f t="shared" si="9"/>
        <v>0</v>
      </c>
      <c r="AA55" s="132"/>
      <c r="AB55" s="132"/>
      <c r="AC55" s="186">
        <f t="shared" si="10"/>
        <v>0</v>
      </c>
      <c r="AD55" s="185"/>
      <c r="AE55" s="185"/>
      <c r="AF55" s="186">
        <f t="shared" si="11"/>
        <v>0</v>
      </c>
      <c r="AG55" s="132"/>
      <c r="AH55" s="132"/>
      <c r="AI55" s="186">
        <f t="shared" si="12"/>
        <v>0</v>
      </c>
      <c r="AJ55" s="185"/>
      <c r="AK55" s="185"/>
      <c r="AL55" s="186">
        <f t="shared" si="13"/>
        <v>0</v>
      </c>
      <c r="AM55" s="132"/>
      <c r="AN55" s="132"/>
      <c r="AO55" s="186">
        <f t="shared" si="14"/>
        <v>0</v>
      </c>
      <c r="AP55" s="132"/>
      <c r="AQ55" s="132"/>
      <c r="AR55" s="186">
        <f t="shared" si="15"/>
        <v>0</v>
      </c>
      <c r="AS55" s="186"/>
      <c r="AT55" s="186"/>
      <c r="AU55" s="186">
        <f t="shared" si="46"/>
        <v>0</v>
      </c>
      <c r="AV55" s="186"/>
      <c r="AW55" s="186"/>
      <c r="AX55" s="186"/>
      <c r="AY55" s="186"/>
      <c r="AZ55" s="186"/>
      <c r="BA55" s="186">
        <f t="shared" si="47"/>
        <v>0</v>
      </c>
      <c r="BB55" s="132"/>
      <c r="BC55" s="132"/>
      <c r="BD55" s="186">
        <f t="shared" si="19"/>
        <v>0</v>
      </c>
      <c r="BE55" s="132"/>
      <c r="BF55" s="132"/>
      <c r="BG55" s="186">
        <f t="shared" si="20"/>
        <v>0</v>
      </c>
      <c r="BH55" s="132"/>
      <c r="BI55" s="132"/>
      <c r="BJ55" s="186">
        <f t="shared" si="21"/>
        <v>0</v>
      </c>
      <c r="BK55" s="186"/>
      <c r="BL55" s="186"/>
      <c r="BM55" s="186"/>
      <c r="BN55" s="132"/>
      <c r="BO55" s="132"/>
      <c r="BP55" s="186">
        <f t="shared" si="23"/>
        <v>0</v>
      </c>
      <c r="BQ55" s="135">
        <f t="shared" si="53"/>
        <v>1036200</v>
      </c>
      <c r="BR55" s="135">
        <f t="shared" si="54"/>
        <v>712284</v>
      </c>
      <c r="BS55" s="135">
        <f t="shared" si="55"/>
        <v>-323916</v>
      </c>
      <c r="BT55" s="132"/>
      <c r="BU55" s="132"/>
      <c r="BV55" s="186">
        <f t="shared" si="27"/>
        <v>0</v>
      </c>
      <c r="BW55" s="187">
        <f t="shared" si="52"/>
        <v>0</v>
      </c>
      <c r="BX55" s="187">
        <f t="shared" si="1"/>
        <v>0</v>
      </c>
      <c r="BY55" s="187">
        <f t="shared" si="1"/>
        <v>0</v>
      </c>
      <c r="BZ55" s="187">
        <f t="shared" si="44"/>
        <v>1036200</v>
      </c>
      <c r="CA55" s="187">
        <f t="shared" si="45"/>
        <v>712284</v>
      </c>
      <c r="CB55" s="187">
        <f t="shared" si="28"/>
        <v>-323916</v>
      </c>
    </row>
    <row r="56" spans="1:81">
      <c r="A56" s="13">
        <v>49</v>
      </c>
      <c r="B56" s="15" t="s">
        <v>49</v>
      </c>
      <c r="C56" s="185"/>
      <c r="D56" s="185"/>
      <c r="E56" s="186">
        <f t="shared" si="2"/>
        <v>0</v>
      </c>
      <c r="F56" s="185"/>
      <c r="G56" s="185"/>
      <c r="H56" s="186">
        <f t="shared" si="3"/>
        <v>0</v>
      </c>
      <c r="I56" s="132"/>
      <c r="J56" s="132"/>
      <c r="K56" s="186">
        <f t="shared" si="4"/>
        <v>0</v>
      </c>
      <c r="L56" s="185"/>
      <c r="M56" s="185"/>
      <c r="N56" s="186">
        <f t="shared" si="5"/>
        <v>0</v>
      </c>
      <c r="O56" s="132"/>
      <c r="P56" s="132"/>
      <c r="Q56" s="186">
        <f t="shared" si="6"/>
        <v>0</v>
      </c>
      <c r="R56" s="185"/>
      <c r="S56" s="185"/>
      <c r="T56" s="186">
        <f t="shared" si="7"/>
        <v>0</v>
      </c>
      <c r="U56" s="132"/>
      <c r="V56" s="132"/>
      <c r="W56" s="186">
        <f t="shared" si="8"/>
        <v>0</v>
      </c>
      <c r="X56" s="132"/>
      <c r="Y56" s="132"/>
      <c r="Z56" s="186">
        <f t="shared" si="9"/>
        <v>0</v>
      </c>
      <c r="AA56" s="132"/>
      <c r="AB56" s="132"/>
      <c r="AC56" s="186">
        <f t="shared" si="10"/>
        <v>0</v>
      </c>
      <c r="AD56" s="185"/>
      <c r="AE56" s="185"/>
      <c r="AF56" s="186">
        <f t="shared" si="11"/>
        <v>0</v>
      </c>
      <c r="AG56" s="132"/>
      <c r="AH56" s="132"/>
      <c r="AI56" s="186">
        <f t="shared" si="12"/>
        <v>0</v>
      </c>
      <c r="AJ56" s="185"/>
      <c r="AK56" s="185"/>
      <c r="AL56" s="186">
        <f t="shared" si="13"/>
        <v>0</v>
      </c>
      <c r="AM56" s="132"/>
      <c r="AN56" s="132"/>
      <c r="AO56" s="186">
        <f t="shared" si="14"/>
        <v>0</v>
      </c>
      <c r="AP56" s="132"/>
      <c r="AQ56" s="132"/>
      <c r="AR56" s="186">
        <f t="shared" si="15"/>
        <v>0</v>
      </c>
      <c r="AS56" s="186"/>
      <c r="AT56" s="186"/>
      <c r="AU56" s="186">
        <f t="shared" si="46"/>
        <v>0</v>
      </c>
      <c r="AV56" s="186"/>
      <c r="AW56" s="186"/>
      <c r="AX56" s="186"/>
      <c r="AY56" s="186"/>
      <c r="AZ56" s="186"/>
      <c r="BA56" s="186">
        <f t="shared" si="47"/>
        <v>0</v>
      </c>
      <c r="BB56" s="132"/>
      <c r="BC56" s="132"/>
      <c r="BD56" s="186">
        <f t="shared" si="19"/>
        <v>0</v>
      </c>
      <c r="BE56" s="132"/>
      <c r="BF56" s="132"/>
      <c r="BG56" s="186">
        <f t="shared" si="20"/>
        <v>0</v>
      </c>
      <c r="BH56" s="132"/>
      <c r="BI56" s="132"/>
      <c r="BJ56" s="186">
        <f t="shared" si="21"/>
        <v>0</v>
      </c>
      <c r="BK56" s="186"/>
      <c r="BL56" s="186"/>
      <c r="BM56" s="186"/>
      <c r="BN56" s="132"/>
      <c r="BO56" s="132"/>
      <c r="BP56" s="186">
        <f t="shared" si="23"/>
        <v>0</v>
      </c>
      <c r="BQ56" s="135">
        <f t="shared" si="53"/>
        <v>0</v>
      </c>
      <c r="BR56" s="135">
        <f t="shared" si="54"/>
        <v>0</v>
      </c>
      <c r="BS56" s="135">
        <f t="shared" si="55"/>
        <v>0</v>
      </c>
      <c r="BT56" s="132"/>
      <c r="BU56" s="132"/>
      <c r="BV56" s="186">
        <f t="shared" si="27"/>
        <v>0</v>
      </c>
      <c r="BW56" s="187">
        <f t="shared" si="52"/>
        <v>0</v>
      </c>
      <c r="BX56" s="187">
        <f t="shared" si="1"/>
        <v>0</v>
      </c>
      <c r="BY56" s="187">
        <f t="shared" si="1"/>
        <v>0</v>
      </c>
      <c r="BZ56" s="187">
        <f t="shared" si="44"/>
        <v>0</v>
      </c>
      <c r="CA56" s="187">
        <f t="shared" si="45"/>
        <v>0</v>
      </c>
      <c r="CB56" s="187">
        <f t="shared" si="28"/>
        <v>0</v>
      </c>
    </row>
    <row r="57" spans="1:81">
      <c r="A57" s="13">
        <v>50</v>
      </c>
      <c r="B57" s="15" t="s">
        <v>50</v>
      </c>
      <c r="C57" s="185"/>
      <c r="D57" s="185"/>
      <c r="E57" s="186">
        <f t="shared" si="2"/>
        <v>0</v>
      </c>
      <c r="F57" s="185"/>
      <c r="G57" s="185"/>
      <c r="H57" s="186">
        <f t="shared" si="3"/>
        <v>0</v>
      </c>
      <c r="I57" s="132"/>
      <c r="J57" s="132"/>
      <c r="K57" s="186">
        <f t="shared" si="4"/>
        <v>0</v>
      </c>
      <c r="L57" s="185"/>
      <c r="M57" s="185"/>
      <c r="N57" s="186">
        <f t="shared" si="5"/>
        <v>0</v>
      </c>
      <c r="O57" s="132"/>
      <c r="P57" s="132"/>
      <c r="Q57" s="186">
        <f t="shared" si="6"/>
        <v>0</v>
      </c>
      <c r="R57" s="185"/>
      <c r="S57" s="185"/>
      <c r="T57" s="186">
        <f t="shared" si="7"/>
        <v>0</v>
      </c>
      <c r="U57" s="132"/>
      <c r="V57" s="132"/>
      <c r="W57" s="186">
        <f t="shared" si="8"/>
        <v>0</v>
      </c>
      <c r="X57" s="132"/>
      <c r="Y57" s="132"/>
      <c r="Z57" s="186">
        <f t="shared" si="9"/>
        <v>0</v>
      </c>
      <c r="AA57" s="132"/>
      <c r="AB57" s="132"/>
      <c r="AC57" s="186">
        <f t="shared" si="10"/>
        <v>0</v>
      </c>
      <c r="AD57" s="185"/>
      <c r="AE57" s="185"/>
      <c r="AF57" s="186">
        <f t="shared" si="11"/>
        <v>0</v>
      </c>
      <c r="AG57" s="132"/>
      <c r="AH57" s="132"/>
      <c r="AI57" s="186">
        <f t="shared" si="12"/>
        <v>0</v>
      </c>
      <c r="AJ57" s="185"/>
      <c r="AK57" s="185"/>
      <c r="AL57" s="186">
        <f t="shared" si="13"/>
        <v>0</v>
      </c>
      <c r="AM57" s="132"/>
      <c r="AN57" s="132"/>
      <c r="AO57" s="186">
        <f t="shared" si="14"/>
        <v>0</v>
      </c>
      <c r="AP57" s="132"/>
      <c r="AQ57" s="132"/>
      <c r="AR57" s="186">
        <f t="shared" si="15"/>
        <v>0</v>
      </c>
      <c r="AS57" s="186"/>
      <c r="AT57" s="186"/>
      <c r="AU57" s="186">
        <f t="shared" si="46"/>
        <v>0</v>
      </c>
      <c r="AV57" s="186"/>
      <c r="AW57" s="186"/>
      <c r="AX57" s="186"/>
      <c r="AY57" s="186"/>
      <c r="AZ57" s="186"/>
      <c r="BA57" s="186">
        <f t="shared" si="47"/>
        <v>0</v>
      </c>
      <c r="BB57" s="132"/>
      <c r="BC57" s="132"/>
      <c r="BD57" s="186">
        <f t="shared" si="19"/>
        <v>0</v>
      </c>
      <c r="BE57" s="132"/>
      <c r="BF57" s="132"/>
      <c r="BG57" s="186">
        <f t="shared" si="20"/>
        <v>0</v>
      </c>
      <c r="BH57" s="132"/>
      <c r="BI57" s="132"/>
      <c r="BJ57" s="186">
        <f t="shared" si="21"/>
        <v>0</v>
      </c>
      <c r="BK57" s="186"/>
      <c r="BL57" s="186"/>
      <c r="BM57" s="186"/>
      <c r="BN57" s="132"/>
      <c r="BO57" s="132"/>
      <c r="BP57" s="186">
        <f t="shared" si="23"/>
        <v>0</v>
      </c>
      <c r="BQ57" s="135">
        <f t="shared" si="53"/>
        <v>0</v>
      </c>
      <c r="BR57" s="135">
        <f t="shared" si="54"/>
        <v>0</v>
      </c>
      <c r="BS57" s="135">
        <f t="shared" si="55"/>
        <v>0</v>
      </c>
      <c r="BT57" s="132"/>
      <c r="BU57" s="132"/>
      <c r="BV57" s="186">
        <f t="shared" si="27"/>
        <v>0</v>
      </c>
      <c r="BW57" s="187">
        <f t="shared" si="52"/>
        <v>0</v>
      </c>
      <c r="BX57" s="187">
        <f t="shared" si="1"/>
        <v>0</v>
      </c>
      <c r="BY57" s="187">
        <f t="shared" si="1"/>
        <v>0</v>
      </c>
      <c r="BZ57" s="187">
        <f t="shared" si="44"/>
        <v>0</v>
      </c>
      <c r="CA57" s="187">
        <f t="shared" si="45"/>
        <v>0</v>
      </c>
      <c r="CB57" s="187">
        <f t="shared" si="28"/>
        <v>0</v>
      </c>
    </row>
    <row r="58" spans="1:81" s="188" customFormat="1">
      <c r="A58" s="57">
        <v>51</v>
      </c>
      <c r="B58" s="58" t="s">
        <v>52</v>
      </c>
      <c r="C58" s="146">
        <f>SUM(C59:C60)</f>
        <v>19919200</v>
      </c>
      <c r="D58" s="146">
        <f>SUM(D59:D60)</f>
        <v>12226869.039999999</v>
      </c>
      <c r="E58" s="176">
        <f t="shared" si="2"/>
        <v>-7692330.9600000009</v>
      </c>
      <c r="F58" s="146">
        <f>SUM(F59:F60)</f>
        <v>44880000</v>
      </c>
      <c r="G58" s="146">
        <f>SUM(G59:G60)</f>
        <v>6540000</v>
      </c>
      <c r="H58" s="176">
        <f t="shared" si="3"/>
        <v>-38340000</v>
      </c>
      <c r="I58" s="88">
        <f>SUM(I59:I60)</f>
        <v>0</v>
      </c>
      <c r="J58" s="88">
        <f>SUM(J59:J60)</f>
        <v>0</v>
      </c>
      <c r="K58" s="176">
        <f t="shared" si="4"/>
        <v>0</v>
      </c>
      <c r="L58" s="146">
        <f>SUM(L59:L60)</f>
        <v>1500000</v>
      </c>
      <c r="M58" s="146">
        <f>SUM(M59:M60)</f>
        <v>0</v>
      </c>
      <c r="N58" s="176">
        <f t="shared" si="5"/>
        <v>-1500000</v>
      </c>
      <c r="O58" s="88">
        <f>SUM(O59:O60)</f>
        <v>304200</v>
      </c>
      <c r="P58" s="88">
        <f>SUM(P59:P60)</f>
        <v>112000</v>
      </c>
      <c r="Q58" s="176">
        <f t="shared" si="6"/>
        <v>-192200</v>
      </c>
      <c r="R58" s="146">
        <f>SUM(R59:R60)</f>
        <v>6000000</v>
      </c>
      <c r="S58" s="146">
        <f>SUM(S59:S60)</f>
        <v>0</v>
      </c>
      <c r="T58" s="176">
        <f t="shared" si="7"/>
        <v>-6000000</v>
      </c>
      <c r="U58" s="88">
        <f>SUM(U59:U60)</f>
        <v>0</v>
      </c>
      <c r="V58" s="88">
        <f>SUM(V59:V60)</f>
        <v>0</v>
      </c>
      <c r="W58" s="176">
        <f t="shared" si="8"/>
        <v>0</v>
      </c>
      <c r="X58" s="88">
        <f>SUM(X59:X60)</f>
        <v>0</v>
      </c>
      <c r="Y58" s="88">
        <f>SUM(Y59:Y60)</f>
        <v>0</v>
      </c>
      <c r="Z58" s="176">
        <f t="shared" si="9"/>
        <v>0</v>
      </c>
      <c r="AA58" s="88">
        <f>SUM(AA59:AA60)</f>
        <v>0</v>
      </c>
      <c r="AB58" s="88">
        <f>SUM(AB59:AB60)</f>
        <v>0</v>
      </c>
      <c r="AC58" s="176">
        <f t="shared" si="10"/>
        <v>0</v>
      </c>
      <c r="AD58" s="146">
        <f>SUM(AD59:AD60)</f>
        <v>0</v>
      </c>
      <c r="AE58" s="146">
        <f>SUM(AE59:AE60)</f>
        <v>0</v>
      </c>
      <c r="AF58" s="176">
        <f t="shared" si="11"/>
        <v>0</v>
      </c>
      <c r="AG58" s="88">
        <f>SUM(AG59:AG60)</f>
        <v>0</v>
      </c>
      <c r="AH58" s="88">
        <f>SUM(AH59:AH60)</f>
        <v>0</v>
      </c>
      <c r="AI58" s="176">
        <f t="shared" si="12"/>
        <v>0</v>
      </c>
      <c r="AJ58" s="146">
        <f>SUM(AJ59:AJ60)</f>
        <v>0</v>
      </c>
      <c r="AK58" s="146">
        <f>SUM(AK59:AK60)</f>
        <v>0</v>
      </c>
      <c r="AL58" s="176">
        <f t="shared" si="13"/>
        <v>0</v>
      </c>
      <c r="AM58" s="88">
        <f>SUM(AM59:AM60)</f>
        <v>0</v>
      </c>
      <c r="AN58" s="88">
        <f>SUM(AN59:AN60)</f>
        <v>0</v>
      </c>
      <c r="AO58" s="176">
        <f t="shared" si="14"/>
        <v>0</v>
      </c>
      <c r="AP58" s="88">
        <f>SUM(AP59:AP60)</f>
        <v>0</v>
      </c>
      <c r="AQ58" s="88">
        <f>SUM(AQ59:AQ60)</f>
        <v>0</v>
      </c>
      <c r="AR58" s="176">
        <f t="shared" si="15"/>
        <v>0</v>
      </c>
      <c r="AS58" s="176"/>
      <c r="AT58" s="176"/>
      <c r="AU58" s="176">
        <f t="shared" si="46"/>
        <v>0</v>
      </c>
      <c r="AV58" s="176"/>
      <c r="AW58" s="176"/>
      <c r="AX58" s="176"/>
      <c r="AY58" s="176"/>
      <c r="AZ58" s="176"/>
      <c r="BA58" s="176">
        <f t="shared" si="47"/>
        <v>0</v>
      </c>
      <c r="BB58" s="88">
        <f>SUM(BB59:BB60)</f>
        <v>0</v>
      </c>
      <c r="BC58" s="88">
        <f>SUM(BC59:BC60)</f>
        <v>0</v>
      </c>
      <c r="BD58" s="176">
        <f t="shared" si="19"/>
        <v>0</v>
      </c>
      <c r="BE58" s="88">
        <f>SUM(BE59:BE60)</f>
        <v>0</v>
      </c>
      <c r="BF58" s="88">
        <f>SUM(BF59:BF60)</f>
        <v>0</v>
      </c>
      <c r="BG58" s="176">
        <f t="shared" si="20"/>
        <v>0</v>
      </c>
      <c r="BH58" s="88">
        <f>SUM(BH59:BH60)</f>
        <v>0</v>
      </c>
      <c r="BI58" s="88">
        <f>SUM(BI59:BI60)</f>
        <v>0</v>
      </c>
      <c r="BJ58" s="176">
        <f t="shared" si="21"/>
        <v>0</v>
      </c>
      <c r="BK58" s="176"/>
      <c r="BL58" s="176"/>
      <c r="BM58" s="176"/>
      <c r="BN58" s="88">
        <f>SUM(BN59:BN60)</f>
        <v>1500000</v>
      </c>
      <c r="BO58" s="88">
        <f>SUM(BO59:BO60)</f>
        <v>1319769</v>
      </c>
      <c r="BP58" s="176">
        <f t="shared" si="23"/>
        <v>-180231</v>
      </c>
      <c r="BQ58" s="90">
        <f t="shared" si="53"/>
        <v>74103400</v>
      </c>
      <c r="BR58" s="90">
        <f t="shared" si="54"/>
        <v>20198638.039999999</v>
      </c>
      <c r="BS58" s="90">
        <f t="shared" si="55"/>
        <v>-53904761.960000001</v>
      </c>
      <c r="BT58" s="88">
        <f>SUM(BT59:BT60)</f>
        <v>0</v>
      </c>
      <c r="BU58" s="88">
        <f>SUM(BU59:BU60)</f>
        <v>0</v>
      </c>
      <c r="BV58" s="176">
        <f t="shared" si="27"/>
        <v>0</v>
      </c>
      <c r="BW58" s="90">
        <f t="shared" si="52"/>
        <v>0</v>
      </c>
      <c r="BX58" s="90">
        <f t="shared" si="1"/>
        <v>0</v>
      </c>
      <c r="BY58" s="90">
        <f t="shared" si="1"/>
        <v>0</v>
      </c>
      <c r="BZ58" s="90">
        <f t="shared" si="44"/>
        <v>74103400</v>
      </c>
      <c r="CA58" s="90">
        <f t="shared" si="45"/>
        <v>20198638.039999999</v>
      </c>
      <c r="CB58" s="90">
        <f t="shared" si="28"/>
        <v>-53904761.960000001</v>
      </c>
    </row>
    <row r="59" spans="1:81">
      <c r="A59" s="13">
        <v>52</v>
      </c>
      <c r="B59" s="15" t="s">
        <v>75</v>
      </c>
      <c r="C59" s="185">
        <v>4669200</v>
      </c>
      <c r="D59" s="185">
        <v>4096759</v>
      </c>
      <c r="E59" s="186">
        <f t="shared" si="2"/>
        <v>-572441</v>
      </c>
      <c r="F59" s="185">
        <v>34980000</v>
      </c>
      <c r="G59" s="185">
        <v>1100000</v>
      </c>
      <c r="H59" s="186">
        <f t="shared" si="3"/>
        <v>-33880000</v>
      </c>
      <c r="I59" s="132"/>
      <c r="J59" s="132"/>
      <c r="K59" s="186">
        <f t="shared" si="4"/>
        <v>0</v>
      </c>
      <c r="L59" s="185"/>
      <c r="M59" s="185"/>
      <c r="N59" s="186">
        <f t="shared" si="5"/>
        <v>0</v>
      </c>
      <c r="O59" s="132"/>
      <c r="P59" s="132">
        <v>0</v>
      </c>
      <c r="Q59" s="186">
        <f t="shared" si="6"/>
        <v>0</v>
      </c>
      <c r="R59" s="185"/>
      <c r="S59" s="185"/>
      <c r="T59" s="186">
        <f t="shared" si="7"/>
        <v>0</v>
      </c>
      <c r="U59" s="132"/>
      <c r="V59" s="132"/>
      <c r="W59" s="186">
        <f t="shared" si="8"/>
        <v>0</v>
      </c>
      <c r="X59" s="132"/>
      <c r="Y59" s="132"/>
      <c r="Z59" s="186">
        <f t="shared" si="9"/>
        <v>0</v>
      </c>
      <c r="AA59" s="132">
        <v>0</v>
      </c>
      <c r="AB59" s="132">
        <v>0</v>
      </c>
      <c r="AC59" s="186">
        <f t="shared" si="10"/>
        <v>0</v>
      </c>
      <c r="AD59" s="185"/>
      <c r="AE59" s="185"/>
      <c r="AF59" s="186">
        <f t="shared" si="11"/>
        <v>0</v>
      </c>
      <c r="AG59" s="132"/>
      <c r="AH59" s="132"/>
      <c r="AI59" s="186">
        <f t="shared" si="12"/>
        <v>0</v>
      </c>
      <c r="AJ59" s="185"/>
      <c r="AK59" s="185"/>
      <c r="AL59" s="186">
        <f t="shared" si="13"/>
        <v>0</v>
      </c>
      <c r="AM59" s="132"/>
      <c r="AN59" s="132"/>
      <c r="AO59" s="186">
        <f t="shared" si="14"/>
        <v>0</v>
      </c>
      <c r="AP59" s="132"/>
      <c r="AQ59" s="132"/>
      <c r="AR59" s="186">
        <f t="shared" si="15"/>
        <v>0</v>
      </c>
      <c r="AS59" s="186"/>
      <c r="AT59" s="186"/>
      <c r="AU59" s="186">
        <f t="shared" si="46"/>
        <v>0</v>
      </c>
      <c r="AV59" s="186"/>
      <c r="AW59" s="186"/>
      <c r="AX59" s="186"/>
      <c r="AY59" s="186"/>
      <c r="AZ59" s="186"/>
      <c r="BA59" s="186">
        <f t="shared" si="47"/>
        <v>0</v>
      </c>
      <c r="BB59" s="132"/>
      <c r="BC59" s="132"/>
      <c r="BD59" s="186">
        <f t="shared" si="19"/>
        <v>0</v>
      </c>
      <c r="BE59" s="132"/>
      <c r="BF59" s="132"/>
      <c r="BG59" s="186">
        <f t="shared" si="20"/>
        <v>0</v>
      </c>
      <c r="BH59" s="132"/>
      <c r="BI59" s="132"/>
      <c r="BJ59" s="186">
        <f t="shared" si="21"/>
        <v>0</v>
      </c>
      <c r="BK59" s="186"/>
      <c r="BL59" s="186"/>
      <c r="BM59" s="186"/>
      <c r="BN59" s="132"/>
      <c r="BO59" s="132"/>
      <c r="BP59" s="186">
        <f t="shared" si="23"/>
        <v>0</v>
      </c>
      <c r="BQ59" s="135">
        <f t="shared" si="53"/>
        <v>39649200</v>
      </c>
      <c r="BR59" s="135">
        <f t="shared" si="54"/>
        <v>5196759</v>
      </c>
      <c r="BS59" s="135">
        <f t="shared" si="55"/>
        <v>-34452441</v>
      </c>
      <c r="BT59" s="132"/>
      <c r="BU59" s="132"/>
      <c r="BV59" s="186">
        <f t="shared" si="27"/>
        <v>0</v>
      </c>
      <c r="BW59" s="187">
        <f t="shared" si="52"/>
        <v>0</v>
      </c>
      <c r="BX59" s="187">
        <f t="shared" si="1"/>
        <v>0</v>
      </c>
      <c r="BY59" s="187">
        <f t="shared" si="1"/>
        <v>0</v>
      </c>
      <c r="BZ59" s="187">
        <f t="shared" si="44"/>
        <v>39649200</v>
      </c>
      <c r="CA59" s="187">
        <f t="shared" si="45"/>
        <v>5196759</v>
      </c>
      <c r="CB59" s="187">
        <f t="shared" si="28"/>
        <v>-34452441</v>
      </c>
    </row>
    <row r="60" spans="1:81">
      <c r="A60" s="13">
        <v>53</v>
      </c>
      <c r="B60" s="15" t="s">
        <v>53</v>
      </c>
      <c r="C60" s="185">
        <v>15250000</v>
      </c>
      <c r="D60" s="185">
        <v>8130110.04</v>
      </c>
      <c r="E60" s="186">
        <f t="shared" si="2"/>
        <v>-7119889.96</v>
      </c>
      <c r="F60" s="185">
        <v>9900000</v>
      </c>
      <c r="G60" s="185">
        <v>5440000</v>
      </c>
      <c r="H60" s="186">
        <f t="shared" si="3"/>
        <v>-4460000</v>
      </c>
      <c r="I60" s="132"/>
      <c r="J60" s="132"/>
      <c r="K60" s="186">
        <f t="shared" si="4"/>
        <v>0</v>
      </c>
      <c r="L60" s="185">
        <v>1500000</v>
      </c>
      <c r="M60" s="185">
        <v>0</v>
      </c>
      <c r="N60" s="186">
        <f t="shared" si="5"/>
        <v>-1500000</v>
      </c>
      <c r="O60" s="132">
        <v>304200</v>
      </c>
      <c r="P60" s="132">
        <v>112000</v>
      </c>
      <c r="Q60" s="186">
        <f t="shared" si="6"/>
        <v>-192200</v>
      </c>
      <c r="R60" s="185">
        <v>6000000</v>
      </c>
      <c r="S60" s="185">
        <v>0</v>
      </c>
      <c r="T60" s="186">
        <f t="shared" si="7"/>
        <v>-6000000</v>
      </c>
      <c r="U60" s="132"/>
      <c r="V60" s="132"/>
      <c r="W60" s="186">
        <f t="shared" si="8"/>
        <v>0</v>
      </c>
      <c r="X60" s="132"/>
      <c r="Y60" s="132"/>
      <c r="Z60" s="186">
        <f t="shared" si="9"/>
        <v>0</v>
      </c>
      <c r="AA60" s="132"/>
      <c r="AB60" s="132"/>
      <c r="AC60" s="186">
        <f t="shared" si="10"/>
        <v>0</v>
      </c>
      <c r="AD60" s="185"/>
      <c r="AE60" s="185"/>
      <c r="AF60" s="186">
        <f t="shared" si="11"/>
        <v>0</v>
      </c>
      <c r="AG60" s="132"/>
      <c r="AH60" s="132"/>
      <c r="AI60" s="186">
        <f t="shared" si="12"/>
        <v>0</v>
      </c>
      <c r="AJ60" s="185"/>
      <c r="AK60" s="185"/>
      <c r="AL60" s="186">
        <f t="shared" si="13"/>
        <v>0</v>
      </c>
      <c r="AM60" s="132"/>
      <c r="AN60" s="132"/>
      <c r="AO60" s="186">
        <f t="shared" si="14"/>
        <v>0</v>
      </c>
      <c r="AP60" s="132"/>
      <c r="AQ60" s="132"/>
      <c r="AR60" s="186">
        <f t="shared" si="15"/>
        <v>0</v>
      </c>
      <c r="AS60" s="186"/>
      <c r="AT60" s="186"/>
      <c r="AU60" s="186">
        <f t="shared" si="46"/>
        <v>0</v>
      </c>
      <c r="AV60" s="186"/>
      <c r="AW60" s="186"/>
      <c r="AX60" s="186"/>
      <c r="AY60" s="186"/>
      <c r="AZ60" s="186"/>
      <c r="BA60" s="186">
        <f t="shared" si="47"/>
        <v>0</v>
      </c>
      <c r="BB60" s="132"/>
      <c r="BC60" s="132"/>
      <c r="BD60" s="186">
        <f t="shared" si="19"/>
        <v>0</v>
      </c>
      <c r="BE60" s="132"/>
      <c r="BF60" s="132"/>
      <c r="BG60" s="186">
        <f t="shared" si="20"/>
        <v>0</v>
      </c>
      <c r="BH60" s="132"/>
      <c r="BI60" s="132"/>
      <c r="BJ60" s="186">
        <f t="shared" si="21"/>
        <v>0</v>
      </c>
      <c r="BK60" s="186"/>
      <c r="BL60" s="186"/>
      <c r="BM60" s="186"/>
      <c r="BN60" s="132">
        <v>1500000</v>
      </c>
      <c r="BO60" s="132">
        <v>1319769</v>
      </c>
      <c r="BP60" s="186">
        <f t="shared" si="23"/>
        <v>-180231</v>
      </c>
      <c r="BQ60" s="135">
        <f t="shared" si="53"/>
        <v>34454200</v>
      </c>
      <c r="BR60" s="135">
        <f t="shared" si="54"/>
        <v>15001879.039999999</v>
      </c>
      <c r="BS60" s="135">
        <f t="shared" si="55"/>
        <v>-19452320.960000001</v>
      </c>
      <c r="BT60" s="132"/>
      <c r="BU60" s="132"/>
      <c r="BV60" s="186">
        <f t="shared" si="27"/>
        <v>0</v>
      </c>
      <c r="BW60" s="187">
        <f t="shared" si="52"/>
        <v>0</v>
      </c>
      <c r="BX60" s="187">
        <f t="shared" si="1"/>
        <v>0</v>
      </c>
      <c r="BY60" s="187">
        <f t="shared" si="1"/>
        <v>0</v>
      </c>
      <c r="BZ60" s="187">
        <f>SUM(BQ60+BW60)</f>
        <v>34454200</v>
      </c>
      <c r="CA60" s="187">
        <f t="shared" si="45"/>
        <v>15001879.039999999</v>
      </c>
      <c r="CB60" s="187">
        <f t="shared" si="28"/>
        <v>-19452320.960000001</v>
      </c>
    </row>
    <row r="61" spans="1:81" s="304" customFormat="1">
      <c r="A61" s="57">
        <v>54</v>
      </c>
      <c r="B61" s="303" t="s">
        <v>264</v>
      </c>
      <c r="C61" s="148">
        <f>+C62</f>
        <v>0</v>
      </c>
      <c r="D61" s="148">
        <f t="shared" ref="D61:BP61" si="56">+D62</f>
        <v>0</v>
      </c>
      <c r="E61" s="148">
        <f t="shared" si="56"/>
        <v>0</v>
      </c>
      <c r="F61" s="148">
        <f t="shared" si="56"/>
        <v>780000000</v>
      </c>
      <c r="G61" s="148">
        <f t="shared" si="56"/>
        <v>0</v>
      </c>
      <c r="H61" s="148">
        <f t="shared" si="56"/>
        <v>-780000000</v>
      </c>
      <c r="I61" s="148">
        <f t="shared" si="56"/>
        <v>0</v>
      </c>
      <c r="J61" s="148">
        <f t="shared" si="56"/>
        <v>0</v>
      </c>
      <c r="K61" s="148">
        <f t="shared" si="56"/>
        <v>0</v>
      </c>
      <c r="L61" s="148">
        <f t="shared" si="56"/>
        <v>0</v>
      </c>
      <c r="M61" s="148">
        <f t="shared" si="56"/>
        <v>0</v>
      </c>
      <c r="N61" s="148">
        <f t="shared" si="56"/>
        <v>0</v>
      </c>
      <c r="O61" s="148">
        <f t="shared" si="56"/>
        <v>0</v>
      </c>
      <c r="P61" s="148">
        <f t="shared" si="56"/>
        <v>0</v>
      </c>
      <c r="Q61" s="148">
        <f t="shared" si="56"/>
        <v>0</v>
      </c>
      <c r="R61" s="148">
        <f t="shared" si="56"/>
        <v>0</v>
      </c>
      <c r="S61" s="148">
        <f t="shared" si="56"/>
        <v>0</v>
      </c>
      <c r="T61" s="148">
        <f t="shared" si="56"/>
        <v>0</v>
      </c>
      <c r="U61" s="148">
        <f t="shared" si="56"/>
        <v>0</v>
      </c>
      <c r="V61" s="148">
        <f t="shared" si="56"/>
        <v>0</v>
      </c>
      <c r="W61" s="148">
        <f t="shared" si="56"/>
        <v>0</v>
      </c>
      <c r="X61" s="148">
        <f t="shared" si="56"/>
        <v>0</v>
      </c>
      <c r="Y61" s="148">
        <f t="shared" si="56"/>
        <v>0</v>
      </c>
      <c r="Z61" s="148">
        <f t="shared" si="56"/>
        <v>0</v>
      </c>
      <c r="AA61" s="148">
        <f t="shared" si="56"/>
        <v>0</v>
      </c>
      <c r="AB61" s="148">
        <f t="shared" si="56"/>
        <v>0</v>
      </c>
      <c r="AC61" s="148">
        <f t="shared" si="56"/>
        <v>0</v>
      </c>
      <c r="AD61" s="148">
        <f t="shared" si="56"/>
        <v>0</v>
      </c>
      <c r="AE61" s="148">
        <f t="shared" si="56"/>
        <v>0</v>
      </c>
      <c r="AF61" s="148">
        <f t="shared" si="56"/>
        <v>0</v>
      </c>
      <c r="AG61" s="148">
        <f t="shared" si="56"/>
        <v>0</v>
      </c>
      <c r="AH61" s="148">
        <f t="shared" si="56"/>
        <v>0</v>
      </c>
      <c r="AI61" s="148">
        <f t="shared" si="56"/>
        <v>0</v>
      </c>
      <c r="AJ61" s="148">
        <f t="shared" si="56"/>
        <v>0</v>
      </c>
      <c r="AK61" s="148">
        <f t="shared" si="56"/>
        <v>0</v>
      </c>
      <c r="AL61" s="148">
        <f t="shared" si="56"/>
        <v>0</v>
      </c>
      <c r="AM61" s="148">
        <f t="shared" si="56"/>
        <v>0</v>
      </c>
      <c r="AN61" s="148">
        <f t="shared" si="56"/>
        <v>0</v>
      </c>
      <c r="AO61" s="148">
        <f t="shared" si="56"/>
        <v>0</v>
      </c>
      <c r="AP61" s="148">
        <f t="shared" si="56"/>
        <v>0</v>
      </c>
      <c r="AQ61" s="148">
        <f t="shared" si="56"/>
        <v>0</v>
      </c>
      <c r="AR61" s="148">
        <f t="shared" si="56"/>
        <v>0</v>
      </c>
      <c r="AS61" s="148"/>
      <c r="AT61" s="148"/>
      <c r="AU61" s="148">
        <f t="shared" si="56"/>
        <v>0</v>
      </c>
      <c r="AV61" s="148"/>
      <c r="AW61" s="148"/>
      <c r="AX61" s="148"/>
      <c r="AY61" s="148"/>
      <c r="AZ61" s="148"/>
      <c r="BA61" s="148">
        <f t="shared" si="56"/>
        <v>0</v>
      </c>
      <c r="BB61" s="148">
        <f t="shared" si="56"/>
        <v>0</v>
      </c>
      <c r="BC61" s="148">
        <f t="shared" si="56"/>
        <v>0</v>
      </c>
      <c r="BD61" s="148">
        <f t="shared" si="56"/>
        <v>0</v>
      </c>
      <c r="BE61" s="148">
        <f t="shared" si="56"/>
        <v>0</v>
      </c>
      <c r="BF61" s="148">
        <f t="shared" si="56"/>
        <v>0</v>
      </c>
      <c r="BG61" s="148">
        <f t="shared" si="56"/>
        <v>0</v>
      </c>
      <c r="BH61" s="148">
        <f t="shared" si="56"/>
        <v>0</v>
      </c>
      <c r="BI61" s="148">
        <f t="shared" si="56"/>
        <v>0</v>
      </c>
      <c r="BJ61" s="148">
        <f t="shared" si="56"/>
        <v>0</v>
      </c>
      <c r="BK61" s="148"/>
      <c r="BL61" s="148"/>
      <c r="BM61" s="148"/>
      <c r="BN61" s="148">
        <f t="shared" si="56"/>
        <v>0</v>
      </c>
      <c r="BO61" s="148">
        <f t="shared" si="56"/>
        <v>0</v>
      </c>
      <c r="BP61" s="148">
        <f t="shared" si="56"/>
        <v>0</v>
      </c>
      <c r="BQ61" s="90">
        <f t="shared" si="53"/>
        <v>780000000</v>
      </c>
      <c r="BR61" s="90">
        <f t="shared" si="54"/>
        <v>0</v>
      </c>
      <c r="BS61" s="90">
        <f t="shared" si="55"/>
        <v>-780000000</v>
      </c>
      <c r="BT61" s="148">
        <f t="shared" ref="BT61:CB61" si="57">+BT62</f>
        <v>0</v>
      </c>
      <c r="BU61" s="148">
        <f t="shared" si="57"/>
        <v>0</v>
      </c>
      <c r="BV61" s="148">
        <f t="shared" si="57"/>
        <v>0</v>
      </c>
      <c r="BW61" s="148">
        <f t="shared" si="57"/>
        <v>0</v>
      </c>
      <c r="BX61" s="148">
        <f t="shared" si="57"/>
        <v>0</v>
      </c>
      <c r="BY61" s="148">
        <f t="shared" si="57"/>
        <v>0</v>
      </c>
      <c r="BZ61" s="148">
        <f t="shared" si="57"/>
        <v>780000000</v>
      </c>
      <c r="CA61" s="148">
        <f t="shared" si="57"/>
        <v>0</v>
      </c>
      <c r="CB61" s="148">
        <f t="shared" si="57"/>
        <v>-780000000</v>
      </c>
    </row>
    <row r="62" spans="1:81">
      <c r="A62" s="13">
        <v>55</v>
      </c>
      <c r="B62" s="15" t="s">
        <v>265</v>
      </c>
      <c r="C62" s="185"/>
      <c r="D62" s="185"/>
      <c r="E62" s="186"/>
      <c r="F62" s="185">
        <v>780000000</v>
      </c>
      <c r="G62" s="185"/>
      <c r="H62" s="186">
        <f t="shared" si="3"/>
        <v>-780000000</v>
      </c>
      <c r="I62" s="132"/>
      <c r="J62" s="132"/>
      <c r="K62" s="186"/>
      <c r="L62" s="185"/>
      <c r="M62" s="185"/>
      <c r="N62" s="186"/>
      <c r="O62" s="132"/>
      <c r="P62" s="132"/>
      <c r="Q62" s="186"/>
      <c r="R62" s="185"/>
      <c r="S62" s="185"/>
      <c r="T62" s="186"/>
      <c r="U62" s="132"/>
      <c r="V62" s="132"/>
      <c r="W62" s="186"/>
      <c r="X62" s="132"/>
      <c r="Y62" s="132"/>
      <c r="Z62" s="186"/>
      <c r="AA62" s="132"/>
      <c r="AB62" s="132"/>
      <c r="AC62" s="186"/>
      <c r="AD62" s="185"/>
      <c r="AE62" s="185"/>
      <c r="AF62" s="186"/>
      <c r="AG62" s="132"/>
      <c r="AH62" s="132"/>
      <c r="AI62" s="186"/>
      <c r="AJ62" s="185"/>
      <c r="AK62" s="185"/>
      <c r="AL62" s="186"/>
      <c r="AM62" s="132"/>
      <c r="AN62" s="132"/>
      <c r="AO62" s="186"/>
      <c r="AP62" s="132"/>
      <c r="AQ62" s="132"/>
      <c r="AR62" s="186"/>
      <c r="AS62" s="186"/>
      <c r="AT62" s="186"/>
      <c r="AU62" s="186"/>
      <c r="AV62" s="186"/>
      <c r="AW62" s="186"/>
      <c r="AX62" s="186"/>
      <c r="AY62" s="186"/>
      <c r="AZ62" s="186"/>
      <c r="BA62" s="186"/>
      <c r="BB62" s="132"/>
      <c r="BC62" s="132"/>
      <c r="BD62" s="186"/>
      <c r="BE62" s="132"/>
      <c r="BF62" s="132"/>
      <c r="BG62" s="186"/>
      <c r="BH62" s="132"/>
      <c r="BI62" s="132"/>
      <c r="BJ62" s="186"/>
      <c r="BK62" s="186"/>
      <c r="BL62" s="186"/>
      <c r="BM62" s="186"/>
      <c r="BN62" s="132"/>
      <c r="BO62" s="132"/>
      <c r="BP62" s="186"/>
      <c r="BQ62" s="135">
        <f t="shared" si="53"/>
        <v>780000000</v>
      </c>
      <c r="BR62" s="135">
        <f t="shared" si="54"/>
        <v>0</v>
      </c>
      <c r="BS62" s="135">
        <f t="shared" si="55"/>
        <v>-780000000</v>
      </c>
      <c r="BT62" s="132"/>
      <c r="BU62" s="132"/>
      <c r="BV62" s="186"/>
      <c r="BW62" s="187"/>
      <c r="BX62" s="187"/>
      <c r="BY62" s="187"/>
      <c r="BZ62" s="187">
        <f>SUM(BQ62+BW62)</f>
        <v>780000000</v>
      </c>
      <c r="CA62" s="187">
        <f t="shared" ref="CA62" si="58">SUM(BR62+BX62)</f>
        <v>0</v>
      </c>
      <c r="CB62" s="187">
        <f t="shared" ref="CB62" si="59">SUM(BS62+BY62)</f>
        <v>-780000000</v>
      </c>
    </row>
    <row r="63" spans="1:81" s="188" customFormat="1">
      <c r="A63" s="57">
        <v>56</v>
      </c>
      <c r="B63" s="58" t="s">
        <v>77</v>
      </c>
      <c r="C63" s="146">
        <f>SUM(C64:C65)</f>
        <v>0</v>
      </c>
      <c r="D63" s="146">
        <f>SUM(D64:D65)</f>
        <v>0</v>
      </c>
      <c r="E63" s="176">
        <f t="shared" si="2"/>
        <v>0</v>
      </c>
      <c r="F63" s="146">
        <f>SUM(F64:F65)</f>
        <v>0</v>
      </c>
      <c r="G63" s="146">
        <f>SUM(G64:G65)</f>
        <v>0</v>
      </c>
      <c r="H63" s="176">
        <f t="shared" si="3"/>
        <v>0</v>
      </c>
      <c r="I63" s="88">
        <f>SUM(I64:I65)</f>
        <v>0</v>
      </c>
      <c r="J63" s="88">
        <f>SUM(J64:J65)</f>
        <v>0</v>
      </c>
      <c r="K63" s="176">
        <f t="shared" si="4"/>
        <v>0</v>
      </c>
      <c r="L63" s="146">
        <f>SUM(L64:L65)</f>
        <v>0</v>
      </c>
      <c r="M63" s="146">
        <f>SUM(M64:M65)</f>
        <v>0</v>
      </c>
      <c r="N63" s="176">
        <f t="shared" si="5"/>
        <v>0</v>
      </c>
      <c r="O63" s="88">
        <f>SUM(O64:O65)</f>
        <v>0</v>
      </c>
      <c r="P63" s="88">
        <f>SUM(P64:P65)</f>
        <v>0</v>
      </c>
      <c r="Q63" s="176">
        <f t="shared" si="6"/>
        <v>0</v>
      </c>
      <c r="R63" s="146">
        <f>SUM(R64:R65)</f>
        <v>0</v>
      </c>
      <c r="S63" s="146">
        <f>SUM(S64:S65)</f>
        <v>0</v>
      </c>
      <c r="T63" s="176">
        <f t="shared" si="7"/>
        <v>0</v>
      </c>
      <c r="U63" s="88">
        <f>SUM(U64:U65)</f>
        <v>0</v>
      </c>
      <c r="V63" s="88">
        <f>SUM(V64:V65)</f>
        <v>0</v>
      </c>
      <c r="W63" s="176">
        <f t="shared" si="8"/>
        <v>0</v>
      </c>
      <c r="X63" s="88">
        <f>SUM(X64:X65)</f>
        <v>0</v>
      </c>
      <c r="Y63" s="88">
        <f>SUM(Y64:Y65)</f>
        <v>0</v>
      </c>
      <c r="Z63" s="176">
        <f t="shared" si="9"/>
        <v>0</v>
      </c>
      <c r="AA63" s="88">
        <f>SUM(AA64:AA65)</f>
        <v>0</v>
      </c>
      <c r="AB63" s="88">
        <f>SUM(AB64:AB65)</f>
        <v>0</v>
      </c>
      <c r="AC63" s="176">
        <f t="shared" si="10"/>
        <v>0</v>
      </c>
      <c r="AD63" s="146">
        <f>SUM(AD64:AD65)</f>
        <v>0</v>
      </c>
      <c r="AE63" s="146">
        <f>SUM(AE64:AE65)</f>
        <v>0</v>
      </c>
      <c r="AF63" s="176">
        <f t="shared" si="11"/>
        <v>0</v>
      </c>
      <c r="AG63" s="88">
        <f>SUM(AG64:AG65)</f>
        <v>0</v>
      </c>
      <c r="AH63" s="88">
        <f>SUM(AH64:AH65)</f>
        <v>0</v>
      </c>
      <c r="AI63" s="176">
        <f t="shared" si="12"/>
        <v>0</v>
      </c>
      <c r="AJ63" s="146">
        <f>SUM(AJ64:AJ65)</f>
        <v>0</v>
      </c>
      <c r="AK63" s="146">
        <f>SUM(AK64:AK65)</f>
        <v>0</v>
      </c>
      <c r="AL63" s="176">
        <f t="shared" si="13"/>
        <v>0</v>
      </c>
      <c r="AM63" s="88">
        <f>SUM(AM64:AM65)</f>
        <v>0</v>
      </c>
      <c r="AN63" s="88">
        <f>SUM(AN64:AN65)</f>
        <v>0</v>
      </c>
      <c r="AO63" s="176">
        <f t="shared" si="14"/>
        <v>0</v>
      </c>
      <c r="AP63" s="88">
        <f>SUM(AP64:AP65)</f>
        <v>0</v>
      </c>
      <c r="AQ63" s="88">
        <f>SUM(AQ64:AQ65)</f>
        <v>0</v>
      </c>
      <c r="AR63" s="176">
        <f t="shared" si="15"/>
        <v>0</v>
      </c>
      <c r="AS63" s="176"/>
      <c r="AT63" s="176"/>
      <c r="AU63" s="176">
        <f t="shared" si="46"/>
        <v>0</v>
      </c>
      <c r="AV63" s="176"/>
      <c r="AW63" s="176"/>
      <c r="AX63" s="176"/>
      <c r="AY63" s="176"/>
      <c r="AZ63" s="176"/>
      <c r="BA63" s="176">
        <f t="shared" si="47"/>
        <v>0</v>
      </c>
      <c r="BB63" s="88">
        <f>SUM(BB64:BB65)</f>
        <v>0</v>
      </c>
      <c r="BC63" s="88">
        <f>SUM(BC64:BC65)</f>
        <v>0</v>
      </c>
      <c r="BD63" s="176">
        <f t="shared" si="19"/>
        <v>0</v>
      </c>
      <c r="BE63" s="88">
        <f>SUM(BE64:BE65)</f>
        <v>0</v>
      </c>
      <c r="BF63" s="88">
        <f>SUM(BF64:BF65)</f>
        <v>0</v>
      </c>
      <c r="BG63" s="176">
        <f t="shared" si="20"/>
        <v>0</v>
      </c>
      <c r="BH63" s="88">
        <f>SUM(BH64:BH65)</f>
        <v>0</v>
      </c>
      <c r="BI63" s="88">
        <f>SUM(BI64:BI65)</f>
        <v>0</v>
      </c>
      <c r="BJ63" s="176">
        <f t="shared" ref="BJ63:BJ107" si="60">SUM(BI63-BH63)</f>
        <v>0</v>
      </c>
      <c r="BK63" s="176"/>
      <c r="BL63" s="176"/>
      <c r="BM63" s="176"/>
      <c r="BN63" s="88">
        <f>SUM(BN64:BN65)</f>
        <v>0</v>
      </c>
      <c r="BO63" s="88">
        <f>SUM(BO64:BO65)</f>
        <v>0</v>
      </c>
      <c r="BP63" s="176">
        <f t="shared" si="23"/>
        <v>0</v>
      </c>
      <c r="BQ63" s="90">
        <f t="shared" si="53"/>
        <v>0</v>
      </c>
      <c r="BR63" s="90">
        <f t="shared" si="54"/>
        <v>0</v>
      </c>
      <c r="BS63" s="90">
        <f t="shared" si="55"/>
        <v>0</v>
      </c>
      <c r="BT63" s="88">
        <f>SUM(BT64:BT65)</f>
        <v>0</v>
      </c>
      <c r="BU63" s="88">
        <f>SUM(BU64:BU65)</f>
        <v>0</v>
      </c>
      <c r="BV63" s="176">
        <f t="shared" si="27"/>
        <v>0</v>
      </c>
      <c r="BW63" s="90">
        <f t="shared" si="52"/>
        <v>0</v>
      </c>
      <c r="BX63" s="90">
        <f t="shared" si="1"/>
        <v>0</v>
      </c>
      <c r="BY63" s="90">
        <f t="shared" si="1"/>
        <v>0</v>
      </c>
      <c r="BZ63" s="90">
        <f t="shared" si="44"/>
        <v>0</v>
      </c>
      <c r="CA63" s="90">
        <f t="shared" si="45"/>
        <v>0</v>
      </c>
      <c r="CB63" s="90">
        <f t="shared" si="28"/>
        <v>0</v>
      </c>
    </row>
    <row r="64" spans="1:81">
      <c r="A64" s="13">
        <v>57</v>
      </c>
      <c r="B64" s="15" t="s">
        <v>54</v>
      </c>
      <c r="C64" s="185"/>
      <c r="D64" s="185"/>
      <c r="E64" s="186">
        <f t="shared" si="2"/>
        <v>0</v>
      </c>
      <c r="F64" s="185"/>
      <c r="G64" s="185"/>
      <c r="H64" s="186">
        <f t="shared" si="3"/>
        <v>0</v>
      </c>
      <c r="I64" s="132"/>
      <c r="J64" s="132"/>
      <c r="K64" s="186">
        <f t="shared" si="4"/>
        <v>0</v>
      </c>
      <c r="L64" s="185"/>
      <c r="M64" s="185"/>
      <c r="N64" s="186">
        <f t="shared" si="5"/>
        <v>0</v>
      </c>
      <c r="O64" s="132"/>
      <c r="P64" s="132"/>
      <c r="Q64" s="186">
        <f t="shared" si="6"/>
        <v>0</v>
      </c>
      <c r="R64" s="185"/>
      <c r="S64" s="185"/>
      <c r="T64" s="186">
        <f t="shared" si="7"/>
        <v>0</v>
      </c>
      <c r="U64" s="132"/>
      <c r="V64" s="132"/>
      <c r="W64" s="186">
        <f t="shared" si="8"/>
        <v>0</v>
      </c>
      <c r="X64" s="132"/>
      <c r="Y64" s="132"/>
      <c r="Z64" s="186">
        <f t="shared" si="9"/>
        <v>0</v>
      </c>
      <c r="AA64" s="132"/>
      <c r="AB64" s="132"/>
      <c r="AC64" s="186">
        <f t="shared" si="10"/>
        <v>0</v>
      </c>
      <c r="AD64" s="185"/>
      <c r="AE64" s="185"/>
      <c r="AF64" s="186">
        <f t="shared" si="11"/>
        <v>0</v>
      </c>
      <c r="AG64" s="132"/>
      <c r="AH64" s="132"/>
      <c r="AI64" s="186">
        <f t="shared" si="12"/>
        <v>0</v>
      </c>
      <c r="AJ64" s="185"/>
      <c r="AK64" s="185"/>
      <c r="AL64" s="186">
        <f t="shared" si="13"/>
        <v>0</v>
      </c>
      <c r="AM64" s="132"/>
      <c r="AN64" s="132"/>
      <c r="AO64" s="186">
        <f t="shared" si="14"/>
        <v>0</v>
      </c>
      <c r="AP64" s="132"/>
      <c r="AQ64" s="132"/>
      <c r="AR64" s="186">
        <f t="shared" si="15"/>
        <v>0</v>
      </c>
      <c r="AS64" s="186"/>
      <c r="AT64" s="186"/>
      <c r="AU64" s="186">
        <f t="shared" si="46"/>
        <v>0</v>
      </c>
      <c r="AV64" s="186"/>
      <c r="AW64" s="186"/>
      <c r="AX64" s="186"/>
      <c r="AY64" s="186"/>
      <c r="AZ64" s="186"/>
      <c r="BA64" s="186">
        <f t="shared" si="47"/>
        <v>0</v>
      </c>
      <c r="BB64" s="132"/>
      <c r="BC64" s="132"/>
      <c r="BD64" s="186">
        <f t="shared" si="19"/>
        <v>0</v>
      </c>
      <c r="BE64" s="132"/>
      <c r="BF64" s="132"/>
      <c r="BG64" s="186">
        <f t="shared" si="20"/>
        <v>0</v>
      </c>
      <c r="BH64" s="132"/>
      <c r="BI64" s="132"/>
      <c r="BJ64" s="186">
        <f t="shared" si="60"/>
        <v>0</v>
      </c>
      <c r="BK64" s="186"/>
      <c r="BL64" s="186"/>
      <c r="BM64" s="186"/>
      <c r="BN64" s="132"/>
      <c r="BO64" s="132"/>
      <c r="BP64" s="186">
        <f t="shared" si="23"/>
        <v>0</v>
      </c>
      <c r="BQ64" s="135">
        <f t="shared" si="53"/>
        <v>0</v>
      </c>
      <c r="BR64" s="135">
        <f t="shared" si="54"/>
        <v>0</v>
      </c>
      <c r="BS64" s="135">
        <f t="shared" si="55"/>
        <v>0</v>
      </c>
      <c r="BT64" s="132"/>
      <c r="BU64" s="132"/>
      <c r="BV64" s="186">
        <f t="shared" si="27"/>
        <v>0</v>
      </c>
      <c r="BW64" s="187">
        <f t="shared" si="52"/>
        <v>0</v>
      </c>
      <c r="BX64" s="187">
        <f t="shared" si="1"/>
        <v>0</v>
      </c>
      <c r="BY64" s="187">
        <f t="shared" si="1"/>
        <v>0</v>
      </c>
      <c r="BZ64" s="187">
        <f t="shared" si="44"/>
        <v>0</v>
      </c>
      <c r="CA64" s="187">
        <f t="shared" si="45"/>
        <v>0</v>
      </c>
      <c r="CB64" s="187">
        <f t="shared" si="28"/>
        <v>0</v>
      </c>
    </row>
    <row r="65" spans="1:80">
      <c r="A65" s="13">
        <v>58</v>
      </c>
      <c r="B65" s="15" t="s">
        <v>55</v>
      </c>
      <c r="C65" s="185"/>
      <c r="D65" s="185"/>
      <c r="E65" s="186">
        <f t="shared" si="2"/>
        <v>0</v>
      </c>
      <c r="F65" s="185"/>
      <c r="G65" s="185"/>
      <c r="H65" s="186">
        <f t="shared" si="3"/>
        <v>0</v>
      </c>
      <c r="I65" s="132"/>
      <c r="J65" s="132"/>
      <c r="K65" s="186">
        <f t="shared" si="4"/>
        <v>0</v>
      </c>
      <c r="L65" s="185"/>
      <c r="M65" s="185"/>
      <c r="N65" s="186">
        <f t="shared" si="5"/>
        <v>0</v>
      </c>
      <c r="O65" s="132"/>
      <c r="P65" s="132"/>
      <c r="Q65" s="186">
        <f t="shared" si="6"/>
        <v>0</v>
      </c>
      <c r="R65" s="185"/>
      <c r="S65" s="185"/>
      <c r="T65" s="186">
        <f t="shared" si="7"/>
        <v>0</v>
      </c>
      <c r="U65" s="132"/>
      <c r="V65" s="132"/>
      <c r="W65" s="186">
        <f t="shared" si="8"/>
        <v>0</v>
      </c>
      <c r="X65" s="132"/>
      <c r="Y65" s="132"/>
      <c r="Z65" s="186">
        <f t="shared" si="9"/>
        <v>0</v>
      </c>
      <c r="AA65" s="132">
        <v>0</v>
      </c>
      <c r="AB65" s="132">
        <v>0</v>
      </c>
      <c r="AC65" s="186">
        <f t="shared" si="10"/>
        <v>0</v>
      </c>
      <c r="AD65" s="185"/>
      <c r="AE65" s="185"/>
      <c r="AF65" s="186">
        <f t="shared" si="11"/>
        <v>0</v>
      </c>
      <c r="AG65" s="132"/>
      <c r="AH65" s="132"/>
      <c r="AI65" s="186">
        <f t="shared" si="12"/>
        <v>0</v>
      </c>
      <c r="AJ65" s="185"/>
      <c r="AK65" s="185"/>
      <c r="AL65" s="186">
        <f t="shared" si="13"/>
        <v>0</v>
      </c>
      <c r="AM65" s="132"/>
      <c r="AN65" s="132"/>
      <c r="AO65" s="186">
        <f t="shared" si="14"/>
        <v>0</v>
      </c>
      <c r="AP65" s="132"/>
      <c r="AQ65" s="132"/>
      <c r="AR65" s="186">
        <f t="shared" si="15"/>
        <v>0</v>
      </c>
      <c r="AS65" s="186"/>
      <c r="AT65" s="186"/>
      <c r="AU65" s="186">
        <f t="shared" si="46"/>
        <v>0</v>
      </c>
      <c r="AV65" s="186"/>
      <c r="AW65" s="186"/>
      <c r="AX65" s="186"/>
      <c r="AY65" s="186"/>
      <c r="AZ65" s="186"/>
      <c r="BA65" s="186">
        <f t="shared" si="47"/>
        <v>0</v>
      </c>
      <c r="BB65" s="132"/>
      <c r="BC65" s="132"/>
      <c r="BD65" s="186">
        <f t="shared" si="19"/>
        <v>0</v>
      </c>
      <c r="BE65" s="132"/>
      <c r="BF65" s="132"/>
      <c r="BG65" s="186">
        <f t="shared" si="20"/>
        <v>0</v>
      </c>
      <c r="BH65" s="132"/>
      <c r="BI65" s="132"/>
      <c r="BJ65" s="186">
        <f t="shared" si="60"/>
        <v>0</v>
      </c>
      <c r="BK65" s="186"/>
      <c r="BL65" s="186"/>
      <c r="BM65" s="186"/>
      <c r="BN65" s="132"/>
      <c r="BO65" s="132"/>
      <c r="BP65" s="186">
        <f t="shared" si="23"/>
        <v>0</v>
      </c>
      <c r="BQ65" s="135">
        <f t="shared" si="53"/>
        <v>0</v>
      </c>
      <c r="BR65" s="135">
        <f t="shared" si="54"/>
        <v>0</v>
      </c>
      <c r="BS65" s="135">
        <f t="shared" si="55"/>
        <v>0</v>
      </c>
      <c r="BT65" s="132"/>
      <c r="BU65" s="132"/>
      <c r="BV65" s="186">
        <f t="shared" si="27"/>
        <v>0</v>
      </c>
      <c r="BW65" s="187">
        <f t="shared" si="52"/>
        <v>0</v>
      </c>
      <c r="BX65" s="187">
        <f t="shared" si="1"/>
        <v>0</v>
      </c>
      <c r="BY65" s="187">
        <f t="shared" si="1"/>
        <v>0</v>
      </c>
      <c r="BZ65" s="187">
        <f t="shared" si="44"/>
        <v>0</v>
      </c>
      <c r="CA65" s="187">
        <f t="shared" si="45"/>
        <v>0</v>
      </c>
      <c r="CB65" s="187">
        <f t="shared" si="28"/>
        <v>0</v>
      </c>
    </row>
    <row r="66" spans="1:80" s="188" customFormat="1">
      <c r="A66" s="57">
        <v>59</v>
      </c>
      <c r="B66" s="58" t="s">
        <v>78</v>
      </c>
      <c r="C66" s="146">
        <f>SUM(C67:C74)</f>
        <v>10000000</v>
      </c>
      <c r="D66" s="146">
        <f>SUM(D67:D74)</f>
        <v>5644140</v>
      </c>
      <c r="E66" s="176">
        <f t="shared" si="2"/>
        <v>-4355860</v>
      </c>
      <c r="F66" s="146">
        <f>SUM(F67:F74)</f>
        <v>12700200</v>
      </c>
      <c r="G66" s="146">
        <f>SUM(G67:G74)</f>
        <v>5822006</v>
      </c>
      <c r="H66" s="146">
        <f t="shared" ref="H66" si="61">SUM(H67:H74)</f>
        <v>-6878194</v>
      </c>
      <c r="I66" s="146">
        <f>SUM(I67:I74)</f>
        <v>6970000</v>
      </c>
      <c r="J66" s="146">
        <f>SUM(J67:J74)</f>
        <v>4748856</v>
      </c>
      <c r="K66" s="176">
        <f t="shared" si="4"/>
        <v>-2221144</v>
      </c>
      <c r="L66" s="146">
        <f>SUM(L67:L74)</f>
        <v>600000</v>
      </c>
      <c r="M66" s="146">
        <f>SUM(M67:M74)</f>
        <v>600000</v>
      </c>
      <c r="N66" s="176">
        <f t="shared" si="5"/>
        <v>0</v>
      </c>
      <c r="O66" s="146">
        <f>SUM(O67:O74)</f>
        <v>626000</v>
      </c>
      <c r="P66" s="146">
        <f>SUM(P67:P74)</f>
        <v>522000</v>
      </c>
      <c r="Q66" s="176">
        <f t="shared" si="6"/>
        <v>-104000</v>
      </c>
      <c r="R66" s="146">
        <f>SUM(R67:R74)</f>
        <v>2000000</v>
      </c>
      <c r="S66" s="146">
        <f>SUM(S67:S74)</f>
        <v>1615500</v>
      </c>
      <c r="T66" s="176">
        <f t="shared" si="7"/>
        <v>-384500</v>
      </c>
      <c r="U66" s="146">
        <f>SUM(U67:U74)</f>
        <v>73200000</v>
      </c>
      <c r="V66" s="146">
        <f>SUM(V67:V74)</f>
        <v>18000000</v>
      </c>
      <c r="W66" s="176">
        <f t="shared" si="8"/>
        <v>-55200000</v>
      </c>
      <c r="X66" s="146">
        <f>SUM(X67:X74)</f>
        <v>0</v>
      </c>
      <c r="Y66" s="146">
        <f>SUM(Y67:Y74)</f>
        <v>0</v>
      </c>
      <c r="Z66" s="176">
        <f t="shared" si="9"/>
        <v>0</v>
      </c>
      <c r="AA66" s="146">
        <f>SUM(AA67:AA74)</f>
        <v>203364000</v>
      </c>
      <c r="AB66" s="146">
        <f>SUM(AB67:AB74)</f>
        <v>61697694</v>
      </c>
      <c r="AC66" s="176">
        <f t="shared" si="10"/>
        <v>-141666306</v>
      </c>
      <c r="AD66" s="146">
        <f>SUM(AD67:AD74)</f>
        <v>0</v>
      </c>
      <c r="AE66" s="146">
        <f>SUM(AE67:AE74)</f>
        <v>0</v>
      </c>
      <c r="AF66" s="176">
        <f t="shared" si="11"/>
        <v>0</v>
      </c>
      <c r="AG66" s="88">
        <f>SUM(AG67:AG74)</f>
        <v>0</v>
      </c>
      <c r="AH66" s="88">
        <f>SUM(AH67:AH74)</f>
        <v>0</v>
      </c>
      <c r="AI66" s="176">
        <f t="shared" si="12"/>
        <v>0</v>
      </c>
      <c r="AJ66" s="146">
        <f>SUM(AJ67:AJ74)</f>
        <v>0</v>
      </c>
      <c r="AK66" s="146">
        <f>SUM(AK67:AK74)</f>
        <v>0</v>
      </c>
      <c r="AL66" s="176">
        <f t="shared" si="13"/>
        <v>0</v>
      </c>
      <c r="AM66" s="88">
        <f>SUM(AM67:AM74)</f>
        <v>0</v>
      </c>
      <c r="AN66" s="88">
        <f>SUM(AN67:AN74)</f>
        <v>0</v>
      </c>
      <c r="AO66" s="176">
        <f t="shared" si="14"/>
        <v>0</v>
      </c>
      <c r="AP66" s="88">
        <f>SUM(AP67:AP74)</f>
        <v>0</v>
      </c>
      <c r="AQ66" s="88">
        <f>SUM(AQ67:AQ74)</f>
        <v>0</v>
      </c>
      <c r="AR66" s="176">
        <f t="shared" si="15"/>
        <v>0</v>
      </c>
      <c r="AS66" s="176"/>
      <c r="AT66" s="176"/>
      <c r="AU66" s="176">
        <f t="shared" si="46"/>
        <v>0</v>
      </c>
      <c r="AV66" s="176"/>
      <c r="AW66" s="176"/>
      <c r="AX66" s="176"/>
      <c r="AY66" s="176"/>
      <c r="AZ66" s="176"/>
      <c r="BA66" s="176">
        <f t="shared" si="47"/>
        <v>0</v>
      </c>
      <c r="BB66" s="88">
        <f>SUM(BB67:BB74)</f>
        <v>4665587400</v>
      </c>
      <c r="BC66" s="88">
        <f>SUM(BC67:BC74)</f>
        <v>0</v>
      </c>
      <c r="BD66" s="176">
        <f t="shared" si="19"/>
        <v>-4665587400</v>
      </c>
      <c r="BE66" s="88">
        <f>SUM(BE67:BE74)</f>
        <v>0</v>
      </c>
      <c r="BF66" s="88">
        <f>SUM(BF67:BF74)</f>
        <v>0</v>
      </c>
      <c r="BG66" s="176">
        <f t="shared" si="20"/>
        <v>0</v>
      </c>
      <c r="BH66" s="88">
        <f>SUM(BH67:BH74)</f>
        <v>0</v>
      </c>
      <c r="BI66" s="88">
        <f>SUM(BI67:BI74)</f>
        <v>0</v>
      </c>
      <c r="BJ66" s="176">
        <f t="shared" si="60"/>
        <v>0</v>
      </c>
      <c r="BK66" s="176"/>
      <c r="BL66" s="176"/>
      <c r="BM66" s="176"/>
      <c r="BN66" s="88">
        <f>SUM(BN67:BN74)</f>
        <v>1200000</v>
      </c>
      <c r="BO66" s="88">
        <f>SUM(BO67:BO74)</f>
        <v>1197680</v>
      </c>
      <c r="BP66" s="176">
        <f t="shared" si="23"/>
        <v>-2320</v>
      </c>
      <c r="BQ66" s="90">
        <f t="shared" si="53"/>
        <v>4976247600</v>
      </c>
      <c r="BR66" s="90">
        <f t="shared" si="54"/>
        <v>99847876</v>
      </c>
      <c r="BS66" s="90">
        <f t="shared" si="55"/>
        <v>-4876399724</v>
      </c>
      <c r="BT66" s="88">
        <f>SUM(BT67:BT74)</f>
        <v>12959806400</v>
      </c>
      <c r="BU66" s="88">
        <f>SUM(BU67:BU74)</f>
        <v>644532033</v>
      </c>
      <c r="BV66" s="176">
        <f t="shared" si="27"/>
        <v>-12315274367</v>
      </c>
      <c r="BW66" s="90">
        <f t="shared" si="52"/>
        <v>12959806400</v>
      </c>
      <c r="BX66" s="90">
        <f t="shared" si="1"/>
        <v>644532033</v>
      </c>
      <c r="BY66" s="90">
        <f t="shared" si="1"/>
        <v>-12315274367</v>
      </c>
      <c r="BZ66" s="90">
        <f>SUM(BQ66+BW66)</f>
        <v>17936054000</v>
      </c>
      <c r="CA66" s="90">
        <f t="shared" si="45"/>
        <v>744379909</v>
      </c>
      <c r="CB66" s="90">
        <f t="shared" si="28"/>
        <v>-17191674091</v>
      </c>
    </row>
    <row r="67" spans="1:80">
      <c r="A67" s="13">
        <v>60</v>
      </c>
      <c r="B67" s="76" t="s">
        <v>90</v>
      </c>
      <c r="C67" s="185"/>
      <c r="D67" s="185"/>
      <c r="E67" s="203">
        <f t="shared" si="2"/>
        <v>0</v>
      </c>
      <c r="F67" s="185"/>
      <c r="G67" s="185"/>
      <c r="H67" s="203">
        <f t="shared" ref="H67:H68" si="62">SUM(G67-F67)</f>
        <v>0</v>
      </c>
      <c r="I67" s="185"/>
      <c r="J67" s="185"/>
      <c r="K67" s="203">
        <f t="shared" si="4"/>
        <v>0</v>
      </c>
      <c r="L67" s="185"/>
      <c r="M67" s="185"/>
      <c r="N67" s="203">
        <f t="shared" si="5"/>
        <v>0</v>
      </c>
      <c r="O67" s="185"/>
      <c r="P67" s="185"/>
      <c r="Q67" s="203">
        <f t="shared" si="6"/>
        <v>0</v>
      </c>
      <c r="R67" s="185"/>
      <c r="S67" s="185"/>
      <c r="T67" s="203">
        <f t="shared" si="7"/>
        <v>0</v>
      </c>
      <c r="U67" s="185"/>
      <c r="V67" s="185"/>
      <c r="W67" s="203">
        <f t="shared" si="8"/>
        <v>0</v>
      </c>
      <c r="X67" s="185"/>
      <c r="Y67" s="185"/>
      <c r="Z67" s="203">
        <f t="shared" si="9"/>
        <v>0</v>
      </c>
      <c r="AA67" s="185"/>
      <c r="AB67" s="185"/>
      <c r="AC67" s="203">
        <f t="shared" si="10"/>
        <v>0</v>
      </c>
      <c r="AD67" s="185"/>
      <c r="AE67" s="185"/>
      <c r="AF67" s="203">
        <f t="shared" si="11"/>
        <v>0</v>
      </c>
      <c r="AG67" s="185"/>
      <c r="AH67" s="185"/>
      <c r="AI67" s="203">
        <f t="shared" si="12"/>
        <v>0</v>
      </c>
      <c r="AJ67" s="185"/>
      <c r="AK67" s="185"/>
      <c r="AL67" s="203">
        <f t="shared" si="13"/>
        <v>0</v>
      </c>
      <c r="AM67" s="185"/>
      <c r="AN67" s="185"/>
      <c r="AO67" s="203">
        <f t="shared" si="14"/>
        <v>0</v>
      </c>
      <c r="AP67" s="185"/>
      <c r="AQ67" s="185"/>
      <c r="AR67" s="203">
        <f t="shared" si="15"/>
        <v>0</v>
      </c>
      <c r="AS67" s="203"/>
      <c r="AT67" s="203"/>
      <c r="AU67" s="203">
        <f t="shared" si="46"/>
        <v>0</v>
      </c>
      <c r="AV67" s="203"/>
      <c r="AW67" s="203"/>
      <c r="AX67" s="203"/>
      <c r="AY67" s="203"/>
      <c r="AZ67" s="203"/>
      <c r="BA67" s="203">
        <f t="shared" si="47"/>
        <v>0</v>
      </c>
      <c r="BB67" s="185">
        <v>4665587400</v>
      </c>
      <c r="BC67" s="185">
        <v>0</v>
      </c>
      <c r="BD67" s="203">
        <f t="shared" si="19"/>
        <v>-4665587400</v>
      </c>
      <c r="BE67" s="185"/>
      <c r="BF67" s="185"/>
      <c r="BG67" s="203">
        <f t="shared" si="20"/>
        <v>0</v>
      </c>
      <c r="BH67" s="185"/>
      <c r="BI67" s="185"/>
      <c r="BJ67" s="203">
        <f t="shared" si="60"/>
        <v>0</v>
      </c>
      <c r="BK67" s="203"/>
      <c r="BL67" s="203"/>
      <c r="BM67" s="203"/>
      <c r="BN67" s="185"/>
      <c r="BO67" s="185"/>
      <c r="BP67" s="203">
        <f t="shared" si="23"/>
        <v>0</v>
      </c>
      <c r="BQ67" s="135">
        <f t="shared" si="53"/>
        <v>4665587400</v>
      </c>
      <c r="BR67" s="135">
        <f t="shared" si="54"/>
        <v>0</v>
      </c>
      <c r="BS67" s="135">
        <f t="shared" si="55"/>
        <v>-4665587400</v>
      </c>
      <c r="BT67" s="185">
        <v>12959806400</v>
      </c>
      <c r="BU67" s="185">
        <v>644532033</v>
      </c>
      <c r="BV67" s="203">
        <f t="shared" si="27"/>
        <v>-12315274367</v>
      </c>
      <c r="BW67" s="204">
        <f t="shared" si="52"/>
        <v>12959806400</v>
      </c>
      <c r="BX67" s="204">
        <f t="shared" si="1"/>
        <v>644532033</v>
      </c>
      <c r="BY67" s="204">
        <f t="shared" si="1"/>
        <v>-12315274367</v>
      </c>
      <c r="BZ67" s="204">
        <f t="shared" si="44"/>
        <v>17625393800</v>
      </c>
      <c r="CA67" s="204">
        <f t="shared" si="45"/>
        <v>644532033</v>
      </c>
      <c r="CB67" s="204">
        <f t="shared" si="28"/>
        <v>-16980861767</v>
      </c>
    </row>
    <row r="68" spans="1:80">
      <c r="A68" s="13">
        <v>61</v>
      </c>
      <c r="B68" s="15" t="s">
        <v>85</v>
      </c>
      <c r="C68" s="185"/>
      <c r="D68" s="185"/>
      <c r="E68" s="186">
        <f t="shared" si="2"/>
        <v>0</v>
      </c>
      <c r="F68" s="185"/>
      <c r="G68" s="185"/>
      <c r="H68" s="186">
        <f t="shared" si="62"/>
        <v>0</v>
      </c>
      <c r="I68" s="132"/>
      <c r="J68" s="132"/>
      <c r="K68" s="186">
        <f t="shared" si="4"/>
        <v>0</v>
      </c>
      <c r="L68" s="185"/>
      <c r="M68" s="185"/>
      <c r="N68" s="186">
        <f t="shared" si="5"/>
        <v>0</v>
      </c>
      <c r="O68" s="132"/>
      <c r="P68" s="132"/>
      <c r="Q68" s="186">
        <f t="shared" si="6"/>
        <v>0</v>
      </c>
      <c r="R68" s="185"/>
      <c r="S68" s="185"/>
      <c r="T68" s="186">
        <f t="shared" si="7"/>
        <v>0</v>
      </c>
      <c r="U68" s="132">
        <v>73200000</v>
      </c>
      <c r="V68" s="132">
        <v>18000000</v>
      </c>
      <c r="W68" s="186">
        <f t="shared" si="8"/>
        <v>-55200000</v>
      </c>
      <c r="X68" s="132"/>
      <c r="Y68" s="132"/>
      <c r="Z68" s="186">
        <f t="shared" si="9"/>
        <v>0</v>
      </c>
      <c r="AA68" s="132"/>
      <c r="AB68" s="132"/>
      <c r="AC68" s="186">
        <f t="shared" si="10"/>
        <v>0</v>
      </c>
      <c r="AD68" s="185"/>
      <c r="AE68" s="185"/>
      <c r="AF68" s="186">
        <f t="shared" si="11"/>
        <v>0</v>
      </c>
      <c r="AG68" s="132"/>
      <c r="AH68" s="132"/>
      <c r="AI68" s="186">
        <f t="shared" si="12"/>
        <v>0</v>
      </c>
      <c r="AJ68" s="185"/>
      <c r="AK68" s="185"/>
      <c r="AL68" s="186">
        <f t="shared" si="13"/>
        <v>0</v>
      </c>
      <c r="AM68" s="132"/>
      <c r="AN68" s="132"/>
      <c r="AO68" s="186">
        <f t="shared" si="14"/>
        <v>0</v>
      </c>
      <c r="AP68" s="132"/>
      <c r="AQ68" s="132"/>
      <c r="AR68" s="186">
        <f t="shared" si="15"/>
        <v>0</v>
      </c>
      <c r="AS68" s="186"/>
      <c r="AT68" s="186"/>
      <c r="AU68" s="186">
        <f t="shared" si="46"/>
        <v>0</v>
      </c>
      <c r="AV68" s="186"/>
      <c r="AW68" s="186"/>
      <c r="AX68" s="186"/>
      <c r="AY68" s="186"/>
      <c r="AZ68" s="186"/>
      <c r="BA68" s="186">
        <f t="shared" si="47"/>
        <v>0</v>
      </c>
      <c r="BB68" s="132"/>
      <c r="BC68" s="132"/>
      <c r="BD68" s="186">
        <f t="shared" si="19"/>
        <v>0</v>
      </c>
      <c r="BE68" s="132"/>
      <c r="BF68" s="132"/>
      <c r="BG68" s="186">
        <f t="shared" si="20"/>
        <v>0</v>
      </c>
      <c r="BH68" s="132"/>
      <c r="BI68" s="132"/>
      <c r="BJ68" s="186">
        <f t="shared" si="60"/>
        <v>0</v>
      </c>
      <c r="BK68" s="186"/>
      <c r="BL68" s="186"/>
      <c r="BM68" s="186"/>
      <c r="BN68" s="132"/>
      <c r="BO68" s="132"/>
      <c r="BP68" s="186">
        <f t="shared" si="23"/>
        <v>0</v>
      </c>
      <c r="BQ68" s="135">
        <f t="shared" si="53"/>
        <v>73200000</v>
      </c>
      <c r="BR68" s="135">
        <f t="shared" si="54"/>
        <v>18000000</v>
      </c>
      <c r="BS68" s="135">
        <f t="shared" si="55"/>
        <v>-55200000</v>
      </c>
      <c r="BT68" s="132"/>
      <c r="BU68" s="132"/>
      <c r="BV68" s="186">
        <f t="shared" si="27"/>
        <v>0</v>
      </c>
      <c r="BW68" s="187">
        <f t="shared" si="52"/>
        <v>0</v>
      </c>
      <c r="BX68" s="187">
        <f t="shared" si="1"/>
        <v>0</v>
      </c>
      <c r="BY68" s="187">
        <f t="shared" si="1"/>
        <v>0</v>
      </c>
      <c r="BZ68" s="187">
        <f t="shared" si="44"/>
        <v>73200000</v>
      </c>
      <c r="CA68" s="187">
        <f t="shared" si="45"/>
        <v>18000000</v>
      </c>
      <c r="CB68" s="187">
        <f t="shared" si="28"/>
        <v>-55200000</v>
      </c>
    </row>
    <row r="69" spans="1:80">
      <c r="A69" s="13"/>
      <c r="B69" s="385" t="s">
        <v>270</v>
      </c>
      <c r="C69" s="185"/>
      <c r="D69" s="185"/>
      <c r="E69" s="186"/>
      <c r="F69" s="185"/>
      <c r="G69" s="185"/>
      <c r="H69" s="186"/>
      <c r="I69" s="132"/>
      <c r="J69" s="132"/>
      <c r="K69" s="186"/>
      <c r="L69" s="185"/>
      <c r="M69" s="185"/>
      <c r="N69" s="186"/>
      <c r="O69" s="132"/>
      <c r="P69" s="132"/>
      <c r="Q69" s="186"/>
      <c r="R69" s="185"/>
      <c r="S69" s="185"/>
      <c r="T69" s="186"/>
      <c r="U69" s="132"/>
      <c r="V69" s="132"/>
      <c r="W69" s="186"/>
      <c r="X69" s="132"/>
      <c r="Y69" s="132"/>
      <c r="Z69" s="186"/>
      <c r="AA69" s="132"/>
      <c r="AB69" s="132"/>
      <c r="AC69" s="186">
        <f t="shared" si="10"/>
        <v>0</v>
      </c>
      <c r="AD69" s="185"/>
      <c r="AE69" s="185"/>
      <c r="AF69" s="186"/>
      <c r="AG69" s="132"/>
      <c r="AH69" s="132"/>
      <c r="AI69" s="186"/>
      <c r="AJ69" s="185"/>
      <c r="AK69" s="185"/>
      <c r="AL69" s="186"/>
      <c r="AM69" s="132"/>
      <c r="AN69" s="132"/>
      <c r="AO69" s="186"/>
      <c r="AP69" s="132"/>
      <c r="AQ69" s="132"/>
      <c r="AR69" s="186"/>
      <c r="AS69" s="186"/>
      <c r="AT69" s="186"/>
      <c r="AU69" s="186"/>
      <c r="AV69" s="186"/>
      <c r="AW69" s="186"/>
      <c r="AX69" s="186"/>
      <c r="AY69" s="186"/>
      <c r="AZ69" s="186"/>
      <c r="BA69" s="186"/>
      <c r="BB69" s="132"/>
      <c r="BC69" s="132"/>
      <c r="BD69" s="186"/>
      <c r="BE69" s="132"/>
      <c r="BF69" s="132"/>
      <c r="BG69" s="186"/>
      <c r="BH69" s="132"/>
      <c r="BI69" s="132"/>
      <c r="BJ69" s="186"/>
      <c r="BK69" s="186"/>
      <c r="BL69" s="186"/>
      <c r="BM69" s="186"/>
      <c r="BN69" s="132"/>
      <c r="BO69" s="132"/>
      <c r="BP69" s="186"/>
      <c r="BQ69" s="135">
        <f t="shared" si="53"/>
        <v>0</v>
      </c>
      <c r="BR69" s="135">
        <f t="shared" si="54"/>
        <v>0</v>
      </c>
      <c r="BS69" s="135">
        <f t="shared" si="55"/>
        <v>0</v>
      </c>
      <c r="BT69" s="132"/>
      <c r="BU69" s="132"/>
      <c r="BV69" s="186"/>
      <c r="BW69" s="187"/>
      <c r="BX69" s="187"/>
      <c r="BY69" s="187"/>
      <c r="BZ69" s="187">
        <f t="shared" si="44"/>
        <v>0</v>
      </c>
      <c r="CA69" s="187">
        <f t="shared" si="45"/>
        <v>0</v>
      </c>
      <c r="CB69" s="187">
        <f t="shared" si="28"/>
        <v>0</v>
      </c>
    </row>
    <row r="70" spans="1:80">
      <c r="A70" s="13">
        <v>62</v>
      </c>
      <c r="B70" s="15" t="s">
        <v>56</v>
      </c>
      <c r="C70" s="185"/>
      <c r="D70" s="185"/>
      <c r="E70" s="186">
        <f t="shared" si="2"/>
        <v>0</v>
      </c>
      <c r="F70" s="185"/>
      <c r="G70" s="185"/>
      <c r="H70" s="186">
        <f t="shared" si="3"/>
        <v>0</v>
      </c>
      <c r="I70" s="132"/>
      <c r="J70" s="132"/>
      <c r="K70" s="186">
        <f t="shared" si="4"/>
        <v>0</v>
      </c>
      <c r="L70" s="185"/>
      <c r="M70" s="185"/>
      <c r="N70" s="186">
        <f t="shared" si="5"/>
        <v>0</v>
      </c>
      <c r="O70" s="132"/>
      <c r="P70" s="132"/>
      <c r="Q70" s="186">
        <f t="shared" si="6"/>
        <v>0</v>
      </c>
      <c r="R70" s="185"/>
      <c r="S70" s="185"/>
      <c r="T70" s="186">
        <f t="shared" si="7"/>
        <v>0</v>
      </c>
      <c r="U70" s="132"/>
      <c r="V70" s="132"/>
      <c r="W70" s="186">
        <f t="shared" si="8"/>
        <v>0</v>
      </c>
      <c r="X70" s="132"/>
      <c r="Y70" s="132"/>
      <c r="Z70" s="186">
        <f t="shared" si="9"/>
        <v>0</v>
      </c>
      <c r="AA70" s="132"/>
      <c r="AB70" s="132"/>
      <c r="AC70" s="186">
        <f t="shared" si="10"/>
        <v>0</v>
      </c>
      <c r="AD70" s="185"/>
      <c r="AE70" s="185"/>
      <c r="AF70" s="186">
        <f t="shared" si="11"/>
        <v>0</v>
      </c>
      <c r="AG70" s="132"/>
      <c r="AH70" s="132"/>
      <c r="AI70" s="186">
        <f t="shared" si="12"/>
        <v>0</v>
      </c>
      <c r="AJ70" s="185"/>
      <c r="AK70" s="185"/>
      <c r="AL70" s="186">
        <f t="shared" si="13"/>
        <v>0</v>
      </c>
      <c r="AM70" s="132"/>
      <c r="AN70" s="132"/>
      <c r="AO70" s="186">
        <f t="shared" si="14"/>
        <v>0</v>
      </c>
      <c r="AP70" s="132"/>
      <c r="AQ70" s="132"/>
      <c r="AR70" s="186">
        <f t="shared" si="15"/>
        <v>0</v>
      </c>
      <c r="AS70" s="186"/>
      <c r="AT70" s="186"/>
      <c r="AU70" s="186">
        <f t="shared" si="46"/>
        <v>0</v>
      </c>
      <c r="AV70" s="186"/>
      <c r="AW70" s="186"/>
      <c r="AX70" s="186"/>
      <c r="AY70" s="186"/>
      <c r="AZ70" s="186"/>
      <c r="BA70" s="186">
        <f t="shared" si="47"/>
        <v>0</v>
      </c>
      <c r="BB70" s="132"/>
      <c r="BC70" s="132"/>
      <c r="BD70" s="186">
        <f t="shared" si="19"/>
        <v>0</v>
      </c>
      <c r="BE70" s="132"/>
      <c r="BF70" s="132"/>
      <c r="BG70" s="186">
        <f t="shared" si="20"/>
        <v>0</v>
      </c>
      <c r="BH70" s="132"/>
      <c r="BI70" s="132"/>
      <c r="BJ70" s="186">
        <f t="shared" si="60"/>
        <v>0</v>
      </c>
      <c r="BK70" s="186"/>
      <c r="BL70" s="186"/>
      <c r="BM70" s="186"/>
      <c r="BN70" s="132"/>
      <c r="BO70" s="132"/>
      <c r="BP70" s="186">
        <f t="shared" si="23"/>
        <v>0</v>
      </c>
      <c r="BQ70" s="135">
        <f t="shared" si="53"/>
        <v>0</v>
      </c>
      <c r="BR70" s="135">
        <f t="shared" si="54"/>
        <v>0</v>
      </c>
      <c r="BS70" s="135">
        <f t="shared" si="55"/>
        <v>0</v>
      </c>
      <c r="BT70" s="132"/>
      <c r="BU70" s="132"/>
      <c r="BV70" s="186">
        <f t="shared" si="27"/>
        <v>0</v>
      </c>
      <c r="BW70" s="187">
        <f t="shared" si="52"/>
        <v>0</v>
      </c>
      <c r="BX70" s="187">
        <f t="shared" si="1"/>
        <v>0</v>
      </c>
      <c r="BY70" s="187">
        <f t="shared" si="1"/>
        <v>0</v>
      </c>
      <c r="BZ70" s="187">
        <f t="shared" si="44"/>
        <v>0</v>
      </c>
      <c r="CA70" s="187">
        <f t="shared" si="45"/>
        <v>0</v>
      </c>
      <c r="CB70" s="187">
        <f t="shared" si="28"/>
        <v>0</v>
      </c>
    </row>
    <row r="71" spans="1:80">
      <c r="A71" s="13">
        <v>63</v>
      </c>
      <c r="B71" s="15" t="s">
        <v>57</v>
      </c>
      <c r="C71" s="185"/>
      <c r="D71" s="185"/>
      <c r="E71" s="186">
        <f t="shared" si="2"/>
        <v>0</v>
      </c>
      <c r="F71" s="185"/>
      <c r="G71" s="185"/>
      <c r="H71" s="186">
        <f t="shared" si="3"/>
        <v>0</v>
      </c>
      <c r="I71" s="132"/>
      <c r="J71" s="132"/>
      <c r="K71" s="186">
        <f t="shared" si="4"/>
        <v>0</v>
      </c>
      <c r="L71" s="185"/>
      <c r="M71" s="185"/>
      <c r="N71" s="186">
        <f t="shared" si="5"/>
        <v>0</v>
      </c>
      <c r="O71" s="132"/>
      <c r="P71" s="132"/>
      <c r="Q71" s="186">
        <f t="shared" si="6"/>
        <v>0</v>
      </c>
      <c r="R71" s="185"/>
      <c r="S71" s="185"/>
      <c r="T71" s="186">
        <f t="shared" si="7"/>
        <v>0</v>
      </c>
      <c r="U71" s="132"/>
      <c r="V71" s="132"/>
      <c r="W71" s="186">
        <f t="shared" si="8"/>
        <v>0</v>
      </c>
      <c r="X71" s="132"/>
      <c r="Y71" s="132"/>
      <c r="Z71" s="186">
        <f t="shared" si="9"/>
        <v>0</v>
      </c>
      <c r="AA71" s="132"/>
      <c r="AB71" s="132"/>
      <c r="AC71" s="186">
        <f t="shared" si="10"/>
        <v>0</v>
      </c>
      <c r="AD71" s="185"/>
      <c r="AE71" s="185"/>
      <c r="AF71" s="186">
        <f t="shared" si="11"/>
        <v>0</v>
      </c>
      <c r="AG71" s="132"/>
      <c r="AH71" s="132"/>
      <c r="AI71" s="186">
        <f t="shared" si="12"/>
        <v>0</v>
      </c>
      <c r="AJ71" s="185"/>
      <c r="AK71" s="185"/>
      <c r="AL71" s="186">
        <f t="shared" si="13"/>
        <v>0</v>
      </c>
      <c r="AM71" s="132"/>
      <c r="AN71" s="132"/>
      <c r="AO71" s="186">
        <f t="shared" si="14"/>
        <v>0</v>
      </c>
      <c r="AP71" s="132"/>
      <c r="AQ71" s="132"/>
      <c r="AR71" s="186">
        <f t="shared" si="15"/>
        <v>0</v>
      </c>
      <c r="AS71" s="186"/>
      <c r="AT71" s="186"/>
      <c r="AU71" s="186">
        <f t="shared" si="46"/>
        <v>0</v>
      </c>
      <c r="AV71" s="186"/>
      <c r="AW71" s="186"/>
      <c r="AX71" s="186"/>
      <c r="AY71" s="186"/>
      <c r="AZ71" s="186"/>
      <c r="BA71" s="186">
        <f t="shared" si="47"/>
        <v>0</v>
      </c>
      <c r="BB71" s="132"/>
      <c r="BC71" s="132"/>
      <c r="BD71" s="186">
        <f t="shared" si="19"/>
        <v>0</v>
      </c>
      <c r="BE71" s="132"/>
      <c r="BF71" s="132"/>
      <c r="BG71" s="186">
        <f t="shared" si="20"/>
        <v>0</v>
      </c>
      <c r="BH71" s="132"/>
      <c r="BI71" s="132"/>
      <c r="BJ71" s="186">
        <f t="shared" si="60"/>
        <v>0</v>
      </c>
      <c r="BK71" s="186"/>
      <c r="BL71" s="186"/>
      <c r="BM71" s="186"/>
      <c r="BN71" s="132"/>
      <c r="BO71" s="132"/>
      <c r="BP71" s="186">
        <f t="shared" si="23"/>
        <v>0</v>
      </c>
      <c r="BQ71" s="135">
        <f t="shared" si="53"/>
        <v>0</v>
      </c>
      <c r="BR71" s="135">
        <f t="shared" si="54"/>
        <v>0</v>
      </c>
      <c r="BS71" s="135">
        <f t="shared" si="55"/>
        <v>0</v>
      </c>
      <c r="BT71" s="132"/>
      <c r="BU71" s="132"/>
      <c r="BV71" s="186">
        <f t="shared" si="27"/>
        <v>0</v>
      </c>
      <c r="BW71" s="187">
        <f t="shared" si="52"/>
        <v>0</v>
      </c>
      <c r="BX71" s="187">
        <f t="shared" si="1"/>
        <v>0</v>
      </c>
      <c r="BY71" s="187">
        <f t="shared" si="1"/>
        <v>0</v>
      </c>
      <c r="BZ71" s="187">
        <f t="shared" si="44"/>
        <v>0</v>
      </c>
      <c r="CA71" s="187">
        <f t="shared" si="45"/>
        <v>0</v>
      </c>
      <c r="CB71" s="187">
        <f t="shared" si="28"/>
        <v>0</v>
      </c>
    </row>
    <row r="72" spans="1:80">
      <c r="A72" s="13">
        <v>64</v>
      </c>
      <c r="B72" s="15" t="s">
        <v>58</v>
      </c>
      <c r="C72" s="185"/>
      <c r="D72" s="185"/>
      <c r="E72" s="186">
        <f t="shared" si="2"/>
        <v>0</v>
      </c>
      <c r="F72" s="185"/>
      <c r="G72" s="185"/>
      <c r="H72" s="186">
        <f t="shared" si="3"/>
        <v>0</v>
      </c>
      <c r="I72" s="132"/>
      <c r="J72" s="132"/>
      <c r="K72" s="186">
        <f t="shared" si="4"/>
        <v>0</v>
      </c>
      <c r="L72" s="185"/>
      <c r="M72" s="185"/>
      <c r="N72" s="186">
        <f t="shared" si="5"/>
        <v>0</v>
      </c>
      <c r="O72" s="132"/>
      <c r="P72" s="132"/>
      <c r="Q72" s="186">
        <f t="shared" si="6"/>
        <v>0</v>
      </c>
      <c r="R72" s="185"/>
      <c r="S72" s="185"/>
      <c r="T72" s="186">
        <f t="shared" si="7"/>
        <v>0</v>
      </c>
      <c r="U72" s="132"/>
      <c r="V72" s="132"/>
      <c r="W72" s="186">
        <f t="shared" si="8"/>
        <v>0</v>
      </c>
      <c r="X72" s="132"/>
      <c r="Y72" s="132"/>
      <c r="Z72" s="186">
        <f t="shared" si="9"/>
        <v>0</v>
      </c>
      <c r="AA72" s="132">
        <v>150000000</v>
      </c>
      <c r="AB72" s="132">
        <v>37937694</v>
      </c>
      <c r="AC72" s="186">
        <f t="shared" si="10"/>
        <v>-112062306</v>
      </c>
      <c r="AD72" s="185"/>
      <c r="AE72" s="185"/>
      <c r="AF72" s="186">
        <f t="shared" si="11"/>
        <v>0</v>
      </c>
      <c r="AG72" s="132"/>
      <c r="AH72" s="132"/>
      <c r="AI72" s="186">
        <f t="shared" si="12"/>
        <v>0</v>
      </c>
      <c r="AJ72" s="185"/>
      <c r="AK72" s="185"/>
      <c r="AL72" s="186">
        <f t="shared" si="13"/>
        <v>0</v>
      </c>
      <c r="AM72" s="132"/>
      <c r="AN72" s="132"/>
      <c r="AO72" s="186">
        <f t="shared" si="14"/>
        <v>0</v>
      </c>
      <c r="AP72" s="132"/>
      <c r="AQ72" s="132"/>
      <c r="AR72" s="186">
        <f t="shared" si="15"/>
        <v>0</v>
      </c>
      <c r="AS72" s="186"/>
      <c r="AT72" s="186"/>
      <c r="AU72" s="186">
        <f t="shared" si="46"/>
        <v>0</v>
      </c>
      <c r="AV72" s="186"/>
      <c r="AW72" s="186"/>
      <c r="AX72" s="186"/>
      <c r="AY72" s="186"/>
      <c r="AZ72" s="186"/>
      <c r="BA72" s="186">
        <f t="shared" si="47"/>
        <v>0</v>
      </c>
      <c r="BB72" s="132"/>
      <c r="BC72" s="132"/>
      <c r="BD72" s="186">
        <f t="shared" si="19"/>
        <v>0</v>
      </c>
      <c r="BE72" s="132"/>
      <c r="BF72" s="132"/>
      <c r="BG72" s="186">
        <f t="shared" si="20"/>
        <v>0</v>
      </c>
      <c r="BH72" s="132"/>
      <c r="BI72" s="132"/>
      <c r="BJ72" s="186">
        <f t="shared" si="60"/>
        <v>0</v>
      </c>
      <c r="BK72" s="186"/>
      <c r="BL72" s="186"/>
      <c r="BM72" s="186"/>
      <c r="BN72" s="132"/>
      <c r="BO72" s="132"/>
      <c r="BP72" s="186">
        <f t="shared" si="23"/>
        <v>0</v>
      </c>
      <c r="BQ72" s="135">
        <f t="shared" ref="BQ72:BQ107" si="63">SUM(C72+F72+I72+L72+O72+R72+U72+X72+AA72+AD72+AG72+AJ72+AM72+AP72+BB72+BE72+BH72+BN72+AS72+AY72+BK72+AV72)</f>
        <v>150000000</v>
      </c>
      <c r="BR72" s="135">
        <f t="shared" ref="BR72:BR107" si="64">SUM(D72+G72+J72+M72+P72+S72+V72+Y72+AB72+AE72+AH72+AK72+AN72+AQ72+BC72+BF72+BI72+BO72+AT72+AZ72+BL72+AW72)</f>
        <v>37937694</v>
      </c>
      <c r="BS72" s="135">
        <f t="shared" ref="BS72:BS107" si="65">SUM(E72+H72+K72+N72+Q72+T72+W72+Z72+AC72+AF72+AI72+AL72+AO72+AR72+BD72+BG72+BJ72+BP72+AU72+BA72+BM72+AX72)</f>
        <v>-112062306</v>
      </c>
      <c r="BT72" s="132"/>
      <c r="BU72" s="132"/>
      <c r="BV72" s="186">
        <f t="shared" si="27"/>
        <v>0</v>
      </c>
      <c r="BW72" s="187">
        <f t="shared" si="52"/>
        <v>0</v>
      </c>
      <c r="BX72" s="187">
        <f t="shared" si="1"/>
        <v>0</v>
      </c>
      <c r="BY72" s="187">
        <f t="shared" si="1"/>
        <v>0</v>
      </c>
      <c r="BZ72" s="187">
        <f t="shared" si="44"/>
        <v>150000000</v>
      </c>
      <c r="CA72" s="187">
        <f t="shared" si="45"/>
        <v>37937694</v>
      </c>
      <c r="CB72" s="187">
        <f t="shared" si="28"/>
        <v>-112062306</v>
      </c>
    </row>
    <row r="73" spans="1:80">
      <c r="A73" s="13">
        <v>65</v>
      </c>
      <c r="B73" s="15" t="s">
        <v>59</v>
      </c>
      <c r="C73" s="185"/>
      <c r="D73" s="185"/>
      <c r="E73" s="186">
        <f t="shared" si="2"/>
        <v>0</v>
      </c>
      <c r="F73" s="185"/>
      <c r="G73" s="185"/>
      <c r="H73" s="186">
        <f t="shared" si="3"/>
        <v>0</v>
      </c>
      <c r="I73" s="132"/>
      <c r="J73" s="132"/>
      <c r="K73" s="186">
        <f t="shared" si="4"/>
        <v>0</v>
      </c>
      <c r="L73" s="185"/>
      <c r="M73" s="185"/>
      <c r="N73" s="186">
        <f t="shared" si="5"/>
        <v>0</v>
      </c>
      <c r="O73" s="132"/>
      <c r="P73" s="132"/>
      <c r="Q73" s="186">
        <f t="shared" si="6"/>
        <v>0</v>
      </c>
      <c r="R73" s="185"/>
      <c r="S73" s="185"/>
      <c r="T73" s="186">
        <f t="shared" si="7"/>
        <v>0</v>
      </c>
      <c r="U73" s="132"/>
      <c r="V73" s="132"/>
      <c r="W73" s="186">
        <f t="shared" si="8"/>
        <v>0</v>
      </c>
      <c r="X73" s="132"/>
      <c r="Y73" s="132"/>
      <c r="Z73" s="186">
        <f t="shared" si="9"/>
        <v>0</v>
      </c>
      <c r="AA73" s="132">
        <v>53364000</v>
      </c>
      <c r="AB73" s="132">
        <v>23760000</v>
      </c>
      <c r="AC73" s="186">
        <f t="shared" si="10"/>
        <v>-29604000</v>
      </c>
      <c r="AD73" s="185"/>
      <c r="AE73" s="185"/>
      <c r="AF73" s="186">
        <f t="shared" si="11"/>
        <v>0</v>
      </c>
      <c r="AG73" s="132"/>
      <c r="AH73" s="132"/>
      <c r="AI73" s="186">
        <f t="shared" si="12"/>
        <v>0</v>
      </c>
      <c r="AJ73" s="185"/>
      <c r="AK73" s="185"/>
      <c r="AL73" s="186">
        <f t="shared" si="13"/>
        <v>0</v>
      </c>
      <c r="AM73" s="132"/>
      <c r="AN73" s="132"/>
      <c r="AO73" s="186">
        <f t="shared" si="14"/>
        <v>0</v>
      </c>
      <c r="AP73" s="132"/>
      <c r="AQ73" s="132"/>
      <c r="AR73" s="186">
        <f t="shared" si="15"/>
        <v>0</v>
      </c>
      <c r="AS73" s="186"/>
      <c r="AT73" s="186"/>
      <c r="AU73" s="186">
        <f t="shared" si="46"/>
        <v>0</v>
      </c>
      <c r="AV73" s="186"/>
      <c r="AW73" s="186"/>
      <c r="AX73" s="186"/>
      <c r="AY73" s="186"/>
      <c r="AZ73" s="186"/>
      <c r="BA73" s="186">
        <f t="shared" si="47"/>
        <v>0</v>
      </c>
      <c r="BB73" s="132"/>
      <c r="BC73" s="132"/>
      <c r="BD73" s="186">
        <f t="shared" si="19"/>
        <v>0</v>
      </c>
      <c r="BE73" s="132"/>
      <c r="BF73" s="132"/>
      <c r="BG73" s="186">
        <f t="shared" si="20"/>
        <v>0</v>
      </c>
      <c r="BH73" s="132"/>
      <c r="BI73" s="132"/>
      <c r="BJ73" s="186">
        <f t="shared" si="60"/>
        <v>0</v>
      </c>
      <c r="BK73" s="186"/>
      <c r="BL73" s="186"/>
      <c r="BM73" s="186"/>
      <c r="BN73" s="132"/>
      <c r="BO73" s="132"/>
      <c r="BP73" s="186">
        <f t="shared" si="23"/>
        <v>0</v>
      </c>
      <c r="BQ73" s="135">
        <f t="shared" si="63"/>
        <v>53364000</v>
      </c>
      <c r="BR73" s="135">
        <f t="shared" si="64"/>
        <v>23760000</v>
      </c>
      <c r="BS73" s="135">
        <f t="shared" si="65"/>
        <v>-29604000</v>
      </c>
      <c r="BT73" s="132"/>
      <c r="BU73" s="132"/>
      <c r="BV73" s="186">
        <f t="shared" si="27"/>
        <v>0</v>
      </c>
      <c r="BW73" s="187">
        <f t="shared" si="52"/>
        <v>0</v>
      </c>
      <c r="BX73" s="187">
        <f t="shared" si="1"/>
        <v>0</v>
      </c>
      <c r="BY73" s="187">
        <f t="shared" si="1"/>
        <v>0</v>
      </c>
      <c r="BZ73" s="187">
        <f t="shared" si="44"/>
        <v>53364000</v>
      </c>
      <c r="CA73" s="187">
        <f t="shared" si="45"/>
        <v>23760000</v>
      </c>
      <c r="CB73" s="187">
        <f t="shared" si="28"/>
        <v>-29604000</v>
      </c>
    </row>
    <row r="74" spans="1:80">
      <c r="A74" s="13">
        <v>66</v>
      </c>
      <c r="B74" s="15" t="s">
        <v>60</v>
      </c>
      <c r="C74" s="185">
        <v>10000000</v>
      </c>
      <c r="D74" s="185">
        <v>5644140</v>
      </c>
      <c r="E74" s="186">
        <f t="shared" si="2"/>
        <v>-4355860</v>
      </c>
      <c r="F74" s="185">
        <v>12700200</v>
      </c>
      <c r="G74" s="185">
        <v>5822006</v>
      </c>
      <c r="H74" s="186">
        <f t="shared" si="3"/>
        <v>-6878194</v>
      </c>
      <c r="I74" s="132">
        <v>6970000</v>
      </c>
      <c r="J74" s="132">
        <v>4748856</v>
      </c>
      <c r="K74" s="186">
        <f t="shared" si="4"/>
        <v>-2221144</v>
      </c>
      <c r="L74" s="185">
        <v>600000</v>
      </c>
      <c r="M74" s="185">
        <v>600000</v>
      </c>
      <c r="N74" s="186">
        <f t="shared" si="5"/>
        <v>0</v>
      </c>
      <c r="O74" s="132">
        <v>626000</v>
      </c>
      <c r="P74" s="132">
        <v>522000</v>
      </c>
      <c r="Q74" s="186">
        <f t="shared" si="6"/>
        <v>-104000</v>
      </c>
      <c r="R74" s="185">
        <v>2000000</v>
      </c>
      <c r="S74" s="185">
        <v>1615500</v>
      </c>
      <c r="T74" s="186">
        <f t="shared" si="7"/>
        <v>-384500</v>
      </c>
      <c r="U74" s="132"/>
      <c r="V74" s="132"/>
      <c r="W74" s="186">
        <f t="shared" si="8"/>
        <v>0</v>
      </c>
      <c r="X74" s="132"/>
      <c r="Y74" s="132"/>
      <c r="Z74" s="186">
        <f t="shared" si="9"/>
        <v>0</v>
      </c>
      <c r="AA74" s="132">
        <v>0</v>
      </c>
      <c r="AB74" s="132">
        <v>0</v>
      </c>
      <c r="AC74" s="186">
        <f t="shared" si="10"/>
        <v>0</v>
      </c>
      <c r="AD74" s="185"/>
      <c r="AE74" s="185"/>
      <c r="AF74" s="186">
        <f t="shared" si="11"/>
        <v>0</v>
      </c>
      <c r="AG74" s="132"/>
      <c r="AH74" s="132"/>
      <c r="AI74" s="186">
        <f t="shared" si="12"/>
        <v>0</v>
      </c>
      <c r="AJ74" s="185"/>
      <c r="AK74" s="185"/>
      <c r="AL74" s="186">
        <f t="shared" si="13"/>
        <v>0</v>
      </c>
      <c r="AM74" s="132"/>
      <c r="AN74" s="132"/>
      <c r="AO74" s="186">
        <f t="shared" si="14"/>
        <v>0</v>
      </c>
      <c r="AP74" s="132"/>
      <c r="AQ74" s="132"/>
      <c r="AR74" s="186">
        <f t="shared" si="15"/>
        <v>0</v>
      </c>
      <c r="AS74" s="186"/>
      <c r="AT74" s="186"/>
      <c r="AU74" s="186">
        <f t="shared" si="46"/>
        <v>0</v>
      </c>
      <c r="AV74" s="186"/>
      <c r="AW74" s="186"/>
      <c r="AX74" s="186"/>
      <c r="AY74" s="186"/>
      <c r="AZ74" s="186"/>
      <c r="BA74" s="186">
        <f t="shared" si="47"/>
        <v>0</v>
      </c>
      <c r="BB74" s="132"/>
      <c r="BC74" s="132"/>
      <c r="BD74" s="186">
        <f t="shared" si="19"/>
        <v>0</v>
      </c>
      <c r="BE74" s="132"/>
      <c r="BF74" s="132"/>
      <c r="BG74" s="186">
        <f t="shared" si="20"/>
        <v>0</v>
      </c>
      <c r="BH74" s="132"/>
      <c r="BI74" s="132"/>
      <c r="BJ74" s="186">
        <f t="shared" si="60"/>
        <v>0</v>
      </c>
      <c r="BK74" s="186"/>
      <c r="BL74" s="186"/>
      <c r="BM74" s="186"/>
      <c r="BN74" s="132">
        <v>1200000</v>
      </c>
      <c r="BO74" s="132">
        <v>1197680</v>
      </c>
      <c r="BP74" s="186">
        <f t="shared" si="23"/>
        <v>-2320</v>
      </c>
      <c r="BQ74" s="135">
        <f t="shared" si="63"/>
        <v>34096200</v>
      </c>
      <c r="BR74" s="135">
        <f t="shared" si="64"/>
        <v>20150182</v>
      </c>
      <c r="BS74" s="135">
        <f t="shared" si="65"/>
        <v>-13946018</v>
      </c>
      <c r="BT74" s="132"/>
      <c r="BU74" s="132"/>
      <c r="BV74" s="186">
        <f t="shared" si="27"/>
        <v>0</v>
      </c>
      <c r="BW74" s="187">
        <f t="shared" si="52"/>
        <v>0</v>
      </c>
      <c r="BX74" s="187">
        <f>SUM(BU74)</f>
        <v>0</v>
      </c>
      <c r="BY74" s="187">
        <f>SUM(BV74)</f>
        <v>0</v>
      </c>
      <c r="BZ74" s="187">
        <f t="shared" si="44"/>
        <v>34096200</v>
      </c>
      <c r="CA74" s="187">
        <f t="shared" si="45"/>
        <v>20150182</v>
      </c>
      <c r="CB74" s="187">
        <f t="shared" si="28"/>
        <v>-13946018</v>
      </c>
    </row>
    <row r="75" spans="1:80" s="188" customFormat="1">
      <c r="A75" s="57">
        <v>67</v>
      </c>
      <c r="B75" s="58" t="s">
        <v>61</v>
      </c>
      <c r="C75" s="146">
        <f>SUM(C76:C77)</f>
        <v>0</v>
      </c>
      <c r="D75" s="146">
        <f>SUM(D76:D77)</f>
        <v>0</v>
      </c>
      <c r="E75" s="176">
        <f t="shared" ref="E75:E107" si="66">SUM(D75-C75)</f>
        <v>0</v>
      </c>
      <c r="F75" s="146">
        <f>SUM(F76:F77)</f>
        <v>0</v>
      </c>
      <c r="G75" s="146">
        <f>SUM(G76:G77)</f>
        <v>0</v>
      </c>
      <c r="H75" s="176">
        <f t="shared" ref="H75:H107" si="67">SUM(G75-F75)</f>
        <v>0</v>
      </c>
      <c r="I75" s="88">
        <f>SUM(I76:I77)</f>
        <v>0</v>
      </c>
      <c r="J75" s="88">
        <f>SUM(J76:J77)</f>
        <v>0</v>
      </c>
      <c r="K75" s="176">
        <f t="shared" ref="K75:K107" si="68">SUM(J75-I75)</f>
        <v>0</v>
      </c>
      <c r="L75" s="146">
        <f>SUM(L76:L77)</f>
        <v>0</v>
      </c>
      <c r="M75" s="146">
        <f>SUM(M76:M77)</f>
        <v>0</v>
      </c>
      <c r="N75" s="176">
        <f t="shared" ref="N75:N107" si="69">SUM(M75-L75)</f>
        <v>0</v>
      </c>
      <c r="O75" s="88">
        <f>SUM(O76:O77)</f>
        <v>0</v>
      </c>
      <c r="P75" s="88">
        <f>SUM(P76:P77)</f>
        <v>0</v>
      </c>
      <c r="Q75" s="176">
        <f t="shared" ref="Q75:Q107" si="70">SUM(P75-O75)</f>
        <v>0</v>
      </c>
      <c r="R75" s="146">
        <f>SUM(R76:R77)</f>
        <v>0</v>
      </c>
      <c r="S75" s="146">
        <f>SUM(S76:S77)</f>
        <v>0</v>
      </c>
      <c r="T75" s="176">
        <f t="shared" ref="T75:T107" si="71">SUM(S75-R75)</f>
        <v>0</v>
      </c>
      <c r="U75" s="88">
        <f>SUM(U76:U77)</f>
        <v>0</v>
      </c>
      <c r="V75" s="88">
        <f>SUM(V76:V77)</f>
        <v>0</v>
      </c>
      <c r="W75" s="176">
        <f t="shared" ref="W75:W107" si="72">SUM(V75-U75)</f>
        <v>0</v>
      </c>
      <c r="X75" s="88">
        <f>SUM(X76:X77)</f>
        <v>0</v>
      </c>
      <c r="Y75" s="88">
        <f>SUM(Y76:Y77)</f>
        <v>0</v>
      </c>
      <c r="Z75" s="176">
        <f t="shared" ref="Z75:Z107" si="73">SUM(Y75-X75)</f>
        <v>0</v>
      </c>
      <c r="AA75" s="88">
        <f>SUM(AA76:AA78)</f>
        <v>17121108200</v>
      </c>
      <c r="AB75" s="88">
        <f>SUM(AB76:AB78)</f>
        <v>7397908912</v>
      </c>
      <c r="AC75" s="176">
        <f t="shared" ref="AC75:AC107" si="74">SUM(AB75-AA75)</f>
        <v>-9723199288</v>
      </c>
      <c r="AD75" s="146">
        <f>SUM(AD76:AD77)</f>
        <v>0</v>
      </c>
      <c r="AE75" s="146">
        <f>SUM(AE76:AE77)</f>
        <v>0</v>
      </c>
      <c r="AF75" s="176">
        <f t="shared" ref="AF75:AF107" si="75">SUM(AE75-AD75)</f>
        <v>0</v>
      </c>
      <c r="AG75" s="88">
        <f>SUM(AG76:AG77)</f>
        <v>0</v>
      </c>
      <c r="AH75" s="88">
        <f>SUM(AH76:AH77)</f>
        <v>0</v>
      </c>
      <c r="AI75" s="176">
        <f t="shared" ref="AI75:AI107" si="76">SUM(AH75-AG75)</f>
        <v>0</v>
      </c>
      <c r="AJ75" s="146">
        <f>SUM(AJ76:AJ77)</f>
        <v>0</v>
      </c>
      <c r="AK75" s="146">
        <f>SUM(AK76:AK77)</f>
        <v>0</v>
      </c>
      <c r="AL75" s="176">
        <f t="shared" ref="AL75:AL107" si="77">SUM(AK75-AJ75)</f>
        <v>0</v>
      </c>
      <c r="AM75" s="88">
        <f>SUM(AM76:AM77)</f>
        <v>0</v>
      </c>
      <c r="AN75" s="88">
        <f>SUM(AN76:AN77)</f>
        <v>0</v>
      </c>
      <c r="AO75" s="176">
        <f t="shared" ref="AO75:AO107" si="78">SUM(AN75-AM75)</f>
        <v>0</v>
      </c>
      <c r="AP75" s="88">
        <f>SUM(AP76:AP77)</f>
        <v>0</v>
      </c>
      <c r="AQ75" s="88">
        <f>SUM(AQ76:AQ77)</f>
        <v>0</v>
      </c>
      <c r="AR75" s="176">
        <f t="shared" ref="AR75:AR107" si="79">SUM(AQ75-AP75)</f>
        <v>0</v>
      </c>
      <c r="AS75" s="176"/>
      <c r="AT75" s="176"/>
      <c r="AU75" s="176">
        <f t="shared" si="46"/>
        <v>0</v>
      </c>
      <c r="AV75" s="176"/>
      <c r="AW75" s="176"/>
      <c r="AX75" s="176"/>
      <c r="AY75" s="176"/>
      <c r="AZ75" s="176"/>
      <c r="BA75" s="176">
        <f t="shared" si="47"/>
        <v>0</v>
      </c>
      <c r="BB75" s="88">
        <f>SUM(BB76:BB77)</f>
        <v>0</v>
      </c>
      <c r="BC75" s="88">
        <f>SUM(BC76:BC77)</f>
        <v>0</v>
      </c>
      <c r="BD75" s="176">
        <f t="shared" ref="BD75:BD107" si="80">SUM(BC75-BB75)</f>
        <v>0</v>
      </c>
      <c r="BE75" s="88">
        <f>SUM(BE76:BE77)</f>
        <v>0</v>
      </c>
      <c r="BF75" s="88">
        <f>SUM(BF76:BF77)</f>
        <v>0</v>
      </c>
      <c r="BG75" s="176">
        <f t="shared" ref="BG75:BG107" si="81">SUM(BF75-BE75)</f>
        <v>0</v>
      </c>
      <c r="BH75" s="88">
        <f>SUM(BH76:BH77)</f>
        <v>0</v>
      </c>
      <c r="BI75" s="88">
        <f>SUM(BI76:BI77)</f>
        <v>0</v>
      </c>
      <c r="BJ75" s="176">
        <f t="shared" si="60"/>
        <v>0</v>
      </c>
      <c r="BK75" s="176"/>
      <c r="BL75" s="176"/>
      <c r="BM75" s="176"/>
      <c r="BN75" s="88">
        <f>SUM(BN76:BN77)</f>
        <v>0</v>
      </c>
      <c r="BO75" s="88">
        <f>SUM(BO76:BO77)</f>
        <v>0</v>
      </c>
      <c r="BP75" s="176">
        <f t="shared" ref="BP75:BP107" si="82">SUM(BO75-BN75)</f>
        <v>0</v>
      </c>
      <c r="BQ75" s="90">
        <f t="shared" si="63"/>
        <v>17121108200</v>
      </c>
      <c r="BR75" s="90">
        <f t="shared" si="64"/>
        <v>7397908912</v>
      </c>
      <c r="BS75" s="90">
        <f t="shared" si="65"/>
        <v>-9723199288</v>
      </c>
      <c r="BT75" s="88">
        <f>SUM(BT76:BT77)</f>
        <v>0</v>
      </c>
      <c r="BU75" s="88">
        <f>SUM(BU76:BU77)</f>
        <v>0</v>
      </c>
      <c r="BV75" s="176">
        <f t="shared" ref="BV75:BV107" si="83">SUM(BU75-BT75)</f>
        <v>0</v>
      </c>
      <c r="BW75" s="90">
        <f t="shared" si="52"/>
        <v>0</v>
      </c>
      <c r="BX75" s="90">
        <f>SUM(BU75)</f>
        <v>0</v>
      </c>
      <c r="BY75" s="90">
        <f>SUM(BV75)</f>
        <v>0</v>
      </c>
      <c r="BZ75" s="90">
        <f t="shared" ref="BZ75:BZ107" si="84">SUM(BQ75+BW75)</f>
        <v>17121108200</v>
      </c>
      <c r="CA75" s="90">
        <f t="shared" ref="CA75:CA107" si="85">SUM(BR75+BX75)</f>
        <v>7397908912</v>
      </c>
      <c r="CB75" s="90">
        <f t="shared" ref="CB75:CB107" si="86">SUM(BS75+BY75)</f>
        <v>-9723199288</v>
      </c>
    </row>
    <row r="76" spans="1:80">
      <c r="A76" s="13">
        <v>68</v>
      </c>
      <c r="B76" s="15" t="s">
        <v>260</v>
      </c>
      <c r="C76" s="185"/>
      <c r="D76" s="185"/>
      <c r="E76" s="186">
        <f t="shared" si="66"/>
        <v>0</v>
      </c>
      <c r="F76" s="185"/>
      <c r="G76" s="185"/>
      <c r="H76" s="186">
        <f t="shared" si="67"/>
        <v>0</v>
      </c>
      <c r="I76" s="132"/>
      <c r="J76" s="132"/>
      <c r="K76" s="186">
        <f t="shared" si="68"/>
        <v>0</v>
      </c>
      <c r="L76" s="185"/>
      <c r="M76" s="185"/>
      <c r="N76" s="186">
        <f t="shared" si="69"/>
        <v>0</v>
      </c>
      <c r="O76" s="132"/>
      <c r="P76" s="132"/>
      <c r="Q76" s="186">
        <f t="shared" si="70"/>
        <v>0</v>
      </c>
      <c r="R76" s="185"/>
      <c r="S76" s="185"/>
      <c r="T76" s="186">
        <f t="shared" si="71"/>
        <v>0</v>
      </c>
      <c r="U76" s="132"/>
      <c r="V76" s="132"/>
      <c r="W76" s="186">
        <f t="shared" si="72"/>
        <v>0</v>
      </c>
      <c r="X76" s="132"/>
      <c r="Y76" s="132"/>
      <c r="Z76" s="186">
        <f t="shared" si="73"/>
        <v>0</v>
      </c>
      <c r="AA76" s="132"/>
      <c r="AB76" s="132"/>
      <c r="AC76" s="186">
        <f t="shared" si="74"/>
        <v>0</v>
      </c>
      <c r="AD76" s="185"/>
      <c r="AE76" s="185"/>
      <c r="AF76" s="186">
        <f t="shared" si="75"/>
        <v>0</v>
      </c>
      <c r="AG76" s="132"/>
      <c r="AH76" s="132"/>
      <c r="AI76" s="186">
        <f t="shared" si="76"/>
        <v>0</v>
      </c>
      <c r="AJ76" s="185"/>
      <c r="AK76" s="185"/>
      <c r="AL76" s="186">
        <f t="shared" si="77"/>
        <v>0</v>
      </c>
      <c r="AM76" s="132"/>
      <c r="AN76" s="132"/>
      <c r="AO76" s="186">
        <f t="shared" si="78"/>
        <v>0</v>
      </c>
      <c r="AP76" s="132"/>
      <c r="AQ76" s="132"/>
      <c r="AR76" s="186">
        <f t="shared" si="79"/>
        <v>0</v>
      </c>
      <c r="AS76" s="186"/>
      <c r="AT76" s="186"/>
      <c r="AU76" s="186">
        <f t="shared" si="46"/>
        <v>0</v>
      </c>
      <c r="AV76" s="186"/>
      <c r="AW76" s="186"/>
      <c r="AX76" s="186"/>
      <c r="AY76" s="186"/>
      <c r="AZ76" s="186"/>
      <c r="BA76" s="186">
        <f t="shared" si="47"/>
        <v>0</v>
      </c>
      <c r="BB76" s="132"/>
      <c r="BC76" s="132"/>
      <c r="BD76" s="186">
        <f t="shared" si="80"/>
        <v>0</v>
      </c>
      <c r="BE76" s="132"/>
      <c r="BF76" s="132"/>
      <c r="BG76" s="186">
        <f t="shared" si="81"/>
        <v>0</v>
      </c>
      <c r="BH76" s="132"/>
      <c r="BI76" s="132"/>
      <c r="BJ76" s="186">
        <f t="shared" si="60"/>
        <v>0</v>
      </c>
      <c r="BK76" s="186"/>
      <c r="BL76" s="186"/>
      <c r="BM76" s="186"/>
      <c r="BN76" s="132"/>
      <c r="BO76" s="132"/>
      <c r="BP76" s="186">
        <f t="shared" si="82"/>
        <v>0</v>
      </c>
      <c r="BQ76" s="135">
        <f t="shared" si="63"/>
        <v>0</v>
      </c>
      <c r="BR76" s="135">
        <f t="shared" si="64"/>
        <v>0</v>
      </c>
      <c r="BS76" s="135">
        <f t="shared" si="65"/>
        <v>0</v>
      </c>
      <c r="BT76" s="132"/>
      <c r="BU76" s="132"/>
      <c r="BV76" s="186">
        <f t="shared" si="83"/>
        <v>0</v>
      </c>
      <c r="BW76" s="187">
        <f t="shared" ref="BW76:BY93" si="87">SUM(BT76)</f>
        <v>0</v>
      </c>
      <c r="BX76" s="187">
        <f t="shared" si="87"/>
        <v>0</v>
      </c>
      <c r="BY76" s="187">
        <f t="shared" si="87"/>
        <v>0</v>
      </c>
      <c r="BZ76" s="187">
        <f t="shared" si="84"/>
        <v>0</v>
      </c>
      <c r="CA76" s="187">
        <f t="shared" si="85"/>
        <v>0</v>
      </c>
      <c r="CB76" s="187">
        <f t="shared" si="86"/>
        <v>0</v>
      </c>
    </row>
    <row r="77" spans="1:80">
      <c r="A77" s="13">
        <v>69</v>
      </c>
      <c r="B77" s="15" t="s">
        <v>261</v>
      </c>
      <c r="C77" s="185"/>
      <c r="D77" s="185"/>
      <c r="E77" s="186">
        <f t="shared" si="66"/>
        <v>0</v>
      </c>
      <c r="F77" s="185"/>
      <c r="G77" s="185"/>
      <c r="H77" s="186">
        <f t="shared" si="67"/>
        <v>0</v>
      </c>
      <c r="I77" s="132"/>
      <c r="J77" s="132"/>
      <c r="K77" s="186">
        <f t="shared" si="68"/>
        <v>0</v>
      </c>
      <c r="L77" s="185"/>
      <c r="M77" s="185"/>
      <c r="N77" s="186">
        <f t="shared" si="69"/>
        <v>0</v>
      </c>
      <c r="O77" s="132"/>
      <c r="P77" s="132"/>
      <c r="Q77" s="186">
        <f t="shared" si="70"/>
        <v>0</v>
      </c>
      <c r="R77" s="185"/>
      <c r="S77" s="185"/>
      <c r="T77" s="186">
        <f t="shared" si="71"/>
        <v>0</v>
      </c>
      <c r="U77" s="132"/>
      <c r="V77" s="132"/>
      <c r="W77" s="186">
        <f t="shared" si="72"/>
        <v>0</v>
      </c>
      <c r="X77" s="132"/>
      <c r="Y77" s="132"/>
      <c r="Z77" s="186">
        <f t="shared" si="73"/>
        <v>0</v>
      </c>
      <c r="AA77" s="132">
        <v>1700000000</v>
      </c>
      <c r="AB77" s="132">
        <v>335741465</v>
      </c>
      <c r="AC77" s="186">
        <f t="shared" si="74"/>
        <v>-1364258535</v>
      </c>
      <c r="AD77" s="185"/>
      <c r="AE77" s="185"/>
      <c r="AF77" s="186">
        <f t="shared" si="75"/>
        <v>0</v>
      </c>
      <c r="AG77" s="132"/>
      <c r="AH77" s="132"/>
      <c r="AI77" s="186">
        <f t="shared" si="76"/>
        <v>0</v>
      </c>
      <c r="AJ77" s="185"/>
      <c r="AK77" s="185"/>
      <c r="AL77" s="186">
        <f t="shared" si="77"/>
        <v>0</v>
      </c>
      <c r="AM77" s="132"/>
      <c r="AN77" s="132"/>
      <c r="AO77" s="186">
        <f t="shared" si="78"/>
        <v>0</v>
      </c>
      <c r="AP77" s="132"/>
      <c r="AQ77" s="132"/>
      <c r="AR77" s="186">
        <f t="shared" si="79"/>
        <v>0</v>
      </c>
      <c r="AS77" s="186"/>
      <c r="AT77" s="186"/>
      <c r="AU77" s="186">
        <f t="shared" si="46"/>
        <v>0</v>
      </c>
      <c r="AV77" s="186"/>
      <c r="AW77" s="186"/>
      <c r="AX77" s="186"/>
      <c r="AY77" s="186"/>
      <c r="AZ77" s="186"/>
      <c r="BA77" s="186">
        <f t="shared" si="47"/>
        <v>0</v>
      </c>
      <c r="BB77" s="132"/>
      <c r="BC77" s="132"/>
      <c r="BD77" s="186">
        <f t="shared" si="80"/>
        <v>0</v>
      </c>
      <c r="BE77" s="132"/>
      <c r="BF77" s="132"/>
      <c r="BG77" s="186">
        <f t="shared" si="81"/>
        <v>0</v>
      </c>
      <c r="BH77" s="132"/>
      <c r="BI77" s="132"/>
      <c r="BJ77" s="186">
        <f t="shared" si="60"/>
        <v>0</v>
      </c>
      <c r="BK77" s="186"/>
      <c r="BL77" s="186"/>
      <c r="BM77" s="186"/>
      <c r="BN77" s="132"/>
      <c r="BO77" s="132"/>
      <c r="BP77" s="186">
        <f t="shared" si="82"/>
        <v>0</v>
      </c>
      <c r="BQ77" s="135">
        <f t="shared" si="63"/>
        <v>1700000000</v>
      </c>
      <c r="BR77" s="135">
        <f t="shared" si="64"/>
        <v>335741465</v>
      </c>
      <c r="BS77" s="135">
        <f t="shared" si="65"/>
        <v>-1364258535</v>
      </c>
      <c r="BT77" s="132"/>
      <c r="BU77" s="132"/>
      <c r="BV77" s="186">
        <f t="shared" si="83"/>
        <v>0</v>
      </c>
      <c r="BW77" s="187">
        <f t="shared" si="87"/>
        <v>0</v>
      </c>
      <c r="BX77" s="187">
        <f t="shared" si="87"/>
        <v>0</v>
      </c>
      <c r="BY77" s="187">
        <f t="shared" si="87"/>
        <v>0</v>
      </c>
      <c r="BZ77" s="187">
        <f t="shared" si="84"/>
        <v>1700000000</v>
      </c>
      <c r="CA77" s="187">
        <f t="shared" si="85"/>
        <v>335741465</v>
      </c>
      <c r="CB77" s="187">
        <f t="shared" si="86"/>
        <v>-1364258535</v>
      </c>
    </row>
    <row r="78" spans="1:80">
      <c r="A78" s="13"/>
      <c r="B78" s="385" t="s">
        <v>271</v>
      </c>
      <c r="C78" s="185"/>
      <c r="D78" s="185"/>
      <c r="E78" s="186"/>
      <c r="F78" s="185"/>
      <c r="G78" s="185"/>
      <c r="H78" s="186"/>
      <c r="I78" s="132"/>
      <c r="J78" s="132"/>
      <c r="K78" s="186"/>
      <c r="L78" s="185"/>
      <c r="M78" s="185"/>
      <c r="N78" s="186"/>
      <c r="O78" s="132"/>
      <c r="P78" s="132"/>
      <c r="Q78" s="186"/>
      <c r="R78" s="185"/>
      <c r="S78" s="185"/>
      <c r="T78" s="186"/>
      <c r="U78" s="132"/>
      <c r="V78" s="132"/>
      <c r="W78" s="186"/>
      <c r="X78" s="132"/>
      <c r="Y78" s="132"/>
      <c r="Z78" s="186"/>
      <c r="AA78" s="132">
        <v>15421108200</v>
      </c>
      <c r="AB78" s="132">
        <v>7062167447</v>
      </c>
      <c r="AC78" s="186"/>
      <c r="AD78" s="185"/>
      <c r="AE78" s="185"/>
      <c r="AF78" s="186"/>
      <c r="AG78" s="132"/>
      <c r="AH78" s="132"/>
      <c r="AI78" s="186"/>
      <c r="AJ78" s="185"/>
      <c r="AK78" s="185"/>
      <c r="AL78" s="186"/>
      <c r="AM78" s="132"/>
      <c r="AN78" s="132"/>
      <c r="AO78" s="186"/>
      <c r="AP78" s="132"/>
      <c r="AQ78" s="132"/>
      <c r="AR78" s="186"/>
      <c r="AS78" s="186"/>
      <c r="AT78" s="186"/>
      <c r="AU78" s="186"/>
      <c r="AV78" s="186"/>
      <c r="AW78" s="186"/>
      <c r="AX78" s="186"/>
      <c r="AY78" s="186"/>
      <c r="AZ78" s="186"/>
      <c r="BA78" s="186"/>
      <c r="BB78" s="132"/>
      <c r="BC78" s="132"/>
      <c r="BD78" s="186"/>
      <c r="BE78" s="132"/>
      <c r="BF78" s="132"/>
      <c r="BG78" s="186"/>
      <c r="BH78" s="132"/>
      <c r="BI78" s="132"/>
      <c r="BJ78" s="186"/>
      <c r="BK78" s="186"/>
      <c r="BL78" s="186"/>
      <c r="BM78" s="186"/>
      <c r="BN78" s="132"/>
      <c r="BO78" s="132"/>
      <c r="BP78" s="186"/>
      <c r="BQ78" s="135">
        <f t="shared" si="63"/>
        <v>15421108200</v>
      </c>
      <c r="BR78" s="135">
        <f t="shared" si="64"/>
        <v>7062167447</v>
      </c>
      <c r="BS78" s="135">
        <f t="shared" si="65"/>
        <v>0</v>
      </c>
      <c r="BT78" s="132"/>
      <c r="BU78" s="132"/>
      <c r="BV78" s="186"/>
      <c r="BW78" s="187"/>
      <c r="BX78" s="187"/>
      <c r="BY78" s="187"/>
      <c r="BZ78" s="187">
        <f t="shared" si="84"/>
        <v>15421108200</v>
      </c>
      <c r="CA78" s="187">
        <f t="shared" si="85"/>
        <v>7062167447</v>
      </c>
      <c r="CB78" s="187"/>
    </row>
    <row r="79" spans="1:80" s="188" customFormat="1">
      <c r="A79" s="57">
        <v>70</v>
      </c>
      <c r="B79" s="58" t="s">
        <v>62</v>
      </c>
      <c r="C79" s="146">
        <f>SUM(C80:C86)</f>
        <v>1333720800</v>
      </c>
      <c r="D79" s="146">
        <f>SUM(D80:D86)</f>
        <v>1164745600</v>
      </c>
      <c r="E79" s="176">
        <f t="shared" si="66"/>
        <v>-168975200</v>
      </c>
      <c r="F79" s="146">
        <f>SUM(F80:F86)</f>
        <v>3942251900</v>
      </c>
      <c r="G79" s="146">
        <f>SUM(G80:G86)</f>
        <v>2879736400</v>
      </c>
      <c r="H79" s="176">
        <f t="shared" si="67"/>
        <v>-1062515500</v>
      </c>
      <c r="I79" s="88">
        <f>SUM(I80:I86)</f>
        <v>771473500</v>
      </c>
      <c r="J79" s="88">
        <f>SUM(J80:J86)</f>
        <v>747447078</v>
      </c>
      <c r="K79" s="176">
        <f t="shared" si="68"/>
        <v>-24026422</v>
      </c>
      <c r="L79" s="146">
        <f>SUM(L80:L86)</f>
        <v>239854700</v>
      </c>
      <c r="M79" s="146">
        <f>SUM(M80:M86)</f>
        <v>143119600</v>
      </c>
      <c r="N79" s="176">
        <f t="shared" si="69"/>
        <v>-96735100</v>
      </c>
      <c r="O79" s="88">
        <f>SUM(O80:O86)</f>
        <v>971576000</v>
      </c>
      <c r="P79" s="88">
        <f>SUM(P80:P86)</f>
        <v>717348400</v>
      </c>
      <c r="Q79" s="176">
        <f t="shared" si="70"/>
        <v>-254227600</v>
      </c>
      <c r="R79" s="146">
        <f>SUM(R80:R86)</f>
        <v>314025600</v>
      </c>
      <c r="S79" s="146">
        <f>SUM(S80:S86)</f>
        <v>242175000</v>
      </c>
      <c r="T79" s="176">
        <f t="shared" si="71"/>
        <v>-71850600</v>
      </c>
      <c r="U79" s="88">
        <f>SUM(U80:U86)</f>
        <v>73200000</v>
      </c>
      <c r="V79" s="88">
        <f>SUM(V80:V86)</f>
        <v>27200000</v>
      </c>
      <c r="W79" s="176">
        <f t="shared" si="72"/>
        <v>-46000000</v>
      </c>
      <c r="X79" s="88">
        <f>SUM(X80:X86)</f>
        <v>0</v>
      </c>
      <c r="Y79" s="88">
        <f>SUM(Y80:Y86)</f>
        <v>0</v>
      </c>
      <c r="Z79" s="176">
        <f t="shared" si="73"/>
        <v>0</v>
      </c>
      <c r="AA79" s="88">
        <f>SUM(AA80:AA86)</f>
        <v>25348810000</v>
      </c>
      <c r="AB79" s="88">
        <f>SUM(AB80:AB86)</f>
        <v>13404631299</v>
      </c>
      <c r="AC79" s="176">
        <f t="shared" si="74"/>
        <v>-11944178701</v>
      </c>
      <c r="AD79" s="146">
        <f>SUM(AD80:AD86)</f>
        <v>45741400</v>
      </c>
      <c r="AE79" s="146">
        <f>SUM(AE80:AE86)</f>
        <v>45741400</v>
      </c>
      <c r="AF79" s="176">
        <f t="shared" si="75"/>
        <v>0</v>
      </c>
      <c r="AG79" s="88">
        <f>SUM(AG80:AG86)</f>
        <v>117624800</v>
      </c>
      <c r="AH79" s="88">
        <f>SUM(AH80:AH86)</f>
        <v>117624800</v>
      </c>
      <c r="AI79" s="176">
        <f t="shared" si="76"/>
        <v>0</v>
      </c>
      <c r="AJ79" s="146">
        <f>SUM(AJ80:AJ86)</f>
        <v>44906900</v>
      </c>
      <c r="AK79" s="146">
        <f>SUM(AK80:AK86)</f>
        <v>44906900</v>
      </c>
      <c r="AL79" s="176">
        <f t="shared" si="77"/>
        <v>0</v>
      </c>
      <c r="AM79" s="88">
        <f>SUM(AM80:AM86)</f>
        <v>324735000</v>
      </c>
      <c r="AN79" s="88">
        <f>SUM(AN80:AN86)</f>
        <v>324735000</v>
      </c>
      <c r="AO79" s="176">
        <f t="shared" si="78"/>
        <v>0</v>
      </c>
      <c r="AP79" s="88">
        <f>SUM(AP80:AP86)</f>
        <v>177694700</v>
      </c>
      <c r="AQ79" s="88">
        <f>SUM(AQ80:AQ86)</f>
        <v>177694700</v>
      </c>
      <c r="AR79" s="176">
        <f t="shared" si="79"/>
        <v>0</v>
      </c>
      <c r="AS79" s="88">
        <f>SUM(AS80:AS86)</f>
        <v>668150700</v>
      </c>
      <c r="AT79" s="88">
        <f>SUM(AT80:AT86)</f>
        <v>668150700</v>
      </c>
      <c r="AU79" s="176">
        <f t="shared" ref="AU79:AU107" si="88">SUM(AT79-AS79)</f>
        <v>0</v>
      </c>
      <c r="AV79" s="88">
        <f>SUM(AV80:AV86)</f>
        <v>216900000</v>
      </c>
      <c r="AW79" s="88">
        <f>SUM(AW80:AW86)</f>
        <v>216900000</v>
      </c>
      <c r="AX79" s="176">
        <f t="shared" ref="AX79" si="89">SUM(AW79-AV79)</f>
        <v>0</v>
      </c>
      <c r="AY79" s="88">
        <f>SUM(AY80:AY86)</f>
        <v>37904600</v>
      </c>
      <c r="AZ79" s="88">
        <f>SUM(AZ80:AZ86)</f>
        <v>37904600</v>
      </c>
      <c r="BA79" s="176">
        <f t="shared" ref="BA79:BA107" si="90">SUM(AZ79-AY79)</f>
        <v>0</v>
      </c>
      <c r="BB79" s="88">
        <f>SUM(BB80:BB86)</f>
        <v>4665587400</v>
      </c>
      <c r="BC79" s="88">
        <f>SUM(BC80:BC86)</f>
        <v>0</v>
      </c>
      <c r="BD79" s="176">
        <f t="shared" si="80"/>
        <v>-4665587400</v>
      </c>
      <c r="BE79" s="88">
        <f>SUM(BE80:BE86)</f>
        <v>198234600</v>
      </c>
      <c r="BF79" s="88">
        <f>SUM(BF80:BF86)</f>
        <v>0</v>
      </c>
      <c r="BG79" s="176">
        <f t="shared" si="81"/>
        <v>-198234600</v>
      </c>
      <c r="BH79" s="88">
        <f>SUM(BH80:BH86)</f>
        <v>51814100</v>
      </c>
      <c r="BI79" s="88">
        <f>SUM(BI80:BI86)</f>
        <v>0</v>
      </c>
      <c r="BJ79" s="176">
        <f t="shared" si="60"/>
        <v>-51814100</v>
      </c>
      <c r="BK79" s="88">
        <f>SUM(BK80:BK86)</f>
        <v>406243800</v>
      </c>
      <c r="BL79" s="88">
        <f>SUM(BL80:BL86)</f>
        <v>0</v>
      </c>
      <c r="BM79" s="176">
        <f t="shared" ref="BM79" si="91">SUM(BL79-BK79)</f>
        <v>-406243800</v>
      </c>
      <c r="BN79" s="88">
        <f>SUM(BN80:BN86)</f>
        <v>214790700</v>
      </c>
      <c r="BO79" s="88">
        <f>SUM(BO80:BO86)</f>
        <v>180256600</v>
      </c>
      <c r="BP79" s="176">
        <f t="shared" si="82"/>
        <v>-34534100</v>
      </c>
      <c r="BQ79" s="90">
        <f t="shared" si="63"/>
        <v>40165241200</v>
      </c>
      <c r="BR79" s="90">
        <f t="shared" si="64"/>
        <v>21140318077</v>
      </c>
      <c r="BS79" s="90">
        <f t="shared" si="65"/>
        <v>-19024923123</v>
      </c>
      <c r="BT79" s="131">
        <f>SUM(BT80:BT86)</f>
        <v>12959806400</v>
      </c>
      <c r="BU79" s="131">
        <f>SUM(BU80:BU86)</f>
        <v>14871373450.75</v>
      </c>
      <c r="BV79" s="305">
        <f t="shared" si="83"/>
        <v>1911567050.75</v>
      </c>
      <c r="BW79" s="90">
        <f t="shared" si="87"/>
        <v>12959806400</v>
      </c>
      <c r="BX79" s="90">
        <f t="shared" si="87"/>
        <v>14871373450.75</v>
      </c>
      <c r="BY79" s="90">
        <f t="shared" si="87"/>
        <v>1911567050.75</v>
      </c>
      <c r="BZ79" s="163">
        <f t="shared" si="84"/>
        <v>53125047600</v>
      </c>
      <c r="CA79" s="90">
        <f t="shared" si="85"/>
        <v>36011691527.75</v>
      </c>
      <c r="CB79" s="90">
        <f t="shared" si="86"/>
        <v>-17113356072.25</v>
      </c>
    </row>
    <row r="80" spans="1:80">
      <c r="A80" s="13">
        <v>71</v>
      </c>
      <c r="B80" s="15" t="s">
        <v>64</v>
      </c>
      <c r="C80" s="185"/>
      <c r="D80" s="185"/>
      <c r="E80" s="186">
        <f t="shared" si="66"/>
        <v>0</v>
      </c>
      <c r="F80" s="185"/>
      <c r="G80" s="185"/>
      <c r="H80" s="186">
        <f t="shared" si="67"/>
        <v>0</v>
      </c>
      <c r="I80" s="132">
        <v>72000000</v>
      </c>
      <c r="J80" s="132">
        <v>72602378</v>
      </c>
      <c r="K80" s="186">
        <f t="shared" si="68"/>
        <v>602378</v>
      </c>
      <c r="L80" s="185"/>
      <c r="M80" s="185"/>
      <c r="N80" s="186">
        <f t="shared" si="69"/>
        <v>0</v>
      </c>
      <c r="O80" s="132"/>
      <c r="P80" s="132"/>
      <c r="Q80" s="186">
        <f t="shared" si="70"/>
        <v>0</v>
      </c>
      <c r="R80" s="185">
        <v>0</v>
      </c>
      <c r="S80" s="185">
        <v>175000</v>
      </c>
      <c r="T80" s="186">
        <f t="shared" si="71"/>
        <v>175000</v>
      </c>
      <c r="U80" s="132"/>
      <c r="V80" s="132"/>
      <c r="W80" s="186">
        <f t="shared" si="72"/>
        <v>0</v>
      </c>
      <c r="X80" s="132"/>
      <c r="Y80" s="132"/>
      <c r="Z80" s="186">
        <f t="shared" si="73"/>
        <v>0</v>
      </c>
      <c r="AA80" s="132"/>
      <c r="AB80" s="132"/>
      <c r="AC80" s="186">
        <f t="shared" si="74"/>
        <v>0</v>
      </c>
      <c r="AD80" s="185"/>
      <c r="AE80" s="185"/>
      <c r="AF80" s="186">
        <f t="shared" si="75"/>
        <v>0</v>
      </c>
      <c r="AG80" s="132"/>
      <c r="AH80" s="132"/>
      <c r="AI80" s="186">
        <f t="shared" si="76"/>
        <v>0</v>
      </c>
      <c r="AJ80" s="185"/>
      <c r="AK80" s="185"/>
      <c r="AL80" s="186">
        <f t="shared" si="77"/>
        <v>0</v>
      </c>
      <c r="AM80" s="132"/>
      <c r="AN80" s="132"/>
      <c r="AO80" s="186">
        <f t="shared" si="78"/>
        <v>0</v>
      </c>
      <c r="AP80" s="132"/>
      <c r="AQ80" s="132"/>
      <c r="AR80" s="186">
        <f t="shared" si="79"/>
        <v>0</v>
      </c>
      <c r="AS80" s="186"/>
      <c r="AT80" s="186"/>
      <c r="AU80" s="186">
        <f t="shared" si="88"/>
        <v>0</v>
      </c>
      <c r="AV80" s="186"/>
      <c r="AW80" s="186"/>
      <c r="AX80" s="186"/>
      <c r="AY80" s="186"/>
      <c r="AZ80" s="186"/>
      <c r="BA80" s="186">
        <f t="shared" si="90"/>
        <v>0</v>
      </c>
      <c r="BB80" s="132"/>
      <c r="BC80" s="132"/>
      <c r="BD80" s="186">
        <f t="shared" si="80"/>
        <v>0</v>
      </c>
      <c r="BE80" s="132"/>
      <c r="BF80" s="132"/>
      <c r="BG80" s="186">
        <f t="shared" si="81"/>
        <v>0</v>
      </c>
      <c r="BH80" s="132"/>
      <c r="BI80" s="132"/>
      <c r="BJ80" s="186">
        <f t="shared" si="60"/>
        <v>0</v>
      </c>
      <c r="BK80" s="186"/>
      <c r="BL80" s="186"/>
      <c r="BM80" s="186"/>
      <c r="BN80" s="132">
        <v>4200000</v>
      </c>
      <c r="BO80" s="132">
        <v>5180000</v>
      </c>
      <c r="BP80" s="186">
        <f t="shared" si="82"/>
        <v>980000</v>
      </c>
      <c r="BQ80" s="135">
        <f t="shared" si="63"/>
        <v>76200000</v>
      </c>
      <c r="BR80" s="135">
        <f t="shared" si="64"/>
        <v>77957378</v>
      </c>
      <c r="BS80" s="135">
        <f t="shared" si="65"/>
        <v>1757378</v>
      </c>
      <c r="BT80" s="132"/>
      <c r="BU80" s="132"/>
      <c r="BV80" s="186">
        <f t="shared" si="83"/>
        <v>0</v>
      </c>
      <c r="BW80" s="187">
        <f t="shared" si="87"/>
        <v>0</v>
      </c>
      <c r="BX80" s="187">
        <f t="shared" si="87"/>
        <v>0</v>
      </c>
      <c r="BY80" s="187">
        <f t="shared" si="87"/>
        <v>0</v>
      </c>
      <c r="BZ80" s="187">
        <f t="shared" si="84"/>
        <v>76200000</v>
      </c>
      <c r="CA80" s="187">
        <f t="shared" si="85"/>
        <v>77957378</v>
      </c>
      <c r="CB80" s="187">
        <f t="shared" si="86"/>
        <v>1757378</v>
      </c>
    </row>
    <row r="81" spans="1:84">
      <c r="A81" s="13">
        <v>72</v>
      </c>
      <c r="B81" s="15" t="s">
        <v>63</v>
      </c>
      <c r="C81" s="185"/>
      <c r="D81" s="185"/>
      <c r="E81" s="186">
        <f t="shared" si="66"/>
        <v>0</v>
      </c>
      <c r="F81" s="185"/>
      <c r="G81" s="185">
        <v>0</v>
      </c>
      <c r="H81" s="186">
        <f t="shared" si="67"/>
        <v>0</v>
      </c>
      <c r="I81" s="132"/>
      <c r="J81" s="132"/>
      <c r="K81" s="186">
        <f t="shared" si="68"/>
        <v>0</v>
      </c>
      <c r="L81" s="185"/>
      <c r="M81" s="185"/>
      <c r="N81" s="186">
        <f t="shared" si="69"/>
        <v>0</v>
      </c>
      <c r="O81" s="132">
        <v>180000</v>
      </c>
      <c r="P81" s="132">
        <v>1300000</v>
      </c>
      <c r="Q81" s="186">
        <f t="shared" si="70"/>
        <v>1120000</v>
      </c>
      <c r="R81" s="185"/>
      <c r="S81" s="185"/>
      <c r="T81" s="186">
        <f t="shared" si="71"/>
        <v>0</v>
      </c>
      <c r="U81" s="132"/>
      <c r="V81" s="132"/>
      <c r="W81" s="186">
        <f t="shared" si="72"/>
        <v>0</v>
      </c>
      <c r="X81" s="132"/>
      <c r="Y81" s="132"/>
      <c r="Z81" s="186">
        <f t="shared" si="73"/>
        <v>0</v>
      </c>
      <c r="AA81" s="132">
        <v>35000000</v>
      </c>
      <c r="AB81" s="132">
        <v>68365506</v>
      </c>
      <c r="AC81" s="186">
        <f t="shared" si="74"/>
        <v>33365506</v>
      </c>
      <c r="AD81" s="185"/>
      <c r="AE81" s="185"/>
      <c r="AF81" s="186">
        <f t="shared" si="75"/>
        <v>0</v>
      </c>
      <c r="AG81" s="132"/>
      <c r="AH81" s="132"/>
      <c r="AI81" s="186">
        <f t="shared" si="76"/>
        <v>0</v>
      </c>
      <c r="AJ81" s="185"/>
      <c r="AK81" s="185"/>
      <c r="AL81" s="186">
        <f t="shared" si="77"/>
        <v>0</v>
      </c>
      <c r="AM81" s="132"/>
      <c r="AN81" s="132"/>
      <c r="AO81" s="186">
        <f t="shared" si="78"/>
        <v>0</v>
      </c>
      <c r="AP81" s="132"/>
      <c r="AQ81" s="132"/>
      <c r="AR81" s="186">
        <f t="shared" si="79"/>
        <v>0</v>
      </c>
      <c r="AS81" s="186"/>
      <c r="AT81" s="186"/>
      <c r="AU81" s="186">
        <f t="shared" si="88"/>
        <v>0</v>
      </c>
      <c r="AV81" s="186"/>
      <c r="AW81" s="186"/>
      <c r="AX81" s="186"/>
      <c r="AY81" s="186"/>
      <c r="AZ81" s="186"/>
      <c r="BA81" s="186">
        <f t="shared" si="90"/>
        <v>0</v>
      </c>
      <c r="BB81" s="132"/>
      <c r="BC81" s="132"/>
      <c r="BD81" s="186">
        <f t="shared" si="80"/>
        <v>0</v>
      </c>
      <c r="BE81" s="132"/>
      <c r="BF81" s="132"/>
      <c r="BG81" s="186">
        <f t="shared" si="81"/>
        <v>0</v>
      </c>
      <c r="BH81" s="132"/>
      <c r="BI81" s="132"/>
      <c r="BJ81" s="186">
        <f t="shared" si="60"/>
        <v>0</v>
      </c>
      <c r="BK81" s="186"/>
      <c r="BL81" s="186"/>
      <c r="BM81" s="186"/>
      <c r="BN81" s="132"/>
      <c r="BO81" s="132"/>
      <c r="BP81" s="186">
        <f t="shared" si="82"/>
        <v>0</v>
      </c>
      <c r="BQ81" s="135">
        <f t="shared" si="63"/>
        <v>35180000</v>
      </c>
      <c r="BR81" s="135">
        <f t="shared" si="64"/>
        <v>69665506</v>
      </c>
      <c r="BS81" s="135">
        <f t="shared" si="65"/>
        <v>34485506</v>
      </c>
      <c r="BT81" s="132">
        <v>0</v>
      </c>
      <c r="BU81" s="132">
        <v>6896000</v>
      </c>
      <c r="BV81" s="186">
        <f t="shared" si="83"/>
        <v>6896000</v>
      </c>
      <c r="BW81" s="187">
        <f t="shared" si="87"/>
        <v>0</v>
      </c>
      <c r="BX81" s="187">
        <f t="shared" si="87"/>
        <v>6896000</v>
      </c>
      <c r="BY81" s="187">
        <f t="shared" si="87"/>
        <v>6896000</v>
      </c>
      <c r="BZ81" s="187">
        <f t="shared" si="84"/>
        <v>35180000</v>
      </c>
      <c r="CA81" s="187">
        <f t="shared" si="85"/>
        <v>76561506</v>
      </c>
      <c r="CB81" s="187">
        <f t="shared" si="86"/>
        <v>41381506</v>
      </c>
    </row>
    <row r="82" spans="1:84">
      <c r="A82" s="13">
        <v>73</v>
      </c>
      <c r="B82" s="15" t="s">
        <v>76</v>
      </c>
      <c r="C82" s="185"/>
      <c r="D82" s="185"/>
      <c r="E82" s="186">
        <f t="shared" si="66"/>
        <v>0</v>
      </c>
      <c r="F82" s="185"/>
      <c r="G82" s="185"/>
      <c r="H82" s="186">
        <f t="shared" si="67"/>
        <v>0</v>
      </c>
      <c r="I82" s="132"/>
      <c r="J82" s="132"/>
      <c r="K82" s="186">
        <f t="shared" si="68"/>
        <v>0</v>
      </c>
      <c r="L82" s="185"/>
      <c r="M82" s="185"/>
      <c r="N82" s="186">
        <f t="shared" si="69"/>
        <v>0</v>
      </c>
      <c r="O82" s="132"/>
      <c r="P82" s="132"/>
      <c r="Q82" s="186">
        <f t="shared" si="70"/>
        <v>0</v>
      </c>
      <c r="R82" s="185"/>
      <c r="S82" s="185"/>
      <c r="T82" s="186">
        <f t="shared" si="71"/>
        <v>0</v>
      </c>
      <c r="U82" s="132"/>
      <c r="V82" s="132"/>
      <c r="W82" s="186">
        <f t="shared" si="72"/>
        <v>0</v>
      </c>
      <c r="X82" s="132"/>
      <c r="Y82" s="132"/>
      <c r="Z82" s="186">
        <f t="shared" si="73"/>
        <v>0</v>
      </c>
      <c r="AA82" s="132">
        <v>250000000</v>
      </c>
      <c r="AB82" s="132">
        <v>0</v>
      </c>
      <c r="AC82" s="186">
        <f t="shared" si="74"/>
        <v>-250000000</v>
      </c>
      <c r="AD82" s="185"/>
      <c r="AE82" s="185"/>
      <c r="AF82" s="186">
        <f t="shared" si="75"/>
        <v>0</v>
      </c>
      <c r="AG82" s="132"/>
      <c r="AH82" s="132"/>
      <c r="AI82" s="186">
        <f t="shared" si="76"/>
        <v>0</v>
      </c>
      <c r="AJ82" s="185"/>
      <c r="AK82" s="185"/>
      <c r="AL82" s="186">
        <f t="shared" si="77"/>
        <v>0</v>
      </c>
      <c r="AM82" s="132"/>
      <c r="AN82" s="132"/>
      <c r="AO82" s="186">
        <f t="shared" si="78"/>
        <v>0</v>
      </c>
      <c r="AP82" s="132"/>
      <c r="AQ82" s="132"/>
      <c r="AR82" s="186">
        <f t="shared" si="79"/>
        <v>0</v>
      </c>
      <c r="AS82" s="186"/>
      <c r="AT82" s="186"/>
      <c r="AU82" s="186">
        <f t="shared" si="88"/>
        <v>0</v>
      </c>
      <c r="AV82" s="186"/>
      <c r="AW82" s="186"/>
      <c r="AX82" s="186"/>
      <c r="AY82" s="186"/>
      <c r="AZ82" s="186"/>
      <c r="BA82" s="186">
        <f t="shared" si="90"/>
        <v>0</v>
      </c>
      <c r="BB82" s="132"/>
      <c r="BC82" s="132"/>
      <c r="BD82" s="186">
        <f t="shared" si="80"/>
        <v>0</v>
      </c>
      <c r="BE82" s="132"/>
      <c r="BF82" s="132"/>
      <c r="BG82" s="186">
        <f t="shared" si="81"/>
        <v>0</v>
      </c>
      <c r="BH82" s="132"/>
      <c r="BI82" s="132"/>
      <c r="BJ82" s="186">
        <f t="shared" si="60"/>
        <v>0</v>
      </c>
      <c r="BK82" s="186"/>
      <c r="BL82" s="186"/>
      <c r="BM82" s="186"/>
      <c r="BN82" s="132"/>
      <c r="BO82" s="132"/>
      <c r="BP82" s="186">
        <f t="shared" si="82"/>
        <v>0</v>
      </c>
      <c r="BQ82" s="135">
        <f t="shared" si="63"/>
        <v>250000000</v>
      </c>
      <c r="BR82" s="135">
        <f t="shared" si="64"/>
        <v>0</v>
      </c>
      <c r="BS82" s="135">
        <f t="shared" si="65"/>
        <v>-250000000</v>
      </c>
      <c r="BT82" s="132"/>
      <c r="BU82" s="132">
        <v>1442274752.75</v>
      </c>
      <c r="BV82" s="186">
        <f t="shared" si="83"/>
        <v>1442274752.75</v>
      </c>
      <c r="BW82" s="187">
        <f t="shared" si="87"/>
        <v>0</v>
      </c>
      <c r="BX82" s="187">
        <f t="shared" si="87"/>
        <v>1442274752.75</v>
      </c>
      <c r="BY82" s="187">
        <f t="shared" si="87"/>
        <v>1442274752.75</v>
      </c>
      <c r="BZ82" s="187">
        <f t="shared" si="84"/>
        <v>250000000</v>
      </c>
      <c r="CA82" s="187">
        <f t="shared" si="85"/>
        <v>1442274752.75</v>
      </c>
      <c r="CB82" s="187">
        <f t="shared" si="86"/>
        <v>1192274752.75</v>
      </c>
    </row>
    <row r="83" spans="1:84">
      <c r="A83" s="13">
        <v>74</v>
      </c>
      <c r="B83" s="15" t="s">
        <v>175</v>
      </c>
      <c r="C83" s="185"/>
      <c r="D83" s="185"/>
      <c r="E83" s="186">
        <f t="shared" si="66"/>
        <v>0</v>
      </c>
      <c r="F83" s="185"/>
      <c r="G83" s="185"/>
      <c r="H83" s="186">
        <f t="shared" si="67"/>
        <v>0</v>
      </c>
      <c r="I83" s="132"/>
      <c r="J83" s="132"/>
      <c r="K83" s="186">
        <f t="shared" si="68"/>
        <v>0</v>
      </c>
      <c r="L83" s="185"/>
      <c r="M83" s="185"/>
      <c r="N83" s="186">
        <f t="shared" si="69"/>
        <v>0</v>
      </c>
      <c r="O83" s="132"/>
      <c r="P83" s="132"/>
      <c r="Q83" s="186">
        <f t="shared" si="70"/>
        <v>0</v>
      </c>
      <c r="R83" s="185"/>
      <c r="S83" s="185"/>
      <c r="T83" s="186">
        <f t="shared" si="71"/>
        <v>0</v>
      </c>
      <c r="U83" s="132"/>
      <c r="V83" s="132"/>
      <c r="W83" s="186">
        <f t="shared" si="72"/>
        <v>0</v>
      </c>
      <c r="X83" s="132"/>
      <c r="Y83" s="132"/>
      <c r="Z83" s="186">
        <f t="shared" si="73"/>
        <v>0</v>
      </c>
      <c r="AA83" s="132"/>
      <c r="AB83" s="132"/>
      <c r="AC83" s="186">
        <f t="shared" si="74"/>
        <v>0</v>
      </c>
      <c r="AD83" s="185"/>
      <c r="AE83" s="185"/>
      <c r="AF83" s="186">
        <f t="shared" si="75"/>
        <v>0</v>
      </c>
      <c r="AG83" s="132"/>
      <c r="AH83" s="132"/>
      <c r="AI83" s="186">
        <f t="shared" si="76"/>
        <v>0</v>
      </c>
      <c r="AJ83" s="185"/>
      <c r="AK83" s="185"/>
      <c r="AL83" s="186">
        <f t="shared" si="77"/>
        <v>0</v>
      </c>
      <c r="AM83" s="132"/>
      <c r="AN83" s="132"/>
      <c r="AO83" s="186">
        <f t="shared" si="78"/>
        <v>0</v>
      </c>
      <c r="AP83" s="132"/>
      <c r="AQ83" s="132"/>
      <c r="AR83" s="186">
        <f t="shared" si="79"/>
        <v>0</v>
      </c>
      <c r="AS83" s="186"/>
      <c r="AT83" s="186"/>
      <c r="AU83" s="186">
        <f t="shared" si="88"/>
        <v>0</v>
      </c>
      <c r="AV83" s="186"/>
      <c r="AW83" s="186"/>
      <c r="AX83" s="186"/>
      <c r="AY83" s="186"/>
      <c r="AZ83" s="186"/>
      <c r="BA83" s="186">
        <f t="shared" si="90"/>
        <v>0</v>
      </c>
      <c r="BB83" s="132"/>
      <c r="BC83" s="132"/>
      <c r="BD83" s="186">
        <f t="shared" si="80"/>
        <v>0</v>
      </c>
      <c r="BE83" s="132"/>
      <c r="BF83" s="132"/>
      <c r="BG83" s="186">
        <f t="shared" si="81"/>
        <v>0</v>
      </c>
      <c r="BH83" s="132"/>
      <c r="BI83" s="132"/>
      <c r="BJ83" s="186">
        <f t="shared" si="60"/>
        <v>0</v>
      </c>
      <c r="BK83" s="186"/>
      <c r="BL83" s="186"/>
      <c r="BM83" s="186"/>
      <c r="BN83" s="132"/>
      <c r="BO83" s="132"/>
      <c r="BP83" s="186">
        <f t="shared" si="82"/>
        <v>0</v>
      </c>
      <c r="BQ83" s="135">
        <f t="shared" si="63"/>
        <v>0</v>
      </c>
      <c r="BR83" s="135">
        <f t="shared" si="64"/>
        <v>0</v>
      </c>
      <c r="BS83" s="135">
        <f t="shared" si="65"/>
        <v>0</v>
      </c>
      <c r="BT83" s="132"/>
      <c r="BU83" s="132"/>
      <c r="BV83" s="186">
        <f t="shared" si="83"/>
        <v>0</v>
      </c>
      <c r="BW83" s="187">
        <f>SUM(BT83)</f>
        <v>0</v>
      </c>
      <c r="BX83" s="187">
        <f>SUM(BU83)</f>
        <v>0</v>
      </c>
      <c r="BY83" s="187">
        <f>SUM(BV83)</f>
        <v>0</v>
      </c>
      <c r="BZ83" s="187">
        <f t="shared" si="84"/>
        <v>0</v>
      </c>
      <c r="CA83" s="187">
        <f t="shared" si="85"/>
        <v>0</v>
      </c>
      <c r="CB83" s="187">
        <f t="shared" si="86"/>
        <v>0</v>
      </c>
    </row>
    <row r="84" spans="1:84">
      <c r="A84" s="13">
        <v>75</v>
      </c>
      <c r="B84" s="15" t="s">
        <v>65</v>
      </c>
      <c r="C84" s="185"/>
      <c r="D84" s="185"/>
      <c r="E84" s="186">
        <f t="shared" si="66"/>
        <v>0</v>
      </c>
      <c r="F84" s="185"/>
      <c r="G84" s="185"/>
      <c r="H84" s="186">
        <f t="shared" si="67"/>
        <v>0</v>
      </c>
      <c r="I84" s="132"/>
      <c r="J84" s="132"/>
      <c r="K84" s="186">
        <f t="shared" si="68"/>
        <v>0</v>
      </c>
      <c r="L84" s="185"/>
      <c r="M84" s="185"/>
      <c r="N84" s="186">
        <f t="shared" si="69"/>
        <v>0</v>
      </c>
      <c r="O84" s="132"/>
      <c r="P84" s="132"/>
      <c r="Q84" s="186">
        <f t="shared" si="70"/>
        <v>0</v>
      </c>
      <c r="R84" s="185"/>
      <c r="S84" s="185"/>
      <c r="T84" s="186">
        <f t="shared" si="71"/>
        <v>0</v>
      </c>
      <c r="U84" s="132"/>
      <c r="V84" s="132"/>
      <c r="W84" s="186">
        <f t="shared" si="72"/>
        <v>0</v>
      </c>
      <c r="X84" s="132"/>
      <c r="Y84" s="132"/>
      <c r="Z84" s="186">
        <f t="shared" si="73"/>
        <v>0</v>
      </c>
      <c r="AA84" s="132"/>
      <c r="AB84" s="132"/>
      <c r="AC84" s="186">
        <f t="shared" si="74"/>
        <v>0</v>
      </c>
      <c r="AD84" s="185"/>
      <c r="AE84" s="185"/>
      <c r="AF84" s="186">
        <f t="shared" si="75"/>
        <v>0</v>
      </c>
      <c r="AG84" s="132"/>
      <c r="AH84" s="132"/>
      <c r="AI84" s="186">
        <f t="shared" si="76"/>
        <v>0</v>
      </c>
      <c r="AJ84" s="185"/>
      <c r="AK84" s="185"/>
      <c r="AL84" s="186">
        <f t="shared" si="77"/>
        <v>0</v>
      </c>
      <c r="AM84" s="132"/>
      <c r="AN84" s="132"/>
      <c r="AO84" s="186">
        <f t="shared" si="78"/>
        <v>0</v>
      </c>
      <c r="AP84" s="132"/>
      <c r="AQ84" s="132"/>
      <c r="AR84" s="186">
        <f t="shared" si="79"/>
        <v>0</v>
      </c>
      <c r="AS84" s="186"/>
      <c r="AT84" s="186"/>
      <c r="AU84" s="186">
        <f t="shared" si="88"/>
        <v>0</v>
      </c>
      <c r="AV84" s="186"/>
      <c r="AW84" s="186"/>
      <c r="AX84" s="186"/>
      <c r="AY84" s="186"/>
      <c r="AZ84" s="186"/>
      <c r="BA84" s="186">
        <f t="shared" si="90"/>
        <v>0</v>
      </c>
      <c r="BB84" s="132"/>
      <c r="BC84" s="132"/>
      <c r="BD84" s="186">
        <f t="shared" si="80"/>
        <v>0</v>
      </c>
      <c r="BE84" s="132"/>
      <c r="BF84" s="132"/>
      <c r="BG84" s="186">
        <f t="shared" si="81"/>
        <v>0</v>
      </c>
      <c r="BH84" s="132"/>
      <c r="BI84" s="132"/>
      <c r="BJ84" s="186">
        <f t="shared" si="60"/>
        <v>0</v>
      </c>
      <c r="BK84" s="186"/>
      <c r="BL84" s="186"/>
      <c r="BM84" s="186"/>
      <c r="BN84" s="132"/>
      <c r="BO84" s="132"/>
      <c r="BP84" s="186">
        <f t="shared" si="82"/>
        <v>0</v>
      </c>
      <c r="BQ84" s="135">
        <f t="shared" si="63"/>
        <v>0</v>
      </c>
      <c r="BR84" s="135">
        <f t="shared" si="64"/>
        <v>0</v>
      </c>
      <c r="BS84" s="135">
        <f t="shared" si="65"/>
        <v>0</v>
      </c>
      <c r="BT84" s="132"/>
      <c r="BU84" s="132"/>
      <c r="BV84" s="186">
        <f t="shared" si="83"/>
        <v>0</v>
      </c>
      <c r="BW84" s="187">
        <f t="shared" si="87"/>
        <v>0</v>
      </c>
      <c r="BX84" s="187">
        <f t="shared" si="87"/>
        <v>0</v>
      </c>
      <c r="BY84" s="187">
        <f t="shared" si="87"/>
        <v>0</v>
      </c>
      <c r="BZ84" s="187">
        <f t="shared" si="84"/>
        <v>0</v>
      </c>
      <c r="CA84" s="187">
        <f t="shared" si="85"/>
        <v>0</v>
      </c>
      <c r="CB84" s="187">
        <f t="shared" si="86"/>
        <v>0</v>
      </c>
    </row>
    <row r="85" spans="1:84">
      <c r="A85" s="13">
        <v>76</v>
      </c>
      <c r="B85" s="15" t="s">
        <v>66</v>
      </c>
      <c r="C85" s="185"/>
      <c r="D85" s="185"/>
      <c r="E85" s="186">
        <f t="shared" si="66"/>
        <v>0</v>
      </c>
      <c r="F85" s="185"/>
      <c r="G85" s="185"/>
      <c r="H85" s="186">
        <f t="shared" si="67"/>
        <v>0</v>
      </c>
      <c r="I85" s="132"/>
      <c r="J85" s="132"/>
      <c r="K85" s="186">
        <f t="shared" si="68"/>
        <v>0</v>
      </c>
      <c r="L85" s="185"/>
      <c r="M85" s="185"/>
      <c r="N85" s="186">
        <f t="shared" si="69"/>
        <v>0</v>
      </c>
      <c r="O85" s="132"/>
      <c r="P85" s="132"/>
      <c r="Q85" s="186">
        <f t="shared" si="70"/>
        <v>0</v>
      </c>
      <c r="R85" s="185"/>
      <c r="S85" s="185"/>
      <c r="T85" s="186">
        <f t="shared" si="71"/>
        <v>0</v>
      </c>
      <c r="U85" s="132"/>
      <c r="V85" s="132"/>
      <c r="W85" s="186">
        <f t="shared" si="72"/>
        <v>0</v>
      </c>
      <c r="X85" s="132"/>
      <c r="Y85" s="132"/>
      <c r="Z85" s="186">
        <f t="shared" si="73"/>
        <v>0</v>
      </c>
      <c r="AA85" s="132"/>
      <c r="AB85" s="132"/>
      <c r="AC85" s="186">
        <f t="shared" si="74"/>
        <v>0</v>
      </c>
      <c r="AD85" s="185"/>
      <c r="AE85" s="185"/>
      <c r="AF85" s="186">
        <f t="shared" si="75"/>
        <v>0</v>
      </c>
      <c r="AG85" s="132"/>
      <c r="AH85" s="132"/>
      <c r="AI85" s="186">
        <f t="shared" si="76"/>
        <v>0</v>
      </c>
      <c r="AJ85" s="185"/>
      <c r="AK85" s="185"/>
      <c r="AL85" s="186">
        <f t="shared" si="77"/>
        <v>0</v>
      </c>
      <c r="AM85" s="132"/>
      <c r="AN85" s="132"/>
      <c r="AO85" s="186">
        <f t="shared" si="78"/>
        <v>0</v>
      </c>
      <c r="AP85" s="132"/>
      <c r="AQ85" s="132"/>
      <c r="AR85" s="186">
        <f t="shared" si="79"/>
        <v>0</v>
      </c>
      <c r="AS85" s="186"/>
      <c r="AT85" s="186"/>
      <c r="AU85" s="186">
        <f t="shared" si="88"/>
        <v>0</v>
      </c>
      <c r="AV85" s="186"/>
      <c r="AW85" s="186"/>
      <c r="AX85" s="186"/>
      <c r="AY85" s="186"/>
      <c r="AZ85" s="186"/>
      <c r="BA85" s="186">
        <f t="shared" si="90"/>
        <v>0</v>
      </c>
      <c r="BB85" s="132"/>
      <c r="BC85" s="132"/>
      <c r="BD85" s="186">
        <f t="shared" si="80"/>
        <v>0</v>
      </c>
      <c r="BE85" s="132"/>
      <c r="BF85" s="132"/>
      <c r="BG85" s="186">
        <f t="shared" si="81"/>
        <v>0</v>
      </c>
      <c r="BH85" s="132"/>
      <c r="BI85" s="132"/>
      <c r="BJ85" s="186">
        <f t="shared" si="60"/>
        <v>0</v>
      </c>
      <c r="BK85" s="186"/>
      <c r="BL85" s="186"/>
      <c r="BM85" s="186"/>
      <c r="BN85" s="132"/>
      <c r="BO85" s="132"/>
      <c r="BP85" s="186">
        <f t="shared" si="82"/>
        <v>0</v>
      </c>
      <c r="BQ85" s="135">
        <f t="shared" si="63"/>
        <v>0</v>
      </c>
      <c r="BR85" s="135">
        <f t="shared" si="64"/>
        <v>0</v>
      </c>
      <c r="BS85" s="135">
        <f t="shared" si="65"/>
        <v>0</v>
      </c>
      <c r="BT85" s="132">
        <v>12959806400</v>
      </c>
      <c r="BU85" s="132">
        <v>13422202698</v>
      </c>
      <c r="BV85" s="186">
        <f t="shared" si="83"/>
        <v>462396298</v>
      </c>
      <c r="BW85" s="187">
        <f>SUM(BT85)</f>
        <v>12959806400</v>
      </c>
      <c r="BX85" s="187">
        <f t="shared" si="87"/>
        <v>13422202698</v>
      </c>
      <c r="BY85" s="187">
        <f t="shared" si="87"/>
        <v>462396298</v>
      </c>
      <c r="BZ85" s="187">
        <f t="shared" si="84"/>
        <v>12959806400</v>
      </c>
      <c r="CA85" s="187">
        <f t="shared" si="85"/>
        <v>13422202698</v>
      </c>
      <c r="CB85" s="187">
        <f t="shared" si="86"/>
        <v>462396298</v>
      </c>
    </row>
    <row r="86" spans="1:84">
      <c r="A86" s="13">
        <v>77</v>
      </c>
      <c r="B86" s="76" t="s">
        <v>182</v>
      </c>
      <c r="C86" s="185">
        <v>1333720800</v>
      </c>
      <c r="D86" s="185">
        <v>1164745600</v>
      </c>
      <c r="E86" s="203">
        <f t="shared" si="66"/>
        <v>-168975200</v>
      </c>
      <c r="F86" s="185">
        <v>3942251900</v>
      </c>
      <c r="G86" s="185">
        <v>2879736400</v>
      </c>
      <c r="H86" s="203">
        <f t="shared" si="67"/>
        <v>-1062515500</v>
      </c>
      <c r="I86" s="185">
        <v>699473500</v>
      </c>
      <c r="J86" s="185">
        <v>674844700</v>
      </c>
      <c r="K86" s="203">
        <f t="shared" si="68"/>
        <v>-24628800</v>
      </c>
      <c r="L86" s="185">
        <v>239854700</v>
      </c>
      <c r="M86" s="185">
        <v>143119600</v>
      </c>
      <c r="N86" s="203">
        <f t="shared" si="69"/>
        <v>-96735100</v>
      </c>
      <c r="O86" s="185">
        <v>971396000</v>
      </c>
      <c r="P86" s="185">
        <v>716048400</v>
      </c>
      <c r="Q86" s="203">
        <f t="shared" si="70"/>
        <v>-255347600</v>
      </c>
      <c r="R86" s="185">
        <v>314025600</v>
      </c>
      <c r="S86" s="185">
        <v>242000000</v>
      </c>
      <c r="T86" s="203">
        <f t="shared" si="71"/>
        <v>-72025600</v>
      </c>
      <c r="U86" s="185">
        <v>73200000</v>
      </c>
      <c r="V86" s="185">
        <v>27200000</v>
      </c>
      <c r="W86" s="203">
        <f t="shared" si="72"/>
        <v>-46000000</v>
      </c>
      <c r="X86" s="185"/>
      <c r="Y86" s="185"/>
      <c r="Z86" s="203">
        <f t="shared" si="73"/>
        <v>0</v>
      </c>
      <c r="AA86" s="185">
        <v>25063810000</v>
      </c>
      <c r="AB86" s="185">
        <v>13336265793</v>
      </c>
      <c r="AC86" s="203">
        <f t="shared" si="74"/>
        <v>-11727544207</v>
      </c>
      <c r="AD86" s="185">
        <v>45741400</v>
      </c>
      <c r="AE86" s="185">
        <v>45741400</v>
      </c>
      <c r="AF86" s="203">
        <f t="shared" si="75"/>
        <v>0</v>
      </c>
      <c r="AG86" s="185">
        <v>117624800</v>
      </c>
      <c r="AH86" s="185">
        <v>117624800</v>
      </c>
      <c r="AI86" s="203">
        <f t="shared" si="76"/>
        <v>0</v>
      </c>
      <c r="AJ86" s="185">
        <v>44906900</v>
      </c>
      <c r="AK86" s="185">
        <v>44906900</v>
      </c>
      <c r="AL86" s="203">
        <f t="shared" si="77"/>
        <v>0</v>
      </c>
      <c r="AM86" s="185">
        <v>324735000</v>
      </c>
      <c r="AN86" s="185">
        <v>324735000</v>
      </c>
      <c r="AO86" s="203">
        <f t="shared" si="78"/>
        <v>0</v>
      </c>
      <c r="AP86" s="185">
        <v>177694700</v>
      </c>
      <c r="AQ86" s="185">
        <v>177694700</v>
      </c>
      <c r="AR86" s="203">
        <f t="shared" si="79"/>
        <v>0</v>
      </c>
      <c r="AS86" s="203">
        <v>668150700</v>
      </c>
      <c r="AT86" s="203">
        <v>668150700</v>
      </c>
      <c r="AU86" s="203">
        <f t="shared" si="88"/>
        <v>0</v>
      </c>
      <c r="AV86" s="203">
        <v>216900000</v>
      </c>
      <c r="AW86" s="203">
        <v>216900000</v>
      </c>
      <c r="AX86" s="203"/>
      <c r="AY86" s="203">
        <v>37904600</v>
      </c>
      <c r="AZ86" s="203">
        <v>37904600</v>
      </c>
      <c r="BA86" s="203">
        <f t="shared" si="90"/>
        <v>0</v>
      </c>
      <c r="BB86" s="185">
        <v>4665587400</v>
      </c>
      <c r="BC86" s="185">
        <v>0</v>
      </c>
      <c r="BD86" s="203">
        <f t="shared" si="80"/>
        <v>-4665587400</v>
      </c>
      <c r="BE86" s="185">
        <v>198234600</v>
      </c>
      <c r="BF86" s="185"/>
      <c r="BG86" s="203">
        <f t="shared" si="81"/>
        <v>-198234600</v>
      </c>
      <c r="BH86" s="185">
        <v>51814100</v>
      </c>
      <c r="BI86" s="185">
        <v>0</v>
      </c>
      <c r="BJ86" s="203">
        <f t="shared" si="60"/>
        <v>-51814100</v>
      </c>
      <c r="BK86" s="203">
        <v>406243800</v>
      </c>
      <c r="BL86" s="203"/>
      <c r="BM86" s="203"/>
      <c r="BN86" s="185">
        <v>210590700</v>
      </c>
      <c r="BO86" s="185">
        <v>175076600</v>
      </c>
      <c r="BP86" s="203">
        <f t="shared" si="82"/>
        <v>-35514100</v>
      </c>
      <c r="BQ86" s="135">
        <f t="shared" si="63"/>
        <v>39803861200</v>
      </c>
      <c r="BR86" s="135">
        <f t="shared" si="64"/>
        <v>20992695193</v>
      </c>
      <c r="BS86" s="135">
        <f t="shared" si="65"/>
        <v>-18404922207</v>
      </c>
      <c r="BT86" s="185"/>
      <c r="BU86" s="185"/>
      <c r="BV86" s="203">
        <f t="shared" si="83"/>
        <v>0</v>
      </c>
      <c r="BW86" s="204">
        <f t="shared" si="87"/>
        <v>0</v>
      </c>
      <c r="BX86" s="204">
        <f t="shared" si="87"/>
        <v>0</v>
      </c>
      <c r="BY86" s="204">
        <f t="shared" si="87"/>
        <v>0</v>
      </c>
      <c r="BZ86" s="204">
        <f t="shared" si="84"/>
        <v>39803861200</v>
      </c>
      <c r="CA86" s="204">
        <f t="shared" si="85"/>
        <v>20992695193</v>
      </c>
      <c r="CB86" s="204">
        <f t="shared" si="86"/>
        <v>-18404922207</v>
      </c>
      <c r="CD86" s="210">
        <f>BQ86-BB86</f>
        <v>35138273800</v>
      </c>
      <c r="CE86" s="210">
        <f>BR86-BC86</f>
        <v>20992695193</v>
      </c>
      <c r="CF86" s="32">
        <f>CE86/CD86*100</f>
        <v>59.743103239749928</v>
      </c>
    </row>
    <row r="87" spans="1:84" s="188" customFormat="1">
      <c r="A87" s="57">
        <v>78</v>
      </c>
      <c r="B87" s="77" t="s">
        <v>67</v>
      </c>
      <c r="C87" s="146">
        <v>1</v>
      </c>
      <c r="D87" s="146">
        <v>1</v>
      </c>
      <c r="E87" s="176">
        <f t="shared" si="66"/>
        <v>0</v>
      </c>
      <c r="F87" s="146">
        <v>1</v>
      </c>
      <c r="G87" s="146">
        <v>1</v>
      </c>
      <c r="H87" s="176">
        <f t="shared" si="67"/>
        <v>0</v>
      </c>
      <c r="I87" s="88">
        <v>1</v>
      </c>
      <c r="J87" s="88">
        <v>1</v>
      </c>
      <c r="K87" s="176">
        <f t="shared" si="68"/>
        <v>0</v>
      </c>
      <c r="L87" s="146">
        <v>1</v>
      </c>
      <c r="M87" s="146">
        <v>1</v>
      </c>
      <c r="N87" s="176">
        <f t="shared" si="69"/>
        <v>0</v>
      </c>
      <c r="O87" s="88">
        <v>1</v>
      </c>
      <c r="P87" s="88">
        <v>1</v>
      </c>
      <c r="Q87" s="176">
        <f t="shared" si="70"/>
        <v>0</v>
      </c>
      <c r="R87" s="146">
        <v>1</v>
      </c>
      <c r="S87" s="146">
        <v>1</v>
      </c>
      <c r="T87" s="176">
        <f t="shared" si="71"/>
        <v>0</v>
      </c>
      <c r="U87" s="88"/>
      <c r="V87" s="88"/>
      <c r="W87" s="176">
        <f t="shared" si="72"/>
        <v>0</v>
      </c>
      <c r="X87" s="88"/>
      <c r="Y87" s="88"/>
      <c r="Z87" s="176">
        <f t="shared" si="73"/>
        <v>0</v>
      </c>
      <c r="AA87" s="88"/>
      <c r="AB87" s="88"/>
      <c r="AC87" s="176">
        <f t="shared" si="74"/>
        <v>0</v>
      </c>
      <c r="AD87" s="146"/>
      <c r="AE87" s="146"/>
      <c r="AF87" s="176">
        <f t="shared" si="75"/>
        <v>0</v>
      </c>
      <c r="AG87" s="88"/>
      <c r="AH87" s="88"/>
      <c r="AI87" s="176">
        <f t="shared" si="76"/>
        <v>0</v>
      </c>
      <c r="AJ87" s="146"/>
      <c r="AK87" s="146"/>
      <c r="AL87" s="176">
        <f t="shared" si="77"/>
        <v>0</v>
      </c>
      <c r="AM87" s="88"/>
      <c r="AN87" s="88"/>
      <c r="AO87" s="176">
        <f t="shared" si="78"/>
        <v>0</v>
      </c>
      <c r="AP87" s="88"/>
      <c r="AQ87" s="88"/>
      <c r="AR87" s="176">
        <f t="shared" si="79"/>
        <v>0</v>
      </c>
      <c r="AS87" s="176"/>
      <c r="AT87" s="176"/>
      <c r="AU87" s="176">
        <f t="shared" si="88"/>
        <v>0</v>
      </c>
      <c r="AV87" s="176"/>
      <c r="AW87" s="176"/>
      <c r="AX87" s="176"/>
      <c r="AY87" s="176"/>
      <c r="AZ87" s="176"/>
      <c r="BA87" s="176">
        <f t="shared" si="90"/>
        <v>0</v>
      </c>
      <c r="BB87" s="88"/>
      <c r="BC87" s="88"/>
      <c r="BD87" s="176">
        <f t="shared" si="80"/>
        <v>0</v>
      </c>
      <c r="BE87" s="88"/>
      <c r="BF87" s="88"/>
      <c r="BG87" s="176">
        <f t="shared" si="81"/>
        <v>0</v>
      </c>
      <c r="BH87" s="88"/>
      <c r="BI87" s="88"/>
      <c r="BJ87" s="176">
        <f t="shared" si="60"/>
        <v>0</v>
      </c>
      <c r="BK87" s="176"/>
      <c r="BL87" s="176"/>
      <c r="BM87" s="176"/>
      <c r="BN87" s="88"/>
      <c r="BO87" s="88"/>
      <c r="BP87" s="176">
        <f t="shared" si="82"/>
        <v>0</v>
      </c>
      <c r="BQ87" s="90">
        <f t="shared" si="63"/>
        <v>6</v>
      </c>
      <c r="BR87" s="90">
        <f t="shared" si="64"/>
        <v>6</v>
      </c>
      <c r="BS87" s="90">
        <f t="shared" si="65"/>
        <v>0</v>
      </c>
      <c r="BT87" s="88"/>
      <c r="BU87" s="88"/>
      <c r="BV87" s="176">
        <f t="shared" si="83"/>
        <v>0</v>
      </c>
      <c r="BW87" s="90">
        <f t="shared" si="87"/>
        <v>0</v>
      </c>
      <c r="BX87" s="90">
        <f t="shared" si="87"/>
        <v>0</v>
      </c>
      <c r="BY87" s="90">
        <f t="shared" si="87"/>
        <v>0</v>
      </c>
      <c r="BZ87" s="90">
        <f t="shared" si="84"/>
        <v>6</v>
      </c>
      <c r="CA87" s="90">
        <f t="shared" si="85"/>
        <v>6</v>
      </c>
      <c r="CB87" s="90">
        <f t="shared" si="86"/>
        <v>0</v>
      </c>
    </row>
    <row r="88" spans="1:84" s="188" customFormat="1">
      <c r="A88" s="57">
        <v>79</v>
      </c>
      <c r="B88" s="58" t="s">
        <v>68</v>
      </c>
      <c r="C88" s="146">
        <f>SUM(C89:C92)</f>
        <v>63</v>
      </c>
      <c r="D88" s="146">
        <f>SUM(D89:D92)</f>
        <v>59</v>
      </c>
      <c r="E88" s="176">
        <f t="shared" si="66"/>
        <v>-4</v>
      </c>
      <c r="F88" s="146">
        <f>SUM(F89:F92)</f>
        <v>63</v>
      </c>
      <c r="G88" s="146">
        <f>SUM(G89:G92)</f>
        <v>59</v>
      </c>
      <c r="H88" s="176">
        <f t="shared" si="67"/>
        <v>-4</v>
      </c>
      <c r="I88" s="88">
        <f>SUM(I89:I92)</f>
        <v>34</v>
      </c>
      <c r="J88" s="88">
        <f>SUM(J89:J92)</f>
        <v>34</v>
      </c>
      <c r="K88" s="176">
        <f t="shared" si="68"/>
        <v>0</v>
      </c>
      <c r="L88" s="146">
        <f>SUM(L89:L92)</f>
        <v>11</v>
      </c>
      <c r="M88" s="146">
        <f>SUM(M89:M92)</f>
        <v>10</v>
      </c>
      <c r="N88" s="176">
        <f t="shared" si="69"/>
        <v>-1</v>
      </c>
      <c r="O88" s="88">
        <f>SUM(O89:O92)</f>
        <v>24</v>
      </c>
      <c r="P88" s="88">
        <f>SUM(P89:P92)</f>
        <v>24</v>
      </c>
      <c r="Q88" s="176">
        <f t="shared" si="70"/>
        <v>0</v>
      </c>
      <c r="R88" s="146">
        <f>SUM(R89:R92)</f>
        <v>10</v>
      </c>
      <c r="S88" s="146">
        <f>SUM(S89:S92)</f>
        <v>10</v>
      </c>
      <c r="T88" s="176">
        <f t="shared" si="71"/>
        <v>0</v>
      </c>
      <c r="U88" s="88">
        <f>SUM(U89:U92)</f>
        <v>0</v>
      </c>
      <c r="V88" s="88">
        <f>SUM(V89:V92)</f>
        <v>0</v>
      </c>
      <c r="W88" s="176">
        <f t="shared" si="72"/>
        <v>0</v>
      </c>
      <c r="X88" s="88">
        <f>SUM(X89:X92)</f>
        <v>0</v>
      </c>
      <c r="Y88" s="88">
        <f>SUM(Y89:Y92)</f>
        <v>0</v>
      </c>
      <c r="Z88" s="176">
        <f t="shared" si="73"/>
        <v>0</v>
      </c>
      <c r="AA88" s="88">
        <f>SUM(AA89:AA92)</f>
        <v>0</v>
      </c>
      <c r="AB88" s="88">
        <f>SUM(AB89:AB92)</f>
        <v>0</v>
      </c>
      <c r="AC88" s="176">
        <f t="shared" si="74"/>
        <v>0</v>
      </c>
      <c r="AD88" s="146">
        <f>SUM(AD89:AD92)</f>
        <v>7</v>
      </c>
      <c r="AE88" s="146">
        <f>SUM(AE89:AE92)</f>
        <v>7</v>
      </c>
      <c r="AF88" s="176">
        <f t="shared" si="75"/>
        <v>0</v>
      </c>
      <c r="AG88" s="88">
        <f>SUM(AG89:AG92)</f>
        <v>7</v>
      </c>
      <c r="AH88" s="88">
        <f>SUM(AH89:AH92)</f>
        <v>7</v>
      </c>
      <c r="AI88" s="176">
        <f t="shared" si="76"/>
        <v>0</v>
      </c>
      <c r="AJ88" s="146">
        <f>SUM(AJ89:AJ92)</f>
        <v>7</v>
      </c>
      <c r="AK88" s="146">
        <f>SUM(AK89:AK92)</f>
        <v>7</v>
      </c>
      <c r="AL88" s="176">
        <f t="shared" si="77"/>
        <v>0</v>
      </c>
      <c r="AM88" s="88">
        <f>SUM(AM89:AM92)</f>
        <v>28</v>
      </c>
      <c r="AN88" s="88">
        <f>SUM(AN89:AN92)</f>
        <v>28</v>
      </c>
      <c r="AO88" s="176">
        <f t="shared" si="78"/>
        <v>0</v>
      </c>
      <c r="AP88" s="88">
        <f>SUM(AP89:AP92)</f>
        <v>18</v>
      </c>
      <c r="AQ88" s="88">
        <f>SUM(AQ89:AQ92)</f>
        <v>15</v>
      </c>
      <c r="AR88" s="176">
        <f t="shared" si="79"/>
        <v>-3</v>
      </c>
      <c r="AS88" s="176"/>
      <c r="AT88" s="176"/>
      <c r="AU88" s="176">
        <f t="shared" si="88"/>
        <v>0</v>
      </c>
      <c r="AV88" s="176"/>
      <c r="AW88" s="176"/>
      <c r="AX88" s="176"/>
      <c r="AY88" s="176"/>
      <c r="AZ88" s="176"/>
      <c r="BA88" s="176">
        <f t="shared" si="90"/>
        <v>0</v>
      </c>
      <c r="BB88" s="88">
        <f>SUM(BB89:BB92)</f>
        <v>0</v>
      </c>
      <c r="BC88" s="88">
        <f>SUM(BC89:BC92)</f>
        <v>0</v>
      </c>
      <c r="BD88" s="176">
        <f t="shared" si="80"/>
        <v>0</v>
      </c>
      <c r="BE88" s="88">
        <f>SUM(BE89:BE92)</f>
        <v>0</v>
      </c>
      <c r="BF88" s="88">
        <f>SUM(BF89:BF92)</f>
        <v>0</v>
      </c>
      <c r="BG88" s="176">
        <f t="shared" si="81"/>
        <v>0</v>
      </c>
      <c r="BH88" s="88">
        <f>SUM(BH89:BH92)</f>
        <v>0</v>
      </c>
      <c r="BI88" s="88">
        <f>SUM(BI89:BI92)</f>
        <v>0</v>
      </c>
      <c r="BJ88" s="176">
        <f t="shared" si="60"/>
        <v>0</v>
      </c>
      <c r="BK88" s="176"/>
      <c r="BL88" s="176"/>
      <c r="BM88" s="176"/>
      <c r="BN88" s="88">
        <f>SUM(BN89:BN92)</f>
        <v>0</v>
      </c>
      <c r="BO88" s="88">
        <f>SUM(BO89:BO92)</f>
        <v>0</v>
      </c>
      <c r="BP88" s="176">
        <f t="shared" si="82"/>
        <v>0</v>
      </c>
      <c r="BQ88" s="90">
        <f t="shared" si="63"/>
        <v>272</v>
      </c>
      <c r="BR88" s="90">
        <f t="shared" si="64"/>
        <v>260</v>
      </c>
      <c r="BS88" s="90">
        <f t="shared" si="65"/>
        <v>-12</v>
      </c>
      <c r="BT88" s="88">
        <f>SUM(BT89:BT92)</f>
        <v>0</v>
      </c>
      <c r="BU88" s="88">
        <f>SUM(BU89:BU92)</f>
        <v>0</v>
      </c>
      <c r="BV88" s="176">
        <f t="shared" si="83"/>
        <v>0</v>
      </c>
      <c r="BW88" s="90">
        <f t="shared" si="87"/>
        <v>0</v>
      </c>
      <c r="BX88" s="90">
        <f t="shared" si="87"/>
        <v>0</v>
      </c>
      <c r="BY88" s="90">
        <f t="shared" si="87"/>
        <v>0</v>
      </c>
      <c r="BZ88" s="90">
        <f t="shared" si="84"/>
        <v>272</v>
      </c>
      <c r="CA88" s="90">
        <f t="shared" si="85"/>
        <v>260</v>
      </c>
      <c r="CB88" s="90">
        <f t="shared" si="86"/>
        <v>-12</v>
      </c>
    </row>
    <row r="89" spans="1:84">
      <c r="A89" s="13">
        <v>80</v>
      </c>
      <c r="B89" s="14" t="s">
        <v>69</v>
      </c>
      <c r="C89" s="185">
        <v>10</v>
      </c>
      <c r="D89" s="185">
        <v>9</v>
      </c>
      <c r="E89" s="186">
        <f t="shared" si="66"/>
        <v>-1</v>
      </c>
      <c r="F89" s="185">
        <v>10</v>
      </c>
      <c r="G89" s="185">
        <v>9</v>
      </c>
      <c r="H89" s="186">
        <f t="shared" si="67"/>
        <v>-1</v>
      </c>
      <c r="I89" s="132">
        <v>1</v>
      </c>
      <c r="J89" s="132">
        <v>1</v>
      </c>
      <c r="K89" s="186">
        <f t="shared" si="68"/>
        <v>0</v>
      </c>
      <c r="L89" s="185">
        <v>1</v>
      </c>
      <c r="M89" s="185">
        <v>1</v>
      </c>
      <c r="N89" s="186">
        <f t="shared" si="69"/>
        <v>0</v>
      </c>
      <c r="O89" s="132">
        <v>1</v>
      </c>
      <c r="P89" s="132">
        <v>1</v>
      </c>
      <c r="Q89" s="186">
        <f t="shared" si="70"/>
        <v>0</v>
      </c>
      <c r="R89" s="185">
        <v>1</v>
      </c>
      <c r="S89" s="185">
        <v>1</v>
      </c>
      <c r="T89" s="186">
        <f t="shared" si="71"/>
        <v>0</v>
      </c>
      <c r="U89" s="132"/>
      <c r="V89" s="132"/>
      <c r="W89" s="186">
        <f t="shared" si="72"/>
        <v>0</v>
      </c>
      <c r="X89" s="132"/>
      <c r="Y89" s="132"/>
      <c r="Z89" s="186">
        <f t="shared" si="73"/>
        <v>0</v>
      </c>
      <c r="AA89" s="132"/>
      <c r="AB89" s="132"/>
      <c r="AC89" s="186">
        <f t="shared" si="74"/>
        <v>0</v>
      </c>
      <c r="AD89" s="185"/>
      <c r="AE89" s="185"/>
      <c r="AF89" s="186">
        <f t="shared" si="75"/>
        <v>0</v>
      </c>
      <c r="AG89" s="132"/>
      <c r="AH89" s="132"/>
      <c r="AI89" s="186">
        <f t="shared" si="76"/>
        <v>0</v>
      </c>
      <c r="AJ89" s="185"/>
      <c r="AK89" s="185"/>
      <c r="AL89" s="186">
        <f t="shared" si="77"/>
        <v>0</v>
      </c>
      <c r="AM89" s="132"/>
      <c r="AN89" s="132"/>
      <c r="AO89" s="186">
        <f t="shared" si="78"/>
        <v>0</v>
      </c>
      <c r="AP89" s="132"/>
      <c r="AQ89" s="132"/>
      <c r="AR89" s="186">
        <f t="shared" si="79"/>
        <v>0</v>
      </c>
      <c r="AS89" s="186"/>
      <c r="AT89" s="186"/>
      <c r="AU89" s="186">
        <f t="shared" si="88"/>
        <v>0</v>
      </c>
      <c r="AV89" s="186"/>
      <c r="AW89" s="186"/>
      <c r="AX89" s="186"/>
      <c r="AY89" s="340">
        <v>1</v>
      </c>
      <c r="AZ89" s="340">
        <v>1</v>
      </c>
      <c r="BA89" s="186">
        <f t="shared" si="90"/>
        <v>0</v>
      </c>
      <c r="BB89" s="132"/>
      <c r="BC89" s="132"/>
      <c r="BD89" s="186">
        <f t="shared" si="80"/>
        <v>0</v>
      </c>
      <c r="BE89" s="132"/>
      <c r="BF89" s="132"/>
      <c r="BG89" s="186">
        <f t="shared" si="81"/>
        <v>0</v>
      </c>
      <c r="BH89" s="132"/>
      <c r="BI89" s="132"/>
      <c r="BJ89" s="186">
        <f t="shared" si="60"/>
        <v>0</v>
      </c>
      <c r="BK89" s="186"/>
      <c r="BL89" s="186"/>
      <c r="BM89" s="186"/>
      <c r="BN89" s="132"/>
      <c r="BO89" s="132"/>
      <c r="BP89" s="186">
        <f t="shared" si="82"/>
        <v>0</v>
      </c>
      <c r="BQ89" s="135">
        <f t="shared" si="63"/>
        <v>25</v>
      </c>
      <c r="BR89" s="135">
        <f t="shared" si="64"/>
        <v>23</v>
      </c>
      <c r="BS89" s="135">
        <f t="shared" si="65"/>
        <v>-2</v>
      </c>
      <c r="BT89" s="132"/>
      <c r="BU89" s="132"/>
      <c r="BV89" s="186">
        <f t="shared" si="83"/>
        <v>0</v>
      </c>
      <c r="BW89" s="187">
        <f t="shared" si="87"/>
        <v>0</v>
      </c>
      <c r="BX89" s="187">
        <f t="shared" si="87"/>
        <v>0</v>
      </c>
      <c r="BY89" s="187">
        <f t="shared" si="87"/>
        <v>0</v>
      </c>
      <c r="BZ89" s="187">
        <f t="shared" si="84"/>
        <v>25</v>
      </c>
      <c r="CA89" s="187">
        <f t="shared" si="85"/>
        <v>23</v>
      </c>
      <c r="CB89" s="187">
        <f t="shared" si="86"/>
        <v>-2</v>
      </c>
    </row>
    <row r="90" spans="1:84">
      <c r="A90" s="13">
        <v>81</v>
      </c>
      <c r="B90" s="14" t="s">
        <v>70</v>
      </c>
      <c r="C90" s="185">
        <v>48</v>
      </c>
      <c r="D90" s="185">
        <v>45</v>
      </c>
      <c r="E90" s="186">
        <f t="shared" si="66"/>
        <v>-3</v>
      </c>
      <c r="F90" s="185">
        <v>48</v>
      </c>
      <c r="G90" s="185">
        <v>45</v>
      </c>
      <c r="H90" s="186">
        <f t="shared" si="67"/>
        <v>-3</v>
      </c>
      <c r="I90" s="132">
        <v>10</v>
      </c>
      <c r="J90" s="132">
        <v>10</v>
      </c>
      <c r="K90" s="186">
        <f t="shared" si="68"/>
        <v>0</v>
      </c>
      <c r="L90" s="185">
        <v>9</v>
      </c>
      <c r="M90" s="185">
        <v>7</v>
      </c>
      <c r="N90" s="186">
        <f t="shared" si="69"/>
        <v>-2</v>
      </c>
      <c r="O90" s="132">
        <v>15</v>
      </c>
      <c r="P90" s="132">
        <v>15</v>
      </c>
      <c r="Q90" s="186">
        <f t="shared" si="70"/>
        <v>0</v>
      </c>
      <c r="R90" s="185">
        <v>8</v>
      </c>
      <c r="S90" s="185">
        <v>8</v>
      </c>
      <c r="T90" s="186">
        <f t="shared" si="71"/>
        <v>0</v>
      </c>
      <c r="U90" s="132"/>
      <c r="V90" s="132"/>
      <c r="W90" s="186">
        <f t="shared" si="72"/>
        <v>0</v>
      </c>
      <c r="X90" s="132"/>
      <c r="Y90" s="132"/>
      <c r="Z90" s="186">
        <f t="shared" si="73"/>
        <v>0</v>
      </c>
      <c r="AA90" s="132"/>
      <c r="AB90" s="132"/>
      <c r="AC90" s="186">
        <f t="shared" si="74"/>
        <v>0</v>
      </c>
      <c r="AD90" s="185"/>
      <c r="AE90" s="185"/>
      <c r="AF90" s="186">
        <f t="shared" si="75"/>
        <v>0</v>
      </c>
      <c r="AG90" s="132"/>
      <c r="AH90" s="132"/>
      <c r="AI90" s="186">
        <f t="shared" si="76"/>
        <v>0</v>
      </c>
      <c r="AJ90" s="185"/>
      <c r="AK90" s="185"/>
      <c r="AL90" s="186">
        <f t="shared" si="77"/>
        <v>0</v>
      </c>
      <c r="AM90" s="132"/>
      <c r="AN90" s="132"/>
      <c r="AO90" s="186">
        <f t="shared" si="78"/>
        <v>0</v>
      </c>
      <c r="AP90" s="132"/>
      <c r="AQ90" s="132"/>
      <c r="AR90" s="186">
        <f t="shared" si="79"/>
        <v>0</v>
      </c>
      <c r="AS90" s="186"/>
      <c r="AT90" s="186"/>
      <c r="AU90" s="186">
        <f t="shared" si="88"/>
        <v>0</v>
      </c>
      <c r="AV90" s="186"/>
      <c r="AW90" s="186"/>
      <c r="AX90" s="186"/>
      <c r="AY90" s="340">
        <v>4</v>
      </c>
      <c r="AZ90" s="340">
        <v>4</v>
      </c>
      <c r="BA90" s="186">
        <f t="shared" si="90"/>
        <v>0</v>
      </c>
      <c r="BB90" s="132"/>
      <c r="BC90" s="132"/>
      <c r="BD90" s="186">
        <f t="shared" si="80"/>
        <v>0</v>
      </c>
      <c r="BE90" s="132"/>
      <c r="BF90" s="132"/>
      <c r="BG90" s="186">
        <f t="shared" si="81"/>
        <v>0</v>
      </c>
      <c r="BH90" s="132"/>
      <c r="BI90" s="132"/>
      <c r="BJ90" s="186">
        <f t="shared" si="60"/>
        <v>0</v>
      </c>
      <c r="BK90" s="186"/>
      <c r="BL90" s="186"/>
      <c r="BM90" s="186"/>
      <c r="BN90" s="132"/>
      <c r="BO90" s="132"/>
      <c r="BP90" s="186">
        <f t="shared" si="82"/>
        <v>0</v>
      </c>
      <c r="BQ90" s="135">
        <f t="shared" si="63"/>
        <v>142</v>
      </c>
      <c r="BR90" s="135">
        <f t="shared" si="64"/>
        <v>134</v>
      </c>
      <c r="BS90" s="135">
        <f t="shared" si="65"/>
        <v>-8</v>
      </c>
      <c r="BT90" s="132"/>
      <c r="BU90" s="132"/>
      <c r="BV90" s="186">
        <f t="shared" si="83"/>
        <v>0</v>
      </c>
      <c r="BW90" s="187">
        <f t="shared" si="87"/>
        <v>0</v>
      </c>
      <c r="BX90" s="187">
        <f t="shared" si="87"/>
        <v>0</v>
      </c>
      <c r="BY90" s="187">
        <f t="shared" si="87"/>
        <v>0</v>
      </c>
      <c r="BZ90" s="187">
        <f t="shared" si="84"/>
        <v>142</v>
      </c>
      <c r="CA90" s="187">
        <f t="shared" si="85"/>
        <v>134</v>
      </c>
      <c r="CB90" s="187">
        <f t="shared" si="86"/>
        <v>-8</v>
      </c>
    </row>
    <row r="91" spans="1:84">
      <c r="A91" s="13">
        <v>82</v>
      </c>
      <c r="B91" s="14" t="s">
        <v>71</v>
      </c>
      <c r="C91" s="185">
        <v>5</v>
      </c>
      <c r="D91" s="185">
        <v>5</v>
      </c>
      <c r="E91" s="186">
        <f t="shared" si="66"/>
        <v>0</v>
      </c>
      <c r="F91" s="185">
        <v>5</v>
      </c>
      <c r="G91" s="185">
        <v>5</v>
      </c>
      <c r="H91" s="186">
        <f t="shared" si="67"/>
        <v>0</v>
      </c>
      <c r="I91" s="132">
        <v>23</v>
      </c>
      <c r="J91" s="132">
        <v>23</v>
      </c>
      <c r="K91" s="186">
        <f t="shared" si="68"/>
        <v>0</v>
      </c>
      <c r="L91" s="185">
        <v>1</v>
      </c>
      <c r="M91" s="185">
        <v>2</v>
      </c>
      <c r="N91" s="186">
        <f t="shared" si="69"/>
        <v>1</v>
      </c>
      <c r="O91" s="132">
        <v>8</v>
      </c>
      <c r="P91" s="132">
        <v>8</v>
      </c>
      <c r="Q91" s="186">
        <f t="shared" si="70"/>
        <v>0</v>
      </c>
      <c r="R91" s="185">
        <v>1</v>
      </c>
      <c r="S91" s="185">
        <v>1</v>
      </c>
      <c r="T91" s="186">
        <f t="shared" si="71"/>
        <v>0</v>
      </c>
      <c r="U91" s="132"/>
      <c r="V91" s="132"/>
      <c r="W91" s="186">
        <f t="shared" si="72"/>
        <v>0</v>
      </c>
      <c r="X91" s="132"/>
      <c r="Y91" s="132"/>
      <c r="Z91" s="186">
        <f t="shared" si="73"/>
        <v>0</v>
      </c>
      <c r="AA91" s="132"/>
      <c r="AB91" s="132"/>
      <c r="AC91" s="186">
        <f t="shared" si="74"/>
        <v>0</v>
      </c>
      <c r="AD91" s="185">
        <v>7</v>
      </c>
      <c r="AE91" s="185">
        <v>7</v>
      </c>
      <c r="AF91" s="186">
        <f t="shared" si="75"/>
        <v>0</v>
      </c>
      <c r="AG91" s="132">
        <v>7</v>
      </c>
      <c r="AH91" s="132">
        <v>7</v>
      </c>
      <c r="AI91" s="186">
        <f t="shared" si="76"/>
        <v>0</v>
      </c>
      <c r="AJ91" s="185">
        <v>7</v>
      </c>
      <c r="AK91" s="185">
        <v>7</v>
      </c>
      <c r="AL91" s="186">
        <f t="shared" si="77"/>
        <v>0</v>
      </c>
      <c r="AM91" s="132">
        <v>28</v>
      </c>
      <c r="AN91" s="132">
        <v>28</v>
      </c>
      <c r="AO91" s="186">
        <f t="shared" si="78"/>
        <v>0</v>
      </c>
      <c r="AP91" s="132">
        <v>18</v>
      </c>
      <c r="AQ91" s="132">
        <v>15</v>
      </c>
      <c r="AR91" s="186">
        <f t="shared" si="79"/>
        <v>-3</v>
      </c>
      <c r="AS91" s="186"/>
      <c r="AT91" s="186"/>
      <c r="AU91" s="186">
        <f t="shared" si="88"/>
        <v>0</v>
      </c>
      <c r="AV91" s="186"/>
      <c r="AW91" s="186"/>
      <c r="AX91" s="186"/>
      <c r="AY91" s="340">
        <v>60</v>
      </c>
      <c r="AZ91" s="340">
        <v>57</v>
      </c>
      <c r="BA91" s="186">
        <f t="shared" si="90"/>
        <v>-3</v>
      </c>
      <c r="BB91" s="132"/>
      <c r="BC91" s="132"/>
      <c r="BD91" s="186">
        <f t="shared" si="80"/>
        <v>0</v>
      </c>
      <c r="BE91" s="132"/>
      <c r="BF91" s="132"/>
      <c r="BG91" s="186">
        <f t="shared" si="81"/>
        <v>0</v>
      </c>
      <c r="BH91" s="132"/>
      <c r="BI91" s="132"/>
      <c r="BJ91" s="186">
        <f t="shared" si="60"/>
        <v>0</v>
      </c>
      <c r="BK91" s="186"/>
      <c r="BL91" s="186"/>
      <c r="BM91" s="186"/>
      <c r="BN91" s="132"/>
      <c r="BO91" s="132"/>
      <c r="BP91" s="186">
        <f t="shared" si="82"/>
        <v>0</v>
      </c>
      <c r="BQ91" s="135">
        <f t="shared" si="63"/>
        <v>170</v>
      </c>
      <c r="BR91" s="135">
        <f t="shared" si="64"/>
        <v>165</v>
      </c>
      <c r="BS91" s="135">
        <f t="shared" si="65"/>
        <v>-5</v>
      </c>
      <c r="BT91" s="132"/>
      <c r="BU91" s="132"/>
      <c r="BV91" s="186">
        <f t="shared" si="83"/>
        <v>0</v>
      </c>
      <c r="BW91" s="187">
        <f t="shared" si="87"/>
        <v>0</v>
      </c>
      <c r="BX91" s="187">
        <f t="shared" si="87"/>
        <v>0</v>
      </c>
      <c r="BY91" s="187">
        <f t="shared" si="87"/>
        <v>0</v>
      </c>
      <c r="BZ91" s="187">
        <f t="shared" si="84"/>
        <v>170</v>
      </c>
      <c r="CA91" s="187">
        <f t="shared" si="85"/>
        <v>165</v>
      </c>
      <c r="CB91" s="187">
        <f t="shared" si="86"/>
        <v>-5</v>
      </c>
    </row>
    <row r="92" spans="1:84">
      <c r="A92" s="13">
        <v>83</v>
      </c>
      <c r="B92" s="14" t="s">
        <v>72</v>
      </c>
      <c r="C92" s="185"/>
      <c r="D92" s="185"/>
      <c r="E92" s="186">
        <f t="shared" si="66"/>
        <v>0</v>
      </c>
      <c r="F92" s="185"/>
      <c r="G92" s="185"/>
      <c r="H92" s="186">
        <f t="shared" si="67"/>
        <v>0</v>
      </c>
      <c r="I92" s="132"/>
      <c r="J92" s="132"/>
      <c r="K92" s="186">
        <f t="shared" si="68"/>
        <v>0</v>
      </c>
      <c r="L92" s="185"/>
      <c r="M92" s="185"/>
      <c r="N92" s="186">
        <f t="shared" si="69"/>
        <v>0</v>
      </c>
      <c r="O92" s="132"/>
      <c r="P92" s="132"/>
      <c r="Q92" s="186">
        <f t="shared" si="70"/>
        <v>0</v>
      </c>
      <c r="R92" s="185"/>
      <c r="S92" s="185"/>
      <c r="T92" s="186">
        <f t="shared" si="71"/>
        <v>0</v>
      </c>
      <c r="U92" s="132"/>
      <c r="V92" s="132"/>
      <c r="W92" s="186">
        <f t="shared" si="72"/>
        <v>0</v>
      </c>
      <c r="X92" s="132"/>
      <c r="Y92" s="132"/>
      <c r="Z92" s="186">
        <f t="shared" si="73"/>
        <v>0</v>
      </c>
      <c r="AA92" s="132"/>
      <c r="AB92" s="132"/>
      <c r="AC92" s="186">
        <f t="shared" si="74"/>
        <v>0</v>
      </c>
      <c r="AD92" s="185"/>
      <c r="AE92" s="185"/>
      <c r="AF92" s="186">
        <f t="shared" si="75"/>
        <v>0</v>
      </c>
      <c r="AG92" s="132"/>
      <c r="AH92" s="132"/>
      <c r="AI92" s="186">
        <f t="shared" si="76"/>
        <v>0</v>
      </c>
      <c r="AJ92" s="185"/>
      <c r="AK92" s="185"/>
      <c r="AL92" s="186">
        <f t="shared" si="77"/>
        <v>0</v>
      </c>
      <c r="AM92" s="132"/>
      <c r="AN92" s="132"/>
      <c r="AO92" s="186">
        <f t="shared" si="78"/>
        <v>0</v>
      </c>
      <c r="AP92" s="132"/>
      <c r="AQ92" s="132"/>
      <c r="AR92" s="186">
        <f t="shared" si="79"/>
        <v>0</v>
      </c>
      <c r="AS92" s="186"/>
      <c r="AT92" s="186"/>
      <c r="AU92" s="186">
        <f t="shared" si="88"/>
        <v>0</v>
      </c>
      <c r="AV92" s="186"/>
      <c r="AW92" s="186"/>
      <c r="AX92" s="186"/>
      <c r="AY92" s="340">
        <v>35</v>
      </c>
      <c r="AZ92" s="340">
        <v>32</v>
      </c>
      <c r="BA92" s="186">
        <f t="shared" si="90"/>
        <v>-3</v>
      </c>
      <c r="BB92" s="132"/>
      <c r="BC92" s="132"/>
      <c r="BD92" s="186">
        <f t="shared" si="80"/>
        <v>0</v>
      </c>
      <c r="BE92" s="132"/>
      <c r="BF92" s="132"/>
      <c r="BG92" s="186">
        <f t="shared" si="81"/>
        <v>0</v>
      </c>
      <c r="BH92" s="132"/>
      <c r="BI92" s="132"/>
      <c r="BJ92" s="186">
        <f t="shared" si="60"/>
        <v>0</v>
      </c>
      <c r="BK92" s="186"/>
      <c r="BL92" s="186"/>
      <c r="BM92" s="186"/>
      <c r="BN92" s="132"/>
      <c r="BO92" s="132"/>
      <c r="BP92" s="186">
        <f t="shared" si="82"/>
        <v>0</v>
      </c>
      <c r="BQ92" s="135">
        <f t="shared" si="63"/>
        <v>35</v>
      </c>
      <c r="BR92" s="135">
        <f t="shared" si="64"/>
        <v>32</v>
      </c>
      <c r="BS92" s="135">
        <f t="shared" si="65"/>
        <v>-3</v>
      </c>
      <c r="BT92" s="132"/>
      <c r="BU92" s="132"/>
      <c r="BV92" s="186">
        <f t="shared" si="83"/>
        <v>0</v>
      </c>
      <c r="BW92" s="187">
        <f t="shared" si="87"/>
        <v>0</v>
      </c>
      <c r="BX92" s="187">
        <f t="shared" si="87"/>
        <v>0</v>
      </c>
      <c r="BY92" s="187">
        <f t="shared" si="87"/>
        <v>0</v>
      </c>
      <c r="BZ92" s="187">
        <f t="shared" si="84"/>
        <v>35</v>
      </c>
      <c r="CA92" s="187">
        <f t="shared" si="85"/>
        <v>32</v>
      </c>
      <c r="CB92" s="187">
        <f t="shared" si="86"/>
        <v>-3</v>
      </c>
    </row>
    <row r="93" spans="1:84" s="188" customFormat="1">
      <c r="A93" s="57">
        <v>84</v>
      </c>
      <c r="B93" s="58" t="s">
        <v>123</v>
      </c>
      <c r="C93" s="146"/>
      <c r="D93" s="146"/>
      <c r="E93" s="176">
        <f t="shared" si="66"/>
        <v>0</v>
      </c>
      <c r="F93" s="146"/>
      <c r="G93" s="146"/>
      <c r="H93" s="176">
        <f t="shared" si="67"/>
        <v>0</v>
      </c>
      <c r="I93" s="88"/>
      <c r="J93" s="88"/>
      <c r="K93" s="176">
        <f t="shared" si="68"/>
        <v>0</v>
      </c>
      <c r="L93" s="146"/>
      <c r="M93" s="146"/>
      <c r="N93" s="176">
        <f t="shared" si="69"/>
        <v>0</v>
      </c>
      <c r="O93" s="88"/>
      <c r="P93" s="88"/>
      <c r="Q93" s="176">
        <f t="shared" si="70"/>
        <v>0</v>
      </c>
      <c r="R93" s="146"/>
      <c r="S93" s="146"/>
      <c r="T93" s="176">
        <f t="shared" si="71"/>
        <v>0</v>
      </c>
      <c r="U93" s="88"/>
      <c r="V93" s="88"/>
      <c r="W93" s="176">
        <f t="shared" si="72"/>
        <v>0</v>
      </c>
      <c r="X93" s="88"/>
      <c r="Y93" s="88"/>
      <c r="Z93" s="176">
        <f t="shared" si="73"/>
        <v>0</v>
      </c>
      <c r="AA93" s="88"/>
      <c r="AB93" s="88"/>
      <c r="AC93" s="176">
        <f t="shared" si="74"/>
        <v>0</v>
      </c>
      <c r="AD93" s="146"/>
      <c r="AE93" s="146"/>
      <c r="AF93" s="176">
        <f t="shared" si="75"/>
        <v>0</v>
      </c>
      <c r="AG93" s="88"/>
      <c r="AH93" s="88"/>
      <c r="AI93" s="176">
        <f t="shared" si="76"/>
        <v>0</v>
      </c>
      <c r="AJ93" s="146"/>
      <c r="AK93" s="146"/>
      <c r="AL93" s="176">
        <f t="shared" si="77"/>
        <v>0</v>
      </c>
      <c r="AM93" s="88"/>
      <c r="AN93" s="88"/>
      <c r="AO93" s="176">
        <f t="shared" si="78"/>
        <v>0</v>
      </c>
      <c r="AP93" s="88"/>
      <c r="AQ93" s="88"/>
      <c r="AR93" s="176">
        <f t="shared" si="79"/>
        <v>0</v>
      </c>
      <c r="AS93" s="176"/>
      <c r="AT93" s="176"/>
      <c r="AU93" s="176">
        <f t="shared" si="88"/>
        <v>0</v>
      </c>
      <c r="AV93" s="176"/>
      <c r="AW93" s="176"/>
      <c r="AX93" s="176"/>
      <c r="AY93" s="176"/>
      <c r="AZ93" s="176"/>
      <c r="BA93" s="176">
        <f t="shared" si="90"/>
        <v>0</v>
      </c>
      <c r="BB93" s="88"/>
      <c r="BC93" s="88"/>
      <c r="BD93" s="176">
        <f t="shared" si="80"/>
        <v>0</v>
      </c>
      <c r="BE93" s="88"/>
      <c r="BF93" s="88"/>
      <c r="BG93" s="176">
        <f t="shared" si="81"/>
        <v>0</v>
      </c>
      <c r="BH93" s="88"/>
      <c r="BI93" s="88"/>
      <c r="BJ93" s="176">
        <f t="shared" si="60"/>
        <v>0</v>
      </c>
      <c r="BK93" s="176"/>
      <c r="BL93" s="176"/>
      <c r="BM93" s="176"/>
      <c r="BN93" s="88"/>
      <c r="BO93" s="88"/>
      <c r="BP93" s="176">
        <f t="shared" si="82"/>
        <v>0</v>
      </c>
      <c r="BQ93" s="90">
        <f t="shared" si="63"/>
        <v>0</v>
      </c>
      <c r="BR93" s="90">
        <f t="shared" si="64"/>
        <v>0</v>
      </c>
      <c r="BS93" s="90">
        <f t="shared" si="65"/>
        <v>0</v>
      </c>
      <c r="BT93" s="88"/>
      <c r="BU93" s="88"/>
      <c r="BV93" s="176">
        <f t="shared" si="83"/>
        <v>0</v>
      </c>
      <c r="BW93" s="90">
        <f t="shared" si="87"/>
        <v>0</v>
      </c>
      <c r="BX93" s="90">
        <f t="shared" si="87"/>
        <v>0</v>
      </c>
      <c r="BY93" s="90">
        <f t="shared" si="87"/>
        <v>0</v>
      </c>
      <c r="BZ93" s="90">
        <f t="shared" si="84"/>
        <v>0</v>
      </c>
      <c r="CA93" s="90">
        <f t="shared" si="85"/>
        <v>0</v>
      </c>
      <c r="CB93" s="90">
        <f t="shared" si="86"/>
        <v>0</v>
      </c>
    </row>
    <row r="94" spans="1:84" s="188" customFormat="1">
      <c r="A94" s="57">
        <v>85</v>
      </c>
      <c r="B94" s="77" t="s">
        <v>124</v>
      </c>
      <c r="C94" s="146">
        <f t="shared" ref="C94:BO94" si="92">SUM(C95:C98)</f>
        <v>0</v>
      </c>
      <c r="D94" s="146">
        <f t="shared" si="92"/>
        <v>0</v>
      </c>
      <c r="E94" s="88">
        <f t="shared" si="92"/>
        <v>0</v>
      </c>
      <c r="F94" s="146">
        <f t="shared" si="92"/>
        <v>0</v>
      </c>
      <c r="G94" s="146">
        <f t="shared" si="92"/>
        <v>0</v>
      </c>
      <c r="H94" s="88">
        <f t="shared" si="92"/>
        <v>0</v>
      </c>
      <c r="I94" s="88">
        <f t="shared" si="92"/>
        <v>0</v>
      </c>
      <c r="J94" s="88">
        <v>0</v>
      </c>
      <c r="K94" s="88">
        <f t="shared" si="92"/>
        <v>0</v>
      </c>
      <c r="L94" s="146">
        <f t="shared" si="92"/>
        <v>0</v>
      </c>
      <c r="M94" s="146">
        <f t="shared" si="92"/>
        <v>0</v>
      </c>
      <c r="N94" s="88">
        <f t="shared" si="92"/>
        <v>0</v>
      </c>
      <c r="O94" s="88">
        <f t="shared" si="92"/>
        <v>0</v>
      </c>
      <c r="P94" s="88">
        <f t="shared" si="92"/>
        <v>0</v>
      </c>
      <c r="Q94" s="88">
        <f t="shared" si="92"/>
        <v>0</v>
      </c>
      <c r="R94" s="146">
        <f t="shared" si="92"/>
        <v>0</v>
      </c>
      <c r="S94" s="146">
        <f t="shared" si="92"/>
        <v>0</v>
      </c>
      <c r="T94" s="88">
        <f t="shared" si="92"/>
        <v>0</v>
      </c>
      <c r="U94" s="88">
        <f t="shared" si="92"/>
        <v>0</v>
      </c>
      <c r="V94" s="88">
        <f t="shared" si="92"/>
        <v>0</v>
      </c>
      <c r="W94" s="88">
        <f t="shared" si="92"/>
        <v>0</v>
      </c>
      <c r="X94" s="88">
        <f t="shared" si="92"/>
        <v>0</v>
      </c>
      <c r="Y94" s="88">
        <f t="shared" si="92"/>
        <v>0</v>
      </c>
      <c r="Z94" s="88">
        <f t="shared" si="92"/>
        <v>0</v>
      </c>
      <c r="AA94" s="88">
        <f t="shared" si="92"/>
        <v>0</v>
      </c>
      <c r="AB94" s="88">
        <f t="shared" si="92"/>
        <v>0</v>
      </c>
      <c r="AC94" s="88">
        <f t="shared" si="92"/>
        <v>0</v>
      </c>
      <c r="AD94" s="146">
        <f t="shared" si="92"/>
        <v>0</v>
      </c>
      <c r="AE94" s="146">
        <f t="shared" si="92"/>
        <v>0</v>
      </c>
      <c r="AF94" s="88">
        <f t="shared" si="92"/>
        <v>0</v>
      </c>
      <c r="AG94" s="88">
        <f t="shared" si="92"/>
        <v>0</v>
      </c>
      <c r="AH94" s="88">
        <f t="shared" si="92"/>
        <v>0</v>
      </c>
      <c r="AI94" s="88">
        <f t="shared" si="92"/>
        <v>0</v>
      </c>
      <c r="AJ94" s="146">
        <f t="shared" si="92"/>
        <v>0</v>
      </c>
      <c r="AK94" s="146">
        <f t="shared" si="92"/>
        <v>0</v>
      </c>
      <c r="AL94" s="88">
        <f t="shared" si="92"/>
        <v>0</v>
      </c>
      <c r="AM94" s="88">
        <f t="shared" si="92"/>
        <v>0</v>
      </c>
      <c r="AN94" s="88">
        <f t="shared" si="92"/>
        <v>0</v>
      </c>
      <c r="AO94" s="88">
        <f t="shared" si="92"/>
        <v>0</v>
      </c>
      <c r="AP94" s="88">
        <f t="shared" si="92"/>
        <v>0</v>
      </c>
      <c r="AQ94" s="88">
        <f t="shared" si="92"/>
        <v>0</v>
      </c>
      <c r="AR94" s="88">
        <f t="shared" si="92"/>
        <v>0</v>
      </c>
      <c r="AS94" s="88"/>
      <c r="AT94" s="88"/>
      <c r="AU94" s="88">
        <f t="shared" ref="AU94" si="93">SUM(AU95:AU98)</f>
        <v>0</v>
      </c>
      <c r="AV94" s="88"/>
      <c r="AW94" s="88"/>
      <c r="AX94" s="88"/>
      <c r="AY94" s="88"/>
      <c r="AZ94" s="88"/>
      <c r="BA94" s="88">
        <f t="shared" ref="BA94" si="94">SUM(BA95:BA98)</f>
        <v>0</v>
      </c>
      <c r="BB94" s="88">
        <f t="shared" si="92"/>
        <v>0</v>
      </c>
      <c r="BC94" s="88">
        <f t="shared" si="92"/>
        <v>0</v>
      </c>
      <c r="BD94" s="88">
        <f t="shared" si="92"/>
        <v>0</v>
      </c>
      <c r="BE94" s="88">
        <f t="shared" si="92"/>
        <v>0</v>
      </c>
      <c r="BF94" s="88">
        <f t="shared" si="92"/>
        <v>0</v>
      </c>
      <c r="BG94" s="88">
        <f t="shared" si="92"/>
        <v>0</v>
      </c>
      <c r="BH94" s="88">
        <f t="shared" si="92"/>
        <v>0</v>
      </c>
      <c r="BI94" s="88">
        <f t="shared" si="92"/>
        <v>0</v>
      </c>
      <c r="BJ94" s="176">
        <f t="shared" si="60"/>
        <v>0</v>
      </c>
      <c r="BK94" s="176"/>
      <c r="BL94" s="176"/>
      <c r="BM94" s="176"/>
      <c r="BN94" s="88">
        <f t="shared" si="92"/>
        <v>0</v>
      </c>
      <c r="BO94" s="88">
        <f t="shared" si="92"/>
        <v>0</v>
      </c>
      <c r="BP94" s="176">
        <f t="shared" si="82"/>
        <v>0</v>
      </c>
      <c r="BQ94" s="90">
        <f t="shared" si="63"/>
        <v>0</v>
      </c>
      <c r="BR94" s="90">
        <f t="shared" si="64"/>
        <v>0</v>
      </c>
      <c r="BS94" s="90">
        <f t="shared" si="65"/>
        <v>0</v>
      </c>
      <c r="BT94" s="88">
        <f>SUM(BT95:BT99)</f>
        <v>0</v>
      </c>
      <c r="BU94" s="88">
        <f>SUM(BU95:BU99)</f>
        <v>0</v>
      </c>
      <c r="BV94" s="176">
        <f t="shared" si="83"/>
        <v>0</v>
      </c>
      <c r="BW94" s="90">
        <f t="shared" ref="BW94:BW103" si="95">SUM(BT94)</f>
        <v>0</v>
      </c>
      <c r="BX94" s="90">
        <f t="shared" ref="BX94:BY98" si="96">SUM(BU94)</f>
        <v>0</v>
      </c>
      <c r="BY94" s="90">
        <f t="shared" si="96"/>
        <v>0</v>
      </c>
      <c r="BZ94" s="90">
        <f t="shared" si="84"/>
        <v>0</v>
      </c>
      <c r="CA94" s="90">
        <f t="shared" si="85"/>
        <v>0</v>
      </c>
      <c r="CB94" s="90">
        <f t="shared" si="86"/>
        <v>0</v>
      </c>
    </row>
    <row r="95" spans="1:84">
      <c r="A95" s="13">
        <v>86</v>
      </c>
      <c r="B95" s="14" t="s">
        <v>185</v>
      </c>
      <c r="C95" s="185"/>
      <c r="D95" s="185"/>
      <c r="E95" s="186">
        <f t="shared" si="66"/>
        <v>0</v>
      </c>
      <c r="F95" s="185"/>
      <c r="G95" s="185"/>
      <c r="H95" s="186">
        <f t="shared" si="67"/>
        <v>0</v>
      </c>
      <c r="I95" s="132"/>
      <c r="J95" s="132"/>
      <c r="K95" s="186">
        <f t="shared" si="68"/>
        <v>0</v>
      </c>
      <c r="L95" s="185"/>
      <c r="M95" s="185"/>
      <c r="N95" s="186">
        <f t="shared" si="69"/>
        <v>0</v>
      </c>
      <c r="O95" s="132"/>
      <c r="P95" s="132"/>
      <c r="Q95" s="186">
        <f t="shared" si="70"/>
        <v>0</v>
      </c>
      <c r="R95" s="185"/>
      <c r="S95" s="185"/>
      <c r="T95" s="186">
        <f t="shared" si="71"/>
        <v>0</v>
      </c>
      <c r="U95" s="132"/>
      <c r="V95" s="132"/>
      <c r="W95" s="186">
        <f t="shared" si="72"/>
        <v>0</v>
      </c>
      <c r="X95" s="132"/>
      <c r="Y95" s="132"/>
      <c r="Z95" s="186">
        <f t="shared" si="73"/>
        <v>0</v>
      </c>
      <c r="AA95" s="132"/>
      <c r="AB95" s="132"/>
      <c r="AC95" s="186">
        <f t="shared" si="74"/>
        <v>0</v>
      </c>
      <c r="AD95" s="185"/>
      <c r="AE95" s="185"/>
      <c r="AF95" s="186">
        <f t="shared" si="75"/>
        <v>0</v>
      </c>
      <c r="AG95" s="132"/>
      <c r="AH95" s="132"/>
      <c r="AI95" s="186">
        <f t="shared" si="76"/>
        <v>0</v>
      </c>
      <c r="AJ95" s="185"/>
      <c r="AK95" s="185"/>
      <c r="AL95" s="186">
        <f t="shared" si="77"/>
        <v>0</v>
      </c>
      <c r="AM95" s="132"/>
      <c r="AN95" s="132"/>
      <c r="AO95" s="186">
        <f t="shared" si="78"/>
        <v>0</v>
      </c>
      <c r="AP95" s="132"/>
      <c r="AQ95" s="132"/>
      <c r="AR95" s="186">
        <f t="shared" si="79"/>
        <v>0</v>
      </c>
      <c r="AS95" s="186"/>
      <c r="AT95" s="186"/>
      <c r="AU95" s="186">
        <f t="shared" si="88"/>
        <v>0</v>
      </c>
      <c r="AV95" s="186"/>
      <c r="AW95" s="186"/>
      <c r="AX95" s="186"/>
      <c r="AY95" s="186"/>
      <c r="AZ95" s="186"/>
      <c r="BA95" s="186">
        <f t="shared" si="90"/>
        <v>0</v>
      </c>
      <c r="BB95" s="132"/>
      <c r="BC95" s="132"/>
      <c r="BD95" s="186">
        <f t="shared" si="80"/>
        <v>0</v>
      </c>
      <c r="BE95" s="132"/>
      <c r="BF95" s="132"/>
      <c r="BG95" s="186">
        <f t="shared" si="81"/>
        <v>0</v>
      </c>
      <c r="BH95" s="132"/>
      <c r="BI95" s="132"/>
      <c r="BJ95" s="186">
        <f t="shared" si="60"/>
        <v>0</v>
      </c>
      <c r="BK95" s="186"/>
      <c r="BL95" s="186"/>
      <c r="BM95" s="186"/>
      <c r="BN95" s="132"/>
      <c r="BO95" s="132"/>
      <c r="BP95" s="186">
        <f t="shared" si="82"/>
        <v>0</v>
      </c>
      <c r="BQ95" s="135">
        <f t="shared" si="63"/>
        <v>0</v>
      </c>
      <c r="BR95" s="135">
        <f t="shared" si="64"/>
        <v>0</v>
      </c>
      <c r="BS95" s="135">
        <f t="shared" si="65"/>
        <v>0</v>
      </c>
      <c r="BT95" s="132"/>
      <c r="BU95" s="132"/>
      <c r="BV95" s="186">
        <f t="shared" si="83"/>
        <v>0</v>
      </c>
      <c r="BW95" s="187">
        <f t="shared" si="95"/>
        <v>0</v>
      </c>
      <c r="BX95" s="187">
        <f t="shared" si="96"/>
        <v>0</v>
      </c>
      <c r="BY95" s="187">
        <f t="shared" si="96"/>
        <v>0</v>
      </c>
      <c r="BZ95" s="187">
        <f t="shared" si="84"/>
        <v>0</v>
      </c>
      <c r="CA95" s="187">
        <f t="shared" si="85"/>
        <v>0</v>
      </c>
      <c r="CB95" s="187">
        <f t="shared" si="86"/>
        <v>0</v>
      </c>
    </row>
    <row r="96" spans="1:84">
      <c r="A96" s="13">
        <v>87</v>
      </c>
      <c r="B96" s="14" t="s">
        <v>186</v>
      </c>
      <c r="C96" s="185"/>
      <c r="D96" s="185"/>
      <c r="E96" s="186">
        <f t="shared" si="66"/>
        <v>0</v>
      </c>
      <c r="F96" s="185"/>
      <c r="G96" s="185"/>
      <c r="H96" s="186">
        <f t="shared" si="67"/>
        <v>0</v>
      </c>
      <c r="I96" s="132"/>
      <c r="J96" s="132"/>
      <c r="K96" s="186">
        <f t="shared" si="68"/>
        <v>0</v>
      </c>
      <c r="L96" s="185"/>
      <c r="M96" s="185"/>
      <c r="N96" s="186">
        <f t="shared" si="69"/>
        <v>0</v>
      </c>
      <c r="O96" s="132"/>
      <c r="P96" s="132"/>
      <c r="Q96" s="186">
        <f t="shared" si="70"/>
        <v>0</v>
      </c>
      <c r="R96" s="185"/>
      <c r="S96" s="185"/>
      <c r="T96" s="186">
        <f t="shared" si="71"/>
        <v>0</v>
      </c>
      <c r="U96" s="132"/>
      <c r="V96" s="132"/>
      <c r="W96" s="186">
        <f t="shared" si="72"/>
        <v>0</v>
      </c>
      <c r="X96" s="132"/>
      <c r="Y96" s="132"/>
      <c r="Z96" s="186">
        <f t="shared" si="73"/>
        <v>0</v>
      </c>
      <c r="AA96" s="132"/>
      <c r="AB96" s="132"/>
      <c r="AC96" s="186">
        <f t="shared" si="74"/>
        <v>0</v>
      </c>
      <c r="AD96" s="185"/>
      <c r="AE96" s="185"/>
      <c r="AF96" s="186">
        <f t="shared" si="75"/>
        <v>0</v>
      </c>
      <c r="AG96" s="132"/>
      <c r="AH96" s="132"/>
      <c r="AI96" s="186">
        <f t="shared" si="76"/>
        <v>0</v>
      </c>
      <c r="AJ96" s="185"/>
      <c r="AK96" s="185"/>
      <c r="AL96" s="186">
        <f t="shared" si="77"/>
        <v>0</v>
      </c>
      <c r="AM96" s="132"/>
      <c r="AN96" s="132"/>
      <c r="AO96" s="186">
        <f t="shared" si="78"/>
        <v>0</v>
      </c>
      <c r="AP96" s="132"/>
      <c r="AQ96" s="132"/>
      <c r="AR96" s="186">
        <f t="shared" si="79"/>
        <v>0</v>
      </c>
      <c r="AS96" s="186"/>
      <c r="AT96" s="186"/>
      <c r="AU96" s="186">
        <f t="shared" si="88"/>
        <v>0</v>
      </c>
      <c r="AV96" s="186"/>
      <c r="AW96" s="186"/>
      <c r="AX96" s="186"/>
      <c r="AY96" s="186"/>
      <c r="AZ96" s="186"/>
      <c r="BA96" s="186">
        <f t="shared" si="90"/>
        <v>0</v>
      </c>
      <c r="BB96" s="132"/>
      <c r="BC96" s="132"/>
      <c r="BD96" s="186">
        <f t="shared" si="80"/>
        <v>0</v>
      </c>
      <c r="BE96" s="132"/>
      <c r="BF96" s="132"/>
      <c r="BG96" s="186">
        <f t="shared" si="81"/>
        <v>0</v>
      </c>
      <c r="BH96" s="132"/>
      <c r="BI96" s="132"/>
      <c r="BJ96" s="186">
        <f t="shared" si="60"/>
        <v>0</v>
      </c>
      <c r="BK96" s="186"/>
      <c r="BL96" s="186"/>
      <c r="BM96" s="186"/>
      <c r="BN96" s="132"/>
      <c r="BO96" s="132"/>
      <c r="BP96" s="186">
        <f t="shared" si="82"/>
        <v>0</v>
      </c>
      <c r="BQ96" s="135">
        <f t="shared" si="63"/>
        <v>0</v>
      </c>
      <c r="BR96" s="135">
        <f t="shared" si="64"/>
        <v>0</v>
      </c>
      <c r="BS96" s="135">
        <f t="shared" si="65"/>
        <v>0</v>
      </c>
      <c r="BT96" s="132"/>
      <c r="BU96" s="132"/>
      <c r="BV96" s="186">
        <f t="shared" si="83"/>
        <v>0</v>
      </c>
      <c r="BW96" s="187">
        <f t="shared" si="95"/>
        <v>0</v>
      </c>
      <c r="BX96" s="187">
        <f t="shared" si="96"/>
        <v>0</v>
      </c>
      <c r="BY96" s="187">
        <f t="shared" si="96"/>
        <v>0</v>
      </c>
      <c r="BZ96" s="187">
        <f t="shared" si="84"/>
        <v>0</v>
      </c>
      <c r="CA96" s="187">
        <f t="shared" si="85"/>
        <v>0</v>
      </c>
      <c r="CB96" s="187">
        <f t="shared" si="86"/>
        <v>0</v>
      </c>
    </row>
    <row r="97" spans="1:80">
      <c r="A97" s="13">
        <v>88</v>
      </c>
      <c r="B97" s="14" t="s">
        <v>187</v>
      </c>
      <c r="C97" s="185"/>
      <c r="D97" s="185"/>
      <c r="E97" s="186">
        <f t="shared" si="66"/>
        <v>0</v>
      </c>
      <c r="F97" s="185"/>
      <c r="G97" s="185"/>
      <c r="H97" s="186">
        <f t="shared" si="67"/>
        <v>0</v>
      </c>
      <c r="I97" s="132"/>
      <c r="J97" s="132"/>
      <c r="K97" s="186">
        <f t="shared" si="68"/>
        <v>0</v>
      </c>
      <c r="L97" s="185"/>
      <c r="M97" s="185"/>
      <c r="N97" s="186">
        <f t="shared" si="69"/>
        <v>0</v>
      </c>
      <c r="O97" s="132"/>
      <c r="P97" s="132"/>
      <c r="Q97" s="186">
        <f t="shared" si="70"/>
        <v>0</v>
      </c>
      <c r="R97" s="185"/>
      <c r="S97" s="185">
        <v>0</v>
      </c>
      <c r="T97" s="186">
        <f t="shared" si="71"/>
        <v>0</v>
      </c>
      <c r="U97" s="132"/>
      <c r="V97" s="132"/>
      <c r="W97" s="186">
        <f t="shared" si="72"/>
        <v>0</v>
      </c>
      <c r="X97" s="132"/>
      <c r="Y97" s="132"/>
      <c r="Z97" s="186">
        <f t="shared" si="73"/>
        <v>0</v>
      </c>
      <c r="AA97" s="132"/>
      <c r="AB97" s="132"/>
      <c r="AC97" s="186">
        <f t="shared" si="74"/>
        <v>0</v>
      </c>
      <c r="AD97" s="185"/>
      <c r="AE97" s="185"/>
      <c r="AF97" s="186">
        <f t="shared" si="75"/>
        <v>0</v>
      </c>
      <c r="AG97" s="132"/>
      <c r="AH97" s="132"/>
      <c r="AI97" s="186">
        <f t="shared" si="76"/>
        <v>0</v>
      </c>
      <c r="AJ97" s="185"/>
      <c r="AK97" s="185"/>
      <c r="AL97" s="186">
        <f t="shared" si="77"/>
        <v>0</v>
      </c>
      <c r="AM97" s="132"/>
      <c r="AN97" s="132"/>
      <c r="AO97" s="186">
        <f t="shared" si="78"/>
        <v>0</v>
      </c>
      <c r="AP97" s="132"/>
      <c r="AQ97" s="132"/>
      <c r="AR97" s="186">
        <f t="shared" si="79"/>
        <v>0</v>
      </c>
      <c r="AS97" s="186"/>
      <c r="AT97" s="186"/>
      <c r="AU97" s="186">
        <f t="shared" si="88"/>
        <v>0</v>
      </c>
      <c r="AV97" s="186"/>
      <c r="AW97" s="186"/>
      <c r="AX97" s="186"/>
      <c r="AY97" s="186"/>
      <c r="AZ97" s="186"/>
      <c r="BA97" s="186">
        <f t="shared" si="90"/>
        <v>0</v>
      </c>
      <c r="BB97" s="132"/>
      <c r="BC97" s="132"/>
      <c r="BD97" s="186">
        <f t="shared" si="80"/>
        <v>0</v>
      </c>
      <c r="BE97" s="132"/>
      <c r="BF97" s="132"/>
      <c r="BG97" s="186">
        <f t="shared" si="81"/>
        <v>0</v>
      </c>
      <c r="BH97" s="132"/>
      <c r="BI97" s="132"/>
      <c r="BJ97" s="186">
        <f t="shared" si="60"/>
        <v>0</v>
      </c>
      <c r="BK97" s="186"/>
      <c r="BL97" s="186"/>
      <c r="BM97" s="186"/>
      <c r="BN97" s="132"/>
      <c r="BO97" s="132"/>
      <c r="BP97" s="186">
        <f t="shared" si="82"/>
        <v>0</v>
      </c>
      <c r="BQ97" s="135">
        <f t="shared" si="63"/>
        <v>0</v>
      </c>
      <c r="BR97" s="135">
        <f t="shared" si="64"/>
        <v>0</v>
      </c>
      <c r="BS97" s="135">
        <f t="shared" si="65"/>
        <v>0</v>
      </c>
      <c r="BT97" s="132"/>
      <c r="BU97" s="132"/>
      <c r="BV97" s="186">
        <f t="shared" si="83"/>
        <v>0</v>
      </c>
      <c r="BW97" s="187">
        <f t="shared" si="95"/>
        <v>0</v>
      </c>
      <c r="BX97" s="187">
        <f t="shared" si="96"/>
        <v>0</v>
      </c>
      <c r="BY97" s="187">
        <f t="shared" si="96"/>
        <v>0</v>
      </c>
      <c r="BZ97" s="187">
        <f t="shared" si="84"/>
        <v>0</v>
      </c>
      <c r="CA97" s="187">
        <f t="shared" si="85"/>
        <v>0</v>
      </c>
      <c r="CB97" s="187">
        <f t="shared" si="86"/>
        <v>0</v>
      </c>
    </row>
    <row r="98" spans="1:80">
      <c r="A98" s="13">
        <v>89</v>
      </c>
      <c r="B98" s="14" t="s">
        <v>188</v>
      </c>
      <c r="C98" s="185"/>
      <c r="D98" s="185"/>
      <c r="E98" s="186">
        <f t="shared" si="66"/>
        <v>0</v>
      </c>
      <c r="F98" s="185"/>
      <c r="G98" s="185"/>
      <c r="H98" s="186">
        <f t="shared" si="67"/>
        <v>0</v>
      </c>
      <c r="I98" s="132"/>
      <c r="J98" s="132"/>
      <c r="K98" s="186">
        <f t="shared" si="68"/>
        <v>0</v>
      </c>
      <c r="L98" s="185"/>
      <c r="M98" s="185"/>
      <c r="N98" s="186">
        <f t="shared" si="69"/>
        <v>0</v>
      </c>
      <c r="O98" s="132"/>
      <c r="P98" s="132"/>
      <c r="Q98" s="186">
        <f t="shared" si="70"/>
        <v>0</v>
      </c>
      <c r="R98" s="185"/>
      <c r="S98" s="185">
        <v>0</v>
      </c>
      <c r="T98" s="186">
        <f t="shared" si="71"/>
        <v>0</v>
      </c>
      <c r="U98" s="132"/>
      <c r="V98" s="132"/>
      <c r="W98" s="186">
        <f t="shared" si="72"/>
        <v>0</v>
      </c>
      <c r="X98" s="132"/>
      <c r="Y98" s="132"/>
      <c r="Z98" s="186">
        <f t="shared" si="73"/>
        <v>0</v>
      </c>
      <c r="AA98" s="132"/>
      <c r="AB98" s="132">
        <v>0</v>
      </c>
      <c r="AC98" s="186">
        <f t="shared" si="74"/>
        <v>0</v>
      </c>
      <c r="AD98" s="185"/>
      <c r="AE98" s="185"/>
      <c r="AF98" s="186">
        <f t="shared" si="75"/>
        <v>0</v>
      </c>
      <c r="AG98" s="132"/>
      <c r="AH98" s="132"/>
      <c r="AI98" s="186">
        <f t="shared" si="76"/>
        <v>0</v>
      </c>
      <c r="AJ98" s="185"/>
      <c r="AK98" s="185"/>
      <c r="AL98" s="186">
        <f t="shared" si="77"/>
        <v>0</v>
      </c>
      <c r="AM98" s="132"/>
      <c r="AN98" s="132"/>
      <c r="AO98" s="186">
        <f t="shared" si="78"/>
        <v>0</v>
      </c>
      <c r="AP98" s="132"/>
      <c r="AQ98" s="132"/>
      <c r="AR98" s="186">
        <f t="shared" si="79"/>
        <v>0</v>
      </c>
      <c r="AS98" s="186"/>
      <c r="AT98" s="186"/>
      <c r="AU98" s="186">
        <f t="shared" si="88"/>
        <v>0</v>
      </c>
      <c r="AV98" s="186"/>
      <c r="AW98" s="186"/>
      <c r="AX98" s="186"/>
      <c r="AY98" s="186"/>
      <c r="AZ98" s="186"/>
      <c r="BA98" s="186">
        <f t="shared" si="90"/>
        <v>0</v>
      </c>
      <c r="BB98" s="132"/>
      <c r="BC98" s="132"/>
      <c r="BD98" s="186">
        <f t="shared" si="80"/>
        <v>0</v>
      </c>
      <c r="BE98" s="132"/>
      <c r="BF98" s="132"/>
      <c r="BG98" s="186">
        <f t="shared" si="81"/>
        <v>0</v>
      </c>
      <c r="BH98" s="132"/>
      <c r="BI98" s="132"/>
      <c r="BJ98" s="186">
        <f t="shared" si="60"/>
        <v>0</v>
      </c>
      <c r="BK98" s="186"/>
      <c r="BL98" s="186"/>
      <c r="BM98" s="186"/>
      <c r="BN98" s="132"/>
      <c r="BO98" s="132"/>
      <c r="BP98" s="186">
        <f t="shared" si="82"/>
        <v>0</v>
      </c>
      <c r="BQ98" s="135">
        <f t="shared" si="63"/>
        <v>0</v>
      </c>
      <c r="BR98" s="135">
        <f t="shared" si="64"/>
        <v>0</v>
      </c>
      <c r="BS98" s="135">
        <f t="shared" si="65"/>
        <v>0</v>
      </c>
      <c r="BT98" s="132"/>
      <c r="BU98" s="132"/>
      <c r="BV98" s="186">
        <f t="shared" si="83"/>
        <v>0</v>
      </c>
      <c r="BW98" s="187">
        <f t="shared" si="95"/>
        <v>0</v>
      </c>
      <c r="BX98" s="187">
        <f t="shared" si="96"/>
        <v>0</v>
      </c>
      <c r="BY98" s="187">
        <f t="shared" si="96"/>
        <v>0</v>
      </c>
      <c r="BZ98" s="187">
        <f t="shared" si="84"/>
        <v>0</v>
      </c>
      <c r="CA98" s="187">
        <f t="shared" si="85"/>
        <v>0</v>
      </c>
      <c r="CB98" s="187">
        <f t="shared" si="86"/>
        <v>0</v>
      </c>
    </row>
    <row r="99" spans="1:80" s="188" customFormat="1">
      <c r="A99" s="57">
        <v>90</v>
      </c>
      <c r="B99" s="58" t="s">
        <v>125</v>
      </c>
      <c r="C99" s="146">
        <f>SUM(C100:C107)</f>
        <v>0</v>
      </c>
      <c r="D99" s="146">
        <f>SUM(D100:D107)</f>
        <v>0</v>
      </c>
      <c r="E99" s="176">
        <f t="shared" si="66"/>
        <v>0</v>
      </c>
      <c r="F99" s="146">
        <f>SUM(F100:F107)</f>
        <v>0</v>
      </c>
      <c r="G99" s="146">
        <f>SUM(G100:G107)</f>
        <v>0</v>
      </c>
      <c r="H99" s="176">
        <f t="shared" si="67"/>
        <v>0</v>
      </c>
      <c r="I99" s="88">
        <f>SUM(I100:I107)</f>
        <v>0</v>
      </c>
      <c r="J99" s="88">
        <f>SUM(J100:J107)</f>
        <v>0</v>
      </c>
      <c r="K99" s="176">
        <f t="shared" si="68"/>
        <v>0</v>
      </c>
      <c r="L99" s="146">
        <f>SUM(L100:L107)</f>
        <v>0</v>
      </c>
      <c r="M99" s="146">
        <f>SUM(M100:M107)</f>
        <v>0</v>
      </c>
      <c r="N99" s="176">
        <f t="shared" si="69"/>
        <v>0</v>
      </c>
      <c r="O99" s="88">
        <f>SUM(O100:O107)</f>
        <v>0</v>
      </c>
      <c r="P99" s="88">
        <f>SUM(P100:P107)</f>
        <v>193300</v>
      </c>
      <c r="Q99" s="176">
        <f t="shared" si="70"/>
        <v>193300</v>
      </c>
      <c r="R99" s="146">
        <f>SUM(R100:R107)</f>
        <v>0</v>
      </c>
      <c r="S99" s="146">
        <f>SUM(S100:S107)</f>
        <v>0</v>
      </c>
      <c r="T99" s="176">
        <f t="shared" si="71"/>
        <v>0</v>
      </c>
      <c r="U99" s="88">
        <f>SUM(U100:U107)</f>
        <v>0</v>
      </c>
      <c r="V99" s="88">
        <f>SUM(V100:V107)</f>
        <v>0</v>
      </c>
      <c r="W99" s="176">
        <f t="shared" si="72"/>
        <v>0</v>
      </c>
      <c r="X99" s="88">
        <f>SUM(X100:X107)</f>
        <v>0</v>
      </c>
      <c r="Y99" s="88">
        <f>SUM(Y100:Y107)</f>
        <v>0</v>
      </c>
      <c r="Z99" s="176">
        <f t="shared" si="73"/>
        <v>0</v>
      </c>
      <c r="AA99" s="88">
        <f>SUM(AA100:AA107)</f>
        <v>0</v>
      </c>
      <c r="AB99" s="88">
        <f>SUM(AB100:AB107)</f>
        <v>0</v>
      </c>
      <c r="AC99" s="176">
        <f t="shared" si="74"/>
        <v>0</v>
      </c>
      <c r="AD99" s="146">
        <f>SUM(AD100:AD107)</f>
        <v>0</v>
      </c>
      <c r="AE99" s="146">
        <f>SUM(AE100:AE107)</f>
        <v>0</v>
      </c>
      <c r="AF99" s="176">
        <f t="shared" si="75"/>
        <v>0</v>
      </c>
      <c r="AG99" s="88">
        <f>SUM(AG100:AG107)</f>
        <v>0</v>
      </c>
      <c r="AH99" s="88">
        <f>SUM(AH100:AH107)</f>
        <v>0</v>
      </c>
      <c r="AI99" s="176">
        <f t="shared" si="76"/>
        <v>0</v>
      </c>
      <c r="AJ99" s="146">
        <f>SUM(AJ100:AJ107)</f>
        <v>0</v>
      </c>
      <c r="AK99" s="146">
        <f>SUM(AK100:AK107)</f>
        <v>0</v>
      </c>
      <c r="AL99" s="176">
        <f t="shared" si="77"/>
        <v>0</v>
      </c>
      <c r="AM99" s="88">
        <f>SUM(AM100:AM107)</f>
        <v>0</v>
      </c>
      <c r="AN99" s="88">
        <f>SUM(AN100:AN107)</f>
        <v>0</v>
      </c>
      <c r="AO99" s="176">
        <f t="shared" si="78"/>
        <v>0</v>
      </c>
      <c r="AP99" s="88">
        <f>SUM(AP100:AP107)</f>
        <v>0</v>
      </c>
      <c r="AQ99" s="88"/>
      <c r="AR99" s="176">
        <f t="shared" si="79"/>
        <v>0</v>
      </c>
      <c r="AS99" s="176"/>
      <c r="AT99" s="176"/>
      <c r="AU99" s="176">
        <f t="shared" si="88"/>
        <v>0</v>
      </c>
      <c r="AV99" s="176"/>
      <c r="AW99" s="176"/>
      <c r="AX99" s="176"/>
      <c r="AY99" s="176"/>
      <c r="AZ99" s="176"/>
      <c r="BA99" s="176">
        <f t="shared" si="90"/>
        <v>0</v>
      </c>
      <c r="BB99" s="88">
        <f>SUM(BB100:BB107)</f>
        <v>0</v>
      </c>
      <c r="BC99" s="88">
        <f>SUM(BC100:BC107)</f>
        <v>0</v>
      </c>
      <c r="BD99" s="176">
        <f t="shared" si="80"/>
        <v>0</v>
      </c>
      <c r="BE99" s="88">
        <f>SUM(BE100:BE107)</f>
        <v>0</v>
      </c>
      <c r="BF99" s="88">
        <f>SUM(BF100:BF107)</f>
        <v>0</v>
      </c>
      <c r="BG99" s="176">
        <f t="shared" si="81"/>
        <v>0</v>
      </c>
      <c r="BH99" s="88">
        <f>SUM(BH100:BH107)</f>
        <v>0</v>
      </c>
      <c r="BI99" s="88">
        <f>SUM(BI100:BI107)</f>
        <v>0</v>
      </c>
      <c r="BJ99" s="176">
        <f t="shared" si="60"/>
        <v>0</v>
      </c>
      <c r="BK99" s="176"/>
      <c r="BL99" s="176"/>
      <c r="BM99" s="176"/>
      <c r="BN99" s="88">
        <f>SUM(BN100:BN107)</f>
        <v>0</v>
      </c>
      <c r="BO99" s="88">
        <f>SUM(BO100:BO107)</f>
        <v>0</v>
      </c>
      <c r="BP99" s="176">
        <f t="shared" si="82"/>
        <v>0</v>
      </c>
      <c r="BQ99" s="90">
        <f t="shared" si="63"/>
        <v>0</v>
      </c>
      <c r="BR99" s="90">
        <f t="shared" si="64"/>
        <v>193300</v>
      </c>
      <c r="BS99" s="90">
        <f t="shared" si="65"/>
        <v>193300</v>
      </c>
      <c r="BT99" s="88">
        <f>SUM(BT100:BT107)</f>
        <v>0</v>
      </c>
      <c r="BU99" s="88">
        <f>SUM(BU100:BU107)</f>
        <v>0</v>
      </c>
      <c r="BV99" s="176">
        <f t="shared" si="83"/>
        <v>0</v>
      </c>
      <c r="BW99" s="90">
        <f t="shared" si="95"/>
        <v>0</v>
      </c>
      <c r="BX99" s="90">
        <f>SUM(BU99)</f>
        <v>0</v>
      </c>
      <c r="BY99" s="90">
        <f>SUM(BV99)</f>
        <v>0</v>
      </c>
      <c r="BZ99" s="90">
        <f t="shared" si="84"/>
        <v>0</v>
      </c>
      <c r="CA99" s="90">
        <f t="shared" si="85"/>
        <v>193300</v>
      </c>
      <c r="CB99" s="90">
        <f t="shared" si="86"/>
        <v>193300</v>
      </c>
    </row>
    <row r="100" spans="1:80">
      <c r="A100" s="13">
        <v>91</v>
      </c>
      <c r="B100" s="14" t="s">
        <v>189</v>
      </c>
      <c r="C100" s="185"/>
      <c r="D100" s="185"/>
      <c r="E100" s="186">
        <f t="shared" si="66"/>
        <v>0</v>
      </c>
      <c r="F100" s="185"/>
      <c r="G100" s="185"/>
      <c r="H100" s="186">
        <f t="shared" si="67"/>
        <v>0</v>
      </c>
      <c r="I100" s="132"/>
      <c r="J100" s="132">
        <v>0</v>
      </c>
      <c r="K100" s="186">
        <f t="shared" si="68"/>
        <v>0</v>
      </c>
      <c r="L100" s="185"/>
      <c r="M100" s="185"/>
      <c r="N100" s="186">
        <f t="shared" si="69"/>
        <v>0</v>
      </c>
      <c r="O100" s="132"/>
      <c r="P100" s="132"/>
      <c r="Q100" s="186">
        <f t="shared" si="70"/>
        <v>0</v>
      </c>
      <c r="R100" s="185"/>
      <c r="S100" s="185"/>
      <c r="T100" s="186">
        <f t="shared" si="71"/>
        <v>0</v>
      </c>
      <c r="U100" s="132"/>
      <c r="V100" s="132"/>
      <c r="W100" s="186">
        <f t="shared" si="72"/>
        <v>0</v>
      </c>
      <c r="X100" s="132"/>
      <c r="Y100" s="132"/>
      <c r="Z100" s="186">
        <f t="shared" si="73"/>
        <v>0</v>
      </c>
      <c r="AA100" s="132"/>
      <c r="AB100" s="132"/>
      <c r="AC100" s="186">
        <f t="shared" si="74"/>
        <v>0</v>
      </c>
      <c r="AD100" s="185"/>
      <c r="AE100" s="185"/>
      <c r="AF100" s="186">
        <f t="shared" si="75"/>
        <v>0</v>
      </c>
      <c r="AG100" s="132"/>
      <c r="AH100" s="132"/>
      <c r="AI100" s="186">
        <f t="shared" si="76"/>
        <v>0</v>
      </c>
      <c r="AJ100" s="185"/>
      <c r="AK100" s="185"/>
      <c r="AL100" s="186">
        <f t="shared" si="77"/>
        <v>0</v>
      </c>
      <c r="AM100" s="132"/>
      <c r="AN100" s="132"/>
      <c r="AO100" s="186">
        <f t="shared" si="78"/>
        <v>0</v>
      </c>
      <c r="AP100" s="132"/>
      <c r="AQ100" s="132"/>
      <c r="AR100" s="186">
        <f t="shared" si="79"/>
        <v>0</v>
      </c>
      <c r="AS100" s="186"/>
      <c r="AT100" s="186"/>
      <c r="AU100" s="186">
        <f t="shared" si="88"/>
        <v>0</v>
      </c>
      <c r="AV100" s="186"/>
      <c r="AW100" s="186"/>
      <c r="AX100" s="186"/>
      <c r="AY100" s="186"/>
      <c r="AZ100" s="186"/>
      <c r="BA100" s="186">
        <f t="shared" si="90"/>
        <v>0</v>
      </c>
      <c r="BB100" s="132"/>
      <c r="BC100" s="132"/>
      <c r="BD100" s="186">
        <f t="shared" si="80"/>
        <v>0</v>
      </c>
      <c r="BE100" s="132"/>
      <c r="BF100" s="132"/>
      <c r="BG100" s="186">
        <f t="shared" si="81"/>
        <v>0</v>
      </c>
      <c r="BH100" s="132"/>
      <c r="BI100" s="132"/>
      <c r="BJ100" s="186">
        <f t="shared" si="60"/>
        <v>0</v>
      </c>
      <c r="BK100" s="186"/>
      <c r="BL100" s="186"/>
      <c r="BM100" s="186"/>
      <c r="BN100" s="132"/>
      <c r="BO100" s="132"/>
      <c r="BP100" s="186">
        <f t="shared" si="82"/>
        <v>0</v>
      </c>
      <c r="BQ100" s="135">
        <f t="shared" si="63"/>
        <v>0</v>
      </c>
      <c r="BR100" s="135">
        <f t="shared" si="64"/>
        <v>0</v>
      </c>
      <c r="BS100" s="135">
        <f t="shared" si="65"/>
        <v>0</v>
      </c>
      <c r="BT100" s="132"/>
      <c r="BU100" s="132"/>
      <c r="BV100" s="186">
        <f t="shared" si="83"/>
        <v>0</v>
      </c>
      <c r="BW100" s="187">
        <f t="shared" si="95"/>
        <v>0</v>
      </c>
      <c r="BX100" s="187">
        <f t="shared" ref="BX100:BY103" si="97">SUM(BU100)</f>
        <v>0</v>
      </c>
      <c r="BY100" s="187">
        <f t="shared" si="97"/>
        <v>0</v>
      </c>
      <c r="BZ100" s="187">
        <f t="shared" si="84"/>
        <v>0</v>
      </c>
      <c r="CA100" s="187">
        <f t="shared" si="85"/>
        <v>0</v>
      </c>
      <c r="CB100" s="187">
        <f t="shared" si="86"/>
        <v>0</v>
      </c>
    </row>
    <row r="101" spans="1:80">
      <c r="A101" s="13">
        <v>92</v>
      </c>
      <c r="B101" s="14" t="s">
        <v>190</v>
      </c>
      <c r="C101" s="185"/>
      <c r="D101" s="185"/>
      <c r="E101" s="186">
        <f t="shared" si="66"/>
        <v>0</v>
      </c>
      <c r="F101" s="185"/>
      <c r="G101" s="185"/>
      <c r="H101" s="186">
        <f t="shared" si="67"/>
        <v>0</v>
      </c>
      <c r="I101" s="132"/>
      <c r="J101" s="132"/>
      <c r="K101" s="186">
        <f t="shared" si="68"/>
        <v>0</v>
      </c>
      <c r="L101" s="185"/>
      <c r="M101" s="185"/>
      <c r="N101" s="186">
        <f t="shared" si="69"/>
        <v>0</v>
      </c>
      <c r="O101" s="132"/>
      <c r="P101" s="132"/>
      <c r="Q101" s="186">
        <f t="shared" si="70"/>
        <v>0</v>
      </c>
      <c r="R101" s="185"/>
      <c r="S101" s="185">
        <v>0</v>
      </c>
      <c r="T101" s="186">
        <f t="shared" si="71"/>
        <v>0</v>
      </c>
      <c r="U101" s="132"/>
      <c r="V101" s="132"/>
      <c r="W101" s="186">
        <f t="shared" si="72"/>
        <v>0</v>
      </c>
      <c r="X101" s="132"/>
      <c r="Y101" s="132"/>
      <c r="Z101" s="186">
        <f t="shared" si="73"/>
        <v>0</v>
      </c>
      <c r="AA101" s="132"/>
      <c r="AB101" s="132"/>
      <c r="AC101" s="186">
        <f t="shared" si="74"/>
        <v>0</v>
      </c>
      <c r="AD101" s="185"/>
      <c r="AE101" s="185"/>
      <c r="AF101" s="186">
        <f t="shared" si="75"/>
        <v>0</v>
      </c>
      <c r="AG101" s="132"/>
      <c r="AH101" s="132"/>
      <c r="AI101" s="186">
        <f t="shared" si="76"/>
        <v>0</v>
      </c>
      <c r="AJ101" s="185"/>
      <c r="AK101" s="185"/>
      <c r="AL101" s="186">
        <f t="shared" si="77"/>
        <v>0</v>
      </c>
      <c r="AM101" s="132"/>
      <c r="AN101" s="132"/>
      <c r="AO101" s="186">
        <f t="shared" si="78"/>
        <v>0</v>
      </c>
      <c r="AP101" s="132"/>
      <c r="AQ101" s="132"/>
      <c r="AR101" s="186">
        <f t="shared" si="79"/>
        <v>0</v>
      </c>
      <c r="AS101" s="186"/>
      <c r="AT101" s="186"/>
      <c r="AU101" s="186">
        <f t="shared" si="88"/>
        <v>0</v>
      </c>
      <c r="AV101" s="186"/>
      <c r="AW101" s="186"/>
      <c r="AX101" s="186"/>
      <c r="AY101" s="186"/>
      <c r="AZ101" s="186"/>
      <c r="BA101" s="186">
        <f t="shared" si="90"/>
        <v>0</v>
      </c>
      <c r="BB101" s="132"/>
      <c r="BC101" s="132"/>
      <c r="BD101" s="186">
        <f t="shared" si="80"/>
        <v>0</v>
      </c>
      <c r="BE101" s="132"/>
      <c r="BF101" s="132"/>
      <c r="BG101" s="186">
        <f t="shared" si="81"/>
        <v>0</v>
      </c>
      <c r="BH101" s="132"/>
      <c r="BI101" s="132"/>
      <c r="BJ101" s="186">
        <f t="shared" si="60"/>
        <v>0</v>
      </c>
      <c r="BK101" s="186"/>
      <c r="BL101" s="186"/>
      <c r="BM101" s="186"/>
      <c r="BN101" s="132"/>
      <c r="BO101" s="132"/>
      <c r="BP101" s="186">
        <f t="shared" si="82"/>
        <v>0</v>
      </c>
      <c r="BQ101" s="135">
        <f t="shared" si="63"/>
        <v>0</v>
      </c>
      <c r="BR101" s="135">
        <f t="shared" si="64"/>
        <v>0</v>
      </c>
      <c r="BS101" s="135">
        <f t="shared" si="65"/>
        <v>0</v>
      </c>
      <c r="BT101" s="132"/>
      <c r="BU101" s="132"/>
      <c r="BV101" s="186">
        <f t="shared" si="83"/>
        <v>0</v>
      </c>
      <c r="BW101" s="187">
        <f t="shared" si="95"/>
        <v>0</v>
      </c>
      <c r="BX101" s="187">
        <f t="shared" si="97"/>
        <v>0</v>
      </c>
      <c r="BY101" s="187">
        <f t="shared" si="97"/>
        <v>0</v>
      </c>
      <c r="BZ101" s="187">
        <f t="shared" si="84"/>
        <v>0</v>
      </c>
      <c r="CA101" s="187">
        <f t="shared" si="85"/>
        <v>0</v>
      </c>
      <c r="CB101" s="187">
        <f t="shared" si="86"/>
        <v>0</v>
      </c>
    </row>
    <row r="102" spans="1:80">
      <c r="A102" s="13">
        <v>93</v>
      </c>
      <c r="B102" s="14" t="s">
        <v>191</v>
      </c>
      <c r="C102" s="185"/>
      <c r="D102" s="185"/>
      <c r="E102" s="186">
        <f t="shared" si="66"/>
        <v>0</v>
      </c>
      <c r="F102" s="185"/>
      <c r="G102" s="185"/>
      <c r="H102" s="186">
        <f t="shared" si="67"/>
        <v>0</v>
      </c>
      <c r="I102" s="132"/>
      <c r="J102" s="132"/>
      <c r="K102" s="186">
        <f t="shared" si="68"/>
        <v>0</v>
      </c>
      <c r="L102" s="185"/>
      <c r="M102" s="185"/>
      <c r="N102" s="186">
        <f t="shared" si="69"/>
        <v>0</v>
      </c>
      <c r="O102" s="132"/>
      <c r="P102" s="132"/>
      <c r="Q102" s="186">
        <f t="shared" si="70"/>
        <v>0</v>
      </c>
      <c r="R102" s="185"/>
      <c r="S102" s="185">
        <v>0</v>
      </c>
      <c r="T102" s="186">
        <f t="shared" si="71"/>
        <v>0</v>
      </c>
      <c r="U102" s="132"/>
      <c r="V102" s="132"/>
      <c r="W102" s="186">
        <f t="shared" si="72"/>
        <v>0</v>
      </c>
      <c r="X102" s="132"/>
      <c r="Y102" s="132"/>
      <c r="Z102" s="186">
        <f t="shared" si="73"/>
        <v>0</v>
      </c>
      <c r="AA102" s="132"/>
      <c r="AB102" s="132"/>
      <c r="AC102" s="186">
        <f t="shared" si="74"/>
        <v>0</v>
      </c>
      <c r="AD102" s="185"/>
      <c r="AE102" s="185"/>
      <c r="AF102" s="186">
        <f t="shared" si="75"/>
        <v>0</v>
      </c>
      <c r="AG102" s="132"/>
      <c r="AH102" s="132"/>
      <c r="AI102" s="186">
        <f t="shared" si="76"/>
        <v>0</v>
      </c>
      <c r="AJ102" s="185"/>
      <c r="AK102" s="185"/>
      <c r="AL102" s="186">
        <f t="shared" si="77"/>
        <v>0</v>
      </c>
      <c r="AM102" s="132"/>
      <c r="AN102" s="132"/>
      <c r="AO102" s="186">
        <f t="shared" si="78"/>
        <v>0</v>
      </c>
      <c r="AP102" s="132"/>
      <c r="AQ102" s="132"/>
      <c r="AR102" s="186">
        <f t="shared" si="79"/>
        <v>0</v>
      </c>
      <c r="AS102" s="186"/>
      <c r="AT102" s="186"/>
      <c r="AU102" s="186">
        <f t="shared" si="88"/>
        <v>0</v>
      </c>
      <c r="AV102" s="186"/>
      <c r="AW102" s="186"/>
      <c r="AX102" s="186"/>
      <c r="AY102" s="186"/>
      <c r="AZ102" s="186"/>
      <c r="BA102" s="186">
        <f t="shared" si="90"/>
        <v>0</v>
      </c>
      <c r="BB102" s="132"/>
      <c r="BC102" s="132"/>
      <c r="BD102" s="186">
        <f t="shared" si="80"/>
        <v>0</v>
      </c>
      <c r="BE102" s="132"/>
      <c r="BF102" s="132"/>
      <c r="BG102" s="186">
        <f t="shared" si="81"/>
        <v>0</v>
      </c>
      <c r="BH102" s="132"/>
      <c r="BI102" s="132"/>
      <c r="BJ102" s="186">
        <f t="shared" si="60"/>
        <v>0</v>
      </c>
      <c r="BK102" s="186"/>
      <c r="BL102" s="186"/>
      <c r="BM102" s="186"/>
      <c r="BN102" s="132"/>
      <c r="BO102" s="132"/>
      <c r="BP102" s="186">
        <f t="shared" si="82"/>
        <v>0</v>
      </c>
      <c r="BQ102" s="135">
        <f t="shared" si="63"/>
        <v>0</v>
      </c>
      <c r="BR102" s="135">
        <f t="shared" si="64"/>
        <v>0</v>
      </c>
      <c r="BS102" s="135">
        <f t="shared" si="65"/>
        <v>0</v>
      </c>
      <c r="BT102" s="132"/>
      <c r="BU102" s="132"/>
      <c r="BV102" s="186">
        <f t="shared" si="83"/>
        <v>0</v>
      </c>
      <c r="BW102" s="187">
        <f t="shared" si="95"/>
        <v>0</v>
      </c>
      <c r="BX102" s="187">
        <f t="shared" si="97"/>
        <v>0</v>
      </c>
      <c r="BY102" s="187">
        <f t="shared" si="97"/>
        <v>0</v>
      </c>
      <c r="BZ102" s="187">
        <f t="shared" si="84"/>
        <v>0</v>
      </c>
      <c r="CA102" s="187">
        <f t="shared" si="85"/>
        <v>0</v>
      </c>
      <c r="CB102" s="187">
        <f t="shared" si="86"/>
        <v>0</v>
      </c>
    </row>
    <row r="103" spans="1:80">
      <c r="A103" s="13">
        <v>94</v>
      </c>
      <c r="B103" s="14" t="s">
        <v>192</v>
      </c>
      <c r="C103" s="185"/>
      <c r="D103" s="185"/>
      <c r="E103" s="186">
        <f t="shared" si="66"/>
        <v>0</v>
      </c>
      <c r="F103" s="185"/>
      <c r="G103" s="185"/>
      <c r="H103" s="186">
        <f t="shared" si="67"/>
        <v>0</v>
      </c>
      <c r="I103" s="132"/>
      <c r="J103" s="132"/>
      <c r="K103" s="186">
        <f t="shared" si="68"/>
        <v>0</v>
      </c>
      <c r="L103" s="185"/>
      <c r="M103" s="185"/>
      <c r="N103" s="186">
        <f t="shared" si="69"/>
        <v>0</v>
      </c>
      <c r="O103" s="132"/>
      <c r="P103" s="132"/>
      <c r="Q103" s="186">
        <f t="shared" si="70"/>
        <v>0</v>
      </c>
      <c r="R103" s="185"/>
      <c r="S103" s="185">
        <v>0</v>
      </c>
      <c r="T103" s="186">
        <f t="shared" si="71"/>
        <v>0</v>
      </c>
      <c r="U103" s="132"/>
      <c r="V103" s="132"/>
      <c r="W103" s="186">
        <f t="shared" si="72"/>
        <v>0</v>
      </c>
      <c r="X103" s="132"/>
      <c r="Y103" s="132">
        <v>0</v>
      </c>
      <c r="Z103" s="186">
        <f t="shared" si="73"/>
        <v>0</v>
      </c>
      <c r="AA103" s="132"/>
      <c r="AB103" s="132"/>
      <c r="AC103" s="186">
        <f t="shared" si="74"/>
        <v>0</v>
      </c>
      <c r="AD103" s="185"/>
      <c r="AE103" s="185"/>
      <c r="AF103" s="186">
        <f t="shared" si="75"/>
        <v>0</v>
      </c>
      <c r="AG103" s="132"/>
      <c r="AH103" s="132"/>
      <c r="AI103" s="186">
        <f t="shared" si="76"/>
        <v>0</v>
      </c>
      <c r="AJ103" s="185"/>
      <c r="AK103" s="185"/>
      <c r="AL103" s="186">
        <f t="shared" si="77"/>
        <v>0</v>
      </c>
      <c r="AM103" s="132"/>
      <c r="AN103" s="132"/>
      <c r="AO103" s="186">
        <f t="shared" si="78"/>
        <v>0</v>
      </c>
      <c r="AP103" s="132"/>
      <c r="AQ103" s="132"/>
      <c r="AR103" s="186">
        <f t="shared" si="79"/>
        <v>0</v>
      </c>
      <c r="AS103" s="186"/>
      <c r="AT103" s="186"/>
      <c r="AU103" s="186">
        <f t="shared" si="88"/>
        <v>0</v>
      </c>
      <c r="AV103" s="186"/>
      <c r="AW103" s="186"/>
      <c r="AX103" s="186"/>
      <c r="AY103" s="186"/>
      <c r="AZ103" s="186"/>
      <c r="BA103" s="186">
        <f t="shared" si="90"/>
        <v>0</v>
      </c>
      <c r="BB103" s="132"/>
      <c r="BC103" s="132"/>
      <c r="BD103" s="186">
        <f t="shared" si="80"/>
        <v>0</v>
      </c>
      <c r="BE103" s="132"/>
      <c r="BF103" s="132"/>
      <c r="BG103" s="186">
        <f t="shared" si="81"/>
        <v>0</v>
      </c>
      <c r="BH103" s="132"/>
      <c r="BI103" s="132"/>
      <c r="BJ103" s="186">
        <f t="shared" si="60"/>
        <v>0</v>
      </c>
      <c r="BK103" s="186"/>
      <c r="BL103" s="186"/>
      <c r="BM103" s="186"/>
      <c r="BN103" s="132"/>
      <c r="BO103" s="132"/>
      <c r="BP103" s="186">
        <f t="shared" si="82"/>
        <v>0</v>
      </c>
      <c r="BQ103" s="135">
        <f t="shared" si="63"/>
        <v>0</v>
      </c>
      <c r="BR103" s="135">
        <f t="shared" si="64"/>
        <v>0</v>
      </c>
      <c r="BS103" s="135">
        <f t="shared" si="65"/>
        <v>0</v>
      </c>
      <c r="BT103" s="132"/>
      <c r="BU103" s="132"/>
      <c r="BV103" s="186">
        <f t="shared" si="83"/>
        <v>0</v>
      </c>
      <c r="BW103" s="187">
        <f t="shared" si="95"/>
        <v>0</v>
      </c>
      <c r="BX103" s="187">
        <f t="shared" si="97"/>
        <v>0</v>
      </c>
      <c r="BY103" s="187">
        <f t="shared" si="97"/>
        <v>0</v>
      </c>
      <c r="BZ103" s="187">
        <f t="shared" si="84"/>
        <v>0</v>
      </c>
      <c r="CA103" s="187">
        <f t="shared" si="85"/>
        <v>0</v>
      </c>
      <c r="CB103" s="187">
        <f t="shared" si="86"/>
        <v>0</v>
      </c>
    </row>
    <row r="104" spans="1:80">
      <c r="A104" s="13">
        <v>95</v>
      </c>
      <c r="B104" s="14" t="s">
        <v>193</v>
      </c>
      <c r="C104" s="185"/>
      <c r="D104" s="185"/>
      <c r="E104" s="186">
        <f t="shared" si="66"/>
        <v>0</v>
      </c>
      <c r="F104" s="185"/>
      <c r="G104" s="185"/>
      <c r="H104" s="186">
        <f t="shared" si="67"/>
        <v>0</v>
      </c>
      <c r="I104" s="132"/>
      <c r="J104" s="132"/>
      <c r="K104" s="186">
        <f t="shared" si="68"/>
        <v>0</v>
      </c>
      <c r="L104" s="185"/>
      <c r="M104" s="185"/>
      <c r="N104" s="186">
        <f t="shared" si="69"/>
        <v>0</v>
      </c>
      <c r="O104" s="132"/>
      <c r="P104" s="132"/>
      <c r="Q104" s="186">
        <f t="shared" si="70"/>
        <v>0</v>
      </c>
      <c r="R104" s="185"/>
      <c r="S104" s="185"/>
      <c r="T104" s="186">
        <f t="shared" si="71"/>
        <v>0</v>
      </c>
      <c r="U104" s="132"/>
      <c r="V104" s="132"/>
      <c r="W104" s="186">
        <f t="shared" si="72"/>
        <v>0</v>
      </c>
      <c r="X104" s="132"/>
      <c r="Y104" s="132"/>
      <c r="Z104" s="186">
        <f t="shared" si="73"/>
        <v>0</v>
      </c>
      <c r="AA104" s="132"/>
      <c r="AB104" s="132"/>
      <c r="AC104" s="186">
        <f t="shared" si="74"/>
        <v>0</v>
      </c>
      <c r="AD104" s="185"/>
      <c r="AE104" s="185"/>
      <c r="AF104" s="186">
        <f t="shared" si="75"/>
        <v>0</v>
      </c>
      <c r="AG104" s="132"/>
      <c r="AH104" s="132"/>
      <c r="AI104" s="186">
        <f t="shared" si="76"/>
        <v>0</v>
      </c>
      <c r="AJ104" s="185"/>
      <c r="AK104" s="185"/>
      <c r="AL104" s="186">
        <f t="shared" si="77"/>
        <v>0</v>
      </c>
      <c r="AM104" s="132"/>
      <c r="AN104" s="132"/>
      <c r="AO104" s="186">
        <f t="shared" si="78"/>
        <v>0</v>
      </c>
      <c r="AP104" s="132"/>
      <c r="AQ104" s="132"/>
      <c r="AR104" s="186">
        <f t="shared" si="79"/>
        <v>0</v>
      </c>
      <c r="AS104" s="186"/>
      <c r="AT104" s="186"/>
      <c r="AU104" s="186">
        <f t="shared" si="88"/>
        <v>0</v>
      </c>
      <c r="AV104" s="186"/>
      <c r="AW104" s="186"/>
      <c r="AX104" s="186"/>
      <c r="AY104" s="186"/>
      <c r="AZ104" s="186"/>
      <c r="BA104" s="186">
        <f t="shared" si="90"/>
        <v>0</v>
      </c>
      <c r="BB104" s="132"/>
      <c r="BC104" s="132"/>
      <c r="BD104" s="186">
        <f t="shared" si="80"/>
        <v>0</v>
      </c>
      <c r="BE104" s="132"/>
      <c r="BF104" s="132"/>
      <c r="BG104" s="186">
        <f t="shared" si="81"/>
        <v>0</v>
      </c>
      <c r="BH104" s="132"/>
      <c r="BI104" s="132"/>
      <c r="BJ104" s="186">
        <f t="shared" si="60"/>
        <v>0</v>
      </c>
      <c r="BK104" s="186"/>
      <c r="BL104" s="186"/>
      <c r="BM104" s="186"/>
      <c r="BN104" s="132"/>
      <c r="BO104" s="132"/>
      <c r="BP104" s="186">
        <f t="shared" si="82"/>
        <v>0</v>
      </c>
      <c r="BQ104" s="135">
        <f t="shared" si="63"/>
        <v>0</v>
      </c>
      <c r="BR104" s="135">
        <f t="shared" si="64"/>
        <v>0</v>
      </c>
      <c r="BS104" s="135">
        <f t="shared" si="65"/>
        <v>0</v>
      </c>
      <c r="BT104" s="132"/>
      <c r="BU104" s="132"/>
      <c r="BV104" s="186">
        <f t="shared" si="83"/>
        <v>0</v>
      </c>
      <c r="BW104" s="187">
        <f t="shared" ref="BW104:BY107" si="98">SUM(BT104)</f>
        <v>0</v>
      </c>
      <c r="BX104" s="187">
        <f t="shared" si="98"/>
        <v>0</v>
      </c>
      <c r="BY104" s="187">
        <f t="shared" si="98"/>
        <v>0</v>
      </c>
      <c r="BZ104" s="187">
        <f t="shared" si="84"/>
        <v>0</v>
      </c>
      <c r="CA104" s="187">
        <f t="shared" si="85"/>
        <v>0</v>
      </c>
      <c r="CB104" s="187">
        <f t="shared" si="86"/>
        <v>0</v>
      </c>
    </row>
    <row r="105" spans="1:80">
      <c r="A105" s="13">
        <v>96</v>
      </c>
      <c r="B105" s="14" t="s">
        <v>194</v>
      </c>
      <c r="C105" s="185"/>
      <c r="D105" s="185"/>
      <c r="E105" s="186">
        <f t="shared" si="66"/>
        <v>0</v>
      </c>
      <c r="F105" s="185"/>
      <c r="G105" s="185"/>
      <c r="H105" s="186">
        <f t="shared" si="67"/>
        <v>0</v>
      </c>
      <c r="I105" s="132"/>
      <c r="J105" s="132"/>
      <c r="K105" s="186">
        <f t="shared" si="68"/>
        <v>0</v>
      </c>
      <c r="L105" s="185"/>
      <c r="M105" s="185"/>
      <c r="N105" s="186">
        <f t="shared" si="69"/>
        <v>0</v>
      </c>
      <c r="O105" s="132"/>
      <c r="P105" s="132"/>
      <c r="Q105" s="186">
        <f t="shared" si="70"/>
        <v>0</v>
      </c>
      <c r="R105" s="185"/>
      <c r="S105" s="185"/>
      <c r="T105" s="186">
        <f t="shared" si="71"/>
        <v>0</v>
      </c>
      <c r="U105" s="132"/>
      <c r="V105" s="132"/>
      <c r="W105" s="186">
        <f t="shared" si="72"/>
        <v>0</v>
      </c>
      <c r="X105" s="132"/>
      <c r="Y105" s="132"/>
      <c r="Z105" s="186">
        <f t="shared" si="73"/>
        <v>0</v>
      </c>
      <c r="AA105" s="132"/>
      <c r="AB105" s="132"/>
      <c r="AC105" s="186">
        <f t="shared" si="74"/>
        <v>0</v>
      </c>
      <c r="AD105" s="185"/>
      <c r="AE105" s="185"/>
      <c r="AF105" s="186">
        <f t="shared" si="75"/>
        <v>0</v>
      </c>
      <c r="AG105" s="132"/>
      <c r="AH105" s="132"/>
      <c r="AI105" s="186">
        <f t="shared" si="76"/>
        <v>0</v>
      </c>
      <c r="AJ105" s="185"/>
      <c r="AK105" s="185"/>
      <c r="AL105" s="186">
        <f t="shared" si="77"/>
        <v>0</v>
      </c>
      <c r="AM105" s="132"/>
      <c r="AN105" s="132"/>
      <c r="AO105" s="186">
        <f t="shared" si="78"/>
        <v>0</v>
      </c>
      <c r="AP105" s="132"/>
      <c r="AQ105" s="132"/>
      <c r="AR105" s="186">
        <f t="shared" si="79"/>
        <v>0</v>
      </c>
      <c r="AS105" s="186"/>
      <c r="AT105" s="186"/>
      <c r="AU105" s="186">
        <f t="shared" si="88"/>
        <v>0</v>
      </c>
      <c r="AV105" s="186"/>
      <c r="AW105" s="186"/>
      <c r="AX105" s="186"/>
      <c r="AY105" s="186"/>
      <c r="AZ105" s="186"/>
      <c r="BA105" s="186">
        <f t="shared" si="90"/>
        <v>0</v>
      </c>
      <c r="BB105" s="132"/>
      <c r="BC105" s="132"/>
      <c r="BD105" s="186">
        <f t="shared" si="80"/>
        <v>0</v>
      </c>
      <c r="BE105" s="132"/>
      <c r="BF105" s="132"/>
      <c r="BG105" s="186">
        <f t="shared" si="81"/>
        <v>0</v>
      </c>
      <c r="BH105" s="132"/>
      <c r="BI105" s="132"/>
      <c r="BJ105" s="186">
        <f t="shared" si="60"/>
        <v>0</v>
      </c>
      <c r="BK105" s="186"/>
      <c r="BL105" s="186"/>
      <c r="BM105" s="186"/>
      <c r="BN105" s="132"/>
      <c r="BO105" s="132"/>
      <c r="BP105" s="186">
        <f t="shared" si="82"/>
        <v>0</v>
      </c>
      <c r="BQ105" s="135">
        <f t="shared" si="63"/>
        <v>0</v>
      </c>
      <c r="BR105" s="135">
        <f t="shared" si="64"/>
        <v>0</v>
      </c>
      <c r="BS105" s="135">
        <f t="shared" si="65"/>
        <v>0</v>
      </c>
      <c r="BT105" s="132"/>
      <c r="BU105" s="132"/>
      <c r="BV105" s="186">
        <f t="shared" si="83"/>
        <v>0</v>
      </c>
      <c r="BW105" s="187">
        <f t="shared" si="98"/>
        <v>0</v>
      </c>
      <c r="BX105" s="187">
        <f t="shared" si="98"/>
        <v>0</v>
      </c>
      <c r="BY105" s="187">
        <f t="shared" si="98"/>
        <v>0</v>
      </c>
      <c r="BZ105" s="187">
        <f t="shared" si="84"/>
        <v>0</v>
      </c>
      <c r="CA105" s="187">
        <f t="shared" si="85"/>
        <v>0</v>
      </c>
      <c r="CB105" s="187">
        <f t="shared" si="86"/>
        <v>0</v>
      </c>
    </row>
    <row r="106" spans="1:80">
      <c r="A106" s="13">
        <v>97</v>
      </c>
      <c r="B106" s="14" t="s">
        <v>195</v>
      </c>
      <c r="C106" s="185"/>
      <c r="D106" s="185"/>
      <c r="E106" s="186">
        <f t="shared" si="66"/>
        <v>0</v>
      </c>
      <c r="F106" s="185"/>
      <c r="G106" s="185"/>
      <c r="H106" s="186">
        <f t="shared" si="67"/>
        <v>0</v>
      </c>
      <c r="I106" s="132"/>
      <c r="J106" s="132"/>
      <c r="K106" s="186">
        <f t="shared" si="68"/>
        <v>0</v>
      </c>
      <c r="L106" s="185"/>
      <c r="M106" s="185"/>
      <c r="N106" s="186">
        <f t="shared" si="69"/>
        <v>0</v>
      </c>
      <c r="O106" s="132"/>
      <c r="P106" s="132"/>
      <c r="Q106" s="186">
        <f t="shared" si="70"/>
        <v>0</v>
      </c>
      <c r="R106" s="185"/>
      <c r="S106" s="185"/>
      <c r="T106" s="186">
        <f t="shared" si="71"/>
        <v>0</v>
      </c>
      <c r="U106" s="132"/>
      <c r="V106" s="132"/>
      <c r="W106" s="186">
        <f t="shared" si="72"/>
        <v>0</v>
      </c>
      <c r="X106" s="132"/>
      <c r="Y106" s="132"/>
      <c r="Z106" s="186">
        <f t="shared" si="73"/>
        <v>0</v>
      </c>
      <c r="AA106" s="132"/>
      <c r="AB106" s="132"/>
      <c r="AC106" s="186">
        <f t="shared" si="74"/>
        <v>0</v>
      </c>
      <c r="AD106" s="185"/>
      <c r="AE106" s="185"/>
      <c r="AF106" s="186">
        <f t="shared" si="75"/>
        <v>0</v>
      </c>
      <c r="AG106" s="132"/>
      <c r="AH106" s="132"/>
      <c r="AI106" s="186">
        <f t="shared" si="76"/>
        <v>0</v>
      </c>
      <c r="AJ106" s="185"/>
      <c r="AK106" s="185"/>
      <c r="AL106" s="186">
        <f t="shared" si="77"/>
        <v>0</v>
      </c>
      <c r="AM106" s="132"/>
      <c r="AN106" s="132"/>
      <c r="AO106" s="186">
        <f t="shared" si="78"/>
        <v>0</v>
      </c>
      <c r="AP106" s="132"/>
      <c r="AQ106" s="132"/>
      <c r="AR106" s="186">
        <f t="shared" si="79"/>
        <v>0</v>
      </c>
      <c r="AS106" s="186"/>
      <c r="AT106" s="186"/>
      <c r="AU106" s="186">
        <f t="shared" si="88"/>
        <v>0</v>
      </c>
      <c r="AV106" s="186"/>
      <c r="AW106" s="186"/>
      <c r="AX106" s="186"/>
      <c r="AY106" s="186"/>
      <c r="AZ106" s="186"/>
      <c r="BA106" s="186">
        <f t="shared" si="90"/>
        <v>0</v>
      </c>
      <c r="BB106" s="132"/>
      <c r="BC106" s="132"/>
      <c r="BD106" s="186">
        <f t="shared" si="80"/>
        <v>0</v>
      </c>
      <c r="BE106" s="132"/>
      <c r="BF106" s="132"/>
      <c r="BG106" s="186">
        <f t="shared" si="81"/>
        <v>0</v>
      </c>
      <c r="BH106" s="132"/>
      <c r="BI106" s="132"/>
      <c r="BJ106" s="186">
        <f t="shared" si="60"/>
        <v>0</v>
      </c>
      <c r="BK106" s="186"/>
      <c r="BL106" s="186"/>
      <c r="BM106" s="186"/>
      <c r="BN106" s="132"/>
      <c r="BO106" s="132"/>
      <c r="BP106" s="186">
        <f t="shared" si="82"/>
        <v>0</v>
      </c>
      <c r="BQ106" s="135">
        <f t="shared" si="63"/>
        <v>0</v>
      </c>
      <c r="BR106" s="135">
        <f t="shared" si="64"/>
        <v>0</v>
      </c>
      <c r="BS106" s="135">
        <f t="shared" si="65"/>
        <v>0</v>
      </c>
      <c r="BT106" s="132"/>
      <c r="BU106" s="132"/>
      <c r="BV106" s="186">
        <f t="shared" si="83"/>
        <v>0</v>
      </c>
      <c r="BW106" s="187">
        <f t="shared" si="98"/>
        <v>0</v>
      </c>
      <c r="BX106" s="187">
        <f t="shared" si="98"/>
        <v>0</v>
      </c>
      <c r="BY106" s="187">
        <f t="shared" si="98"/>
        <v>0</v>
      </c>
      <c r="BZ106" s="187">
        <f t="shared" si="84"/>
        <v>0</v>
      </c>
      <c r="CA106" s="187">
        <f t="shared" si="85"/>
        <v>0</v>
      </c>
      <c r="CB106" s="187">
        <f t="shared" si="86"/>
        <v>0</v>
      </c>
    </row>
    <row r="107" spans="1:80">
      <c r="A107" s="13">
        <v>98</v>
      </c>
      <c r="B107" s="14" t="s">
        <v>196</v>
      </c>
      <c r="C107" s="185"/>
      <c r="D107" s="185"/>
      <c r="E107" s="186">
        <f t="shared" si="66"/>
        <v>0</v>
      </c>
      <c r="F107" s="185"/>
      <c r="G107" s="185"/>
      <c r="H107" s="186">
        <f t="shared" si="67"/>
        <v>0</v>
      </c>
      <c r="I107" s="132"/>
      <c r="J107" s="132"/>
      <c r="K107" s="186">
        <f t="shared" si="68"/>
        <v>0</v>
      </c>
      <c r="L107" s="185"/>
      <c r="M107" s="185"/>
      <c r="N107" s="186">
        <f t="shared" si="69"/>
        <v>0</v>
      </c>
      <c r="O107" s="132"/>
      <c r="P107" s="132">
        <v>193300</v>
      </c>
      <c r="Q107" s="186">
        <f t="shared" si="70"/>
        <v>193300</v>
      </c>
      <c r="R107" s="185"/>
      <c r="S107" s="185">
        <v>0</v>
      </c>
      <c r="T107" s="186">
        <f t="shared" si="71"/>
        <v>0</v>
      </c>
      <c r="U107" s="132"/>
      <c r="V107" s="132"/>
      <c r="W107" s="186">
        <f t="shared" si="72"/>
        <v>0</v>
      </c>
      <c r="X107" s="132"/>
      <c r="Y107" s="132"/>
      <c r="Z107" s="186">
        <f t="shared" si="73"/>
        <v>0</v>
      </c>
      <c r="AA107" s="132"/>
      <c r="AB107" s="132"/>
      <c r="AC107" s="186">
        <f t="shared" si="74"/>
        <v>0</v>
      </c>
      <c r="AD107" s="185"/>
      <c r="AE107" s="185"/>
      <c r="AF107" s="186">
        <f t="shared" si="75"/>
        <v>0</v>
      </c>
      <c r="AG107" s="132"/>
      <c r="AH107" s="132"/>
      <c r="AI107" s="186">
        <f t="shared" si="76"/>
        <v>0</v>
      </c>
      <c r="AJ107" s="185"/>
      <c r="AK107" s="185"/>
      <c r="AL107" s="186">
        <f t="shared" si="77"/>
        <v>0</v>
      </c>
      <c r="AM107" s="132"/>
      <c r="AN107" s="132"/>
      <c r="AO107" s="186">
        <f t="shared" si="78"/>
        <v>0</v>
      </c>
      <c r="AP107" s="132"/>
      <c r="AQ107" s="132"/>
      <c r="AR107" s="186">
        <f t="shared" si="79"/>
        <v>0</v>
      </c>
      <c r="AS107" s="186"/>
      <c r="AT107" s="186"/>
      <c r="AU107" s="186">
        <f t="shared" si="88"/>
        <v>0</v>
      </c>
      <c r="AV107" s="186"/>
      <c r="AW107" s="186"/>
      <c r="AX107" s="186"/>
      <c r="AY107" s="186"/>
      <c r="AZ107" s="186"/>
      <c r="BA107" s="186">
        <f t="shared" si="90"/>
        <v>0</v>
      </c>
      <c r="BB107" s="132"/>
      <c r="BC107" s="132"/>
      <c r="BD107" s="186">
        <f t="shared" si="80"/>
        <v>0</v>
      </c>
      <c r="BE107" s="132"/>
      <c r="BF107" s="132"/>
      <c r="BG107" s="186">
        <f t="shared" si="81"/>
        <v>0</v>
      </c>
      <c r="BH107" s="132"/>
      <c r="BI107" s="132"/>
      <c r="BJ107" s="186">
        <f t="shared" si="60"/>
        <v>0</v>
      </c>
      <c r="BK107" s="186"/>
      <c r="BL107" s="186"/>
      <c r="BM107" s="186"/>
      <c r="BN107" s="132"/>
      <c r="BO107" s="132"/>
      <c r="BP107" s="186">
        <f t="shared" si="82"/>
        <v>0</v>
      </c>
      <c r="BQ107" s="135">
        <f t="shared" si="63"/>
        <v>0</v>
      </c>
      <c r="BR107" s="135">
        <f t="shared" si="64"/>
        <v>193300</v>
      </c>
      <c r="BS107" s="135">
        <f t="shared" si="65"/>
        <v>193300</v>
      </c>
      <c r="BT107" s="132"/>
      <c r="BU107" s="132"/>
      <c r="BV107" s="186">
        <f t="shared" si="83"/>
        <v>0</v>
      </c>
      <c r="BW107" s="187">
        <f t="shared" si="98"/>
        <v>0</v>
      </c>
      <c r="BX107" s="187">
        <f t="shared" si="98"/>
        <v>0</v>
      </c>
      <c r="BY107" s="187">
        <f t="shared" si="98"/>
        <v>0</v>
      </c>
      <c r="BZ107" s="187">
        <f t="shared" si="84"/>
        <v>0</v>
      </c>
      <c r="CA107" s="187">
        <f t="shared" si="85"/>
        <v>193300</v>
      </c>
      <c r="CB107" s="187">
        <f t="shared" si="86"/>
        <v>193300</v>
      </c>
    </row>
    <row r="108" spans="1:80">
      <c r="F108" s="185"/>
      <c r="G108" s="185"/>
      <c r="AP108" s="113"/>
      <c r="AQ108" s="113"/>
      <c r="BB108" s="113"/>
      <c r="BC108" s="113"/>
      <c r="BD108" s="113"/>
      <c r="BE108" s="113"/>
      <c r="BF108" s="113"/>
      <c r="BG108" s="113"/>
      <c r="BH108" s="113"/>
      <c r="BI108" s="113"/>
      <c r="BJ108" s="113"/>
      <c r="BK108" s="113"/>
      <c r="BL108" s="113"/>
      <c r="BM108" s="113"/>
      <c r="BQ108" s="119"/>
      <c r="BR108" s="120"/>
      <c r="BS108" s="120"/>
    </row>
    <row r="109" spans="1:80">
      <c r="AP109" s="113"/>
      <c r="AQ109" s="113"/>
      <c r="BB109" s="113"/>
      <c r="BC109" s="113"/>
      <c r="BD109" s="113"/>
      <c r="BE109" s="113"/>
      <c r="BF109" s="113"/>
      <c r="BG109" s="113"/>
      <c r="BH109" s="113"/>
      <c r="BI109" s="113"/>
      <c r="BJ109" s="113"/>
      <c r="BK109" s="113"/>
      <c r="BL109" s="113"/>
      <c r="BM109" s="113"/>
      <c r="BQ109" s="119"/>
      <c r="BR109" s="120"/>
      <c r="BS109" s="120"/>
    </row>
    <row r="110" spans="1:80">
      <c r="AP110" s="113"/>
      <c r="AQ110" s="113"/>
      <c r="BB110" s="113"/>
      <c r="BC110" s="113"/>
      <c r="BD110" s="113"/>
      <c r="BE110" s="113"/>
      <c r="BF110" s="113"/>
      <c r="BG110" s="113"/>
      <c r="BH110" s="113"/>
      <c r="BI110" s="113"/>
      <c r="BJ110" s="113"/>
      <c r="BK110" s="113"/>
      <c r="BL110" s="113"/>
      <c r="BM110" s="113"/>
      <c r="BQ110" s="119"/>
      <c r="BR110" s="120"/>
      <c r="BS110" s="120"/>
    </row>
    <row r="111" spans="1:80">
      <c r="AP111" s="113"/>
      <c r="AQ111" s="113"/>
      <c r="BB111" s="113"/>
      <c r="BC111" s="113"/>
      <c r="BD111" s="113"/>
      <c r="BE111" s="113"/>
      <c r="BF111" s="113"/>
      <c r="BG111" s="113"/>
      <c r="BH111" s="113"/>
      <c r="BI111" s="113"/>
      <c r="BJ111" s="113"/>
      <c r="BK111" s="113"/>
      <c r="BL111" s="113"/>
      <c r="BM111" s="113"/>
      <c r="BQ111" s="119"/>
      <c r="BR111" s="120"/>
      <c r="BS111" s="120"/>
    </row>
    <row r="112" spans="1:80">
      <c r="AP112" s="113"/>
      <c r="AQ112" s="113"/>
      <c r="BB112" s="113"/>
      <c r="BC112" s="113"/>
      <c r="BD112" s="113"/>
      <c r="BE112" s="113"/>
      <c r="BF112" s="113"/>
      <c r="BG112" s="113"/>
      <c r="BH112" s="113"/>
      <c r="BI112" s="113"/>
      <c r="BJ112" s="113"/>
      <c r="BK112" s="113"/>
      <c r="BL112" s="113"/>
      <c r="BM112" s="113"/>
      <c r="BQ112" s="119"/>
      <c r="BR112" s="120"/>
      <c r="BS112" s="120"/>
    </row>
    <row r="113" spans="42:71">
      <c r="AP113" s="113"/>
      <c r="AQ113" s="113"/>
      <c r="BB113" s="113"/>
      <c r="BC113" s="113"/>
      <c r="BD113" s="113"/>
      <c r="BE113" s="113"/>
      <c r="BF113" s="113"/>
      <c r="BG113" s="113"/>
      <c r="BH113" s="113"/>
      <c r="BI113" s="113"/>
      <c r="BJ113" s="113"/>
      <c r="BK113" s="113"/>
      <c r="BL113" s="113"/>
      <c r="BM113" s="113"/>
      <c r="BQ113" s="119"/>
      <c r="BR113" s="120"/>
      <c r="BS113" s="120"/>
    </row>
    <row r="114" spans="42:71">
      <c r="AP114" s="113"/>
      <c r="AQ114" s="113"/>
      <c r="BB114" s="113"/>
      <c r="BC114" s="113"/>
      <c r="BD114" s="113"/>
      <c r="BE114" s="113"/>
      <c r="BF114" s="113"/>
      <c r="BG114" s="113"/>
      <c r="BH114" s="113"/>
      <c r="BI114" s="113"/>
      <c r="BJ114" s="113"/>
      <c r="BK114" s="113"/>
      <c r="BL114" s="113"/>
      <c r="BM114" s="113"/>
      <c r="BQ114" s="119"/>
      <c r="BR114" s="120"/>
      <c r="BS114" s="120"/>
    </row>
    <row r="115" spans="42:71">
      <c r="AP115" s="113"/>
      <c r="AQ115" s="113"/>
      <c r="BB115" s="113"/>
      <c r="BC115" s="113"/>
      <c r="BD115" s="113"/>
      <c r="BE115" s="113"/>
      <c r="BF115" s="113"/>
      <c r="BG115" s="113"/>
      <c r="BH115" s="113"/>
      <c r="BI115" s="113"/>
      <c r="BJ115" s="113"/>
      <c r="BK115" s="113"/>
      <c r="BL115" s="113"/>
      <c r="BM115" s="113"/>
      <c r="BQ115" s="119"/>
      <c r="BR115" s="120"/>
      <c r="BS115" s="120"/>
    </row>
    <row r="116" spans="42:71">
      <c r="AP116" s="113"/>
      <c r="AQ116" s="113"/>
      <c r="BB116" s="113"/>
      <c r="BC116" s="113"/>
      <c r="BD116" s="113"/>
      <c r="BE116" s="113"/>
      <c r="BF116" s="113"/>
      <c r="BG116" s="113"/>
      <c r="BH116" s="113"/>
      <c r="BI116" s="113"/>
      <c r="BJ116" s="113"/>
      <c r="BK116" s="113"/>
      <c r="BL116" s="113"/>
      <c r="BM116" s="113"/>
      <c r="BQ116" s="119"/>
      <c r="BR116" s="120"/>
      <c r="BS116" s="120"/>
    </row>
    <row r="117" spans="42:71">
      <c r="AP117" s="113"/>
      <c r="AQ117" s="113"/>
      <c r="BB117" s="113"/>
      <c r="BC117" s="113"/>
      <c r="BD117" s="113"/>
      <c r="BE117" s="113"/>
      <c r="BF117" s="113"/>
      <c r="BG117" s="113"/>
      <c r="BH117" s="113"/>
      <c r="BI117" s="113"/>
      <c r="BJ117" s="113"/>
      <c r="BK117" s="113"/>
      <c r="BL117" s="113"/>
      <c r="BM117" s="113"/>
      <c r="BQ117" s="119"/>
      <c r="BR117" s="120"/>
      <c r="BS117" s="120"/>
    </row>
    <row r="118" spans="42:71">
      <c r="AP118" s="113"/>
      <c r="AQ118" s="113"/>
      <c r="BB118" s="113"/>
      <c r="BC118" s="113"/>
      <c r="BD118" s="113"/>
      <c r="BE118" s="113"/>
      <c r="BF118" s="113"/>
      <c r="BG118" s="113"/>
      <c r="BH118" s="113"/>
      <c r="BI118" s="113"/>
      <c r="BJ118" s="113"/>
      <c r="BK118" s="113"/>
      <c r="BL118" s="113"/>
      <c r="BM118" s="113"/>
      <c r="BQ118" s="119"/>
      <c r="BR118" s="120"/>
      <c r="BS118" s="120"/>
    </row>
    <row r="119" spans="42:71">
      <c r="AP119" s="113"/>
      <c r="AQ119" s="113"/>
      <c r="BB119" s="113"/>
      <c r="BC119" s="113"/>
      <c r="BD119" s="113"/>
      <c r="BE119" s="113"/>
      <c r="BF119" s="113"/>
      <c r="BG119" s="113"/>
      <c r="BH119" s="113"/>
      <c r="BI119" s="113"/>
      <c r="BJ119" s="113"/>
      <c r="BK119" s="113"/>
      <c r="BL119" s="113"/>
      <c r="BM119" s="113"/>
      <c r="BQ119" s="119"/>
      <c r="BR119" s="120"/>
      <c r="BS119" s="120"/>
    </row>
    <row r="120" spans="42:71">
      <c r="AP120" s="113"/>
      <c r="AQ120" s="113"/>
      <c r="BB120" s="113"/>
      <c r="BC120" s="113"/>
      <c r="BD120" s="113"/>
      <c r="BE120" s="113"/>
      <c r="BF120" s="113"/>
      <c r="BG120" s="113"/>
      <c r="BH120" s="113"/>
      <c r="BI120" s="113"/>
      <c r="BJ120" s="113"/>
      <c r="BK120" s="113"/>
      <c r="BL120" s="113"/>
      <c r="BM120" s="113"/>
      <c r="BQ120" s="119"/>
      <c r="BR120" s="120"/>
      <c r="BS120" s="120"/>
    </row>
    <row r="121" spans="42:71">
      <c r="AP121" s="113"/>
      <c r="AQ121" s="113"/>
      <c r="BB121" s="113"/>
      <c r="BC121" s="113"/>
      <c r="BD121" s="113"/>
      <c r="BE121" s="113"/>
      <c r="BF121" s="113"/>
      <c r="BG121" s="113"/>
      <c r="BH121" s="113"/>
      <c r="BI121" s="113"/>
      <c r="BJ121" s="113"/>
      <c r="BK121" s="113"/>
      <c r="BL121" s="113"/>
      <c r="BM121" s="113"/>
      <c r="BQ121" s="119"/>
      <c r="BR121" s="120"/>
      <c r="BS121" s="120"/>
    </row>
    <row r="122" spans="42:71">
      <c r="AP122" s="113"/>
      <c r="AQ122" s="113"/>
      <c r="BB122" s="113"/>
      <c r="BC122" s="113"/>
      <c r="BD122" s="113"/>
      <c r="BE122" s="113"/>
      <c r="BF122" s="113"/>
      <c r="BG122" s="113"/>
      <c r="BH122" s="113"/>
      <c r="BI122" s="113"/>
      <c r="BJ122" s="113"/>
      <c r="BK122" s="113"/>
      <c r="BL122" s="113"/>
      <c r="BM122" s="113"/>
      <c r="BQ122" s="119"/>
      <c r="BR122" s="120"/>
      <c r="BS122" s="120"/>
    </row>
    <row r="123" spans="42:71">
      <c r="AP123" s="113"/>
      <c r="AQ123" s="113"/>
      <c r="BB123" s="113"/>
      <c r="BC123" s="113"/>
      <c r="BD123" s="113"/>
      <c r="BE123" s="113"/>
      <c r="BF123" s="113"/>
      <c r="BG123" s="113"/>
      <c r="BH123" s="113"/>
      <c r="BI123" s="113"/>
      <c r="BJ123" s="113"/>
      <c r="BK123" s="113"/>
      <c r="BL123" s="113"/>
      <c r="BM123" s="113"/>
      <c r="BQ123" s="119"/>
      <c r="BR123" s="120"/>
      <c r="BS123" s="120"/>
    </row>
    <row r="124" spans="42:71">
      <c r="AP124" s="113"/>
      <c r="AQ124" s="113"/>
      <c r="BB124" s="113"/>
      <c r="BC124" s="113"/>
      <c r="BD124" s="113"/>
      <c r="BE124" s="113"/>
      <c r="BF124" s="113"/>
      <c r="BG124" s="113"/>
      <c r="BH124" s="113"/>
      <c r="BI124" s="113"/>
      <c r="BJ124" s="113"/>
      <c r="BK124" s="113"/>
      <c r="BL124" s="113"/>
      <c r="BM124" s="113"/>
      <c r="BQ124" s="119"/>
      <c r="BR124" s="120"/>
      <c r="BS124" s="120"/>
    </row>
    <row r="125" spans="42:71">
      <c r="AP125" s="113"/>
      <c r="AQ125" s="113"/>
      <c r="BB125" s="113"/>
      <c r="BC125" s="113"/>
      <c r="BD125" s="113"/>
      <c r="BE125" s="113"/>
      <c r="BF125" s="113"/>
      <c r="BG125" s="113"/>
      <c r="BH125" s="113"/>
      <c r="BI125" s="113"/>
      <c r="BJ125" s="113"/>
      <c r="BK125" s="113"/>
      <c r="BL125" s="113"/>
      <c r="BM125" s="113"/>
      <c r="BQ125" s="119"/>
      <c r="BR125" s="120"/>
      <c r="BS125" s="120"/>
    </row>
    <row r="126" spans="42:71">
      <c r="AP126" s="113"/>
      <c r="AQ126" s="113"/>
      <c r="BB126" s="113"/>
      <c r="BC126" s="113"/>
      <c r="BD126" s="113"/>
      <c r="BE126" s="113"/>
      <c r="BF126" s="113"/>
      <c r="BG126" s="113"/>
      <c r="BH126" s="113"/>
      <c r="BI126" s="113"/>
      <c r="BJ126" s="113"/>
      <c r="BK126" s="113"/>
      <c r="BL126" s="113"/>
      <c r="BM126" s="113"/>
      <c r="BQ126" s="119"/>
      <c r="BR126" s="120"/>
      <c r="BS126" s="120"/>
    </row>
    <row r="127" spans="42:71">
      <c r="AP127" s="113"/>
      <c r="AQ127" s="113"/>
      <c r="BB127" s="113"/>
      <c r="BC127" s="113"/>
      <c r="BD127" s="113"/>
      <c r="BE127" s="113"/>
      <c r="BF127" s="113"/>
      <c r="BG127" s="113"/>
      <c r="BH127" s="113"/>
      <c r="BI127" s="113"/>
      <c r="BJ127" s="113"/>
      <c r="BK127" s="113"/>
      <c r="BL127" s="113"/>
      <c r="BM127" s="113"/>
      <c r="BQ127" s="119"/>
      <c r="BR127" s="120"/>
      <c r="BS127" s="120"/>
    </row>
    <row r="128" spans="42:71">
      <c r="AP128" s="113"/>
      <c r="AQ128" s="113"/>
      <c r="BB128" s="113"/>
      <c r="BC128" s="113"/>
      <c r="BD128" s="113"/>
      <c r="BE128" s="113"/>
      <c r="BF128" s="113"/>
      <c r="BG128" s="113"/>
      <c r="BH128" s="113"/>
      <c r="BI128" s="113"/>
      <c r="BJ128" s="113"/>
      <c r="BK128" s="113"/>
      <c r="BL128" s="113"/>
      <c r="BM128" s="113"/>
    </row>
    <row r="129" spans="42:65">
      <c r="AP129" s="113"/>
      <c r="AQ129" s="113"/>
      <c r="BB129" s="113"/>
      <c r="BC129" s="113"/>
      <c r="BD129" s="113"/>
      <c r="BE129" s="113"/>
      <c r="BF129" s="113"/>
      <c r="BG129" s="113"/>
      <c r="BH129" s="113"/>
      <c r="BI129" s="113"/>
      <c r="BJ129" s="113"/>
      <c r="BK129" s="113"/>
      <c r="BL129" s="113"/>
      <c r="BM129" s="113"/>
    </row>
    <row r="130" spans="42:65">
      <c r="AP130" s="113"/>
      <c r="AQ130" s="113"/>
      <c r="BB130" s="113"/>
      <c r="BC130" s="113"/>
      <c r="BD130" s="113"/>
      <c r="BE130" s="113"/>
      <c r="BF130" s="113"/>
      <c r="BG130" s="113"/>
      <c r="BH130" s="113"/>
      <c r="BI130" s="113"/>
      <c r="BJ130" s="113"/>
      <c r="BK130" s="113"/>
      <c r="BL130" s="113"/>
      <c r="BM130" s="113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tabSelected="1" workbookViewId="0">
      <pane xSplit="11" ySplit="13" topLeftCell="L74" activePane="bottomRight" state="frozen"/>
      <selection pane="topRight" activeCell="L1" sqref="L1"/>
      <selection pane="bottomLeft" activeCell="A14" sqref="A14"/>
      <selection pane="bottomRight" activeCell="L83" sqref="L83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13" hidden="1" customWidth="1"/>
    <col min="11" max="11" width="15.7109375" style="113" hidden="1" customWidth="1"/>
    <col min="12" max="14" width="16.85546875" style="212" customWidth="1"/>
    <col min="15" max="15" width="8.5703125" style="212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12"/>
      <c r="D1" s="116"/>
    </row>
    <row r="3" spans="1:19" ht="15">
      <c r="B3" s="62"/>
      <c r="C3" s="195"/>
      <c r="D3" s="195"/>
      <c r="E3" s="112"/>
      <c r="F3" s="196"/>
      <c r="G3" s="196"/>
      <c r="H3" s="196"/>
      <c r="I3" s="196"/>
      <c r="J3" s="196"/>
      <c r="K3" s="196"/>
    </row>
    <row r="4" spans="1:19" ht="12.75" customHeight="1">
      <c r="A4" s="492" t="s">
        <v>303</v>
      </c>
      <c r="B4" s="492"/>
      <c r="C4" s="492"/>
      <c r="D4" s="492"/>
      <c r="E4" s="492"/>
      <c r="F4" s="492"/>
      <c r="G4" s="492"/>
      <c r="H4" s="492"/>
      <c r="I4" s="492"/>
      <c r="J4" s="492"/>
      <c r="K4" s="492"/>
      <c r="L4" s="492"/>
      <c r="M4" s="492"/>
      <c r="N4" s="492"/>
      <c r="O4" s="492"/>
    </row>
    <row r="5" spans="1:19" ht="12.75" customHeight="1">
      <c r="A5" s="492"/>
      <c r="B5" s="492"/>
      <c r="C5" s="492"/>
      <c r="D5" s="492"/>
      <c r="E5" s="492"/>
      <c r="F5" s="492"/>
      <c r="G5" s="492"/>
      <c r="H5" s="492"/>
      <c r="I5" s="492"/>
      <c r="J5" s="492"/>
      <c r="K5" s="492"/>
      <c r="L5" s="492"/>
      <c r="M5" s="492"/>
      <c r="N5" s="492"/>
      <c r="O5" s="492"/>
    </row>
    <row r="7" spans="1:19" ht="10.5" customHeight="1">
      <c r="A7" s="493" t="s">
        <v>83</v>
      </c>
      <c r="B7" s="267" t="s">
        <v>80</v>
      </c>
      <c r="C7" s="496" t="s">
        <v>155</v>
      </c>
      <c r="D7" s="496"/>
      <c r="E7" s="496"/>
      <c r="F7" s="496" t="s">
        <v>162</v>
      </c>
      <c r="G7" s="496"/>
      <c r="H7" s="496"/>
      <c r="I7" s="496" t="s">
        <v>163</v>
      </c>
      <c r="J7" s="496"/>
      <c r="K7" s="496"/>
      <c r="L7" s="491" t="s">
        <v>3</v>
      </c>
      <c r="M7" s="491"/>
      <c r="N7" s="491"/>
      <c r="O7" s="491"/>
      <c r="P7" s="34"/>
      <c r="Q7" s="34"/>
    </row>
    <row r="8" spans="1:19">
      <c r="A8" s="493"/>
      <c r="B8" s="269" t="s">
        <v>79</v>
      </c>
      <c r="C8" s="270" t="s">
        <v>114</v>
      </c>
      <c r="D8" s="270" t="s">
        <v>115</v>
      </c>
      <c r="E8" s="270" t="s">
        <v>116</v>
      </c>
      <c r="F8" s="270" t="s">
        <v>114</v>
      </c>
      <c r="G8" s="270" t="s">
        <v>115</v>
      </c>
      <c r="H8" s="270" t="s">
        <v>116</v>
      </c>
      <c r="I8" s="270" t="s">
        <v>114</v>
      </c>
      <c r="J8" s="270" t="s">
        <v>115</v>
      </c>
      <c r="K8" s="270" t="s">
        <v>116</v>
      </c>
      <c r="L8" s="284" t="s">
        <v>114</v>
      </c>
      <c r="M8" s="284" t="s">
        <v>115</v>
      </c>
      <c r="N8" s="284" t="s">
        <v>116</v>
      </c>
      <c r="O8" s="284" t="s">
        <v>183</v>
      </c>
      <c r="P8" s="34"/>
      <c r="Q8" s="34"/>
    </row>
    <row r="9" spans="1:19">
      <c r="A9" s="494" t="s">
        <v>122</v>
      </c>
      <c r="B9" s="495"/>
      <c r="C9" s="271">
        <f>SUM(Sheet9!C7)</f>
        <v>0</v>
      </c>
      <c r="D9" s="271">
        <f>SUM(Sheet9!D7)</f>
        <v>7009708120.9660025</v>
      </c>
      <c r="E9" s="271">
        <f>SUM(Sheet9!E7)</f>
        <v>7009708120.9660025</v>
      </c>
      <c r="F9" s="271">
        <f>SUM(онхс!C7)</f>
        <v>0</v>
      </c>
      <c r="G9" s="271">
        <f>SUM(онхс!D7)</f>
        <v>16556212344.17</v>
      </c>
      <c r="H9" s="271">
        <f>SUM(онхс!E7)</f>
        <v>0</v>
      </c>
      <c r="I9" s="271">
        <f>SUM(Sheet11!C7)</f>
        <v>0</v>
      </c>
      <c r="J9" s="271">
        <f>SUM(Sheet11!D7)</f>
        <v>2309336153.04</v>
      </c>
      <c r="K9" s="271">
        <f>SUM(Sheet11!E7)</f>
        <v>333593851.37</v>
      </c>
      <c r="L9" s="285">
        <f t="shared" ref="L9:N13" si="0">SUM(C9+F9+I9)</f>
        <v>0</v>
      </c>
      <c r="M9" s="285">
        <f>SUM(D9+G9+J9)</f>
        <v>25875256618.176003</v>
      </c>
      <c r="N9" s="285"/>
      <c r="O9" s="286"/>
    </row>
    <row r="10" spans="1:19" ht="10.5" customHeight="1">
      <c r="A10" s="274">
        <v>1</v>
      </c>
      <c r="B10" s="275" t="s">
        <v>4</v>
      </c>
      <c r="C10" s="276">
        <f>SUM(Sheet9!C8)</f>
        <v>66564085300</v>
      </c>
      <c r="D10" s="276">
        <f>SUM(Sheet9!D8)</f>
        <v>38486648289.033997</v>
      </c>
      <c r="E10" s="276">
        <f>SUM(Sheet9!E8)</f>
        <v>-28077437010.966003</v>
      </c>
      <c r="F10" s="276">
        <f>SUM(онхс!C8)</f>
        <v>20595751700</v>
      </c>
      <c r="G10" s="276">
        <f>SUM(онхс!D8)</f>
        <v>4451385770.3999996</v>
      </c>
      <c r="H10" s="276">
        <f>SUM(онхс!E8)</f>
        <v>-16144365929.6</v>
      </c>
      <c r="I10" s="276">
        <f>SUM(Sheet11!C8)</f>
        <v>1834887900</v>
      </c>
      <c r="J10" s="276">
        <f>SUM(Sheet11!D8)</f>
        <v>179018124</v>
      </c>
      <c r="K10" s="276">
        <f>SUM(Sheet11!E8)</f>
        <v>-1655869776</v>
      </c>
      <c r="L10" s="287">
        <f>SUM(C10+F10+I10)</f>
        <v>88994724900</v>
      </c>
      <c r="M10" s="287">
        <f t="shared" si="0"/>
        <v>43117052183.433998</v>
      </c>
      <c r="N10" s="287">
        <f t="shared" si="0"/>
        <v>-45877672716.566002</v>
      </c>
      <c r="O10" s="288">
        <f>M10/L10*100</f>
        <v>48.448997658999446</v>
      </c>
      <c r="P10" s="34"/>
      <c r="Q10" s="34"/>
      <c r="R10" s="34"/>
      <c r="S10" s="34"/>
    </row>
    <row r="11" spans="1:19" ht="10.5" customHeight="1">
      <c r="A11" s="274">
        <v>2</v>
      </c>
      <c r="B11" s="275" t="s">
        <v>5</v>
      </c>
      <c r="C11" s="276">
        <f>SUM(Sheet9!C9)</f>
        <v>45914375000</v>
      </c>
      <c r="D11" s="276">
        <f>SUM(Sheet9!D9)</f>
        <v>29962541078.033997</v>
      </c>
      <c r="E11" s="276">
        <f>SUM(Sheet9!E9)</f>
        <v>-15951833921.966002</v>
      </c>
      <c r="F11" s="276">
        <f>SUM(онхс!C9)</f>
        <v>20595751700</v>
      </c>
      <c r="G11" s="276">
        <f>SUM(онхс!D9)</f>
        <v>4451385770.3999996</v>
      </c>
      <c r="H11" s="276">
        <f>SUM(онхс!E9)</f>
        <v>-16144365929.6</v>
      </c>
      <c r="I11" s="276">
        <f>SUM(Sheet11!C9)</f>
        <v>1834887900</v>
      </c>
      <c r="J11" s="276">
        <f>SUM(Sheet11!D9)</f>
        <v>179018124</v>
      </c>
      <c r="K11" s="276">
        <f>SUM(Sheet11!E9)</f>
        <v>-1655869776</v>
      </c>
      <c r="L11" s="287">
        <f t="shared" si="0"/>
        <v>68345014600</v>
      </c>
      <c r="M11" s="287">
        <f>SUM(D11+G11+J11)</f>
        <v>34592944972.433998</v>
      </c>
      <c r="N11" s="287">
        <f t="shared" ref="N11" si="1">SUM(E11+H11+K11+N63)</f>
        <v>-34532069627.566002</v>
      </c>
      <c r="O11" s="288">
        <f t="shared" ref="O11:O13" si="2">M11/L11*100</f>
        <v>50.615169482214142</v>
      </c>
    </row>
    <row r="12" spans="1:19" ht="10.5" customHeight="1">
      <c r="A12" s="274">
        <v>3</v>
      </c>
      <c r="B12" s="275" t="s">
        <v>6</v>
      </c>
      <c r="C12" s="276">
        <f>SUM(Sheet9!C10)</f>
        <v>39632634800</v>
      </c>
      <c r="D12" s="276">
        <f>SUM(Sheet9!D10)</f>
        <v>29484533744.033997</v>
      </c>
      <c r="E12" s="276">
        <f>SUM(Sheet9!E10)</f>
        <v>-10148101055.966003</v>
      </c>
      <c r="F12" s="276">
        <f>SUM(онхс!C10)</f>
        <v>0</v>
      </c>
      <c r="G12" s="276">
        <f>SUM(онхс!D10)</f>
        <v>0</v>
      </c>
      <c r="H12" s="276">
        <f>SUM(онхс!E10)</f>
        <v>0</v>
      </c>
      <c r="I12" s="276">
        <f>SUM(Sheet11!C10)</f>
        <v>1834887900</v>
      </c>
      <c r="J12" s="276">
        <f>SUM(Sheet11!D10)</f>
        <v>179018124</v>
      </c>
      <c r="K12" s="276">
        <f>SUM(Sheet11!E10)</f>
        <v>-1655869776</v>
      </c>
      <c r="L12" s="287">
        <f t="shared" si="0"/>
        <v>41467522700</v>
      </c>
      <c r="M12" s="287">
        <f t="shared" ref="M12:M77" si="3">SUM(D12+G12+J12)</f>
        <v>29663551868.033997</v>
      </c>
      <c r="N12" s="287">
        <f t="shared" ref="N12:N77" si="4">SUM(E12+H12+K12)</f>
        <v>-11803970831.966003</v>
      </c>
      <c r="O12" s="288">
        <f t="shared" si="2"/>
        <v>71.534420039116526</v>
      </c>
      <c r="Q12" s="34"/>
    </row>
    <row r="13" spans="1:19" ht="10.5" customHeight="1">
      <c r="A13" s="274">
        <v>4</v>
      </c>
      <c r="B13" s="275" t="s">
        <v>7</v>
      </c>
      <c r="C13" s="276">
        <f>SUM(Sheet9!C11)</f>
        <v>13449176900</v>
      </c>
      <c r="D13" s="276">
        <f>SUM(Sheet9!D11)</f>
        <v>11604329087.269999</v>
      </c>
      <c r="E13" s="276">
        <f>SUM(Sheet9!E11)</f>
        <v>-1844847812.7300005</v>
      </c>
      <c r="F13" s="276">
        <f>SUM(онхс!C11)</f>
        <v>0</v>
      </c>
      <c r="G13" s="276">
        <f>SUM(онхс!D11)</f>
        <v>0</v>
      </c>
      <c r="H13" s="276">
        <f>SUM(онхс!E11)</f>
        <v>0</v>
      </c>
      <c r="I13" s="276">
        <f>SUM(Sheet11!C11)</f>
        <v>0</v>
      </c>
      <c r="J13" s="276">
        <f>SUM(Sheet11!D11)</f>
        <v>0</v>
      </c>
      <c r="K13" s="276">
        <f>SUM(Sheet11!E11)</f>
        <v>0</v>
      </c>
      <c r="L13" s="287">
        <f t="shared" si="0"/>
        <v>13449176900</v>
      </c>
      <c r="M13" s="287">
        <f t="shared" si="3"/>
        <v>11604329087.269999</v>
      </c>
      <c r="N13" s="287">
        <f t="shared" si="4"/>
        <v>-1844847812.7300005</v>
      </c>
      <c r="O13" s="288">
        <f t="shared" si="2"/>
        <v>86.282819934281619</v>
      </c>
    </row>
    <row r="14" spans="1:19" ht="10.5" customHeight="1">
      <c r="A14" s="274">
        <v>5</v>
      </c>
      <c r="B14" s="278" t="s">
        <v>8</v>
      </c>
      <c r="C14" s="271">
        <f>SUM(Sheet9!C12)</f>
        <v>5520853500</v>
      </c>
      <c r="D14" s="271">
        <f>SUM(Sheet9!D12)</f>
        <v>5181979516.8299999</v>
      </c>
      <c r="E14" s="271">
        <f>SUM(Sheet9!E12)</f>
        <v>-153022266.73000002</v>
      </c>
      <c r="F14" s="271">
        <f>SUM(онхс!C12)</f>
        <v>0</v>
      </c>
      <c r="G14" s="271">
        <f>SUM(онхс!D12)</f>
        <v>0</v>
      </c>
      <c r="H14" s="271">
        <f>SUM(онхс!E12)</f>
        <v>0</v>
      </c>
      <c r="I14" s="271">
        <f>SUM(Sheet11!C12)</f>
        <v>0</v>
      </c>
      <c r="J14" s="271">
        <f>SUM(Sheet11!D12)</f>
        <v>0</v>
      </c>
      <c r="K14" s="271">
        <f>SUM(Sheet11!E12)</f>
        <v>0</v>
      </c>
      <c r="L14" s="285">
        <f t="shared" ref="L14:L77" si="5">SUM(C14+F14+I14)</f>
        <v>5520853500</v>
      </c>
      <c r="M14" s="285">
        <f t="shared" si="3"/>
        <v>5181979516.8299999</v>
      </c>
      <c r="N14" s="285">
        <f t="shared" si="4"/>
        <v>-153022266.73000002</v>
      </c>
      <c r="O14" s="286">
        <f t="shared" ref="O14:O77" si="6">M14/L14*100</f>
        <v>93.861927631841695</v>
      </c>
    </row>
    <row r="15" spans="1:19" ht="10.5" customHeight="1">
      <c r="A15" s="274">
        <v>6</v>
      </c>
      <c r="B15" s="278" t="s">
        <v>10</v>
      </c>
      <c r="C15" s="271">
        <f>SUM(Sheet9!C13)</f>
        <v>5542321500</v>
      </c>
      <c r="D15" s="271">
        <f>SUM(Sheet9!D13)</f>
        <v>4638838309.6499996</v>
      </c>
      <c r="E15" s="271">
        <f>SUM(Sheet9!E13)</f>
        <v>-756055281.93999994</v>
      </c>
      <c r="F15" s="271">
        <f>SUM(онхс!C13)</f>
        <v>0</v>
      </c>
      <c r="G15" s="271">
        <f>SUM(онхс!D13)</f>
        <v>0</v>
      </c>
      <c r="H15" s="271">
        <f>SUM(онхс!E13)</f>
        <v>0</v>
      </c>
      <c r="I15" s="271">
        <f>SUM(Sheet11!C13)</f>
        <v>0</v>
      </c>
      <c r="J15" s="271">
        <f>SUM(Sheet11!D13)</f>
        <v>0</v>
      </c>
      <c r="K15" s="271">
        <f>SUM(Sheet11!E13)</f>
        <v>0</v>
      </c>
      <c r="L15" s="285">
        <f t="shared" si="5"/>
        <v>5542321500</v>
      </c>
      <c r="M15" s="285">
        <f t="shared" si="3"/>
        <v>4638838309.6499996</v>
      </c>
      <c r="N15" s="285">
        <f t="shared" si="4"/>
        <v>-756055281.93999994</v>
      </c>
      <c r="O15" s="286">
        <f t="shared" si="6"/>
        <v>83.698470210542624</v>
      </c>
    </row>
    <row r="16" spans="1:19" ht="10.5" customHeight="1">
      <c r="A16" s="274">
        <v>7</v>
      </c>
      <c r="B16" s="278" t="s">
        <v>11</v>
      </c>
      <c r="C16" s="271">
        <f>SUM(Sheet9!C14)</f>
        <v>822927900</v>
      </c>
      <c r="D16" s="271">
        <f>SUM(Sheet9!D14)</f>
        <v>834211292.84000003</v>
      </c>
      <c r="E16" s="271">
        <f>SUM(Sheet9!E14)</f>
        <v>44532992.840000004</v>
      </c>
      <c r="F16" s="271">
        <f>SUM(онхс!C14)</f>
        <v>0</v>
      </c>
      <c r="G16" s="271">
        <f>SUM(онхс!D14)</f>
        <v>0</v>
      </c>
      <c r="H16" s="271">
        <f>SUM(онхс!E14)</f>
        <v>0</v>
      </c>
      <c r="I16" s="271">
        <f>SUM(Sheet11!C14)</f>
        <v>0</v>
      </c>
      <c r="J16" s="271">
        <f>SUM(Sheet11!D14)</f>
        <v>0</v>
      </c>
      <c r="K16" s="271">
        <f>SUM(Sheet11!E14)</f>
        <v>0</v>
      </c>
      <c r="L16" s="285">
        <f>SUM(C16+F16+I16)</f>
        <v>822927900</v>
      </c>
      <c r="M16" s="285">
        <f t="shared" si="3"/>
        <v>834211292.84000003</v>
      </c>
      <c r="N16" s="285">
        <f t="shared" si="4"/>
        <v>44532992.840000004</v>
      </c>
      <c r="O16" s="286">
        <f t="shared" si="6"/>
        <v>101.37112775493455</v>
      </c>
    </row>
    <row r="17" spans="1:17" ht="10.5" customHeight="1">
      <c r="A17" s="274">
        <v>8</v>
      </c>
      <c r="B17" s="278" t="s">
        <v>12</v>
      </c>
      <c r="C17" s="271">
        <f>SUM(Sheet9!C15)</f>
        <v>771919200</v>
      </c>
      <c r="D17" s="271">
        <f>SUM(Sheet9!D15)</f>
        <v>363022218.10999995</v>
      </c>
      <c r="E17" s="271">
        <f>SUM(Sheet9!E15)</f>
        <v>-224614478.88999999</v>
      </c>
      <c r="F17" s="271">
        <f>SUM(онхс!C15)</f>
        <v>0</v>
      </c>
      <c r="G17" s="271">
        <f>SUM(онхс!D15)</f>
        <v>0</v>
      </c>
      <c r="H17" s="271">
        <f>SUM(онхс!E15)</f>
        <v>0</v>
      </c>
      <c r="I17" s="271">
        <f>SUM(Sheet11!C15)</f>
        <v>0</v>
      </c>
      <c r="J17" s="271">
        <f>SUM(Sheet11!D15)</f>
        <v>0</v>
      </c>
      <c r="K17" s="271">
        <f>SUM(Sheet11!E15)</f>
        <v>0</v>
      </c>
      <c r="L17" s="285">
        <f t="shared" si="5"/>
        <v>771919200</v>
      </c>
      <c r="M17" s="285">
        <f t="shared" si="3"/>
        <v>363022218.10999995</v>
      </c>
      <c r="N17" s="285">
        <f t="shared" si="4"/>
        <v>-224614478.88999999</v>
      </c>
      <c r="O17" s="286">
        <f t="shared" si="6"/>
        <v>47.028525538683319</v>
      </c>
    </row>
    <row r="18" spans="1:17" ht="10.5" customHeight="1">
      <c r="A18" s="274">
        <v>9</v>
      </c>
      <c r="B18" s="278" t="s">
        <v>9</v>
      </c>
      <c r="C18" s="271">
        <f>SUM(Sheet9!C16)</f>
        <v>791154800</v>
      </c>
      <c r="D18" s="271">
        <f>SUM(Sheet9!D16)</f>
        <v>586277749.84000003</v>
      </c>
      <c r="E18" s="271">
        <f>SUM(Sheet9!E16)</f>
        <v>-176286737.34</v>
      </c>
      <c r="F18" s="271">
        <f>SUM(онхс!C16)</f>
        <v>0</v>
      </c>
      <c r="G18" s="271">
        <f>SUM(онхс!D16)</f>
        <v>0</v>
      </c>
      <c r="H18" s="271">
        <f>SUM(онхс!E16)</f>
        <v>0</v>
      </c>
      <c r="I18" s="271">
        <f>SUM(Sheet11!C16)</f>
        <v>0</v>
      </c>
      <c r="J18" s="271">
        <f>SUM(Sheet11!D16)</f>
        <v>0</v>
      </c>
      <c r="K18" s="271">
        <f>SUM(Sheet11!E16)</f>
        <v>0</v>
      </c>
      <c r="L18" s="285">
        <f t="shared" si="5"/>
        <v>791154800</v>
      </c>
      <c r="M18" s="285">
        <f t="shared" si="3"/>
        <v>586277749.84000003</v>
      </c>
      <c r="N18" s="285">
        <f t="shared" si="4"/>
        <v>-176286737.34</v>
      </c>
      <c r="O18" s="286">
        <f t="shared" si="6"/>
        <v>74.104050160600693</v>
      </c>
      <c r="Q18" s="34"/>
    </row>
    <row r="19" spans="1:17" ht="10.5" customHeight="1">
      <c r="A19" s="274">
        <v>10</v>
      </c>
      <c r="B19" s="275" t="s">
        <v>16</v>
      </c>
      <c r="C19" s="276">
        <f>SUM(Sheet9!C17)</f>
        <v>1714760600</v>
      </c>
      <c r="D19" s="276">
        <f>SUM(Sheet9!D17)</f>
        <v>1395304873.6600001</v>
      </c>
      <c r="E19" s="276">
        <f>SUM(Sheet9!E17)</f>
        <v>-266228339.80000001</v>
      </c>
      <c r="F19" s="276">
        <f>SUM(онхс!C17)</f>
        <v>0</v>
      </c>
      <c r="G19" s="276">
        <f>SUM(онхс!D17)</f>
        <v>0</v>
      </c>
      <c r="H19" s="276">
        <f>SUM(онхс!E17)</f>
        <v>0</v>
      </c>
      <c r="I19" s="276">
        <f>SUM(Sheet11!C17)</f>
        <v>0</v>
      </c>
      <c r="J19" s="276">
        <f>SUM(Sheet11!D17)</f>
        <v>0</v>
      </c>
      <c r="K19" s="276">
        <f>SUM(Sheet11!E17)</f>
        <v>0</v>
      </c>
      <c r="L19" s="287">
        <f t="shared" si="5"/>
        <v>1714760600</v>
      </c>
      <c r="M19" s="287">
        <f t="shared" si="3"/>
        <v>1395304873.6600001</v>
      </c>
      <c r="N19" s="287">
        <f t="shared" si="4"/>
        <v>-266228339.80000001</v>
      </c>
      <c r="O19" s="288">
        <f t="shared" si="6"/>
        <v>81.370243383245452</v>
      </c>
    </row>
    <row r="20" spans="1:17" ht="9.75" customHeight="1">
      <c r="A20" s="274">
        <v>11</v>
      </c>
      <c r="B20" s="278" t="s">
        <v>13</v>
      </c>
      <c r="C20" s="271">
        <f>SUM(Sheet9!C18)</f>
        <v>1158587500</v>
      </c>
      <c r="D20" s="271">
        <f>SUM(Sheet9!D18)</f>
        <v>978481629.24000001</v>
      </c>
      <c r="E20" s="271">
        <f>SUM(Sheet9!E18)</f>
        <v>-143740187.08000001</v>
      </c>
      <c r="F20" s="271">
        <f>SUM(онхс!C18)</f>
        <v>0</v>
      </c>
      <c r="G20" s="271">
        <f>SUM(онхс!D18)</f>
        <v>0</v>
      </c>
      <c r="H20" s="271">
        <f>SUM(онхс!E18)</f>
        <v>0</v>
      </c>
      <c r="I20" s="271">
        <f>SUM(Sheet11!C18)</f>
        <v>0</v>
      </c>
      <c r="J20" s="271">
        <f>SUM(Sheet11!D18)</f>
        <v>0</v>
      </c>
      <c r="K20" s="271">
        <f>SUM(Sheet11!E18)</f>
        <v>0</v>
      </c>
      <c r="L20" s="285">
        <f t="shared" si="5"/>
        <v>1158587500</v>
      </c>
      <c r="M20" s="285">
        <f t="shared" si="3"/>
        <v>978481629.24000001</v>
      </c>
      <c r="N20" s="285">
        <f t="shared" si="4"/>
        <v>-143740187.08000001</v>
      </c>
      <c r="O20" s="286">
        <f t="shared" si="6"/>
        <v>84.454702751410665</v>
      </c>
    </row>
    <row r="21" spans="1:17" ht="9.75" customHeight="1">
      <c r="A21" s="274">
        <v>12</v>
      </c>
      <c r="B21" s="278" t="s">
        <v>14</v>
      </c>
      <c r="C21" s="271">
        <f>SUM(Sheet9!C19)</f>
        <v>135998300</v>
      </c>
      <c r="D21" s="271">
        <f>SUM(Sheet9!D19)</f>
        <v>114970425.52</v>
      </c>
      <c r="E21" s="271">
        <f>SUM(Sheet9!E19)</f>
        <v>-16790020.41</v>
      </c>
      <c r="F21" s="271">
        <f>SUM(онхс!C19)</f>
        <v>0</v>
      </c>
      <c r="G21" s="271">
        <f>SUM(онхс!D19)</f>
        <v>0</v>
      </c>
      <c r="H21" s="271">
        <f>SUM(онхс!E19)</f>
        <v>0</v>
      </c>
      <c r="I21" s="271">
        <f>SUM(Sheet11!C19)</f>
        <v>0</v>
      </c>
      <c r="J21" s="271">
        <f>SUM(Sheet11!D19)</f>
        <v>0</v>
      </c>
      <c r="K21" s="271">
        <f>SUM(Sheet11!E19)</f>
        <v>0</v>
      </c>
      <c r="L21" s="285">
        <f t="shared" si="5"/>
        <v>135998300</v>
      </c>
      <c r="M21" s="285">
        <f t="shared" si="3"/>
        <v>114970425.52</v>
      </c>
      <c r="N21" s="285">
        <f t="shared" si="4"/>
        <v>-16790020.41</v>
      </c>
      <c r="O21" s="286">
        <f t="shared" si="6"/>
        <v>84.538134314914231</v>
      </c>
    </row>
    <row r="22" spans="1:17" ht="9.75" customHeight="1">
      <c r="A22" s="274">
        <v>13</v>
      </c>
      <c r="B22" s="278" t="s">
        <v>15</v>
      </c>
      <c r="C22" s="271">
        <f>SUM(Sheet9!C20)</f>
        <v>115115200</v>
      </c>
      <c r="D22" s="271">
        <f>SUM(Sheet9!D20)</f>
        <v>75215540.439999998</v>
      </c>
      <c r="E22" s="271">
        <f>SUM(Sheet9!E20)</f>
        <v>-33050546.969999999</v>
      </c>
      <c r="F22" s="271">
        <f>SUM(онхс!C20)</f>
        <v>0</v>
      </c>
      <c r="G22" s="271">
        <f>SUM(онхс!D20)</f>
        <v>0</v>
      </c>
      <c r="H22" s="271">
        <f>SUM(онхс!E20)</f>
        <v>0</v>
      </c>
      <c r="I22" s="271">
        <f>SUM(Sheet11!C20)</f>
        <v>0</v>
      </c>
      <c r="J22" s="271">
        <f>SUM(Sheet11!D20)</f>
        <v>0</v>
      </c>
      <c r="K22" s="271">
        <f>SUM(Sheet11!E20)</f>
        <v>0</v>
      </c>
      <c r="L22" s="285">
        <f t="shared" si="5"/>
        <v>115115200</v>
      </c>
      <c r="M22" s="285">
        <f t="shared" si="3"/>
        <v>75215540.439999998</v>
      </c>
      <c r="N22" s="285">
        <f t="shared" si="4"/>
        <v>-33050546.969999999</v>
      </c>
      <c r="O22" s="286">
        <f t="shared" si="6"/>
        <v>65.339364775459714</v>
      </c>
    </row>
    <row r="23" spans="1:17" ht="9.75" customHeight="1">
      <c r="A23" s="274">
        <v>14</v>
      </c>
      <c r="B23" s="278" t="s">
        <v>17</v>
      </c>
      <c r="C23" s="271">
        <f>SUM(Sheet9!C21)</f>
        <v>29672100</v>
      </c>
      <c r="D23" s="271">
        <f>SUM(Sheet9!D21)</f>
        <v>30025463.810000002</v>
      </c>
      <c r="E23" s="271">
        <f>SUM(Sheet9!E21)</f>
        <v>-1538371.63</v>
      </c>
      <c r="F23" s="271">
        <f>SUM(онхс!C21)</f>
        <v>0</v>
      </c>
      <c r="G23" s="271">
        <f>SUM(онхс!D21)</f>
        <v>0</v>
      </c>
      <c r="H23" s="271">
        <f>SUM(онхс!E21)</f>
        <v>0</v>
      </c>
      <c r="I23" s="271">
        <f>SUM(Sheet11!C21)</f>
        <v>0</v>
      </c>
      <c r="J23" s="271">
        <f>SUM(Sheet11!D21)</f>
        <v>0</v>
      </c>
      <c r="K23" s="271">
        <f>SUM(Sheet11!E21)</f>
        <v>0</v>
      </c>
      <c r="L23" s="285">
        <f t="shared" si="5"/>
        <v>29672100</v>
      </c>
      <c r="M23" s="285">
        <f t="shared" si="3"/>
        <v>30025463.810000002</v>
      </c>
      <c r="N23" s="285">
        <f t="shared" si="4"/>
        <v>-1538371.63</v>
      </c>
      <c r="O23" s="286">
        <f t="shared" si="6"/>
        <v>101.19089585839897</v>
      </c>
    </row>
    <row r="24" spans="1:17" ht="9.75" customHeight="1">
      <c r="A24" s="274">
        <v>15</v>
      </c>
      <c r="B24" s="278" t="s">
        <v>18</v>
      </c>
      <c r="C24" s="271">
        <f>SUM(Sheet9!C22)</f>
        <v>275387500</v>
      </c>
      <c r="D24" s="271">
        <f>SUM(Sheet9!D22)</f>
        <v>196611814.64999998</v>
      </c>
      <c r="E24" s="271">
        <f>SUM(Sheet9!E22)</f>
        <v>-67798095.960000008</v>
      </c>
      <c r="F24" s="271">
        <f>SUM(онхс!C22)</f>
        <v>0</v>
      </c>
      <c r="G24" s="271">
        <f>SUM(онхс!D22)</f>
        <v>0</v>
      </c>
      <c r="H24" s="271">
        <f>SUM(онхс!E22)</f>
        <v>0</v>
      </c>
      <c r="I24" s="271">
        <f>SUM(Sheet11!C22)</f>
        <v>0</v>
      </c>
      <c r="J24" s="271">
        <f>SUM(Sheet11!D22)</f>
        <v>0</v>
      </c>
      <c r="K24" s="271">
        <f>SUM(Sheet11!E22)</f>
        <v>0</v>
      </c>
      <c r="L24" s="285">
        <f t="shared" si="5"/>
        <v>275387500</v>
      </c>
      <c r="M24" s="285">
        <f t="shared" si="3"/>
        <v>196611814.64999998</v>
      </c>
      <c r="N24" s="285">
        <f t="shared" si="4"/>
        <v>-67798095.960000008</v>
      </c>
      <c r="O24" s="286">
        <f t="shared" si="6"/>
        <v>71.394603840043573</v>
      </c>
    </row>
    <row r="25" spans="1:17" ht="10.5" customHeight="1">
      <c r="A25" s="274">
        <v>16</v>
      </c>
      <c r="B25" s="275" t="s">
        <v>34</v>
      </c>
      <c r="C25" s="276">
        <f>SUM(Sheet9!C23)</f>
        <v>8781152200</v>
      </c>
      <c r="D25" s="276">
        <f>SUM(Sheet9!D23)</f>
        <v>7006523325.4939995</v>
      </c>
      <c r="E25" s="276">
        <f>SUM(Sheet9!E23)</f>
        <v>-1761801490.826</v>
      </c>
      <c r="F25" s="276">
        <f>SUM(онхс!C23)</f>
        <v>0</v>
      </c>
      <c r="G25" s="276">
        <f>SUM(онхс!D23)</f>
        <v>0</v>
      </c>
      <c r="H25" s="276">
        <f>SUM(онхс!E23)</f>
        <v>0</v>
      </c>
      <c r="I25" s="276">
        <f>SUM(Sheet11!C23)</f>
        <v>0</v>
      </c>
      <c r="J25" s="276">
        <f>SUM(Sheet11!D23)</f>
        <v>0</v>
      </c>
      <c r="K25" s="276">
        <f>SUM(Sheet11!E23)</f>
        <v>0</v>
      </c>
      <c r="L25" s="287">
        <f t="shared" si="5"/>
        <v>8781152200</v>
      </c>
      <c r="M25" s="287">
        <f t="shared" si="3"/>
        <v>7006523325.4939995</v>
      </c>
      <c r="N25" s="287">
        <f t="shared" si="4"/>
        <v>-1761801490.826</v>
      </c>
      <c r="O25" s="288">
        <f t="shared" si="6"/>
        <v>79.790478127619735</v>
      </c>
    </row>
    <row r="26" spans="1:17" ht="10.5" customHeight="1">
      <c r="A26" s="274">
        <v>17</v>
      </c>
      <c r="B26" s="280" t="s">
        <v>19</v>
      </c>
      <c r="C26" s="271">
        <f>SUM(Sheet9!C24)</f>
        <v>868216000</v>
      </c>
      <c r="D26" s="271">
        <f>SUM(Sheet9!D24)</f>
        <v>797679462.00399995</v>
      </c>
      <c r="E26" s="271">
        <f>SUM(Sheet9!E24)</f>
        <v>-31083157.466000017</v>
      </c>
      <c r="F26" s="271">
        <f>SUM(онхс!C24)</f>
        <v>0</v>
      </c>
      <c r="G26" s="271">
        <f>SUM(онхс!D24)</f>
        <v>0</v>
      </c>
      <c r="H26" s="271">
        <f>SUM(онхс!E24)</f>
        <v>0</v>
      </c>
      <c r="I26" s="271">
        <f>SUM(Sheet11!C24)</f>
        <v>0</v>
      </c>
      <c r="J26" s="271">
        <f>SUM(Sheet11!D24)</f>
        <v>0</v>
      </c>
      <c r="K26" s="271">
        <f>SUM(Sheet11!E24)</f>
        <v>0</v>
      </c>
      <c r="L26" s="285">
        <f t="shared" si="5"/>
        <v>868216000</v>
      </c>
      <c r="M26" s="285">
        <f t="shared" si="3"/>
        <v>797679462.00399995</v>
      </c>
      <c r="N26" s="285">
        <f t="shared" si="4"/>
        <v>-31083157.466000017</v>
      </c>
      <c r="O26" s="286">
        <f t="shared" si="6"/>
        <v>91.875692454872976</v>
      </c>
    </row>
    <row r="27" spans="1:17" ht="10.5" customHeight="1">
      <c r="A27" s="274">
        <v>18</v>
      </c>
      <c r="B27" s="280" t="s">
        <v>20</v>
      </c>
      <c r="C27" s="271">
        <f>SUM(Sheet9!C25)</f>
        <v>7247957600</v>
      </c>
      <c r="D27" s="271">
        <f>SUM(Sheet9!D25)</f>
        <v>5630745004.5</v>
      </c>
      <c r="E27" s="271">
        <f>SUM(Sheet9!E25)</f>
        <v>-1285031421.49</v>
      </c>
      <c r="F27" s="271">
        <f>SUM(онхс!C25)</f>
        <v>0</v>
      </c>
      <c r="G27" s="271">
        <f>SUM(онхс!D25)</f>
        <v>0</v>
      </c>
      <c r="H27" s="271">
        <f>SUM(онхс!E25)</f>
        <v>0</v>
      </c>
      <c r="I27" s="271">
        <f>SUM(Sheet11!C25)</f>
        <v>0</v>
      </c>
      <c r="J27" s="271">
        <f>SUM(Sheet11!D25)</f>
        <v>0</v>
      </c>
      <c r="K27" s="271">
        <f>SUM(Sheet11!E25)</f>
        <v>0</v>
      </c>
      <c r="L27" s="285">
        <f t="shared" si="5"/>
        <v>7247957600</v>
      </c>
      <c r="M27" s="285">
        <f t="shared" si="3"/>
        <v>5630745004.5</v>
      </c>
      <c r="N27" s="285">
        <f t="shared" si="4"/>
        <v>-1285031421.49</v>
      </c>
      <c r="O27" s="286">
        <f t="shared" si="6"/>
        <v>77.687333663486115</v>
      </c>
    </row>
    <row r="28" spans="1:17" ht="10.5" customHeight="1">
      <c r="A28" s="274">
        <v>19</v>
      </c>
      <c r="B28" s="280" t="s">
        <v>21</v>
      </c>
      <c r="C28" s="271">
        <f>SUM(Sheet9!C26)</f>
        <v>623094400</v>
      </c>
      <c r="D28" s="271">
        <f>SUM(Sheet9!D26)</f>
        <v>547608958.99000001</v>
      </c>
      <c r="E28" s="271">
        <f>SUM(Sheet9!E26)</f>
        <v>-59317880.469999999</v>
      </c>
      <c r="F28" s="271">
        <f>SUM(онхс!C26)</f>
        <v>0</v>
      </c>
      <c r="G28" s="271">
        <f>SUM(онхс!D26)</f>
        <v>0</v>
      </c>
      <c r="H28" s="271">
        <f>SUM(онхс!E26)</f>
        <v>0</v>
      </c>
      <c r="I28" s="271">
        <f>SUM(Sheet11!C26)</f>
        <v>0</v>
      </c>
      <c r="J28" s="271">
        <f>SUM(Sheet11!D26)</f>
        <v>0</v>
      </c>
      <c r="K28" s="271">
        <f>SUM(Sheet11!E26)</f>
        <v>0</v>
      </c>
      <c r="L28" s="285">
        <f t="shared" si="5"/>
        <v>623094400</v>
      </c>
      <c r="M28" s="285">
        <f t="shared" si="3"/>
        <v>547608958.99000001</v>
      </c>
      <c r="N28" s="285">
        <f t="shared" si="4"/>
        <v>-59317880.469999999</v>
      </c>
      <c r="O28" s="286">
        <f t="shared" si="6"/>
        <v>87.885392484670064</v>
      </c>
    </row>
    <row r="29" spans="1:17" ht="10.5" customHeight="1">
      <c r="A29" s="274">
        <v>20</v>
      </c>
      <c r="B29" s="280" t="s">
        <v>73</v>
      </c>
      <c r="C29" s="271">
        <f>SUM(Sheet9!C27)</f>
        <v>41884200</v>
      </c>
      <c r="D29" s="271">
        <f>SUM(Sheet9!D27)</f>
        <v>30489900</v>
      </c>
      <c r="E29" s="271">
        <f>SUM(Sheet9!E27)</f>
        <v>-11394300</v>
      </c>
      <c r="F29" s="271">
        <f>SUM(онхс!C27)</f>
        <v>0</v>
      </c>
      <c r="G29" s="271">
        <f>SUM(онхс!D27)</f>
        <v>0</v>
      </c>
      <c r="H29" s="271">
        <f>SUM(онхс!E27)</f>
        <v>0</v>
      </c>
      <c r="I29" s="271">
        <f>SUM(Sheet11!C27)</f>
        <v>0</v>
      </c>
      <c r="J29" s="271">
        <f>SUM(Sheet11!D27)</f>
        <v>0</v>
      </c>
      <c r="K29" s="271">
        <f>SUM(Sheet11!E27)</f>
        <v>0</v>
      </c>
      <c r="L29" s="285">
        <f t="shared" si="5"/>
        <v>41884200</v>
      </c>
      <c r="M29" s="285">
        <f t="shared" si="3"/>
        <v>30489900</v>
      </c>
      <c r="N29" s="285">
        <f t="shared" si="4"/>
        <v>-11394300</v>
      </c>
      <c r="O29" s="286">
        <f t="shared" si="6"/>
        <v>72.795708166802754</v>
      </c>
    </row>
    <row r="30" spans="1:17" ht="10.5" customHeight="1">
      <c r="A30" s="274">
        <v>21</v>
      </c>
      <c r="B30" s="275" t="s">
        <v>35</v>
      </c>
      <c r="C30" s="276">
        <f>SUM(Sheet9!C28)</f>
        <v>905909500</v>
      </c>
      <c r="D30" s="276">
        <f>SUM(Sheet9!D28)</f>
        <v>633049225.93000007</v>
      </c>
      <c r="E30" s="276">
        <f>SUM(Sheet9!E28)</f>
        <v>-152614040.06999999</v>
      </c>
      <c r="F30" s="276">
        <f>SUM(онхс!C28)</f>
        <v>0</v>
      </c>
      <c r="G30" s="276">
        <f>SUM(онхс!D28)</f>
        <v>0</v>
      </c>
      <c r="H30" s="276">
        <f>SUM(онхс!E28)</f>
        <v>0</v>
      </c>
      <c r="I30" s="276">
        <f>SUM(Sheet11!C28)</f>
        <v>0</v>
      </c>
      <c r="J30" s="276">
        <f>SUM(Sheet11!D28)</f>
        <v>0</v>
      </c>
      <c r="K30" s="276">
        <f>SUM(Sheet11!E28)</f>
        <v>0</v>
      </c>
      <c r="L30" s="287">
        <f t="shared" si="5"/>
        <v>905909500</v>
      </c>
      <c r="M30" s="287">
        <f t="shared" si="3"/>
        <v>633049225.93000007</v>
      </c>
      <c r="N30" s="287">
        <f t="shared" si="4"/>
        <v>-152614040.06999999</v>
      </c>
      <c r="O30" s="288">
        <f t="shared" si="6"/>
        <v>69.879963277788789</v>
      </c>
    </row>
    <row r="31" spans="1:17" ht="10.5" customHeight="1">
      <c r="A31" s="274">
        <v>22</v>
      </c>
      <c r="B31" s="280" t="s">
        <v>22</v>
      </c>
      <c r="C31" s="271">
        <f>SUM(Sheet9!C29)</f>
        <v>83746500</v>
      </c>
      <c r="D31" s="271">
        <f>SUM(Sheet9!D29)</f>
        <v>56523907.810000002</v>
      </c>
      <c r="E31" s="271">
        <f>SUM(Sheet9!E29)</f>
        <v>-22880642.189999998</v>
      </c>
      <c r="F31" s="271">
        <f>SUM(онхс!C29)</f>
        <v>0</v>
      </c>
      <c r="G31" s="271">
        <f>SUM(онхс!D29)</f>
        <v>0</v>
      </c>
      <c r="H31" s="271">
        <f>SUM(онхс!E29)</f>
        <v>0</v>
      </c>
      <c r="I31" s="271">
        <f>SUM(Sheet11!C29)</f>
        <v>0</v>
      </c>
      <c r="J31" s="271">
        <f>SUM(Sheet11!D29)</f>
        <v>0</v>
      </c>
      <c r="K31" s="271">
        <f>SUM(Sheet11!E29)</f>
        <v>0</v>
      </c>
      <c r="L31" s="285">
        <f t="shared" si="5"/>
        <v>83746500</v>
      </c>
      <c r="M31" s="285">
        <f t="shared" si="3"/>
        <v>56523907.810000002</v>
      </c>
      <c r="N31" s="285">
        <f t="shared" si="4"/>
        <v>-22880642.189999998</v>
      </c>
      <c r="O31" s="286">
        <f t="shared" si="6"/>
        <v>67.494053852996842</v>
      </c>
    </row>
    <row r="32" spans="1:17" ht="10.5" customHeight="1">
      <c r="A32" s="274">
        <v>23</v>
      </c>
      <c r="B32" s="280" t="s">
        <v>23</v>
      </c>
      <c r="C32" s="271">
        <f>SUM(Sheet9!C30)</f>
        <v>523840500</v>
      </c>
      <c r="D32" s="271">
        <f>SUM(Sheet9!D30)</f>
        <v>357390548</v>
      </c>
      <c r="E32" s="271">
        <f>SUM(Sheet9!E30)</f>
        <v>-83434902</v>
      </c>
      <c r="F32" s="271">
        <f>SUM(онхс!C30)</f>
        <v>0</v>
      </c>
      <c r="G32" s="271">
        <f>SUM(онхс!D30)</f>
        <v>0</v>
      </c>
      <c r="H32" s="271">
        <f>SUM(онхс!E30)</f>
        <v>0</v>
      </c>
      <c r="I32" s="271">
        <f>SUM(Sheet11!C30)</f>
        <v>0</v>
      </c>
      <c r="J32" s="271">
        <f>SUM(Sheet11!D30)</f>
        <v>0</v>
      </c>
      <c r="K32" s="271">
        <f>SUM(Sheet11!E30)</f>
        <v>0</v>
      </c>
      <c r="L32" s="285">
        <f t="shared" si="5"/>
        <v>523840500</v>
      </c>
      <c r="M32" s="285">
        <f t="shared" si="3"/>
        <v>357390548</v>
      </c>
      <c r="N32" s="285">
        <f t="shared" si="4"/>
        <v>-83434902</v>
      </c>
      <c r="O32" s="286">
        <f t="shared" si="6"/>
        <v>68.225070035631077</v>
      </c>
    </row>
    <row r="33" spans="1:15" ht="10.5" customHeight="1">
      <c r="A33" s="274">
        <v>24</v>
      </c>
      <c r="B33" s="280" t="s">
        <v>24</v>
      </c>
      <c r="C33" s="271">
        <f>SUM(Sheet9!C31)</f>
        <v>67450700</v>
      </c>
      <c r="D33" s="271">
        <f>SUM(Sheet9!D31)</f>
        <v>43692083.120000005</v>
      </c>
      <c r="E33" s="271">
        <f>SUM(Sheet9!E31)</f>
        <v>-21484357.879999999</v>
      </c>
      <c r="F33" s="271">
        <f>SUM(онхс!C31)</f>
        <v>0</v>
      </c>
      <c r="G33" s="271">
        <f>SUM(онхс!D31)</f>
        <v>0</v>
      </c>
      <c r="H33" s="271">
        <f>SUM(онхс!E31)</f>
        <v>0</v>
      </c>
      <c r="I33" s="271">
        <f>SUM(Sheet11!C31)</f>
        <v>0</v>
      </c>
      <c r="J33" s="271">
        <f>SUM(Sheet11!D31)</f>
        <v>0</v>
      </c>
      <c r="K33" s="271">
        <f>SUM(Sheet11!E31)</f>
        <v>0</v>
      </c>
      <c r="L33" s="285">
        <f t="shared" si="5"/>
        <v>67450700</v>
      </c>
      <c r="M33" s="285">
        <f t="shared" si="3"/>
        <v>43692083.120000005</v>
      </c>
      <c r="N33" s="285">
        <f t="shared" si="4"/>
        <v>-21484357.879999999</v>
      </c>
      <c r="O33" s="286">
        <f t="shared" si="6"/>
        <v>64.776322736457885</v>
      </c>
    </row>
    <row r="34" spans="1:15" ht="10.5" customHeight="1">
      <c r="A34" s="274">
        <v>25</v>
      </c>
      <c r="B34" s="280" t="s">
        <v>25</v>
      </c>
      <c r="C34" s="271">
        <f>SUM(Sheet9!C32)</f>
        <v>26350000</v>
      </c>
      <c r="D34" s="271">
        <f>SUM(Sheet9!D32)</f>
        <v>45000</v>
      </c>
      <c r="E34" s="271">
        <f>SUM(Sheet9!E32)</f>
        <v>-1450000</v>
      </c>
      <c r="F34" s="271">
        <f>SUM(онхс!C32)</f>
        <v>0</v>
      </c>
      <c r="G34" s="271">
        <f>SUM(онхс!D32)</f>
        <v>0</v>
      </c>
      <c r="H34" s="271">
        <f>SUM(онхс!E32)</f>
        <v>0</v>
      </c>
      <c r="I34" s="271">
        <f>SUM(Sheet11!C32)</f>
        <v>0</v>
      </c>
      <c r="J34" s="271">
        <f>SUM(Sheet11!D32)</f>
        <v>0</v>
      </c>
      <c r="K34" s="271">
        <f>SUM(Sheet11!E32)</f>
        <v>0</v>
      </c>
      <c r="L34" s="285">
        <f t="shared" si="5"/>
        <v>26350000</v>
      </c>
      <c r="M34" s="285">
        <f t="shared" si="3"/>
        <v>45000</v>
      </c>
      <c r="N34" s="285">
        <f t="shared" si="4"/>
        <v>-1450000</v>
      </c>
      <c r="O34" s="286">
        <f t="shared" si="6"/>
        <v>0.17077798861480076</v>
      </c>
    </row>
    <row r="35" spans="1:15" ht="10.5" customHeight="1">
      <c r="A35" s="274">
        <v>26</v>
      </c>
      <c r="B35" s="280" t="s">
        <v>26</v>
      </c>
      <c r="C35" s="271">
        <f>SUM(Sheet9!C33)</f>
        <v>129010000</v>
      </c>
      <c r="D35" s="271">
        <f>SUM(Sheet9!D33)</f>
        <v>121260000</v>
      </c>
      <c r="E35" s="271">
        <f>SUM(Sheet9!E33)</f>
        <v>-4198000</v>
      </c>
      <c r="F35" s="271">
        <f>SUM(онхс!C33)</f>
        <v>0</v>
      </c>
      <c r="G35" s="271">
        <f>SUM(онхс!D33)</f>
        <v>0</v>
      </c>
      <c r="H35" s="271">
        <f>SUM(онхс!E33)</f>
        <v>0</v>
      </c>
      <c r="I35" s="271">
        <f>SUM(Sheet11!C33)</f>
        <v>0</v>
      </c>
      <c r="J35" s="271">
        <f>SUM(Sheet11!D33)</f>
        <v>0</v>
      </c>
      <c r="K35" s="271">
        <f>SUM(Sheet11!E33)</f>
        <v>0</v>
      </c>
      <c r="L35" s="285">
        <f t="shared" si="5"/>
        <v>129010000</v>
      </c>
      <c r="M35" s="285">
        <f t="shared" si="3"/>
        <v>121260000</v>
      </c>
      <c r="N35" s="285">
        <f t="shared" si="4"/>
        <v>-4198000</v>
      </c>
      <c r="O35" s="286">
        <f t="shared" si="6"/>
        <v>93.992713743120689</v>
      </c>
    </row>
    <row r="36" spans="1:15" ht="10.5" customHeight="1">
      <c r="A36" s="274">
        <v>27</v>
      </c>
      <c r="B36" s="280" t="s">
        <v>27</v>
      </c>
      <c r="C36" s="271">
        <f>SUM(Sheet9!C34)</f>
        <v>75511800</v>
      </c>
      <c r="D36" s="271">
        <f>SUM(Sheet9!D34)</f>
        <v>54137687</v>
      </c>
      <c r="E36" s="271">
        <f>SUM(Sheet9!E34)</f>
        <v>-15047508</v>
      </c>
      <c r="F36" s="271">
        <f>SUM(онхс!C34)</f>
        <v>0</v>
      </c>
      <c r="G36" s="271">
        <f>SUM(онхс!D34)</f>
        <v>0</v>
      </c>
      <c r="H36" s="271">
        <f>SUM(онхс!E34)</f>
        <v>0</v>
      </c>
      <c r="I36" s="271">
        <f>SUM(Sheet11!C34)</f>
        <v>0</v>
      </c>
      <c r="J36" s="271">
        <f>SUM(Sheet11!D34)</f>
        <v>0</v>
      </c>
      <c r="K36" s="271">
        <f>SUM(Sheet11!E34)</f>
        <v>0</v>
      </c>
      <c r="L36" s="285">
        <f t="shared" si="5"/>
        <v>75511800</v>
      </c>
      <c r="M36" s="285">
        <f t="shared" si="3"/>
        <v>54137687</v>
      </c>
      <c r="N36" s="285">
        <f t="shared" si="4"/>
        <v>-15047508</v>
      </c>
      <c r="O36" s="286">
        <f t="shared" si="6"/>
        <v>71.694340487182146</v>
      </c>
    </row>
    <row r="37" spans="1:15" ht="10.5" customHeight="1">
      <c r="A37" s="274">
        <v>28</v>
      </c>
      <c r="B37" s="275" t="s">
        <v>36</v>
      </c>
      <c r="C37" s="276">
        <f>SUM(Sheet9!C35)</f>
        <v>112555400</v>
      </c>
      <c r="D37" s="276">
        <f>SUM(Sheet9!D35)</f>
        <v>83893600</v>
      </c>
      <c r="E37" s="276">
        <f>SUM(Sheet9!E35)</f>
        <v>-15661800</v>
      </c>
      <c r="F37" s="276">
        <f>SUM(онхс!C35)</f>
        <v>0</v>
      </c>
      <c r="G37" s="276">
        <f>SUM(онхс!D35)</f>
        <v>0</v>
      </c>
      <c r="H37" s="276">
        <f>SUM(онхс!E35)</f>
        <v>0</v>
      </c>
      <c r="I37" s="276">
        <f>SUM(Sheet11!C35)</f>
        <v>0</v>
      </c>
      <c r="J37" s="276">
        <f>SUM(Sheet11!D35)</f>
        <v>0</v>
      </c>
      <c r="K37" s="276">
        <f>SUM(Sheet11!E35)</f>
        <v>0</v>
      </c>
      <c r="L37" s="287">
        <f t="shared" si="5"/>
        <v>112555400</v>
      </c>
      <c r="M37" s="287">
        <f t="shared" si="3"/>
        <v>83893600</v>
      </c>
      <c r="N37" s="287">
        <f t="shared" si="4"/>
        <v>-15661800</v>
      </c>
      <c r="O37" s="288">
        <f t="shared" si="6"/>
        <v>74.535384352949748</v>
      </c>
    </row>
    <row r="38" spans="1:15" ht="10.5" customHeight="1">
      <c r="A38" s="274">
        <v>29</v>
      </c>
      <c r="B38" s="278" t="s">
        <v>28</v>
      </c>
      <c r="C38" s="271">
        <f>SUM(Sheet9!C36)</f>
        <v>71600000</v>
      </c>
      <c r="D38" s="271">
        <f>SUM(Sheet9!D36)</f>
        <v>71600000</v>
      </c>
      <c r="E38" s="271">
        <f>SUM(Sheet9!E36)</f>
        <v>0</v>
      </c>
      <c r="F38" s="271">
        <f>SUM(онхс!C36)</f>
        <v>0</v>
      </c>
      <c r="G38" s="271">
        <f>SUM(онхс!D36)</f>
        <v>0</v>
      </c>
      <c r="H38" s="271">
        <f>SUM(онхс!E36)</f>
        <v>0</v>
      </c>
      <c r="I38" s="271">
        <f>SUM(Sheet11!C36)</f>
        <v>0</v>
      </c>
      <c r="J38" s="271">
        <f>SUM(Sheet11!D36)</f>
        <v>0</v>
      </c>
      <c r="K38" s="271">
        <f>SUM(Sheet11!E36)</f>
        <v>0</v>
      </c>
      <c r="L38" s="285">
        <f t="shared" si="5"/>
        <v>71600000</v>
      </c>
      <c r="M38" s="285">
        <f t="shared" si="3"/>
        <v>71600000</v>
      </c>
      <c r="N38" s="285">
        <f t="shared" si="4"/>
        <v>0</v>
      </c>
      <c r="O38" s="286">
        <f t="shared" si="6"/>
        <v>100</v>
      </c>
    </row>
    <row r="39" spans="1:15" ht="10.5" customHeight="1">
      <c r="A39" s="274">
        <v>30</v>
      </c>
      <c r="B39" s="278" t="s">
        <v>29</v>
      </c>
      <c r="C39" s="271">
        <f>SUM(Sheet9!C37)</f>
        <v>0</v>
      </c>
      <c r="D39" s="271">
        <f>SUM(Sheet9!D37)</f>
        <v>0</v>
      </c>
      <c r="E39" s="271">
        <f>SUM(Sheet9!E37)</f>
        <v>0</v>
      </c>
      <c r="F39" s="271">
        <f>SUM(онхс!C37)</f>
        <v>0</v>
      </c>
      <c r="G39" s="271">
        <f>SUM(онхс!D37)</f>
        <v>0</v>
      </c>
      <c r="H39" s="271">
        <f>SUM(онхс!E37)</f>
        <v>0</v>
      </c>
      <c r="I39" s="271">
        <f>SUM(Sheet11!C37)</f>
        <v>0</v>
      </c>
      <c r="J39" s="271">
        <f>SUM(Sheet11!D37)</f>
        <v>0</v>
      </c>
      <c r="K39" s="271">
        <f>SUM(Sheet11!E37)</f>
        <v>0</v>
      </c>
      <c r="L39" s="285">
        <f t="shared" si="5"/>
        <v>0</v>
      </c>
      <c r="M39" s="285">
        <f t="shared" si="3"/>
        <v>0</v>
      </c>
      <c r="N39" s="285">
        <f t="shared" si="4"/>
        <v>0</v>
      </c>
      <c r="O39" s="286"/>
    </row>
    <row r="40" spans="1:15" ht="10.5" customHeight="1">
      <c r="A40" s="274">
        <v>31</v>
      </c>
      <c r="B40" s="278" t="s">
        <v>30</v>
      </c>
      <c r="C40" s="271">
        <f>SUM(Sheet9!C38)</f>
        <v>40955400</v>
      </c>
      <c r="D40" s="271">
        <f>SUM(Sheet9!D38)</f>
        <v>12293600</v>
      </c>
      <c r="E40" s="271">
        <f>SUM(Sheet9!E38)</f>
        <v>-15661800</v>
      </c>
      <c r="F40" s="271">
        <f>SUM(онхс!C38)</f>
        <v>0</v>
      </c>
      <c r="G40" s="271">
        <f>SUM(онхс!D38)</f>
        <v>0</v>
      </c>
      <c r="H40" s="271">
        <f>SUM(онхс!E38)</f>
        <v>0</v>
      </c>
      <c r="I40" s="271">
        <f>SUM(Sheet11!C38)</f>
        <v>0</v>
      </c>
      <c r="J40" s="271">
        <f>SUM(Sheet11!D38)</f>
        <v>0</v>
      </c>
      <c r="K40" s="271">
        <f>SUM(Sheet11!E38)</f>
        <v>0</v>
      </c>
      <c r="L40" s="285">
        <f t="shared" si="5"/>
        <v>40955400</v>
      </c>
      <c r="M40" s="285">
        <f t="shared" si="3"/>
        <v>12293600</v>
      </c>
      <c r="N40" s="285">
        <f t="shared" si="4"/>
        <v>-15661800</v>
      </c>
      <c r="O40" s="286">
        <f t="shared" si="6"/>
        <v>30.017042929625887</v>
      </c>
    </row>
    <row r="41" spans="1:15" ht="10.5" customHeight="1">
      <c r="A41" s="274">
        <v>32</v>
      </c>
      <c r="B41" s="275" t="s">
        <v>37</v>
      </c>
      <c r="C41" s="276">
        <f>SUM(Sheet9!C39)</f>
        <v>1238518100</v>
      </c>
      <c r="D41" s="276">
        <f>SUM(Sheet9!D39)</f>
        <v>620305743.17000008</v>
      </c>
      <c r="E41" s="276">
        <f>SUM(Sheet9!E39)</f>
        <v>-494105906.82999998</v>
      </c>
      <c r="F41" s="276">
        <f>SUM(онхс!C39)</f>
        <v>0</v>
      </c>
      <c r="G41" s="276">
        <f>SUM(онхс!D39)</f>
        <v>0</v>
      </c>
      <c r="H41" s="276">
        <f>SUM(онхс!E39)</f>
        <v>0</v>
      </c>
      <c r="I41" s="276">
        <f>SUM(Sheet11!C39)</f>
        <v>0</v>
      </c>
      <c r="J41" s="276">
        <f>SUM(Sheet11!D39)</f>
        <v>0</v>
      </c>
      <c r="K41" s="276">
        <f>SUM(Sheet11!E39)</f>
        <v>0</v>
      </c>
      <c r="L41" s="287">
        <f t="shared" si="5"/>
        <v>1238518100</v>
      </c>
      <c r="M41" s="287">
        <f t="shared" si="3"/>
        <v>620305743.17000008</v>
      </c>
      <c r="N41" s="287">
        <f t="shared" si="4"/>
        <v>-494105906.82999998</v>
      </c>
      <c r="O41" s="288">
        <f t="shared" si="6"/>
        <v>50.084511737858342</v>
      </c>
    </row>
    <row r="42" spans="1:15" ht="10.5" customHeight="1">
      <c r="A42" s="274">
        <v>33</v>
      </c>
      <c r="B42" s="280" t="s">
        <v>31</v>
      </c>
      <c r="C42" s="271">
        <f>SUM(Sheet9!C40)</f>
        <v>248700000</v>
      </c>
      <c r="D42" s="271">
        <f>SUM(Sheet9!D40)</f>
        <v>76860700</v>
      </c>
      <c r="E42" s="271">
        <f>SUM(Sheet9!E40)</f>
        <v>-151276050</v>
      </c>
      <c r="F42" s="271">
        <f>SUM(онхс!C40)</f>
        <v>0</v>
      </c>
      <c r="G42" s="271">
        <f>SUM(онхс!D40)</f>
        <v>0</v>
      </c>
      <c r="H42" s="271">
        <f>SUM(онхс!E40)</f>
        <v>0</v>
      </c>
      <c r="I42" s="271">
        <f>SUM(Sheet11!C40)</f>
        <v>0</v>
      </c>
      <c r="J42" s="271">
        <f>SUM(Sheet11!D40)</f>
        <v>0</v>
      </c>
      <c r="K42" s="271">
        <f>SUM(Sheet11!E40)</f>
        <v>0</v>
      </c>
      <c r="L42" s="285">
        <f t="shared" si="5"/>
        <v>248700000</v>
      </c>
      <c r="M42" s="285">
        <f t="shared" si="3"/>
        <v>76860700</v>
      </c>
      <c r="N42" s="285">
        <f t="shared" si="4"/>
        <v>-151276050</v>
      </c>
      <c r="O42" s="286">
        <f t="shared" si="6"/>
        <v>30.90498592681946</v>
      </c>
    </row>
    <row r="43" spans="1:15" ht="10.5" customHeight="1">
      <c r="A43" s="274">
        <v>34</v>
      </c>
      <c r="B43" s="280" t="s">
        <v>32</v>
      </c>
      <c r="C43" s="271">
        <f>SUM(Sheet9!C41)</f>
        <v>166000000</v>
      </c>
      <c r="D43" s="271">
        <f>SUM(Sheet9!D41)</f>
        <v>47191850</v>
      </c>
      <c r="E43" s="271">
        <f>SUM(Sheet9!E41)</f>
        <v>-89788150</v>
      </c>
      <c r="F43" s="271">
        <f>SUM(онхс!C41)</f>
        <v>0</v>
      </c>
      <c r="G43" s="271">
        <f>SUM(онхс!D41)</f>
        <v>0</v>
      </c>
      <c r="H43" s="271">
        <f>SUM(онхс!E41)</f>
        <v>0</v>
      </c>
      <c r="I43" s="271">
        <f>SUM(Sheet11!C41)</f>
        <v>0</v>
      </c>
      <c r="J43" s="271">
        <f>SUM(Sheet11!D41)</f>
        <v>0</v>
      </c>
      <c r="K43" s="271">
        <f>SUM(Sheet11!E41)</f>
        <v>0</v>
      </c>
      <c r="L43" s="285">
        <f t="shared" si="5"/>
        <v>166000000</v>
      </c>
      <c r="M43" s="285">
        <f t="shared" si="3"/>
        <v>47191850</v>
      </c>
      <c r="N43" s="285">
        <f t="shared" si="4"/>
        <v>-89788150</v>
      </c>
      <c r="O43" s="286">
        <f t="shared" si="6"/>
        <v>28.428825301204817</v>
      </c>
    </row>
    <row r="44" spans="1:15" ht="10.5" customHeight="1">
      <c r="A44" s="274">
        <v>35</v>
      </c>
      <c r="B44" s="280" t="s">
        <v>41</v>
      </c>
      <c r="C44" s="271">
        <f>SUM(Sheet9!C42)</f>
        <v>16050400</v>
      </c>
      <c r="D44" s="271">
        <f>SUM(Sheet9!D42)</f>
        <v>5665140</v>
      </c>
      <c r="E44" s="271">
        <f>SUM(Sheet9!E42)</f>
        <v>-4185260</v>
      </c>
      <c r="F44" s="271">
        <f>SUM(онхс!C42)</f>
        <v>0</v>
      </c>
      <c r="G44" s="271">
        <f>SUM(онхс!D42)</f>
        <v>0</v>
      </c>
      <c r="H44" s="271">
        <f>SUM(онхс!E42)</f>
        <v>0</v>
      </c>
      <c r="I44" s="271">
        <f>SUM(Sheet11!C42)</f>
        <v>0</v>
      </c>
      <c r="J44" s="271">
        <f>SUM(Sheet11!D42)</f>
        <v>0</v>
      </c>
      <c r="K44" s="271">
        <f>SUM(Sheet11!E42)</f>
        <v>0</v>
      </c>
      <c r="L44" s="285">
        <f t="shared" si="5"/>
        <v>16050400</v>
      </c>
      <c r="M44" s="285">
        <f t="shared" si="3"/>
        <v>5665140</v>
      </c>
      <c r="N44" s="285">
        <f t="shared" si="4"/>
        <v>-4185260</v>
      </c>
      <c r="O44" s="286">
        <f t="shared" si="6"/>
        <v>35.295942780242235</v>
      </c>
    </row>
    <row r="45" spans="1:15" ht="10.5" customHeight="1">
      <c r="A45" s="274">
        <v>36</v>
      </c>
      <c r="B45" s="278" t="s">
        <v>33</v>
      </c>
      <c r="C45" s="271">
        <f>SUM(Sheet9!C43)</f>
        <v>807767700</v>
      </c>
      <c r="D45" s="271">
        <f>SUM(Sheet9!D43)</f>
        <v>490588053.17000002</v>
      </c>
      <c r="E45" s="271">
        <f>SUM(Sheet9!E43)</f>
        <v>-239225036.82999998</v>
      </c>
      <c r="F45" s="271">
        <f>SUM(онхс!C43)</f>
        <v>0</v>
      </c>
      <c r="G45" s="271">
        <f>SUM(онхс!D43)</f>
        <v>0</v>
      </c>
      <c r="H45" s="271">
        <f>SUM(онхс!E43)</f>
        <v>0</v>
      </c>
      <c r="I45" s="271">
        <f>SUM(Sheet11!C43)</f>
        <v>0</v>
      </c>
      <c r="J45" s="271">
        <f>SUM(Sheet11!D43)</f>
        <v>0</v>
      </c>
      <c r="K45" s="271">
        <f>SUM(Sheet11!E43)</f>
        <v>0</v>
      </c>
      <c r="L45" s="285">
        <f t="shared" si="5"/>
        <v>807767700</v>
      </c>
      <c r="M45" s="285">
        <f t="shared" si="3"/>
        <v>490588053.17000002</v>
      </c>
      <c r="N45" s="285">
        <f t="shared" si="4"/>
        <v>-239225036.82999998</v>
      </c>
      <c r="O45" s="286">
        <f t="shared" si="6"/>
        <v>60.733804182811468</v>
      </c>
    </row>
    <row r="46" spans="1:15" ht="10.5" customHeight="1">
      <c r="A46" s="274">
        <v>37</v>
      </c>
      <c r="B46" s="275" t="s">
        <v>38</v>
      </c>
      <c r="C46" s="276">
        <f>SUM(Sheet9!C44)</f>
        <v>240461900</v>
      </c>
      <c r="D46" s="276">
        <f>SUM(Sheet9!D44)</f>
        <v>123850062</v>
      </c>
      <c r="E46" s="276">
        <f>SUM(Sheet9!E44)</f>
        <v>-60370950</v>
      </c>
      <c r="F46" s="276">
        <f>SUM(онхс!C44)</f>
        <v>0</v>
      </c>
      <c r="G46" s="276">
        <f>SUM(онхс!D44)</f>
        <v>0</v>
      </c>
      <c r="H46" s="276">
        <f>SUM(онхс!E44)</f>
        <v>0</v>
      </c>
      <c r="I46" s="276">
        <f>SUM(Sheet11!C44)</f>
        <v>0</v>
      </c>
      <c r="J46" s="276">
        <f>SUM(Sheet11!D44)</f>
        <v>0</v>
      </c>
      <c r="K46" s="276">
        <f>SUM(Sheet11!E44)</f>
        <v>0</v>
      </c>
      <c r="L46" s="287">
        <f t="shared" si="5"/>
        <v>240461900</v>
      </c>
      <c r="M46" s="287">
        <f t="shared" si="3"/>
        <v>123850062</v>
      </c>
      <c r="N46" s="287">
        <f t="shared" si="4"/>
        <v>-60370950</v>
      </c>
      <c r="O46" s="288">
        <f t="shared" si="6"/>
        <v>51.505066707033421</v>
      </c>
    </row>
    <row r="47" spans="1:15" ht="10.5" customHeight="1">
      <c r="A47" s="274">
        <v>38</v>
      </c>
      <c r="B47" s="278" t="s">
        <v>40</v>
      </c>
      <c r="C47" s="271">
        <f>SUM(Sheet9!C45)</f>
        <v>0</v>
      </c>
      <c r="D47" s="271">
        <f>SUM(Sheet9!D45)</f>
        <v>0</v>
      </c>
      <c r="E47" s="271">
        <f>SUM(Sheet9!E45)</f>
        <v>0</v>
      </c>
      <c r="F47" s="271">
        <f>SUM(онхс!C45)</f>
        <v>0</v>
      </c>
      <c r="G47" s="271">
        <f>SUM(онхс!D45)</f>
        <v>0</v>
      </c>
      <c r="H47" s="271">
        <f>SUM(онхс!E45)</f>
        <v>0</v>
      </c>
      <c r="I47" s="271">
        <f>SUM(Sheet11!C45)</f>
        <v>0</v>
      </c>
      <c r="J47" s="271">
        <f>SUM(Sheet11!D45)</f>
        <v>0</v>
      </c>
      <c r="K47" s="271">
        <f>SUM(Sheet11!E45)</f>
        <v>0</v>
      </c>
      <c r="L47" s="285">
        <f t="shared" si="5"/>
        <v>0</v>
      </c>
      <c r="M47" s="285">
        <f t="shared" si="3"/>
        <v>0</v>
      </c>
      <c r="N47" s="285">
        <f t="shared" si="4"/>
        <v>0</v>
      </c>
      <c r="O47" s="286"/>
    </row>
    <row r="48" spans="1:15" ht="10.5" customHeight="1">
      <c r="A48" s="274">
        <v>39</v>
      </c>
      <c r="B48" s="278" t="s">
        <v>39</v>
      </c>
      <c r="C48" s="271">
        <f>SUM(Sheet9!C46)</f>
        <v>141261900</v>
      </c>
      <c r="D48" s="271">
        <f>SUM(Sheet9!D46)</f>
        <v>101584200</v>
      </c>
      <c r="E48" s="271">
        <f>SUM(Sheet9!E46)</f>
        <v>-35123700</v>
      </c>
      <c r="F48" s="271">
        <f>SUM(онхс!C46)</f>
        <v>0</v>
      </c>
      <c r="G48" s="271">
        <f>SUM(онхс!D46)</f>
        <v>0</v>
      </c>
      <c r="H48" s="271">
        <f>SUM(онхс!E46)</f>
        <v>0</v>
      </c>
      <c r="I48" s="271">
        <f>SUM(Sheet11!C46)</f>
        <v>0</v>
      </c>
      <c r="J48" s="271">
        <f>SUM(Sheet11!D46)</f>
        <v>0</v>
      </c>
      <c r="K48" s="271">
        <f>SUM(Sheet11!E46)</f>
        <v>0</v>
      </c>
      <c r="L48" s="285">
        <f t="shared" si="5"/>
        <v>141261900</v>
      </c>
      <c r="M48" s="285">
        <f t="shared" si="3"/>
        <v>101584200</v>
      </c>
      <c r="N48" s="285">
        <f t="shared" si="4"/>
        <v>-35123700</v>
      </c>
      <c r="O48" s="286">
        <f t="shared" si="6"/>
        <v>71.911959275643326</v>
      </c>
    </row>
    <row r="49" spans="1:16" ht="10.5" customHeight="1">
      <c r="A49" s="274">
        <v>40</v>
      </c>
      <c r="B49" s="278" t="s">
        <v>42</v>
      </c>
      <c r="C49" s="271">
        <f>SUM(Sheet9!C47)</f>
        <v>99200000</v>
      </c>
      <c r="D49" s="271">
        <f>SUM(Sheet9!D47)</f>
        <v>22265862</v>
      </c>
      <c r="E49" s="271">
        <f>SUM(Sheet9!E47)</f>
        <v>-24373250</v>
      </c>
      <c r="F49" s="271">
        <f>SUM(онхс!C47)</f>
        <v>0</v>
      </c>
      <c r="G49" s="271">
        <f>SUM(онхс!D47)</f>
        <v>0</v>
      </c>
      <c r="H49" s="271">
        <f>SUM(онхс!E47)</f>
        <v>0</v>
      </c>
      <c r="I49" s="271">
        <f>SUM(Sheet11!C47)</f>
        <v>0</v>
      </c>
      <c r="J49" s="271">
        <f>SUM(Sheet11!D47)</f>
        <v>0</v>
      </c>
      <c r="K49" s="271">
        <f>SUM(Sheet11!E47)</f>
        <v>0</v>
      </c>
      <c r="L49" s="285">
        <f t="shared" si="5"/>
        <v>99200000</v>
      </c>
      <c r="M49" s="285">
        <f t="shared" si="3"/>
        <v>22265862</v>
      </c>
      <c r="N49" s="285">
        <f t="shared" si="4"/>
        <v>-24373250</v>
      </c>
      <c r="O49" s="286">
        <f t="shared" si="6"/>
        <v>22.445425403225808</v>
      </c>
    </row>
    <row r="50" spans="1:16" ht="10.5" customHeight="1">
      <c r="A50" s="274">
        <v>41</v>
      </c>
      <c r="B50" s="275" t="s">
        <v>43</v>
      </c>
      <c r="C50" s="276">
        <f>SUM(Sheet9!C48)</f>
        <v>12870126800</v>
      </c>
      <c r="D50" s="276">
        <f>SUM(Sheet9!D48)</f>
        <v>7906550864.5800009</v>
      </c>
      <c r="E50" s="276">
        <f>SUM(Sheet9!E48)</f>
        <v>-4710648634.3199997</v>
      </c>
      <c r="F50" s="276">
        <f>SUM(онхс!C48)</f>
        <v>0</v>
      </c>
      <c r="G50" s="276">
        <f>SUM(онхс!D48)</f>
        <v>0</v>
      </c>
      <c r="H50" s="276">
        <f>SUM(онхс!E48)</f>
        <v>0</v>
      </c>
      <c r="I50" s="276">
        <f>SUM(Sheet11!C48)</f>
        <v>1654887900</v>
      </c>
      <c r="J50" s="276">
        <f>SUM(Sheet11!D48)</f>
        <v>179018124</v>
      </c>
      <c r="K50" s="276">
        <f>SUM(Sheet11!E48)</f>
        <v>-1475869776</v>
      </c>
      <c r="L50" s="287">
        <f t="shared" si="5"/>
        <v>14525014700</v>
      </c>
      <c r="M50" s="287">
        <f t="shared" si="3"/>
        <v>8085568988.5800009</v>
      </c>
      <c r="N50" s="287">
        <f t="shared" si="4"/>
        <v>-6186518410.3199997</v>
      </c>
      <c r="O50" s="288">
        <f t="shared" si="6"/>
        <v>55.666511570415146</v>
      </c>
    </row>
    <row r="51" spans="1:16" ht="10.5" customHeight="1">
      <c r="A51" s="274">
        <v>42</v>
      </c>
      <c r="B51" s="280" t="s">
        <v>74</v>
      </c>
      <c r="C51" s="271">
        <f>SUM(Sheet9!C49)</f>
        <v>12781022700</v>
      </c>
      <c r="D51" s="271">
        <f>SUM(Sheet9!D49)</f>
        <v>7865439454.1800003</v>
      </c>
      <c r="E51" s="271">
        <f>SUM(Sheet9!E49)</f>
        <v>-4667231760.7199993</v>
      </c>
      <c r="F51" s="271">
        <f>SUM(онхс!C49)</f>
        <v>0</v>
      </c>
      <c r="G51" s="271">
        <f>SUM(онхс!D49)</f>
        <v>0</v>
      </c>
      <c r="H51" s="271">
        <f>SUM(онхс!E49)</f>
        <v>0</v>
      </c>
      <c r="I51" s="271">
        <f>SUM(Sheet11!C49)</f>
        <v>1654887900</v>
      </c>
      <c r="J51" s="271">
        <f>SUM(Sheet11!D49)</f>
        <v>179018124</v>
      </c>
      <c r="K51" s="271">
        <f>SUM(Sheet11!E49)</f>
        <v>-1475869776</v>
      </c>
      <c r="L51" s="285">
        <f t="shared" si="5"/>
        <v>14435910600</v>
      </c>
      <c r="M51" s="285">
        <f t="shared" si="3"/>
        <v>8044457578.1800003</v>
      </c>
      <c r="N51" s="285">
        <f t="shared" si="4"/>
        <v>-6143101536.7199993</v>
      </c>
      <c r="O51" s="286">
        <f t="shared" si="6"/>
        <v>55.725321395243334</v>
      </c>
    </row>
    <row r="52" spans="1:16" ht="10.5" customHeight="1">
      <c r="A52" s="274">
        <v>43</v>
      </c>
      <c r="B52" s="278" t="s">
        <v>44</v>
      </c>
      <c r="C52" s="271">
        <f>SUM(Sheet9!C50)</f>
        <v>10180600</v>
      </c>
      <c r="D52" s="271">
        <f>SUM(Sheet9!D50)</f>
        <v>166700</v>
      </c>
      <c r="E52" s="271">
        <f>SUM(Sheet9!E50)</f>
        <v>-5883900</v>
      </c>
      <c r="F52" s="271">
        <f>SUM(онхс!C50)</f>
        <v>0</v>
      </c>
      <c r="G52" s="271">
        <f>SUM(онхс!D50)</f>
        <v>0</v>
      </c>
      <c r="H52" s="271">
        <f>SUM(онхс!E50)</f>
        <v>0</v>
      </c>
      <c r="I52" s="271">
        <f>SUM(Sheet11!C50)</f>
        <v>0</v>
      </c>
      <c r="J52" s="271">
        <f>SUM(Sheet11!D50)</f>
        <v>0</v>
      </c>
      <c r="K52" s="271">
        <f>SUM(Sheet11!E50)</f>
        <v>0</v>
      </c>
      <c r="L52" s="285">
        <f t="shared" si="5"/>
        <v>10180600</v>
      </c>
      <c r="M52" s="285">
        <f t="shared" si="3"/>
        <v>166700</v>
      </c>
      <c r="N52" s="285">
        <f t="shared" si="4"/>
        <v>-5883900</v>
      </c>
      <c r="O52" s="286">
        <f t="shared" si="6"/>
        <v>1.6374280494273423</v>
      </c>
    </row>
    <row r="53" spans="1:16" ht="10.5" customHeight="1">
      <c r="A53" s="274">
        <v>44</v>
      </c>
      <c r="B53" s="278" t="s">
        <v>45</v>
      </c>
      <c r="C53" s="271">
        <f>SUM(Sheet9!C51)</f>
        <v>33162100</v>
      </c>
      <c r="D53" s="271">
        <f>SUM(Sheet9!D51)</f>
        <v>20424782</v>
      </c>
      <c r="E53" s="271">
        <f>SUM(Sheet9!E51)</f>
        <v>-7881193</v>
      </c>
      <c r="F53" s="271">
        <f>SUM(онхс!C51)</f>
        <v>0</v>
      </c>
      <c r="G53" s="271">
        <f>SUM(онхс!D51)</f>
        <v>0</v>
      </c>
      <c r="H53" s="271">
        <f>SUM(онхс!E51)</f>
        <v>0</v>
      </c>
      <c r="I53" s="271">
        <f>SUM(Sheet11!C51)</f>
        <v>0</v>
      </c>
      <c r="J53" s="271">
        <f>SUM(Sheet11!D51)</f>
        <v>0</v>
      </c>
      <c r="K53" s="271">
        <f>SUM(Sheet11!E51)</f>
        <v>0</v>
      </c>
      <c r="L53" s="285">
        <f t="shared" si="5"/>
        <v>33162100</v>
      </c>
      <c r="M53" s="285">
        <f t="shared" si="3"/>
        <v>20424782</v>
      </c>
      <c r="N53" s="285">
        <f t="shared" si="4"/>
        <v>-7881193</v>
      </c>
      <c r="O53" s="286">
        <f t="shared" si="6"/>
        <v>61.590737619149571</v>
      </c>
    </row>
    <row r="54" spans="1:16" ht="10.5" customHeight="1">
      <c r="A54" s="274">
        <v>45</v>
      </c>
      <c r="B54" s="278" t="s">
        <v>51</v>
      </c>
      <c r="C54" s="271">
        <f>SUM(Sheet9!C52)</f>
        <v>15309000</v>
      </c>
      <c r="D54" s="271">
        <f>SUM(Sheet9!D52)</f>
        <v>5540277.4000000004</v>
      </c>
      <c r="E54" s="271">
        <f>SUM(Sheet9!E52)</f>
        <v>-6734458.5999999996</v>
      </c>
      <c r="F54" s="271">
        <f>SUM(онхс!C52)</f>
        <v>0</v>
      </c>
      <c r="G54" s="271">
        <f>SUM(онхс!D52)</f>
        <v>0</v>
      </c>
      <c r="H54" s="271">
        <f>SUM(онхс!E52)</f>
        <v>0</v>
      </c>
      <c r="I54" s="271">
        <f>SUM(Sheet11!C52)</f>
        <v>0</v>
      </c>
      <c r="J54" s="271">
        <f>SUM(Sheet11!D52)</f>
        <v>0</v>
      </c>
      <c r="K54" s="271">
        <f>SUM(Sheet11!E52)</f>
        <v>0</v>
      </c>
      <c r="L54" s="285">
        <f t="shared" si="5"/>
        <v>15309000</v>
      </c>
      <c r="M54" s="285">
        <f t="shared" si="3"/>
        <v>5540277.4000000004</v>
      </c>
      <c r="N54" s="285">
        <f t="shared" si="4"/>
        <v>-6734458.5999999996</v>
      </c>
      <c r="O54" s="286">
        <f t="shared" si="6"/>
        <v>36.189675354366713</v>
      </c>
    </row>
    <row r="55" spans="1:16" ht="10.5" customHeight="1">
      <c r="A55" s="274">
        <v>46</v>
      </c>
      <c r="B55" s="278" t="s">
        <v>46</v>
      </c>
      <c r="C55" s="271">
        <f>SUM(Sheet9!C53)</f>
        <v>8641700</v>
      </c>
      <c r="D55" s="271">
        <f>SUM(Sheet9!D53)</f>
        <v>3843900</v>
      </c>
      <c r="E55" s="271">
        <f>SUM(Sheet9!E53)</f>
        <v>-2365800</v>
      </c>
      <c r="F55" s="271">
        <f>SUM(онхс!C53)</f>
        <v>0</v>
      </c>
      <c r="G55" s="271">
        <f>SUM(онхс!D53)</f>
        <v>0</v>
      </c>
      <c r="H55" s="271">
        <f>SUM(онхс!E53)</f>
        <v>0</v>
      </c>
      <c r="I55" s="271">
        <f>SUM(Sheet11!C53)</f>
        <v>0</v>
      </c>
      <c r="J55" s="271">
        <f>SUM(Sheet11!D53)</f>
        <v>0</v>
      </c>
      <c r="K55" s="271">
        <f>SUM(Sheet11!E53)</f>
        <v>0</v>
      </c>
      <c r="L55" s="285">
        <f t="shared" si="5"/>
        <v>8641700</v>
      </c>
      <c r="M55" s="285">
        <f t="shared" si="3"/>
        <v>3843900</v>
      </c>
      <c r="N55" s="285">
        <f t="shared" si="4"/>
        <v>-2365800</v>
      </c>
      <c r="O55" s="286">
        <f t="shared" si="6"/>
        <v>44.480831317911985</v>
      </c>
    </row>
    <row r="56" spans="1:16" ht="10.5" customHeight="1">
      <c r="A56" s="274">
        <v>47</v>
      </c>
      <c r="B56" s="278" t="s">
        <v>47</v>
      </c>
      <c r="C56" s="271">
        <f>SUM(Sheet9!C54)</f>
        <v>200000</v>
      </c>
      <c r="D56" s="271">
        <f>SUM(Sheet9!D54)</f>
        <v>0</v>
      </c>
      <c r="E56" s="271">
        <f>SUM(Sheet9!E54)</f>
        <v>-200000</v>
      </c>
      <c r="F56" s="271">
        <f>SUM(онхс!C54)</f>
        <v>0</v>
      </c>
      <c r="G56" s="271">
        <f>SUM(онхс!D54)</f>
        <v>0</v>
      </c>
      <c r="H56" s="271">
        <f>SUM(онхс!E54)</f>
        <v>0</v>
      </c>
      <c r="I56" s="271">
        <f>SUM(Sheet11!C54)</f>
        <v>0</v>
      </c>
      <c r="J56" s="271">
        <f>SUM(Sheet11!D54)</f>
        <v>0</v>
      </c>
      <c r="K56" s="271">
        <f>SUM(Sheet11!E54)</f>
        <v>0</v>
      </c>
      <c r="L56" s="285">
        <f t="shared" si="5"/>
        <v>200000</v>
      </c>
      <c r="M56" s="285">
        <f t="shared" si="3"/>
        <v>0</v>
      </c>
      <c r="N56" s="285">
        <f t="shared" si="4"/>
        <v>-200000</v>
      </c>
      <c r="O56" s="286">
        <f t="shared" si="6"/>
        <v>0</v>
      </c>
    </row>
    <row r="57" spans="1:16" ht="10.5" customHeight="1">
      <c r="A57" s="274">
        <v>48</v>
      </c>
      <c r="B57" s="278" t="s">
        <v>48</v>
      </c>
      <c r="C57" s="271">
        <f>SUM(Sheet9!C55)</f>
        <v>21610700</v>
      </c>
      <c r="D57" s="271">
        <f>SUM(Sheet9!D55)</f>
        <v>11135751</v>
      </c>
      <c r="E57" s="271">
        <f>SUM(Sheet9!E55)</f>
        <v>-2999660</v>
      </c>
      <c r="F57" s="271">
        <f>SUM(онхс!C55)</f>
        <v>0</v>
      </c>
      <c r="G57" s="271">
        <f>SUM(онхс!D55)</f>
        <v>0</v>
      </c>
      <c r="H57" s="271">
        <f>SUM(онхс!E55)</f>
        <v>0</v>
      </c>
      <c r="I57" s="271">
        <f>SUM(Sheet11!C55)</f>
        <v>0</v>
      </c>
      <c r="J57" s="271">
        <f>SUM(Sheet11!D55)</f>
        <v>0</v>
      </c>
      <c r="K57" s="271">
        <f>SUM(Sheet11!E55)</f>
        <v>0</v>
      </c>
      <c r="L57" s="285">
        <f t="shared" si="5"/>
        <v>21610700</v>
      </c>
      <c r="M57" s="285">
        <f t="shared" si="3"/>
        <v>11135751</v>
      </c>
      <c r="N57" s="285">
        <f t="shared" si="4"/>
        <v>-2999660</v>
      </c>
      <c r="O57" s="286">
        <f t="shared" si="6"/>
        <v>51.528876898943579</v>
      </c>
    </row>
    <row r="58" spans="1:16" ht="10.5" customHeight="1">
      <c r="A58" s="274">
        <v>49</v>
      </c>
      <c r="B58" s="278" t="s">
        <v>49</v>
      </c>
      <c r="C58" s="271">
        <f>SUM(Sheet9!C56)</f>
        <v>0</v>
      </c>
      <c r="D58" s="271">
        <f>SUM(Sheet9!D56)</f>
        <v>0</v>
      </c>
      <c r="E58" s="271">
        <f>SUM(Sheet9!E56)</f>
        <v>0</v>
      </c>
      <c r="F58" s="271">
        <f>SUM(онхс!C56)</f>
        <v>0</v>
      </c>
      <c r="G58" s="271">
        <f>SUM(онхс!D56)</f>
        <v>0</v>
      </c>
      <c r="H58" s="271">
        <f>SUM(онхс!E56)</f>
        <v>0</v>
      </c>
      <c r="I58" s="271">
        <f>SUM(Sheet11!C56)</f>
        <v>0</v>
      </c>
      <c r="J58" s="271">
        <f>SUM(Sheet11!D56)</f>
        <v>0</v>
      </c>
      <c r="K58" s="271">
        <f>SUM(Sheet11!E56)</f>
        <v>0</v>
      </c>
      <c r="L58" s="285">
        <f t="shared" si="5"/>
        <v>0</v>
      </c>
      <c r="M58" s="285">
        <f t="shared" si="3"/>
        <v>0</v>
      </c>
      <c r="N58" s="285">
        <f t="shared" si="4"/>
        <v>0</v>
      </c>
      <c r="O58" s="286"/>
      <c r="P58" s="34">
        <f>L10-L81</f>
        <v>0</v>
      </c>
    </row>
    <row r="59" spans="1:16" ht="10.5" customHeight="1">
      <c r="A59" s="274">
        <v>50</v>
      </c>
      <c r="B59" s="278" t="s">
        <v>50</v>
      </c>
      <c r="C59" s="271">
        <f>SUM(Sheet9!C57)</f>
        <v>0</v>
      </c>
      <c r="D59" s="271">
        <f>SUM(Sheet9!D57)</f>
        <v>0</v>
      </c>
      <c r="E59" s="271">
        <f>SUM(Sheet9!E57)</f>
        <v>0</v>
      </c>
      <c r="F59" s="271">
        <f>SUM(онхс!C57)</f>
        <v>0</v>
      </c>
      <c r="G59" s="271">
        <f>SUM(онхс!D57)</f>
        <v>0</v>
      </c>
      <c r="H59" s="271">
        <f>SUM(онхс!E57)</f>
        <v>0</v>
      </c>
      <c r="I59" s="271">
        <f>SUM(Sheet11!C57)</f>
        <v>0</v>
      </c>
      <c r="J59" s="271">
        <f>SUM(Sheet11!D57)</f>
        <v>0</v>
      </c>
      <c r="K59" s="271">
        <f>SUM(Sheet11!E57)</f>
        <v>0</v>
      </c>
      <c r="L59" s="285">
        <f t="shared" si="5"/>
        <v>0</v>
      </c>
      <c r="M59" s="285">
        <f t="shared" si="3"/>
        <v>0</v>
      </c>
      <c r="N59" s="285">
        <f t="shared" si="4"/>
        <v>0</v>
      </c>
      <c r="O59" s="286"/>
    </row>
    <row r="60" spans="1:16" ht="10.5" customHeight="1">
      <c r="A60" s="274">
        <v>51</v>
      </c>
      <c r="B60" s="275" t="s">
        <v>52</v>
      </c>
      <c r="C60" s="276">
        <f>SUM(Sheet9!C58)</f>
        <v>319973400</v>
      </c>
      <c r="D60" s="276">
        <f>SUM(Sheet9!D58)</f>
        <v>110726961.93000001</v>
      </c>
      <c r="E60" s="276">
        <f>SUM(Sheet9!E58)</f>
        <v>-171547658.06999999</v>
      </c>
      <c r="F60" s="276">
        <f>SUM(онхс!C58)</f>
        <v>0</v>
      </c>
      <c r="G60" s="276">
        <f>SUM(онхс!D58)</f>
        <v>0</v>
      </c>
      <c r="H60" s="276">
        <f>SUM(онхс!E58)</f>
        <v>0</v>
      </c>
      <c r="I60" s="276">
        <f>SUM(Sheet11!C58)</f>
        <v>180000000</v>
      </c>
      <c r="J60" s="276">
        <f>SUM(Sheet11!D58)</f>
        <v>0</v>
      </c>
      <c r="K60" s="276">
        <f>SUM(Sheet11!E58)</f>
        <v>-180000000</v>
      </c>
      <c r="L60" s="287">
        <f>SUM(C60+F60+I60)</f>
        <v>499973400</v>
      </c>
      <c r="M60" s="287">
        <f t="shared" si="3"/>
        <v>110726961.93000001</v>
      </c>
      <c r="N60" s="287">
        <f t="shared" si="4"/>
        <v>-351547658.06999999</v>
      </c>
      <c r="O60" s="288">
        <f t="shared" si="6"/>
        <v>22.146570583555047</v>
      </c>
    </row>
    <row r="61" spans="1:16" ht="10.5" customHeight="1">
      <c r="A61" s="274">
        <v>52</v>
      </c>
      <c r="B61" s="281" t="s">
        <v>75</v>
      </c>
      <c r="C61" s="271">
        <f>SUM(Sheet9!C59)</f>
        <v>220603800</v>
      </c>
      <c r="D61" s="271">
        <f>SUM(Sheet9!D59)</f>
        <v>80329997.890000001</v>
      </c>
      <c r="E61" s="271">
        <f>SUM(Sheet9!E59)</f>
        <v>-109263522.11</v>
      </c>
      <c r="F61" s="271">
        <f>SUM(онхс!C59)</f>
        <v>0</v>
      </c>
      <c r="G61" s="271">
        <f>SUM(онхс!D59)</f>
        <v>0</v>
      </c>
      <c r="H61" s="271">
        <f>SUM(онхс!E59)</f>
        <v>0</v>
      </c>
      <c r="I61" s="271">
        <f>SUM(Sheet11!C59)</f>
        <v>180000000</v>
      </c>
      <c r="J61" s="271">
        <f>SUM(Sheet11!D59)</f>
        <v>0</v>
      </c>
      <c r="K61" s="271">
        <f>SUM(Sheet11!E59)</f>
        <v>-180000000</v>
      </c>
      <c r="L61" s="285">
        <f t="shared" si="5"/>
        <v>400603800</v>
      </c>
      <c r="M61" s="285">
        <f t="shared" si="3"/>
        <v>80329997.890000001</v>
      </c>
      <c r="N61" s="285">
        <f t="shared" si="4"/>
        <v>-289263522.11000001</v>
      </c>
      <c r="O61" s="286">
        <f t="shared" si="6"/>
        <v>20.052230630363464</v>
      </c>
    </row>
    <row r="62" spans="1:16" ht="10.5" customHeight="1">
      <c r="A62" s="274">
        <v>53</v>
      </c>
      <c r="B62" s="281" t="s">
        <v>53</v>
      </c>
      <c r="C62" s="271">
        <f>SUM(Sheet9!C60)</f>
        <v>100314600</v>
      </c>
      <c r="D62" s="271">
        <f>SUM(Sheet9!D60)</f>
        <v>30530464.039999999</v>
      </c>
      <c r="E62" s="271">
        <f>SUM(Sheet9!E60)</f>
        <v>-60622635.960000001</v>
      </c>
      <c r="F62" s="271">
        <f>SUM(онхс!C60)</f>
        <v>0</v>
      </c>
      <c r="G62" s="271">
        <f>SUM(онхс!D60)</f>
        <v>0</v>
      </c>
      <c r="H62" s="271">
        <f>SUM(онхс!E60)</f>
        <v>0</v>
      </c>
      <c r="I62" s="271">
        <f>SUM(Sheet11!C60)</f>
        <v>0</v>
      </c>
      <c r="J62" s="271">
        <f>SUM(Sheet11!D60)</f>
        <v>0</v>
      </c>
      <c r="K62" s="271">
        <f>SUM(Sheet11!E60)</f>
        <v>0</v>
      </c>
      <c r="L62" s="285">
        <f t="shared" si="5"/>
        <v>100314600</v>
      </c>
      <c r="M62" s="285">
        <f t="shared" si="3"/>
        <v>30530464.039999999</v>
      </c>
      <c r="N62" s="285">
        <f t="shared" si="4"/>
        <v>-60622635.960000001</v>
      </c>
      <c r="O62" s="286">
        <f t="shared" si="6"/>
        <v>30.43471642213596</v>
      </c>
    </row>
    <row r="63" spans="1:16" s="188" customFormat="1" ht="10.5" customHeight="1">
      <c r="A63" s="274">
        <v>54</v>
      </c>
      <c r="B63" s="275" t="s">
        <v>264</v>
      </c>
      <c r="C63" s="276">
        <f>+C64</f>
        <v>780000000</v>
      </c>
      <c r="D63" s="276">
        <f t="shared" ref="D63:K63" si="7">+D64</f>
        <v>0</v>
      </c>
      <c r="E63" s="276">
        <f t="shared" si="7"/>
        <v>-780000000</v>
      </c>
      <c r="F63" s="276">
        <f t="shared" si="7"/>
        <v>0</v>
      </c>
      <c r="G63" s="276">
        <f t="shared" si="7"/>
        <v>0</v>
      </c>
      <c r="H63" s="276">
        <f t="shared" si="7"/>
        <v>0</v>
      </c>
      <c r="I63" s="276">
        <f t="shared" si="7"/>
        <v>0</v>
      </c>
      <c r="J63" s="276">
        <f t="shared" si="7"/>
        <v>0</v>
      </c>
      <c r="K63" s="276">
        <f t="shared" si="7"/>
        <v>0</v>
      </c>
      <c r="L63" s="287">
        <f t="shared" ref="L63:L64" si="8">SUM(C63+F63+I63)</f>
        <v>780000000</v>
      </c>
      <c r="M63" s="287">
        <f t="shared" ref="M63:M64" si="9">SUM(D63+G63+J63)</f>
        <v>0</v>
      </c>
      <c r="N63" s="287">
        <f t="shared" ref="N63" si="10">SUM(E63+H63+K63)</f>
        <v>-780000000</v>
      </c>
      <c r="O63" s="288">
        <f t="shared" ref="O63:O65" si="11">M63/L63*100</f>
        <v>0</v>
      </c>
    </row>
    <row r="64" spans="1:16" ht="10.5" customHeight="1">
      <c r="A64" s="274">
        <v>55</v>
      </c>
      <c r="B64" s="278" t="s">
        <v>265</v>
      </c>
      <c r="C64" s="271">
        <f>SUM(Sheet9!C62)</f>
        <v>780000000</v>
      </c>
      <c r="D64" s="271">
        <f>SUM(Sheet9!D62)</f>
        <v>0</v>
      </c>
      <c r="E64" s="271">
        <f>SUM(Sheet9!E62)</f>
        <v>-780000000</v>
      </c>
      <c r="F64" s="271"/>
      <c r="G64" s="271"/>
      <c r="H64" s="271"/>
      <c r="I64" s="271"/>
      <c r="J64" s="271"/>
      <c r="K64" s="271"/>
      <c r="L64" s="285">
        <f t="shared" si="8"/>
        <v>780000000</v>
      </c>
      <c r="M64" s="285">
        <f t="shared" si="9"/>
        <v>0</v>
      </c>
      <c r="N64" s="285"/>
      <c r="O64" s="286"/>
    </row>
    <row r="65" spans="1:16" ht="10.5" customHeight="1">
      <c r="A65" s="274">
        <v>56</v>
      </c>
      <c r="B65" s="275" t="s">
        <v>77</v>
      </c>
      <c r="C65" s="276">
        <f>SUM(Sheet9!C63)</f>
        <v>0</v>
      </c>
      <c r="D65" s="276">
        <f>SUM(Sheet9!D63)</f>
        <v>0</v>
      </c>
      <c r="E65" s="276">
        <f>SUM(Sheet9!E63)</f>
        <v>0</v>
      </c>
      <c r="F65" s="276">
        <f>SUM(онхс!C63)</f>
        <v>0</v>
      </c>
      <c r="G65" s="276">
        <f>SUM(онхс!D63)</f>
        <v>0</v>
      </c>
      <c r="H65" s="276">
        <f>SUM(онхс!E63)</f>
        <v>0</v>
      </c>
      <c r="I65" s="276">
        <f>SUM(Sheet11!C63)</f>
        <v>0</v>
      </c>
      <c r="J65" s="276">
        <f>SUM(Sheet11!D63)</f>
        <v>0</v>
      </c>
      <c r="K65" s="276">
        <f>SUM(Sheet11!E63)</f>
        <v>0</v>
      </c>
      <c r="L65" s="287">
        <f t="shared" si="5"/>
        <v>0</v>
      </c>
      <c r="M65" s="287">
        <f t="shared" si="3"/>
        <v>0</v>
      </c>
      <c r="N65" s="287">
        <f t="shared" si="4"/>
        <v>0</v>
      </c>
      <c r="O65" s="288" t="e">
        <f t="shared" si="11"/>
        <v>#DIV/0!</v>
      </c>
    </row>
    <row r="66" spans="1:16" ht="10.5" customHeight="1">
      <c r="A66" s="274">
        <v>57</v>
      </c>
      <c r="B66" s="281" t="s">
        <v>54</v>
      </c>
      <c r="C66" s="271">
        <f>SUM(Sheet9!C64)</f>
        <v>0</v>
      </c>
      <c r="D66" s="271">
        <f>SUM(Sheet9!D64)</f>
        <v>0</v>
      </c>
      <c r="E66" s="271">
        <f>SUM(Sheet9!E64)</f>
        <v>0</v>
      </c>
      <c r="F66" s="271">
        <f>SUM(онхс!C64)</f>
        <v>0</v>
      </c>
      <c r="G66" s="271">
        <f>SUM(онхс!D64)</f>
        <v>0</v>
      </c>
      <c r="H66" s="271">
        <f>SUM(онхс!E64)</f>
        <v>0</v>
      </c>
      <c r="I66" s="271">
        <f>SUM(Sheet11!C64)</f>
        <v>0</v>
      </c>
      <c r="J66" s="271">
        <f>SUM(Sheet11!D64)</f>
        <v>0</v>
      </c>
      <c r="K66" s="271">
        <f>SUM(Sheet11!E64)</f>
        <v>0</v>
      </c>
      <c r="L66" s="285">
        <f t="shared" si="5"/>
        <v>0</v>
      </c>
      <c r="M66" s="285">
        <f t="shared" si="3"/>
        <v>0</v>
      </c>
      <c r="N66" s="285">
        <f t="shared" si="4"/>
        <v>0</v>
      </c>
      <c r="O66" s="286"/>
    </row>
    <row r="67" spans="1:16" s="4" customFormat="1" ht="10.5" customHeight="1">
      <c r="A67" s="274">
        <v>58</v>
      </c>
      <c r="B67" s="281" t="s">
        <v>55</v>
      </c>
      <c r="C67" s="271">
        <f>SUM(Sheet9!C65)</f>
        <v>0</v>
      </c>
      <c r="D67" s="271">
        <f>SUM(Sheet9!D65)</f>
        <v>0</v>
      </c>
      <c r="E67" s="271">
        <f>SUM(Sheet9!E65)</f>
        <v>0</v>
      </c>
      <c r="F67" s="271">
        <f>SUM(онхс!C65)</f>
        <v>0</v>
      </c>
      <c r="G67" s="271">
        <f>SUM(онхс!D65)</f>
        <v>0</v>
      </c>
      <c r="H67" s="271">
        <f>SUM(онхс!E65)</f>
        <v>0</v>
      </c>
      <c r="I67" s="271">
        <f>SUM(Sheet11!C65)</f>
        <v>0</v>
      </c>
      <c r="J67" s="271">
        <f>SUM(Sheet11!D65)</f>
        <v>0</v>
      </c>
      <c r="K67" s="271">
        <f>SUM(Sheet11!E65)</f>
        <v>0</v>
      </c>
      <c r="L67" s="285">
        <f t="shared" si="5"/>
        <v>0</v>
      </c>
      <c r="M67" s="285">
        <f t="shared" si="3"/>
        <v>0</v>
      </c>
      <c r="N67" s="285">
        <f t="shared" si="4"/>
        <v>0</v>
      </c>
      <c r="O67" s="286"/>
    </row>
    <row r="68" spans="1:16" s="4" customFormat="1" ht="10.5" customHeight="1">
      <c r="A68" s="274">
        <v>59</v>
      </c>
      <c r="B68" s="275" t="s">
        <v>78</v>
      </c>
      <c r="C68" s="276">
        <f>SUM(Sheet9!C66)</f>
        <v>5501740200</v>
      </c>
      <c r="D68" s="276">
        <f>SUM(Sheet9!D66)</f>
        <v>478007334</v>
      </c>
      <c r="E68" s="276">
        <f>SUM(Sheet9!E66)</f>
        <v>-4897660338</v>
      </c>
      <c r="F68" s="276">
        <f>SUM(онхс!C66)</f>
        <v>20595751700</v>
      </c>
      <c r="G68" s="276">
        <f>SUM(онхс!D66)</f>
        <v>4451385770.3999996</v>
      </c>
      <c r="H68" s="276">
        <f>SUM(онхс!E66)</f>
        <v>-16144365929.6</v>
      </c>
      <c r="I68" s="276">
        <f>SUM(Sheet11!C66)</f>
        <v>0</v>
      </c>
      <c r="J68" s="276">
        <f>SUM(Sheet11!D66)</f>
        <v>0</v>
      </c>
      <c r="K68" s="276">
        <f>SUM(Sheet11!E66)</f>
        <v>0</v>
      </c>
      <c r="L68" s="287">
        <f t="shared" si="5"/>
        <v>26097491900</v>
      </c>
      <c r="M68" s="287">
        <f t="shared" si="3"/>
        <v>4929393104.3999996</v>
      </c>
      <c r="N68" s="287">
        <f t="shared" si="4"/>
        <v>-21042026267.599998</v>
      </c>
      <c r="O68" s="288">
        <f t="shared" si="6"/>
        <v>18.888378711978831</v>
      </c>
    </row>
    <row r="69" spans="1:16" ht="10.5" customHeight="1">
      <c r="A69" s="274">
        <v>60</v>
      </c>
      <c r="B69" s="281" t="s">
        <v>90</v>
      </c>
      <c r="C69" s="271">
        <f>SUM(Sheet9!C67)</f>
        <v>4665587400</v>
      </c>
      <c r="D69" s="271">
        <f>SUM(Sheet9!D67)</f>
        <v>0</v>
      </c>
      <c r="E69" s="271">
        <f>SUM(Sheet9!E67)</f>
        <v>-4665587400</v>
      </c>
      <c r="F69" s="271">
        <f>SUM(онхс!C67)</f>
        <v>20595751700</v>
      </c>
      <c r="G69" s="271">
        <f>SUM(онхс!D67)</f>
        <v>4451385770.3999996</v>
      </c>
      <c r="H69" s="271">
        <f>SUM(онхс!E67)</f>
        <v>-16144365929.6</v>
      </c>
      <c r="I69" s="271">
        <f>SUM(Sheet11!C67)</f>
        <v>0</v>
      </c>
      <c r="J69" s="271">
        <f>SUM(Sheet11!D67)</f>
        <v>0</v>
      </c>
      <c r="K69" s="271">
        <f>SUM(Sheet11!E67)</f>
        <v>0</v>
      </c>
      <c r="L69" s="285">
        <f t="shared" si="5"/>
        <v>25261339100</v>
      </c>
      <c r="M69" s="285">
        <f t="shared" si="3"/>
        <v>4451385770.3999996</v>
      </c>
      <c r="N69" s="285">
        <f t="shared" si="4"/>
        <v>-20809953329.599998</v>
      </c>
      <c r="O69" s="286">
        <f t="shared" si="6"/>
        <v>17.621337304323664</v>
      </c>
    </row>
    <row r="70" spans="1:16" ht="10.5" customHeight="1">
      <c r="A70" s="274">
        <v>61</v>
      </c>
      <c r="B70" s="281" t="s">
        <v>85</v>
      </c>
      <c r="C70" s="271">
        <f>SUM(Sheet9!C68)</f>
        <v>73200000</v>
      </c>
      <c r="D70" s="271">
        <f>SUM(Sheet9!D68)</f>
        <v>18000000</v>
      </c>
      <c r="E70" s="271">
        <f>SUM(Sheet9!E68)</f>
        <v>-55200000</v>
      </c>
      <c r="F70" s="271">
        <f>SUM(онхс!C68)</f>
        <v>0</v>
      </c>
      <c r="G70" s="271">
        <f>SUM(онхс!D68)</f>
        <v>0</v>
      </c>
      <c r="H70" s="271">
        <f>SUM(онхс!E68)</f>
        <v>0</v>
      </c>
      <c r="I70" s="271">
        <f>SUM(Sheet11!C68)</f>
        <v>0</v>
      </c>
      <c r="J70" s="271">
        <f>SUM(Sheet11!D68)</f>
        <v>0</v>
      </c>
      <c r="K70" s="271">
        <f>SUM(Sheet11!E68)</f>
        <v>0</v>
      </c>
      <c r="L70" s="285">
        <f>SUM(C70+F70+I70)</f>
        <v>73200000</v>
      </c>
      <c r="M70" s="285">
        <f t="shared" si="3"/>
        <v>18000000</v>
      </c>
      <c r="N70" s="285">
        <f t="shared" si="4"/>
        <v>-55200000</v>
      </c>
      <c r="O70" s="286">
        <f t="shared" si="6"/>
        <v>24.590163934426229</v>
      </c>
    </row>
    <row r="71" spans="1:16" ht="10.5" customHeight="1">
      <c r="A71" s="274">
        <v>62</v>
      </c>
      <c r="B71" s="384" t="s">
        <v>270</v>
      </c>
      <c r="C71" s="271">
        <f>SUM(Sheet9!C69)</f>
        <v>0</v>
      </c>
      <c r="D71" s="271">
        <f>SUM(Sheet9!D69)</f>
        <v>0</v>
      </c>
      <c r="E71" s="271">
        <f>SUM(Sheet9!E69)</f>
        <v>0</v>
      </c>
      <c r="F71" s="271"/>
      <c r="G71" s="271"/>
      <c r="H71" s="271"/>
      <c r="I71" s="271"/>
      <c r="J71" s="271"/>
      <c r="K71" s="271"/>
      <c r="L71" s="285">
        <f>SUM(C71+F71+I71)</f>
        <v>0</v>
      </c>
      <c r="M71" s="285">
        <f t="shared" si="3"/>
        <v>0</v>
      </c>
      <c r="N71" s="285">
        <f t="shared" si="4"/>
        <v>0</v>
      </c>
      <c r="O71" s="286" t="e">
        <f t="shared" si="6"/>
        <v>#DIV/0!</v>
      </c>
    </row>
    <row r="72" spans="1:16" ht="10.5" customHeight="1">
      <c r="A72" s="274">
        <v>63</v>
      </c>
      <c r="B72" s="281" t="s">
        <v>56</v>
      </c>
      <c r="C72" s="271">
        <f>SUM(Sheet9!C70)</f>
        <v>469400000</v>
      </c>
      <c r="D72" s="271">
        <f>SUM(Sheet9!D70)</f>
        <v>359600000</v>
      </c>
      <c r="E72" s="271">
        <f>SUM(Sheet9!E70)</f>
        <v>0</v>
      </c>
      <c r="F72" s="271">
        <f>SUM(онхс!C70)</f>
        <v>0</v>
      </c>
      <c r="G72" s="271">
        <f>SUM(онхс!D70)</f>
        <v>0</v>
      </c>
      <c r="H72" s="271">
        <f>SUM(онхс!E70)</f>
        <v>0</v>
      </c>
      <c r="I72" s="271">
        <f>SUM(Sheet11!C70)</f>
        <v>0</v>
      </c>
      <c r="J72" s="271">
        <f>SUM(Sheet11!D70)</f>
        <v>0</v>
      </c>
      <c r="K72" s="271">
        <f>SUM(Sheet11!E70)</f>
        <v>0</v>
      </c>
      <c r="L72" s="285">
        <f t="shared" si="5"/>
        <v>469400000</v>
      </c>
      <c r="M72" s="285">
        <f t="shared" si="3"/>
        <v>359600000</v>
      </c>
      <c r="N72" s="285">
        <f t="shared" si="4"/>
        <v>0</v>
      </c>
      <c r="O72" s="286">
        <f t="shared" si="6"/>
        <v>76.608436301661698</v>
      </c>
    </row>
    <row r="73" spans="1:16" ht="10.5" customHeight="1">
      <c r="A73" s="274">
        <v>64</v>
      </c>
      <c r="B73" s="278" t="s">
        <v>57</v>
      </c>
      <c r="C73" s="271">
        <f>SUM(Sheet9!C71)</f>
        <v>0</v>
      </c>
      <c r="D73" s="271">
        <f>SUM(Sheet9!D71)</f>
        <v>0</v>
      </c>
      <c r="E73" s="271">
        <f>SUM(Sheet9!E71)</f>
        <v>0</v>
      </c>
      <c r="F73" s="271">
        <f>SUM(онхс!C71)</f>
        <v>0</v>
      </c>
      <c r="G73" s="271">
        <f>SUM(онхс!D71)</f>
        <v>0</v>
      </c>
      <c r="H73" s="271">
        <f>SUM(онхс!E71)</f>
        <v>0</v>
      </c>
      <c r="I73" s="271">
        <f>SUM(Sheet11!C71)</f>
        <v>0</v>
      </c>
      <c r="J73" s="271">
        <f>SUM(Sheet11!D71)</f>
        <v>0</v>
      </c>
      <c r="K73" s="271">
        <f>SUM(Sheet11!E71)</f>
        <v>0</v>
      </c>
      <c r="L73" s="285">
        <f t="shared" si="5"/>
        <v>0</v>
      </c>
      <c r="M73" s="285">
        <f t="shared" si="3"/>
        <v>0</v>
      </c>
      <c r="N73" s="285">
        <f t="shared" si="4"/>
        <v>0</v>
      </c>
      <c r="O73" s="286"/>
    </row>
    <row r="74" spans="1:16" ht="10.5" customHeight="1">
      <c r="A74" s="274">
        <v>65</v>
      </c>
      <c r="B74" s="278" t="s">
        <v>58</v>
      </c>
      <c r="C74" s="271">
        <f>SUM(Sheet9!C72)</f>
        <v>168472600</v>
      </c>
      <c r="D74" s="271">
        <f>SUM(Sheet9!D72)</f>
        <v>52137766</v>
      </c>
      <c r="E74" s="271">
        <f>SUM(Sheet9!E72)</f>
        <v>-114062306</v>
      </c>
      <c r="F74" s="271">
        <f>SUM(онхс!C72)</f>
        <v>0</v>
      </c>
      <c r="G74" s="271">
        <f>SUM(онхс!D72)</f>
        <v>0</v>
      </c>
      <c r="H74" s="271">
        <f>SUM(онхс!E72)</f>
        <v>0</v>
      </c>
      <c r="I74" s="271">
        <f>SUM(Sheet11!C72)</f>
        <v>0</v>
      </c>
      <c r="J74" s="271">
        <f>SUM(Sheet11!D72)</f>
        <v>0</v>
      </c>
      <c r="K74" s="271">
        <f>SUM(Sheet11!E72)</f>
        <v>0</v>
      </c>
      <c r="L74" s="285">
        <f t="shared" si="5"/>
        <v>168472600</v>
      </c>
      <c r="M74" s="285">
        <f t="shared" si="3"/>
        <v>52137766</v>
      </c>
      <c r="N74" s="285">
        <f t="shared" si="4"/>
        <v>-114062306</v>
      </c>
      <c r="O74" s="286">
        <f t="shared" si="6"/>
        <v>30.947326746307706</v>
      </c>
    </row>
    <row r="75" spans="1:16" ht="10.5" customHeight="1">
      <c r="A75" s="274">
        <v>66</v>
      </c>
      <c r="B75" s="278" t="s">
        <v>59</v>
      </c>
      <c r="C75" s="271">
        <f>SUM(Sheet9!C73)</f>
        <v>53364000</v>
      </c>
      <c r="D75" s="271">
        <f>SUM(Sheet9!D73)</f>
        <v>23760000</v>
      </c>
      <c r="E75" s="271">
        <f>SUM(Sheet9!E73)</f>
        <v>-29604000</v>
      </c>
      <c r="F75" s="271">
        <f>SUM(онхс!C73)</f>
        <v>0</v>
      </c>
      <c r="G75" s="271">
        <f>SUM(онхс!D73)</f>
        <v>0</v>
      </c>
      <c r="H75" s="271">
        <f>SUM(онхс!E73)</f>
        <v>0</v>
      </c>
      <c r="I75" s="271">
        <f>SUM(Sheet11!C73)</f>
        <v>0</v>
      </c>
      <c r="J75" s="271">
        <f>SUM(Sheet11!D73)</f>
        <v>0</v>
      </c>
      <c r="K75" s="271">
        <f>SUM(Sheet11!E73)</f>
        <v>0</v>
      </c>
      <c r="L75" s="285">
        <f t="shared" si="5"/>
        <v>53364000</v>
      </c>
      <c r="M75" s="285">
        <f t="shared" si="3"/>
        <v>23760000</v>
      </c>
      <c r="N75" s="285">
        <f t="shared" si="4"/>
        <v>-29604000</v>
      </c>
      <c r="O75" s="286"/>
    </row>
    <row r="76" spans="1:16" ht="10.5" customHeight="1">
      <c r="A76" s="274">
        <v>67</v>
      </c>
      <c r="B76" s="278" t="s">
        <v>60</v>
      </c>
      <c r="C76" s="271">
        <f>SUM(Sheet9!C74)</f>
        <v>71716200</v>
      </c>
      <c r="D76" s="271">
        <f>SUM(Sheet9!D74)</f>
        <v>24509568</v>
      </c>
      <c r="E76" s="271">
        <f>SUM(Sheet9!E74)</f>
        <v>-33206632</v>
      </c>
      <c r="F76" s="271">
        <f>SUM(онхс!C74)</f>
        <v>0</v>
      </c>
      <c r="G76" s="271">
        <f>SUM(онхс!D74)</f>
        <v>0</v>
      </c>
      <c r="H76" s="271">
        <f>SUM(онхс!E74)</f>
        <v>0</v>
      </c>
      <c r="I76" s="271">
        <f>SUM(Sheet11!C74)</f>
        <v>0</v>
      </c>
      <c r="J76" s="271">
        <f>SUM(Sheet11!D74)</f>
        <v>0</v>
      </c>
      <c r="K76" s="271">
        <f>SUM(Sheet11!E74)</f>
        <v>0</v>
      </c>
      <c r="L76" s="285">
        <f t="shared" si="5"/>
        <v>71716200</v>
      </c>
      <c r="M76" s="285">
        <f t="shared" si="3"/>
        <v>24509568</v>
      </c>
      <c r="N76" s="285">
        <f t="shared" si="4"/>
        <v>-33206632</v>
      </c>
      <c r="O76" s="286">
        <f t="shared" si="6"/>
        <v>34.175776184460418</v>
      </c>
      <c r="P76" s="34"/>
    </row>
    <row r="77" spans="1:16" ht="10.5" customHeight="1">
      <c r="A77" s="274">
        <v>68</v>
      </c>
      <c r="B77" s="275" t="s">
        <v>61</v>
      </c>
      <c r="C77" s="276">
        <f>SUM(Sheet9!C75)</f>
        <v>20649710300</v>
      </c>
      <c r="D77" s="276">
        <f>SUM(Sheet9!D75)</f>
        <v>8524107211</v>
      </c>
      <c r="E77" s="276">
        <f>SUM(Sheet9!E75)</f>
        <v>-12125603089</v>
      </c>
      <c r="F77" s="276">
        <f>SUM(онхс!C75)</f>
        <v>0</v>
      </c>
      <c r="G77" s="276">
        <f>SUM(онхс!D75)</f>
        <v>0</v>
      </c>
      <c r="H77" s="276">
        <f>SUM(онхс!E75)</f>
        <v>0</v>
      </c>
      <c r="I77" s="276">
        <f>SUM(Sheet11!C75)</f>
        <v>0</v>
      </c>
      <c r="J77" s="276">
        <f>SUM(Sheet11!D75)</f>
        <v>0</v>
      </c>
      <c r="K77" s="276">
        <f>SUM(Sheet11!E75)</f>
        <v>0</v>
      </c>
      <c r="L77" s="285">
        <f t="shared" si="5"/>
        <v>20649710300</v>
      </c>
      <c r="M77" s="287">
        <f t="shared" si="3"/>
        <v>8524107211</v>
      </c>
      <c r="N77" s="287">
        <f t="shared" si="4"/>
        <v>-12125603089</v>
      </c>
      <c r="O77" s="288">
        <f t="shared" si="6"/>
        <v>41.279548657881172</v>
      </c>
    </row>
    <row r="78" spans="1:16" ht="10.5" customHeight="1">
      <c r="A78" s="274">
        <v>69</v>
      </c>
      <c r="B78" s="281" t="s">
        <v>260</v>
      </c>
      <c r="C78" s="271">
        <f>SUM(Sheet9!C76)</f>
        <v>0</v>
      </c>
      <c r="D78" s="271">
        <f>SUM(Sheet9!D76)</f>
        <v>0</v>
      </c>
      <c r="E78" s="271">
        <f>SUM(Sheet9!E76)</f>
        <v>0</v>
      </c>
      <c r="F78" s="271">
        <f>SUM(онхс!C76)</f>
        <v>0</v>
      </c>
      <c r="G78" s="271">
        <f>SUM(онхс!D76)</f>
        <v>0</v>
      </c>
      <c r="H78" s="271">
        <f>SUM(онхс!E76)</f>
        <v>0</v>
      </c>
      <c r="I78" s="271">
        <f>SUM(Sheet11!C76)</f>
        <v>0</v>
      </c>
      <c r="J78" s="271">
        <f>SUM(Sheet11!D76)</f>
        <v>0</v>
      </c>
      <c r="K78" s="271">
        <f>SUM(Sheet11!E76)</f>
        <v>0</v>
      </c>
      <c r="L78" s="285">
        <f t="shared" ref="L78:L80" si="12">SUM(C78+F78+I78)</f>
        <v>0</v>
      </c>
      <c r="M78" s="285">
        <f t="shared" ref="M78:M109" si="13">SUM(D78+G78+J78)</f>
        <v>0</v>
      </c>
      <c r="N78" s="285">
        <f t="shared" ref="N78:N109" si="14">SUM(E78+H78+K78)</f>
        <v>0</v>
      </c>
      <c r="O78" s="286" t="e">
        <f t="shared" ref="O78:O94" si="15">M78/L78*100</f>
        <v>#DIV/0!</v>
      </c>
      <c r="P78" s="34"/>
    </row>
    <row r="79" spans="1:16" ht="10.5" customHeight="1">
      <c r="A79" s="274">
        <v>70</v>
      </c>
      <c r="B79" s="281" t="s">
        <v>261</v>
      </c>
      <c r="C79" s="271">
        <f>SUM(Sheet9!C77)</f>
        <v>1700000000</v>
      </c>
      <c r="D79" s="271">
        <f>SUM(Sheet9!D77)</f>
        <v>335741465</v>
      </c>
      <c r="E79" s="271">
        <f>SUM(Sheet9!E76)</f>
        <v>0</v>
      </c>
      <c r="F79" s="271">
        <f>SUM(онхс!C76)</f>
        <v>0</v>
      </c>
      <c r="G79" s="271">
        <f>SUM(онхс!D76)</f>
        <v>0</v>
      </c>
      <c r="H79" s="271">
        <f>SUM(онхс!E76)</f>
        <v>0</v>
      </c>
      <c r="I79" s="271">
        <f>SUM(Sheet11!C76)</f>
        <v>0</v>
      </c>
      <c r="J79" s="271">
        <f>SUM(Sheet11!D76)</f>
        <v>0</v>
      </c>
      <c r="K79" s="271">
        <f>SUM(Sheet11!E76)</f>
        <v>0</v>
      </c>
      <c r="L79" s="285">
        <f t="shared" si="12"/>
        <v>1700000000</v>
      </c>
      <c r="M79" s="285">
        <f t="shared" si="13"/>
        <v>335741465</v>
      </c>
      <c r="N79" s="285">
        <f t="shared" si="14"/>
        <v>0</v>
      </c>
      <c r="O79" s="286">
        <f t="shared" si="15"/>
        <v>19.749497941176468</v>
      </c>
      <c r="P79" s="34"/>
    </row>
    <row r="80" spans="1:16" ht="10.5" customHeight="1">
      <c r="A80" s="274">
        <v>71</v>
      </c>
      <c r="B80" s="281" t="s">
        <v>269</v>
      </c>
      <c r="C80" s="271">
        <f>SUM(Sheet9!C78)</f>
        <v>18949710300</v>
      </c>
      <c r="D80" s="271">
        <f>SUM(Sheet9!D78)</f>
        <v>8188365746</v>
      </c>
      <c r="E80" s="271">
        <f>SUM(Sheet9!E77)</f>
        <v>-1364258535</v>
      </c>
      <c r="F80" s="271">
        <f>SUM(онхс!C77)</f>
        <v>0</v>
      </c>
      <c r="G80" s="271">
        <f>SUM(онхс!D77)</f>
        <v>0</v>
      </c>
      <c r="H80" s="271">
        <f>SUM(онхс!E77)</f>
        <v>0</v>
      </c>
      <c r="I80" s="271">
        <f>SUM(Sheet11!C77)</f>
        <v>0</v>
      </c>
      <c r="J80" s="271">
        <f>SUM(Sheet11!D77)</f>
        <v>0</v>
      </c>
      <c r="K80" s="271">
        <f>SUM(Sheet11!E77)</f>
        <v>0</v>
      </c>
      <c r="L80" s="285">
        <f t="shared" si="12"/>
        <v>18949710300</v>
      </c>
      <c r="M80" s="285">
        <f t="shared" si="13"/>
        <v>8188365746</v>
      </c>
      <c r="N80" s="285">
        <f t="shared" si="14"/>
        <v>-1364258535</v>
      </c>
      <c r="O80" s="286">
        <f t="shared" si="15"/>
        <v>43.211033922771897</v>
      </c>
    </row>
    <row r="81" spans="1:16" ht="10.5" customHeight="1">
      <c r="A81" s="274">
        <v>72</v>
      </c>
      <c r="B81" s="275" t="s">
        <v>62</v>
      </c>
      <c r="C81" s="276">
        <f>SUM(Sheet9!C79)</f>
        <v>66564085300</v>
      </c>
      <c r="D81" s="276">
        <f>SUM(Sheet9!D79)</f>
        <v>45496356410</v>
      </c>
      <c r="E81" s="276">
        <f>SUM(Sheet9!E79)</f>
        <v>-21067728890</v>
      </c>
      <c r="F81" s="276">
        <f>SUM(онхс!C79)</f>
        <v>20595751700</v>
      </c>
      <c r="G81" s="276">
        <f>SUM(онхс!D79)</f>
        <v>21007598114.57</v>
      </c>
      <c r="H81" s="276">
        <f>SUM(онхс!E79)</f>
        <v>411846414.56999993</v>
      </c>
      <c r="I81" s="276">
        <f>SUM(Sheet11!C79)</f>
        <v>1834887900</v>
      </c>
      <c r="J81" s="276">
        <f>SUM(Sheet11!D79)</f>
        <v>2488354277.04</v>
      </c>
      <c r="K81" s="276">
        <f>SUM(Sheet11!E79)</f>
        <v>653466377.04000008</v>
      </c>
      <c r="L81" s="287">
        <f t="shared" ref="L81:L109" si="16">SUM(C81+F81+I81)</f>
        <v>88994724900</v>
      </c>
      <c r="M81" s="287">
        <f t="shared" si="13"/>
        <v>68992308801.610001</v>
      </c>
      <c r="N81" s="287">
        <f t="shared" si="14"/>
        <v>-20002416098.389999</v>
      </c>
      <c r="O81" s="288">
        <f t="shared" si="15"/>
        <v>77.524043002699358</v>
      </c>
    </row>
    <row r="82" spans="1:16" ht="9.75" customHeight="1">
      <c r="A82" s="274">
        <v>73</v>
      </c>
      <c r="B82" s="278" t="s">
        <v>64</v>
      </c>
      <c r="C82" s="271">
        <f>SUM(Sheet9!C80)</f>
        <v>78283000</v>
      </c>
      <c r="D82" s="271">
        <f>SUM(Sheet9!D80)</f>
        <v>82062666</v>
      </c>
      <c r="E82" s="271">
        <f>SUM(Sheet9!E80)</f>
        <v>3779666</v>
      </c>
      <c r="F82" s="271">
        <f>SUM(онхс!C80)</f>
        <v>0</v>
      </c>
      <c r="G82" s="271">
        <f>SUM(онхс!D80)</f>
        <v>0</v>
      </c>
      <c r="H82" s="271">
        <f>SUM(онхс!E80)</f>
        <v>0</v>
      </c>
      <c r="I82" s="271">
        <f>SUM(Sheet11!C80)</f>
        <v>417500000</v>
      </c>
      <c r="J82" s="271">
        <f>SUM(Sheet11!D80)</f>
        <v>576659887.53999996</v>
      </c>
      <c r="K82" s="271">
        <f>SUM(Sheet11!E80)</f>
        <v>159159887.53999999</v>
      </c>
      <c r="L82" s="285">
        <f t="shared" si="16"/>
        <v>495783000</v>
      </c>
      <c r="M82" s="285">
        <f t="shared" si="13"/>
        <v>658722553.53999996</v>
      </c>
      <c r="N82" s="285">
        <f t="shared" si="14"/>
        <v>162939553.53999999</v>
      </c>
      <c r="O82" s="286">
        <f t="shared" si="15"/>
        <v>132.86509491854298</v>
      </c>
      <c r="P82" s="34"/>
    </row>
    <row r="83" spans="1:16" ht="9.75" customHeight="1">
      <c r="A83" s="274">
        <v>74</v>
      </c>
      <c r="B83" s="278" t="s">
        <v>63</v>
      </c>
      <c r="C83" s="271">
        <f>SUM(Sheet9!C81)</f>
        <v>82982400</v>
      </c>
      <c r="D83" s="271">
        <f>SUM(Sheet9!D81)</f>
        <v>116587912</v>
      </c>
      <c r="E83" s="271">
        <f>SUM(Sheet9!E81)</f>
        <v>33605512</v>
      </c>
      <c r="F83" s="271">
        <f>SUM(онхс!C81)</f>
        <v>8000000</v>
      </c>
      <c r="G83" s="271">
        <f>SUM(онхс!D81)</f>
        <v>10726000</v>
      </c>
      <c r="H83" s="271">
        <f>SUM(онхс!E81)</f>
        <v>2726000</v>
      </c>
      <c r="I83" s="271">
        <f>SUM(Sheet11!C81)</f>
        <v>39500000</v>
      </c>
      <c r="J83" s="271">
        <f>SUM(Sheet11!D81)</f>
        <v>83984913</v>
      </c>
      <c r="K83" s="271">
        <f>SUM(Sheet11!E81)</f>
        <v>44484913</v>
      </c>
      <c r="L83" s="285">
        <f t="shared" si="16"/>
        <v>130482400</v>
      </c>
      <c r="M83" s="285">
        <f t="shared" si="13"/>
        <v>211298825</v>
      </c>
      <c r="N83" s="285">
        <f t="shared" si="14"/>
        <v>80816425</v>
      </c>
      <c r="O83" s="286">
        <f t="shared" si="15"/>
        <v>161.93664816097802</v>
      </c>
    </row>
    <row r="84" spans="1:16" ht="9.75" customHeight="1">
      <c r="A84" s="274">
        <v>75</v>
      </c>
      <c r="B84" s="278" t="s">
        <v>76</v>
      </c>
      <c r="C84" s="271">
        <f>SUM(Sheet9!C82)</f>
        <v>250000000</v>
      </c>
      <c r="D84" s="271">
        <f>SUM(Sheet9!D82)</f>
        <v>0</v>
      </c>
      <c r="E84" s="271">
        <f>SUM(Sheet9!E82)</f>
        <v>-250000000</v>
      </c>
      <c r="F84" s="271">
        <f>SUM(онхс!C82)</f>
        <v>1491781600</v>
      </c>
      <c r="G84" s="271">
        <f>SUM(онхс!D82)</f>
        <v>2607168516.3699999</v>
      </c>
      <c r="H84" s="271">
        <f>SUM(онхс!E82)</f>
        <v>1115386916.3699999</v>
      </c>
      <c r="I84" s="271">
        <f>SUM(Sheet11!C82)</f>
        <v>1377887900</v>
      </c>
      <c r="J84" s="271">
        <f>SUM(Sheet11!D82)</f>
        <v>1827709476.4999998</v>
      </c>
      <c r="K84" s="271">
        <f>SUM(Sheet11!E82)</f>
        <v>449821576.50000006</v>
      </c>
      <c r="L84" s="289">
        <f t="shared" si="16"/>
        <v>3119669500</v>
      </c>
      <c r="M84" s="285">
        <f t="shared" si="13"/>
        <v>4434877992.8699999</v>
      </c>
      <c r="N84" s="285">
        <f t="shared" si="14"/>
        <v>1315208492.8699999</v>
      </c>
      <c r="O84" s="286">
        <f t="shared" si="15"/>
        <v>142.15858419842229</v>
      </c>
    </row>
    <row r="85" spans="1:16" ht="9.75" customHeight="1">
      <c r="A85" s="274">
        <v>76</v>
      </c>
      <c r="B85" s="278" t="s">
        <v>175</v>
      </c>
      <c r="C85" s="271">
        <f>SUM(Sheet9!C83)</f>
        <v>0</v>
      </c>
      <c r="D85" s="271">
        <f>SUM(Sheet9!D83)</f>
        <v>0</v>
      </c>
      <c r="E85" s="271">
        <f>SUM(Sheet9!E83)</f>
        <v>0</v>
      </c>
      <c r="F85" s="271">
        <f>SUM(онхс!C83)</f>
        <v>0</v>
      </c>
      <c r="G85" s="271">
        <f>SUM(онхс!D83)</f>
        <v>0</v>
      </c>
      <c r="H85" s="271">
        <f>SUM(онхс!E83)</f>
        <v>0</v>
      </c>
      <c r="I85" s="271">
        <f>SUM(Sheet11!C83)</f>
        <v>0</v>
      </c>
      <c r="J85" s="271">
        <f>SUM(Sheet11!D83)</f>
        <v>0</v>
      </c>
      <c r="K85" s="271">
        <f>SUM(Sheet11!E83)</f>
        <v>0</v>
      </c>
      <c r="L85" s="289">
        <f t="shared" si="16"/>
        <v>0</v>
      </c>
      <c r="M85" s="285">
        <f t="shared" si="13"/>
        <v>0</v>
      </c>
      <c r="N85" s="285">
        <f t="shared" si="14"/>
        <v>0</v>
      </c>
      <c r="O85" s="286"/>
    </row>
    <row r="86" spans="1:16" ht="9.75" customHeight="1">
      <c r="A86" s="274">
        <v>77</v>
      </c>
      <c r="B86" s="278" t="s">
        <v>65</v>
      </c>
      <c r="C86" s="271">
        <f>SUM(Sheet9!C84)</f>
        <v>0</v>
      </c>
      <c r="D86" s="271">
        <f>SUM(Sheet9!D84)</f>
        <v>0</v>
      </c>
      <c r="E86" s="271">
        <f>SUM(Sheet9!E84)</f>
        <v>0</v>
      </c>
      <c r="F86" s="271">
        <f>SUM(онхс!C84)</f>
        <v>0</v>
      </c>
      <c r="G86" s="271">
        <f>SUM(онхс!D84)</f>
        <v>0</v>
      </c>
      <c r="H86" s="271">
        <f>SUM(онхс!E84)</f>
        <v>0</v>
      </c>
      <c r="I86" s="271">
        <f>SUM(Sheet11!C84)</f>
        <v>0</v>
      </c>
      <c r="J86" s="271">
        <f>SUM(Sheet11!D84)</f>
        <v>0</v>
      </c>
      <c r="K86" s="271">
        <f>SUM(Sheet11!E84)</f>
        <v>0</v>
      </c>
      <c r="L86" s="289">
        <f t="shared" si="16"/>
        <v>0</v>
      </c>
      <c r="M86" s="285">
        <f t="shared" si="13"/>
        <v>0</v>
      </c>
      <c r="N86" s="285">
        <f t="shared" si="14"/>
        <v>0</v>
      </c>
      <c r="O86" s="286"/>
    </row>
    <row r="87" spans="1:16" ht="9.75" customHeight="1">
      <c r="A87" s="274">
        <v>78</v>
      </c>
      <c r="B87" s="278" t="s">
        <v>66</v>
      </c>
      <c r="C87" s="271">
        <f>SUM(Sheet9!C85)</f>
        <v>0</v>
      </c>
      <c r="D87" s="271">
        <f>SUM(Sheet9!D85)</f>
        <v>0</v>
      </c>
      <c r="E87" s="271">
        <f>SUM(Sheet9!E85)</f>
        <v>0</v>
      </c>
      <c r="F87" s="271">
        <f>SUM(онхс!C85)</f>
        <v>18253970100</v>
      </c>
      <c r="G87" s="271">
        <f>SUM(онхс!D85)</f>
        <v>17486350598.200001</v>
      </c>
      <c r="H87" s="271">
        <f>SUM(онхс!E85)</f>
        <v>-767619501.79999995</v>
      </c>
      <c r="I87" s="271">
        <f>SUM(Sheet11!C85)</f>
        <v>0</v>
      </c>
      <c r="J87" s="271">
        <f>SUM(Sheet11!D85)</f>
        <v>0</v>
      </c>
      <c r="K87" s="271">
        <f>SUM(Sheet11!E85)</f>
        <v>0</v>
      </c>
      <c r="L87" s="290">
        <f t="shared" si="16"/>
        <v>18253970100</v>
      </c>
      <c r="M87" s="285">
        <f t="shared" si="13"/>
        <v>17486350598.200001</v>
      </c>
      <c r="N87" s="285">
        <f t="shared" si="14"/>
        <v>-767619501.79999995</v>
      </c>
      <c r="O87" s="286">
        <f t="shared" si="15"/>
        <v>95.794780545849591</v>
      </c>
    </row>
    <row r="88" spans="1:16" ht="10.5" customHeight="1">
      <c r="A88" s="274">
        <v>79</v>
      </c>
      <c r="B88" s="278" t="s">
        <v>182</v>
      </c>
      <c r="C88" s="271">
        <f>SUM(Sheet9!C86)</f>
        <v>66152819900</v>
      </c>
      <c r="D88" s="271">
        <f>SUM(Sheet9!D86)</f>
        <v>45297705832</v>
      </c>
      <c r="E88" s="271">
        <f>SUM(Sheet9!E86)</f>
        <v>-20437120668</v>
      </c>
      <c r="F88" s="271">
        <f>SUM(онхс!C86)</f>
        <v>842000000</v>
      </c>
      <c r="G88" s="271">
        <f>SUM(онхс!D86)</f>
        <v>903353000</v>
      </c>
      <c r="H88" s="271">
        <f>SUM(онхс!E86)</f>
        <v>61353000</v>
      </c>
      <c r="I88" s="271">
        <f>SUM(Sheet11!C86)</f>
        <v>0</v>
      </c>
      <c r="J88" s="271">
        <f>SUM(Sheet11!D86)</f>
        <v>0</v>
      </c>
      <c r="K88" s="271">
        <f>SUM(Sheet11!E86)</f>
        <v>0</v>
      </c>
      <c r="L88" s="290">
        <f t="shared" si="16"/>
        <v>66994819900</v>
      </c>
      <c r="M88" s="285">
        <f t="shared" si="13"/>
        <v>46201058832</v>
      </c>
      <c r="N88" s="285">
        <f t="shared" si="14"/>
        <v>-20375767668</v>
      </c>
      <c r="O88" s="286">
        <f t="shared" si="15"/>
        <v>68.962136029266347</v>
      </c>
    </row>
    <row r="89" spans="1:16" ht="10.5" customHeight="1">
      <c r="A89" s="274">
        <v>80</v>
      </c>
      <c r="B89" s="268" t="s">
        <v>67</v>
      </c>
      <c r="C89" s="271">
        <f>SUM(Sheet9!C87)</f>
        <v>79</v>
      </c>
      <c r="D89" s="271">
        <f>SUM(Sheet9!D87)</f>
        <v>79</v>
      </c>
      <c r="E89" s="271">
        <f>SUM(Sheet9!E87)</f>
        <v>0</v>
      </c>
      <c r="F89" s="271">
        <f>SUM(онхс!C87)</f>
        <v>0</v>
      </c>
      <c r="G89" s="271">
        <f>SUM(онхс!D87)</f>
        <v>0</v>
      </c>
      <c r="H89" s="271">
        <f>SUM(онхс!E87)</f>
        <v>0</v>
      </c>
      <c r="I89" s="271">
        <f>SUM(Sheet11!C87)</f>
        <v>0</v>
      </c>
      <c r="J89" s="271">
        <f>SUM(Sheet11!D87)</f>
        <v>0</v>
      </c>
      <c r="K89" s="271">
        <f>SUM(Sheet11!E87)</f>
        <v>0</v>
      </c>
      <c r="L89" s="285">
        <f t="shared" si="16"/>
        <v>79</v>
      </c>
      <c r="M89" s="285">
        <f t="shared" si="13"/>
        <v>79</v>
      </c>
      <c r="N89" s="285">
        <f t="shared" si="14"/>
        <v>0</v>
      </c>
      <c r="O89" s="286">
        <f t="shared" si="15"/>
        <v>100</v>
      </c>
    </row>
    <row r="90" spans="1:16" ht="10.5" customHeight="1">
      <c r="A90" s="274">
        <v>81</v>
      </c>
      <c r="B90" s="275" t="s">
        <v>68</v>
      </c>
      <c r="C90" s="276">
        <f>SUM(Sheet9!C88)</f>
        <v>1793</v>
      </c>
      <c r="D90" s="276">
        <f>SUM(Sheet9!D88)</f>
        <v>1750</v>
      </c>
      <c r="E90" s="276">
        <f>SUM(Sheet9!E88)</f>
        <v>-40</v>
      </c>
      <c r="F90" s="276">
        <f>SUM(онхс!C88)</f>
        <v>0</v>
      </c>
      <c r="G90" s="276">
        <f>SUM(онхс!D88)</f>
        <v>0</v>
      </c>
      <c r="H90" s="276">
        <f>SUM(онхс!E88)</f>
        <v>0</v>
      </c>
      <c r="I90" s="276">
        <f>SUM(Sheet11!C88)</f>
        <v>0</v>
      </c>
      <c r="J90" s="276">
        <f>SUM(Sheet11!D88)</f>
        <v>0</v>
      </c>
      <c r="K90" s="276">
        <f>SUM(Sheet11!E88)</f>
        <v>0</v>
      </c>
      <c r="L90" s="287">
        <f t="shared" si="16"/>
        <v>1793</v>
      </c>
      <c r="M90" s="287">
        <f t="shared" si="13"/>
        <v>1750</v>
      </c>
      <c r="N90" s="287">
        <f t="shared" si="14"/>
        <v>-40</v>
      </c>
      <c r="O90" s="288">
        <f t="shared" si="15"/>
        <v>97.601784718349137</v>
      </c>
    </row>
    <row r="91" spans="1:16" ht="9" customHeight="1">
      <c r="A91" s="274">
        <v>82</v>
      </c>
      <c r="B91" s="268" t="s">
        <v>69</v>
      </c>
      <c r="C91" s="271">
        <f>SUM(Sheet9!C89)</f>
        <v>156</v>
      </c>
      <c r="D91" s="271">
        <f>SUM(Sheet9!D89)</f>
        <v>157</v>
      </c>
      <c r="E91" s="271">
        <f>SUM(Sheet9!E89)</f>
        <v>1</v>
      </c>
      <c r="F91" s="271">
        <f>SUM(онхс!C89)</f>
        <v>0</v>
      </c>
      <c r="G91" s="271">
        <f>SUM(онхс!D89)</f>
        <v>0</v>
      </c>
      <c r="H91" s="271">
        <f>SUM(онхс!E89)</f>
        <v>0</v>
      </c>
      <c r="I91" s="271">
        <f>SUM(Sheet11!C89)</f>
        <v>0</v>
      </c>
      <c r="J91" s="271">
        <f>SUM(Sheet11!D89)</f>
        <v>0</v>
      </c>
      <c r="K91" s="271">
        <f>SUM(Sheet11!E89)</f>
        <v>0</v>
      </c>
      <c r="L91" s="285">
        <f t="shared" si="16"/>
        <v>156</v>
      </c>
      <c r="M91" s="285">
        <f t="shared" si="13"/>
        <v>157</v>
      </c>
      <c r="N91" s="285">
        <f t="shared" si="14"/>
        <v>1</v>
      </c>
      <c r="O91" s="286">
        <f t="shared" si="15"/>
        <v>100.64102564102564</v>
      </c>
    </row>
    <row r="92" spans="1:16" ht="9" customHeight="1">
      <c r="A92" s="274">
        <v>83</v>
      </c>
      <c r="B92" s="268" t="s">
        <v>70</v>
      </c>
      <c r="C92" s="271">
        <f>SUM(Sheet9!C90)</f>
        <v>740</v>
      </c>
      <c r="D92" s="271">
        <f>SUM(Sheet9!D90)</f>
        <v>688</v>
      </c>
      <c r="E92" s="271">
        <f>SUM(Sheet9!E90)</f>
        <v>-47</v>
      </c>
      <c r="F92" s="271">
        <f>SUM(онхс!C90)</f>
        <v>0</v>
      </c>
      <c r="G92" s="271">
        <f>SUM(онхс!D90)</f>
        <v>0</v>
      </c>
      <c r="H92" s="271">
        <f>SUM(онхс!E90)</f>
        <v>0</v>
      </c>
      <c r="I92" s="271">
        <f>SUM(Sheet11!C90)</f>
        <v>0</v>
      </c>
      <c r="J92" s="271">
        <f>SUM(Sheet11!D90)</f>
        <v>0</v>
      </c>
      <c r="K92" s="271">
        <f>SUM(Sheet11!E90)</f>
        <v>0</v>
      </c>
      <c r="L92" s="285">
        <f t="shared" si="16"/>
        <v>740</v>
      </c>
      <c r="M92" s="285">
        <f t="shared" si="13"/>
        <v>688</v>
      </c>
      <c r="N92" s="285">
        <f t="shared" si="14"/>
        <v>-47</v>
      </c>
      <c r="O92" s="286">
        <f t="shared" si="15"/>
        <v>92.972972972972983</v>
      </c>
    </row>
    <row r="93" spans="1:16" ht="9" customHeight="1">
      <c r="A93" s="274">
        <v>84</v>
      </c>
      <c r="B93" s="268" t="s">
        <v>71</v>
      </c>
      <c r="C93" s="271">
        <f>SUM(Sheet9!C91)</f>
        <v>906</v>
      </c>
      <c r="D93" s="271">
        <f>SUM(Sheet9!D91)</f>
        <v>913</v>
      </c>
      <c r="E93" s="271">
        <f>SUM(Sheet9!E91)</f>
        <v>6</v>
      </c>
      <c r="F93" s="271">
        <f>SUM(онхс!C91)</f>
        <v>0</v>
      </c>
      <c r="G93" s="271">
        <f>SUM(онхс!D91)</f>
        <v>0</v>
      </c>
      <c r="H93" s="271">
        <f>SUM(онхс!E91)</f>
        <v>0</v>
      </c>
      <c r="I93" s="271">
        <f>SUM(Sheet11!C91)</f>
        <v>0</v>
      </c>
      <c r="J93" s="271">
        <f>SUM(Sheet11!D91)</f>
        <v>0</v>
      </c>
      <c r="K93" s="271">
        <f>SUM(Sheet11!E91)</f>
        <v>0</v>
      </c>
      <c r="L93" s="285">
        <f t="shared" si="16"/>
        <v>906</v>
      </c>
      <c r="M93" s="285">
        <f t="shared" si="13"/>
        <v>913</v>
      </c>
      <c r="N93" s="285">
        <f t="shared" si="14"/>
        <v>6</v>
      </c>
      <c r="O93" s="286">
        <f t="shared" si="15"/>
        <v>100.77262693156732</v>
      </c>
    </row>
    <row r="94" spans="1:16" ht="9" customHeight="1">
      <c r="A94" s="274">
        <v>85</v>
      </c>
      <c r="B94" s="268" t="s">
        <v>72</v>
      </c>
      <c r="C94" s="271">
        <f>SUM(Sheet9!C92)</f>
        <v>91</v>
      </c>
      <c r="D94" s="271">
        <f>SUM(Sheet9!D92)</f>
        <v>86</v>
      </c>
      <c r="E94" s="271">
        <f>SUM(Sheet9!E92)</f>
        <v>-6</v>
      </c>
      <c r="F94" s="271">
        <f>SUM(онхс!C92)</f>
        <v>0</v>
      </c>
      <c r="G94" s="271">
        <f>SUM(онхс!D92)</f>
        <v>0</v>
      </c>
      <c r="H94" s="271">
        <f>SUM(онхс!E92)</f>
        <v>0</v>
      </c>
      <c r="I94" s="271">
        <f>SUM(Sheet11!C92)</f>
        <v>0</v>
      </c>
      <c r="J94" s="271">
        <f>SUM(Sheet11!D92)</f>
        <v>0</v>
      </c>
      <c r="K94" s="271">
        <f>SUM(Sheet11!E92)</f>
        <v>0</v>
      </c>
      <c r="L94" s="285">
        <f t="shared" si="16"/>
        <v>91</v>
      </c>
      <c r="M94" s="285">
        <f t="shared" si="13"/>
        <v>86</v>
      </c>
      <c r="N94" s="285">
        <f t="shared" si="14"/>
        <v>-6</v>
      </c>
      <c r="O94" s="286">
        <f t="shared" si="15"/>
        <v>94.505494505494497</v>
      </c>
    </row>
    <row r="95" spans="1:16">
      <c r="A95" s="274">
        <v>86</v>
      </c>
      <c r="B95" s="268" t="s">
        <v>123</v>
      </c>
      <c r="C95" s="271">
        <f>SUM(Sheet9!C93)</f>
        <v>0</v>
      </c>
      <c r="D95" s="271">
        <f>SUM(Sheet9!D93)</f>
        <v>0</v>
      </c>
      <c r="E95" s="271">
        <f>SUM(Sheet9!E93)</f>
        <v>0</v>
      </c>
      <c r="F95" s="271">
        <f>SUM(онхс!C93)</f>
        <v>0</v>
      </c>
      <c r="G95" s="271">
        <f>SUM(онхс!D93)</f>
        <v>0</v>
      </c>
      <c r="H95" s="271">
        <f>SUM(онхс!E93)</f>
        <v>0</v>
      </c>
      <c r="I95" s="271">
        <f>SUM(Sheet11!C93)</f>
        <v>0</v>
      </c>
      <c r="J95" s="271">
        <f>SUM(Sheet11!D93)</f>
        <v>0</v>
      </c>
      <c r="K95" s="271">
        <f>SUM(Sheet11!E93)</f>
        <v>0</v>
      </c>
      <c r="L95" s="285">
        <f t="shared" si="16"/>
        <v>0</v>
      </c>
      <c r="M95" s="285">
        <f t="shared" si="13"/>
        <v>0</v>
      </c>
      <c r="N95" s="285">
        <f t="shared" si="14"/>
        <v>0</v>
      </c>
      <c r="O95" s="286"/>
    </row>
    <row r="96" spans="1:16">
      <c r="A96" s="274">
        <v>87</v>
      </c>
      <c r="B96" s="275" t="s">
        <v>124</v>
      </c>
      <c r="C96" s="276">
        <f>SUM(Sheet9!C94)</f>
        <v>0</v>
      </c>
      <c r="D96" s="276">
        <f>SUM(Sheet9!D94)</f>
        <v>9587696.5</v>
      </c>
      <c r="E96" s="276">
        <f>SUM(Sheet9!E94)</f>
        <v>9587696.5</v>
      </c>
      <c r="F96" s="276">
        <f>SUM(онхс!C94)</f>
        <v>0</v>
      </c>
      <c r="G96" s="276">
        <f>SUM(онхс!D94)</f>
        <v>0</v>
      </c>
      <c r="H96" s="276">
        <f>SUM(онхс!E94)</f>
        <v>0</v>
      </c>
      <c r="I96" s="276">
        <f>SUM(Sheet11!C94)</f>
        <v>0</v>
      </c>
      <c r="J96" s="276">
        <f>SUM(Sheet11!D94)</f>
        <v>0</v>
      </c>
      <c r="K96" s="276">
        <f>SUM(Sheet11!E94)</f>
        <v>0</v>
      </c>
      <c r="L96" s="287">
        <f t="shared" si="16"/>
        <v>0</v>
      </c>
      <c r="M96" s="287">
        <f t="shared" si="13"/>
        <v>9587696.5</v>
      </c>
      <c r="N96" s="287">
        <f t="shared" si="14"/>
        <v>9587696.5</v>
      </c>
      <c r="O96" s="286"/>
    </row>
    <row r="97" spans="1:15">
      <c r="A97" s="274">
        <v>88</v>
      </c>
      <c r="B97" s="268" t="s">
        <v>185</v>
      </c>
      <c r="C97" s="271">
        <f>SUM(Sheet9!C95)</f>
        <v>0</v>
      </c>
      <c r="D97" s="271">
        <f>SUM(Sheet9!D95)</f>
        <v>0</v>
      </c>
      <c r="E97" s="271">
        <f>SUM(Sheet9!E95)</f>
        <v>0</v>
      </c>
      <c r="F97" s="271">
        <f>SUM(онхс!C95)</f>
        <v>0</v>
      </c>
      <c r="G97" s="271">
        <f>SUM(онхс!D95)</f>
        <v>0</v>
      </c>
      <c r="H97" s="271">
        <f>SUM(онхс!E95)</f>
        <v>0</v>
      </c>
      <c r="I97" s="271">
        <f>SUM(Sheet11!C95)</f>
        <v>0</v>
      </c>
      <c r="J97" s="271">
        <f>SUM(Sheet11!D95)</f>
        <v>0</v>
      </c>
      <c r="K97" s="271">
        <f>SUM(Sheet11!E95)</f>
        <v>0</v>
      </c>
      <c r="L97" s="285">
        <f t="shared" si="16"/>
        <v>0</v>
      </c>
      <c r="M97" s="285">
        <f t="shared" si="13"/>
        <v>0</v>
      </c>
      <c r="N97" s="285">
        <f t="shared" si="14"/>
        <v>0</v>
      </c>
      <c r="O97" s="286"/>
    </row>
    <row r="98" spans="1:15">
      <c r="A98" s="274">
        <v>89</v>
      </c>
      <c r="B98" s="268" t="s">
        <v>186</v>
      </c>
      <c r="C98" s="271">
        <f>SUM(Sheet9!C96)</f>
        <v>0</v>
      </c>
      <c r="D98" s="271">
        <f>SUM(Sheet9!D96)</f>
        <v>0</v>
      </c>
      <c r="E98" s="271">
        <f>SUM(Sheet9!E96)</f>
        <v>0</v>
      </c>
      <c r="F98" s="271">
        <f>SUM(онхс!C96)</f>
        <v>0</v>
      </c>
      <c r="G98" s="271">
        <f>SUM(онхс!D96)</f>
        <v>0</v>
      </c>
      <c r="H98" s="271">
        <f>SUM(онхс!E96)</f>
        <v>0</v>
      </c>
      <c r="I98" s="271">
        <f>SUM(Sheet11!C96)</f>
        <v>0</v>
      </c>
      <c r="J98" s="271">
        <f>SUM(Sheet11!D96)</f>
        <v>0</v>
      </c>
      <c r="K98" s="271">
        <f>SUM(Sheet11!E96)</f>
        <v>0</v>
      </c>
      <c r="L98" s="285">
        <f t="shared" si="16"/>
        <v>0</v>
      </c>
      <c r="M98" s="285">
        <f t="shared" si="13"/>
        <v>0</v>
      </c>
      <c r="N98" s="285">
        <f t="shared" si="14"/>
        <v>0</v>
      </c>
      <c r="O98" s="286"/>
    </row>
    <row r="99" spans="1:15">
      <c r="A99" s="274">
        <v>90</v>
      </c>
      <c r="B99" s="268" t="s">
        <v>187</v>
      </c>
      <c r="C99" s="271">
        <f>SUM(Sheet9!C97)</f>
        <v>0</v>
      </c>
      <c r="D99" s="271">
        <f>SUM(Sheet9!D97)</f>
        <v>8594888</v>
      </c>
      <c r="E99" s="271">
        <f>SUM(Sheet9!E97)</f>
        <v>8594888</v>
      </c>
      <c r="F99" s="271">
        <f>SUM(онхс!C97)</f>
        <v>0</v>
      </c>
      <c r="G99" s="271">
        <f>SUM(онхс!D97)</f>
        <v>0</v>
      </c>
      <c r="H99" s="271">
        <f>SUM(онхс!E97)</f>
        <v>0</v>
      </c>
      <c r="I99" s="271">
        <f>SUM(Sheet11!C97)</f>
        <v>0</v>
      </c>
      <c r="J99" s="271">
        <f>SUM(Sheet11!D97)</f>
        <v>0</v>
      </c>
      <c r="K99" s="271">
        <f>SUM(Sheet11!E97)</f>
        <v>0</v>
      </c>
      <c r="L99" s="285">
        <f t="shared" si="16"/>
        <v>0</v>
      </c>
      <c r="M99" s="285">
        <f t="shared" si="13"/>
        <v>8594888</v>
      </c>
      <c r="N99" s="285">
        <f t="shared" si="14"/>
        <v>8594888</v>
      </c>
      <c r="O99" s="286"/>
    </row>
    <row r="100" spans="1:15">
      <c r="A100" s="274">
        <v>91</v>
      </c>
      <c r="B100" s="268" t="s">
        <v>188</v>
      </c>
      <c r="C100" s="271">
        <f>SUM(Sheet9!C98)</f>
        <v>0</v>
      </c>
      <c r="D100" s="271">
        <f>SUM(Sheet9!D98)</f>
        <v>471750</v>
      </c>
      <c r="E100" s="271">
        <f>SUM(Sheet9!E98)</f>
        <v>471750</v>
      </c>
      <c r="F100" s="271">
        <f>SUM(онхс!C98)</f>
        <v>0</v>
      </c>
      <c r="G100" s="271">
        <f>SUM(онхс!D98)</f>
        <v>0</v>
      </c>
      <c r="H100" s="271">
        <f>SUM(онхс!E98)</f>
        <v>0</v>
      </c>
      <c r="I100" s="271">
        <f>SUM(Sheet11!C98)</f>
        <v>0</v>
      </c>
      <c r="J100" s="271">
        <f>SUM(Sheet11!D98)</f>
        <v>0</v>
      </c>
      <c r="K100" s="271">
        <f>SUM(Sheet11!E98)</f>
        <v>0</v>
      </c>
      <c r="L100" s="285">
        <f t="shared" si="16"/>
        <v>0</v>
      </c>
      <c r="M100" s="285">
        <f t="shared" si="13"/>
        <v>471750</v>
      </c>
      <c r="N100" s="285">
        <f t="shared" si="14"/>
        <v>471750</v>
      </c>
      <c r="O100" s="286"/>
    </row>
    <row r="101" spans="1:15">
      <c r="A101" s="274">
        <v>92</v>
      </c>
      <c r="B101" s="275" t="s">
        <v>125</v>
      </c>
      <c r="C101" s="276">
        <f>SUM(Sheet9!C99)</f>
        <v>0</v>
      </c>
      <c r="D101" s="276">
        <f>SUM(Sheet9!D99)</f>
        <v>44626724</v>
      </c>
      <c r="E101" s="276">
        <f>SUM(Sheet9!E99)</f>
        <v>44626724</v>
      </c>
      <c r="F101" s="276">
        <f>SUM(онхс!C99)</f>
        <v>0</v>
      </c>
      <c r="G101" s="276">
        <f>SUM(онхс!D99)</f>
        <v>0</v>
      </c>
      <c r="H101" s="276">
        <f>SUM(онхс!E99)</f>
        <v>0</v>
      </c>
      <c r="I101" s="276">
        <f>SUM(Sheet11!C99)</f>
        <v>0</v>
      </c>
      <c r="J101" s="276">
        <f>SUM(Sheet11!D99)</f>
        <v>0</v>
      </c>
      <c r="K101" s="276">
        <f>SUM(Sheet11!E99)</f>
        <v>0</v>
      </c>
      <c r="L101" s="287">
        <f t="shared" si="16"/>
        <v>0</v>
      </c>
      <c r="M101" s="287">
        <f t="shared" si="13"/>
        <v>44626724</v>
      </c>
      <c r="N101" s="287">
        <f t="shared" si="14"/>
        <v>44626724</v>
      </c>
      <c r="O101" s="286"/>
    </row>
    <row r="102" spans="1:15">
      <c r="A102" s="274">
        <v>93</v>
      </c>
      <c r="B102" s="268" t="s">
        <v>189</v>
      </c>
      <c r="C102" s="271">
        <f>SUM(Sheet9!C100)</f>
        <v>0</v>
      </c>
      <c r="D102" s="271">
        <f>SUM(Sheet9!D100)</f>
        <v>90</v>
      </c>
      <c r="E102" s="271">
        <f>SUM(Sheet9!E100)</f>
        <v>90</v>
      </c>
      <c r="F102" s="271">
        <f>SUM(онхс!C100)</f>
        <v>0</v>
      </c>
      <c r="G102" s="271">
        <f>SUM(онхс!D100)</f>
        <v>0</v>
      </c>
      <c r="H102" s="271">
        <f>SUM(онхс!E100)</f>
        <v>0</v>
      </c>
      <c r="I102" s="271">
        <f>SUM(Sheet11!C100)</f>
        <v>0</v>
      </c>
      <c r="J102" s="271">
        <f>SUM(Sheet11!D100)</f>
        <v>0</v>
      </c>
      <c r="K102" s="271">
        <f>SUM(Sheet11!E100)</f>
        <v>0</v>
      </c>
      <c r="L102" s="285">
        <f t="shared" si="16"/>
        <v>0</v>
      </c>
      <c r="M102" s="285">
        <f t="shared" si="13"/>
        <v>90</v>
      </c>
      <c r="N102" s="285">
        <f t="shared" si="14"/>
        <v>90</v>
      </c>
      <c r="O102" s="286"/>
    </row>
    <row r="103" spans="1:15">
      <c r="A103" s="274">
        <v>94</v>
      </c>
      <c r="B103" s="268" t="s">
        <v>190</v>
      </c>
      <c r="C103" s="271">
        <f>SUM(Sheet9!C101)</f>
        <v>0</v>
      </c>
      <c r="D103" s="271">
        <f>SUM(Sheet9!D101)</f>
        <v>0</v>
      </c>
      <c r="E103" s="271">
        <f>SUM(Sheet9!E101)</f>
        <v>0</v>
      </c>
      <c r="F103" s="271">
        <f>SUM(онхс!C101)</f>
        <v>0</v>
      </c>
      <c r="G103" s="271">
        <f>SUM(онхс!D101)</f>
        <v>0</v>
      </c>
      <c r="H103" s="271">
        <f>SUM(онхс!E101)</f>
        <v>0</v>
      </c>
      <c r="I103" s="271">
        <f>SUM(Sheet11!C101)</f>
        <v>0</v>
      </c>
      <c r="J103" s="271">
        <f>SUM(Sheet11!D101)</f>
        <v>0</v>
      </c>
      <c r="K103" s="271">
        <f>SUM(Sheet11!E101)</f>
        <v>0</v>
      </c>
      <c r="L103" s="285">
        <f t="shared" si="16"/>
        <v>0</v>
      </c>
      <c r="M103" s="285">
        <f t="shared" si="13"/>
        <v>0</v>
      </c>
      <c r="N103" s="285">
        <f t="shared" si="14"/>
        <v>0</v>
      </c>
      <c r="O103" s="286"/>
    </row>
    <row r="104" spans="1:15">
      <c r="A104" s="274">
        <v>95</v>
      </c>
      <c r="B104" s="268" t="s">
        <v>191</v>
      </c>
      <c r="C104" s="271">
        <f>SUM(Sheet9!C102)</f>
        <v>0</v>
      </c>
      <c r="D104" s="271">
        <f>SUM(Sheet9!D102)</f>
        <v>16085380</v>
      </c>
      <c r="E104" s="271">
        <f>SUM(Sheet9!E102)</f>
        <v>16085380</v>
      </c>
      <c r="F104" s="271">
        <f>SUM(онхс!C102)</f>
        <v>0</v>
      </c>
      <c r="G104" s="271">
        <f>SUM(онхс!D102)</f>
        <v>0</v>
      </c>
      <c r="H104" s="271">
        <f>SUM(онхс!E102)</f>
        <v>0</v>
      </c>
      <c r="I104" s="271">
        <f>SUM(Sheet11!C102)</f>
        <v>0</v>
      </c>
      <c r="J104" s="271">
        <f>SUM(Sheet11!D102)</f>
        <v>0</v>
      </c>
      <c r="K104" s="271">
        <f>SUM(Sheet11!E102)</f>
        <v>0</v>
      </c>
      <c r="L104" s="285">
        <f t="shared" si="16"/>
        <v>0</v>
      </c>
      <c r="M104" s="285">
        <f t="shared" si="13"/>
        <v>16085380</v>
      </c>
      <c r="N104" s="285">
        <f t="shared" si="14"/>
        <v>16085380</v>
      </c>
      <c r="O104" s="286"/>
    </row>
    <row r="105" spans="1:15">
      <c r="A105" s="274">
        <v>96</v>
      </c>
      <c r="B105" s="268" t="s">
        <v>192</v>
      </c>
      <c r="C105" s="271">
        <f>SUM(Sheet9!C103)</f>
        <v>0</v>
      </c>
      <c r="D105" s="271">
        <f>SUM(Sheet9!D103)</f>
        <v>0</v>
      </c>
      <c r="E105" s="271">
        <f>SUM(Sheet9!E103)</f>
        <v>0</v>
      </c>
      <c r="F105" s="271">
        <f>SUM(онхс!C103)</f>
        <v>0</v>
      </c>
      <c r="G105" s="271">
        <f>SUM(онхс!D103)</f>
        <v>0</v>
      </c>
      <c r="H105" s="271">
        <f>SUM(онхс!E103)</f>
        <v>0</v>
      </c>
      <c r="I105" s="271">
        <f>SUM(Sheet11!C103)</f>
        <v>0</v>
      </c>
      <c r="J105" s="271">
        <f>SUM(Sheet11!D103)</f>
        <v>0</v>
      </c>
      <c r="K105" s="271">
        <f>SUM(Sheet11!E103)</f>
        <v>0</v>
      </c>
      <c r="L105" s="285">
        <f t="shared" si="16"/>
        <v>0</v>
      </c>
      <c r="M105" s="285">
        <f t="shared" si="13"/>
        <v>0</v>
      </c>
      <c r="N105" s="285">
        <f t="shared" si="14"/>
        <v>0</v>
      </c>
      <c r="O105" s="286"/>
    </row>
    <row r="106" spans="1:15">
      <c r="A106" s="274">
        <v>97</v>
      </c>
      <c r="B106" s="268" t="s">
        <v>193</v>
      </c>
      <c r="C106" s="271">
        <f>SUM(Sheet9!C104)</f>
        <v>0</v>
      </c>
      <c r="D106" s="271">
        <f>SUM(Sheet9!D104)</f>
        <v>0</v>
      </c>
      <c r="E106" s="271">
        <f>SUM(Sheet9!E104)</f>
        <v>0</v>
      </c>
      <c r="F106" s="271">
        <f>SUM(онхс!C104)</f>
        <v>0</v>
      </c>
      <c r="G106" s="271">
        <f>SUM(онхс!D104)</f>
        <v>0</v>
      </c>
      <c r="H106" s="271">
        <f>SUM(онхс!E104)</f>
        <v>0</v>
      </c>
      <c r="I106" s="271">
        <f>SUM(Sheet11!C104)</f>
        <v>0</v>
      </c>
      <c r="J106" s="271">
        <f>SUM(Sheet11!D104)</f>
        <v>0</v>
      </c>
      <c r="K106" s="271">
        <f>SUM(Sheet11!E104)</f>
        <v>0</v>
      </c>
      <c r="L106" s="285">
        <f t="shared" si="16"/>
        <v>0</v>
      </c>
      <c r="M106" s="285">
        <f t="shared" si="13"/>
        <v>0</v>
      </c>
      <c r="N106" s="285">
        <f t="shared" si="14"/>
        <v>0</v>
      </c>
      <c r="O106" s="286"/>
    </row>
    <row r="107" spans="1:15">
      <c r="A107" s="274">
        <v>98</v>
      </c>
      <c r="B107" s="268" t="s">
        <v>194</v>
      </c>
      <c r="C107" s="271">
        <f>SUM(Sheet9!C105)</f>
        <v>0</v>
      </c>
      <c r="D107" s="271">
        <f>SUM(Sheet9!D105)</f>
        <v>10567854</v>
      </c>
      <c r="E107" s="271">
        <f>SUM(Sheet9!E105)</f>
        <v>10567854</v>
      </c>
      <c r="F107" s="271">
        <f>SUM(онхс!C105)</f>
        <v>0</v>
      </c>
      <c r="G107" s="271">
        <f>SUM(онхс!D105)</f>
        <v>0</v>
      </c>
      <c r="H107" s="271">
        <f>SUM(онхс!E105)</f>
        <v>0</v>
      </c>
      <c r="I107" s="271">
        <f>SUM(Sheet11!C105)</f>
        <v>0</v>
      </c>
      <c r="J107" s="271">
        <f>SUM(Sheet11!D105)</f>
        <v>0</v>
      </c>
      <c r="K107" s="271">
        <f>SUM(Sheet11!E105)</f>
        <v>0</v>
      </c>
      <c r="L107" s="285">
        <f t="shared" si="16"/>
        <v>0</v>
      </c>
      <c r="M107" s="285">
        <f t="shared" si="13"/>
        <v>10567854</v>
      </c>
      <c r="N107" s="285">
        <f t="shared" si="14"/>
        <v>10567854</v>
      </c>
      <c r="O107" s="286"/>
    </row>
    <row r="108" spans="1:15">
      <c r="A108" s="274">
        <v>99</v>
      </c>
      <c r="B108" s="268" t="s">
        <v>195</v>
      </c>
      <c r="C108" s="271">
        <f>SUM(Sheet9!C106)</f>
        <v>0</v>
      </c>
      <c r="D108" s="271">
        <f>SUM(Sheet9!D106)</f>
        <v>0</v>
      </c>
      <c r="E108" s="271">
        <f>SUM(Sheet9!E106)</f>
        <v>0</v>
      </c>
      <c r="F108" s="271">
        <f>SUM(онхс!C106)</f>
        <v>0</v>
      </c>
      <c r="G108" s="271">
        <f>SUM(онхс!D106)</f>
        <v>0</v>
      </c>
      <c r="H108" s="271">
        <f>SUM(онхс!E106)</f>
        <v>0</v>
      </c>
      <c r="I108" s="271">
        <f>SUM(Sheet11!C106)</f>
        <v>0</v>
      </c>
      <c r="J108" s="271">
        <f>SUM(Sheet11!D106)</f>
        <v>0</v>
      </c>
      <c r="K108" s="271">
        <f>SUM(Sheet11!E106)</f>
        <v>0</v>
      </c>
      <c r="L108" s="285">
        <f t="shared" si="16"/>
        <v>0</v>
      </c>
      <c r="M108" s="285">
        <f t="shared" si="13"/>
        <v>0</v>
      </c>
      <c r="N108" s="285">
        <f t="shared" si="14"/>
        <v>0</v>
      </c>
      <c r="O108" s="286"/>
    </row>
    <row r="109" spans="1:15">
      <c r="A109" s="274">
        <v>100</v>
      </c>
      <c r="B109" s="268" t="s">
        <v>196</v>
      </c>
      <c r="C109" s="271">
        <f>SUM(Sheet9!C107)</f>
        <v>0</v>
      </c>
      <c r="D109" s="271">
        <f>SUM(Sheet9!D107)</f>
        <v>17973400</v>
      </c>
      <c r="E109" s="271">
        <f>SUM(Sheet9!E107)</f>
        <v>17973400</v>
      </c>
      <c r="F109" s="271">
        <f>SUM(онхс!C107)</f>
        <v>0</v>
      </c>
      <c r="G109" s="271">
        <f>SUM(онхс!D107)</f>
        <v>0</v>
      </c>
      <c r="H109" s="271">
        <f>SUM(онхс!E107)</f>
        <v>0</v>
      </c>
      <c r="I109" s="271">
        <f>SUM(Sheet11!C107)</f>
        <v>0</v>
      </c>
      <c r="J109" s="271">
        <f>SUM(Sheet11!D107)</f>
        <v>0</v>
      </c>
      <c r="K109" s="271">
        <f>SUM(Sheet11!E107)</f>
        <v>0</v>
      </c>
      <c r="L109" s="285">
        <f t="shared" si="16"/>
        <v>0</v>
      </c>
      <c r="M109" s="285">
        <f t="shared" si="13"/>
        <v>17973400</v>
      </c>
      <c r="N109" s="285">
        <f t="shared" si="14"/>
        <v>17973400</v>
      </c>
      <c r="O109" s="286"/>
    </row>
    <row r="110" spans="1:15">
      <c r="A110" s="264"/>
      <c r="B110" s="264"/>
      <c r="C110" s="282"/>
      <c r="D110" s="282"/>
      <c r="E110" s="282"/>
      <c r="F110" s="282"/>
      <c r="G110" s="282"/>
      <c r="H110" s="282"/>
      <c r="I110" s="282"/>
      <c r="J110" s="282"/>
      <c r="K110" s="282"/>
      <c r="L110" s="291"/>
      <c r="M110" s="291"/>
      <c r="N110" s="291"/>
      <c r="O110" s="29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5" width="17.5703125" style="282" customWidth="1"/>
    <col min="6" max="6" width="11.28515625" style="264" customWidth="1"/>
    <col min="7" max="16384" width="9.140625" style="264"/>
  </cols>
  <sheetData>
    <row r="1" spans="1:6">
      <c r="B1" s="283" t="s">
        <v>294</v>
      </c>
      <c r="C1" s="266"/>
      <c r="D1" s="266"/>
      <c r="E1" s="266"/>
    </row>
    <row r="2" spans="1:6">
      <c r="B2" s="265" t="s">
        <v>304</v>
      </c>
      <c r="C2" s="266"/>
      <c r="D2" s="266"/>
      <c r="E2" s="266"/>
    </row>
    <row r="5" spans="1:6" ht="10.5" customHeight="1">
      <c r="A5" s="493" t="s">
        <v>83</v>
      </c>
      <c r="B5" s="267" t="s">
        <v>80</v>
      </c>
      <c r="C5" s="496" t="s">
        <v>155</v>
      </c>
      <c r="D5" s="496"/>
      <c r="E5" s="496"/>
      <c r="F5" s="268"/>
    </row>
    <row r="6" spans="1:6">
      <c r="A6" s="493"/>
      <c r="B6" s="269" t="s">
        <v>79</v>
      </c>
      <c r="C6" s="270" t="s">
        <v>114</v>
      </c>
      <c r="D6" s="270" t="s">
        <v>115</v>
      </c>
      <c r="E6" s="270" t="s">
        <v>116</v>
      </c>
      <c r="F6" s="268" t="s">
        <v>183</v>
      </c>
    </row>
    <row r="7" spans="1:6" ht="10.5" customHeight="1">
      <c r="A7" s="494" t="s">
        <v>122</v>
      </c>
      <c r="B7" s="495"/>
      <c r="C7" s="271">
        <f>SUM('SUM DYN'!AJ7+'AIMAG TOB'!BQ7)</f>
        <v>0</v>
      </c>
      <c r="D7" s="272">
        <f>SUM('SUM DYN'!AK7+'AIMAG TOB'!BR7)</f>
        <v>7009708120.9660025</v>
      </c>
      <c r="E7" s="272">
        <f>SUM('SUM DYN'!AL7+'AIMAG TOB'!BS7)</f>
        <v>7009708120.9660025</v>
      </c>
      <c r="F7" s="273">
        <v>0</v>
      </c>
    </row>
    <row r="8" spans="1:6" ht="10.5" customHeight="1">
      <c r="A8" s="274">
        <v>1</v>
      </c>
      <c r="B8" s="275" t="s">
        <v>4</v>
      </c>
      <c r="C8" s="276">
        <f>SUM('SUM DYN'!AJ8+'AIMAG TOB'!BQ8)</f>
        <v>66564085300</v>
      </c>
      <c r="D8" s="276">
        <f>SUM('SUM DYN'!AK8+'AIMAG TOB'!BR8)</f>
        <v>38486648289.033997</v>
      </c>
      <c r="E8" s="276">
        <f>SUM('SUM DYN'!AL8+'AIMAG TOB'!BS8)</f>
        <v>-28077437010.966003</v>
      </c>
      <c r="F8" s="277">
        <f>D8/C8*100</f>
        <v>57.818939621234456</v>
      </c>
    </row>
    <row r="9" spans="1:6" ht="10.5" customHeight="1">
      <c r="A9" s="274">
        <v>2</v>
      </c>
      <c r="B9" s="275" t="s">
        <v>5</v>
      </c>
      <c r="C9" s="276">
        <f>SUM('SUM DYN'!AJ9+'AIMAG TOB'!BQ9)</f>
        <v>45914375000</v>
      </c>
      <c r="D9" s="276">
        <f>SUM('SUM DYN'!AK9+'AIMAG TOB'!BR9)</f>
        <v>29962541078.033997</v>
      </c>
      <c r="E9" s="276">
        <f>SUM('SUM DYN'!AL9+'AIMAG TOB'!BS9)</f>
        <v>-15951833921.966002</v>
      </c>
      <c r="F9" s="277">
        <f t="shared" ref="F9:F75" si="0">D9/C9*100</f>
        <v>65.257429896484481</v>
      </c>
    </row>
    <row r="10" spans="1:6" ht="10.5" customHeight="1">
      <c r="A10" s="274">
        <v>3</v>
      </c>
      <c r="B10" s="275" t="s">
        <v>6</v>
      </c>
      <c r="C10" s="276">
        <f>SUM('SUM DYN'!AJ10+'AIMAG TOB'!BQ10)</f>
        <v>39632634800</v>
      </c>
      <c r="D10" s="276">
        <f>SUM('SUM DYN'!AK10+'AIMAG TOB'!BR10)</f>
        <v>29484533744.033997</v>
      </c>
      <c r="E10" s="276">
        <f>SUM('SUM DYN'!AL10+'AIMAG TOB'!BS10)</f>
        <v>-10148101055.966003</v>
      </c>
      <c r="F10" s="277">
        <f t="shared" si="0"/>
        <v>74.394583889825043</v>
      </c>
    </row>
    <row r="11" spans="1:6" ht="10.5" customHeight="1">
      <c r="A11" s="274">
        <v>4</v>
      </c>
      <c r="B11" s="275" t="s">
        <v>7</v>
      </c>
      <c r="C11" s="276">
        <f>SUM('SUM DYN'!AJ11+'AIMAG TOB'!BQ11)</f>
        <v>13449176900</v>
      </c>
      <c r="D11" s="276">
        <f>SUM('SUM DYN'!AK11+'AIMAG TOB'!BR11)</f>
        <v>11604329087.269999</v>
      </c>
      <c r="E11" s="276">
        <f>SUM('SUM DYN'!AL11+'AIMAG TOB'!BS11)</f>
        <v>-1844847812.7300005</v>
      </c>
      <c r="F11" s="277">
        <f t="shared" si="0"/>
        <v>86.282819934281619</v>
      </c>
    </row>
    <row r="12" spans="1:6" ht="10.5" customHeight="1">
      <c r="A12" s="274">
        <v>5</v>
      </c>
      <c r="B12" s="278" t="s">
        <v>8</v>
      </c>
      <c r="C12" s="271">
        <f>SUM('SUM DYN'!AJ12+'AIMAG TOB'!BQ12)</f>
        <v>5520853500</v>
      </c>
      <c r="D12" s="271">
        <f>SUM('SUM DYN'!AK12+'AIMAG TOB'!BR12)</f>
        <v>5181979516.8299999</v>
      </c>
      <c r="E12" s="271">
        <f>SUM('SUM DYN'!AL12+'AIMAG TOB'!BS12)</f>
        <v>-153022266.73000002</v>
      </c>
      <c r="F12" s="279">
        <f t="shared" si="0"/>
        <v>93.861927631841695</v>
      </c>
    </row>
    <row r="13" spans="1:6" ht="10.5" customHeight="1">
      <c r="A13" s="274">
        <v>6</v>
      </c>
      <c r="B13" s="278" t="s">
        <v>10</v>
      </c>
      <c r="C13" s="271">
        <f>SUM('SUM DYN'!AJ13+'AIMAG TOB'!BQ13)</f>
        <v>5542321500</v>
      </c>
      <c r="D13" s="271">
        <f>SUM('SUM DYN'!AK13+'AIMAG TOB'!BR13)</f>
        <v>4638838309.6499996</v>
      </c>
      <c r="E13" s="271">
        <f>SUM('SUM DYN'!AL13+'AIMAG TOB'!BS13)</f>
        <v>-756055281.93999994</v>
      </c>
      <c r="F13" s="279"/>
    </row>
    <row r="14" spans="1:6" ht="10.5" customHeight="1">
      <c r="A14" s="274">
        <v>7</v>
      </c>
      <c r="B14" s="278" t="s">
        <v>11</v>
      </c>
      <c r="C14" s="271">
        <f>SUM('SUM DYN'!AJ14+'AIMAG TOB'!BQ14)</f>
        <v>822927900</v>
      </c>
      <c r="D14" s="271">
        <f>SUM('SUM DYN'!AK14+'AIMAG TOB'!BR14)</f>
        <v>834211292.84000003</v>
      </c>
      <c r="E14" s="271">
        <f>SUM('SUM DYN'!AL14+'AIMAG TOB'!BS14)</f>
        <v>44532992.840000004</v>
      </c>
      <c r="F14" s="279">
        <f t="shared" si="0"/>
        <v>101.37112775493455</v>
      </c>
    </row>
    <row r="15" spans="1:6" ht="10.5" customHeight="1">
      <c r="A15" s="274">
        <v>8</v>
      </c>
      <c r="B15" s="278" t="s">
        <v>12</v>
      </c>
      <c r="C15" s="271">
        <f>SUM('SUM DYN'!AJ15+'AIMAG TOB'!BQ15)</f>
        <v>771919200</v>
      </c>
      <c r="D15" s="271">
        <f>SUM('SUM DYN'!AK15+'AIMAG TOB'!BR15)</f>
        <v>363022218.10999995</v>
      </c>
      <c r="E15" s="271">
        <f>SUM('SUM DYN'!AL15+'AIMAG TOB'!BS15)</f>
        <v>-224614478.88999999</v>
      </c>
      <c r="F15" s="279">
        <f t="shared" si="0"/>
        <v>47.028525538683319</v>
      </c>
    </row>
    <row r="16" spans="1:6" ht="10.5" customHeight="1">
      <c r="A16" s="274">
        <v>9</v>
      </c>
      <c r="B16" s="278" t="s">
        <v>9</v>
      </c>
      <c r="C16" s="271">
        <f>SUM('SUM DYN'!AJ16+'AIMAG TOB'!BQ16)</f>
        <v>791154800</v>
      </c>
      <c r="D16" s="271">
        <f>SUM('SUM DYN'!AK16+'AIMAG TOB'!BR16)</f>
        <v>586277749.84000003</v>
      </c>
      <c r="E16" s="271">
        <f>SUM('SUM DYN'!AL16+'AIMAG TOB'!BS16)</f>
        <v>-176286737.34</v>
      </c>
      <c r="F16" s="279">
        <f t="shared" si="0"/>
        <v>74.104050160600693</v>
      </c>
    </row>
    <row r="17" spans="1:6" ht="10.5" customHeight="1">
      <c r="A17" s="274">
        <v>10</v>
      </c>
      <c r="B17" s="275" t="s">
        <v>16</v>
      </c>
      <c r="C17" s="276">
        <f>SUM('SUM DYN'!AJ17+'AIMAG TOB'!BQ17)</f>
        <v>1714760600</v>
      </c>
      <c r="D17" s="276">
        <f>SUM('SUM DYN'!AK17+'AIMAG TOB'!BR17)</f>
        <v>1395304873.6600001</v>
      </c>
      <c r="E17" s="276">
        <f>SUM('SUM DYN'!AL17+'AIMAG TOB'!BS17)</f>
        <v>-266228339.80000001</v>
      </c>
      <c r="F17" s="277">
        <f t="shared" si="0"/>
        <v>81.370243383245452</v>
      </c>
    </row>
    <row r="18" spans="1:6" ht="9.75" customHeight="1">
      <c r="A18" s="274">
        <v>11</v>
      </c>
      <c r="B18" s="278" t="s">
        <v>13</v>
      </c>
      <c r="C18" s="271">
        <f>SUM('SUM DYN'!AJ18+'AIMAG TOB'!BQ18)</f>
        <v>1158587500</v>
      </c>
      <c r="D18" s="271">
        <f>SUM('SUM DYN'!AK18+'AIMAG TOB'!BR18)</f>
        <v>978481629.24000001</v>
      </c>
      <c r="E18" s="271">
        <f>SUM('SUM DYN'!AL18+'AIMAG TOB'!BS18)</f>
        <v>-143740187.08000001</v>
      </c>
      <c r="F18" s="279">
        <f t="shared" si="0"/>
        <v>84.454702751410665</v>
      </c>
    </row>
    <row r="19" spans="1:6" ht="9.75" customHeight="1">
      <c r="A19" s="274">
        <v>12</v>
      </c>
      <c r="B19" s="278" t="s">
        <v>14</v>
      </c>
      <c r="C19" s="271">
        <f>SUM('SUM DYN'!AJ19+'AIMAG TOB'!BQ19)</f>
        <v>135998300</v>
      </c>
      <c r="D19" s="271">
        <f>SUM('SUM DYN'!AK19+'AIMAG TOB'!BR19)</f>
        <v>114970425.52</v>
      </c>
      <c r="E19" s="271">
        <f>SUM('SUM DYN'!AL19+'AIMAG TOB'!BS19)</f>
        <v>-16790020.41</v>
      </c>
      <c r="F19" s="279">
        <f t="shared" si="0"/>
        <v>84.538134314914231</v>
      </c>
    </row>
    <row r="20" spans="1:6" ht="9.75" customHeight="1">
      <c r="A20" s="274">
        <v>13</v>
      </c>
      <c r="B20" s="278" t="s">
        <v>15</v>
      </c>
      <c r="C20" s="271">
        <f>SUM('SUM DYN'!AJ20+'AIMAG TOB'!BQ20)</f>
        <v>115115200</v>
      </c>
      <c r="D20" s="271">
        <f>SUM('SUM DYN'!AK20+'AIMAG TOB'!BR20)</f>
        <v>75215540.439999998</v>
      </c>
      <c r="E20" s="271">
        <f>SUM('SUM DYN'!AL20+'AIMAG TOB'!BS20)</f>
        <v>-33050546.969999999</v>
      </c>
      <c r="F20" s="279">
        <f t="shared" si="0"/>
        <v>65.339364775459714</v>
      </c>
    </row>
    <row r="21" spans="1:6" ht="9.75" customHeight="1">
      <c r="A21" s="274">
        <v>14</v>
      </c>
      <c r="B21" s="278" t="s">
        <v>17</v>
      </c>
      <c r="C21" s="271">
        <f>SUM('SUM DYN'!AJ21+'AIMAG TOB'!BQ21)</f>
        <v>29672100</v>
      </c>
      <c r="D21" s="271">
        <f>SUM('SUM DYN'!AK21+'AIMAG TOB'!BR21)</f>
        <v>30025463.810000002</v>
      </c>
      <c r="E21" s="271">
        <f>SUM('SUM DYN'!AL21+'AIMAG TOB'!BS21)</f>
        <v>-1538371.63</v>
      </c>
      <c r="F21" s="279">
        <f t="shared" si="0"/>
        <v>101.19089585839897</v>
      </c>
    </row>
    <row r="22" spans="1:6" ht="9.75" customHeight="1">
      <c r="A22" s="274">
        <v>15</v>
      </c>
      <c r="B22" s="278" t="s">
        <v>18</v>
      </c>
      <c r="C22" s="271">
        <f>SUM('SUM DYN'!AJ22+'AIMAG TOB'!BQ22)</f>
        <v>275387500</v>
      </c>
      <c r="D22" s="271">
        <f>SUM('SUM DYN'!AK22+'AIMAG TOB'!BR22)</f>
        <v>196611814.64999998</v>
      </c>
      <c r="E22" s="271">
        <f>SUM('SUM DYN'!AL22+'AIMAG TOB'!BS22)</f>
        <v>-67798095.960000008</v>
      </c>
      <c r="F22" s="279">
        <f t="shared" si="0"/>
        <v>71.394603840043573</v>
      </c>
    </row>
    <row r="23" spans="1:6" ht="10.5" customHeight="1">
      <c r="A23" s="274">
        <v>16</v>
      </c>
      <c r="B23" s="275" t="s">
        <v>34</v>
      </c>
      <c r="C23" s="276">
        <f>SUM('SUM DYN'!AJ23+'AIMAG TOB'!BQ23)</f>
        <v>8781152200</v>
      </c>
      <c r="D23" s="276">
        <f>SUM('SUM DYN'!AK23+'AIMAG TOB'!BR23)</f>
        <v>7006523325.4939995</v>
      </c>
      <c r="E23" s="276">
        <f>SUM('SUM DYN'!AL23+'AIMAG TOB'!BS23)</f>
        <v>-1761801490.826</v>
      </c>
      <c r="F23" s="277">
        <f t="shared" si="0"/>
        <v>79.790478127619735</v>
      </c>
    </row>
    <row r="24" spans="1:6" ht="10.5" customHeight="1">
      <c r="A24" s="274">
        <v>17</v>
      </c>
      <c r="B24" s="280" t="s">
        <v>19</v>
      </c>
      <c r="C24" s="271">
        <f>SUM('SUM DYN'!AJ24+'AIMAG TOB'!BQ24)</f>
        <v>868216000</v>
      </c>
      <c r="D24" s="271">
        <f>SUM('SUM DYN'!AK24+'AIMAG TOB'!BR24)</f>
        <v>797679462.00399995</v>
      </c>
      <c r="E24" s="271">
        <f>SUM('SUM DYN'!AL24+'AIMAG TOB'!BS24)</f>
        <v>-31083157.466000017</v>
      </c>
      <c r="F24" s="279">
        <f t="shared" si="0"/>
        <v>91.875692454872976</v>
      </c>
    </row>
    <row r="25" spans="1:6" ht="10.5" customHeight="1">
      <c r="A25" s="274">
        <v>18</v>
      </c>
      <c r="B25" s="280" t="s">
        <v>20</v>
      </c>
      <c r="C25" s="271">
        <f>SUM('SUM DYN'!AJ25+'AIMAG TOB'!BQ25)</f>
        <v>7247957600</v>
      </c>
      <c r="D25" s="271">
        <f>SUM('SUM DYN'!AK25+'AIMAG TOB'!BR25)</f>
        <v>5630745004.5</v>
      </c>
      <c r="E25" s="271">
        <f>SUM('SUM DYN'!AL25+'AIMAG TOB'!BS25)</f>
        <v>-1285031421.49</v>
      </c>
      <c r="F25" s="279">
        <f t="shared" si="0"/>
        <v>77.687333663486115</v>
      </c>
    </row>
    <row r="26" spans="1:6" ht="10.5" customHeight="1">
      <c r="A26" s="274">
        <v>19</v>
      </c>
      <c r="B26" s="280" t="s">
        <v>21</v>
      </c>
      <c r="C26" s="271">
        <f>SUM('SUM DYN'!AJ26+'AIMAG TOB'!BQ26)</f>
        <v>623094400</v>
      </c>
      <c r="D26" s="271">
        <f>SUM('SUM DYN'!AK26+'AIMAG TOB'!BR26)</f>
        <v>547608958.99000001</v>
      </c>
      <c r="E26" s="271">
        <f>SUM('SUM DYN'!AL26+'AIMAG TOB'!BS26)</f>
        <v>-59317880.469999999</v>
      </c>
      <c r="F26" s="279">
        <f t="shared" si="0"/>
        <v>87.885392484670064</v>
      </c>
    </row>
    <row r="27" spans="1:6" ht="10.5" customHeight="1">
      <c r="A27" s="274">
        <v>20</v>
      </c>
      <c r="B27" s="280" t="s">
        <v>73</v>
      </c>
      <c r="C27" s="271">
        <f>SUM('SUM DYN'!AJ27+'AIMAG TOB'!BQ27)</f>
        <v>41884200</v>
      </c>
      <c r="D27" s="271">
        <f>SUM('SUM DYN'!AK27+'AIMAG TOB'!BR27)</f>
        <v>30489900</v>
      </c>
      <c r="E27" s="271">
        <f>SUM('SUM DYN'!AL27+'AIMAG TOB'!BS27)</f>
        <v>-11394300</v>
      </c>
      <c r="F27" s="279">
        <f t="shared" si="0"/>
        <v>72.795708166802754</v>
      </c>
    </row>
    <row r="28" spans="1:6" ht="10.5" customHeight="1">
      <c r="A28" s="274">
        <v>21</v>
      </c>
      <c r="B28" s="275" t="s">
        <v>35</v>
      </c>
      <c r="C28" s="276">
        <f>SUM('SUM DYN'!AJ28+'AIMAG TOB'!BQ28)</f>
        <v>905909500</v>
      </c>
      <c r="D28" s="276">
        <f>SUM('SUM DYN'!AK28+'AIMAG TOB'!BR28)</f>
        <v>633049225.93000007</v>
      </c>
      <c r="E28" s="276">
        <f>SUM('SUM DYN'!AL28+'AIMAG TOB'!BS28)</f>
        <v>-152614040.06999999</v>
      </c>
      <c r="F28" s="277">
        <f t="shared" si="0"/>
        <v>69.879963277788789</v>
      </c>
    </row>
    <row r="29" spans="1:6" ht="10.5" customHeight="1">
      <c r="A29" s="274">
        <v>22</v>
      </c>
      <c r="B29" s="280" t="s">
        <v>22</v>
      </c>
      <c r="C29" s="271">
        <f>SUM('SUM DYN'!AJ29+'AIMAG TOB'!BQ29)</f>
        <v>83746500</v>
      </c>
      <c r="D29" s="271">
        <f>SUM('SUM DYN'!AK29+'AIMAG TOB'!BR29)</f>
        <v>56523907.810000002</v>
      </c>
      <c r="E29" s="271">
        <f>SUM('SUM DYN'!AL29+'AIMAG TOB'!BS29)</f>
        <v>-22880642.189999998</v>
      </c>
      <c r="F29" s="279">
        <f t="shared" si="0"/>
        <v>67.494053852996842</v>
      </c>
    </row>
    <row r="30" spans="1:6" ht="10.5" customHeight="1">
      <c r="A30" s="274">
        <v>23</v>
      </c>
      <c r="B30" s="280" t="s">
        <v>23</v>
      </c>
      <c r="C30" s="271">
        <f>SUM('SUM DYN'!AJ30+'AIMAG TOB'!BQ30)</f>
        <v>523840500</v>
      </c>
      <c r="D30" s="271">
        <f>SUM('SUM DYN'!AK30+'AIMAG TOB'!BR30)</f>
        <v>357390548</v>
      </c>
      <c r="E30" s="271">
        <f>SUM('SUM DYN'!AL30+'AIMAG TOB'!BS30)</f>
        <v>-83434902</v>
      </c>
      <c r="F30" s="279">
        <f t="shared" si="0"/>
        <v>68.225070035631077</v>
      </c>
    </row>
    <row r="31" spans="1:6" ht="10.5" customHeight="1">
      <c r="A31" s="274">
        <v>24</v>
      </c>
      <c r="B31" s="280" t="s">
        <v>24</v>
      </c>
      <c r="C31" s="271">
        <f>SUM('SUM DYN'!AJ31+'AIMAG TOB'!BQ31)</f>
        <v>67450700</v>
      </c>
      <c r="D31" s="271">
        <f>SUM('SUM DYN'!AK31+'AIMAG TOB'!BR31)</f>
        <v>43692083.120000005</v>
      </c>
      <c r="E31" s="271">
        <f>SUM('SUM DYN'!AL31+'AIMAG TOB'!BS31)</f>
        <v>-21484357.879999999</v>
      </c>
      <c r="F31" s="279">
        <f t="shared" si="0"/>
        <v>64.776322736457885</v>
      </c>
    </row>
    <row r="32" spans="1:6" ht="10.5" customHeight="1">
      <c r="A32" s="274">
        <v>25</v>
      </c>
      <c r="B32" s="280" t="s">
        <v>25</v>
      </c>
      <c r="C32" s="271">
        <f>SUM('SUM DYN'!AJ32+'AIMAG TOB'!BQ32)</f>
        <v>26350000</v>
      </c>
      <c r="D32" s="271">
        <f>SUM('SUM DYN'!AK32+'AIMAG TOB'!BR32)</f>
        <v>45000</v>
      </c>
      <c r="E32" s="271">
        <f>SUM('SUM DYN'!AL32+'AIMAG TOB'!BS32)</f>
        <v>-1450000</v>
      </c>
      <c r="F32" s="279">
        <f t="shared" si="0"/>
        <v>0.17077798861480076</v>
      </c>
    </row>
    <row r="33" spans="1:6" ht="10.5" customHeight="1">
      <c r="A33" s="274">
        <v>26</v>
      </c>
      <c r="B33" s="280" t="s">
        <v>26</v>
      </c>
      <c r="C33" s="271">
        <f>SUM('SUM DYN'!AJ33+'AIMAG TOB'!BQ33)</f>
        <v>129010000</v>
      </c>
      <c r="D33" s="271">
        <f>SUM('SUM DYN'!AK33+'AIMAG TOB'!BR33)</f>
        <v>121260000</v>
      </c>
      <c r="E33" s="271">
        <f>SUM('SUM DYN'!AL33+'AIMAG TOB'!BS33)</f>
        <v>-4198000</v>
      </c>
      <c r="F33" s="279">
        <f t="shared" si="0"/>
        <v>93.992713743120689</v>
      </c>
    </row>
    <row r="34" spans="1:6" ht="10.5" customHeight="1">
      <c r="A34" s="274">
        <v>27</v>
      </c>
      <c r="B34" s="280" t="s">
        <v>27</v>
      </c>
      <c r="C34" s="271">
        <f>SUM('SUM DYN'!AJ34+'AIMAG TOB'!BQ34)</f>
        <v>75511800</v>
      </c>
      <c r="D34" s="271">
        <f>SUM('SUM DYN'!AK34+'AIMAG TOB'!BR34)</f>
        <v>54137687</v>
      </c>
      <c r="E34" s="271">
        <f>SUM('SUM DYN'!AL34+'AIMAG TOB'!BS34)</f>
        <v>-15047508</v>
      </c>
      <c r="F34" s="279">
        <f t="shared" si="0"/>
        <v>71.694340487182146</v>
      </c>
    </row>
    <row r="35" spans="1:6" ht="10.5" customHeight="1">
      <c r="A35" s="274">
        <v>28</v>
      </c>
      <c r="B35" s="275" t="s">
        <v>36</v>
      </c>
      <c r="C35" s="276">
        <f>SUM('SUM DYN'!AJ35+'AIMAG TOB'!BQ35)</f>
        <v>112555400</v>
      </c>
      <c r="D35" s="276">
        <f>SUM('SUM DYN'!AK35+'AIMAG TOB'!BR35)</f>
        <v>83893600</v>
      </c>
      <c r="E35" s="276">
        <f>SUM('SUM DYN'!AL35+'AIMAG TOB'!BS35)</f>
        <v>-15661800</v>
      </c>
      <c r="F35" s="277">
        <f t="shared" si="0"/>
        <v>74.535384352949748</v>
      </c>
    </row>
    <row r="36" spans="1:6" ht="10.5" customHeight="1">
      <c r="A36" s="274">
        <v>29</v>
      </c>
      <c r="B36" s="278" t="s">
        <v>28</v>
      </c>
      <c r="C36" s="271">
        <f>SUM('SUM DYN'!AJ36+'AIMAG TOB'!BQ36)</f>
        <v>71600000</v>
      </c>
      <c r="D36" s="271">
        <f>SUM('SUM DYN'!AK36+'AIMAG TOB'!BR36)</f>
        <v>71600000</v>
      </c>
      <c r="E36" s="271">
        <f>SUM('SUM DYN'!AL36+'AIMAG TOB'!BS36)</f>
        <v>0</v>
      </c>
      <c r="F36" s="279">
        <f t="shared" si="0"/>
        <v>100</v>
      </c>
    </row>
    <row r="37" spans="1:6" ht="10.5" customHeight="1">
      <c r="A37" s="274">
        <v>30</v>
      </c>
      <c r="B37" s="278" t="s">
        <v>29</v>
      </c>
      <c r="C37" s="271">
        <f>SUM('SUM DYN'!AJ37+'AIMAG TOB'!BQ37)</f>
        <v>0</v>
      </c>
      <c r="D37" s="271">
        <f>SUM('SUM DYN'!AK37+'AIMAG TOB'!BR37)</f>
        <v>0</v>
      </c>
      <c r="E37" s="271">
        <f>SUM('SUM DYN'!AL37+'AIMAG TOB'!BS37)</f>
        <v>0</v>
      </c>
      <c r="F37" s="279"/>
    </row>
    <row r="38" spans="1:6" ht="10.5" customHeight="1">
      <c r="A38" s="274">
        <v>31</v>
      </c>
      <c r="B38" s="278" t="s">
        <v>30</v>
      </c>
      <c r="C38" s="271">
        <f>SUM('SUM DYN'!AJ38+'AIMAG TOB'!BQ38)</f>
        <v>40955400</v>
      </c>
      <c r="D38" s="271">
        <f>SUM('SUM DYN'!AK38+'AIMAG TOB'!BR38)</f>
        <v>12293600</v>
      </c>
      <c r="E38" s="271">
        <f>SUM('SUM DYN'!AL38+'AIMAG TOB'!BS38)</f>
        <v>-15661800</v>
      </c>
      <c r="F38" s="279">
        <f t="shared" si="0"/>
        <v>30.017042929625887</v>
      </c>
    </row>
    <row r="39" spans="1:6" ht="10.5" customHeight="1">
      <c r="A39" s="274">
        <v>32</v>
      </c>
      <c r="B39" s="275" t="s">
        <v>37</v>
      </c>
      <c r="C39" s="276">
        <f>SUM('SUM DYN'!AJ39+'AIMAG TOB'!BQ39)</f>
        <v>1238518100</v>
      </c>
      <c r="D39" s="276">
        <f>SUM('SUM DYN'!AK39+'AIMAG TOB'!BR39)</f>
        <v>620305743.17000008</v>
      </c>
      <c r="E39" s="276">
        <f>SUM('SUM DYN'!AL39+'AIMAG TOB'!BS39)</f>
        <v>-494105906.82999998</v>
      </c>
      <c r="F39" s="277">
        <f t="shared" si="0"/>
        <v>50.084511737858342</v>
      </c>
    </row>
    <row r="40" spans="1:6" ht="10.5" customHeight="1">
      <c r="A40" s="274">
        <v>33</v>
      </c>
      <c r="B40" s="280" t="s">
        <v>31</v>
      </c>
      <c r="C40" s="271">
        <f>SUM('SUM DYN'!AJ40+'AIMAG TOB'!BQ40)</f>
        <v>248700000</v>
      </c>
      <c r="D40" s="271">
        <f>SUM('SUM DYN'!AK40+'AIMAG TOB'!BR40)</f>
        <v>76860700</v>
      </c>
      <c r="E40" s="271">
        <f>SUM('SUM DYN'!AL40+'AIMAG TOB'!BS40)</f>
        <v>-151276050</v>
      </c>
      <c r="F40" s="279">
        <f t="shared" si="0"/>
        <v>30.90498592681946</v>
      </c>
    </row>
    <row r="41" spans="1:6" ht="10.5" customHeight="1">
      <c r="A41" s="274">
        <v>34</v>
      </c>
      <c r="B41" s="280" t="s">
        <v>32</v>
      </c>
      <c r="C41" s="271">
        <f>SUM('SUM DYN'!AJ41+'AIMAG TOB'!BQ41)</f>
        <v>166000000</v>
      </c>
      <c r="D41" s="271">
        <f>SUM('SUM DYN'!AK41+'AIMAG TOB'!BR41)</f>
        <v>47191850</v>
      </c>
      <c r="E41" s="271">
        <f>SUM('SUM DYN'!AL41+'AIMAG TOB'!BS41)</f>
        <v>-89788150</v>
      </c>
      <c r="F41" s="279">
        <f t="shared" si="0"/>
        <v>28.428825301204817</v>
      </c>
    </row>
    <row r="42" spans="1:6" ht="10.5" customHeight="1">
      <c r="A42" s="274">
        <v>35</v>
      </c>
      <c r="B42" s="280" t="s">
        <v>41</v>
      </c>
      <c r="C42" s="271">
        <f>SUM('SUM DYN'!AJ42+'AIMAG TOB'!BQ42)</f>
        <v>16050400</v>
      </c>
      <c r="D42" s="271">
        <f>SUM('SUM DYN'!AK42+'AIMAG TOB'!BR42)</f>
        <v>5665140</v>
      </c>
      <c r="E42" s="271">
        <f>SUM('SUM DYN'!AL42+'AIMAG TOB'!BS42)</f>
        <v>-4185260</v>
      </c>
      <c r="F42" s="279">
        <f t="shared" si="0"/>
        <v>35.295942780242235</v>
      </c>
    </row>
    <row r="43" spans="1:6" ht="10.5" customHeight="1">
      <c r="A43" s="274">
        <v>36</v>
      </c>
      <c r="B43" s="278" t="s">
        <v>33</v>
      </c>
      <c r="C43" s="271">
        <f>SUM('SUM DYN'!AJ43+'AIMAG TOB'!BQ43)</f>
        <v>807767700</v>
      </c>
      <c r="D43" s="271">
        <f>SUM('SUM DYN'!AK43+'AIMAG TOB'!BR43)</f>
        <v>490588053.17000002</v>
      </c>
      <c r="E43" s="271">
        <f>SUM('SUM DYN'!AL43+'AIMAG TOB'!BS43)</f>
        <v>-239225036.82999998</v>
      </c>
      <c r="F43" s="279">
        <f t="shared" si="0"/>
        <v>60.733804182811468</v>
      </c>
    </row>
    <row r="44" spans="1:6" ht="10.5" customHeight="1">
      <c r="A44" s="274">
        <v>37</v>
      </c>
      <c r="B44" s="275" t="s">
        <v>38</v>
      </c>
      <c r="C44" s="276">
        <f>SUM('SUM DYN'!AJ44+'AIMAG TOB'!BQ44)</f>
        <v>240461900</v>
      </c>
      <c r="D44" s="276">
        <f>SUM('SUM DYN'!AK44+'AIMAG TOB'!BR44)</f>
        <v>123850062</v>
      </c>
      <c r="E44" s="276">
        <f>SUM('SUM DYN'!AL44+'AIMAG TOB'!BS44)</f>
        <v>-60370950</v>
      </c>
      <c r="F44" s="277">
        <f t="shared" si="0"/>
        <v>51.505066707033421</v>
      </c>
    </row>
    <row r="45" spans="1:6" ht="10.5" customHeight="1">
      <c r="A45" s="274">
        <v>38</v>
      </c>
      <c r="B45" s="278" t="s">
        <v>40</v>
      </c>
      <c r="C45" s="271">
        <f>SUM('SUM DYN'!AJ45+'AIMAG TOB'!BQ45)</f>
        <v>0</v>
      </c>
      <c r="D45" s="271">
        <f>SUM('SUM DYN'!AK45+'AIMAG TOB'!BR45)</f>
        <v>0</v>
      </c>
      <c r="E45" s="271">
        <f>SUM('SUM DYN'!AL45+'AIMAG TOB'!BS45)</f>
        <v>0</v>
      </c>
      <c r="F45" s="279"/>
    </row>
    <row r="46" spans="1:6" ht="10.5" customHeight="1">
      <c r="A46" s="274">
        <v>39</v>
      </c>
      <c r="B46" s="278" t="s">
        <v>39</v>
      </c>
      <c r="C46" s="271">
        <f>SUM('SUM DYN'!AJ46+'AIMAG TOB'!BQ46)</f>
        <v>141261900</v>
      </c>
      <c r="D46" s="271">
        <f>SUM('SUM DYN'!AK46+'AIMAG TOB'!BR46)</f>
        <v>101584200</v>
      </c>
      <c r="E46" s="271">
        <f>SUM('SUM DYN'!AL46+'AIMAG TOB'!BS46)</f>
        <v>-35123700</v>
      </c>
      <c r="F46" s="279">
        <f t="shared" si="0"/>
        <v>71.911959275643326</v>
      </c>
    </row>
    <row r="47" spans="1:6" ht="10.5" customHeight="1">
      <c r="A47" s="274">
        <v>40</v>
      </c>
      <c r="B47" s="278" t="s">
        <v>42</v>
      </c>
      <c r="C47" s="271">
        <f>SUM('SUM DYN'!AJ47+'AIMAG TOB'!BQ47)</f>
        <v>99200000</v>
      </c>
      <c r="D47" s="271">
        <f>SUM('SUM DYN'!AK47+'AIMAG TOB'!BR47)</f>
        <v>22265862</v>
      </c>
      <c r="E47" s="271">
        <f>SUM('SUM DYN'!AL47+'AIMAG TOB'!BS47)</f>
        <v>-24373250</v>
      </c>
      <c r="F47" s="279">
        <f t="shared" si="0"/>
        <v>22.445425403225808</v>
      </c>
    </row>
    <row r="48" spans="1:6" ht="10.5" customHeight="1">
      <c r="A48" s="274">
        <v>41</v>
      </c>
      <c r="B48" s="275" t="s">
        <v>43</v>
      </c>
      <c r="C48" s="276">
        <f>SUM('SUM DYN'!AJ48+'AIMAG TOB'!BQ48)</f>
        <v>12870126800</v>
      </c>
      <c r="D48" s="276">
        <f>SUM('SUM DYN'!AK48+'AIMAG TOB'!BR48)</f>
        <v>7906550864.5800009</v>
      </c>
      <c r="E48" s="276">
        <f>SUM('SUM DYN'!AL48+'AIMAG TOB'!BS48)</f>
        <v>-4710648634.3199997</v>
      </c>
      <c r="F48" s="277">
        <f t="shared" si="0"/>
        <v>61.433356387599858</v>
      </c>
    </row>
    <row r="49" spans="1:6" ht="10.5" customHeight="1">
      <c r="A49" s="274">
        <v>42</v>
      </c>
      <c r="B49" s="280" t="s">
        <v>74</v>
      </c>
      <c r="C49" s="271">
        <f>SUM('SUM DYN'!AJ49+'AIMAG TOB'!BQ49)</f>
        <v>12781022700</v>
      </c>
      <c r="D49" s="271">
        <f>SUM('SUM DYN'!AK49+'AIMAG TOB'!BR49)</f>
        <v>7865439454.1800003</v>
      </c>
      <c r="E49" s="271">
        <f>SUM('SUM DYN'!AL49+'AIMAG TOB'!BS49)</f>
        <v>-4667231760.7199993</v>
      </c>
      <c r="F49" s="279">
        <f t="shared" si="0"/>
        <v>61.53998501371882</v>
      </c>
    </row>
    <row r="50" spans="1:6" ht="10.5" customHeight="1">
      <c r="A50" s="274">
        <v>43</v>
      </c>
      <c r="B50" s="278" t="s">
        <v>44</v>
      </c>
      <c r="C50" s="271">
        <f>SUM('SUM DYN'!AJ50+'AIMAG TOB'!BQ50)</f>
        <v>10180600</v>
      </c>
      <c r="D50" s="271">
        <f>SUM('SUM DYN'!AK50+'AIMAG TOB'!BR50)</f>
        <v>166700</v>
      </c>
      <c r="E50" s="271">
        <f>SUM('SUM DYN'!AL50+'AIMAG TOB'!BS50)</f>
        <v>-5883900</v>
      </c>
      <c r="F50" s="279">
        <f t="shared" si="0"/>
        <v>1.6374280494273423</v>
      </c>
    </row>
    <row r="51" spans="1:6" ht="10.5" customHeight="1">
      <c r="A51" s="274">
        <v>44</v>
      </c>
      <c r="B51" s="278" t="s">
        <v>45</v>
      </c>
      <c r="C51" s="271">
        <f>SUM('SUM DYN'!AJ51+'AIMAG TOB'!BQ51)</f>
        <v>33162100</v>
      </c>
      <c r="D51" s="271">
        <f>SUM('SUM DYN'!AK51+'AIMAG TOB'!BR51)</f>
        <v>20424782</v>
      </c>
      <c r="E51" s="271">
        <f>SUM('SUM DYN'!AL51+'AIMAG TOB'!BS51)</f>
        <v>-7881193</v>
      </c>
      <c r="F51" s="279">
        <f t="shared" si="0"/>
        <v>61.590737619149571</v>
      </c>
    </row>
    <row r="52" spans="1:6" ht="10.5" customHeight="1">
      <c r="A52" s="274">
        <v>45</v>
      </c>
      <c r="B52" s="278" t="s">
        <v>51</v>
      </c>
      <c r="C52" s="271">
        <f>SUM('SUM DYN'!AJ52+'AIMAG TOB'!BQ52)</f>
        <v>15309000</v>
      </c>
      <c r="D52" s="271">
        <f>SUM('SUM DYN'!AK52+'AIMAG TOB'!BR52)</f>
        <v>5540277.4000000004</v>
      </c>
      <c r="E52" s="271">
        <f>SUM('SUM DYN'!AL52+'AIMAG TOB'!BS52)</f>
        <v>-6734458.5999999996</v>
      </c>
      <c r="F52" s="279">
        <f t="shared" si="0"/>
        <v>36.189675354366713</v>
      </c>
    </row>
    <row r="53" spans="1:6" ht="10.5" customHeight="1">
      <c r="A53" s="274">
        <v>46</v>
      </c>
      <c r="B53" s="278" t="s">
        <v>46</v>
      </c>
      <c r="C53" s="271">
        <f>SUM('SUM DYN'!AJ53+'AIMAG TOB'!BQ53)</f>
        <v>8641700</v>
      </c>
      <c r="D53" s="271">
        <f>SUM('SUM DYN'!AK53+'AIMAG TOB'!BR53)</f>
        <v>3843900</v>
      </c>
      <c r="E53" s="271">
        <f>SUM('SUM DYN'!AL53+'AIMAG TOB'!BS53)</f>
        <v>-2365800</v>
      </c>
      <c r="F53" s="279">
        <f t="shared" si="0"/>
        <v>44.480831317911985</v>
      </c>
    </row>
    <row r="54" spans="1:6" ht="10.5" customHeight="1">
      <c r="A54" s="274">
        <v>47</v>
      </c>
      <c r="B54" s="278" t="s">
        <v>47</v>
      </c>
      <c r="C54" s="271">
        <f>SUM('SUM DYN'!AJ54+'AIMAG TOB'!BQ54)</f>
        <v>200000</v>
      </c>
      <c r="D54" s="271">
        <f>SUM('SUM DYN'!AK54+'AIMAG TOB'!BR54)</f>
        <v>0</v>
      </c>
      <c r="E54" s="271">
        <f>SUM('SUM DYN'!AL54+'AIMAG TOB'!BS54)</f>
        <v>-200000</v>
      </c>
      <c r="F54" s="279">
        <f t="shared" si="0"/>
        <v>0</v>
      </c>
    </row>
    <row r="55" spans="1:6" ht="10.5" customHeight="1">
      <c r="A55" s="274">
        <v>48</v>
      </c>
      <c r="B55" s="278" t="s">
        <v>48</v>
      </c>
      <c r="C55" s="271">
        <f>SUM('SUM DYN'!AJ55+'AIMAG TOB'!BQ55)</f>
        <v>21610700</v>
      </c>
      <c r="D55" s="271">
        <f>SUM('SUM DYN'!AK55+'AIMAG TOB'!BR55)</f>
        <v>11135751</v>
      </c>
      <c r="E55" s="271">
        <f>SUM('SUM DYN'!AL55+'AIMAG TOB'!BS55)</f>
        <v>-2999660</v>
      </c>
      <c r="F55" s="279">
        <f t="shared" si="0"/>
        <v>51.528876898943579</v>
      </c>
    </row>
    <row r="56" spans="1:6" ht="10.5" customHeight="1">
      <c r="A56" s="274">
        <v>49</v>
      </c>
      <c r="B56" s="278" t="s">
        <v>49</v>
      </c>
      <c r="C56" s="271">
        <f>SUM('SUM DYN'!AJ56+'AIMAG TOB'!BQ56)</f>
        <v>0</v>
      </c>
      <c r="D56" s="271">
        <f>SUM('SUM DYN'!AK56+'AIMAG TOB'!BR56)</f>
        <v>0</v>
      </c>
      <c r="E56" s="271">
        <f>SUM('SUM DYN'!AL56+'AIMAG TOB'!BS56)</f>
        <v>0</v>
      </c>
      <c r="F56" s="279"/>
    </row>
    <row r="57" spans="1:6" ht="10.5" customHeight="1">
      <c r="A57" s="274">
        <v>50</v>
      </c>
      <c r="B57" s="278" t="s">
        <v>50</v>
      </c>
      <c r="C57" s="271">
        <f>SUM('SUM DYN'!AJ57+'AIMAG TOB'!BQ57)</f>
        <v>0</v>
      </c>
      <c r="D57" s="271">
        <f>SUM('SUM DYN'!AK57+'AIMAG TOB'!BR57)</f>
        <v>0</v>
      </c>
      <c r="E57" s="271">
        <f>SUM('SUM DYN'!AL57+'AIMAG TOB'!BS57)</f>
        <v>0</v>
      </c>
      <c r="F57" s="279"/>
    </row>
    <row r="58" spans="1:6" ht="10.5" customHeight="1">
      <c r="A58" s="274">
        <v>51</v>
      </c>
      <c r="B58" s="275" t="s">
        <v>52</v>
      </c>
      <c r="C58" s="276">
        <f>SUM('SUM DYN'!AJ58+'AIMAG TOB'!BQ58)</f>
        <v>319973400</v>
      </c>
      <c r="D58" s="276">
        <f>SUM('SUM DYN'!AK58+'AIMAG TOB'!BR58)</f>
        <v>110726961.93000001</v>
      </c>
      <c r="E58" s="276">
        <f>SUM('SUM DYN'!AL58+'AIMAG TOB'!BS58)</f>
        <v>-171547658.06999999</v>
      </c>
      <c r="F58" s="277">
        <f t="shared" si="0"/>
        <v>34.605052148084816</v>
      </c>
    </row>
    <row r="59" spans="1:6" ht="10.5" customHeight="1">
      <c r="A59" s="274">
        <v>52</v>
      </c>
      <c r="B59" s="281" t="s">
        <v>75</v>
      </c>
      <c r="C59" s="271">
        <f>SUM('SUM DYN'!AJ59+'AIMAG TOB'!BQ59)</f>
        <v>220603800</v>
      </c>
      <c r="D59" s="271">
        <f>SUM('SUM DYN'!AK59+'AIMAG TOB'!BR59)</f>
        <v>80329997.890000001</v>
      </c>
      <c r="E59" s="271">
        <f>SUM('SUM DYN'!AL59+'AIMAG TOB'!BS59)</f>
        <v>-109263522.11</v>
      </c>
      <c r="F59" s="279">
        <f t="shared" si="0"/>
        <v>36.413696359718188</v>
      </c>
    </row>
    <row r="60" spans="1:6" ht="10.5" customHeight="1">
      <c r="A60" s="274">
        <v>53</v>
      </c>
      <c r="B60" s="281" t="s">
        <v>53</v>
      </c>
      <c r="C60" s="271">
        <f>SUM('SUM DYN'!AJ60+'AIMAG TOB'!BQ60)</f>
        <v>100314600</v>
      </c>
      <c r="D60" s="271">
        <f>SUM('SUM DYN'!AK60+'AIMAG TOB'!BR60)</f>
        <v>30530464.039999999</v>
      </c>
      <c r="E60" s="271">
        <f>SUM('SUM DYN'!AL60+'AIMAG TOB'!BS60)</f>
        <v>-60622635.960000001</v>
      </c>
      <c r="F60" s="279">
        <f t="shared" si="0"/>
        <v>30.43471642213596</v>
      </c>
    </row>
    <row r="61" spans="1:6" ht="10.5" customHeight="1">
      <c r="A61" s="274">
        <v>54</v>
      </c>
      <c r="B61" s="275" t="s">
        <v>264</v>
      </c>
      <c r="C61" s="271">
        <f>SUM('SUM DYN'!AJ61+'AIMAG TOB'!BQ61)</f>
        <v>780000000</v>
      </c>
      <c r="D61" s="271">
        <f>SUM('SUM DYN'!AK61+'AIMAG TOB'!BR61)</f>
        <v>0</v>
      </c>
      <c r="E61" s="271">
        <f>SUM('SUM DYN'!AL61+'AIMAG TOB'!BS61)</f>
        <v>-780000000</v>
      </c>
      <c r="F61" s="279"/>
    </row>
    <row r="62" spans="1:6" ht="10.5" customHeight="1">
      <c r="A62" s="274">
        <v>55</v>
      </c>
      <c r="B62" s="278" t="s">
        <v>265</v>
      </c>
      <c r="C62" s="271">
        <f>SUM('SUM DYN'!AJ62+'AIMAG TOB'!BQ62)</f>
        <v>780000000</v>
      </c>
      <c r="D62" s="271">
        <f>SUM('SUM DYN'!AK62+'AIMAG TOB'!BR62)</f>
        <v>0</v>
      </c>
      <c r="E62" s="271">
        <f>SUM('SUM DYN'!AL62+'AIMAG TOB'!BS62)</f>
        <v>-780000000</v>
      </c>
      <c r="F62" s="279"/>
    </row>
    <row r="63" spans="1:6" ht="10.5" customHeight="1">
      <c r="A63" s="274">
        <v>56</v>
      </c>
      <c r="B63" s="275" t="s">
        <v>77</v>
      </c>
      <c r="C63" s="276">
        <f>SUM('SUM DYN'!AJ63+'AIMAG TOB'!BQ63)</f>
        <v>0</v>
      </c>
      <c r="D63" s="276">
        <f>SUM('SUM DYN'!AK63+'AIMAG TOB'!BR63)</f>
        <v>0</v>
      </c>
      <c r="E63" s="276">
        <f>SUM('SUM DYN'!AL63+'AIMAG TOB'!BS63)</f>
        <v>0</v>
      </c>
      <c r="F63" s="277"/>
    </row>
    <row r="64" spans="1:6" ht="10.5" customHeight="1">
      <c r="A64" s="274">
        <v>57</v>
      </c>
      <c r="B64" s="281" t="s">
        <v>54</v>
      </c>
      <c r="C64" s="271">
        <f>SUM('SUM DYN'!AJ64+'AIMAG TOB'!BQ64)</f>
        <v>0</v>
      </c>
      <c r="D64" s="271">
        <f>SUM('SUM DYN'!AK64+'AIMAG TOB'!BR64)</f>
        <v>0</v>
      </c>
      <c r="E64" s="271">
        <f>SUM('SUM DYN'!AL64+'AIMAG TOB'!BS64)</f>
        <v>0</v>
      </c>
      <c r="F64" s="279"/>
    </row>
    <row r="65" spans="1:6" ht="10.5" customHeight="1">
      <c r="A65" s="274">
        <v>58</v>
      </c>
      <c r="B65" s="281" t="s">
        <v>55</v>
      </c>
      <c r="C65" s="271">
        <f>SUM('SUM DYN'!AJ65+'AIMAG TOB'!BQ65)</f>
        <v>0</v>
      </c>
      <c r="D65" s="271">
        <f>SUM('SUM DYN'!AK65+'AIMAG TOB'!BR65)</f>
        <v>0</v>
      </c>
      <c r="E65" s="271">
        <f>SUM('SUM DYN'!AL65+'AIMAG TOB'!BS65)</f>
        <v>0</v>
      </c>
      <c r="F65" s="279"/>
    </row>
    <row r="66" spans="1:6" ht="10.5" customHeight="1">
      <c r="A66" s="274">
        <v>59</v>
      </c>
      <c r="B66" s="275" t="s">
        <v>78</v>
      </c>
      <c r="C66" s="276">
        <f>SUM('SUM DYN'!AJ66+'AIMAG TOB'!BQ66)</f>
        <v>5501740200</v>
      </c>
      <c r="D66" s="276">
        <f>SUM('SUM DYN'!AK66+'AIMAG TOB'!BR66)</f>
        <v>478007334</v>
      </c>
      <c r="E66" s="276">
        <f>SUM('SUM DYN'!AL66+'AIMAG TOB'!BS66)</f>
        <v>-4897660338</v>
      </c>
      <c r="F66" s="277">
        <f t="shared" si="0"/>
        <v>8.6882934603127939</v>
      </c>
    </row>
    <row r="67" spans="1:6" ht="10.5" customHeight="1">
      <c r="A67" s="274">
        <v>60</v>
      </c>
      <c r="B67" s="281" t="s">
        <v>90</v>
      </c>
      <c r="C67" s="271">
        <f>SUM('SUM DYN'!AJ67+'AIMAG TOB'!BQ67)</f>
        <v>4665587400</v>
      </c>
      <c r="D67" s="271">
        <f>SUM('SUM DYN'!AK67+'AIMAG TOB'!BR67)</f>
        <v>0</v>
      </c>
      <c r="E67" s="271">
        <f>SUM('SUM DYN'!AL67+'AIMAG TOB'!BS67)</f>
        <v>-4665587400</v>
      </c>
      <c r="F67" s="279">
        <f t="shared" si="0"/>
        <v>0</v>
      </c>
    </row>
    <row r="68" spans="1:6" ht="10.5" customHeight="1">
      <c r="A68" s="274">
        <v>61</v>
      </c>
      <c r="B68" s="281" t="s">
        <v>85</v>
      </c>
      <c r="C68" s="271">
        <f>SUM('SUM DYN'!AJ68+'AIMAG TOB'!BQ68)</f>
        <v>73200000</v>
      </c>
      <c r="D68" s="271">
        <f>SUM('SUM DYN'!AK68+'AIMAG TOB'!BR68)</f>
        <v>18000000</v>
      </c>
      <c r="E68" s="271">
        <f>SUM('SUM DYN'!AL68+'AIMAG TOB'!BS68)</f>
        <v>-55200000</v>
      </c>
      <c r="F68" s="279">
        <f t="shared" si="0"/>
        <v>24.590163934426229</v>
      </c>
    </row>
    <row r="69" spans="1:6" s="32" customFormat="1" ht="10.5" customHeight="1">
      <c r="A69" s="274">
        <v>62</v>
      </c>
      <c r="B69" s="384" t="s">
        <v>270</v>
      </c>
      <c r="C69" s="271">
        <f>SUM('SUM DYN'!AJ69+'AIMAG TOB'!BQ69)</f>
        <v>0</v>
      </c>
      <c r="D69" s="271">
        <f>SUM('SUM DYN'!AK69+'AIMAG TOB'!BR69)</f>
        <v>0</v>
      </c>
      <c r="E69" s="271">
        <f>SUM('SUM DYN'!AL69+'AIMAG TOB'!BS69)</f>
        <v>0</v>
      </c>
      <c r="F69" s="279"/>
    </row>
    <row r="70" spans="1:6" ht="10.5" customHeight="1">
      <c r="A70" s="274">
        <v>63</v>
      </c>
      <c r="B70" s="281" t="s">
        <v>56</v>
      </c>
      <c r="C70" s="271">
        <f>SUM('SUM DYN'!AJ70+'AIMAG TOB'!BQ70)</f>
        <v>469400000</v>
      </c>
      <c r="D70" s="271">
        <f>SUM('SUM DYN'!AK70+'AIMAG TOB'!BR70)</f>
        <v>359600000</v>
      </c>
      <c r="E70" s="271">
        <f>SUM('SUM DYN'!AL70+'AIMAG TOB'!BS70)</f>
        <v>0</v>
      </c>
      <c r="F70" s="279">
        <f t="shared" si="0"/>
        <v>76.608436301661698</v>
      </c>
    </row>
    <row r="71" spans="1:6" ht="10.5" customHeight="1">
      <c r="A71" s="274">
        <v>64</v>
      </c>
      <c r="B71" s="278" t="s">
        <v>57</v>
      </c>
      <c r="C71" s="271">
        <f>SUM('SUM DYN'!AJ71+'AIMAG TOB'!BQ71)</f>
        <v>0</v>
      </c>
      <c r="D71" s="271">
        <f>SUM('SUM DYN'!AK71+'AIMAG TOB'!BR71)</f>
        <v>0</v>
      </c>
      <c r="E71" s="271">
        <f>SUM('SUM DYN'!AL71+'AIMAG TOB'!BS71)</f>
        <v>0</v>
      </c>
      <c r="F71" s="279"/>
    </row>
    <row r="72" spans="1:6" ht="10.5" customHeight="1">
      <c r="A72" s="274">
        <v>65</v>
      </c>
      <c r="B72" s="278" t="s">
        <v>58</v>
      </c>
      <c r="C72" s="271">
        <f>SUM('SUM DYN'!AJ72+'AIMAG TOB'!BQ72)</f>
        <v>168472600</v>
      </c>
      <c r="D72" s="271">
        <f>SUM('SUM DYN'!AK72+'AIMAG TOB'!BR72)</f>
        <v>52137766</v>
      </c>
      <c r="E72" s="271">
        <f>SUM('SUM DYN'!AL72+'AIMAG TOB'!BS72)</f>
        <v>-114062306</v>
      </c>
      <c r="F72" s="279">
        <f t="shared" si="0"/>
        <v>30.947326746307706</v>
      </c>
    </row>
    <row r="73" spans="1:6" ht="10.5" customHeight="1">
      <c r="A73" s="274">
        <v>66</v>
      </c>
      <c r="B73" s="278" t="s">
        <v>59</v>
      </c>
      <c r="C73" s="271">
        <f>SUM('SUM DYN'!AJ73+'AIMAG TOB'!BQ73)</f>
        <v>53364000</v>
      </c>
      <c r="D73" s="271">
        <f>SUM('SUM DYN'!AK73+'AIMAG TOB'!BR73)</f>
        <v>23760000</v>
      </c>
      <c r="E73" s="271">
        <f>SUM('SUM DYN'!AL73+'AIMAG TOB'!BS73)</f>
        <v>-29604000</v>
      </c>
      <c r="F73" s="279"/>
    </row>
    <row r="74" spans="1:6" ht="10.5" customHeight="1">
      <c r="A74" s="274">
        <v>67</v>
      </c>
      <c r="B74" s="278" t="s">
        <v>60</v>
      </c>
      <c r="C74" s="271">
        <f>SUM('SUM DYN'!AJ74+'AIMAG TOB'!BQ74)</f>
        <v>71716200</v>
      </c>
      <c r="D74" s="271">
        <f>SUM('SUM DYN'!AK74+'AIMAG TOB'!BR74)</f>
        <v>24509568</v>
      </c>
      <c r="E74" s="271">
        <f>SUM('SUM DYN'!AL74+'AIMAG TOB'!BS74)</f>
        <v>-33206632</v>
      </c>
      <c r="F74" s="279">
        <f t="shared" si="0"/>
        <v>34.175776184460418</v>
      </c>
    </row>
    <row r="75" spans="1:6" ht="10.5" customHeight="1">
      <c r="A75" s="274">
        <v>68</v>
      </c>
      <c r="B75" s="275" t="s">
        <v>61</v>
      </c>
      <c r="C75" s="276">
        <f>SUM('SUM DYN'!AJ75+'AIMAG TOB'!BQ75)</f>
        <v>20649710300</v>
      </c>
      <c r="D75" s="276">
        <f>SUM('SUM DYN'!AK75+'AIMAG TOB'!BR75)</f>
        <v>8524107211</v>
      </c>
      <c r="E75" s="276">
        <f>SUM('SUM DYN'!AL75+'AIMAG TOB'!BS75)</f>
        <v>-12125603089</v>
      </c>
      <c r="F75" s="277">
        <f t="shared" si="0"/>
        <v>41.279548657881172</v>
      </c>
    </row>
    <row r="76" spans="1:6" ht="10.5" customHeight="1">
      <c r="A76" s="274">
        <v>69</v>
      </c>
      <c r="B76" s="281" t="s">
        <v>260</v>
      </c>
      <c r="C76" s="271">
        <f>SUM('SUM DYN'!AJ76+'AIMAG TOB'!BQ76)</f>
        <v>0</v>
      </c>
      <c r="D76" s="271">
        <f>SUM('SUM DYN'!AK76+'AIMAG TOB'!BR76)</f>
        <v>0</v>
      </c>
      <c r="E76" s="271">
        <f>SUM('SUM DYN'!AL76+'AIMAG TOB'!BS76)</f>
        <v>0</v>
      </c>
      <c r="F76" s="279" t="e">
        <f t="shared" ref="F76:F92" si="1">D76/C76*100</f>
        <v>#DIV/0!</v>
      </c>
    </row>
    <row r="77" spans="1:6" ht="10.5" customHeight="1">
      <c r="A77" s="274">
        <v>70</v>
      </c>
      <c r="B77" s="281" t="s">
        <v>261</v>
      </c>
      <c r="C77" s="271">
        <f>SUM('SUM DYN'!AJ77+'AIMAG TOB'!BQ77)</f>
        <v>1700000000</v>
      </c>
      <c r="D77" s="271">
        <f>SUM('SUM DYN'!AK77+'AIMAG TOB'!BR77)</f>
        <v>335741465</v>
      </c>
      <c r="E77" s="271">
        <f>SUM('SUM DYN'!AL77+'AIMAG TOB'!BS77)</f>
        <v>-1364258535</v>
      </c>
      <c r="F77" s="279">
        <f t="shared" si="1"/>
        <v>19.749497941176468</v>
      </c>
    </row>
    <row r="78" spans="1:6" s="32" customFormat="1" ht="10.5" customHeight="1">
      <c r="A78" s="274">
        <v>71</v>
      </c>
      <c r="B78" s="281" t="s">
        <v>269</v>
      </c>
      <c r="C78" s="271">
        <f>SUM('SUM DYN'!AJ78+'AIMAG TOB'!BQ78)</f>
        <v>18949710300</v>
      </c>
      <c r="D78" s="271">
        <f>SUM('SUM DYN'!AK78+'AIMAG TOB'!BR78)</f>
        <v>8188365746</v>
      </c>
      <c r="E78" s="271">
        <f>SUM('SUM DYN'!AL78+'AIMAG TOB'!BS78)</f>
        <v>-2402403801</v>
      </c>
      <c r="F78" s="279">
        <f t="shared" si="1"/>
        <v>43.211033922771897</v>
      </c>
    </row>
    <row r="79" spans="1:6" ht="10.5" customHeight="1">
      <c r="A79" s="274">
        <v>72</v>
      </c>
      <c r="B79" s="275" t="s">
        <v>62</v>
      </c>
      <c r="C79" s="276">
        <f>SUM('SUM DYN'!AJ79+'AIMAG TOB'!BQ79)</f>
        <v>66564085300</v>
      </c>
      <c r="D79" s="276">
        <f>SUM('SUM DYN'!AK79+'AIMAG TOB'!BR79)</f>
        <v>45496356410</v>
      </c>
      <c r="E79" s="276">
        <f>SUM('SUM DYN'!AL79+'AIMAG TOB'!BS79)</f>
        <v>-21067728890</v>
      </c>
      <c r="F79" s="277">
        <f t="shared" si="1"/>
        <v>68.349705708342384</v>
      </c>
    </row>
    <row r="80" spans="1:6" ht="9.75" customHeight="1">
      <c r="A80" s="274">
        <v>73</v>
      </c>
      <c r="B80" s="278" t="s">
        <v>64</v>
      </c>
      <c r="C80" s="271">
        <f>SUM('SUM DYN'!AJ80+'AIMAG TOB'!BQ80)</f>
        <v>78283000</v>
      </c>
      <c r="D80" s="271">
        <f>SUM('SUM DYN'!AK80+'AIMAG TOB'!BR80)</f>
        <v>82062666</v>
      </c>
      <c r="E80" s="271">
        <f>SUM('SUM DYN'!AL80+'AIMAG TOB'!BS80)</f>
        <v>3779666</v>
      </c>
      <c r="F80" s="279">
        <f t="shared" si="1"/>
        <v>104.82820791231813</v>
      </c>
    </row>
    <row r="81" spans="1:6" ht="9.75" customHeight="1">
      <c r="A81" s="274">
        <v>74</v>
      </c>
      <c r="B81" s="278" t="s">
        <v>63</v>
      </c>
      <c r="C81" s="271">
        <f>SUM('SUM DYN'!AJ81+'AIMAG TOB'!BQ81)</f>
        <v>82982400</v>
      </c>
      <c r="D81" s="271">
        <f>SUM('SUM DYN'!AK81+'AIMAG TOB'!BR81)</f>
        <v>116587912</v>
      </c>
      <c r="E81" s="271">
        <f>SUM('SUM DYN'!AL81+'AIMAG TOB'!BS81)</f>
        <v>33605512</v>
      </c>
      <c r="F81" s="279">
        <f t="shared" si="1"/>
        <v>140.49715602344594</v>
      </c>
    </row>
    <row r="82" spans="1:6" ht="9.75" customHeight="1">
      <c r="A82" s="274">
        <v>75</v>
      </c>
      <c r="B82" s="278" t="s">
        <v>76</v>
      </c>
      <c r="C82" s="271">
        <f>SUM('SUM DYN'!AJ82+'AIMAG TOB'!BQ82)</f>
        <v>250000000</v>
      </c>
      <c r="D82" s="271">
        <f>SUM('SUM DYN'!AK82+'AIMAG TOB'!BR82)</f>
        <v>0</v>
      </c>
      <c r="E82" s="271">
        <f>SUM('SUM DYN'!AL82+'AIMAG TOB'!BS82)</f>
        <v>-250000000</v>
      </c>
      <c r="F82" s="279">
        <f t="shared" si="1"/>
        <v>0</v>
      </c>
    </row>
    <row r="83" spans="1:6" ht="9.75" customHeight="1">
      <c r="A83" s="274">
        <v>76</v>
      </c>
      <c r="B83" s="278" t="s">
        <v>175</v>
      </c>
      <c r="C83" s="271">
        <f>SUM('SUM DYN'!AJ83+'AIMAG TOB'!BQ83)</f>
        <v>0</v>
      </c>
      <c r="D83" s="271">
        <f>SUM('SUM DYN'!AK83+'AIMAG TOB'!BR83)</f>
        <v>0</v>
      </c>
      <c r="E83" s="271">
        <f>SUM('SUM DYN'!AL83+'AIMAG TOB'!BS83)</f>
        <v>0</v>
      </c>
      <c r="F83" s="279"/>
    </row>
    <row r="84" spans="1:6" ht="9.75" customHeight="1">
      <c r="A84" s="274">
        <v>77</v>
      </c>
      <c r="B84" s="278" t="s">
        <v>65</v>
      </c>
      <c r="C84" s="271">
        <f>SUM('SUM DYN'!AJ84+'AIMAG TOB'!BQ84)</f>
        <v>0</v>
      </c>
      <c r="D84" s="271">
        <f>SUM('SUM DYN'!AK84+'AIMAG TOB'!BR84)</f>
        <v>0</v>
      </c>
      <c r="E84" s="271">
        <f>SUM('SUM DYN'!AL84+'AIMAG TOB'!BS84)</f>
        <v>0</v>
      </c>
      <c r="F84" s="279"/>
    </row>
    <row r="85" spans="1:6" ht="9.75" customHeight="1">
      <c r="A85" s="274">
        <v>78</v>
      </c>
      <c r="B85" s="278" t="s">
        <v>66</v>
      </c>
      <c r="C85" s="271">
        <f>SUM('SUM DYN'!AJ85+'AIMAG TOB'!BQ85)</f>
        <v>0</v>
      </c>
      <c r="D85" s="271">
        <f>SUM('SUM DYN'!AK85+'AIMAG TOB'!BR85)</f>
        <v>0</v>
      </c>
      <c r="E85" s="271">
        <f>SUM('SUM DYN'!AL85+'AIMAG TOB'!BS85)</f>
        <v>0</v>
      </c>
      <c r="F85" s="279"/>
    </row>
    <row r="86" spans="1:6" ht="10.5" customHeight="1">
      <c r="A86" s="274">
        <v>79</v>
      </c>
      <c r="B86" s="278" t="s">
        <v>182</v>
      </c>
      <c r="C86" s="271">
        <f>SUM('SUM DYN'!AJ86+'AIMAG TOB'!BQ86)</f>
        <v>66152819900</v>
      </c>
      <c r="D86" s="271">
        <f>SUM('SUM DYN'!AK86+'AIMAG TOB'!BR86)</f>
        <v>45297705832</v>
      </c>
      <c r="E86" s="271">
        <f>SUM('SUM DYN'!AL86+'AIMAG TOB'!BS86)</f>
        <v>-20437120668</v>
      </c>
      <c r="F86" s="279">
        <f t="shared" si="1"/>
        <v>68.47433850964228</v>
      </c>
    </row>
    <row r="87" spans="1:6" ht="10.5" customHeight="1">
      <c r="A87" s="274">
        <v>80</v>
      </c>
      <c r="B87" s="268" t="s">
        <v>67</v>
      </c>
      <c r="C87" s="271">
        <f>SUM('SUM DYN'!AJ87+'AIMAG TOB'!BQ87)</f>
        <v>79</v>
      </c>
      <c r="D87" s="271">
        <f>SUM('SUM DYN'!AK87+'AIMAG TOB'!BR87)</f>
        <v>79</v>
      </c>
      <c r="E87" s="271">
        <f>SUM('SUM DYN'!AL87+'AIMAG TOB'!BS87)</f>
        <v>0</v>
      </c>
      <c r="F87" s="279">
        <f t="shared" si="1"/>
        <v>100</v>
      </c>
    </row>
    <row r="88" spans="1:6" ht="10.5" customHeight="1">
      <c r="A88" s="274">
        <v>81</v>
      </c>
      <c r="B88" s="275" t="s">
        <v>68</v>
      </c>
      <c r="C88" s="276">
        <f>SUM('SUM DYN'!AJ88+'AIMAG TOB'!BQ88)</f>
        <v>1793</v>
      </c>
      <c r="D88" s="276">
        <f>SUM('SUM DYN'!AK88+'AIMAG TOB'!BR88)</f>
        <v>1750</v>
      </c>
      <c r="E88" s="276">
        <f>SUM('SUM DYN'!AL88+'AIMAG TOB'!BS88)</f>
        <v>-40</v>
      </c>
      <c r="F88" s="277">
        <f t="shared" si="1"/>
        <v>97.601784718349137</v>
      </c>
    </row>
    <row r="89" spans="1:6" ht="9" customHeight="1">
      <c r="A89" s="274">
        <v>82</v>
      </c>
      <c r="B89" s="268" t="s">
        <v>69</v>
      </c>
      <c r="C89" s="271">
        <f>SUM('SUM DYN'!AJ89+'AIMAG TOB'!BQ89)</f>
        <v>156</v>
      </c>
      <c r="D89" s="271">
        <f>SUM('SUM DYN'!AK89+'AIMAG TOB'!BR89)</f>
        <v>157</v>
      </c>
      <c r="E89" s="271">
        <f>SUM('SUM DYN'!AL89+'AIMAG TOB'!BS89)</f>
        <v>1</v>
      </c>
      <c r="F89" s="279">
        <f t="shared" si="1"/>
        <v>100.64102564102564</v>
      </c>
    </row>
    <row r="90" spans="1:6" ht="9" customHeight="1">
      <c r="A90" s="274">
        <v>83</v>
      </c>
      <c r="B90" s="268" t="s">
        <v>70</v>
      </c>
      <c r="C90" s="271">
        <f>SUM('SUM DYN'!AJ90+'AIMAG TOB'!BQ90)</f>
        <v>740</v>
      </c>
      <c r="D90" s="271">
        <f>SUM('SUM DYN'!AK90+'AIMAG TOB'!BR90)</f>
        <v>688</v>
      </c>
      <c r="E90" s="271">
        <f>SUM('SUM DYN'!AL90+'AIMAG TOB'!BS90)</f>
        <v>-47</v>
      </c>
      <c r="F90" s="279">
        <f t="shared" si="1"/>
        <v>92.972972972972983</v>
      </c>
    </row>
    <row r="91" spans="1:6" ht="9" customHeight="1">
      <c r="A91" s="274">
        <v>84</v>
      </c>
      <c r="B91" s="268" t="s">
        <v>71</v>
      </c>
      <c r="C91" s="271">
        <f>SUM('SUM DYN'!AJ91+'AIMAG TOB'!BQ91)</f>
        <v>906</v>
      </c>
      <c r="D91" s="271">
        <f>SUM('SUM DYN'!AK91+'AIMAG TOB'!BR91)</f>
        <v>913</v>
      </c>
      <c r="E91" s="271">
        <f>SUM('SUM DYN'!AL91+'AIMAG TOB'!BS91)</f>
        <v>6</v>
      </c>
      <c r="F91" s="279">
        <f t="shared" si="1"/>
        <v>100.77262693156732</v>
      </c>
    </row>
    <row r="92" spans="1:6" ht="9" customHeight="1">
      <c r="A92" s="274">
        <v>85</v>
      </c>
      <c r="B92" s="268" t="s">
        <v>72</v>
      </c>
      <c r="C92" s="271">
        <f>SUM('SUM DYN'!AJ92+'AIMAG TOB'!BQ92)</f>
        <v>91</v>
      </c>
      <c r="D92" s="271">
        <f>SUM('SUM DYN'!AK92+'AIMAG TOB'!BR92)</f>
        <v>86</v>
      </c>
      <c r="E92" s="271">
        <f>SUM('SUM DYN'!AL92+'AIMAG TOB'!BS92)</f>
        <v>-6</v>
      </c>
      <c r="F92" s="279">
        <f t="shared" si="1"/>
        <v>94.505494505494497</v>
      </c>
    </row>
    <row r="93" spans="1:6">
      <c r="A93" s="274">
        <v>86</v>
      </c>
      <c r="B93" s="275" t="s">
        <v>123</v>
      </c>
      <c r="C93" s="276">
        <f>SUM('SUM DYN'!AJ93+'AIMAG TOB'!BQ93)</f>
        <v>0</v>
      </c>
      <c r="D93" s="276">
        <f>SUM('SUM DYN'!AK93+'AIMAG TOB'!BR93)</f>
        <v>0</v>
      </c>
      <c r="E93" s="276">
        <f>SUM('SUM DYN'!AL93+'AIMAG TOB'!BS93)</f>
        <v>0</v>
      </c>
      <c r="F93" s="277"/>
    </row>
    <row r="94" spans="1:6">
      <c r="A94" s="274">
        <v>87</v>
      </c>
      <c r="B94" s="268" t="s">
        <v>124</v>
      </c>
      <c r="C94" s="271">
        <f>SUM('SUM DYN'!AJ94+'AIMAG TOB'!BQ94)</f>
        <v>0</v>
      </c>
      <c r="D94" s="271">
        <f>SUM('SUM DYN'!AK94+'AIMAG TOB'!BR94)</f>
        <v>9587696.5</v>
      </c>
      <c r="E94" s="271">
        <f>SUM('SUM DYN'!AL94+'AIMAG TOB'!BS94)</f>
        <v>9587696.5</v>
      </c>
      <c r="F94" s="279"/>
    </row>
    <row r="95" spans="1:6">
      <c r="A95" s="274">
        <v>88</v>
      </c>
      <c r="B95" s="268" t="s">
        <v>185</v>
      </c>
      <c r="C95" s="271">
        <f>SUM('SUM DYN'!AJ95+'AIMAG TOB'!BQ95)</f>
        <v>0</v>
      </c>
      <c r="D95" s="271">
        <f>SUM('SUM DYN'!AK95+'AIMAG TOB'!BR95)</f>
        <v>0</v>
      </c>
      <c r="E95" s="271">
        <f>SUM('SUM DYN'!AL95+'AIMAG TOB'!BS95)</f>
        <v>0</v>
      </c>
      <c r="F95" s="279"/>
    </row>
    <row r="96" spans="1:6">
      <c r="A96" s="274">
        <v>89</v>
      </c>
      <c r="B96" s="268" t="s">
        <v>186</v>
      </c>
      <c r="C96" s="271">
        <f>SUM('SUM DYN'!AJ96+'AIMAG TOB'!BQ96)</f>
        <v>0</v>
      </c>
      <c r="D96" s="271">
        <f>SUM('SUM DYN'!AK96+'AIMAG TOB'!BR96)</f>
        <v>0</v>
      </c>
      <c r="E96" s="271">
        <f>SUM('SUM DYN'!AL96+'AIMAG TOB'!BS96)</f>
        <v>0</v>
      </c>
      <c r="F96" s="279"/>
    </row>
    <row r="97" spans="1:6">
      <c r="A97" s="274">
        <v>90</v>
      </c>
      <c r="B97" s="268" t="s">
        <v>187</v>
      </c>
      <c r="C97" s="271">
        <f>SUM('SUM DYN'!AJ97+'AIMAG TOB'!BQ97)</f>
        <v>0</v>
      </c>
      <c r="D97" s="271">
        <f>SUM('SUM DYN'!AK97+'AIMAG TOB'!BR97)</f>
        <v>8594888</v>
      </c>
      <c r="E97" s="271">
        <f>SUM('SUM DYN'!AL97+'AIMAG TOB'!BS97)</f>
        <v>8594888</v>
      </c>
      <c r="F97" s="279"/>
    </row>
    <row r="98" spans="1:6">
      <c r="A98" s="274">
        <v>91</v>
      </c>
      <c r="B98" s="268" t="s">
        <v>188</v>
      </c>
      <c r="C98" s="271">
        <f>SUM('SUM DYN'!AJ98+'AIMAG TOB'!BQ98)</f>
        <v>0</v>
      </c>
      <c r="D98" s="271">
        <f>SUM('SUM DYN'!AK98+'AIMAG TOB'!BR98)</f>
        <v>471750</v>
      </c>
      <c r="E98" s="271">
        <f>SUM('SUM DYN'!AL98+'AIMAG TOB'!BS98)</f>
        <v>471750</v>
      </c>
      <c r="F98" s="279"/>
    </row>
    <row r="99" spans="1:6">
      <c r="A99" s="274">
        <v>92</v>
      </c>
      <c r="B99" s="275" t="s">
        <v>125</v>
      </c>
      <c r="C99" s="276">
        <f>SUM('SUM DYN'!AJ99+'AIMAG TOB'!BQ99)</f>
        <v>0</v>
      </c>
      <c r="D99" s="276">
        <f>SUM('SUM DYN'!AK99+'AIMAG TOB'!BR99)</f>
        <v>44626724</v>
      </c>
      <c r="E99" s="276">
        <f>SUM('SUM DYN'!AL99+'AIMAG TOB'!BS99)</f>
        <v>44626724</v>
      </c>
      <c r="F99" s="277"/>
    </row>
    <row r="100" spans="1:6">
      <c r="A100" s="274">
        <v>93</v>
      </c>
      <c r="B100" s="268" t="s">
        <v>189</v>
      </c>
      <c r="C100" s="271">
        <f>SUM('SUM DYN'!AJ100+'AIMAG TOB'!BQ100)</f>
        <v>0</v>
      </c>
      <c r="D100" s="271">
        <f>SUM('SUM DYN'!AK100+'AIMAG TOB'!BR100)</f>
        <v>90</v>
      </c>
      <c r="E100" s="271">
        <f>SUM('SUM DYN'!AL100+'AIMAG TOB'!BS100)</f>
        <v>90</v>
      </c>
      <c r="F100" s="279"/>
    </row>
    <row r="101" spans="1:6">
      <c r="A101" s="274">
        <v>94</v>
      </c>
      <c r="B101" s="268" t="s">
        <v>190</v>
      </c>
      <c r="C101" s="271">
        <f>SUM('SUM DYN'!AJ101+'AIMAG TOB'!BQ101)</f>
        <v>0</v>
      </c>
      <c r="D101" s="271">
        <f>SUM('SUM DYN'!AK101+'AIMAG TOB'!BR101)</f>
        <v>0</v>
      </c>
      <c r="E101" s="271">
        <f>SUM('SUM DYN'!AL101+'AIMAG TOB'!BS101)</f>
        <v>0</v>
      </c>
      <c r="F101" s="279"/>
    </row>
    <row r="102" spans="1:6">
      <c r="A102" s="274">
        <v>95</v>
      </c>
      <c r="B102" s="268" t="s">
        <v>191</v>
      </c>
      <c r="C102" s="271">
        <f>SUM('SUM DYN'!AJ102+'AIMAG TOB'!BQ102)</f>
        <v>0</v>
      </c>
      <c r="D102" s="271">
        <f>SUM('SUM DYN'!AK102+'AIMAG TOB'!BR102)</f>
        <v>16085380</v>
      </c>
      <c r="E102" s="271">
        <f>SUM('SUM DYN'!AL102+'AIMAG TOB'!BS102)</f>
        <v>16085380</v>
      </c>
      <c r="F102" s="279"/>
    </row>
    <row r="103" spans="1:6">
      <c r="A103" s="274">
        <v>96</v>
      </c>
      <c r="B103" s="268" t="s">
        <v>192</v>
      </c>
      <c r="C103" s="271">
        <f>SUM('SUM DYN'!AJ103+'AIMAG TOB'!BQ103)</f>
        <v>0</v>
      </c>
      <c r="D103" s="271">
        <f>SUM('SUM DYN'!AK103+'AIMAG TOB'!BR103)</f>
        <v>0</v>
      </c>
      <c r="E103" s="271">
        <f>SUM('SUM DYN'!AL103+'AIMAG TOB'!BS103)</f>
        <v>0</v>
      </c>
      <c r="F103" s="279"/>
    </row>
    <row r="104" spans="1:6">
      <c r="A104" s="274">
        <v>97</v>
      </c>
      <c r="B104" s="268" t="s">
        <v>193</v>
      </c>
      <c r="C104" s="271">
        <f>SUM('SUM DYN'!AJ104+'AIMAG TOB'!BQ104)</f>
        <v>0</v>
      </c>
      <c r="D104" s="271">
        <f>SUM('SUM DYN'!AK104+'AIMAG TOB'!BR104)</f>
        <v>0</v>
      </c>
      <c r="E104" s="271">
        <f>SUM('SUM DYN'!AL104+'AIMAG TOB'!BS104)</f>
        <v>0</v>
      </c>
      <c r="F104" s="279"/>
    </row>
    <row r="105" spans="1:6">
      <c r="A105" s="274">
        <v>98</v>
      </c>
      <c r="B105" s="268" t="s">
        <v>194</v>
      </c>
      <c r="C105" s="271">
        <f>SUM('SUM DYN'!AJ105+'AIMAG TOB'!BQ105)</f>
        <v>0</v>
      </c>
      <c r="D105" s="271">
        <f>SUM('SUM DYN'!AK105+'AIMAG TOB'!BR105)</f>
        <v>10567854</v>
      </c>
      <c r="E105" s="271">
        <f>SUM('SUM DYN'!AL105+'AIMAG TOB'!BS105)</f>
        <v>10567854</v>
      </c>
      <c r="F105" s="279"/>
    </row>
    <row r="106" spans="1:6">
      <c r="A106" s="274">
        <v>99</v>
      </c>
      <c r="B106" s="268" t="s">
        <v>195</v>
      </c>
      <c r="C106" s="271">
        <f>SUM('SUM DYN'!AJ106+'AIMAG TOB'!BQ106)</f>
        <v>0</v>
      </c>
      <c r="D106" s="271">
        <f>SUM('SUM DYN'!AK106+'AIMAG TOB'!BR106)</f>
        <v>0</v>
      </c>
      <c r="E106" s="271">
        <f>SUM('SUM DYN'!AL106+'AIMAG TOB'!BS106)</f>
        <v>0</v>
      </c>
      <c r="F106" s="279"/>
    </row>
    <row r="107" spans="1:6">
      <c r="A107" s="274">
        <v>100</v>
      </c>
      <c r="B107" s="268" t="s">
        <v>196</v>
      </c>
      <c r="C107" s="271">
        <f>SUM('SUM DYN'!AJ107+'AIMAG TOB'!BQ107)</f>
        <v>0</v>
      </c>
      <c r="D107" s="271">
        <f>SUM('SUM DYN'!AK107+'AIMAG TOB'!BR107)</f>
        <v>17973400</v>
      </c>
      <c r="E107" s="271">
        <f>SUM('SUM DYN'!AL107+'AIMAG TOB'!BS107)</f>
        <v>17973400</v>
      </c>
      <c r="F107" s="27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5.7109375" style="282" customWidth="1"/>
    <col min="4" max="4" width="17.5703125" style="282" customWidth="1"/>
    <col min="5" max="5" width="17.28515625" style="282" customWidth="1"/>
    <col min="6" max="16384" width="9.140625" style="264"/>
  </cols>
  <sheetData>
    <row r="1" spans="1:5">
      <c r="B1" s="382" t="s">
        <v>295</v>
      </c>
      <c r="C1" s="266"/>
      <c r="D1" s="266"/>
      <c r="E1" s="266"/>
    </row>
    <row r="2" spans="1:5">
      <c r="B2" s="265" t="s">
        <v>305</v>
      </c>
      <c r="C2" s="266"/>
      <c r="D2" s="266"/>
      <c r="E2" s="266"/>
    </row>
    <row r="5" spans="1:5" ht="10.5" customHeight="1">
      <c r="A5" s="493" t="s">
        <v>83</v>
      </c>
      <c r="B5" s="267" t="s">
        <v>80</v>
      </c>
      <c r="C5" s="496" t="s">
        <v>162</v>
      </c>
      <c r="D5" s="496"/>
      <c r="E5" s="496"/>
    </row>
    <row r="6" spans="1:5">
      <c r="A6" s="493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94" t="s">
        <v>122</v>
      </c>
      <c r="B7" s="495"/>
      <c r="C7" s="271">
        <f>SUM('SUM DYN'!AP7+'AIMAG TOB'!BT7)</f>
        <v>0</v>
      </c>
      <c r="D7" s="271">
        <f>SUM('SUM DYN'!AQ7+'AIMAG TOB'!BU7)</f>
        <v>16556212344.17</v>
      </c>
      <c r="E7" s="271">
        <f>SUM('SUM DYN'!AR7+'AIMAG TOB'!BV7)</f>
        <v>0</v>
      </c>
    </row>
    <row r="8" spans="1:5" ht="10.5" customHeight="1">
      <c r="A8" s="274">
        <v>1</v>
      </c>
      <c r="B8" s="275" t="s">
        <v>4</v>
      </c>
      <c r="C8" s="276">
        <f>SUM('SUM DYN'!AP8+'AIMAG TOB'!BT8)</f>
        <v>20595751700</v>
      </c>
      <c r="D8" s="276">
        <f>SUM('SUM DYN'!AQ8+'AIMAG TOB'!BU8)</f>
        <v>4451385770.3999996</v>
      </c>
      <c r="E8" s="276">
        <f>SUM('SUM DYN'!AR8+'AIMAG TOB'!BV8)</f>
        <v>-16144365929.6</v>
      </c>
    </row>
    <row r="9" spans="1:5" ht="10.5" customHeight="1">
      <c r="A9" s="274">
        <v>2</v>
      </c>
      <c r="B9" s="275" t="s">
        <v>5</v>
      </c>
      <c r="C9" s="276">
        <f>SUM('SUM DYN'!AP9+'AIMAG TOB'!BT9)</f>
        <v>20595751700</v>
      </c>
      <c r="D9" s="276">
        <f>SUM('SUM DYN'!AQ9+'AIMAG TOB'!BU9)</f>
        <v>4451385770.3999996</v>
      </c>
      <c r="E9" s="276">
        <f>SUM('SUM DYN'!AR9+'AIMAG TOB'!BV9)</f>
        <v>-16144365929.6</v>
      </c>
    </row>
    <row r="10" spans="1:5" ht="10.5" hidden="1" customHeight="1">
      <c r="A10" s="274">
        <v>3</v>
      </c>
      <c r="B10" s="275" t="s">
        <v>6</v>
      </c>
      <c r="C10" s="276">
        <f>SUM('SUM DYN'!AP10+'AIMAG TOB'!BT10)</f>
        <v>0</v>
      </c>
      <c r="D10" s="276">
        <f>SUM('SUM DYN'!AQ10+'AIMAG TOB'!BU10)</f>
        <v>0</v>
      </c>
      <c r="E10" s="276">
        <f>SUM('SUM DYN'!AR10+'AIMAG TOB'!BV10)</f>
        <v>0</v>
      </c>
    </row>
    <row r="11" spans="1:5" ht="10.5" hidden="1" customHeight="1">
      <c r="A11" s="274">
        <v>4</v>
      </c>
      <c r="B11" s="275" t="s">
        <v>7</v>
      </c>
      <c r="C11" s="276">
        <f>SUM('SUM DYN'!AP11+'AIMAG TOB'!BT11)</f>
        <v>0</v>
      </c>
      <c r="D11" s="276">
        <f>SUM('SUM DYN'!AQ11+'AIMAG TOB'!BU11)</f>
        <v>0</v>
      </c>
      <c r="E11" s="276">
        <f>SUM('SUM DYN'!AR11+'AIMAG TOB'!BV11)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DYN'!AP12+'AIMAG TOB'!BT12)</f>
        <v>0</v>
      </c>
      <c r="D12" s="271">
        <f>SUM('SUM DYN'!AQ12+'AIMAG TOB'!BU12)</f>
        <v>0</v>
      </c>
      <c r="E12" s="271">
        <f>SUM('SUM DYN'!AR12+'AIMAG TOB'!BV12)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DYN'!AP13+'AIMAG TOB'!BT13)</f>
        <v>0</v>
      </c>
      <c r="D13" s="271">
        <f>SUM('SUM DYN'!AQ13+'AIMAG TOB'!BU13)</f>
        <v>0</v>
      </c>
      <c r="E13" s="271">
        <f>SUM('SUM DYN'!AR13+'AIMAG TOB'!BV13)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DYN'!AP14+'AIMAG TOB'!BT14)</f>
        <v>0</v>
      </c>
      <c r="D14" s="271">
        <f>SUM('SUM DYN'!AQ14+'AIMAG TOB'!BU14)</f>
        <v>0</v>
      </c>
      <c r="E14" s="271">
        <f>SUM('SUM DYN'!AR14+'AIMAG TOB'!BV14)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DYN'!AP15+'AIMAG TOB'!BT15)</f>
        <v>0</v>
      </c>
      <c r="D15" s="271">
        <f>SUM('SUM DYN'!AQ15+'AIMAG TOB'!BU15)</f>
        <v>0</v>
      </c>
      <c r="E15" s="271">
        <f>SUM('SUM DYN'!AR15+'AIMAG TOB'!BV15)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DYN'!AP16+'AIMAG TOB'!BT16)</f>
        <v>0</v>
      </c>
      <c r="D16" s="271">
        <f>SUM('SUM DYN'!AQ16+'AIMAG TOB'!BU16)</f>
        <v>0</v>
      </c>
      <c r="E16" s="271">
        <f>SUM('SUM DYN'!AR16+'AIMAG TOB'!BV16)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DYN'!AP17+'AIMAG TOB'!BT17)</f>
        <v>0</v>
      </c>
      <c r="D17" s="276">
        <f>SUM('SUM DYN'!AQ17+'AIMAG TOB'!BU17)</f>
        <v>0</v>
      </c>
      <c r="E17" s="276">
        <f>SUM('SUM DYN'!AR17+'AIMAG TOB'!BV17)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DYN'!AP18+'AIMAG TOB'!BT18)</f>
        <v>0</v>
      </c>
      <c r="D18" s="271">
        <f>SUM('SUM DYN'!AQ18+'AIMAG TOB'!BU18)</f>
        <v>0</v>
      </c>
      <c r="E18" s="271">
        <f>SUM('SUM DYN'!AR18+'AIMAG TOB'!BV18)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DYN'!AP19+'AIMAG TOB'!BT19)</f>
        <v>0</v>
      </c>
      <c r="D19" s="271">
        <f>SUM('SUM DYN'!AQ19+'AIMAG TOB'!BU19)</f>
        <v>0</v>
      </c>
      <c r="E19" s="271">
        <f>SUM('SUM DYN'!AR19+'AIMAG TOB'!BV19)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DYN'!AP20+'AIMAG TOB'!BT20)</f>
        <v>0</v>
      </c>
      <c r="D20" s="271">
        <f>SUM('SUM DYN'!AQ20+'AIMAG TOB'!BU20)</f>
        <v>0</v>
      </c>
      <c r="E20" s="271">
        <f>SUM('SUM DYN'!AR20+'AIMAG TOB'!BV20)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DYN'!AP21+'AIMAG TOB'!BT21)</f>
        <v>0</v>
      </c>
      <c r="D21" s="271">
        <f>SUM('SUM DYN'!AQ21+'AIMAG TOB'!BU21)</f>
        <v>0</v>
      </c>
      <c r="E21" s="271">
        <f>SUM('SUM DYN'!AR21+'AIMAG TOB'!BV21)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DYN'!AP22+'AIMAG TOB'!BT22)</f>
        <v>0</v>
      </c>
      <c r="D22" s="271">
        <f>SUM('SUM DYN'!AQ22+'AIMAG TOB'!BU22)</f>
        <v>0</v>
      </c>
      <c r="E22" s="271">
        <f>SUM('SUM DYN'!AR22+'AIMAG TOB'!BV22)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DYN'!AP23+'AIMAG TOB'!BT23)</f>
        <v>0</v>
      </c>
      <c r="D23" s="276">
        <f>SUM('SUM DYN'!AQ23+'AIMAG TOB'!BU23)</f>
        <v>0</v>
      </c>
      <c r="E23" s="276">
        <f>SUM('SUM DYN'!AR23+'AIMAG TOB'!BV23)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DYN'!AP24+'AIMAG TOB'!BT24)</f>
        <v>0</v>
      </c>
      <c r="D24" s="271">
        <f>SUM('SUM DYN'!AQ24+'AIMAG TOB'!BU24)</f>
        <v>0</v>
      </c>
      <c r="E24" s="271">
        <f>SUM('SUM DYN'!AR24+'AIMAG TOB'!BV24)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DYN'!AP25+'AIMAG TOB'!BT25)</f>
        <v>0</v>
      </c>
      <c r="D25" s="271">
        <f>SUM('SUM DYN'!AQ25+'AIMAG TOB'!BU25)</f>
        <v>0</v>
      </c>
      <c r="E25" s="271">
        <f>SUM('SUM DYN'!AR25+'AIMAG TOB'!BV25)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DYN'!AP26+'AIMAG TOB'!BT26)</f>
        <v>0</v>
      </c>
      <c r="D26" s="271">
        <f>SUM('SUM DYN'!AQ26+'AIMAG TOB'!BU26)</f>
        <v>0</v>
      </c>
      <c r="E26" s="271">
        <f>SUM('SUM DYN'!AR26+'AIMAG TOB'!BV26)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DYN'!AP27+'AIMAG TOB'!BT27)</f>
        <v>0</v>
      </c>
      <c r="D27" s="271">
        <f>SUM('SUM DYN'!AQ27+'AIMAG TOB'!BU27)</f>
        <v>0</v>
      </c>
      <c r="E27" s="271">
        <f>SUM('SUM DYN'!AR27+'AIMAG TOB'!BV27)</f>
        <v>0</v>
      </c>
    </row>
    <row r="28" spans="1:5" ht="10.5" hidden="1" customHeight="1">
      <c r="A28" s="274">
        <v>21</v>
      </c>
      <c r="B28" s="275" t="s">
        <v>35</v>
      </c>
      <c r="C28" s="276">
        <f>SUM('SUM DYN'!AP28+'AIMAG TOB'!BT28)</f>
        <v>0</v>
      </c>
      <c r="D28" s="276">
        <f>SUM('SUM DYN'!AQ28+'AIMAG TOB'!BU28)</f>
        <v>0</v>
      </c>
      <c r="E28" s="276">
        <f>SUM('SUM DYN'!AR28+'AIMAG TOB'!BV28)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DYN'!AP29+'AIMAG TOB'!BT29)</f>
        <v>0</v>
      </c>
      <c r="D29" s="271">
        <f>SUM('SUM DYN'!AQ29+'AIMAG TOB'!BU29)</f>
        <v>0</v>
      </c>
      <c r="E29" s="271">
        <f>SUM('SUM DYN'!AR29+'AIMAG TOB'!BV29)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DYN'!AP30+'AIMAG TOB'!BT30)</f>
        <v>0</v>
      </c>
      <c r="D30" s="271">
        <f>SUM('SUM DYN'!AQ30+'AIMAG TOB'!BU30)</f>
        <v>0</v>
      </c>
      <c r="E30" s="271">
        <f>SUM('SUM DYN'!AR30+'AIMAG TOB'!BV30)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DYN'!AP31+'AIMAG TOB'!BT31)</f>
        <v>0</v>
      </c>
      <c r="D31" s="271">
        <f>SUM('SUM DYN'!AQ31+'AIMAG TOB'!BU31)</f>
        <v>0</v>
      </c>
      <c r="E31" s="271">
        <f>SUM('SUM DYN'!AR31+'AIMAG TOB'!BV31)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DYN'!AP32+'AIMAG TOB'!BT32)</f>
        <v>0</v>
      </c>
      <c r="D32" s="271">
        <f>SUM('SUM DYN'!AQ32+'AIMAG TOB'!BU32)</f>
        <v>0</v>
      </c>
      <c r="E32" s="271">
        <f>SUM('SUM DYN'!AR32+'AIMAG TOB'!BV32)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DYN'!AP33+'AIMAG TOB'!BT33)</f>
        <v>0</v>
      </c>
      <c r="D33" s="271">
        <f>SUM('SUM DYN'!AQ33+'AIMAG TOB'!BU33)</f>
        <v>0</v>
      </c>
      <c r="E33" s="271">
        <f>SUM('SUM DYN'!AR33+'AIMAG TOB'!BV33)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DYN'!AP34+'AIMAG TOB'!BT34)</f>
        <v>0</v>
      </c>
      <c r="D34" s="271">
        <f>SUM('SUM DYN'!AQ34+'AIMAG TOB'!BU34)</f>
        <v>0</v>
      </c>
      <c r="E34" s="271">
        <f>SUM('SUM DYN'!AR34+'AIMAG TOB'!BV34)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DYN'!AP35+'AIMAG TOB'!BT35)</f>
        <v>0</v>
      </c>
      <c r="D35" s="276">
        <f>SUM('SUM DYN'!AQ35+'AIMAG TOB'!BU35)</f>
        <v>0</v>
      </c>
      <c r="E35" s="276">
        <f>SUM('SUM DYN'!AR35+'AIMAG TOB'!BV35)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DYN'!AP36+'AIMAG TOB'!BT36)</f>
        <v>0</v>
      </c>
      <c r="D36" s="271">
        <f>SUM('SUM DYN'!AQ36+'AIMAG TOB'!BU36)</f>
        <v>0</v>
      </c>
      <c r="E36" s="271">
        <f>SUM('SUM DYN'!AR36+'AIMAG TOB'!BV36)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DYN'!AP37+'AIMAG TOB'!BT37)</f>
        <v>0</v>
      </c>
      <c r="D37" s="271">
        <f>SUM('SUM DYN'!AQ37+'AIMAG TOB'!BU37)</f>
        <v>0</v>
      </c>
      <c r="E37" s="271">
        <f>SUM('SUM DYN'!AR37+'AIMAG TOB'!BV37)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DYN'!AP38+'AIMAG TOB'!BT38)</f>
        <v>0</v>
      </c>
      <c r="D38" s="271">
        <f>SUM('SUM DYN'!AQ38+'AIMAG TOB'!BU38)</f>
        <v>0</v>
      </c>
      <c r="E38" s="271">
        <f>SUM('SUM DYN'!AR38+'AIMAG TOB'!BV38)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DYN'!AP39+'AIMAG TOB'!BT39)</f>
        <v>0</v>
      </c>
      <c r="D39" s="276">
        <f>SUM('SUM DYN'!AQ39+'AIMAG TOB'!BU39)</f>
        <v>0</v>
      </c>
      <c r="E39" s="276">
        <f>SUM('SUM DYN'!AR39+'AIMAG TOB'!BV39)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DYN'!AP40+'AIMAG TOB'!BT40)</f>
        <v>0</v>
      </c>
      <c r="D40" s="271">
        <f>SUM('SUM DYN'!AQ40+'AIMAG TOB'!BU40)</f>
        <v>0</v>
      </c>
      <c r="E40" s="271">
        <f>SUM('SUM DYN'!AR40+'AIMAG TOB'!BV40)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DYN'!AP41+'AIMAG TOB'!BT41)</f>
        <v>0</v>
      </c>
      <c r="D41" s="271">
        <f>SUM('SUM DYN'!AQ41+'AIMAG TOB'!BU41)</f>
        <v>0</v>
      </c>
      <c r="E41" s="271">
        <f>SUM('SUM DYN'!AR41+'AIMAG TOB'!BV41)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DYN'!AP42+'AIMAG TOB'!BT42)</f>
        <v>0</v>
      </c>
      <c r="D42" s="271">
        <f>SUM('SUM DYN'!AQ42+'AIMAG TOB'!BU42)</f>
        <v>0</v>
      </c>
      <c r="E42" s="271">
        <f>SUM('SUM DYN'!AR42+'AIMAG TOB'!BV42)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DYN'!AP43+'AIMAG TOB'!BT43)</f>
        <v>0</v>
      </c>
      <c r="D43" s="271">
        <f>SUM('SUM DYN'!AQ43+'AIMAG TOB'!BU43)</f>
        <v>0</v>
      </c>
      <c r="E43" s="271">
        <f>SUM('SUM DYN'!AR43+'AIMAG TOB'!BV43)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DYN'!AP44+'AIMAG TOB'!BT44)</f>
        <v>0</v>
      </c>
      <c r="D44" s="276">
        <f>SUM('SUM DYN'!AQ44+'AIMAG TOB'!BU44)</f>
        <v>0</v>
      </c>
      <c r="E44" s="276">
        <f>SUM('SUM DYN'!AR44+'AIMAG TOB'!BV44)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DYN'!AP45+'AIMAG TOB'!BT45)</f>
        <v>0</v>
      </c>
      <c r="D45" s="271">
        <f>SUM('SUM DYN'!AQ45+'AIMAG TOB'!BU45)</f>
        <v>0</v>
      </c>
      <c r="E45" s="271">
        <f>SUM('SUM DYN'!AR45+'AIMAG TOB'!BV45)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DYN'!AP46+'AIMAG TOB'!BT46)</f>
        <v>0</v>
      </c>
      <c r="D46" s="271">
        <f>SUM('SUM DYN'!AQ46+'AIMAG TOB'!BU46)</f>
        <v>0</v>
      </c>
      <c r="E46" s="271">
        <f>SUM('SUM DYN'!AR46+'AIMAG TOB'!BV46)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DYN'!AP47+'AIMAG TOB'!BT47)</f>
        <v>0</v>
      </c>
      <c r="D47" s="271">
        <f>SUM('SUM DYN'!AQ47+'AIMAG TOB'!BU47)</f>
        <v>0</v>
      </c>
      <c r="E47" s="271">
        <f>SUM('SUM DYN'!AR47+'AIMAG TOB'!BV47)</f>
        <v>0</v>
      </c>
    </row>
    <row r="48" spans="1:5" ht="10.5" hidden="1" customHeight="1">
      <c r="A48" s="274">
        <v>41</v>
      </c>
      <c r="B48" s="275" t="s">
        <v>43</v>
      </c>
      <c r="C48" s="276">
        <f>SUM('SUM DYN'!AP48+'AIMAG TOB'!BT48)</f>
        <v>0</v>
      </c>
      <c r="D48" s="276">
        <f>SUM('SUM DYN'!AQ48+'AIMAG TOB'!BU48)</f>
        <v>0</v>
      </c>
      <c r="E48" s="276">
        <f>SUM('SUM DYN'!AR48+'AIMAG TOB'!BV48)</f>
        <v>0</v>
      </c>
    </row>
    <row r="49" spans="1:5" ht="10.5" hidden="1" customHeight="1">
      <c r="A49" s="358">
        <v>42</v>
      </c>
      <c r="B49" s="280" t="s">
        <v>74</v>
      </c>
      <c r="C49" s="271">
        <f>SUM('SUM DYN'!AP49+'AIMAG TOB'!BT49)</f>
        <v>0</v>
      </c>
      <c r="D49" s="271">
        <f>SUM('SUM DYN'!AQ49+'AIMAG TOB'!BU49)</f>
        <v>0</v>
      </c>
      <c r="E49" s="271">
        <f>SUM('SUM DYN'!AR49+'AIMAG TOB'!BV49)</f>
        <v>0</v>
      </c>
    </row>
    <row r="50" spans="1:5" ht="10.5" hidden="1" customHeight="1">
      <c r="A50" s="358">
        <v>43</v>
      </c>
      <c r="B50" s="278" t="s">
        <v>44</v>
      </c>
      <c r="C50" s="271">
        <f>SUM('SUM DYN'!AP50+'AIMAG TOB'!BT50)</f>
        <v>0</v>
      </c>
      <c r="D50" s="271">
        <f>SUM('SUM DYN'!AQ50+'AIMAG TOB'!BU50)</f>
        <v>0</v>
      </c>
      <c r="E50" s="271">
        <f>SUM('SUM DYN'!AR50+'AIMAG TOB'!BV50)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DYN'!AP51+'AIMAG TOB'!BT51)</f>
        <v>0</v>
      </c>
      <c r="D51" s="271">
        <f>SUM('SUM DYN'!AQ51+'AIMAG TOB'!BU51)</f>
        <v>0</v>
      </c>
      <c r="E51" s="271">
        <f>SUM('SUM DYN'!AR51+'AIMAG TOB'!BV51)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DYN'!AP52+'AIMAG TOB'!BT52)</f>
        <v>0</v>
      </c>
      <c r="D52" s="271">
        <f>SUM('SUM DYN'!AQ52+'AIMAG TOB'!BU52)</f>
        <v>0</v>
      </c>
      <c r="E52" s="271">
        <f>SUM('SUM DYN'!AR52+'AIMAG TOB'!BV52)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DYN'!AP53+'AIMAG TOB'!BT53)</f>
        <v>0</v>
      </c>
      <c r="D53" s="271">
        <f>SUM('SUM DYN'!AQ53+'AIMAG TOB'!BU53)</f>
        <v>0</v>
      </c>
      <c r="E53" s="271">
        <f>SUM('SUM DYN'!AR53+'AIMAG TOB'!BV53)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DYN'!AP54+'AIMAG TOB'!BT54)</f>
        <v>0</v>
      </c>
      <c r="D54" s="271">
        <f>SUM('SUM DYN'!AQ54+'AIMAG TOB'!BU54)</f>
        <v>0</v>
      </c>
      <c r="E54" s="271">
        <f>SUM('SUM DYN'!AR54+'AIMAG TOB'!BV54)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DYN'!AP55+'AIMAG TOB'!BT55)</f>
        <v>0</v>
      </c>
      <c r="D55" s="271">
        <f>SUM('SUM DYN'!AQ55+'AIMAG TOB'!BU55)</f>
        <v>0</v>
      </c>
      <c r="E55" s="271">
        <f>SUM('SUM DYN'!AR55+'AIMAG TOB'!BV55)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DYN'!AP56+'AIMAG TOB'!BT56)</f>
        <v>0</v>
      </c>
      <c r="D56" s="271">
        <f>SUM('SUM DYN'!AQ56+'AIMAG TOB'!BU56)</f>
        <v>0</v>
      </c>
      <c r="E56" s="271">
        <f>SUM('SUM DYN'!AR56+'AIMAG TOB'!BV56)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DYN'!AP57+'AIMAG TOB'!BT57)</f>
        <v>0</v>
      </c>
      <c r="D57" s="271">
        <f>SUM('SUM DYN'!AQ57+'AIMAG TOB'!BU57)</f>
        <v>0</v>
      </c>
      <c r="E57" s="271">
        <f>SUM('SUM DYN'!AR57+'AIMAG TOB'!BV57)</f>
        <v>0</v>
      </c>
    </row>
    <row r="58" spans="1:5" ht="10.5" hidden="1" customHeight="1">
      <c r="A58" s="274">
        <v>51</v>
      </c>
      <c r="B58" s="275" t="s">
        <v>52</v>
      </c>
      <c r="C58" s="276">
        <f>SUM('SUM DYN'!AP58+'AIMAG TOB'!BT58)</f>
        <v>0</v>
      </c>
      <c r="D58" s="276">
        <f>SUM('SUM DYN'!AQ58+'AIMAG TOB'!BU58)</f>
        <v>0</v>
      </c>
      <c r="E58" s="276">
        <f>SUM('SUM DYN'!AR58+'AIMAG TOB'!BV58)</f>
        <v>0</v>
      </c>
    </row>
    <row r="59" spans="1:5" ht="10.5" hidden="1" customHeight="1">
      <c r="A59" s="358">
        <v>52</v>
      </c>
      <c r="B59" s="281" t="s">
        <v>75</v>
      </c>
      <c r="C59" s="271">
        <f>SUM('SUM DYN'!AP59+'AIMAG TOB'!BT59)</f>
        <v>0</v>
      </c>
      <c r="D59" s="271">
        <f>SUM('SUM DYN'!AQ59+'AIMAG TOB'!BU59)</f>
        <v>0</v>
      </c>
      <c r="E59" s="271">
        <f>SUM('SUM DYN'!AR59+'AIMAG TOB'!BV59)</f>
        <v>0</v>
      </c>
    </row>
    <row r="60" spans="1:5" ht="10.5" hidden="1" customHeight="1">
      <c r="A60" s="358">
        <v>53</v>
      </c>
      <c r="B60" s="281" t="s">
        <v>53</v>
      </c>
      <c r="C60" s="271">
        <f>SUM('SUM DYN'!AP60+'AIMAG TOB'!BT60)</f>
        <v>0</v>
      </c>
      <c r="D60" s="271">
        <f>SUM('SUM DYN'!AQ60+'AIMAG TOB'!BU60)</f>
        <v>0</v>
      </c>
      <c r="E60" s="271">
        <f>SUM('SUM DYN'!AR60+'AIMAG TOB'!BV60)</f>
        <v>0</v>
      </c>
    </row>
    <row r="61" spans="1:5" ht="10.5" hidden="1" customHeight="1">
      <c r="A61" s="358"/>
      <c r="B61" s="275" t="s">
        <v>264</v>
      </c>
      <c r="C61" s="271">
        <f>SUM('SUM DYN'!AP61+'AIMAG TOB'!BT61)</f>
        <v>0</v>
      </c>
      <c r="D61" s="271">
        <f>SUM('SUM DYN'!AQ61+'AIMAG TOB'!BU61)</f>
        <v>0</v>
      </c>
      <c r="E61" s="271">
        <f>SUM('SUM DYN'!AR61+'AIMAG TOB'!BV61)</f>
        <v>0</v>
      </c>
    </row>
    <row r="62" spans="1:5" ht="10.5" hidden="1" customHeight="1">
      <c r="A62" s="358"/>
      <c r="B62" s="278" t="s">
        <v>265</v>
      </c>
      <c r="C62" s="271">
        <f>SUM('SUM DYN'!AP62+'AIMAG TOB'!BT62)</f>
        <v>0</v>
      </c>
      <c r="D62" s="271">
        <f>SUM('SUM DYN'!AQ62+'AIMAG TOB'!BU62)</f>
        <v>0</v>
      </c>
      <c r="E62" s="271">
        <f>SUM('SUM DYN'!AR62+'AIMAG TOB'!BV62)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DYN'!AP63+'AIMAG TOB'!BT63)</f>
        <v>0</v>
      </c>
      <c r="D63" s="276">
        <f>SUM('SUM DYN'!AQ63+'AIMAG TOB'!BU63)</f>
        <v>0</v>
      </c>
      <c r="E63" s="276">
        <f>SUM('SUM DYN'!AR63+'AIMAG TOB'!BV63)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DYN'!AP64+'AIMAG TOB'!BT64)</f>
        <v>0</v>
      </c>
      <c r="D64" s="271">
        <f>SUM('SUM DYN'!AQ64+'AIMAG TOB'!BU64)</f>
        <v>0</v>
      </c>
      <c r="E64" s="271">
        <f>SUM('SUM DYN'!AR64+'AIMAG TOB'!BV64)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DYN'!AP65+'AIMAG TOB'!BT65)</f>
        <v>0</v>
      </c>
      <c r="D65" s="271">
        <f>SUM('SUM DYN'!AQ65+'AIMAG TOB'!BU65)</f>
        <v>0</v>
      </c>
      <c r="E65" s="271">
        <f>SUM('SUM DYN'!AR65+'AIMAG TOB'!BV65)</f>
        <v>0</v>
      </c>
    </row>
    <row r="66" spans="1:15" ht="10.5" customHeight="1">
      <c r="A66" s="274">
        <v>57</v>
      </c>
      <c r="B66" s="275" t="s">
        <v>78</v>
      </c>
      <c r="C66" s="276">
        <f>SUM('SUM DYN'!AP66+'AIMAG TOB'!BT66)</f>
        <v>20595751700</v>
      </c>
      <c r="D66" s="276">
        <f>SUM('SUM DYN'!AQ66+'AIMAG TOB'!BU66)</f>
        <v>4451385770.3999996</v>
      </c>
      <c r="E66" s="276">
        <f>SUM('SUM DYN'!AR66+'AIMAG TOB'!BV66)</f>
        <v>-16144365929.6</v>
      </c>
    </row>
    <row r="67" spans="1:15" ht="10.5" customHeight="1">
      <c r="A67" s="358">
        <v>58</v>
      </c>
      <c r="B67" s="281" t="s">
        <v>90</v>
      </c>
      <c r="C67" s="271">
        <f>SUM('SUM DYN'!AP67+'AIMAG TOB'!BT67)</f>
        <v>20595751700</v>
      </c>
      <c r="D67" s="271">
        <f>SUM('SUM DYN'!AQ67+'AIMAG TOB'!BU67)</f>
        <v>4451385770.3999996</v>
      </c>
      <c r="E67" s="271">
        <f>SUM('SUM DYN'!AR67+'AIMAG TOB'!BV67)</f>
        <v>-16144365929.6</v>
      </c>
    </row>
    <row r="68" spans="1:15" ht="10.5" hidden="1" customHeight="1">
      <c r="A68" s="358">
        <v>59</v>
      </c>
      <c r="B68" s="281" t="s">
        <v>85</v>
      </c>
      <c r="C68" s="271">
        <f>SUM('SUM DYN'!AP68+'AIMAG TOB'!BT68)</f>
        <v>0</v>
      </c>
      <c r="D68" s="271">
        <f>SUM('SUM DYN'!AQ68+'AIMAG TOB'!BU68)</f>
        <v>0</v>
      </c>
      <c r="E68" s="271">
        <f>SUM('SUM DYN'!AR68+'AIMAG TOB'!BV68)</f>
        <v>0</v>
      </c>
    </row>
    <row r="69" spans="1:15" s="32" customFormat="1" ht="10.5" hidden="1" customHeight="1">
      <c r="A69" s="274"/>
      <c r="B69" s="384" t="s">
        <v>270</v>
      </c>
      <c r="C69" s="271"/>
      <c r="D69" s="271"/>
      <c r="E69" s="271"/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DYN'!AP70+'AIMAG TOB'!BT70)</f>
        <v>0</v>
      </c>
      <c r="D70" s="271">
        <f>SUM('SUM DYN'!AQ70+'AIMAG TOB'!BU70)</f>
        <v>0</v>
      </c>
      <c r="E70" s="271">
        <f>SUM('SUM DYN'!AR70+'AIMAG TOB'!BV70)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DYN'!AP71+'AIMAG TOB'!BT71)</f>
        <v>0</v>
      </c>
      <c r="D71" s="271">
        <f>SUM('SUM DYN'!AQ71+'AIMAG TOB'!BU71)</f>
        <v>0</v>
      </c>
      <c r="E71" s="271">
        <f>SUM('SUM DYN'!AR71+'AIMAG TOB'!BV71)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DYN'!AP72+'AIMAG TOB'!BT72)</f>
        <v>0</v>
      </c>
      <c r="D72" s="271">
        <f>SUM('SUM DYN'!AQ72+'AIMAG TOB'!BU72)</f>
        <v>0</v>
      </c>
      <c r="E72" s="271">
        <f>SUM('SUM DYN'!AR72+'AIMAG TOB'!BV72)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DYN'!AP73+'AIMAG TOB'!BT73)</f>
        <v>0</v>
      </c>
      <c r="D73" s="271">
        <f>SUM('SUM DYN'!AQ73+'AIMAG TOB'!BU73)</f>
        <v>0</v>
      </c>
      <c r="E73" s="271">
        <f>SUM('SUM DYN'!AR73+'AIMAG TOB'!BV73)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DYN'!AP74+'AIMAG TOB'!BT74)</f>
        <v>0</v>
      </c>
      <c r="D74" s="271">
        <f>SUM('SUM DYN'!AQ74+'AIMAG TOB'!BU74)</f>
        <v>0</v>
      </c>
      <c r="E74" s="271">
        <f>SUM('SUM DYN'!AR74+'AIMAG TOB'!BV74)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DYN'!AP75+'AIMAG TOB'!BT75)</f>
        <v>0</v>
      </c>
      <c r="D75" s="276">
        <f>SUM('SUM DYN'!AQ75+'AIMAG TOB'!BU75)</f>
        <v>0</v>
      </c>
      <c r="E75" s="276">
        <f>SUM('SUM DYN'!AR75+'AIMAG TOB'!BV75)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DYN'!AP76+'AIMAG TOB'!BT76)</f>
        <v>0</v>
      </c>
      <c r="D76" s="271">
        <f>SUM('SUM DYN'!AQ76+'AIMAG TOB'!BU76)</f>
        <v>0</v>
      </c>
      <c r="E76" s="271">
        <f>SUM('SUM DYN'!AR76+'AIMAG TOB'!BV76)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DYN'!AP77+'AIMAG TOB'!BT77)</f>
        <v>0</v>
      </c>
      <c r="D77" s="271">
        <f>SUM('SUM DYN'!AQ77+'AIMAG TOB'!BU77)</f>
        <v>0</v>
      </c>
      <c r="E77" s="271">
        <f>SUM('SUM DYN'!AR77+'AIMAG TOB'!BV77)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DYN'!AP79+'AIMAG TOB'!BT79)</f>
        <v>20595751700</v>
      </c>
      <c r="D78" s="271">
        <f>SUM('SUM DYN'!AQ79+'AIMAG TOB'!BU79)</f>
        <v>21007598114.57</v>
      </c>
      <c r="E78" s="271">
        <f>SUM('SUM DYN'!AR79+'AIMAG TOB'!BV79)</f>
        <v>411846414.56999993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20595751700</v>
      </c>
      <c r="M78" s="285">
        <f t="shared" si="1"/>
        <v>21007598114.57</v>
      </c>
      <c r="N78" s="285">
        <f t="shared" si="1"/>
        <v>411846414.56999993</v>
      </c>
      <c r="O78" s="286">
        <f>M78/L78*100</f>
        <v>101.99966682726127</v>
      </c>
    </row>
    <row r="79" spans="1:15" ht="10.5" customHeight="1">
      <c r="A79" s="274">
        <v>68</v>
      </c>
      <c r="B79" s="275" t="s">
        <v>62</v>
      </c>
      <c r="C79" s="276">
        <f>SUM('SUM DYN'!AP79+'AIMAG TOB'!BT79)</f>
        <v>20595751700</v>
      </c>
      <c r="D79" s="276">
        <f>SUM('SUM DYN'!AQ79+'AIMAG TOB'!BU79)</f>
        <v>21007598114.57</v>
      </c>
      <c r="E79" s="276">
        <f>SUM('SUM DYN'!AR79+'AIMAG TOB'!BV79)</f>
        <v>411846414.56999993</v>
      </c>
    </row>
    <row r="80" spans="1:15" ht="9.75" hidden="1" customHeight="1">
      <c r="A80" s="358">
        <v>69</v>
      </c>
      <c r="B80" s="278" t="s">
        <v>64</v>
      </c>
      <c r="C80" s="271">
        <f>SUM('SUM DYN'!AP80+'AIMAG TOB'!BT80)</f>
        <v>0</v>
      </c>
      <c r="D80" s="271">
        <f>SUM('SUM DYN'!AQ80+'AIMAG TOB'!BU80)</f>
        <v>0</v>
      </c>
      <c r="E80" s="271">
        <f>SUM('SUM DYN'!AR80+'AIMAG TOB'!BV80)</f>
        <v>0</v>
      </c>
    </row>
    <row r="81" spans="1:5" ht="9.75" customHeight="1">
      <c r="A81" s="358">
        <v>70</v>
      </c>
      <c r="B81" s="278" t="s">
        <v>63</v>
      </c>
      <c r="C81" s="271">
        <f>SUM('SUM DYN'!AP81+'AIMAG TOB'!BT81)</f>
        <v>8000000</v>
      </c>
      <c r="D81" s="271">
        <f>SUM('SUM DYN'!AQ81+'AIMAG TOB'!BU81)</f>
        <v>10726000</v>
      </c>
      <c r="E81" s="271">
        <f>SUM('SUM DYN'!AR81+'AIMAG TOB'!BV81)</f>
        <v>2726000</v>
      </c>
    </row>
    <row r="82" spans="1:5" ht="9.75" customHeight="1">
      <c r="A82" s="358">
        <v>71</v>
      </c>
      <c r="B82" s="278" t="s">
        <v>76</v>
      </c>
      <c r="C82" s="271">
        <f>SUM('SUM DYN'!AP82+'AIMAG TOB'!BT82)</f>
        <v>1491781600</v>
      </c>
      <c r="D82" s="271">
        <f>SUM('SUM DYN'!AQ82+'AIMAG TOB'!BU82)</f>
        <v>2607168516.3699999</v>
      </c>
      <c r="E82" s="271">
        <f>SUM('SUM DYN'!AR82+'AIMAG TOB'!BV82)</f>
        <v>1115386916.3699999</v>
      </c>
    </row>
    <row r="83" spans="1:5" ht="9.75" hidden="1" customHeight="1">
      <c r="A83" s="358">
        <v>72</v>
      </c>
      <c r="B83" s="278" t="s">
        <v>175</v>
      </c>
      <c r="C83" s="271">
        <f>SUM('SUM DYN'!AP83+'AIMAG TOB'!BT83)</f>
        <v>0</v>
      </c>
      <c r="D83" s="271">
        <f>SUM('SUM DYN'!AQ83+'AIMAG TOB'!BU83)</f>
        <v>0</v>
      </c>
      <c r="E83" s="271">
        <f>SUM('SUM DYN'!AR83+'AIMAG TOB'!BV83)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DYN'!AP84+'AIMAG TOB'!BT84)</f>
        <v>0</v>
      </c>
      <c r="D84" s="271">
        <f>SUM('SUM DYN'!AQ84+'AIMAG TOB'!BU84)</f>
        <v>0</v>
      </c>
      <c r="E84" s="271">
        <f>SUM('SUM DYN'!AR84+'AIMAG TOB'!BV84)</f>
        <v>0</v>
      </c>
    </row>
    <row r="85" spans="1:5" ht="9.75" customHeight="1">
      <c r="A85" s="358">
        <v>74</v>
      </c>
      <c r="B85" s="278" t="s">
        <v>66</v>
      </c>
      <c r="C85" s="271">
        <f>+'SUM DYN'!BB85+'AIMAG TOB'!BZ85</f>
        <v>18253970100</v>
      </c>
      <c r="D85" s="271">
        <f>+'SUM DYN'!BC85+'AIMAG TOB'!CA85</f>
        <v>17486350598.200001</v>
      </c>
      <c r="E85" s="271">
        <f>+'SUM DYN'!BD85+'AIMAG TOB'!CB85</f>
        <v>-767619501.79999995</v>
      </c>
    </row>
    <row r="86" spans="1:5" ht="10.5" customHeight="1">
      <c r="A86" s="358">
        <v>75</v>
      </c>
      <c r="B86" s="278" t="s">
        <v>182</v>
      </c>
      <c r="C86" s="271">
        <f>SUM('SUM DYN'!AP86+'AIMAG TOB'!BT86)</f>
        <v>842000000</v>
      </c>
      <c r="D86" s="271">
        <f>SUM('SUM DYN'!AQ86+'AIMAG TOB'!BU86)</f>
        <v>903353000</v>
      </c>
      <c r="E86" s="271">
        <f>SUM('SUM DYN'!AR86+'AIMAG TOB'!BV86)</f>
        <v>61353000</v>
      </c>
    </row>
    <row r="87" spans="1:5" ht="10.5" customHeight="1">
      <c r="A87" s="358">
        <v>76</v>
      </c>
      <c r="B87" s="268" t="s">
        <v>67</v>
      </c>
      <c r="C87" s="271">
        <f>SUM('SUM DYN'!AP87+'AIMAG TOB'!BT87)</f>
        <v>0</v>
      </c>
      <c r="D87" s="271">
        <f>SUM('SUM DYN'!AQ87+'AIMAG TOB'!BU87)</f>
        <v>0</v>
      </c>
      <c r="E87" s="271">
        <f>SUM('SUM DYN'!AR87+'AIMAG TOB'!BV87)</f>
        <v>0</v>
      </c>
    </row>
    <row r="88" spans="1:5" ht="10.5" customHeight="1">
      <c r="A88" s="274">
        <v>77</v>
      </c>
      <c r="B88" s="275" t="s">
        <v>68</v>
      </c>
      <c r="C88" s="276">
        <f>SUM('SUM DYN'!AP88+'AIMAG TOB'!BT88)</f>
        <v>0</v>
      </c>
      <c r="D88" s="276">
        <f>SUM('SUM DYN'!AQ88+'AIMAG TOB'!BU88)</f>
        <v>0</v>
      </c>
      <c r="E88" s="276">
        <f>SUM('SUM DYN'!AR88+'AIMAG TOB'!BV88)</f>
        <v>0</v>
      </c>
    </row>
    <row r="89" spans="1:5" ht="9" customHeight="1">
      <c r="A89" s="358">
        <v>78</v>
      </c>
      <c r="B89" s="268" t="s">
        <v>69</v>
      </c>
      <c r="C89" s="271">
        <f>SUM('SUM DYN'!AP89+'AIMAG TOB'!BT89)</f>
        <v>0</v>
      </c>
      <c r="D89" s="271">
        <f>SUM('SUM DYN'!AQ89+'AIMAG TOB'!BU89)</f>
        <v>0</v>
      </c>
      <c r="E89" s="271">
        <f>SUM('SUM DYN'!AR89+'AIMAG TOB'!BV89)</f>
        <v>0</v>
      </c>
    </row>
    <row r="90" spans="1:5" ht="9" customHeight="1">
      <c r="A90" s="358">
        <v>79</v>
      </c>
      <c r="B90" s="268" t="s">
        <v>70</v>
      </c>
      <c r="C90" s="271">
        <f>SUM('SUM DYN'!AP90+'AIMAG TOB'!BT90)</f>
        <v>0</v>
      </c>
      <c r="D90" s="271">
        <f>SUM('SUM DYN'!AQ90+'AIMAG TOB'!BU90)</f>
        <v>0</v>
      </c>
      <c r="E90" s="271">
        <f>SUM('SUM DYN'!AR90+'AIMAG TOB'!BV90)</f>
        <v>0</v>
      </c>
    </row>
    <row r="91" spans="1:5" ht="9" customHeight="1">
      <c r="A91" s="358">
        <v>80</v>
      </c>
      <c r="B91" s="268" t="s">
        <v>71</v>
      </c>
      <c r="C91" s="271">
        <f>SUM('SUM DYN'!AP91+'AIMAG TOB'!BT91)</f>
        <v>0</v>
      </c>
      <c r="D91" s="271">
        <f>SUM('SUM DYN'!AQ91+'AIMAG TOB'!BU91)</f>
        <v>0</v>
      </c>
      <c r="E91" s="271">
        <f>SUM('SUM DYN'!AR91+'AIMAG TOB'!BV91)</f>
        <v>0</v>
      </c>
    </row>
    <row r="92" spans="1:5" ht="9" customHeight="1">
      <c r="A92" s="358">
        <v>81</v>
      </c>
      <c r="B92" s="268" t="s">
        <v>72</v>
      </c>
      <c r="C92" s="271">
        <f>SUM('SUM DYN'!AP92+'AIMAG TOB'!BT92)</f>
        <v>0</v>
      </c>
      <c r="D92" s="271">
        <f>SUM('SUM DYN'!AQ92+'AIMAG TOB'!BU92)</f>
        <v>0</v>
      </c>
      <c r="E92" s="271">
        <f>SUM('SUM DYN'!AR92+'AIMAG TOB'!BV92)</f>
        <v>0</v>
      </c>
    </row>
    <row r="93" spans="1:5">
      <c r="A93" s="274">
        <v>82</v>
      </c>
      <c r="B93" s="275" t="s">
        <v>123</v>
      </c>
      <c r="C93" s="276">
        <f>SUM('SUM DYN'!AP93+'AIMAG TOB'!BT93)</f>
        <v>0</v>
      </c>
      <c r="D93" s="276">
        <f>SUM('SUM DYN'!AQ93+'AIMAG TOB'!BU93)</f>
        <v>0</v>
      </c>
      <c r="E93" s="276">
        <f>SUM('SUM DYN'!AR93+'AIMAG TOB'!BV93)</f>
        <v>0</v>
      </c>
    </row>
    <row r="94" spans="1:5">
      <c r="A94" s="358">
        <v>83</v>
      </c>
      <c r="B94" s="268" t="s">
        <v>124</v>
      </c>
      <c r="C94" s="271">
        <f>SUM('SUM DYN'!AP94+'AIMAG TOB'!BT94)</f>
        <v>0</v>
      </c>
      <c r="D94" s="271">
        <f>SUM('SUM DYN'!AQ94+'AIMAG TOB'!BU94)</f>
        <v>0</v>
      </c>
      <c r="E94" s="271">
        <f>SUM('SUM DYN'!AR94+'AIMAG TOB'!BV94)</f>
        <v>0</v>
      </c>
    </row>
    <row r="95" spans="1:5">
      <c r="A95" s="358">
        <v>84</v>
      </c>
      <c r="B95" s="268" t="s">
        <v>185</v>
      </c>
      <c r="C95" s="271">
        <f>SUM('SUM DYN'!AP95+'AIMAG TOB'!BT95)</f>
        <v>0</v>
      </c>
      <c r="D95" s="271">
        <f>SUM('SUM DYN'!AQ95+'AIMAG TOB'!BU95)</f>
        <v>0</v>
      </c>
      <c r="E95" s="271">
        <f>SUM('SUM DYN'!AR95+'AIMAG TOB'!BV95)</f>
        <v>0</v>
      </c>
    </row>
    <row r="96" spans="1:5">
      <c r="A96" s="358">
        <v>85</v>
      </c>
      <c r="B96" s="268" t="s">
        <v>186</v>
      </c>
      <c r="C96" s="271">
        <f>SUM('SUM DYN'!AP96+'AIMAG TOB'!BT96)</f>
        <v>0</v>
      </c>
      <c r="D96" s="271">
        <f>SUM('SUM DYN'!AQ96+'AIMAG TOB'!BU96)</f>
        <v>0</v>
      </c>
      <c r="E96" s="271">
        <f>SUM('SUM DYN'!AR96+'AIMAG TOB'!BV96)</f>
        <v>0</v>
      </c>
    </row>
    <row r="97" spans="1:5">
      <c r="A97" s="358">
        <v>86</v>
      </c>
      <c r="B97" s="268" t="s">
        <v>187</v>
      </c>
      <c r="C97" s="271">
        <f>SUM('SUM DYN'!AP97+'AIMAG TOB'!BT97)</f>
        <v>0</v>
      </c>
      <c r="D97" s="271">
        <f>SUM('SUM DYN'!AQ97+'AIMAG TOB'!BU97)</f>
        <v>0</v>
      </c>
      <c r="E97" s="271">
        <f>SUM('SUM DYN'!AR97+'AIMAG TOB'!BV97)</f>
        <v>0</v>
      </c>
    </row>
    <row r="98" spans="1:5">
      <c r="A98" s="358">
        <v>87</v>
      </c>
      <c r="B98" s="268" t="s">
        <v>188</v>
      </c>
      <c r="C98" s="271">
        <f>SUM('SUM DYN'!AP98+'AIMAG TOB'!BT98)</f>
        <v>0</v>
      </c>
      <c r="D98" s="271">
        <f>SUM('SUM DYN'!AQ98+'AIMAG TOB'!BU98)</f>
        <v>0</v>
      </c>
      <c r="E98" s="271">
        <f>SUM('SUM DYN'!AR98+'AIMAG TOB'!BV98)</f>
        <v>0</v>
      </c>
    </row>
    <row r="99" spans="1:5">
      <c r="A99" s="274">
        <v>88</v>
      </c>
      <c r="B99" s="275" t="s">
        <v>125</v>
      </c>
      <c r="C99" s="276">
        <f>SUM('SUM DYN'!AP99+'AIMAG TOB'!BT99)</f>
        <v>0</v>
      </c>
      <c r="D99" s="276">
        <f>SUM('SUM DYN'!AQ99+'AIMAG TOB'!BU99)</f>
        <v>0</v>
      </c>
      <c r="E99" s="276">
        <f>SUM('SUM DYN'!AR99+'AIMAG TOB'!BV99)</f>
        <v>0</v>
      </c>
    </row>
    <row r="100" spans="1:5">
      <c r="A100" s="358">
        <v>89</v>
      </c>
      <c r="B100" s="268" t="s">
        <v>189</v>
      </c>
      <c r="C100" s="271">
        <f>SUM('SUM DYN'!AP100+'AIMAG TOB'!BT100)</f>
        <v>0</v>
      </c>
      <c r="D100" s="271">
        <f>SUM('SUM DYN'!AQ100+'AIMAG TOB'!BU100)</f>
        <v>0</v>
      </c>
      <c r="E100" s="271">
        <f>SUM('SUM DYN'!AR100+'AIMAG TOB'!BV100)</f>
        <v>0</v>
      </c>
    </row>
    <row r="101" spans="1:5">
      <c r="A101" s="358">
        <v>90</v>
      </c>
      <c r="B101" s="268" t="s">
        <v>190</v>
      </c>
      <c r="C101" s="271">
        <f>SUM('SUM DYN'!AP101+'AIMAG TOB'!BT101)</f>
        <v>0</v>
      </c>
      <c r="D101" s="271">
        <f>SUM('SUM DYN'!AQ101+'AIMAG TOB'!BU101)</f>
        <v>0</v>
      </c>
      <c r="E101" s="271">
        <f>SUM('SUM DYN'!AR101+'AIMAG TOB'!BV101)</f>
        <v>0</v>
      </c>
    </row>
    <row r="102" spans="1:5">
      <c r="A102" s="358">
        <v>91</v>
      </c>
      <c r="B102" s="268" t="s">
        <v>191</v>
      </c>
      <c r="C102" s="271">
        <f>SUM('SUM DYN'!AP102+'AIMAG TOB'!BT102)</f>
        <v>0</v>
      </c>
      <c r="D102" s="271">
        <f>SUM('SUM DYN'!AQ102+'AIMAG TOB'!BU102)</f>
        <v>0</v>
      </c>
      <c r="E102" s="271">
        <f>SUM('SUM DYN'!AR102+'AIMAG TOB'!BV102)</f>
        <v>0</v>
      </c>
    </row>
    <row r="103" spans="1:5">
      <c r="A103" s="358">
        <v>92</v>
      </c>
      <c r="B103" s="268" t="s">
        <v>192</v>
      </c>
      <c r="C103" s="271">
        <f>SUM('SUM DYN'!AP103+'AIMAG TOB'!BT103)</f>
        <v>0</v>
      </c>
      <c r="D103" s="271">
        <f>SUM('SUM DYN'!AQ103+'AIMAG TOB'!BU103)</f>
        <v>0</v>
      </c>
      <c r="E103" s="271">
        <f>SUM('SUM DYN'!AR103+'AIMAG TOB'!BV103)</f>
        <v>0</v>
      </c>
    </row>
    <row r="104" spans="1:5">
      <c r="A104" s="358">
        <v>93</v>
      </c>
      <c r="B104" s="268" t="s">
        <v>193</v>
      </c>
      <c r="C104" s="271">
        <f>SUM('SUM DYN'!AP104+'AIMAG TOB'!BT104)</f>
        <v>0</v>
      </c>
      <c r="D104" s="271">
        <f>SUM('SUM DYN'!AQ104+'AIMAG TOB'!BU104)</f>
        <v>0</v>
      </c>
      <c r="E104" s="271">
        <f>SUM('SUM DYN'!AR104+'AIMAG TOB'!BV104)</f>
        <v>0</v>
      </c>
    </row>
    <row r="105" spans="1:5">
      <c r="A105" s="358">
        <v>94</v>
      </c>
      <c r="B105" s="268" t="s">
        <v>194</v>
      </c>
      <c r="C105" s="271">
        <f>SUM('SUM DYN'!AP105+'AIMAG TOB'!BT105)</f>
        <v>0</v>
      </c>
      <c r="D105" s="271">
        <f>SUM('SUM DYN'!AQ105+'AIMAG TOB'!BU105)</f>
        <v>0</v>
      </c>
      <c r="E105" s="271">
        <f>SUM('SUM DYN'!AR105+'AIMAG TOB'!BV105)</f>
        <v>0</v>
      </c>
    </row>
    <row r="106" spans="1:5">
      <c r="A106" s="358">
        <v>95</v>
      </c>
      <c r="B106" s="268" t="s">
        <v>195</v>
      </c>
      <c r="C106" s="271">
        <f>SUM('SUM DYN'!AP106+'AIMAG TOB'!BT106)</f>
        <v>0</v>
      </c>
      <c r="D106" s="271">
        <f>SUM('SUM DYN'!AQ106+'AIMAG TOB'!BU106)</f>
        <v>0</v>
      </c>
      <c r="E106" s="271">
        <f>SUM('SUM DYN'!AR106+'AIMAG TOB'!BV106)</f>
        <v>0</v>
      </c>
    </row>
    <row r="107" spans="1:5">
      <c r="A107" s="358">
        <v>96</v>
      </c>
      <c r="B107" s="268" t="s">
        <v>196</v>
      </c>
      <c r="C107" s="271">
        <f>SUM('SUM DYN'!AP107+'AIMAG TOB'!BT107)</f>
        <v>0</v>
      </c>
      <c r="D107" s="271">
        <f>SUM('SUM DYN'!AQ107+'AIMAG TOB'!BU107)</f>
        <v>0</v>
      </c>
      <c r="E107" s="27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64" customWidth="1"/>
    <col min="2" max="2" width="46.140625" style="264" customWidth="1"/>
    <col min="3" max="3" width="17" style="282" customWidth="1"/>
    <col min="4" max="4" width="16.85546875" style="282" customWidth="1"/>
    <col min="5" max="5" width="16.28515625" style="282" customWidth="1"/>
    <col min="6" max="16384" width="9.140625" style="264"/>
  </cols>
  <sheetData>
    <row r="1" spans="1:5">
      <c r="B1" s="265" t="s">
        <v>296</v>
      </c>
      <c r="C1" s="266"/>
      <c r="D1" s="266"/>
      <c r="E1" s="266"/>
    </row>
    <row r="2" spans="1:5">
      <c r="B2" s="265" t="s">
        <v>306</v>
      </c>
      <c r="C2" s="266"/>
      <c r="D2" s="266"/>
      <c r="E2" s="266"/>
    </row>
    <row r="5" spans="1:5" ht="10.5" customHeight="1">
      <c r="A5" s="493" t="s">
        <v>83</v>
      </c>
      <c r="B5" s="267" t="s">
        <v>80</v>
      </c>
      <c r="C5" s="496" t="s">
        <v>163</v>
      </c>
      <c r="D5" s="496"/>
      <c r="E5" s="496"/>
    </row>
    <row r="6" spans="1:5">
      <c r="A6" s="493"/>
      <c r="B6" s="269" t="s">
        <v>79</v>
      </c>
      <c r="C6" s="270" t="s">
        <v>114</v>
      </c>
      <c r="D6" s="270" t="s">
        <v>115</v>
      </c>
      <c r="E6" s="270" t="s">
        <v>116</v>
      </c>
    </row>
    <row r="7" spans="1:5" ht="10.5" customHeight="1">
      <c r="A7" s="494" t="s">
        <v>122</v>
      </c>
      <c r="B7" s="495"/>
      <c r="C7" s="271">
        <f>SUM('SUM DYN'!AY7)</f>
        <v>0</v>
      </c>
      <c r="D7" s="271">
        <f>SUM('SUM DYN'!AZ7)</f>
        <v>2309336153.04</v>
      </c>
      <c r="E7" s="271">
        <f>SUM('SUM DYN'!BA7)</f>
        <v>333593851.37</v>
      </c>
    </row>
    <row r="8" spans="1:5" ht="10.5" customHeight="1">
      <c r="A8" s="274">
        <v>1</v>
      </c>
      <c r="B8" s="275" t="s">
        <v>4</v>
      </c>
      <c r="C8" s="276">
        <f>SUM('SUM DYN'!AY8)</f>
        <v>1834887900</v>
      </c>
      <c r="D8" s="276">
        <f>SUM('SUM DYN'!AZ8)</f>
        <v>179018124</v>
      </c>
      <c r="E8" s="276">
        <f>SUM('SUM DYN'!BA8)</f>
        <v>-1655869776</v>
      </c>
    </row>
    <row r="9" spans="1:5" ht="10.5" customHeight="1">
      <c r="A9" s="274">
        <v>2</v>
      </c>
      <c r="B9" s="275" t="s">
        <v>5</v>
      </c>
      <c r="C9" s="276">
        <f>SUM('SUM DYN'!AY9)</f>
        <v>1834887900</v>
      </c>
      <c r="D9" s="276">
        <f>SUM('SUM DYN'!AZ9)</f>
        <v>179018124</v>
      </c>
      <c r="E9" s="276">
        <f>SUM('SUM DYN'!BA9)</f>
        <v>-1655869776</v>
      </c>
    </row>
    <row r="10" spans="1:5" ht="10.5" customHeight="1">
      <c r="A10" s="274">
        <v>3</v>
      </c>
      <c r="B10" s="275" t="s">
        <v>6</v>
      </c>
      <c r="C10" s="276">
        <f>SUM('SUM DYN'!AY10)</f>
        <v>1834887900</v>
      </c>
      <c r="D10" s="276">
        <f>SUM('SUM DYN'!AZ10)</f>
        <v>179018124</v>
      </c>
      <c r="E10" s="276">
        <f>SUM('SUM DYN'!BA10)</f>
        <v>-1655869776</v>
      </c>
    </row>
    <row r="11" spans="1:5" ht="10.5" hidden="1" customHeight="1">
      <c r="A11" s="274">
        <v>4</v>
      </c>
      <c r="B11" s="275" t="s">
        <v>7</v>
      </c>
      <c r="C11" s="276">
        <f>SUM('SUM DYN'!AY11)</f>
        <v>0</v>
      </c>
      <c r="D11" s="276">
        <f>SUM('SUM DYN'!AZ11)</f>
        <v>0</v>
      </c>
      <c r="E11" s="276">
        <f>SUM('SUM DYN'!BA11)</f>
        <v>0</v>
      </c>
    </row>
    <row r="12" spans="1:5" ht="10.5" hidden="1" customHeight="1">
      <c r="A12" s="358">
        <v>5</v>
      </c>
      <c r="B12" s="278" t="s">
        <v>8</v>
      </c>
      <c r="C12" s="271">
        <f>SUM('SUM DYN'!AY12)</f>
        <v>0</v>
      </c>
      <c r="D12" s="271">
        <f>SUM('SUM DYN'!AZ12)</f>
        <v>0</v>
      </c>
      <c r="E12" s="271">
        <f>SUM('SUM DYN'!BA12)</f>
        <v>0</v>
      </c>
    </row>
    <row r="13" spans="1:5" ht="10.5" hidden="1" customHeight="1">
      <c r="A13" s="358">
        <v>6</v>
      </c>
      <c r="B13" s="278" t="s">
        <v>10</v>
      </c>
      <c r="C13" s="271">
        <f>SUM('SUM DYN'!AY13)</f>
        <v>0</v>
      </c>
      <c r="D13" s="271">
        <f>SUM('SUM DYN'!AZ13)</f>
        <v>0</v>
      </c>
      <c r="E13" s="271">
        <f>SUM('SUM DYN'!BA13)</f>
        <v>0</v>
      </c>
    </row>
    <row r="14" spans="1:5" ht="10.5" hidden="1" customHeight="1">
      <c r="A14" s="358">
        <v>7</v>
      </c>
      <c r="B14" s="278" t="s">
        <v>11</v>
      </c>
      <c r="C14" s="271">
        <f>SUM('SUM DYN'!AY14)</f>
        <v>0</v>
      </c>
      <c r="D14" s="271">
        <f>SUM('SUM DYN'!AZ14)</f>
        <v>0</v>
      </c>
      <c r="E14" s="271">
        <f>SUM('SUM DYN'!BA14)</f>
        <v>0</v>
      </c>
    </row>
    <row r="15" spans="1:5" ht="10.5" hidden="1" customHeight="1">
      <c r="A15" s="358">
        <v>8</v>
      </c>
      <c r="B15" s="278" t="s">
        <v>12</v>
      </c>
      <c r="C15" s="271">
        <f>SUM('SUM DYN'!AY15)</f>
        <v>0</v>
      </c>
      <c r="D15" s="271">
        <f>SUM('SUM DYN'!AZ15)</f>
        <v>0</v>
      </c>
      <c r="E15" s="271">
        <f>SUM('SUM DYN'!BA15)</f>
        <v>0</v>
      </c>
    </row>
    <row r="16" spans="1:5" ht="10.5" hidden="1" customHeight="1">
      <c r="A16" s="358">
        <v>9</v>
      </c>
      <c r="B16" s="278" t="s">
        <v>9</v>
      </c>
      <c r="C16" s="271">
        <f>SUM('SUM DYN'!AY16)</f>
        <v>0</v>
      </c>
      <c r="D16" s="271">
        <f>SUM('SUM DYN'!AZ16)</f>
        <v>0</v>
      </c>
      <c r="E16" s="271">
        <f>SUM('SUM DYN'!BA16)</f>
        <v>0</v>
      </c>
    </row>
    <row r="17" spans="1:5" ht="10.5" hidden="1" customHeight="1">
      <c r="A17" s="274">
        <v>10</v>
      </c>
      <c r="B17" s="275" t="s">
        <v>16</v>
      </c>
      <c r="C17" s="276">
        <f>SUM('SUM DYN'!AY17)</f>
        <v>0</v>
      </c>
      <c r="D17" s="276">
        <f>SUM('SUM DYN'!AZ17)</f>
        <v>0</v>
      </c>
      <c r="E17" s="276">
        <f>SUM('SUM DYN'!BA17)</f>
        <v>0</v>
      </c>
    </row>
    <row r="18" spans="1:5" ht="9.75" hidden="1" customHeight="1">
      <c r="A18" s="358">
        <v>11</v>
      </c>
      <c r="B18" s="278" t="s">
        <v>13</v>
      </c>
      <c r="C18" s="271">
        <f>SUM('SUM DYN'!AY18)</f>
        <v>0</v>
      </c>
      <c r="D18" s="271">
        <f>SUM('SUM DYN'!AZ18)</f>
        <v>0</v>
      </c>
      <c r="E18" s="271">
        <f>SUM('SUM DYN'!BA18)</f>
        <v>0</v>
      </c>
    </row>
    <row r="19" spans="1:5" ht="9.75" hidden="1" customHeight="1">
      <c r="A19" s="358">
        <v>12</v>
      </c>
      <c r="B19" s="278" t="s">
        <v>14</v>
      </c>
      <c r="C19" s="271">
        <f>SUM('SUM DYN'!AY19)</f>
        <v>0</v>
      </c>
      <c r="D19" s="271">
        <f>SUM('SUM DYN'!AZ19)</f>
        <v>0</v>
      </c>
      <c r="E19" s="271">
        <f>SUM('SUM DYN'!BA19)</f>
        <v>0</v>
      </c>
    </row>
    <row r="20" spans="1:5" ht="9.75" hidden="1" customHeight="1">
      <c r="A20" s="358">
        <v>13</v>
      </c>
      <c r="B20" s="278" t="s">
        <v>15</v>
      </c>
      <c r="C20" s="271">
        <f>SUM('SUM DYN'!AY20)</f>
        <v>0</v>
      </c>
      <c r="D20" s="271">
        <f>SUM('SUM DYN'!AZ20)</f>
        <v>0</v>
      </c>
      <c r="E20" s="271">
        <f>SUM('SUM DYN'!BA20)</f>
        <v>0</v>
      </c>
    </row>
    <row r="21" spans="1:5" ht="9.75" hidden="1" customHeight="1">
      <c r="A21" s="358">
        <v>14</v>
      </c>
      <c r="B21" s="278" t="s">
        <v>17</v>
      </c>
      <c r="C21" s="271">
        <f>SUM('SUM DYN'!AY21)</f>
        <v>0</v>
      </c>
      <c r="D21" s="271">
        <f>SUM('SUM DYN'!AZ21)</f>
        <v>0</v>
      </c>
      <c r="E21" s="271">
        <f>SUM('SUM DYN'!BA21)</f>
        <v>0</v>
      </c>
    </row>
    <row r="22" spans="1:5" ht="9.75" hidden="1" customHeight="1">
      <c r="A22" s="358">
        <v>15</v>
      </c>
      <c r="B22" s="278" t="s">
        <v>18</v>
      </c>
      <c r="C22" s="271">
        <f>SUM('SUM DYN'!AY22)</f>
        <v>0</v>
      </c>
      <c r="D22" s="271">
        <f>SUM('SUM DYN'!AZ22)</f>
        <v>0</v>
      </c>
      <c r="E22" s="271">
        <f>SUM('SUM DYN'!BA22)</f>
        <v>0</v>
      </c>
    </row>
    <row r="23" spans="1:5" ht="10.5" hidden="1" customHeight="1">
      <c r="A23" s="274">
        <v>16</v>
      </c>
      <c r="B23" s="275" t="s">
        <v>34</v>
      </c>
      <c r="C23" s="276">
        <f>SUM('SUM DYN'!AY23)</f>
        <v>0</v>
      </c>
      <c r="D23" s="276">
        <f>SUM('SUM DYN'!AZ23)</f>
        <v>0</v>
      </c>
      <c r="E23" s="276">
        <f>SUM('SUM DYN'!BA23)</f>
        <v>0</v>
      </c>
    </row>
    <row r="24" spans="1:5" ht="10.5" hidden="1" customHeight="1">
      <c r="A24" s="358">
        <v>17</v>
      </c>
      <c r="B24" s="280" t="s">
        <v>19</v>
      </c>
      <c r="C24" s="271">
        <f>SUM('SUM DYN'!AY24)</f>
        <v>0</v>
      </c>
      <c r="D24" s="271">
        <f>SUM('SUM DYN'!AZ24)</f>
        <v>0</v>
      </c>
      <c r="E24" s="271">
        <f>SUM('SUM DYN'!BA24)</f>
        <v>0</v>
      </c>
    </row>
    <row r="25" spans="1:5" ht="10.5" hidden="1" customHeight="1">
      <c r="A25" s="358">
        <v>18</v>
      </c>
      <c r="B25" s="280" t="s">
        <v>20</v>
      </c>
      <c r="C25" s="271">
        <f>SUM('SUM DYN'!AY25)</f>
        <v>0</v>
      </c>
      <c r="D25" s="271">
        <f>SUM('SUM DYN'!AZ25)</f>
        <v>0</v>
      </c>
      <c r="E25" s="271">
        <f>SUM('SUM DYN'!BA25)</f>
        <v>0</v>
      </c>
    </row>
    <row r="26" spans="1:5" ht="10.5" hidden="1" customHeight="1">
      <c r="A26" s="358">
        <v>19</v>
      </c>
      <c r="B26" s="280" t="s">
        <v>21</v>
      </c>
      <c r="C26" s="271">
        <f>SUM('SUM DYN'!AY26)</f>
        <v>0</v>
      </c>
      <c r="D26" s="271">
        <f>SUM('SUM DYN'!AZ26)</f>
        <v>0</v>
      </c>
      <c r="E26" s="271">
        <f>SUM('SUM DYN'!BA26)</f>
        <v>0</v>
      </c>
    </row>
    <row r="27" spans="1:5" ht="10.5" hidden="1" customHeight="1">
      <c r="A27" s="358">
        <v>20</v>
      </c>
      <c r="B27" s="280" t="s">
        <v>73</v>
      </c>
      <c r="C27" s="271">
        <f>SUM('SUM DYN'!AY27)</f>
        <v>0</v>
      </c>
      <c r="D27" s="271">
        <f>SUM('SUM DYN'!AZ27)</f>
        <v>0</v>
      </c>
      <c r="E27" s="271">
        <f>SUM('SUM DYN'!BA27)</f>
        <v>0</v>
      </c>
    </row>
    <row r="28" spans="1:5" ht="10.5" hidden="1" customHeight="1">
      <c r="A28" s="274">
        <v>21</v>
      </c>
      <c r="B28" s="275" t="s">
        <v>35</v>
      </c>
      <c r="C28" s="271">
        <f>SUM('SUM DYN'!AY28)</f>
        <v>0</v>
      </c>
      <c r="D28" s="271">
        <f>SUM('SUM DYN'!AZ28)</f>
        <v>0</v>
      </c>
      <c r="E28" s="271">
        <f>SUM('SUM DYN'!BA28)</f>
        <v>0</v>
      </c>
    </row>
    <row r="29" spans="1:5" ht="10.5" hidden="1" customHeight="1">
      <c r="A29" s="358">
        <v>22</v>
      </c>
      <c r="B29" s="280" t="s">
        <v>22</v>
      </c>
      <c r="C29" s="271">
        <f>SUM('SUM DYN'!AY29)</f>
        <v>0</v>
      </c>
      <c r="D29" s="271">
        <f>SUM('SUM DYN'!AZ29)</f>
        <v>0</v>
      </c>
      <c r="E29" s="271">
        <f>SUM('SUM DYN'!BA29)</f>
        <v>0</v>
      </c>
    </row>
    <row r="30" spans="1:5" ht="10.5" hidden="1" customHeight="1">
      <c r="A30" s="358">
        <v>23</v>
      </c>
      <c r="B30" s="280" t="s">
        <v>23</v>
      </c>
      <c r="C30" s="271">
        <f>SUM('SUM DYN'!AY30)</f>
        <v>0</v>
      </c>
      <c r="D30" s="271">
        <f>SUM('SUM DYN'!AZ30)</f>
        <v>0</v>
      </c>
      <c r="E30" s="271">
        <f>SUM('SUM DYN'!BA30)</f>
        <v>0</v>
      </c>
    </row>
    <row r="31" spans="1:5" ht="10.5" hidden="1" customHeight="1">
      <c r="A31" s="358">
        <v>24</v>
      </c>
      <c r="B31" s="280" t="s">
        <v>24</v>
      </c>
      <c r="C31" s="271">
        <f>SUM('SUM DYN'!AY31)</f>
        <v>0</v>
      </c>
      <c r="D31" s="271">
        <f>SUM('SUM DYN'!AZ31)</f>
        <v>0</v>
      </c>
      <c r="E31" s="271">
        <f>SUM('SUM DYN'!BA31)</f>
        <v>0</v>
      </c>
    </row>
    <row r="32" spans="1:5" ht="10.5" hidden="1" customHeight="1">
      <c r="A32" s="358">
        <v>25</v>
      </c>
      <c r="B32" s="280" t="s">
        <v>25</v>
      </c>
      <c r="C32" s="271">
        <f>SUM('SUM DYN'!AY32)</f>
        <v>0</v>
      </c>
      <c r="D32" s="271">
        <f>SUM('SUM DYN'!AZ32)</f>
        <v>0</v>
      </c>
      <c r="E32" s="271">
        <f>SUM('SUM DYN'!BA32)</f>
        <v>0</v>
      </c>
    </row>
    <row r="33" spans="1:5" ht="10.5" hidden="1" customHeight="1">
      <c r="A33" s="358">
        <v>26</v>
      </c>
      <c r="B33" s="280" t="s">
        <v>26</v>
      </c>
      <c r="C33" s="271">
        <f>SUM('SUM DYN'!AY33)</f>
        <v>0</v>
      </c>
      <c r="D33" s="271">
        <f>SUM('SUM DYN'!AZ33)</f>
        <v>0</v>
      </c>
      <c r="E33" s="271">
        <f>SUM('SUM DYN'!BA33)</f>
        <v>0</v>
      </c>
    </row>
    <row r="34" spans="1:5" ht="10.5" hidden="1" customHeight="1">
      <c r="A34" s="358">
        <v>27</v>
      </c>
      <c r="B34" s="280" t="s">
        <v>27</v>
      </c>
      <c r="C34" s="271">
        <f>SUM('SUM DYN'!AY34)</f>
        <v>0</v>
      </c>
      <c r="D34" s="271">
        <f>SUM('SUM DYN'!AZ34)</f>
        <v>0</v>
      </c>
      <c r="E34" s="271">
        <f>SUM('SUM DYN'!BA34)</f>
        <v>0</v>
      </c>
    </row>
    <row r="35" spans="1:5" ht="10.5" hidden="1" customHeight="1">
      <c r="A35" s="274">
        <v>28</v>
      </c>
      <c r="B35" s="275" t="s">
        <v>36</v>
      </c>
      <c r="C35" s="276">
        <f>SUM('SUM DYN'!AY35)</f>
        <v>0</v>
      </c>
      <c r="D35" s="276">
        <f>SUM('SUM DYN'!AZ35)</f>
        <v>0</v>
      </c>
      <c r="E35" s="276">
        <f>SUM('SUM DYN'!BA35)</f>
        <v>0</v>
      </c>
    </row>
    <row r="36" spans="1:5" ht="10.5" hidden="1" customHeight="1">
      <c r="A36" s="358">
        <v>29</v>
      </c>
      <c r="B36" s="278" t="s">
        <v>28</v>
      </c>
      <c r="C36" s="271">
        <f>SUM('SUM DYN'!AY36)</f>
        <v>0</v>
      </c>
      <c r="D36" s="271">
        <f>SUM('SUM DYN'!AZ36)</f>
        <v>0</v>
      </c>
      <c r="E36" s="271">
        <f>SUM('SUM DYN'!BA36)</f>
        <v>0</v>
      </c>
    </row>
    <row r="37" spans="1:5" ht="10.5" hidden="1" customHeight="1">
      <c r="A37" s="358">
        <v>30</v>
      </c>
      <c r="B37" s="278" t="s">
        <v>29</v>
      </c>
      <c r="C37" s="271">
        <f>SUM('SUM DYN'!AY37)</f>
        <v>0</v>
      </c>
      <c r="D37" s="271">
        <f>SUM('SUM DYN'!AZ37)</f>
        <v>0</v>
      </c>
      <c r="E37" s="271">
        <f>SUM('SUM DYN'!BA37)</f>
        <v>0</v>
      </c>
    </row>
    <row r="38" spans="1:5" ht="10.5" hidden="1" customHeight="1">
      <c r="A38" s="358">
        <v>31</v>
      </c>
      <c r="B38" s="278" t="s">
        <v>30</v>
      </c>
      <c r="C38" s="271">
        <f>SUM('SUM DYN'!AY38)</f>
        <v>0</v>
      </c>
      <c r="D38" s="271">
        <f>SUM('SUM DYN'!AZ38)</f>
        <v>0</v>
      </c>
      <c r="E38" s="271">
        <f>SUM('SUM DYN'!BA38)</f>
        <v>0</v>
      </c>
    </row>
    <row r="39" spans="1:5" ht="10.5" hidden="1" customHeight="1">
      <c r="A39" s="274">
        <v>32</v>
      </c>
      <c r="B39" s="275" t="s">
        <v>37</v>
      </c>
      <c r="C39" s="276">
        <f>SUM('SUM DYN'!AY39)</f>
        <v>0</v>
      </c>
      <c r="D39" s="276">
        <f>SUM('SUM DYN'!AZ39)</f>
        <v>0</v>
      </c>
      <c r="E39" s="276">
        <f>SUM('SUM DYN'!BA39)</f>
        <v>0</v>
      </c>
    </row>
    <row r="40" spans="1:5" ht="10.5" hidden="1" customHeight="1">
      <c r="A40" s="358">
        <v>33</v>
      </c>
      <c r="B40" s="280" t="s">
        <v>31</v>
      </c>
      <c r="C40" s="271">
        <f>SUM('SUM DYN'!AY40)</f>
        <v>0</v>
      </c>
      <c r="D40" s="271">
        <f>SUM('SUM DYN'!AZ40)</f>
        <v>0</v>
      </c>
      <c r="E40" s="271">
        <f>SUM('SUM DYN'!BA40)</f>
        <v>0</v>
      </c>
    </row>
    <row r="41" spans="1:5" ht="10.5" hidden="1" customHeight="1">
      <c r="A41" s="358">
        <v>34</v>
      </c>
      <c r="B41" s="280" t="s">
        <v>32</v>
      </c>
      <c r="C41" s="271">
        <f>SUM('SUM DYN'!AY41)</f>
        <v>0</v>
      </c>
      <c r="D41" s="271">
        <f>SUM('SUM DYN'!AZ41)</f>
        <v>0</v>
      </c>
      <c r="E41" s="271">
        <f>SUM('SUM DYN'!BA41)</f>
        <v>0</v>
      </c>
    </row>
    <row r="42" spans="1:5" ht="10.5" hidden="1" customHeight="1">
      <c r="A42" s="358">
        <v>35</v>
      </c>
      <c r="B42" s="280" t="s">
        <v>41</v>
      </c>
      <c r="C42" s="271">
        <f>SUM('SUM DYN'!AY42)</f>
        <v>0</v>
      </c>
      <c r="D42" s="271">
        <f>SUM('SUM DYN'!AZ42)</f>
        <v>0</v>
      </c>
      <c r="E42" s="271">
        <f>SUM('SUM DYN'!BA42)</f>
        <v>0</v>
      </c>
    </row>
    <row r="43" spans="1:5" ht="10.5" hidden="1" customHeight="1">
      <c r="A43" s="358">
        <v>36</v>
      </c>
      <c r="B43" s="278" t="s">
        <v>33</v>
      </c>
      <c r="C43" s="271">
        <f>SUM('SUM DYN'!AY43)</f>
        <v>0</v>
      </c>
      <c r="D43" s="271">
        <f>SUM('SUM DYN'!AZ43)</f>
        <v>0</v>
      </c>
      <c r="E43" s="271">
        <f>SUM('SUM DYN'!BA43)</f>
        <v>0</v>
      </c>
    </row>
    <row r="44" spans="1:5" ht="10.5" hidden="1" customHeight="1">
      <c r="A44" s="274">
        <v>37</v>
      </c>
      <c r="B44" s="275" t="s">
        <v>38</v>
      </c>
      <c r="C44" s="276">
        <f>SUM('SUM DYN'!AY44)</f>
        <v>0</v>
      </c>
      <c r="D44" s="276">
        <f>SUM('SUM DYN'!AZ44)</f>
        <v>0</v>
      </c>
      <c r="E44" s="276">
        <f>SUM('SUM DYN'!BA44)</f>
        <v>0</v>
      </c>
    </row>
    <row r="45" spans="1:5" ht="10.5" hidden="1" customHeight="1">
      <c r="A45" s="358">
        <v>38</v>
      </c>
      <c r="B45" s="278" t="s">
        <v>40</v>
      </c>
      <c r="C45" s="271">
        <f>SUM('SUM DYN'!AY45)</f>
        <v>0</v>
      </c>
      <c r="D45" s="271">
        <f>SUM('SUM DYN'!AZ45)</f>
        <v>0</v>
      </c>
      <c r="E45" s="271">
        <f>SUM('SUM DYN'!BA45)</f>
        <v>0</v>
      </c>
    </row>
    <row r="46" spans="1:5" ht="10.5" hidden="1" customHeight="1">
      <c r="A46" s="358">
        <v>39</v>
      </c>
      <c r="B46" s="278" t="s">
        <v>39</v>
      </c>
      <c r="C46" s="271">
        <f>SUM('SUM DYN'!AY46)</f>
        <v>0</v>
      </c>
      <c r="D46" s="271">
        <f>SUM('SUM DYN'!AZ46)</f>
        <v>0</v>
      </c>
      <c r="E46" s="271">
        <f>SUM('SUM DYN'!BA46)</f>
        <v>0</v>
      </c>
    </row>
    <row r="47" spans="1:5" ht="10.5" hidden="1" customHeight="1">
      <c r="A47" s="358">
        <v>40</v>
      </c>
      <c r="B47" s="278" t="s">
        <v>42</v>
      </c>
      <c r="C47" s="271">
        <f>SUM('SUM DYN'!AY47)</f>
        <v>0</v>
      </c>
      <c r="D47" s="271">
        <f>SUM('SUM DYN'!AZ47)</f>
        <v>0</v>
      </c>
      <c r="E47" s="271">
        <f>SUM('SUM DYN'!BA47)</f>
        <v>0</v>
      </c>
    </row>
    <row r="48" spans="1:5" ht="10.5" customHeight="1">
      <c r="A48" s="274">
        <v>41</v>
      </c>
      <c r="B48" s="275" t="s">
        <v>43</v>
      </c>
      <c r="C48" s="276">
        <f>SUM('SUM DYN'!AY48)</f>
        <v>1654887900</v>
      </c>
      <c r="D48" s="276">
        <f>SUM('SUM DYN'!AZ48)</f>
        <v>179018124</v>
      </c>
      <c r="E48" s="276">
        <f>SUM('SUM DYN'!BA48)</f>
        <v>-1475869776</v>
      </c>
    </row>
    <row r="49" spans="1:5" ht="10.5" customHeight="1">
      <c r="A49" s="358">
        <v>42</v>
      </c>
      <c r="B49" s="280" t="s">
        <v>74</v>
      </c>
      <c r="C49" s="271">
        <f>SUM('SUM DYN'!AY49)</f>
        <v>1654887900</v>
      </c>
      <c r="D49" s="271">
        <f>SUM('SUM DYN'!AZ49)</f>
        <v>179018124</v>
      </c>
      <c r="E49" s="271">
        <f>SUM('SUM DYN'!BA49)</f>
        <v>-1475869776</v>
      </c>
    </row>
    <row r="50" spans="1:5" ht="10.5" hidden="1" customHeight="1">
      <c r="A50" s="358">
        <v>43</v>
      </c>
      <c r="B50" s="278" t="s">
        <v>44</v>
      </c>
      <c r="C50" s="271">
        <f>SUM('SUM DYN'!AY50)</f>
        <v>0</v>
      </c>
      <c r="D50" s="271">
        <f>SUM('SUM DYN'!AZ50)</f>
        <v>0</v>
      </c>
      <c r="E50" s="271">
        <f>SUM('SUM DYN'!BA50)</f>
        <v>0</v>
      </c>
    </row>
    <row r="51" spans="1:5" ht="10.5" hidden="1" customHeight="1">
      <c r="A51" s="358">
        <v>44</v>
      </c>
      <c r="B51" s="278" t="s">
        <v>45</v>
      </c>
      <c r="C51" s="271">
        <f>SUM('SUM DYN'!AY51)</f>
        <v>0</v>
      </c>
      <c r="D51" s="271">
        <f>SUM('SUM DYN'!AZ51)</f>
        <v>0</v>
      </c>
      <c r="E51" s="271">
        <f>SUM('SUM DYN'!BA51)</f>
        <v>0</v>
      </c>
    </row>
    <row r="52" spans="1:5" ht="10.5" hidden="1" customHeight="1">
      <c r="A52" s="358">
        <v>45</v>
      </c>
      <c r="B52" s="278" t="s">
        <v>51</v>
      </c>
      <c r="C52" s="271">
        <f>SUM('SUM DYN'!AY52)</f>
        <v>0</v>
      </c>
      <c r="D52" s="271">
        <f>SUM('SUM DYN'!AZ52)</f>
        <v>0</v>
      </c>
      <c r="E52" s="271">
        <f>SUM('SUM DYN'!BA52)</f>
        <v>0</v>
      </c>
    </row>
    <row r="53" spans="1:5" ht="10.5" hidden="1" customHeight="1">
      <c r="A53" s="358">
        <v>46</v>
      </c>
      <c r="B53" s="278" t="s">
        <v>46</v>
      </c>
      <c r="C53" s="271">
        <f>SUM('SUM DYN'!AY53)</f>
        <v>0</v>
      </c>
      <c r="D53" s="271">
        <f>SUM('SUM DYN'!AZ53)</f>
        <v>0</v>
      </c>
      <c r="E53" s="271">
        <f>SUM('SUM DYN'!BA53)</f>
        <v>0</v>
      </c>
    </row>
    <row r="54" spans="1:5" ht="10.5" hidden="1" customHeight="1">
      <c r="A54" s="358">
        <v>47</v>
      </c>
      <c r="B54" s="278" t="s">
        <v>47</v>
      </c>
      <c r="C54" s="271">
        <f>SUM('SUM DYN'!AY54)</f>
        <v>0</v>
      </c>
      <c r="D54" s="271">
        <f>SUM('SUM DYN'!AZ54)</f>
        <v>0</v>
      </c>
      <c r="E54" s="271">
        <f>SUM('SUM DYN'!BA54)</f>
        <v>0</v>
      </c>
    </row>
    <row r="55" spans="1:5" ht="10.5" hidden="1" customHeight="1">
      <c r="A55" s="358">
        <v>48</v>
      </c>
      <c r="B55" s="278" t="s">
        <v>48</v>
      </c>
      <c r="C55" s="271">
        <f>SUM('SUM DYN'!AY55)</f>
        <v>0</v>
      </c>
      <c r="D55" s="271">
        <f>SUM('SUM DYN'!AZ55)</f>
        <v>0</v>
      </c>
      <c r="E55" s="271">
        <f>SUM('SUM DYN'!BA55)</f>
        <v>0</v>
      </c>
    </row>
    <row r="56" spans="1:5" ht="10.5" hidden="1" customHeight="1">
      <c r="A56" s="358">
        <v>49</v>
      </c>
      <c r="B56" s="278" t="s">
        <v>49</v>
      </c>
      <c r="C56" s="271">
        <f>SUM('SUM DYN'!AY56)</f>
        <v>0</v>
      </c>
      <c r="D56" s="271">
        <f>SUM('SUM DYN'!AZ56)</f>
        <v>0</v>
      </c>
      <c r="E56" s="271">
        <f>SUM('SUM DYN'!BA56)</f>
        <v>0</v>
      </c>
    </row>
    <row r="57" spans="1:5" ht="10.5" hidden="1" customHeight="1">
      <c r="A57" s="358">
        <v>50</v>
      </c>
      <c r="B57" s="278" t="s">
        <v>50</v>
      </c>
      <c r="C57" s="271">
        <f>SUM('SUM DYN'!AY57)</f>
        <v>0</v>
      </c>
      <c r="D57" s="271">
        <f>SUM('SUM DYN'!AZ57)</f>
        <v>0</v>
      </c>
      <c r="E57" s="271">
        <f>SUM('SUM DYN'!BA57)</f>
        <v>0</v>
      </c>
    </row>
    <row r="58" spans="1:5" ht="10.5" customHeight="1">
      <c r="A58" s="274">
        <v>51</v>
      </c>
      <c r="B58" s="275" t="s">
        <v>52</v>
      </c>
      <c r="C58" s="276">
        <f>SUM('SUM DYN'!AY58)</f>
        <v>180000000</v>
      </c>
      <c r="D58" s="276">
        <f>SUM('SUM DYN'!AZ58)</f>
        <v>0</v>
      </c>
      <c r="E58" s="276">
        <f>SUM('SUM DYN'!BA58)</f>
        <v>-180000000</v>
      </c>
    </row>
    <row r="59" spans="1:5" ht="10.5" customHeight="1">
      <c r="A59" s="358">
        <v>52</v>
      </c>
      <c r="B59" s="281" t="s">
        <v>75</v>
      </c>
      <c r="C59" s="271">
        <f>SUM('SUM DYN'!AY59)</f>
        <v>180000000</v>
      </c>
      <c r="D59" s="271">
        <f>SUM('SUM DYN'!AZ59)</f>
        <v>0</v>
      </c>
      <c r="E59" s="271">
        <f>SUM('SUM DYN'!BA59)</f>
        <v>-180000000</v>
      </c>
    </row>
    <row r="60" spans="1:5" ht="10.5" hidden="1" customHeight="1">
      <c r="A60" s="358">
        <v>53</v>
      </c>
      <c r="B60" s="281" t="s">
        <v>53</v>
      </c>
      <c r="C60" s="271">
        <f>SUM('SUM DYN'!AY60)</f>
        <v>0</v>
      </c>
      <c r="D60" s="271">
        <f>SUM('SUM DYN'!AZ60)</f>
        <v>0</v>
      </c>
      <c r="E60" s="271">
        <f>SUM('SUM DYN'!BA60)</f>
        <v>0</v>
      </c>
    </row>
    <row r="61" spans="1:5" ht="10.5" hidden="1" customHeight="1">
      <c r="A61" s="358"/>
      <c r="B61" s="275" t="s">
        <v>264</v>
      </c>
      <c r="C61" s="271">
        <f>SUM('SUM DYN'!AY61)</f>
        <v>0</v>
      </c>
      <c r="D61" s="271">
        <f>SUM('SUM DYN'!AZ61)</f>
        <v>0</v>
      </c>
      <c r="E61" s="271">
        <f>SUM('SUM DYN'!BA61)</f>
        <v>0</v>
      </c>
    </row>
    <row r="62" spans="1:5" ht="10.5" hidden="1" customHeight="1">
      <c r="A62" s="358"/>
      <c r="B62" s="278" t="s">
        <v>265</v>
      </c>
      <c r="C62" s="271">
        <f>SUM('SUM DYN'!AY62)</f>
        <v>0</v>
      </c>
      <c r="D62" s="271">
        <f>SUM('SUM DYN'!AZ62)</f>
        <v>0</v>
      </c>
      <c r="E62" s="271">
        <f>SUM('SUM DYN'!BA62)</f>
        <v>0</v>
      </c>
    </row>
    <row r="63" spans="1:5" ht="10.5" hidden="1" customHeight="1">
      <c r="A63" s="274">
        <v>54</v>
      </c>
      <c r="B63" s="275" t="s">
        <v>77</v>
      </c>
      <c r="C63" s="276">
        <f>SUM('SUM DYN'!AY63)</f>
        <v>0</v>
      </c>
      <c r="D63" s="276">
        <f>SUM('SUM DYN'!AZ63)</f>
        <v>0</v>
      </c>
      <c r="E63" s="276">
        <f>SUM('SUM DYN'!BA63)</f>
        <v>0</v>
      </c>
    </row>
    <row r="64" spans="1:5" ht="10.5" hidden="1" customHeight="1">
      <c r="A64" s="358">
        <v>55</v>
      </c>
      <c r="B64" s="281" t="s">
        <v>54</v>
      </c>
      <c r="C64" s="271">
        <f>SUM('SUM DYN'!AY64)</f>
        <v>0</v>
      </c>
      <c r="D64" s="271">
        <f>SUM('SUM DYN'!AZ64)</f>
        <v>0</v>
      </c>
      <c r="E64" s="271">
        <f>SUM('SUM DYN'!BA64)</f>
        <v>0</v>
      </c>
    </row>
    <row r="65" spans="1:15" ht="10.5" hidden="1" customHeight="1">
      <c r="A65" s="358">
        <v>56</v>
      </c>
      <c r="B65" s="281" t="s">
        <v>55</v>
      </c>
      <c r="C65" s="271">
        <f>SUM('SUM DYN'!AY65)</f>
        <v>0</v>
      </c>
      <c r="D65" s="271">
        <f>SUM('SUM DYN'!AZ65)</f>
        <v>0</v>
      </c>
      <c r="E65" s="271">
        <f>SUM('SUM DYN'!BA65)</f>
        <v>0</v>
      </c>
    </row>
    <row r="66" spans="1:15" ht="10.5" hidden="1" customHeight="1">
      <c r="A66" s="274">
        <v>57</v>
      </c>
      <c r="B66" s="275" t="s">
        <v>78</v>
      </c>
      <c r="C66" s="276">
        <f>SUM('SUM DYN'!AY66)</f>
        <v>0</v>
      </c>
      <c r="D66" s="276">
        <f>SUM('SUM DYN'!AZ66)</f>
        <v>0</v>
      </c>
      <c r="E66" s="276">
        <f>SUM('SUM DYN'!BA66)</f>
        <v>0</v>
      </c>
    </row>
    <row r="67" spans="1:15" ht="10.5" hidden="1" customHeight="1">
      <c r="A67" s="358">
        <v>58</v>
      </c>
      <c r="B67" s="281" t="s">
        <v>90</v>
      </c>
      <c r="C67" s="271">
        <f>SUM('SUM DYN'!AY67)</f>
        <v>0</v>
      </c>
      <c r="D67" s="271">
        <f>SUM('SUM DYN'!AZ67)</f>
        <v>0</v>
      </c>
      <c r="E67" s="271">
        <f>SUM('SUM DYN'!BA67)</f>
        <v>0</v>
      </c>
    </row>
    <row r="68" spans="1:15" ht="10.5" hidden="1" customHeight="1">
      <c r="A68" s="358">
        <v>59</v>
      </c>
      <c r="B68" s="281" t="s">
        <v>85</v>
      </c>
      <c r="C68" s="271">
        <f>SUM('SUM DYN'!AY68)</f>
        <v>0</v>
      </c>
      <c r="D68" s="271">
        <f>SUM('SUM DYN'!AZ68)</f>
        <v>0</v>
      </c>
      <c r="E68" s="271">
        <f>SUM('SUM DYN'!BA68)</f>
        <v>0</v>
      </c>
    </row>
    <row r="69" spans="1:15" s="32" customFormat="1" ht="10.5" hidden="1" customHeight="1">
      <c r="A69" s="274"/>
      <c r="B69" s="384" t="s">
        <v>270</v>
      </c>
      <c r="C69" s="271">
        <f>SUM('SUM DYN'!AY69)</f>
        <v>0</v>
      </c>
      <c r="D69" s="271">
        <f>SUM('SUM DYN'!AZ69)</f>
        <v>0</v>
      </c>
      <c r="E69" s="271">
        <f>SUM('SUM DYN'!BA69)</f>
        <v>0</v>
      </c>
      <c r="F69" s="271"/>
      <c r="G69" s="271"/>
      <c r="H69" s="271"/>
      <c r="I69" s="271"/>
      <c r="J69" s="271"/>
      <c r="K69" s="271"/>
      <c r="L69" s="285">
        <f t="shared" ref="L69" si="0">SUM(C69+F69+I69)</f>
        <v>0</v>
      </c>
      <c r="M69" s="285"/>
      <c r="N69" s="285"/>
      <c r="O69" s="286"/>
    </row>
    <row r="70" spans="1:15" ht="10.5" hidden="1" customHeight="1">
      <c r="A70" s="358">
        <v>60</v>
      </c>
      <c r="B70" s="281" t="s">
        <v>56</v>
      </c>
      <c r="C70" s="271">
        <f>SUM('SUM DYN'!AY70)</f>
        <v>0</v>
      </c>
      <c r="D70" s="271">
        <f>SUM('SUM DYN'!AZ70)</f>
        <v>0</v>
      </c>
      <c r="E70" s="271">
        <f>SUM('SUM DYN'!BA70)</f>
        <v>0</v>
      </c>
    </row>
    <row r="71" spans="1:15" ht="10.5" hidden="1" customHeight="1">
      <c r="A71" s="358">
        <v>61</v>
      </c>
      <c r="B71" s="278" t="s">
        <v>57</v>
      </c>
      <c r="C71" s="271">
        <f>SUM('SUM DYN'!AY71)</f>
        <v>0</v>
      </c>
      <c r="D71" s="271">
        <f>SUM('SUM DYN'!AZ71)</f>
        <v>0</v>
      </c>
      <c r="E71" s="271">
        <f>SUM('SUM DYN'!BA71)</f>
        <v>0</v>
      </c>
    </row>
    <row r="72" spans="1:15" ht="10.5" hidden="1" customHeight="1">
      <c r="A72" s="358">
        <v>62</v>
      </c>
      <c r="B72" s="278" t="s">
        <v>58</v>
      </c>
      <c r="C72" s="271">
        <f>SUM('SUM DYN'!AY72)</f>
        <v>0</v>
      </c>
      <c r="D72" s="271">
        <f>SUM('SUM DYN'!AZ72)</f>
        <v>0</v>
      </c>
      <c r="E72" s="271">
        <f>SUM('SUM DYN'!BA72)</f>
        <v>0</v>
      </c>
    </row>
    <row r="73" spans="1:15" ht="10.5" hidden="1" customHeight="1">
      <c r="A73" s="358">
        <v>63</v>
      </c>
      <c r="B73" s="278" t="s">
        <v>59</v>
      </c>
      <c r="C73" s="271">
        <f>SUM('SUM DYN'!AY73)</f>
        <v>0</v>
      </c>
      <c r="D73" s="271">
        <f>SUM('SUM DYN'!AZ73)</f>
        <v>0</v>
      </c>
      <c r="E73" s="271">
        <f>SUM('SUM DYN'!BA73)</f>
        <v>0</v>
      </c>
    </row>
    <row r="74" spans="1:15" ht="10.5" hidden="1" customHeight="1">
      <c r="A74" s="358">
        <v>64</v>
      </c>
      <c r="B74" s="278" t="s">
        <v>60</v>
      </c>
      <c r="C74" s="271">
        <f>SUM('SUM DYN'!AY74)</f>
        <v>0</v>
      </c>
      <c r="D74" s="271">
        <f>SUM('SUM DYN'!AZ74)</f>
        <v>0</v>
      </c>
      <c r="E74" s="271">
        <f>SUM('SUM DYN'!BA74)</f>
        <v>0</v>
      </c>
    </row>
    <row r="75" spans="1:15" ht="10.5" hidden="1" customHeight="1">
      <c r="A75" s="274">
        <v>65</v>
      </c>
      <c r="B75" s="275" t="s">
        <v>61</v>
      </c>
      <c r="C75" s="276">
        <f>SUM('SUM DYN'!AY75)</f>
        <v>0</v>
      </c>
      <c r="D75" s="276">
        <f>SUM('SUM DYN'!AZ75)</f>
        <v>0</v>
      </c>
      <c r="E75" s="276">
        <f>SUM('SUM DYN'!BA75)</f>
        <v>0</v>
      </c>
    </row>
    <row r="76" spans="1:15" ht="10.5" hidden="1" customHeight="1">
      <c r="A76" s="358">
        <v>66</v>
      </c>
      <c r="B76" s="281" t="s">
        <v>260</v>
      </c>
      <c r="C76" s="271">
        <f>SUM('SUM DYN'!AY76)</f>
        <v>0</v>
      </c>
      <c r="D76" s="271">
        <f>SUM('SUM DYN'!AZ76)</f>
        <v>0</v>
      </c>
      <c r="E76" s="271">
        <f>SUM('SUM DYN'!BA76)</f>
        <v>0</v>
      </c>
    </row>
    <row r="77" spans="1:15" ht="10.5" hidden="1" customHeight="1">
      <c r="A77" s="358">
        <v>67</v>
      </c>
      <c r="B77" s="281" t="s">
        <v>261</v>
      </c>
      <c r="C77" s="271">
        <f>SUM('SUM DYN'!AY77)</f>
        <v>0</v>
      </c>
      <c r="D77" s="271">
        <f>SUM('SUM DYN'!AZ77)</f>
        <v>0</v>
      </c>
      <c r="E77" s="271">
        <f>SUM('SUM DYN'!BA77)</f>
        <v>0</v>
      </c>
    </row>
    <row r="78" spans="1:15" s="32" customFormat="1" ht="10.5" customHeight="1">
      <c r="A78" s="274">
        <v>69</v>
      </c>
      <c r="B78" s="281" t="s">
        <v>269</v>
      </c>
      <c r="C78" s="271">
        <f>SUM('SUM DYN'!AY79)</f>
        <v>1834887900</v>
      </c>
      <c r="D78" s="271">
        <f>SUM('SUM DYN'!AZ79)</f>
        <v>2488354277.04</v>
      </c>
      <c r="E78" s="271">
        <f>SUM('SUM DYN'!BA79)</f>
        <v>653466377.04000008</v>
      </c>
      <c r="F78" s="271">
        <f>SUM(онхс!C75)</f>
        <v>0</v>
      </c>
      <c r="G78" s="271">
        <f>SUM(онхс!D75)</f>
        <v>0</v>
      </c>
      <c r="H78" s="271">
        <f>SUM(онхс!E75)</f>
        <v>0</v>
      </c>
      <c r="I78" s="271">
        <f>SUM(Sheet11!C75)</f>
        <v>0</v>
      </c>
      <c r="J78" s="271">
        <f>SUM(Sheet11!D75)</f>
        <v>0</v>
      </c>
      <c r="K78" s="271">
        <f>SUM(Sheet11!E75)</f>
        <v>0</v>
      </c>
      <c r="L78" s="285">
        <f t="shared" ref="L78:N78" si="1">SUM(C78+F78+I78)</f>
        <v>1834887900</v>
      </c>
      <c r="M78" s="285">
        <f t="shared" si="1"/>
        <v>2488354277.04</v>
      </c>
      <c r="N78" s="285">
        <f t="shared" si="1"/>
        <v>653466377.04000008</v>
      </c>
      <c r="O78" s="286">
        <f>M78/L78*100</f>
        <v>135.61342232623582</v>
      </c>
    </row>
    <row r="79" spans="1:15" ht="10.5" customHeight="1">
      <c r="A79" s="274">
        <v>68</v>
      </c>
      <c r="B79" s="275" t="s">
        <v>62</v>
      </c>
      <c r="C79" s="276">
        <f>SUM('SUM DYN'!AY79)</f>
        <v>1834887900</v>
      </c>
      <c r="D79" s="276">
        <f>SUM('SUM DYN'!AZ79)</f>
        <v>2488354277.04</v>
      </c>
      <c r="E79" s="276">
        <f>SUM('SUM DYN'!BA79)</f>
        <v>653466377.04000008</v>
      </c>
    </row>
    <row r="80" spans="1:15" ht="9.75" customHeight="1">
      <c r="A80" s="358">
        <v>69</v>
      </c>
      <c r="B80" s="278" t="s">
        <v>64</v>
      </c>
      <c r="C80" s="271">
        <f>SUM('SUM DYN'!AY80)</f>
        <v>417500000</v>
      </c>
      <c r="D80" s="271">
        <f>SUM('SUM DYN'!AZ80)</f>
        <v>576659887.53999996</v>
      </c>
      <c r="E80" s="271">
        <f>SUM('SUM DYN'!BA80)</f>
        <v>159159887.53999999</v>
      </c>
    </row>
    <row r="81" spans="1:5" ht="9.75" customHeight="1">
      <c r="A81" s="358">
        <v>70</v>
      </c>
      <c r="B81" s="278" t="s">
        <v>63</v>
      </c>
      <c r="C81" s="271">
        <f>SUM('SUM DYN'!AY81)</f>
        <v>39500000</v>
      </c>
      <c r="D81" s="271">
        <f>SUM('SUM DYN'!AZ81)</f>
        <v>83984913</v>
      </c>
      <c r="E81" s="271">
        <f>SUM('SUM DYN'!BA81)</f>
        <v>44484913</v>
      </c>
    </row>
    <row r="82" spans="1:5" ht="9.75" customHeight="1">
      <c r="A82" s="358">
        <v>71</v>
      </c>
      <c r="B82" s="278" t="s">
        <v>76</v>
      </c>
      <c r="C82" s="271">
        <f>SUM('SUM DYN'!AY82)</f>
        <v>1377887900</v>
      </c>
      <c r="D82" s="271">
        <f>SUM('SUM DYN'!AZ82)</f>
        <v>1827709476.4999998</v>
      </c>
      <c r="E82" s="271">
        <f>SUM('SUM DYN'!BA82)</f>
        <v>449821576.50000006</v>
      </c>
    </row>
    <row r="83" spans="1:5" ht="9.75" hidden="1" customHeight="1">
      <c r="A83" s="358">
        <v>72</v>
      </c>
      <c r="B83" s="278" t="s">
        <v>175</v>
      </c>
      <c r="C83" s="271">
        <f>SUM('SUM DYN'!AY83)</f>
        <v>0</v>
      </c>
      <c r="D83" s="271">
        <f>SUM('SUM DYN'!AZ83)</f>
        <v>0</v>
      </c>
      <c r="E83" s="271">
        <f>SUM('SUM DYN'!BA83)</f>
        <v>0</v>
      </c>
    </row>
    <row r="84" spans="1:5" ht="9.75" hidden="1" customHeight="1">
      <c r="A84" s="358">
        <v>73</v>
      </c>
      <c r="B84" s="278" t="s">
        <v>65</v>
      </c>
      <c r="C84" s="271">
        <f>SUM('SUM DYN'!AY84)</f>
        <v>0</v>
      </c>
      <c r="D84" s="271">
        <f>SUM('SUM DYN'!AZ84)</f>
        <v>0</v>
      </c>
      <c r="E84" s="271">
        <f>SUM('SUM DYN'!BA84)</f>
        <v>0</v>
      </c>
    </row>
    <row r="85" spans="1:5" ht="9.75" customHeight="1">
      <c r="A85" s="358">
        <v>74</v>
      </c>
      <c r="B85" s="278" t="s">
        <v>66</v>
      </c>
      <c r="C85" s="271">
        <f>SUM('SUM DYN'!AY85)</f>
        <v>0</v>
      </c>
      <c r="D85" s="271">
        <f>SUM('SUM DYN'!AZ85)</f>
        <v>0</v>
      </c>
      <c r="E85" s="271">
        <f>SUM('SUM DYN'!BA85)</f>
        <v>0</v>
      </c>
    </row>
    <row r="86" spans="1:5" ht="10.5" customHeight="1">
      <c r="A86" s="358">
        <v>75</v>
      </c>
      <c r="B86" s="278" t="s">
        <v>182</v>
      </c>
      <c r="C86" s="271">
        <f>SUM('SUM DYN'!AY86)</f>
        <v>0</v>
      </c>
      <c r="D86" s="271">
        <f>SUM('SUM DYN'!AZ86)</f>
        <v>0</v>
      </c>
      <c r="E86" s="271">
        <f>SUM('SUM DYN'!BA86)</f>
        <v>0</v>
      </c>
    </row>
    <row r="87" spans="1:5" ht="10.5" customHeight="1">
      <c r="A87" s="358">
        <v>76</v>
      </c>
      <c r="B87" s="268" t="s">
        <v>67</v>
      </c>
      <c r="C87" s="271">
        <f>SUM('SUM DYN'!AY87)</f>
        <v>0</v>
      </c>
      <c r="D87" s="271">
        <f>SUM('SUM DYN'!AZ87)</f>
        <v>0</v>
      </c>
      <c r="E87" s="271">
        <f>SUM('SUM DYN'!BA87)</f>
        <v>0</v>
      </c>
    </row>
    <row r="88" spans="1:5" ht="10.5" customHeight="1">
      <c r="A88" s="274">
        <v>77</v>
      </c>
      <c r="B88" s="275" t="s">
        <v>68</v>
      </c>
      <c r="C88" s="276">
        <f>SUM('SUM DYN'!AY88)</f>
        <v>0</v>
      </c>
      <c r="D88" s="276">
        <f>SUM('SUM DYN'!AZ88)</f>
        <v>0</v>
      </c>
      <c r="E88" s="276">
        <f>SUM('SUM DYN'!BA88)</f>
        <v>0</v>
      </c>
    </row>
    <row r="89" spans="1:5" ht="9" customHeight="1">
      <c r="A89" s="358">
        <v>78</v>
      </c>
      <c r="B89" s="268" t="s">
        <v>69</v>
      </c>
      <c r="C89" s="271">
        <f>SUM('SUM DYN'!AY89)</f>
        <v>0</v>
      </c>
      <c r="D89" s="271">
        <f>SUM('SUM DYN'!AZ89)</f>
        <v>0</v>
      </c>
      <c r="E89" s="271">
        <f>SUM('SUM DYN'!BA89)</f>
        <v>0</v>
      </c>
    </row>
    <row r="90" spans="1:5" ht="9" customHeight="1">
      <c r="A90" s="358">
        <v>79</v>
      </c>
      <c r="B90" s="268" t="s">
        <v>70</v>
      </c>
      <c r="C90" s="271">
        <f>SUM('SUM DYN'!AY90)</f>
        <v>0</v>
      </c>
      <c r="D90" s="271">
        <f>SUM('SUM DYN'!AZ90)</f>
        <v>0</v>
      </c>
      <c r="E90" s="271">
        <f>SUM('SUM DYN'!BA90)</f>
        <v>0</v>
      </c>
    </row>
    <row r="91" spans="1:5" ht="9" customHeight="1">
      <c r="A91" s="358">
        <v>80</v>
      </c>
      <c r="B91" s="268" t="s">
        <v>71</v>
      </c>
      <c r="C91" s="271">
        <f>SUM('SUM DYN'!AY91)</f>
        <v>0</v>
      </c>
      <c r="D91" s="271">
        <f>SUM('SUM DYN'!AZ91)</f>
        <v>0</v>
      </c>
      <c r="E91" s="271">
        <f>SUM('SUM DYN'!BA91)</f>
        <v>0</v>
      </c>
    </row>
    <row r="92" spans="1:5" ht="9" customHeight="1">
      <c r="A92" s="358">
        <v>81</v>
      </c>
      <c r="B92" s="268" t="s">
        <v>72</v>
      </c>
      <c r="C92" s="271">
        <f>SUM('SUM DYN'!AY92)</f>
        <v>0</v>
      </c>
      <c r="D92" s="271">
        <f>SUM('SUM DYN'!AZ92)</f>
        <v>0</v>
      </c>
      <c r="E92" s="271">
        <f>SUM('SUM DYN'!BA92)</f>
        <v>0</v>
      </c>
    </row>
    <row r="93" spans="1:5">
      <c r="A93" s="274">
        <v>82</v>
      </c>
      <c r="B93" s="275" t="s">
        <v>123</v>
      </c>
      <c r="C93" s="276">
        <f>SUM('SUM DYN'!AY93)</f>
        <v>0</v>
      </c>
      <c r="D93" s="276">
        <f>SUM('SUM DYN'!AZ93)</f>
        <v>0</v>
      </c>
      <c r="E93" s="276">
        <f>SUM('SUM DYN'!BA93)</f>
        <v>0</v>
      </c>
    </row>
    <row r="94" spans="1:5">
      <c r="A94" s="358">
        <v>83</v>
      </c>
      <c r="B94" s="268" t="s">
        <v>124</v>
      </c>
      <c r="C94" s="271">
        <f>SUM('SUM DYN'!AY94)</f>
        <v>0</v>
      </c>
      <c r="D94" s="271">
        <f>SUM('SUM DYN'!AZ94)</f>
        <v>0</v>
      </c>
      <c r="E94" s="271">
        <f>SUM('SUM DYN'!BA94)</f>
        <v>0</v>
      </c>
    </row>
    <row r="95" spans="1:5">
      <c r="A95" s="358">
        <v>84</v>
      </c>
      <c r="B95" s="268" t="s">
        <v>185</v>
      </c>
      <c r="C95" s="271">
        <f>SUM('SUM DYN'!AY95)</f>
        <v>0</v>
      </c>
      <c r="D95" s="271">
        <f>SUM('SUM DYN'!AZ95)</f>
        <v>0</v>
      </c>
      <c r="E95" s="271">
        <f>SUM('SUM DYN'!BA95)</f>
        <v>0</v>
      </c>
    </row>
    <row r="96" spans="1:5">
      <c r="A96" s="358">
        <v>85</v>
      </c>
      <c r="B96" s="268" t="s">
        <v>186</v>
      </c>
      <c r="C96" s="271">
        <f>SUM('SUM DYN'!AY96)</f>
        <v>0</v>
      </c>
      <c r="D96" s="271">
        <f>SUM('SUM DYN'!AZ96)</f>
        <v>0</v>
      </c>
      <c r="E96" s="271">
        <f>SUM('SUM DYN'!BA96)</f>
        <v>0</v>
      </c>
    </row>
    <row r="97" spans="1:5">
      <c r="A97" s="358">
        <v>86</v>
      </c>
      <c r="B97" s="268" t="s">
        <v>187</v>
      </c>
      <c r="C97" s="271">
        <f>SUM('SUM DYN'!AY97)</f>
        <v>0</v>
      </c>
      <c r="D97" s="271">
        <f>SUM('SUM DYN'!AZ97)</f>
        <v>0</v>
      </c>
      <c r="E97" s="271">
        <f>SUM('SUM DYN'!BA97)</f>
        <v>0</v>
      </c>
    </row>
    <row r="98" spans="1:5">
      <c r="A98" s="358">
        <v>87</v>
      </c>
      <c r="B98" s="268" t="s">
        <v>188</v>
      </c>
      <c r="C98" s="271">
        <f>SUM('SUM DYN'!AY98)</f>
        <v>0</v>
      </c>
      <c r="D98" s="271">
        <f>SUM('SUM DYN'!AZ98)</f>
        <v>0</v>
      </c>
      <c r="E98" s="271">
        <f>SUM('SUM DYN'!BA98)</f>
        <v>0</v>
      </c>
    </row>
    <row r="99" spans="1:5">
      <c r="A99" s="274">
        <v>88</v>
      </c>
      <c r="B99" s="275" t="s">
        <v>125</v>
      </c>
      <c r="C99" s="276">
        <f>SUM('SUM DYN'!AY99)</f>
        <v>0</v>
      </c>
      <c r="D99" s="276">
        <f>SUM('SUM DYN'!AZ99)</f>
        <v>0</v>
      </c>
      <c r="E99" s="276">
        <f>SUM('SUM DYN'!BA99)</f>
        <v>0</v>
      </c>
    </row>
    <row r="100" spans="1:5">
      <c r="A100" s="358">
        <v>89</v>
      </c>
      <c r="B100" s="268" t="s">
        <v>189</v>
      </c>
      <c r="C100" s="271">
        <f>SUM('SUM DYN'!AY100)</f>
        <v>0</v>
      </c>
      <c r="D100" s="271">
        <f>SUM('SUM DYN'!AZ100)</f>
        <v>0</v>
      </c>
      <c r="E100" s="271">
        <f>SUM('SUM DYN'!BA100)</f>
        <v>0</v>
      </c>
    </row>
    <row r="101" spans="1:5">
      <c r="A101" s="358">
        <v>90</v>
      </c>
      <c r="B101" s="268" t="s">
        <v>190</v>
      </c>
      <c r="C101" s="271">
        <f>SUM('SUM DYN'!AY101)</f>
        <v>0</v>
      </c>
      <c r="D101" s="271">
        <f>SUM('SUM DYN'!AZ101)</f>
        <v>0</v>
      </c>
      <c r="E101" s="271">
        <f>SUM('SUM DYN'!BA101)</f>
        <v>0</v>
      </c>
    </row>
    <row r="102" spans="1:5">
      <c r="A102" s="358">
        <v>91</v>
      </c>
      <c r="B102" s="268" t="s">
        <v>191</v>
      </c>
      <c r="C102" s="271">
        <f>SUM('SUM DYN'!AY102)</f>
        <v>0</v>
      </c>
      <c r="D102" s="271">
        <f>SUM('SUM DYN'!AZ102)</f>
        <v>0</v>
      </c>
      <c r="E102" s="271">
        <f>SUM('SUM DYN'!BA102)</f>
        <v>0</v>
      </c>
    </row>
    <row r="103" spans="1:5">
      <c r="A103" s="358">
        <v>92</v>
      </c>
      <c r="B103" s="268" t="s">
        <v>192</v>
      </c>
      <c r="C103" s="271">
        <f>SUM('SUM DYN'!AY103)</f>
        <v>0</v>
      </c>
      <c r="D103" s="271">
        <f>SUM('SUM DYN'!AZ103)</f>
        <v>0</v>
      </c>
      <c r="E103" s="271">
        <f>SUM('SUM DYN'!BA103)</f>
        <v>0</v>
      </c>
    </row>
    <row r="104" spans="1:5">
      <c r="A104" s="358">
        <v>93</v>
      </c>
      <c r="B104" s="268" t="s">
        <v>193</v>
      </c>
      <c r="C104" s="271">
        <f>SUM('SUM DYN'!AY104)</f>
        <v>0</v>
      </c>
      <c r="D104" s="271">
        <f>SUM('SUM DYN'!AZ104)</f>
        <v>0</v>
      </c>
      <c r="E104" s="271">
        <f>SUM('SUM DYN'!BA104)</f>
        <v>0</v>
      </c>
    </row>
    <row r="105" spans="1:5">
      <c r="A105" s="358">
        <v>94</v>
      </c>
      <c r="B105" s="268" t="s">
        <v>194</v>
      </c>
      <c r="C105" s="271">
        <f>SUM('SUM DYN'!AY105)</f>
        <v>0</v>
      </c>
      <c r="D105" s="271">
        <f>SUM('SUM DYN'!AZ105)</f>
        <v>0</v>
      </c>
      <c r="E105" s="271">
        <f>SUM('SUM DYN'!BA105)</f>
        <v>0</v>
      </c>
    </row>
    <row r="106" spans="1:5">
      <c r="A106" s="358">
        <v>95</v>
      </c>
      <c r="B106" s="268" t="s">
        <v>195</v>
      </c>
      <c r="C106" s="271">
        <f>SUM('SUM DYN'!AY106)</f>
        <v>0</v>
      </c>
      <c r="D106" s="271">
        <f>SUM('SUM DYN'!AZ106)</f>
        <v>0</v>
      </c>
      <c r="E106" s="271">
        <f>SUM('SUM DYN'!BA106)</f>
        <v>0</v>
      </c>
    </row>
    <row r="107" spans="1:5">
      <c r="A107" s="358">
        <v>96</v>
      </c>
      <c r="B107" s="268" t="s">
        <v>196</v>
      </c>
      <c r="C107" s="271">
        <f>SUM('SUM DYN'!AY107)</f>
        <v>0</v>
      </c>
      <c r="D107" s="271">
        <f>SUM('SUM DYN'!AZ107)</f>
        <v>0</v>
      </c>
      <c r="E107" s="27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selection activeCell="A11" sqref="A11:A14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12" customWidth="1"/>
    <col min="15" max="16384" width="9.140625" style="4"/>
  </cols>
  <sheetData>
    <row r="2" spans="1:16">
      <c r="A2" s="11" t="s">
        <v>117</v>
      </c>
      <c r="D2" s="116" t="str">
        <f>Sheet1!D2</f>
        <v>6-р сар</v>
      </c>
    </row>
    <row r="4" spans="1:16">
      <c r="A4" s="4"/>
    </row>
    <row r="5" spans="1:16" ht="12.75" customHeight="1">
      <c r="B5" s="8"/>
      <c r="C5" s="213" t="s">
        <v>275</v>
      </c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14"/>
    </row>
    <row r="6" spans="1:16" ht="13.5">
      <c r="A6" s="410"/>
      <c r="B6" s="410"/>
      <c r="C6" s="410"/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</row>
    <row r="7" spans="1:16" ht="13.5">
      <c r="B7" s="5"/>
    </row>
    <row r="10" spans="1:16">
      <c r="A10" s="39" t="s">
        <v>307</v>
      </c>
      <c r="M10" s="112" t="s">
        <v>197</v>
      </c>
    </row>
    <row r="11" spans="1:16" s="30" customFormat="1" ht="21" customHeight="1">
      <c r="A11" s="411" t="s">
        <v>2</v>
      </c>
      <c r="B11" s="398" t="s">
        <v>98</v>
      </c>
      <c r="C11" s="415" t="s">
        <v>163</v>
      </c>
      <c r="D11" s="416"/>
      <c r="E11" s="416"/>
      <c r="F11" s="416"/>
      <c r="G11" s="416"/>
      <c r="H11" s="416"/>
      <c r="I11" s="416"/>
      <c r="J11" s="416"/>
      <c r="K11" s="416"/>
      <c r="L11" s="416"/>
      <c r="M11" s="215"/>
      <c r="N11" s="215"/>
    </row>
    <row r="12" spans="1:16" s="30" customFormat="1" ht="21" customHeight="1">
      <c r="A12" s="412"/>
      <c r="B12" s="414"/>
      <c r="C12" s="417" t="s">
        <v>170</v>
      </c>
      <c r="D12" s="417"/>
      <c r="E12" s="417"/>
      <c r="F12" s="417" t="s">
        <v>169</v>
      </c>
      <c r="G12" s="417"/>
      <c r="H12" s="417"/>
      <c r="I12" s="417"/>
      <c r="J12" s="417"/>
      <c r="K12" s="417"/>
      <c r="L12" s="417"/>
      <c r="M12" s="417"/>
      <c r="N12" s="417"/>
    </row>
    <row r="13" spans="1:16" s="30" customFormat="1" ht="27" customHeight="1">
      <c r="A13" s="412"/>
      <c r="B13" s="414"/>
      <c r="C13" s="417"/>
      <c r="D13" s="417"/>
      <c r="E13" s="417"/>
      <c r="F13" s="417" t="s">
        <v>120</v>
      </c>
      <c r="G13" s="417"/>
      <c r="H13" s="417"/>
      <c r="I13" s="417" t="s">
        <v>252</v>
      </c>
      <c r="J13" s="417"/>
      <c r="K13" s="417"/>
      <c r="L13" s="417" t="s">
        <v>253</v>
      </c>
      <c r="M13" s="417"/>
      <c r="N13" s="417"/>
    </row>
    <row r="14" spans="1:16" s="30" customFormat="1">
      <c r="A14" s="413"/>
      <c r="B14" s="399"/>
      <c r="C14" s="217" t="s">
        <v>114</v>
      </c>
      <c r="D14" s="216" t="s">
        <v>115</v>
      </c>
      <c r="E14" s="216" t="s">
        <v>116</v>
      </c>
      <c r="F14" s="217" t="s">
        <v>114</v>
      </c>
      <c r="G14" s="216" t="s">
        <v>115</v>
      </c>
      <c r="H14" s="216" t="s">
        <v>116</v>
      </c>
      <c r="I14" s="217" t="s">
        <v>114</v>
      </c>
      <c r="J14" s="216" t="s">
        <v>115</v>
      </c>
      <c r="K14" s="216" t="s">
        <v>116</v>
      </c>
      <c r="L14" s="217" t="s">
        <v>114</v>
      </c>
      <c r="M14" s="216" t="s">
        <v>115</v>
      </c>
      <c r="N14" s="216" t="s">
        <v>116</v>
      </c>
      <c r="P14" s="31"/>
    </row>
    <row r="15" spans="1:16">
      <c r="A15" s="6">
        <v>1</v>
      </c>
      <c r="B15" s="26" t="s">
        <v>199</v>
      </c>
      <c r="C15" s="218">
        <f>SUM(AIRAG!AJ8)</f>
        <v>109122900</v>
      </c>
      <c r="D15" s="218">
        <f>SUM(AIRAG!AK8)</f>
        <v>940428</v>
      </c>
      <c r="E15" s="218">
        <f>SUM(AIRAG!AL8)</f>
        <v>-108182472</v>
      </c>
      <c r="F15" s="218">
        <f>SUM(AIRAG!AJ82)</f>
        <v>92622900</v>
      </c>
      <c r="G15" s="218">
        <f>+AIRAG!AJ7</f>
        <v>0</v>
      </c>
      <c r="H15" s="218">
        <f>SUM(AIRAG!AL82)</f>
        <v>-306452.96999999881</v>
      </c>
      <c r="I15" s="219">
        <f>SUM(AIRAG!AJ81)</f>
        <v>4000000</v>
      </c>
      <c r="J15" s="219">
        <f>SUM(AIRAG!AK81)</f>
        <v>7907918</v>
      </c>
      <c r="K15" s="219">
        <f>SUM(AIRAG!AL81)</f>
        <v>3907918</v>
      </c>
      <c r="L15" s="219">
        <f>SUM(AIRAG!AJ80)</f>
        <v>12500000</v>
      </c>
      <c r="M15" s="219">
        <f>SUM(AIRAG!AK80)</f>
        <v>24811842</v>
      </c>
      <c r="N15" s="219">
        <f>SUM(AIRAG!AL80)</f>
        <v>12311842</v>
      </c>
      <c r="P15" s="7">
        <f>SUM(C15-F15-I15-L15)</f>
        <v>0</v>
      </c>
    </row>
    <row r="16" spans="1:16">
      <c r="A16" s="6">
        <v>2</v>
      </c>
      <c r="B16" s="26" t="s">
        <v>200</v>
      </c>
      <c r="C16" s="218">
        <f>SUM(ALTANSHIREE!AJ8)</f>
        <v>98773400</v>
      </c>
      <c r="D16" s="218">
        <f>SUM(ALTANSHIREE!AK8)</f>
        <v>52100000</v>
      </c>
      <c r="E16" s="218">
        <f>SUM(ALTANSHIREE!AL8)</f>
        <v>-46673400</v>
      </c>
      <c r="F16" s="218">
        <f>SUM(ALTANSHIREE!AJ82)</f>
        <v>83273400</v>
      </c>
      <c r="G16" s="218">
        <f>+ALTANSHIREE!AJ7</f>
        <v>0</v>
      </c>
      <c r="H16" s="218">
        <f>SUM(ALTANSHIREE!AL82)</f>
        <v>5351178.1300000027</v>
      </c>
      <c r="I16" s="219">
        <f>SUM(ALTANSHIREE!AJ81)</f>
        <v>3000000</v>
      </c>
      <c r="J16" s="219">
        <f>SUM(ALTANSHIREE!AK81)</f>
        <v>2450000</v>
      </c>
      <c r="K16" s="219">
        <f>SUM(ALTANSHIREE!AL81)</f>
        <v>-550000</v>
      </c>
      <c r="L16" s="219">
        <f>SUM(ALTANSHIREE!AJ80)</f>
        <v>12500000</v>
      </c>
      <c r="M16" s="219">
        <f>SUM(ALTANSHIREE!AK80)</f>
        <v>23173852</v>
      </c>
      <c r="N16" s="219">
        <f>SUM(ALTANSHIREE!AL80)</f>
        <v>10673852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218">
        <f>SUM(DALANGARGALAN!AJ8)</f>
        <v>146764600</v>
      </c>
      <c r="D17" s="218">
        <f>SUM(DALANGARGALAN!AK8)</f>
        <v>150000</v>
      </c>
      <c r="E17" s="218">
        <f>SUM(DALANGARGALAN!AL8)</f>
        <v>-146614600</v>
      </c>
      <c r="F17" s="218">
        <f>SUM(DALANGARGALAN!AJ82)</f>
        <v>146764600</v>
      </c>
      <c r="G17" s="218">
        <f>+DALANGARGALAN!AJ7</f>
        <v>0</v>
      </c>
      <c r="H17" s="218">
        <f>SUM(DALANGARGALAN!AL82)</f>
        <v>2899517.5600000024</v>
      </c>
      <c r="I17" s="219">
        <f>SUM(DALANGARGALAN!AJ81)</f>
        <v>0</v>
      </c>
      <c r="J17" s="219">
        <f>SUM(DALANGARGALAN!AK81)</f>
        <v>5750000</v>
      </c>
      <c r="K17" s="219">
        <f>SUM(DALANGARGALAN!AL81)</f>
        <v>5750000</v>
      </c>
      <c r="L17" s="219">
        <f>SUM(DALANGARGALAN!AJ80)</f>
        <v>0</v>
      </c>
      <c r="M17" s="219">
        <f>SUM(DALANGARGALAN!AK80)</f>
        <v>17163041</v>
      </c>
      <c r="N17" s="219">
        <f>SUM(DALANGARGALAN!AL80)</f>
        <v>17163041</v>
      </c>
      <c r="P17" s="7">
        <f t="shared" si="0"/>
        <v>0</v>
      </c>
    </row>
    <row r="18" spans="1:16">
      <c r="A18" s="6">
        <v>4</v>
      </c>
      <c r="B18" s="26" t="s">
        <v>202</v>
      </c>
      <c r="C18" s="218">
        <f>SUM(DELGEREH!AJ8)</f>
        <v>55800000</v>
      </c>
      <c r="D18" s="218">
        <f>SUM(DELGEREH!AK8)</f>
        <v>150000</v>
      </c>
      <c r="E18" s="218">
        <f>SUM(DELGEREH!AL8)</f>
        <v>-55650000</v>
      </c>
      <c r="F18" s="218">
        <f>SUM(DELGEREH!AJ82)</f>
        <v>41800000</v>
      </c>
      <c r="G18" s="218">
        <f>+DELGEREH!AJ7</f>
        <v>0</v>
      </c>
      <c r="H18" s="218">
        <f>SUM(DELGEREH!AL82)</f>
        <v>12065753.649999999</v>
      </c>
      <c r="I18" s="219">
        <f>SUM(DELGEREH!AJ81)</f>
        <v>4000000</v>
      </c>
      <c r="J18" s="219">
        <f>SUM(DELGEREH!AK81)</f>
        <v>4393245</v>
      </c>
      <c r="K18" s="219">
        <f>SUM(DELGEREH!AL81)</f>
        <v>393245</v>
      </c>
      <c r="L18" s="219">
        <f>SUM(DELGEREH!AJ80)</f>
        <v>10000000</v>
      </c>
      <c r="M18" s="219">
        <f>SUM(DELGEREH!AK80)</f>
        <v>0</v>
      </c>
      <c r="N18" s="219">
        <f>SUM(DELGEREH!AL80)</f>
        <v>-10000000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218">
        <f>SUM(IHHET!AJ8)</f>
        <v>0</v>
      </c>
      <c r="D19" s="218">
        <f>SUM(IHHET!AK8)</f>
        <v>0</v>
      </c>
      <c r="E19" s="218">
        <f>SUM(IHHET!AL8)</f>
        <v>0</v>
      </c>
      <c r="F19" s="218">
        <f>SUM(IHHET!AJ82)</f>
        <v>0</v>
      </c>
      <c r="G19" s="218">
        <f>+IHHET!AJ7</f>
        <v>0</v>
      </c>
      <c r="H19" s="218">
        <f>SUM(IHHET!AL82)</f>
        <v>79838119</v>
      </c>
      <c r="I19" s="219">
        <f>SUM(IHHET!AJ81)</f>
        <v>0</v>
      </c>
      <c r="J19" s="219">
        <f>SUM(IHHET!AK81)</f>
        <v>0</v>
      </c>
      <c r="K19" s="219">
        <f>SUM(IHHET!AL81)</f>
        <v>0</v>
      </c>
      <c r="L19" s="219">
        <f>SUM(IHHET!AJ80)</f>
        <v>0</v>
      </c>
      <c r="M19" s="219">
        <f>SUM(IHHET!AK80)</f>
        <v>17638854</v>
      </c>
      <c r="N19" s="219">
        <f>SUM(IHHET!AL80)</f>
        <v>17638854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218">
        <f>SUM(MANDAX!AJ8)</f>
        <v>114500000</v>
      </c>
      <c r="D20" s="218">
        <f>SUM(MANDAX!AK8)</f>
        <v>150000</v>
      </c>
      <c r="E20" s="218">
        <f>SUM(MANDAX!AL8)</f>
        <v>-114350000</v>
      </c>
      <c r="F20" s="218">
        <f>SUM(MANDAX!AJ82)</f>
        <v>72000000</v>
      </c>
      <c r="G20" s="218">
        <f>+MANDAX!AJ7</f>
        <v>0</v>
      </c>
      <c r="H20" s="218">
        <f>SUM(MANDAX!AL82)</f>
        <v>25103057.030000001</v>
      </c>
      <c r="I20" s="219">
        <f>SUM(MANDAX!AJ81)</f>
        <v>5000000</v>
      </c>
      <c r="J20" s="219">
        <f>SUM(MANDAX!AK81)</f>
        <v>3500000</v>
      </c>
      <c r="K20" s="219">
        <f>SUM(MANDAX!AL81)</f>
        <v>-1500000</v>
      </c>
      <c r="L20" s="219">
        <f>SUM(MANDAX!AJ80)</f>
        <v>37500000</v>
      </c>
      <c r="M20" s="219">
        <f>SUM(MANDAX!AK80)</f>
        <v>63440645</v>
      </c>
      <c r="N20" s="219">
        <f>SUM(MANDAX!AL80)</f>
        <v>25940645</v>
      </c>
      <c r="P20" s="7">
        <f>SUM(C20-F20-I20-L20)</f>
        <v>0</v>
      </c>
    </row>
    <row r="21" spans="1:16" ht="12" customHeight="1">
      <c r="A21" s="6">
        <v>7</v>
      </c>
      <c r="B21" s="26" t="s">
        <v>205</v>
      </c>
      <c r="C21" s="218">
        <f>SUM(ORGON!AJ8)</f>
        <v>75797600</v>
      </c>
      <c r="D21" s="218">
        <f>SUM(ORGON!AK8)</f>
        <v>292500</v>
      </c>
      <c r="E21" s="218">
        <f>SUM(ORGON!AL8)</f>
        <v>-75505100</v>
      </c>
      <c r="F21" s="218">
        <f>SUM(ORGON!AJ82)</f>
        <v>64297600</v>
      </c>
      <c r="G21" s="218">
        <f>+ORGON!AJ7</f>
        <v>0</v>
      </c>
      <c r="H21" s="218">
        <f>SUM(ORGON!AL82)</f>
        <v>1633056</v>
      </c>
      <c r="I21" s="219">
        <f>SUM(ORGON!AJ81)</f>
        <v>1500000</v>
      </c>
      <c r="J21" s="219">
        <f>SUM(ORGON!AK81)</f>
        <v>6200000</v>
      </c>
      <c r="K21" s="219">
        <f>SUM(ORGON!AL81)</f>
        <v>4700000</v>
      </c>
      <c r="L21" s="219">
        <f>SUM(ORGON!AJ80)</f>
        <v>10000000</v>
      </c>
      <c r="M21" s="219">
        <f>SUM(ORGON!AK80)</f>
        <v>23076997</v>
      </c>
      <c r="N21" s="219">
        <f>SUM(ORGON!AL80)</f>
        <v>13076997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218">
        <f>SUM(SAIXANDULAAN!AJ8)</f>
        <v>133342900</v>
      </c>
      <c r="D22" s="218">
        <f>SUM(SAIXANDULAAN!AK8)</f>
        <v>1900000</v>
      </c>
      <c r="E22" s="218">
        <f>SUM(SAIXANDULAAN!AL8)</f>
        <v>-131442900</v>
      </c>
      <c r="F22" s="218">
        <f>SUM(SAIXANDULAAN!AJ82)</f>
        <v>106842900</v>
      </c>
      <c r="G22" s="218">
        <f>+SAIXANDULAAN!AJ7</f>
        <v>0</v>
      </c>
      <c r="H22" s="218">
        <f>SUM(SAIXANDULAAN!AL82)</f>
        <v>9650133.700000003</v>
      </c>
      <c r="I22" s="219">
        <f>SUM(SAIXANDULAAN!AJ81)</f>
        <v>4000000</v>
      </c>
      <c r="J22" s="219">
        <f>SUM(SAIXANDULAAN!AK81)</f>
        <v>0</v>
      </c>
      <c r="K22" s="219">
        <f>SUM(SAIXANDULAAN!AL81)</f>
        <v>-4000000</v>
      </c>
      <c r="L22" s="219">
        <f>SUM(SAIXANDULAAN!AJ80)</f>
        <v>22500000</v>
      </c>
      <c r="M22" s="219">
        <f>SUM(SAIXANDULAAN!AK80)</f>
        <v>0</v>
      </c>
      <c r="N22" s="219">
        <f>SUM(SAIXANDULAAN!AL80)</f>
        <v>-22500000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218">
        <f>SUM(ULAANBADRAX!AJ8)</f>
        <v>212762000</v>
      </c>
      <c r="D23" s="218">
        <f>SUM(ULAANBADRAX!AK8)</f>
        <v>150000</v>
      </c>
      <c r="E23" s="218">
        <f>SUM(ULAANBADRAX!AL8)</f>
        <v>-212612000</v>
      </c>
      <c r="F23" s="218">
        <f>SUM(ULAANBADRAX!AJ82)</f>
        <v>199262000</v>
      </c>
      <c r="G23" s="218">
        <f>+ULAANBADRAX!AJ7</f>
        <v>0</v>
      </c>
      <c r="H23" s="218">
        <f>SUM(ULAANBADRAX!AL82)</f>
        <v>4191792.6700000111</v>
      </c>
      <c r="I23" s="219">
        <f>SUM(ULAANBADRAX!AJ81)</f>
        <v>1000000</v>
      </c>
      <c r="J23" s="219">
        <f>SUM(ULAANBADRAX!AK81)</f>
        <v>3540000</v>
      </c>
      <c r="K23" s="219">
        <f>SUM(ULAANBADRAX!AL81)</f>
        <v>2540000</v>
      </c>
      <c r="L23" s="219">
        <f>SUM(ULAANBADRAX!AJ80)</f>
        <v>12500000</v>
      </c>
      <c r="M23" s="219">
        <f>SUM(ULAANBADRAX!AK80)</f>
        <v>14787659.58</v>
      </c>
      <c r="N23" s="219">
        <f>SUM(ULAANBADRAX!AL80)</f>
        <v>2287659.58</v>
      </c>
      <c r="P23" s="7">
        <f t="shared" si="0"/>
        <v>0</v>
      </c>
    </row>
    <row r="24" spans="1:16" ht="12" customHeight="1">
      <c r="A24" s="6">
        <v>10</v>
      </c>
      <c r="B24" s="26" t="s">
        <v>208</v>
      </c>
      <c r="C24" s="218">
        <f>SUM(HATANBULAG!AJ8)</f>
        <v>157848800</v>
      </c>
      <c r="D24" s="218">
        <f>SUM(HATANBULAG!AK8)</f>
        <v>150000</v>
      </c>
      <c r="E24" s="218">
        <f>SUM(HATANBULAG!AL8)</f>
        <v>-157698800</v>
      </c>
      <c r="F24" s="218">
        <f>SUM(HATANBULAG!AJ82)</f>
        <v>130348800</v>
      </c>
      <c r="G24" s="218">
        <f>+HATANBULAG!AJ7</f>
        <v>0</v>
      </c>
      <c r="H24" s="218">
        <f>SUM(HATANBULAG!AL82)</f>
        <v>72209281.430000007</v>
      </c>
      <c r="I24" s="219">
        <f>SUM(HATANBULAG!AJ81)</f>
        <v>10000000</v>
      </c>
      <c r="J24" s="219">
        <f>SUM(HATANBULAG!AK81)</f>
        <v>47068750</v>
      </c>
      <c r="K24" s="219">
        <f>SUM(HATANBULAG!AL81)</f>
        <v>37068750</v>
      </c>
      <c r="L24" s="219">
        <f>SUM(HATANBULAG!AJ80)</f>
        <v>17500000</v>
      </c>
      <c r="M24" s="219">
        <f>SUM(HATANBULAG!AK80)</f>
        <v>50067573.950000003</v>
      </c>
      <c r="N24" s="219">
        <f>SUM(HATANBULAG!AL80)</f>
        <v>32567573.950000003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218">
        <f>SUM(HOBSGOL!AJ8)</f>
        <v>165000000</v>
      </c>
      <c r="D25" s="218">
        <f>SUM(HOBSGOL!AK8)</f>
        <v>120900000</v>
      </c>
      <c r="E25" s="218">
        <f>SUM(HOBSGOL!AL8)</f>
        <v>-44100000</v>
      </c>
      <c r="F25" s="218">
        <f>SUM(HOBSGOL!AJ82)</f>
        <v>135000000</v>
      </c>
      <c r="G25" s="218">
        <f>+HOBSGOL!AJ7</f>
        <v>0</v>
      </c>
      <c r="H25" s="218">
        <f>SUM(HOBSGOL!AL82)</f>
        <v>7106667.2800000012</v>
      </c>
      <c r="I25" s="219">
        <f>SUM(HOBSGOL!AJ81)</f>
        <v>5000000</v>
      </c>
      <c r="J25" s="219">
        <f>SUM(HOBSGOL!AK81)</f>
        <v>2875000</v>
      </c>
      <c r="K25" s="219">
        <f>SUM(HOBSGOL!AL81)</f>
        <v>-2125000</v>
      </c>
      <c r="L25" s="219">
        <f>SUM(HOBSGOL!AJ80)</f>
        <v>25000000</v>
      </c>
      <c r="M25" s="219">
        <f>SUM(HOBSGOL!AK80)</f>
        <v>20066704.460000001</v>
      </c>
      <c r="N25" s="219">
        <f>SUM(HOBSGOL!AL80)</f>
        <v>-4933295.5399999991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218">
        <f>SUM(ERDENE!AJ8)</f>
        <v>114859700</v>
      </c>
      <c r="D26" s="218">
        <f>SUM(ERDENE!AK8)</f>
        <v>150000</v>
      </c>
      <c r="E26" s="218">
        <f>SUM(ERDENE!AL8)</f>
        <v>-114709700</v>
      </c>
      <c r="F26" s="218">
        <f>SUM(ERDENE!AJ82)</f>
        <v>72859700</v>
      </c>
      <c r="G26" s="218">
        <f>+ERDENE!AJ7</f>
        <v>0</v>
      </c>
      <c r="H26" s="218">
        <f>SUM(ERDENE!AL82)</f>
        <v>7884659.4499999993</v>
      </c>
      <c r="I26" s="219">
        <f>SUM(ERDENE!AJ81)</f>
        <v>2000000</v>
      </c>
      <c r="J26" s="219">
        <f>SUM(ERDENE!AK81)</f>
        <v>300000</v>
      </c>
      <c r="K26" s="219">
        <f>SUM(ERDENE!AL81)</f>
        <v>-1700000</v>
      </c>
      <c r="L26" s="219">
        <f>SUM(ERDENE!AJ80)</f>
        <v>40000000</v>
      </c>
      <c r="M26" s="219">
        <f>SUM(ERDENE!AK80)</f>
        <v>31194576</v>
      </c>
      <c r="N26" s="219">
        <f>SUM(ERDENE!AL80)</f>
        <v>-8805424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218">
        <f>SUM(SAINSHAND!DG8)</f>
        <v>185000000</v>
      </c>
      <c r="D27" s="218">
        <f>SUM(SAINSHAND!DH8)</f>
        <v>1835196</v>
      </c>
      <c r="E27" s="218">
        <f>SUM(SAINSHAND!DI8)</f>
        <v>-183164804</v>
      </c>
      <c r="F27" s="218">
        <f>SUM(SAINSHAND!DG82)</f>
        <v>0</v>
      </c>
      <c r="G27" s="218">
        <f>+SAINSHAND!DG7</f>
        <v>0</v>
      </c>
      <c r="H27" s="218">
        <f>SUM(SAINSHAND!DI82)</f>
        <v>205091014.71000001</v>
      </c>
      <c r="I27" s="219">
        <f>SUM(SAINSHAND!DG81)</f>
        <v>0</v>
      </c>
      <c r="J27" s="219">
        <f>SUM(SAINSHAND!DH81)</f>
        <v>0</v>
      </c>
      <c r="K27" s="219">
        <f>SUM(SAINSHAND!DI81)</f>
        <v>0</v>
      </c>
      <c r="L27" s="219">
        <f>SUM(SAINSHAND!DG80)</f>
        <v>185000000</v>
      </c>
      <c r="M27" s="219">
        <f>SUM(SAINSHAND!DH80)</f>
        <v>130338032.66</v>
      </c>
      <c r="N27" s="219">
        <f>SUM(SAINSHAND!DI80)</f>
        <v>-54661967.340000004</v>
      </c>
      <c r="P27" s="7">
        <f t="shared" si="0"/>
        <v>0</v>
      </c>
    </row>
    <row r="28" spans="1:16" ht="12" customHeight="1">
      <c r="A28" s="6">
        <v>14</v>
      </c>
      <c r="B28" s="26" t="s">
        <v>212</v>
      </c>
      <c r="C28" s="218">
        <f>SUM('ZAMIIN UUD'!CC8)</f>
        <v>265316000</v>
      </c>
      <c r="D28" s="218">
        <f>SUM('ZAMIIN UUD'!CD8)</f>
        <v>150000</v>
      </c>
      <c r="E28" s="218">
        <f>SUM('ZAMIIN UUD'!CE8)</f>
        <v>-265166000</v>
      </c>
      <c r="F28" s="218">
        <f>SUM('ZAMIIN UUD'!CC82)</f>
        <v>232816000</v>
      </c>
      <c r="G28" s="218">
        <f>+'ZAMIIN UUD'!CC7</f>
        <v>0</v>
      </c>
      <c r="H28" s="218">
        <f>SUM('ZAMIIN UUD'!CE82)</f>
        <v>17103798.860000014</v>
      </c>
      <c r="I28" s="219">
        <f>SUM('ZAMIIN UUD'!CC81)</f>
        <v>0</v>
      </c>
      <c r="J28" s="219">
        <f>SUM('ZAMIIN UUD'!CD81)</f>
        <v>0</v>
      </c>
      <c r="K28" s="219">
        <f>SUM('ZAMIIN UUD'!CE81)</f>
        <v>0</v>
      </c>
      <c r="L28" s="219">
        <f>SUM('ZAMIIN UUD'!CC80)</f>
        <v>32500000</v>
      </c>
      <c r="M28" s="219">
        <f>SUM('ZAMIIN UUD'!CD80)</f>
        <v>160900109.88999999</v>
      </c>
      <c r="N28" s="219">
        <f>SUM('ZAMIIN UUD'!CE80)</f>
        <v>128400109.88999999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218"/>
      <c r="D29" s="218"/>
      <c r="E29" s="218">
        <f t="shared" ref="E29" si="1">SUM(H29+N29)</f>
        <v>0</v>
      </c>
      <c r="F29" s="220"/>
      <c r="G29" s="220"/>
      <c r="H29" s="218">
        <f t="shared" ref="H29" si="2">SUM(G29-F29)</f>
        <v>0</v>
      </c>
      <c r="I29" s="219"/>
      <c r="J29" s="219"/>
      <c r="K29" s="218">
        <f>SUM(J29-I29)</f>
        <v>0</v>
      </c>
      <c r="L29" s="219"/>
      <c r="M29" s="219"/>
      <c r="N29" s="21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20">
        <f t="shared" ref="C30:N30" si="3">SUM(C15:C29)</f>
        <v>1834887900</v>
      </c>
      <c r="D30" s="220">
        <f t="shared" si="3"/>
        <v>179018124</v>
      </c>
      <c r="E30" s="220">
        <f t="shared" si="3"/>
        <v>-1655869776</v>
      </c>
      <c r="F30" s="220">
        <f t="shared" si="3"/>
        <v>1377887900</v>
      </c>
      <c r="G30" s="220">
        <f t="shared" si="3"/>
        <v>0</v>
      </c>
      <c r="H30" s="220">
        <f t="shared" si="3"/>
        <v>449821576.50000006</v>
      </c>
      <c r="I30" s="220">
        <f>SUM(I15:I29)</f>
        <v>39500000</v>
      </c>
      <c r="J30" s="220">
        <f>SUM(J15:J29)</f>
        <v>83984913</v>
      </c>
      <c r="K30" s="220">
        <f>SUM(K15:K29)</f>
        <v>44484913</v>
      </c>
      <c r="L30" s="220">
        <f t="shared" si="3"/>
        <v>417500000</v>
      </c>
      <c r="M30" s="220">
        <f t="shared" si="3"/>
        <v>576659887.53999996</v>
      </c>
      <c r="N30" s="220">
        <f t="shared" si="3"/>
        <v>159159887.53999999</v>
      </c>
      <c r="P30" s="7">
        <f t="shared" si="0"/>
        <v>0</v>
      </c>
    </row>
    <row r="31" spans="1:16">
      <c r="B31" s="11"/>
      <c r="C31" s="221"/>
      <c r="D31" s="221"/>
      <c r="E31" s="221"/>
      <c r="F31" s="221"/>
      <c r="G31" s="221"/>
      <c r="H31" s="221"/>
      <c r="I31" s="221"/>
      <c r="J31" s="221"/>
      <c r="K31" s="221"/>
      <c r="L31" s="221"/>
      <c r="M31" s="221"/>
      <c r="N31" s="221"/>
    </row>
    <row r="32" spans="1:16">
      <c r="B32" s="1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  <row r="33" spans="2:14" s="4" customFormat="1">
      <c r="B33" s="11"/>
      <c r="C33" s="221"/>
      <c r="D33" s="221"/>
      <c r="E33" s="221"/>
      <c r="F33" s="221"/>
      <c r="G33" s="221"/>
      <c r="H33" s="221"/>
      <c r="I33" s="221"/>
      <c r="J33" s="221"/>
      <c r="K33" s="221"/>
      <c r="L33" s="222" t="s">
        <v>180</v>
      </c>
      <c r="M33" s="221"/>
      <c r="N33" s="221"/>
    </row>
    <row r="34" spans="2:14" s="4" customFormat="1">
      <c r="B34" s="11"/>
      <c r="C34" s="221"/>
      <c r="D34" s="221"/>
      <c r="E34" s="221"/>
      <c r="F34" s="221"/>
      <c r="G34" s="221"/>
      <c r="H34" s="221"/>
      <c r="I34" s="221"/>
      <c r="J34" s="221"/>
      <c r="K34" s="221"/>
      <c r="L34" s="223" t="s">
        <v>181</v>
      </c>
      <c r="M34" s="221"/>
      <c r="N34" s="221"/>
    </row>
    <row r="35" spans="2:14" s="4" customFormat="1">
      <c r="B35" s="11"/>
      <c r="C35" s="221"/>
      <c r="D35" s="221"/>
      <c r="E35" s="221"/>
      <c r="F35" s="221"/>
      <c r="G35" s="221"/>
      <c r="H35" s="221"/>
      <c r="I35" s="221"/>
      <c r="J35" s="221"/>
      <c r="K35" s="221"/>
      <c r="L35" s="221"/>
      <c r="M35" s="221"/>
      <c r="N35" s="221"/>
    </row>
    <row r="36" spans="2:14" s="4" customFormat="1">
      <c r="B36" s="11"/>
      <c r="C36" s="221"/>
      <c r="D36" s="221"/>
      <c r="E36" s="221"/>
      <c r="F36" s="221"/>
      <c r="G36" s="221"/>
      <c r="H36" s="221"/>
      <c r="I36" s="221"/>
      <c r="J36" s="221"/>
      <c r="K36" s="221"/>
      <c r="L36" s="221"/>
      <c r="M36" s="221"/>
      <c r="N36" s="221"/>
    </row>
    <row r="37" spans="2:14" s="4" customFormat="1">
      <c r="B37" s="11"/>
      <c r="C37" s="221"/>
      <c r="D37" s="221"/>
      <c r="E37" s="221"/>
      <c r="F37" s="221"/>
      <c r="G37" s="221"/>
      <c r="H37" s="221"/>
      <c r="I37" s="221"/>
      <c r="J37" s="221"/>
      <c r="K37" s="221"/>
      <c r="L37" s="221"/>
      <c r="M37" s="221"/>
      <c r="N37" s="221"/>
    </row>
    <row r="38" spans="2:14" s="4" customFormat="1">
      <c r="B38" s="11"/>
      <c r="C38" s="221"/>
      <c r="D38" s="221"/>
      <c r="E38" s="221"/>
      <c r="F38" s="221"/>
      <c r="G38" s="221"/>
      <c r="H38" s="221"/>
      <c r="I38" s="221"/>
      <c r="J38" s="221"/>
      <c r="K38" s="221"/>
      <c r="L38" s="221"/>
      <c r="M38" s="221"/>
      <c r="N38" s="221"/>
    </row>
    <row r="39" spans="2:14" s="4" customFormat="1">
      <c r="B39" s="11"/>
      <c r="C39" s="221"/>
      <c r="D39" s="221"/>
      <c r="E39" s="221"/>
      <c r="F39" s="221"/>
      <c r="G39" s="221"/>
      <c r="H39" s="221"/>
      <c r="I39" s="221"/>
      <c r="J39" s="221"/>
      <c r="K39" s="221"/>
      <c r="L39" s="221"/>
      <c r="M39" s="221"/>
      <c r="N39" s="221"/>
    </row>
    <row r="40" spans="2:14" s="4" customFormat="1">
      <c r="B40" s="11"/>
      <c r="C40" s="221"/>
      <c r="D40" s="221"/>
      <c r="E40" s="221"/>
      <c r="F40" s="221"/>
      <c r="G40" s="221"/>
      <c r="H40" s="221"/>
      <c r="I40" s="221"/>
      <c r="J40" s="221"/>
      <c r="K40" s="221"/>
      <c r="L40" s="221"/>
      <c r="M40" s="221"/>
      <c r="N40" s="221"/>
    </row>
    <row r="41" spans="2:14" s="4" customFormat="1">
      <c r="B41" s="11"/>
      <c r="C41" s="221"/>
      <c r="D41" s="221"/>
      <c r="E41" s="221"/>
      <c r="F41" s="221"/>
      <c r="G41" s="221"/>
      <c r="H41" s="221"/>
      <c r="I41" s="221"/>
      <c r="J41" s="221"/>
      <c r="K41" s="221"/>
      <c r="L41" s="221"/>
      <c r="M41" s="221"/>
      <c r="N41" s="221"/>
    </row>
    <row r="42" spans="2:14" s="4" customFormat="1">
      <c r="B42" s="1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</row>
    <row r="43" spans="2:14" s="4" customFormat="1">
      <c r="B43" s="1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</row>
    <row r="44" spans="2:14" s="4" customFormat="1">
      <c r="B44" s="1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</row>
    <row r="45" spans="2:14" s="4" customFormat="1"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</row>
    <row r="46" spans="2:14" s="4" customFormat="1">
      <c r="B46" s="1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</row>
    <row r="47" spans="2:14" s="4" customFormat="1"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</row>
    <row r="48" spans="2:14" s="4" customFormat="1"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</row>
    <row r="49" spans="1:14">
      <c r="A49" s="4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</row>
    <row r="50" spans="1:14">
      <c r="A50" s="4"/>
      <c r="B50" s="11"/>
      <c r="C50" s="221"/>
      <c r="D50" s="221"/>
      <c r="E50" s="221"/>
      <c r="F50" s="221"/>
      <c r="G50" s="221"/>
      <c r="H50" s="221"/>
      <c r="I50" s="221"/>
      <c r="J50" s="221"/>
      <c r="K50" s="221"/>
      <c r="L50" s="221"/>
      <c r="M50" s="221"/>
      <c r="N50" s="221"/>
    </row>
    <row r="51" spans="1:14">
      <c r="A51" s="4"/>
      <c r="C51" s="221"/>
      <c r="D51" s="221"/>
      <c r="E51" s="221"/>
      <c r="F51" s="221"/>
      <c r="G51" s="221"/>
      <c r="H51" s="221"/>
      <c r="I51" s="221"/>
      <c r="J51" s="221"/>
      <c r="K51" s="221"/>
      <c r="L51" s="221"/>
      <c r="M51" s="221"/>
      <c r="N51" s="221"/>
    </row>
    <row r="52" spans="1:14">
      <c r="A52" s="4"/>
      <c r="C52" s="221"/>
      <c r="D52" s="221"/>
      <c r="E52" s="221"/>
      <c r="F52" s="221"/>
      <c r="G52" s="221"/>
      <c r="H52" s="221"/>
      <c r="I52" s="221"/>
      <c r="J52" s="221"/>
      <c r="K52" s="221"/>
      <c r="L52" s="221"/>
      <c r="M52" s="221"/>
      <c r="N52" s="221"/>
    </row>
    <row r="53" spans="1:14">
      <c r="A53" s="4"/>
      <c r="C53" s="221"/>
      <c r="D53" s="221"/>
      <c r="E53" s="221"/>
      <c r="F53" s="221"/>
      <c r="G53" s="221"/>
      <c r="H53" s="221"/>
      <c r="I53" s="221"/>
      <c r="J53" s="221"/>
      <c r="K53" s="221"/>
      <c r="L53" s="221"/>
      <c r="M53" s="221"/>
      <c r="N53" s="221"/>
    </row>
    <row r="54" spans="1:14">
      <c r="A54" s="4"/>
      <c r="C54" s="221"/>
      <c r="D54" s="221"/>
      <c r="E54" s="221"/>
      <c r="F54" s="221"/>
      <c r="G54" s="221"/>
      <c r="H54" s="221"/>
      <c r="I54" s="221"/>
      <c r="J54" s="221"/>
      <c r="K54" s="221"/>
      <c r="L54" s="221"/>
      <c r="M54" s="221"/>
      <c r="N54" s="221"/>
    </row>
    <row r="55" spans="1:14">
      <c r="A55" s="4"/>
      <c r="C55" s="221"/>
      <c r="D55" s="221"/>
      <c r="E55" s="221"/>
      <c r="F55" s="221"/>
      <c r="G55" s="221"/>
      <c r="H55" s="221"/>
      <c r="I55" s="221"/>
      <c r="J55" s="221"/>
      <c r="K55" s="221"/>
      <c r="L55" s="221"/>
      <c r="M55" s="221"/>
      <c r="N55" s="221"/>
    </row>
    <row r="56" spans="1:14">
      <c r="A56" s="4"/>
      <c r="C56" s="221"/>
      <c r="D56" s="221"/>
      <c r="E56" s="221"/>
      <c r="F56" s="221"/>
      <c r="G56" s="221"/>
      <c r="H56" s="221"/>
      <c r="I56" s="221"/>
      <c r="J56" s="221"/>
      <c r="K56" s="221"/>
      <c r="L56" s="221"/>
      <c r="M56" s="221"/>
      <c r="N56" s="221"/>
    </row>
    <row r="57" spans="1:14">
      <c r="A57" s="4"/>
      <c r="C57" s="221"/>
      <c r="D57" s="221"/>
      <c r="E57" s="221"/>
      <c r="F57" s="221"/>
      <c r="G57" s="221"/>
      <c r="H57" s="221"/>
      <c r="I57" s="221"/>
      <c r="J57" s="221"/>
      <c r="K57" s="221"/>
      <c r="L57" s="221"/>
      <c r="M57" s="221"/>
      <c r="N57" s="221"/>
    </row>
    <row r="58" spans="1:14">
      <c r="A58" s="4"/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</row>
    <row r="59" spans="1:14">
      <c r="A59" s="4"/>
      <c r="C59" s="221"/>
      <c r="D59" s="221"/>
      <c r="E59" s="221"/>
      <c r="F59" s="221"/>
      <c r="G59" s="221"/>
      <c r="H59" s="221"/>
      <c r="I59" s="221"/>
      <c r="J59" s="221"/>
      <c r="K59" s="221"/>
      <c r="L59" s="221"/>
      <c r="M59" s="221"/>
      <c r="N59" s="221"/>
    </row>
    <row r="60" spans="1:14">
      <c r="A60" s="4"/>
      <c r="C60" s="221"/>
      <c r="D60" s="221"/>
      <c r="E60" s="221"/>
      <c r="F60" s="221"/>
      <c r="G60" s="221"/>
      <c r="H60" s="221"/>
      <c r="I60" s="221"/>
      <c r="J60" s="221"/>
      <c r="K60" s="221"/>
      <c r="L60" s="221"/>
      <c r="M60" s="221"/>
      <c r="N60" s="221"/>
    </row>
    <row r="61" spans="1:14">
      <c r="A61" s="4"/>
      <c r="C61" s="221"/>
      <c r="D61" s="221"/>
      <c r="E61" s="221"/>
      <c r="F61" s="221"/>
      <c r="G61" s="221"/>
      <c r="H61" s="221"/>
      <c r="I61" s="221"/>
      <c r="J61" s="221"/>
      <c r="K61" s="221"/>
      <c r="L61" s="221"/>
      <c r="M61" s="221"/>
      <c r="N61" s="221"/>
    </row>
    <row r="62" spans="1:14">
      <c r="A62" s="4"/>
      <c r="C62" s="221"/>
      <c r="D62" s="221"/>
      <c r="E62" s="221"/>
      <c r="F62" s="221"/>
      <c r="G62" s="221"/>
      <c r="H62" s="221"/>
      <c r="I62" s="221"/>
      <c r="J62" s="221"/>
      <c r="K62" s="221"/>
      <c r="L62" s="221"/>
      <c r="M62" s="221"/>
      <c r="N62" s="221"/>
    </row>
    <row r="63" spans="1:14">
      <c r="A63" s="4"/>
      <c r="C63" s="221"/>
      <c r="D63" s="221"/>
      <c r="E63" s="221"/>
      <c r="F63" s="221"/>
      <c r="G63" s="221"/>
      <c r="H63" s="221"/>
      <c r="I63" s="221"/>
      <c r="J63" s="221"/>
      <c r="K63" s="221"/>
      <c r="L63" s="221"/>
      <c r="M63" s="221"/>
      <c r="N63" s="22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2"/>
  <sheetViews>
    <sheetView zoomScale="110" zoomScaleNormal="110" workbookViewId="0">
      <pane xSplit="1" ySplit="9" topLeftCell="AU43" activePane="bottomRight" state="frozen"/>
      <selection pane="topRight" activeCell="B1" sqref="B1"/>
      <selection pane="bottomLeft" activeCell="A10" sqref="A10"/>
      <selection pane="bottomRight" activeCell="AU57" sqref="AU57"/>
    </sheetView>
  </sheetViews>
  <sheetFormatPr defaultColWidth="9.140625" defaultRowHeight="15.75"/>
  <cols>
    <col min="1" max="1" width="42.5703125" style="38" customWidth="1"/>
    <col min="2" max="2" width="15.42578125" style="223" customWidth="1"/>
    <col min="3" max="4" width="12.7109375" style="223" customWidth="1"/>
    <col min="5" max="5" width="14.140625" style="223" customWidth="1"/>
    <col min="6" max="6" width="14" style="223" customWidth="1"/>
    <col min="7" max="7" width="13" style="223" customWidth="1"/>
    <col min="8" max="8" width="15.7109375" style="223" customWidth="1"/>
    <col min="9" max="9" width="13.28515625" style="223" customWidth="1"/>
    <col min="10" max="10" width="14.5703125" style="223" customWidth="1"/>
    <col min="11" max="11" width="12.85546875" style="223" customWidth="1"/>
    <col min="12" max="12" width="13.42578125" style="223" customWidth="1"/>
    <col min="13" max="13" width="12.7109375" style="223" customWidth="1"/>
    <col min="14" max="14" width="14.5703125" style="223" customWidth="1"/>
    <col min="15" max="15" width="13.42578125" style="223" customWidth="1"/>
    <col min="16" max="16" width="12.7109375" style="223" customWidth="1"/>
    <col min="17" max="17" width="13.28515625" style="254" customWidth="1"/>
    <col min="18" max="18" width="12.28515625" style="254" customWidth="1"/>
    <col min="19" max="19" width="12.85546875" style="254" customWidth="1"/>
    <col min="20" max="20" width="14.28515625" style="223" customWidth="1"/>
    <col min="21" max="21" width="13.85546875" style="223" customWidth="1"/>
    <col min="22" max="22" width="13.42578125" style="223" customWidth="1"/>
    <col min="23" max="24" width="12.28515625" style="223" customWidth="1"/>
    <col min="25" max="25" width="13.5703125" style="223" customWidth="1"/>
    <col min="26" max="26" width="14.42578125" style="240" customWidth="1"/>
    <col min="27" max="27" width="15.5703125" style="240" customWidth="1"/>
    <col min="28" max="28" width="12.28515625" style="240" customWidth="1"/>
    <col min="29" max="29" width="15" style="240" customWidth="1"/>
    <col min="30" max="30" width="15.5703125" style="240" customWidth="1"/>
    <col min="31" max="31" width="15.28515625" style="240" customWidth="1"/>
    <col min="32" max="32" width="12.85546875" style="240" customWidth="1"/>
    <col min="33" max="33" width="13.5703125" style="240" customWidth="1"/>
    <col min="34" max="34" width="14.140625" style="240" customWidth="1"/>
    <col min="35" max="35" width="13.7109375" style="240" customWidth="1"/>
    <col min="36" max="36" width="14.140625" style="240" customWidth="1"/>
    <col min="37" max="37" width="13.140625" style="240" customWidth="1"/>
    <col min="38" max="39" width="13.7109375" style="240" customWidth="1"/>
    <col min="40" max="40" width="14.85546875" style="240" customWidth="1"/>
    <col min="41" max="41" width="14" style="240" customWidth="1"/>
    <col min="42" max="42" width="13.85546875" style="240" customWidth="1"/>
    <col min="43" max="43" width="14.28515625" style="240" customWidth="1"/>
    <col min="44" max="44" width="14.140625" style="240" customWidth="1"/>
    <col min="45" max="45" width="14" style="240" customWidth="1"/>
    <col min="46" max="46" width="15.85546875" style="240" customWidth="1"/>
    <col min="47" max="47" width="15.5703125" style="18" customWidth="1"/>
    <col min="48" max="48" width="14.28515625" style="18" customWidth="1"/>
    <col min="49" max="49" width="14.5703125" style="18" customWidth="1"/>
    <col min="50" max="16384" width="9.140625" style="38"/>
  </cols>
  <sheetData>
    <row r="1" spans="1:49" ht="13.5" customHeight="1">
      <c r="A1" s="11" t="s">
        <v>117</v>
      </c>
      <c r="D1" s="236" t="str">
        <f>Sheet1!D2</f>
        <v>6-р сар</v>
      </c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7"/>
      <c r="R1" s="237"/>
      <c r="S1" s="237"/>
      <c r="T1" s="236"/>
      <c r="U1" s="236"/>
      <c r="V1" s="236"/>
      <c r="W1" s="236"/>
      <c r="X1" s="236"/>
      <c r="Y1" s="236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9"/>
      <c r="AQ1" s="239"/>
    </row>
    <row r="2" spans="1:49" ht="13.5" customHeight="1">
      <c r="A2" s="11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7"/>
      <c r="R2" s="237"/>
      <c r="S2" s="237"/>
      <c r="T2" s="236"/>
      <c r="U2" s="236"/>
      <c r="V2" s="236"/>
      <c r="W2" s="236"/>
      <c r="X2" s="236"/>
      <c r="Y2" s="236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9"/>
      <c r="AQ2" s="239"/>
    </row>
    <row r="3" spans="1:49" ht="13.5" customHeight="1">
      <c r="A3" s="11"/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7"/>
      <c r="R3" s="237"/>
      <c r="S3" s="237"/>
      <c r="T3" s="236"/>
      <c r="U3" s="236"/>
      <c r="V3" s="236"/>
      <c r="W3" s="236"/>
      <c r="X3" s="236"/>
      <c r="Y3" s="236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  <c r="AL3" s="238"/>
      <c r="AM3" s="238"/>
      <c r="AN3" s="238"/>
      <c r="AO3" s="238"/>
      <c r="AP3" s="239"/>
      <c r="AQ3" s="239"/>
    </row>
    <row r="4" spans="1:49" ht="13.5" customHeight="1">
      <c r="A4" s="418" t="s">
        <v>276</v>
      </c>
      <c r="B4" s="418"/>
      <c r="C4" s="418"/>
      <c r="D4" s="418"/>
      <c r="E4" s="418"/>
      <c r="F4" s="418"/>
      <c r="G4" s="418"/>
      <c r="H4" s="418"/>
      <c r="I4" s="236"/>
      <c r="J4" s="236"/>
      <c r="K4" s="236"/>
      <c r="L4" s="236"/>
      <c r="M4" s="236"/>
      <c r="N4" s="236"/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/>
      <c r="AC4" s="236"/>
      <c r="AD4" s="236"/>
      <c r="AE4" s="236"/>
      <c r="AF4" s="236"/>
      <c r="AG4" s="236"/>
      <c r="AH4" s="236"/>
      <c r="AI4" s="236"/>
      <c r="AJ4" s="236"/>
      <c r="AK4" s="236"/>
      <c r="AL4" s="236"/>
      <c r="AM4" s="236"/>
      <c r="AN4" s="236"/>
      <c r="AO4" s="236"/>
      <c r="AP4" s="236"/>
      <c r="AQ4" s="236"/>
      <c r="AR4" s="236"/>
      <c r="AS4" s="236"/>
      <c r="AT4" s="236"/>
      <c r="AU4" s="17"/>
    </row>
    <row r="5" spans="1:49" ht="13.5" customHeight="1">
      <c r="A5" s="37"/>
      <c r="B5" s="241"/>
      <c r="C5" s="241"/>
      <c r="D5" s="241"/>
      <c r="E5" s="241"/>
      <c r="F5" s="241"/>
      <c r="G5" s="241"/>
      <c r="H5" s="241"/>
      <c r="I5" s="241"/>
      <c r="J5" s="241"/>
      <c r="K5" s="241"/>
      <c r="L5" s="241"/>
      <c r="M5" s="241"/>
      <c r="N5" s="241"/>
      <c r="O5" s="241"/>
      <c r="P5" s="241"/>
      <c r="Q5" s="241"/>
      <c r="R5" s="241"/>
      <c r="S5" s="241"/>
      <c r="T5" s="241"/>
      <c r="U5" s="241"/>
      <c r="V5" s="241"/>
      <c r="W5" s="241"/>
      <c r="X5" s="241"/>
      <c r="Y5" s="241"/>
      <c r="Z5" s="241"/>
      <c r="AA5" s="241"/>
      <c r="AB5" s="241"/>
      <c r="AC5" s="241"/>
      <c r="AD5" s="241"/>
      <c r="AE5" s="241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  <c r="AU5" s="242"/>
    </row>
    <row r="6" spans="1:49" ht="13.5" customHeight="1">
      <c r="A6" s="39" t="s">
        <v>307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23"/>
      <c r="R6" s="223"/>
      <c r="S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</row>
    <row r="7" spans="1:49">
      <c r="A7" s="411" t="s">
        <v>248</v>
      </c>
      <c r="B7" s="419" t="s">
        <v>199</v>
      </c>
      <c r="C7" s="420"/>
      <c r="D7" s="421"/>
      <c r="E7" s="419" t="s">
        <v>200</v>
      </c>
      <c r="F7" s="420"/>
      <c r="G7" s="421"/>
      <c r="H7" s="423" t="s">
        <v>201</v>
      </c>
      <c r="I7" s="424"/>
      <c r="J7" s="425"/>
      <c r="K7" s="419" t="s">
        <v>202</v>
      </c>
      <c r="L7" s="420"/>
      <c r="M7" s="421"/>
      <c r="N7" s="419" t="s">
        <v>203</v>
      </c>
      <c r="O7" s="420"/>
      <c r="P7" s="421"/>
      <c r="Q7" s="419" t="s">
        <v>204</v>
      </c>
      <c r="R7" s="420"/>
      <c r="S7" s="421"/>
      <c r="T7" s="419" t="s">
        <v>205</v>
      </c>
      <c r="U7" s="420"/>
      <c r="V7" s="421"/>
      <c r="W7" s="419" t="s">
        <v>206</v>
      </c>
      <c r="X7" s="420"/>
      <c r="Y7" s="421"/>
      <c r="Z7" s="419" t="s">
        <v>207</v>
      </c>
      <c r="AA7" s="420"/>
      <c r="AB7" s="421"/>
      <c r="AC7" s="419" t="s">
        <v>208</v>
      </c>
      <c r="AD7" s="420"/>
      <c r="AE7" s="421"/>
      <c r="AF7" s="419" t="s">
        <v>209</v>
      </c>
      <c r="AG7" s="420"/>
      <c r="AH7" s="421"/>
      <c r="AI7" s="419" t="s">
        <v>210</v>
      </c>
      <c r="AJ7" s="420"/>
      <c r="AK7" s="421"/>
      <c r="AL7" s="419" t="s">
        <v>211</v>
      </c>
      <c r="AM7" s="420"/>
      <c r="AN7" s="421"/>
      <c r="AO7" s="419" t="s">
        <v>212</v>
      </c>
      <c r="AP7" s="420"/>
      <c r="AQ7" s="421"/>
      <c r="AR7" s="426" t="s">
        <v>213</v>
      </c>
      <c r="AS7" s="427"/>
      <c r="AT7" s="428"/>
      <c r="AU7" s="429" t="s">
        <v>184</v>
      </c>
      <c r="AV7" s="429"/>
      <c r="AW7" s="429"/>
    </row>
    <row r="8" spans="1:49">
      <c r="A8" s="422"/>
      <c r="B8" s="225" t="s">
        <v>114</v>
      </c>
      <c r="C8" s="225" t="s">
        <v>115</v>
      </c>
      <c r="D8" s="225" t="s">
        <v>116</v>
      </c>
      <c r="E8" s="225" t="s">
        <v>114</v>
      </c>
      <c r="F8" s="225" t="s">
        <v>115</v>
      </c>
      <c r="G8" s="225" t="s">
        <v>116</v>
      </c>
      <c r="H8" s="225" t="s">
        <v>114</v>
      </c>
      <c r="I8" s="225" t="s">
        <v>115</v>
      </c>
      <c r="J8" s="225" t="s">
        <v>116</v>
      </c>
      <c r="K8" s="225" t="s">
        <v>114</v>
      </c>
      <c r="L8" s="225" t="s">
        <v>115</v>
      </c>
      <c r="M8" s="225" t="s">
        <v>116</v>
      </c>
      <c r="N8" s="225" t="s">
        <v>114</v>
      </c>
      <c r="O8" s="243" t="s">
        <v>115</v>
      </c>
      <c r="P8" s="225" t="s">
        <v>116</v>
      </c>
      <c r="Q8" s="225" t="s">
        <v>114</v>
      </c>
      <c r="R8" s="225" t="s">
        <v>115</v>
      </c>
      <c r="S8" s="225" t="s">
        <v>116</v>
      </c>
      <c r="T8" s="225" t="s">
        <v>114</v>
      </c>
      <c r="U8" s="225" t="s">
        <v>115</v>
      </c>
      <c r="V8" s="225" t="s">
        <v>116</v>
      </c>
      <c r="W8" s="225" t="s">
        <v>114</v>
      </c>
      <c r="X8" s="225" t="s">
        <v>115</v>
      </c>
      <c r="Y8" s="225" t="s">
        <v>116</v>
      </c>
      <c r="Z8" s="225" t="s">
        <v>114</v>
      </c>
      <c r="AA8" s="225" t="s">
        <v>115</v>
      </c>
      <c r="AB8" s="225" t="s">
        <v>116</v>
      </c>
      <c r="AC8" s="225" t="s">
        <v>114</v>
      </c>
      <c r="AD8" s="225" t="s">
        <v>115</v>
      </c>
      <c r="AE8" s="225" t="s">
        <v>116</v>
      </c>
      <c r="AF8" s="225" t="s">
        <v>114</v>
      </c>
      <c r="AG8" s="225" t="s">
        <v>115</v>
      </c>
      <c r="AH8" s="225" t="s">
        <v>116</v>
      </c>
      <c r="AI8" s="225" t="s">
        <v>114</v>
      </c>
      <c r="AJ8" s="225" t="s">
        <v>115</v>
      </c>
      <c r="AK8" s="225" t="s">
        <v>116</v>
      </c>
      <c r="AL8" s="225" t="s">
        <v>114</v>
      </c>
      <c r="AM8" s="225" t="s">
        <v>115</v>
      </c>
      <c r="AN8" s="225" t="s">
        <v>116</v>
      </c>
      <c r="AO8" s="225" t="s">
        <v>114</v>
      </c>
      <c r="AP8" s="225" t="s">
        <v>115</v>
      </c>
      <c r="AQ8" s="225" t="s">
        <v>116</v>
      </c>
      <c r="AR8" s="225" t="s">
        <v>114</v>
      </c>
      <c r="AS8" s="225" t="s">
        <v>115</v>
      </c>
      <c r="AT8" s="225" t="s">
        <v>116</v>
      </c>
      <c r="AU8" s="24" t="s">
        <v>114</v>
      </c>
      <c r="AV8" s="24" t="s">
        <v>115</v>
      </c>
      <c r="AW8" s="24" t="s">
        <v>116</v>
      </c>
    </row>
    <row r="9" spans="1:49" s="296" customFormat="1" ht="13.5" customHeight="1">
      <c r="A9" s="293" t="s">
        <v>215</v>
      </c>
      <c r="B9" s="294">
        <f>SUM(B10+B46)</f>
        <v>473130300</v>
      </c>
      <c r="C9" s="294">
        <f>SUM(C10+C46)</f>
        <v>633027847.30999994</v>
      </c>
      <c r="D9" s="294">
        <f>SUM(C9-B9)</f>
        <v>159897547.30999994</v>
      </c>
      <c r="E9" s="294">
        <f>SUM(E10+E46)</f>
        <v>687904600</v>
      </c>
      <c r="F9" s="294">
        <f>SUM(F10+F46)</f>
        <v>685860863.03999996</v>
      </c>
      <c r="G9" s="294">
        <f>SUM(F9-E9)</f>
        <v>-2043736.9600000381</v>
      </c>
      <c r="H9" s="294">
        <f>SUM(H10+H46)</f>
        <v>2688315800</v>
      </c>
      <c r="I9" s="294">
        <f>SUM(I10+I46)</f>
        <v>6801582221.8100004</v>
      </c>
      <c r="J9" s="294">
        <f>SUM(I9-H9)</f>
        <v>4113266421.8100004</v>
      </c>
      <c r="K9" s="294">
        <f>SUM(K10+K46)</f>
        <v>127091000</v>
      </c>
      <c r="L9" s="294">
        <f>SUM(L10+L46)</f>
        <v>248482030.39999998</v>
      </c>
      <c r="M9" s="294">
        <f>SUM(L9-K9)</f>
        <v>121391030.39999998</v>
      </c>
      <c r="N9" s="294">
        <f>SUM(N10+N46)</f>
        <v>154756500</v>
      </c>
      <c r="O9" s="294">
        <f>SUM(O10+O46)</f>
        <v>354469542.52999997</v>
      </c>
      <c r="P9" s="294">
        <f>SUM(O9-N9)</f>
        <v>199713042.52999997</v>
      </c>
      <c r="Q9" s="294">
        <f>SUM(Q10+Q46)</f>
        <v>637766700</v>
      </c>
      <c r="R9" s="294">
        <f>SUM(R10+R46)</f>
        <v>685496496.86999989</v>
      </c>
      <c r="S9" s="294">
        <f>SUM(R9-Q9)</f>
        <v>47729796.869999886</v>
      </c>
      <c r="T9" s="294">
        <f>SUM(T10+T46)</f>
        <v>1134716700</v>
      </c>
      <c r="U9" s="294">
        <f>SUM(U10+U46)</f>
        <v>1024246838.23</v>
      </c>
      <c r="V9" s="294">
        <f t="shared" ref="V9:Y9" si="0">SUM(V10+V46)</f>
        <v>-110469861.76999998</v>
      </c>
      <c r="W9" s="294">
        <f>SUM(W10+W46)</f>
        <v>154096100</v>
      </c>
      <c r="X9" s="294">
        <f>SUM(X10+X46)</f>
        <v>172430768.51999998</v>
      </c>
      <c r="Y9" s="294">
        <f t="shared" si="0"/>
        <v>18334668.519999981</v>
      </c>
      <c r="Z9" s="294">
        <f>SUM(Z10+Z46)</f>
        <v>277396100</v>
      </c>
      <c r="AA9" s="294">
        <f>SUM(AA10+AA46)</f>
        <v>337289636.84000003</v>
      </c>
      <c r="AB9" s="294">
        <f>SUM(AA9-Z9)</f>
        <v>59893536.840000033</v>
      </c>
      <c r="AC9" s="294">
        <f>SUM(AC10+AC46)</f>
        <v>2357656800</v>
      </c>
      <c r="AD9" s="294">
        <f>SUM(AD10+AD46)</f>
        <v>2637868663.1200004</v>
      </c>
      <c r="AE9" s="294">
        <f>SUM(AD9-AC9)</f>
        <v>280211863.12000036</v>
      </c>
      <c r="AF9" s="294">
        <f>SUM(AF10+AF46)</f>
        <v>752361300</v>
      </c>
      <c r="AG9" s="294">
        <f>SUM(AG10+AG46)</f>
        <v>1544208758.6600001</v>
      </c>
      <c r="AH9" s="294">
        <f>SUM(AG9-AF9)</f>
        <v>791847458.66000009</v>
      </c>
      <c r="AI9" s="294">
        <f>SUM(AI10+AI46)</f>
        <v>502212600</v>
      </c>
      <c r="AJ9" s="294">
        <f>SUM(AJ10+AJ46)</f>
        <v>583761559.78000009</v>
      </c>
      <c r="AK9" s="294">
        <f>SUM(AJ9-AI9)</f>
        <v>81548959.780000091</v>
      </c>
      <c r="AL9" s="294">
        <f>SUM(AL10+AL46)</f>
        <v>10728645300</v>
      </c>
      <c r="AM9" s="294">
        <f>SUM(AM10+AM46)</f>
        <v>10686216537.430002</v>
      </c>
      <c r="AN9" s="294">
        <f>SUM(AM9-AL9)</f>
        <v>-42428762.569997787</v>
      </c>
      <c r="AO9" s="294">
        <f>SUM(AO10+AO46)</f>
        <v>13237336100</v>
      </c>
      <c r="AP9" s="294">
        <f>SUM(AP10+AP46)</f>
        <v>14424110260.85</v>
      </c>
      <c r="AQ9" s="294">
        <f>SUM(AP9-AO9)</f>
        <v>1186774160.8500004</v>
      </c>
      <c r="AR9" s="294">
        <f>SUM(AR10+AR46)</f>
        <v>33046869900</v>
      </c>
      <c r="AS9" s="294">
        <f>SUM(AS10+AS46)</f>
        <v>15937989859.18</v>
      </c>
      <c r="AT9" s="294">
        <f>SUM(AS9-AR9)</f>
        <v>-17108880040.82</v>
      </c>
      <c r="AU9" s="295">
        <f>SUM(B9+E9+H9+K9+N9+Q9+T9+W9+Z9+AC9+AF9+AI9+AL9+AO9+AR9)</f>
        <v>66960255800</v>
      </c>
      <c r="AV9" s="295">
        <f>SUM(C9+F9+I9+L9+O9+R9+U9+X9+AA9+AD9+AG9+AJ9+AM9+AP9+AS9)</f>
        <v>56757041884.57</v>
      </c>
      <c r="AW9" s="295">
        <f>SUM(D9+G9+J9+M9+P9+S9+V9+Y9+AB9+AE9+AH9+AK9+AN9+AQ9+AT9)</f>
        <v>-10203213915.429996</v>
      </c>
    </row>
    <row r="10" spans="1:49" s="296" customFormat="1" ht="13.5" customHeight="1">
      <c r="A10" s="297" t="s">
        <v>216</v>
      </c>
      <c r="B10" s="294">
        <f>SUM(B11+B40)</f>
        <v>473130300</v>
      </c>
      <c r="C10" s="294">
        <f>SUM(C11+C40)</f>
        <v>633027847.30999994</v>
      </c>
      <c r="D10" s="294">
        <f t="shared" ref="D10:D12" si="1">SUM(C10-B10)</f>
        <v>159897547.30999994</v>
      </c>
      <c r="E10" s="294">
        <f>SUM(E11+E40)</f>
        <v>687904600</v>
      </c>
      <c r="F10" s="294">
        <f>SUM(F11+F40)</f>
        <v>685860863.03999996</v>
      </c>
      <c r="G10" s="294">
        <f t="shared" ref="G10:G48" si="2">SUM(F10-E10)</f>
        <v>-2043736.9600000381</v>
      </c>
      <c r="H10" s="294">
        <f>SUM(H11+H40)</f>
        <v>2688315800</v>
      </c>
      <c r="I10" s="294">
        <f>SUM(I11+I40)</f>
        <v>6801582221.8100004</v>
      </c>
      <c r="J10" s="294">
        <f t="shared" ref="J10:J48" si="3">SUM(I10-H10)</f>
        <v>4113266421.8100004</v>
      </c>
      <c r="K10" s="294">
        <f>SUM(K11+K40)</f>
        <v>127091000</v>
      </c>
      <c r="L10" s="294">
        <f>SUM(L11+L40)</f>
        <v>248482030.39999998</v>
      </c>
      <c r="M10" s="294">
        <f t="shared" ref="M10:M12" si="4">SUM(L10-K10)</f>
        <v>121391030.39999998</v>
      </c>
      <c r="N10" s="294">
        <f>SUM(N11+N40)</f>
        <v>154756500</v>
      </c>
      <c r="O10" s="294">
        <f>SUM(O11+O40)</f>
        <v>354469542.52999997</v>
      </c>
      <c r="P10" s="294">
        <f t="shared" ref="P10:P48" si="5">SUM(O10-N10)</f>
        <v>199713042.52999997</v>
      </c>
      <c r="Q10" s="294">
        <f>SUM(Q11+Q40)</f>
        <v>637766700</v>
      </c>
      <c r="R10" s="294">
        <f>SUM(R11+R40)</f>
        <v>685496496.86999989</v>
      </c>
      <c r="S10" s="294">
        <f t="shared" ref="S10:S48" si="6">SUM(R10-Q10)</f>
        <v>47729796.869999886</v>
      </c>
      <c r="T10" s="294">
        <f>SUM(T11+T40)</f>
        <v>1134716700</v>
      </c>
      <c r="U10" s="294">
        <f>SUM(U11+U40)</f>
        <v>1024246838.23</v>
      </c>
      <c r="V10" s="294">
        <f t="shared" ref="V10" si="7">SUM(U10-T10)</f>
        <v>-110469861.76999998</v>
      </c>
      <c r="W10" s="294">
        <f>SUM(W11+W40)</f>
        <v>154096100</v>
      </c>
      <c r="X10" s="294">
        <f>SUM(X11+X40)</f>
        <v>172430768.51999998</v>
      </c>
      <c r="Y10" s="294">
        <f t="shared" ref="Y10" si="8">SUM(X10-W10)</f>
        <v>18334668.519999981</v>
      </c>
      <c r="Z10" s="294">
        <f>SUM(Z11+Z40)</f>
        <v>277396100</v>
      </c>
      <c r="AA10" s="294">
        <f>SUM(AA11+AA40)</f>
        <v>337289636.84000003</v>
      </c>
      <c r="AB10" s="294">
        <f t="shared" ref="AB10:AB48" si="9">SUM(AA10-Z10)</f>
        <v>59893536.840000033</v>
      </c>
      <c r="AC10" s="294">
        <f>SUM(AC11+AC40)</f>
        <v>2357656800</v>
      </c>
      <c r="AD10" s="294">
        <f>SUM(AD11+AD40)</f>
        <v>2637868663.1200004</v>
      </c>
      <c r="AE10" s="294">
        <f t="shared" ref="AE10:AE48" si="10">SUM(AD10-AC10)</f>
        <v>280211863.12000036</v>
      </c>
      <c r="AF10" s="294">
        <f>SUM(AF11+AF40)</f>
        <v>752361300</v>
      </c>
      <c r="AG10" s="294">
        <f>SUM(AG11+AG40)</f>
        <v>1544208758.6600001</v>
      </c>
      <c r="AH10" s="294">
        <f t="shared" ref="AH10:AH48" si="11">SUM(AG10-AF10)</f>
        <v>791847458.66000009</v>
      </c>
      <c r="AI10" s="294">
        <f>SUM(AI11+AI40)</f>
        <v>502212600</v>
      </c>
      <c r="AJ10" s="294">
        <f>SUM(AJ11+AJ40)</f>
        <v>583761559.78000009</v>
      </c>
      <c r="AK10" s="294">
        <f t="shared" ref="AK10:AK48" si="12">SUM(AJ10-AI10)</f>
        <v>81548959.780000091</v>
      </c>
      <c r="AL10" s="294">
        <f>SUM(AL11+AL40)</f>
        <v>10728645300</v>
      </c>
      <c r="AM10" s="294">
        <f>SUM(AM11+AM40)</f>
        <v>10686216537.430002</v>
      </c>
      <c r="AN10" s="294">
        <f t="shared" ref="AN10:AN48" si="13">SUM(AM10-AL10)</f>
        <v>-42428762.569997787</v>
      </c>
      <c r="AO10" s="294">
        <f>SUM(AO11+AO40)</f>
        <v>13237336100</v>
      </c>
      <c r="AP10" s="294">
        <f>SUM(AP11+AP40)</f>
        <v>14424110260.85</v>
      </c>
      <c r="AQ10" s="294">
        <f t="shared" ref="AQ10:AQ48" si="14">SUM(AP10-AO10)</f>
        <v>1186774160.8500004</v>
      </c>
      <c r="AR10" s="294">
        <f>SUM(AR11+AR40)</f>
        <v>17031869900</v>
      </c>
      <c r="AS10" s="294">
        <f>SUM(AS11+AS40)</f>
        <v>14186031199.18</v>
      </c>
      <c r="AT10" s="294">
        <f t="shared" ref="AT10:AT48" si="15">SUM(AS10-AR10)</f>
        <v>-2845838700.8199997</v>
      </c>
      <c r="AU10" s="295">
        <f t="shared" ref="AU10:AU47" si="16">SUM(B10+E10+H10+K10+N10+Q10+T10+W10+Z10+AC10+AF10+AI10+AL10+AO10+AR10)</f>
        <v>50945255800</v>
      </c>
      <c r="AV10" s="295">
        <f t="shared" ref="AV10:AV48" si="17">SUM(C10+F10+I10+L10+O10+R10+U10+X10+AA10+AD10+AG10+AJ10+AM10+AP10+AS10)</f>
        <v>55005083224.57</v>
      </c>
      <c r="AW10" s="295">
        <f t="shared" ref="AW10:AW48" si="18">SUM(D10+G10+J10+M10+P10+S10+V10+Y10+AB10+AE10+AH10+AK10+AN10+AQ10+AT10)</f>
        <v>4059827424.5700045</v>
      </c>
    </row>
    <row r="11" spans="1:49" s="296" customFormat="1" ht="13.5" customHeight="1">
      <c r="A11" s="297" t="s">
        <v>217</v>
      </c>
      <c r="B11" s="294">
        <f>SUM(B12+B23+B28+B30)</f>
        <v>426463900</v>
      </c>
      <c r="C11" s="294">
        <f>SUM(C12+C23+C28+C30)</f>
        <v>558314387.30999994</v>
      </c>
      <c r="D11" s="294">
        <f t="shared" si="1"/>
        <v>131850487.30999994</v>
      </c>
      <c r="E11" s="294">
        <f>SUM(E12+E23+E28+E30)</f>
        <v>684404600</v>
      </c>
      <c r="F11" s="294">
        <f>SUM(F12+F23+F28+F30)</f>
        <v>681615863.03999996</v>
      </c>
      <c r="G11" s="294">
        <f t="shared" si="2"/>
        <v>-2788736.9600000381</v>
      </c>
      <c r="H11" s="294">
        <f>SUM(H12+H23+H28+H30)</f>
        <v>2666794600</v>
      </c>
      <c r="I11" s="294">
        <f>SUM(I12+I23+I28+I30)</f>
        <v>5690757355.5600004</v>
      </c>
      <c r="J11" s="294">
        <f t="shared" si="3"/>
        <v>3023962755.5600004</v>
      </c>
      <c r="K11" s="294">
        <f>SUM(K12+K23+K28+K30)</f>
        <v>125441000</v>
      </c>
      <c r="L11" s="294">
        <f>SUM(L12+L23+L28+L30)</f>
        <v>243405917.39999998</v>
      </c>
      <c r="M11" s="294">
        <f t="shared" si="4"/>
        <v>117964917.39999998</v>
      </c>
      <c r="N11" s="294">
        <f>SUM(N12+N23+N28+N30)</f>
        <v>153340400</v>
      </c>
      <c r="O11" s="294">
        <f>SUM(O12+O23+O28+O30)</f>
        <v>352409542.52999997</v>
      </c>
      <c r="P11" s="294">
        <f t="shared" si="5"/>
        <v>199069142.52999997</v>
      </c>
      <c r="Q11" s="294">
        <f>SUM(Q12+Q23+Q28+Q30)</f>
        <v>636406700</v>
      </c>
      <c r="R11" s="294">
        <f>SUM(R12+R23+R28+R30)</f>
        <v>684502496.86999989</v>
      </c>
      <c r="S11" s="294">
        <f t="shared" si="6"/>
        <v>48095796.869999886</v>
      </c>
      <c r="T11" s="294">
        <f>SUM(T12+T23+T28+T30)</f>
        <v>1129093700</v>
      </c>
      <c r="U11" s="294">
        <f>SUM(U12+U23+U28+U30)</f>
        <v>1015443838.23</v>
      </c>
      <c r="V11" s="294">
        <f t="shared" ref="V11:Y11" si="19">SUM(V12+V23+V28+V30)</f>
        <v>-113649861.76999998</v>
      </c>
      <c r="W11" s="294">
        <f>SUM(W12+W23+W28+W30)</f>
        <v>153262100</v>
      </c>
      <c r="X11" s="294">
        <f>SUM(X12+X23+X28+X30)</f>
        <v>171188268.51999998</v>
      </c>
      <c r="Y11" s="294">
        <f t="shared" si="19"/>
        <v>17926168.520000003</v>
      </c>
      <c r="Z11" s="294">
        <f>SUM(Z12+Z23+Z28+Z30)</f>
        <v>273896100</v>
      </c>
      <c r="AA11" s="294">
        <f>SUM(AA12+AA23+AA28+AA30)</f>
        <v>337229636.84000003</v>
      </c>
      <c r="AB11" s="294">
        <f t="shared" si="9"/>
        <v>63333536.840000033</v>
      </c>
      <c r="AC11" s="294">
        <f>SUM(AC12+AC23+AC28+AC30)</f>
        <v>2285156800</v>
      </c>
      <c r="AD11" s="294">
        <f>SUM(AD12+AD23+AD28+AD30)</f>
        <v>2492997761.0300002</v>
      </c>
      <c r="AE11" s="294">
        <f t="shared" si="10"/>
        <v>207840961.03000021</v>
      </c>
      <c r="AF11" s="294">
        <f>SUM(AF12+AF23+AF28+AF30)</f>
        <v>751861300</v>
      </c>
      <c r="AG11" s="294">
        <f>SUM(AG12+AG23+AG28+AG30)</f>
        <v>1540646758.6600001</v>
      </c>
      <c r="AH11" s="294">
        <f t="shared" si="11"/>
        <v>788785458.66000009</v>
      </c>
      <c r="AI11" s="294">
        <f>SUM(AI12+AI23+AI28+AI30)</f>
        <v>494297600</v>
      </c>
      <c r="AJ11" s="294">
        <f>SUM(AJ12+AJ23+AJ28+AJ30)</f>
        <v>578206559.78000009</v>
      </c>
      <c r="AK11" s="294">
        <f t="shared" si="12"/>
        <v>83908959.780000091</v>
      </c>
      <c r="AL11" s="294">
        <f>SUM(AL12+AL23+AL28+AL30)</f>
        <v>10470645300</v>
      </c>
      <c r="AM11" s="294">
        <f>SUM(AM12+AM23+AM28+AM30)</f>
        <v>10501081839.600002</v>
      </c>
      <c r="AN11" s="294">
        <f t="shared" si="13"/>
        <v>30436539.600002289</v>
      </c>
      <c r="AO11" s="294">
        <f>SUM(AO12+AO23+AO28+AO30)</f>
        <v>11292336100</v>
      </c>
      <c r="AP11" s="294">
        <f>SUM(AP12+AP23+AP28+AP30)</f>
        <v>13891147200.33</v>
      </c>
      <c r="AQ11" s="294">
        <f t="shared" si="14"/>
        <v>2598811100.3299999</v>
      </c>
      <c r="AR11" s="294">
        <f>SUM(AR12+AR23+AR28+AR30)</f>
        <v>16276035900</v>
      </c>
      <c r="AS11" s="294">
        <f>SUM(AS12+AS23+AS28+AS30)</f>
        <v>13220037957.73</v>
      </c>
      <c r="AT11" s="294">
        <f t="shared" si="15"/>
        <v>-3055997942.2700005</v>
      </c>
      <c r="AU11" s="295">
        <f>SUM(B11+E11+H11+K11+N11+Q11+T11+W11+Z11+AC11+AF11+AI11+AL11+AO11+AR11)</f>
        <v>47819436100</v>
      </c>
      <c r="AV11" s="295">
        <f t="shared" si="17"/>
        <v>51958985383.430008</v>
      </c>
      <c r="AW11" s="295">
        <f t="shared" si="18"/>
        <v>4139549283.4300022</v>
      </c>
    </row>
    <row r="12" spans="1:49" s="296" customFormat="1" ht="19.5" customHeight="1">
      <c r="A12" s="297" t="s">
        <v>218</v>
      </c>
      <c r="B12" s="294">
        <f>SUM(B13+B21)</f>
        <v>294211800</v>
      </c>
      <c r="C12" s="294">
        <f>SUM(C13+C21)</f>
        <v>494937994.14999998</v>
      </c>
      <c r="D12" s="294">
        <f t="shared" si="1"/>
        <v>200726194.14999998</v>
      </c>
      <c r="E12" s="294">
        <f>SUM(E13+E21)</f>
        <v>160790700</v>
      </c>
      <c r="F12" s="294">
        <f>SUM(F13+F21)</f>
        <v>248919744.53999999</v>
      </c>
      <c r="G12" s="294">
        <f t="shared" si="2"/>
        <v>88129044.539999992</v>
      </c>
      <c r="H12" s="294">
        <f>SUM(H13+H21)</f>
        <v>1399436300</v>
      </c>
      <c r="I12" s="294">
        <f>SUM(I13+I21)</f>
        <v>2789650719.3300004</v>
      </c>
      <c r="J12" s="294">
        <f t="shared" si="3"/>
        <v>1390214419.3300004</v>
      </c>
      <c r="K12" s="294">
        <f>SUM(K13+K21)</f>
        <v>90178800</v>
      </c>
      <c r="L12" s="294">
        <f>SUM(L13+L21)</f>
        <v>187187510.57999998</v>
      </c>
      <c r="M12" s="294">
        <f t="shared" si="4"/>
        <v>97008710.579999983</v>
      </c>
      <c r="N12" s="294">
        <f>SUM(N13+N21)</f>
        <v>101863400</v>
      </c>
      <c r="O12" s="294">
        <f>SUM(O13+O21)</f>
        <v>303599762.07999998</v>
      </c>
      <c r="P12" s="294">
        <f t="shared" si="5"/>
        <v>201736362.07999998</v>
      </c>
      <c r="Q12" s="294">
        <f>SUM(Q13+Q21)</f>
        <v>318406700</v>
      </c>
      <c r="R12" s="294">
        <f>SUM(R13+R21)</f>
        <v>395250105.36999995</v>
      </c>
      <c r="S12" s="294">
        <f t="shared" si="6"/>
        <v>76843405.369999945</v>
      </c>
      <c r="T12" s="294">
        <f>SUM(T13+T21)</f>
        <v>571346400</v>
      </c>
      <c r="U12" s="294">
        <f>SUM(U13+U21)</f>
        <v>753496479.53999996</v>
      </c>
      <c r="V12" s="294">
        <f t="shared" ref="V12:Y12" si="20">SUM(V13+V21)</f>
        <v>182150079.54000002</v>
      </c>
      <c r="W12" s="294">
        <f>SUM(W13+W21)</f>
        <v>74009300</v>
      </c>
      <c r="X12" s="294">
        <f>SUM(X13+X21)</f>
        <v>130450482.51999998</v>
      </c>
      <c r="Y12" s="294">
        <f t="shared" si="20"/>
        <v>56441182.520000003</v>
      </c>
      <c r="Z12" s="294">
        <f>SUM(Z13+Z21)</f>
        <v>163419900</v>
      </c>
      <c r="AA12" s="294">
        <f>SUM(AA13+AA21)</f>
        <v>225671998.94000003</v>
      </c>
      <c r="AB12" s="294">
        <f t="shared" si="9"/>
        <v>62252098.940000027</v>
      </c>
      <c r="AC12" s="294">
        <f>SUM(AC13+AC21)</f>
        <v>1700421600</v>
      </c>
      <c r="AD12" s="294">
        <f>SUM(AD13+AD21)</f>
        <v>2351259345.0300002</v>
      </c>
      <c r="AE12" s="294">
        <f t="shared" si="10"/>
        <v>650837745.03000021</v>
      </c>
      <c r="AF12" s="294">
        <f>SUM(AF13+AF21)</f>
        <v>654376800</v>
      </c>
      <c r="AG12" s="294">
        <f>SUM(AG13+AG21)</f>
        <v>1432437034.6600001</v>
      </c>
      <c r="AH12" s="294">
        <f t="shared" si="11"/>
        <v>778060234.66000009</v>
      </c>
      <c r="AI12" s="294">
        <f>SUM(AI13+AI21)</f>
        <v>441006300</v>
      </c>
      <c r="AJ12" s="294">
        <f>SUM(AJ13+AJ21)</f>
        <v>550260285.96000004</v>
      </c>
      <c r="AK12" s="294">
        <f t="shared" si="12"/>
        <v>109253985.96000004</v>
      </c>
      <c r="AL12" s="294">
        <f>SUM(AL13+AL21)</f>
        <v>9358731900</v>
      </c>
      <c r="AM12" s="294">
        <f>SUM(AM13+AM21)</f>
        <v>9441172502.0100021</v>
      </c>
      <c r="AN12" s="294">
        <f t="shared" si="13"/>
        <v>82440602.010002136</v>
      </c>
      <c r="AO12" s="294">
        <f>SUM(AO13+AO21)</f>
        <v>5273350200</v>
      </c>
      <c r="AP12" s="294">
        <f>SUM(AP13+AP21)</f>
        <v>6624585170.29</v>
      </c>
      <c r="AQ12" s="294">
        <f t="shared" si="14"/>
        <v>1351234970.29</v>
      </c>
      <c r="AR12" s="294">
        <f>SUM(AR13+AR21)</f>
        <v>14996035900</v>
      </c>
      <c r="AS12" s="294">
        <f>SUM(AS13+AS21)</f>
        <v>11072688681.219999</v>
      </c>
      <c r="AT12" s="294">
        <f t="shared" si="15"/>
        <v>-3923347218.7800007</v>
      </c>
      <c r="AU12" s="295">
        <f t="shared" si="16"/>
        <v>35597586000</v>
      </c>
      <c r="AV12" s="295">
        <f t="shared" si="17"/>
        <v>37001567816.220001</v>
      </c>
      <c r="AW12" s="295">
        <f t="shared" si="18"/>
        <v>1403981816.2200022</v>
      </c>
    </row>
    <row r="13" spans="1:49" s="296" customFormat="1" ht="19.5" customHeight="1">
      <c r="A13" s="297" t="s">
        <v>219</v>
      </c>
      <c r="B13" s="294">
        <f>SUM(B14:B20)</f>
        <v>294211800</v>
      </c>
      <c r="C13" s="294">
        <f>SUM(C14:C20)</f>
        <v>494937994.14999998</v>
      </c>
      <c r="D13" s="294">
        <f>SUM(C13-B13)</f>
        <v>200726194.14999998</v>
      </c>
      <c r="E13" s="294">
        <f>SUM(E14:E20)</f>
        <v>160790700</v>
      </c>
      <c r="F13" s="294">
        <f>SUM(F14:F20)</f>
        <v>248919744.53999999</v>
      </c>
      <c r="G13" s="294">
        <f t="shared" si="2"/>
        <v>88129044.539999992</v>
      </c>
      <c r="H13" s="294">
        <f>SUM(H14:H20)</f>
        <v>1399436300</v>
      </c>
      <c r="I13" s="294">
        <f>SUM(I14:I20)</f>
        <v>2789650719.3300004</v>
      </c>
      <c r="J13" s="294">
        <f t="shared" si="3"/>
        <v>1390214419.3300004</v>
      </c>
      <c r="K13" s="294">
        <f>SUM(K14:K20)</f>
        <v>90178800</v>
      </c>
      <c r="L13" s="294">
        <f>SUM(L14:L20)</f>
        <v>187187510.57999998</v>
      </c>
      <c r="M13" s="294">
        <f>SUM(L13-K13)</f>
        <v>97008710.579999983</v>
      </c>
      <c r="N13" s="294">
        <f>SUM(N14:N20)</f>
        <v>101863400</v>
      </c>
      <c r="O13" s="294">
        <f>SUM(O14:O20)</f>
        <v>303599762.07999998</v>
      </c>
      <c r="P13" s="294">
        <f t="shared" si="5"/>
        <v>201736362.07999998</v>
      </c>
      <c r="Q13" s="294">
        <f>SUM(Q14:Q20)</f>
        <v>318406700</v>
      </c>
      <c r="R13" s="294">
        <f>SUM(R14:R20)</f>
        <v>395250105.36999995</v>
      </c>
      <c r="S13" s="294">
        <f t="shared" si="6"/>
        <v>76843405.369999945</v>
      </c>
      <c r="T13" s="294">
        <f>SUM(T14:T20)</f>
        <v>571346400</v>
      </c>
      <c r="U13" s="294">
        <f>SUM(U14:U20)</f>
        <v>753496479.53999996</v>
      </c>
      <c r="V13" s="294">
        <f t="shared" ref="V13:Y13" si="21">SUM(V14:V20)</f>
        <v>182150079.54000002</v>
      </c>
      <c r="W13" s="294">
        <f>SUM(W14:W20)</f>
        <v>74009300</v>
      </c>
      <c r="X13" s="294">
        <f>SUM(X14:X20)</f>
        <v>130450482.51999998</v>
      </c>
      <c r="Y13" s="294">
        <f t="shared" si="21"/>
        <v>56441182.520000003</v>
      </c>
      <c r="Z13" s="294">
        <f>SUM(Z14:Z20)</f>
        <v>163419900</v>
      </c>
      <c r="AA13" s="294">
        <f>SUM(AA14:AA20)</f>
        <v>225671998.94000003</v>
      </c>
      <c r="AB13" s="294">
        <f t="shared" si="9"/>
        <v>62252098.940000027</v>
      </c>
      <c r="AC13" s="294">
        <f>SUM(AC14:AC20)</f>
        <v>1700421600</v>
      </c>
      <c r="AD13" s="294">
        <f>SUM(AD14:AD20)</f>
        <v>2351259345.0300002</v>
      </c>
      <c r="AE13" s="294">
        <f t="shared" si="10"/>
        <v>650837745.03000021</v>
      </c>
      <c r="AF13" s="294">
        <f>SUM(AF14:AF20)</f>
        <v>654376800</v>
      </c>
      <c r="AG13" s="294">
        <f>SUM(AG14:AG20)</f>
        <v>1432437034.6600001</v>
      </c>
      <c r="AH13" s="294">
        <f t="shared" si="11"/>
        <v>778060234.66000009</v>
      </c>
      <c r="AI13" s="294">
        <f>SUM(AI14:AI20)</f>
        <v>441006300</v>
      </c>
      <c r="AJ13" s="294">
        <f>SUM(AJ14:AJ20)</f>
        <v>550260285.96000004</v>
      </c>
      <c r="AK13" s="294">
        <f t="shared" si="12"/>
        <v>109253985.96000004</v>
      </c>
      <c r="AL13" s="294">
        <f>SUM(AL14:AL20)</f>
        <v>9358731900</v>
      </c>
      <c r="AM13" s="294">
        <f>SUM(AM14:AM20)</f>
        <v>9441172502.0100021</v>
      </c>
      <c r="AN13" s="294">
        <f t="shared" si="13"/>
        <v>82440602.010002136</v>
      </c>
      <c r="AO13" s="294">
        <f>SUM(AO14:AO20)</f>
        <v>5273350200</v>
      </c>
      <c r="AP13" s="294">
        <f>SUM(AP14:AP20)</f>
        <v>6624585170.29</v>
      </c>
      <c r="AQ13" s="294">
        <f t="shared" si="14"/>
        <v>1351234970.29</v>
      </c>
      <c r="AR13" s="294">
        <f>SUM(AR14:AR20)</f>
        <v>-1300000000</v>
      </c>
      <c r="AS13" s="294">
        <f>SUM(AS14:AS20)</f>
        <v>-1108434326.24</v>
      </c>
      <c r="AT13" s="294">
        <f t="shared" si="15"/>
        <v>191565673.75999999</v>
      </c>
      <c r="AU13" s="295">
        <f>SUM(B13+E13+H13+K13+N13+Q13+T13+W13+Z13+AC13+AF13+AI13+AL13+AO13+AR13)</f>
        <v>19301550100</v>
      </c>
      <c r="AV13" s="295">
        <f t="shared" si="17"/>
        <v>24820444808.760002</v>
      </c>
      <c r="AW13" s="295">
        <f t="shared" si="18"/>
        <v>5518894708.7600031</v>
      </c>
    </row>
    <row r="14" spans="1:49" ht="19.5" customHeight="1">
      <c r="A14" s="73" t="s">
        <v>220</v>
      </c>
      <c r="B14" s="137">
        <v>270775500</v>
      </c>
      <c r="C14" s="137">
        <v>295941453.31999999</v>
      </c>
      <c r="D14" s="137">
        <f t="shared" ref="D14:D48" si="22">SUM(C14-B14)</f>
        <v>25165953.319999993</v>
      </c>
      <c r="E14" s="137">
        <v>149350700</v>
      </c>
      <c r="F14" s="137">
        <v>190887839.87</v>
      </c>
      <c r="G14" s="137">
        <f t="shared" si="2"/>
        <v>41537139.870000005</v>
      </c>
      <c r="H14" s="137">
        <v>1318244300</v>
      </c>
      <c r="I14" s="137">
        <v>2340998175.1300001</v>
      </c>
      <c r="J14" s="137">
        <f t="shared" si="3"/>
        <v>1022753875.1300001</v>
      </c>
      <c r="K14" s="137">
        <v>80078800</v>
      </c>
      <c r="L14" s="137">
        <v>103033554.44</v>
      </c>
      <c r="M14" s="137">
        <f t="shared" ref="M14:M48" si="23">SUM(L14-K14)</f>
        <v>22954754.439999998</v>
      </c>
      <c r="N14" s="137">
        <v>79048800</v>
      </c>
      <c r="O14" s="137">
        <v>224947713.94999999</v>
      </c>
      <c r="P14" s="137">
        <f t="shared" si="5"/>
        <v>145898913.94999999</v>
      </c>
      <c r="Q14" s="245">
        <v>310406700</v>
      </c>
      <c r="R14" s="139">
        <v>322864679.08999997</v>
      </c>
      <c r="S14" s="137">
        <f t="shared" si="6"/>
        <v>12457979.089999974</v>
      </c>
      <c r="T14" s="139">
        <v>537308700</v>
      </c>
      <c r="U14" s="139">
        <v>666846779.37</v>
      </c>
      <c r="V14" s="137">
        <f t="shared" ref="V14:V48" si="24">SUM(U14-T14)</f>
        <v>129538079.37</v>
      </c>
      <c r="W14" s="137">
        <v>59474000</v>
      </c>
      <c r="X14" s="137">
        <v>73230973.579999998</v>
      </c>
      <c r="Y14" s="137">
        <f t="shared" ref="Y14:Y48" si="25">SUM(X14-W14)</f>
        <v>13756973.579999998</v>
      </c>
      <c r="Z14" s="140">
        <v>148097900</v>
      </c>
      <c r="AA14" s="137">
        <v>154891054.61000001</v>
      </c>
      <c r="AB14" s="137">
        <f t="shared" si="9"/>
        <v>6793154.6100000143</v>
      </c>
      <c r="AC14" s="228">
        <v>1668321600</v>
      </c>
      <c r="AD14" s="137">
        <v>2224161966.3000002</v>
      </c>
      <c r="AE14" s="137">
        <f t="shared" si="10"/>
        <v>555840366.30000019</v>
      </c>
      <c r="AF14" s="137">
        <v>640406800</v>
      </c>
      <c r="AG14" s="137">
        <v>1355330067.1700001</v>
      </c>
      <c r="AH14" s="137">
        <f t="shared" si="11"/>
        <v>714923267.17000008</v>
      </c>
      <c r="AI14" s="137">
        <v>426966300</v>
      </c>
      <c r="AJ14" s="137">
        <v>462182091.05000001</v>
      </c>
      <c r="AK14" s="137">
        <f t="shared" si="12"/>
        <v>35215791.050000012</v>
      </c>
      <c r="AL14" s="137">
        <v>8465892000</v>
      </c>
      <c r="AM14" s="137">
        <v>7416587504.6300001</v>
      </c>
      <c r="AN14" s="137">
        <f t="shared" si="13"/>
        <v>-1049304495.3699999</v>
      </c>
      <c r="AO14" s="141">
        <v>4265410200</v>
      </c>
      <c r="AP14" s="141">
        <v>4598032116.3400002</v>
      </c>
      <c r="AQ14" s="137">
        <f t="shared" si="14"/>
        <v>332621916.34000015</v>
      </c>
      <c r="AR14" s="140"/>
      <c r="AS14" s="140">
        <v>118141985.2</v>
      </c>
      <c r="AT14" s="140">
        <f t="shared" si="15"/>
        <v>118141985.2</v>
      </c>
      <c r="AU14" s="383">
        <f>SUM(B14+E14+H14+K14+N14+Q14+T14+W14+Z14+AC14+AF14+AI14+AL14+AO14+AR14)</f>
        <v>18419782300</v>
      </c>
      <c r="AV14" s="244">
        <f t="shared" si="17"/>
        <v>20548077954.049999</v>
      </c>
      <c r="AW14" s="244">
        <f t="shared" si="18"/>
        <v>2128295654.0500009</v>
      </c>
    </row>
    <row r="15" spans="1:49" ht="19.5" customHeight="1">
      <c r="A15" s="73" t="s">
        <v>156</v>
      </c>
      <c r="B15" s="137">
        <v>3813300</v>
      </c>
      <c r="C15" s="137">
        <v>21629833.010000002</v>
      </c>
      <c r="D15" s="137">
        <f t="shared" si="22"/>
        <v>17816533.010000002</v>
      </c>
      <c r="E15" s="137">
        <v>4100000</v>
      </c>
      <c r="F15" s="137">
        <v>7091407.6299999999</v>
      </c>
      <c r="G15" s="137">
        <f t="shared" si="2"/>
        <v>2991407.63</v>
      </c>
      <c r="H15" s="137">
        <v>3000000</v>
      </c>
      <c r="I15" s="137">
        <v>6066568.0099999998</v>
      </c>
      <c r="J15" s="137">
        <f t="shared" si="3"/>
        <v>3066568.01</v>
      </c>
      <c r="K15" s="137">
        <v>2000000</v>
      </c>
      <c r="L15" s="137">
        <v>9166837.9399999995</v>
      </c>
      <c r="M15" s="137">
        <f t="shared" si="23"/>
        <v>7166837.9399999995</v>
      </c>
      <c r="N15" s="137">
        <v>10499800</v>
      </c>
      <c r="O15" s="137">
        <v>17772025.140000001</v>
      </c>
      <c r="P15" s="137">
        <f t="shared" si="5"/>
        <v>7272225.1400000006</v>
      </c>
      <c r="Q15" s="139">
        <v>2000000</v>
      </c>
      <c r="R15" s="139">
        <v>9693888.4000000004</v>
      </c>
      <c r="S15" s="137">
        <f t="shared" si="6"/>
        <v>7693888.4000000004</v>
      </c>
      <c r="T15" s="137">
        <v>23429700</v>
      </c>
      <c r="U15" s="137">
        <v>5480751.2400000002</v>
      </c>
      <c r="V15" s="137">
        <f t="shared" si="24"/>
        <v>-17948948.759999998</v>
      </c>
      <c r="W15" s="137">
        <v>5000000</v>
      </c>
      <c r="X15" s="137">
        <v>3333811.46</v>
      </c>
      <c r="Y15" s="137">
        <f t="shared" si="25"/>
        <v>-1666188.54</v>
      </c>
      <c r="Z15" s="140">
        <v>2460000</v>
      </c>
      <c r="AA15" s="137">
        <v>8464351.9900000002</v>
      </c>
      <c r="AB15" s="137">
        <f t="shared" si="9"/>
        <v>6004351.9900000002</v>
      </c>
      <c r="AC15" s="228">
        <v>8000000</v>
      </c>
      <c r="AD15" s="137">
        <v>7072238.21</v>
      </c>
      <c r="AE15" s="137">
        <f t="shared" si="10"/>
        <v>-927761.79</v>
      </c>
      <c r="AF15" s="137">
        <v>5000000</v>
      </c>
      <c r="AG15" s="137">
        <v>9931746.4199999999</v>
      </c>
      <c r="AH15" s="137">
        <f t="shared" si="11"/>
        <v>4931746.42</v>
      </c>
      <c r="AI15" s="137">
        <v>1440000</v>
      </c>
      <c r="AJ15" s="137">
        <v>8511419.9299999997</v>
      </c>
      <c r="AK15" s="137">
        <f t="shared" si="12"/>
        <v>7071419.9299999997</v>
      </c>
      <c r="AL15" s="137">
        <v>145423000</v>
      </c>
      <c r="AM15" s="137">
        <v>241142934.25</v>
      </c>
      <c r="AN15" s="137">
        <f t="shared" si="13"/>
        <v>95719934.25</v>
      </c>
      <c r="AO15" s="141">
        <v>600000000</v>
      </c>
      <c r="AP15" s="141">
        <v>706756323.55999994</v>
      </c>
      <c r="AQ15" s="137">
        <f t="shared" si="14"/>
        <v>106756323.55999994</v>
      </c>
      <c r="AR15" s="140"/>
      <c r="AS15" s="140"/>
      <c r="AT15" s="140">
        <f t="shared" si="15"/>
        <v>0</v>
      </c>
      <c r="AU15" s="383">
        <f t="shared" si="16"/>
        <v>816165800</v>
      </c>
      <c r="AV15" s="244">
        <f t="shared" si="17"/>
        <v>1062114137.1899999</v>
      </c>
      <c r="AW15" s="244">
        <f t="shared" si="18"/>
        <v>245948337.18999994</v>
      </c>
    </row>
    <row r="16" spans="1:49" ht="19.5" customHeight="1">
      <c r="A16" s="73" t="s">
        <v>157</v>
      </c>
      <c r="B16" s="137">
        <v>11703000</v>
      </c>
      <c r="C16" s="137">
        <v>21514113.91</v>
      </c>
      <c r="D16" s="137">
        <f t="shared" si="22"/>
        <v>9811113.9100000001</v>
      </c>
      <c r="E16" s="137">
        <v>4260000</v>
      </c>
      <c r="F16" s="137">
        <v>7312609.9100000001</v>
      </c>
      <c r="G16" s="137">
        <f t="shared" si="2"/>
        <v>3052609.91</v>
      </c>
      <c r="H16" s="137">
        <v>16122000</v>
      </c>
      <c r="I16" s="137">
        <v>27803776.09</v>
      </c>
      <c r="J16" s="137">
        <f t="shared" si="3"/>
        <v>11681776.09</v>
      </c>
      <c r="K16" s="137">
        <v>6000000</v>
      </c>
      <c r="L16" s="137">
        <v>11541264.560000001</v>
      </c>
      <c r="M16" s="137">
        <f t="shared" si="23"/>
        <v>5541264.5600000005</v>
      </c>
      <c r="N16" s="137">
        <v>10615000</v>
      </c>
      <c r="O16" s="137">
        <v>14901814.27</v>
      </c>
      <c r="P16" s="137">
        <f t="shared" si="5"/>
        <v>4286814.2699999996</v>
      </c>
      <c r="Q16" s="139">
        <v>6000000</v>
      </c>
      <c r="R16" s="139">
        <v>14854336.529999999</v>
      </c>
      <c r="S16" s="137">
        <f t="shared" si="6"/>
        <v>8854336.5299999993</v>
      </c>
      <c r="T16" s="137">
        <v>7878600</v>
      </c>
      <c r="U16" s="137">
        <v>15387415.119999999</v>
      </c>
      <c r="V16" s="137">
        <f t="shared" si="24"/>
        <v>7508815.1199999992</v>
      </c>
      <c r="W16" s="137">
        <v>5089500</v>
      </c>
      <c r="X16" s="137">
        <v>7992291.5999999996</v>
      </c>
      <c r="Y16" s="137">
        <f t="shared" si="25"/>
        <v>2902791.5999999996</v>
      </c>
      <c r="Z16" s="140">
        <v>10362000</v>
      </c>
      <c r="AA16" s="137">
        <v>13842115</v>
      </c>
      <c r="AB16" s="137">
        <f t="shared" si="9"/>
        <v>3480115</v>
      </c>
      <c r="AC16" s="228">
        <v>18100000</v>
      </c>
      <c r="AD16" s="137">
        <v>30475298.199999999</v>
      </c>
      <c r="AE16" s="137">
        <f t="shared" si="10"/>
        <v>12375298.199999999</v>
      </c>
      <c r="AF16" s="137">
        <v>6660000</v>
      </c>
      <c r="AG16" s="137">
        <v>17820453.280000001</v>
      </c>
      <c r="AH16" s="137">
        <f t="shared" si="11"/>
        <v>11160453.280000001</v>
      </c>
      <c r="AI16" s="137">
        <v>8200000</v>
      </c>
      <c r="AJ16" s="137">
        <v>10869948.699999999</v>
      </c>
      <c r="AK16" s="137">
        <f t="shared" si="12"/>
        <v>2669948.6999999993</v>
      </c>
      <c r="AL16" s="137">
        <v>418372900</v>
      </c>
      <c r="AM16" s="137">
        <v>508804971.68000001</v>
      </c>
      <c r="AN16" s="137">
        <f t="shared" si="13"/>
        <v>90432071.680000007</v>
      </c>
      <c r="AO16" s="141">
        <v>200400000</v>
      </c>
      <c r="AP16" s="141">
        <v>284800657.77999997</v>
      </c>
      <c r="AQ16" s="137">
        <f t="shared" si="14"/>
        <v>84400657.779999971</v>
      </c>
      <c r="AR16" s="140"/>
      <c r="AS16" s="140"/>
      <c r="AT16" s="140">
        <f t="shared" si="15"/>
        <v>0</v>
      </c>
      <c r="AU16" s="383">
        <f t="shared" si="16"/>
        <v>729763000</v>
      </c>
      <c r="AV16" s="244">
        <f t="shared" si="17"/>
        <v>987921066.63</v>
      </c>
      <c r="AW16" s="244">
        <f t="shared" si="18"/>
        <v>258158066.63</v>
      </c>
    </row>
    <row r="17" spans="1:49" ht="19.5" customHeight="1">
      <c r="A17" s="73" t="s">
        <v>158</v>
      </c>
      <c r="B17" s="137">
        <v>2400000</v>
      </c>
      <c r="C17" s="137">
        <v>146359593.91</v>
      </c>
      <c r="D17" s="137">
        <f t="shared" si="22"/>
        <v>143959593.91</v>
      </c>
      <c r="E17" s="137">
        <v>300000</v>
      </c>
      <c r="F17" s="137">
        <v>43627887.130000003</v>
      </c>
      <c r="G17" s="137">
        <f t="shared" si="2"/>
        <v>43327887.130000003</v>
      </c>
      <c r="H17" s="137">
        <v>60000000</v>
      </c>
      <c r="I17" s="137">
        <v>411039112.10000002</v>
      </c>
      <c r="J17" s="137">
        <f t="shared" si="3"/>
        <v>351039112.10000002</v>
      </c>
      <c r="K17" s="137">
        <v>1200000</v>
      </c>
      <c r="L17" s="137">
        <v>62496453.640000001</v>
      </c>
      <c r="M17" s="137">
        <f t="shared" si="23"/>
        <v>61296453.640000001</v>
      </c>
      <c r="N17" s="137">
        <v>499800</v>
      </c>
      <c r="O17" s="137">
        <v>44828208.719999999</v>
      </c>
      <c r="P17" s="137">
        <f t="shared" si="5"/>
        <v>44328408.719999999</v>
      </c>
      <c r="Q17" s="139">
        <v>0</v>
      </c>
      <c r="R17" s="139">
        <v>47837201.350000001</v>
      </c>
      <c r="S17" s="137">
        <f t="shared" si="6"/>
        <v>47837201.350000001</v>
      </c>
      <c r="T17" s="137">
        <v>969000</v>
      </c>
      <c r="U17" s="137">
        <v>62036193.810000002</v>
      </c>
      <c r="V17" s="137">
        <f t="shared" si="24"/>
        <v>61067193.810000002</v>
      </c>
      <c r="W17" s="137">
        <v>2470000</v>
      </c>
      <c r="X17" s="137">
        <v>45893405.880000003</v>
      </c>
      <c r="Y17" s="137">
        <f t="shared" si="25"/>
        <v>43423405.880000003</v>
      </c>
      <c r="Z17" s="140">
        <v>2000000</v>
      </c>
      <c r="AA17" s="137">
        <v>47554477.340000004</v>
      </c>
      <c r="AB17" s="137">
        <f t="shared" si="9"/>
        <v>45554477.340000004</v>
      </c>
      <c r="AC17" s="137">
        <v>3000000</v>
      </c>
      <c r="AD17" s="137">
        <v>87951682.319999993</v>
      </c>
      <c r="AE17" s="137">
        <f t="shared" si="10"/>
        <v>84951682.319999993</v>
      </c>
      <c r="AF17" s="137">
        <v>600000</v>
      </c>
      <c r="AG17" s="137">
        <v>46674767.789999999</v>
      </c>
      <c r="AH17" s="137">
        <f t="shared" si="11"/>
        <v>46074767.789999999</v>
      </c>
      <c r="AI17" s="137">
        <v>2400000</v>
      </c>
      <c r="AJ17" s="137">
        <v>68696826.280000001</v>
      </c>
      <c r="AK17" s="137">
        <f t="shared" si="12"/>
        <v>66296826.280000001</v>
      </c>
      <c r="AL17" s="137">
        <v>99000000</v>
      </c>
      <c r="AM17" s="137">
        <v>962377205.75</v>
      </c>
      <c r="AN17" s="137">
        <f t="shared" si="13"/>
        <v>863377205.75</v>
      </c>
      <c r="AO17" s="141">
        <v>7500000</v>
      </c>
      <c r="AP17" s="141">
        <v>772878622.59000003</v>
      </c>
      <c r="AQ17" s="137">
        <f t="shared" si="14"/>
        <v>765378622.59000003</v>
      </c>
      <c r="AR17" s="140"/>
      <c r="AS17" s="140"/>
      <c r="AT17" s="140">
        <f t="shared" si="15"/>
        <v>0</v>
      </c>
      <c r="AU17" s="383">
        <f t="shared" si="16"/>
        <v>182338800</v>
      </c>
      <c r="AV17" s="244">
        <f t="shared" si="17"/>
        <v>2850251638.6100001</v>
      </c>
      <c r="AW17" s="244">
        <f t="shared" si="18"/>
        <v>2667912838.6100001</v>
      </c>
    </row>
    <row r="18" spans="1:49" ht="19.5" customHeight="1">
      <c r="A18" s="73" t="s">
        <v>159</v>
      </c>
      <c r="B18" s="137">
        <v>5520000</v>
      </c>
      <c r="C18" s="137">
        <v>9493000</v>
      </c>
      <c r="D18" s="137">
        <f t="shared" si="22"/>
        <v>3973000</v>
      </c>
      <c r="E18" s="137">
        <v>2780000</v>
      </c>
      <c r="F18" s="137">
        <v>0</v>
      </c>
      <c r="G18" s="137">
        <f t="shared" si="2"/>
        <v>-2780000</v>
      </c>
      <c r="H18" s="137">
        <v>2070000</v>
      </c>
      <c r="I18" s="137">
        <v>3743088</v>
      </c>
      <c r="J18" s="137">
        <f t="shared" si="3"/>
        <v>1673088</v>
      </c>
      <c r="K18" s="137">
        <v>900000</v>
      </c>
      <c r="L18" s="137">
        <v>949400</v>
      </c>
      <c r="M18" s="137">
        <f t="shared" si="23"/>
        <v>49400</v>
      </c>
      <c r="N18" s="137">
        <v>1200000</v>
      </c>
      <c r="O18" s="137">
        <v>1150000</v>
      </c>
      <c r="P18" s="137">
        <f t="shared" si="5"/>
        <v>-50000</v>
      </c>
      <c r="Q18" s="139">
        <v>0</v>
      </c>
      <c r="R18" s="139">
        <v>0</v>
      </c>
      <c r="S18" s="137">
        <f t="shared" si="6"/>
        <v>0</v>
      </c>
      <c r="T18" s="137">
        <v>1760400</v>
      </c>
      <c r="U18" s="137">
        <v>3745340</v>
      </c>
      <c r="V18" s="137">
        <f t="shared" si="24"/>
        <v>1984940</v>
      </c>
      <c r="W18" s="137">
        <v>1975800</v>
      </c>
      <c r="X18" s="137">
        <v>0</v>
      </c>
      <c r="Y18" s="137">
        <f t="shared" si="25"/>
        <v>-1975800</v>
      </c>
      <c r="Z18" s="140">
        <v>500000</v>
      </c>
      <c r="AA18" s="137">
        <v>920000</v>
      </c>
      <c r="AB18" s="137">
        <f t="shared" si="9"/>
        <v>420000</v>
      </c>
      <c r="AC18" s="137">
        <v>3000000</v>
      </c>
      <c r="AD18" s="144">
        <v>1598160</v>
      </c>
      <c r="AE18" s="137">
        <f t="shared" si="10"/>
        <v>-1401840</v>
      </c>
      <c r="AF18" s="137">
        <v>1710000</v>
      </c>
      <c r="AG18" s="137">
        <v>2680000</v>
      </c>
      <c r="AH18" s="137">
        <f t="shared" si="11"/>
        <v>970000</v>
      </c>
      <c r="AI18" s="137">
        <v>2000000</v>
      </c>
      <c r="AJ18" s="137">
        <v>0</v>
      </c>
      <c r="AK18" s="137">
        <f t="shared" si="12"/>
        <v>-2000000</v>
      </c>
      <c r="AL18" s="137">
        <v>230044000</v>
      </c>
      <c r="AM18" s="137">
        <v>312259885.69999999</v>
      </c>
      <c r="AN18" s="137">
        <f t="shared" si="13"/>
        <v>82215885.699999988</v>
      </c>
      <c r="AO18" s="141">
        <v>200040000</v>
      </c>
      <c r="AP18" s="141">
        <v>262117450.02000001</v>
      </c>
      <c r="AQ18" s="137">
        <f t="shared" si="14"/>
        <v>62077450.020000011</v>
      </c>
      <c r="AR18" s="140"/>
      <c r="AS18" s="140"/>
      <c r="AT18" s="140">
        <f t="shared" si="15"/>
        <v>0</v>
      </c>
      <c r="AU18" s="383">
        <f t="shared" si="16"/>
        <v>453500200</v>
      </c>
      <c r="AV18" s="244">
        <f t="shared" si="17"/>
        <v>598656323.72000003</v>
      </c>
      <c r="AW18" s="244">
        <f t="shared" si="18"/>
        <v>145156123.72</v>
      </c>
    </row>
    <row r="19" spans="1:49" ht="19.5" customHeight="1">
      <c r="A19" s="73" t="s">
        <v>221</v>
      </c>
      <c r="B19" s="137"/>
      <c r="C19" s="137"/>
      <c r="D19" s="137">
        <f t="shared" si="22"/>
        <v>0</v>
      </c>
      <c r="E19" s="137"/>
      <c r="F19" s="137"/>
      <c r="G19" s="137">
        <f t="shared" si="2"/>
        <v>0</v>
      </c>
      <c r="H19" s="137"/>
      <c r="I19" s="137"/>
      <c r="J19" s="137">
        <f t="shared" si="3"/>
        <v>0</v>
      </c>
      <c r="K19" s="137"/>
      <c r="L19" s="137"/>
      <c r="M19" s="137">
        <f t="shared" si="23"/>
        <v>0</v>
      </c>
      <c r="N19" s="137"/>
      <c r="O19" s="137"/>
      <c r="P19" s="137">
        <f t="shared" si="5"/>
        <v>0</v>
      </c>
      <c r="Q19" s="137"/>
      <c r="R19" s="137"/>
      <c r="S19" s="137">
        <f t="shared" si="6"/>
        <v>0</v>
      </c>
      <c r="T19" s="137"/>
      <c r="U19" s="137"/>
      <c r="V19" s="137">
        <f t="shared" si="24"/>
        <v>0</v>
      </c>
      <c r="W19" s="137"/>
      <c r="X19" s="137"/>
      <c r="Y19" s="137">
        <f t="shared" si="25"/>
        <v>0</v>
      </c>
      <c r="Z19" s="137"/>
      <c r="AA19" s="137"/>
      <c r="AB19" s="137">
        <f t="shared" si="9"/>
        <v>0</v>
      </c>
      <c r="AC19" s="137"/>
      <c r="AD19" s="246"/>
      <c r="AE19" s="137">
        <f t="shared" si="10"/>
        <v>0</v>
      </c>
      <c r="AF19" s="137"/>
      <c r="AG19" s="137"/>
      <c r="AH19" s="137">
        <f t="shared" si="11"/>
        <v>0</v>
      </c>
      <c r="AI19" s="137"/>
      <c r="AJ19" s="137"/>
      <c r="AK19" s="137">
        <f t="shared" si="12"/>
        <v>0</v>
      </c>
      <c r="AL19" s="137"/>
      <c r="AM19" s="137"/>
      <c r="AN19" s="137">
        <f t="shared" si="13"/>
        <v>0</v>
      </c>
      <c r="AO19" s="137"/>
      <c r="AP19" s="144"/>
      <c r="AQ19" s="137">
        <f t="shared" si="14"/>
        <v>0</v>
      </c>
      <c r="AR19" s="140"/>
      <c r="AS19" s="140"/>
      <c r="AT19" s="140">
        <f t="shared" si="15"/>
        <v>0</v>
      </c>
      <c r="AU19" s="244">
        <f t="shared" si="16"/>
        <v>0</v>
      </c>
      <c r="AV19" s="244">
        <f t="shared" si="17"/>
        <v>0</v>
      </c>
      <c r="AW19" s="244">
        <f t="shared" si="18"/>
        <v>0</v>
      </c>
    </row>
    <row r="20" spans="1:49" ht="19.5" customHeight="1">
      <c r="A20" s="73" t="s">
        <v>222</v>
      </c>
      <c r="B20" s="137"/>
      <c r="C20" s="137"/>
      <c r="D20" s="137">
        <f t="shared" si="22"/>
        <v>0</v>
      </c>
      <c r="E20" s="137"/>
      <c r="F20" s="137"/>
      <c r="G20" s="137">
        <f t="shared" si="2"/>
        <v>0</v>
      </c>
      <c r="H20" s="137"/>
      <c r="I20" s="137"/>
      <c r="J20" s="137">
        <f t="shared" si="3"/>
        <v>0</v>
      </c>
      <c r="K20" s="137"/>
      <c r="L20" s="137"/>
      <c r="M20" s="137">
        <f t="shared" si="23"/>
        <v>0</v>
      </c>
      <c r="N20" s="137"/>
      <c r="O20" s="137"/>
      <c r="P20" s="137">
        <f t="shared" si="5"/>
        <v>0</v>
      </c>
      <c r="Q20" s="137"/>
      <c r="R20" s="137"/>
      <c r="S20" s="137">
        <f t="shared" si="6"/>
        <v>0</v>
      </c>
      <c r="T20" s="137"/>
      <c r="U20" s="137"/>
      <c r="V20" s="137">
        <f t="shared" si="24"/>
        <v>0</v>
      </c>
      <c r="W20" s="137"/>
      <c r="X20" s="137"/>
      <c r="Y20" s="137">
        <f t="shared" si="25"/>
        <v>0</v>
      </c>
      <c r="Z20" s="137"/>
      <c r="AA20" s="137"/>
      <c r="AB20" s="137">
        <f t="shared" si="9"/>
        <v>0</v>
      </c>
      <c r="AC20" s="137"/>
      <c r="AD20" s="246"/>
      <c r="AE20" s="137">
        <f t="shared" si="10"/>
        <v>0</v>
      </c>
      <c r="AF20" s="137"/>
      <c r="AG20" s="137"/>
      <c r="AH20" s="137">
        <f t="shared" si="11"/>
        <v>0</v>
      </c>
      <c r="AI20" s="137"/>
      <c r="AJ20" s="137"/>
      <c r="AK20" s="137">
        <f t="shared" si="12"/>
        <v>0</v>
      </c>
      <c r="AL20" s="137"/>
      <c r="AM20" s="137"/>
      <c r="AN20" s="137">
        <f t="shared" si="13"/>
        <v>0</v>
      </c>
      <c r="AO20" s="137"/>
      <c r="AP20" s="144"/>
      <c r="AQ20" s="137">
        <f t="shared" si="14"/>
        <v>0</v>
      </c>
      <c r="AR20" s="140">
        <v>-1300000000</v>
      </c>
      <c r="AS20" s="140">
        <v>-1226576311.4400001</v>
      </c>
      <c r="AT20" s="140">
        <f t="shared" si="15"/>
        <v>73423688.559999943</v>
      </c>
      <c r="AU20" s="244">
        <f t="shared" si="16"/>
        <v>-1300000000</v>
      </c>
      <c r="AV20" s="244">
        <f t="shared" si="17"/>
        <v>-1226576311.4400001</v>
      </c>
      <c r="AW20" s="244">
        <f t="shared" si="18"/>
        <v>73423688.559999943</v>
      </c>
    </row>
    <row r="21" spans="1:49" s="296" customFormat="1" ht="19.5" customHeight="1">
      <c r="A21" s="297" t="s">
        <v>223</v>
      </c>
      <c r="B21" s="294">
        <f>SUM(B22)</f>
        <v>0</v>
      </c>
      <c r="C21" s="294">
        <f>SUM(C22)</f>
        <v>0</v>
      </c>
      <c r="D21" s="294">
        <f t="shared" si="22"/>
        <v>0</v>
      </c>
      <c r="E21" s="294">
        <f>SUM(E22)</f>
        <v>0</v>
      </c>
      <c r="F21" s="294">
        <f>SUM(F22)</f>
        <v>0</v>
      </c>
      <c r="G21" s="294">
        <f t="shared" si="2"/>
        <v>0</v>
      </c>
      <c r="H21" s="294"/>
      <c r="I21" s="294"/>
      <c r="J21" s="294">
        <f t="shared" si="3"/>
        <v>0</v>
      </c>
      <c r="K21" s="294">
        <f>SUM(K22)</f>
        <v>0</v>
      </c>
      <c r="L21" s="294">
        <f>SUM(L22)</f>
        <v>0</v>
      </c>
      <c r="M21" s="294">
        <f t="shared" si="23"/>
        <v>0</v>
      </c>
      <c r="N21" s="294">
        <f>SUM(N22)</f>
        <v>0</v>
      </c>
      <c r="O21" s="294">
        <f>SUM(O22)</f>
        <v>0</v>
      </c>
      <c r="P21" s="294">
        <f t="shared" si="5"/>
        <v>0</v>
      </c>
      <c r="Q21" s="294"/>
      <c r="R21" s="294"/>
      <c r="S21" s="294">
        <f t="shared" si="6"/>
        <v>0</v>
      </c>
      <c r="T21" s="294">
        <f>SUM(T22)</f>
        <v>0</v>
      </c>
      <c r="U21" s="294">
        <f>SUM(U22)</f>
        <v>0</v>
      </c>
      <c r="V21" s="294">
        <f t="shared" si="24"/>
        <v>0</v>
      </c>
      <c r="W21" s="294">
        <f>SUM(W22)</f>
        <v>0</v>
      </c>
      <c r="X21" s="294">
        <f>SUM(X22)</f>
        <v>0</v>
      </c>
      <c r="Y21" s="294">
        <f t="shared" si="25"/>
        <v>0</v>
      </c>
      <c r="Z21" s="294">
        <f>SUM(Z22)</f>
        <v>0</v>
      </c>
      <c r="AA21" s="294">
        <f>SUM(AA22)</f>
        <v>0</v>
      </c>
      <c r="AB21" s="294">
        <f t="shared" si="9"/>
        <v>0</v>
      </c>
      <c r="AC21" s="294">
        <f>SUM(AC22)</f>
        <v>0</v>
      </c>
      <c r="AD21" s="298">
        <f t="shared" ref="AD21" si="26">SUM(AD22)</f>
        <v>0</v>
      </c>
      <c r="AE21" s="294">
        <f t="shared" si="10"/>
        <v>0</v>
      </c>
      <c r="AF21" s="294">
        <f t="shared" ref="AF21:AG21" si="27">SUM(AF22)</f>
        <v>0</v>
      </c>
      <c r="AG21" s="294">
        <f t="shared" si="27"/>
        <v>0</v>
      </c>
      <c r="AH21" s="294">
        <f t="shared" si="11"/>
        <v>0</v>
      </c>
      <c r="AI21" s="294">
        <f>SUM(AI22)</f>
        <v>0</v>
      </c>
      <c r="AJ21" s="294">
        <f>SUM(AJ22)</f>
        <v>0</v>
      </c>
      <c r="AK21" s="294">
        <f t="shared" si="12"/>
        <v>0</v>
      </c>
      <c r="AL21" s="294">
        <f t="shared" ref="AL21:AP21" si="28">SUM(AL22)</f>
        <v>0</v>
      </c>
      <c r="AM21" s="294">
        <f t="shared" si="28"/>
        <v>0</v>
      </c>
      <c r="AN21" s="294">
        <f t="shared" si="13"/>
        <v>0</v>
      </c>
      <c r="AO21" s="294">
        <f t="shared" si="28"/>
        <v>0</v>
      </c>
      <c r="AP21" s="319">
        <f t="shared" si="28"/>
        <v>0</v>
      </c>
      <c r="AQ21" s="294">
        <f t="shared" si="14"/>
        <v>0</v>
      </c>
      <c r="AR21" s="294">
        <f t="shared" ref="AR21:AS21" si="29">SUM(AR22)</f>
        <v>16296035900</v>
      </c>
      <c r="AS21" s="294">
        <f t="shared" si="29"/>
        <v>12181123007.459999</v>
      </c>
      <c r="AT21" s="294">
        <f t="shared" si="15"/>
        <v>-4114912892.5400009</v>
      </c>
      <c r="AU21" s="295">
        <f t="shared" si="16"/>
        <v>16296035900</v>
      </c>
      <c r="AV21" s="295">
        <f t="shared" si="17"/>
        <v>12181123007.459999</v>
      </c>
      <c r="AW21" s="295">
        <f t="shared" si="18"/>
        <v>-4114912892.5400009</v>
      </c>
    </row>
    <row r="22" spans="1:49" ht="19.5" customHeight="1">
      <c r="A22" s="73" t="s">
        <v>249</v>
      </c>
      <c r="B22" s="137"/>
      <c r="C22" s="137"/>
      <c r="D22" s="137">
        <f t="shared" si="22"/>
        <v>0</v>
      </c>
      <c r="E22" s="137"/>
      <c r="F22" s="137"/>
      <c r="G22" s="137">
        <f t="shared" si="2"/>
        <v>0</v>
      </c>
      <c r="H22" s="137"/>
      <c r="I22" s="137"/>
      <c r="J22" s="137">
        <f t="shared" si="3"/>
        <v>0</v>
      </c>
      <c r="K22" s="137"/>
      <c r="L22" s="137"/>
      <c r="M22" s="137">
        <f t="shared" si="23"/>
        <v>0</v>
      </c>
      <c r="N22" s="137"/>
      <c r="O22" s="137"/>
      <c r="P22" s="137">
        <f t="shared" si="5"/>
        <v>0</v>
      </c>
      <c r="Q22" s="137"/>
      <c r="R22" s="137"/>
      <c r="S22" s="137">
        <f t="shared" si="6"/>
        <v>0</v>
      </c>
      <c r="T22" s="137"/>
      <c r="U22" s="137"/>
      <c r="V22" s="137">
        <f t="shared" si="24"/>
        <v>0</v>
      </c>
      <c r="W22" s="137"/>
      <c r="X22" s="137"/>
      <c r="Y22" s="137">
        <f t="shared" si="25"/>
        <v>0</v>
      </c>
      <c r="Z22" s="137"/>
      <c r="AA22" s="137"/>
      <c r="AB22" s="137">
        <f t="shared" si="9"/>
        <v>0</v>
      </c>
      <c r="AC22" s="137"/>
      <c r="AD22" s="246"/>
      <c r="AE22" s="137">
        <f t="shared" si="10"/>
        <v>0</v>
      </c>
      <c r="AF22" s="137"/>
      <c r="AG22" s="137"/>
      <c r="AH22" s="137">
        <f t="shared" si="11"/>
        <v>0</v>
      </c>
      <c r="AI22" s="137"/>
      <c r="AJ22" s="137"/>
      <c r="AK22" s="137">
        <f t="shared" si="12"/>
        <v>0</v>
      </c>
      <c r="AL22" s="137"/>
      <c r="AM22" s="137"/>
      <c r="AN22" s="137">
        <f t="shared" si="13"/>
        <v>0</v>
      </c>
      <c r="AO22" s="137"/>
      <c r="AP22" s="144"/>
      <c r="AQ22" s="137">
        <f t="shared" si="14"/>
        <v>0</v>
      </c>
      <c r="AR22" s="140">
        <v>16296035900</v>
      </c>
      <c r="AS22" s="140">
        <v>12181123007.459999</v>
      </c>
      <c r="AT22" s="140">
        <f t="shared" si="15"/>
        <v>-4114912892.5400009</v>
      </c>
      <c r="AU22" s="244">
        <f t="shared" si="16"/>
        <v>16296035900</v>
      </c>
      <c r="AV22" s="244">
        <f t="shared" si="17"/>
        <v>12181123007.459999</v>
      </c>
      <c r="AW22" s="244">
        <f t="shared" si="18"/>
        <v>-4114912892.5400009</v>
      </c>
    </row>
    <row r="23" spans="1:49" s="296" customFormat="1" ht="19.5" customHeight="1">
      <c r="A23" s="297" t="s">
        <v>224</v>
      </c>
      <c r="B23" s="294">
        <f>SUM(B24:B27)</f>
        <v>84950500</v>
      </c>
      <c r="C23" s="294">
        <f>SUM(C24:C27)</f>
        <v>21801153.16</v>
      </c>
      <c r="D23" s="294">
        <f t="shared" si="22"/>
        <v>-63149346.840000004</v>
      </c>
      <c r="E23" s="294">
        <f>SUM(E24:E27)</f>
        <v>41325800</v>
      </c>
      <c r="F23" s="294">
        <f>SUM(F24:F27)</f>
        <v>18441970.5</v>
      </c>
      <c r="G23" s="294">
        <f t="shared" si="2"/>
        <v>-22883829.5</v>
      </c>
      <c r="H23" s="294">
        <f>SUM(H24:H27)</f>
        <v>107056100</v>
      </c>
      <c r="I23" s="294">
        <f>SUM(I24:I27)</f>
        <v>2179840333.1799998</v>
      </c>
      <c r="J23" s="294">
        <f t="shared" si="3"/>
        <v>2072784233.1799998</v>
      </c>
      <c r="K23" s="294">
        <f>SUM(K24:K27)</f>
        <v>13860100</v>
      </c>
      <c r="L23" s="294">
        <f>SUM(L24:L27)</f>
        <v>6655183.8200000003</v>
      </c>
      <c r="M23" s="294">
        <f t="shared" si="23"/>
        <v>-7204916.1799999997</v>
      </c>
      <c r="N23" s="294">
        <f>SUM(N24:N27)</f>
        <v>15836400</v>
      </c>
      <c r="O23" s="294">
        <f>SUM(O24:O27)</f>
        <v>24086729.710000001</v>
      </c>
      <c r="P23" s="294">
        <f t="shared" si="5"/>
        <v>8250329.7100000009</v>
      </c>
      <c r="Q23" s="294">
        <f>SUM(Q24:Q27)</f>
        <v>12800000</v>
      </c>
      <c r="R23" s="294">
        <f>SUM(R24:R27)</f>
        <v>9329412.0299999993</v>
      </c>
      <c r="S23" s="294">
        <f t="shared" si="6"/>
        <v>-3470587.9700000007</v>
      </c>
      <c r="T23" s="294">
        <f>SUM(T24:T27)</f>
        <v>295713400</v>
      </c>
      <c r="U23" s="294">
        <f t="shared" ref="U23:Y23" si="30">SUM(U24:U27)</f>
        <v>77409557.689999998</v>
      </c>
      <c r="V23" s="294">
        <f t="shared" si="30"/>
        <v>-218303842.31</v>
      </c>
      <c r="W23" s="294">
        <f t="shared" si="30"/>
        <v>2102600</v>
      </c>
      <c r="X23" s="294">
        <f t="shared" si="30"/>
        <v>2441129</v>
      </c>
      <c r="Y23" s="294">
        <f t="shared" si="30"/>
        <v>338529</v>
      </c>
      <c r="Z23" s="294">
        <f>SUM(Z24:Z27)</f>
        <v>19685000</v>
      </c>
      <c r="AA23" s="294">
        <f>SUM(AA24:AA27)</f>
        <v>9485491.9000000004</v>
      </c>
      <c r="AB23" s="294">
        <f t="shared" si="9"/>
        <v>-10199508.1</v>
      </c>
      <c r="AC23" s="294">
        <f>SUM(AC24:AC27)</f>
        <v>39848000</v>
      </c>
      <c r="AD23" s="298">
        <f t="shared" ref="AD23" si="31">SUM(AD24:AD27)</f>
        <v>54821277</v>
      </c>
      <c r="AE23" s="294">
        <f t="shared" si="10"/>
        <v>14973277</v>
      </c>
      <c r="AF23" s="294">
        <f>SUM(AF24:AF27)</f>
        <v>13794100</v>
      </c>
      <c r="AG23" s="294">
        <f>SUM(AG24:AG27)</f>
        <v>26104538</v>
      </c>
      <c r="AH23" s="294">
        <f t="shared" si="11"/>
        <v>12310438</v>
      </c>
      <c r="AI23" s="294">
        <f>SUM(AI24:AI27)</f>
        <v>21900400</v>
      </c>
      <c r="AJ23" s="294">
        <f>SUM(AJ24:AJ27)</f>
        <v>8610545.8200000003</v>
      </c>
      <c r="AK23" s="294">
        <f t="shared" si="12"/>
        <v>-13289854.18</v>
      </c>
      <c r="AL23" s="294">
        <f t="shared" ref="AL23:AP23" si="32">SUM(AL24:AL27)</f>
        <v>455000000</v>
      </c>
      <c r="AM23" s="294">
        <f t="shared" si="32"/>
        <v>504674776.98000002</v>
      </c>
      <c r="AN23" s="294">
        <f t="shared" si="13"/>
        <v>49674776.980000019</v>
      </c>
      <c r="AO23" s="294">
        <f>SUM(AO24:AO27)</f>
        <v>367299000</v>
      </c>
      <c r="AP23" s="319">
        <f t="shared" si="32"/>
        <v>440033154.29000002</v>
      </c>
      <c r="AQ23" s="294">
        <f t="shared" si="14"/>
        <v>72734154.290000021</v>
      </c>
      <c r="AR23" s="294">
        <f t="shared" ref="AR23:AS23" si="33">SUM(AR24:AR27)</f>
        <v>800000000</v>
      </c>
      <c r="AS23" s="294">
        <f t="shared" si="33"/>
        <v>1035274873.47</v>
      </c>
      <c r="AT23" s="294">
        <f t="shared" si="15"/>
        <v>235274873.47000003</v>
      </c>
      <c r="AU23" s="295">
        <f t="shared" si="16"/>
        <v>2291171400</v>
      </c>
      <c r="AV23" s="295">
        <f t="shared" si="17"/>
        <v>4419010126.5500002</v>
      </c>
      <c r="AW23" s="295">
        <f t="shared" si="18"/>
        <v>2127838726.55</v>
      </c>
    </row>
    <row r="24" spans="1:49" ht="19.5" customHeight="1">
      <c r="A24" s="73" t="s">
        <v>225</v>
      </c>
      <c r="B24" s="137">
        <v>59080500</v>
      </c>
      <c r="C24" s="137">
        <v>7310953.1600000001</v>
      </c>
      <c r="D24" s="137">
        <f t="shared" si="22"/>
        <v>-51769546.840000004</v>
      </c>
      <c r="E24" s="137">
        <v>625800</v>
      </c>
      <c r="F24" s="137">
        <v>1461570.5</v>
      </c>
      <c r="G24" s="137">
        <f t="shared" si="2"/>
        <v>835770.5</v>
      </c>
      <c r="H24" s="137">
        <v>94330900</v>
      </c>
      <c r="I24" s="137">
        <v>2179282533.1799998</v>
      </c>
      <c r="J24" s="137">
        <f t="shared" si="3"/>
        <v>2084951633.1799998</v>
      </c>
      <c r="K24" s="137">
        <v>3050100</v>
      </c>
      <c r="L24" s="137">
        <v>2251083.8199999998</v>
      </c>
      <c r="M24" s="137">
        <f t="shared" si="23"/>
        <v>-799016.18000000017</v>
      </c>
      <c r="N24" s="137">
        <v>2931600</v>
      </c>
      <c r="O24" s="137">
        <v>9881069.7100000009</v>
      </c>
      <c r="P24" s="137">
        <f t="shared" si="5"/>
        <v>6949469.7100000009</v>
      </c>
      <c r="Q24" s="139">
        <v>800000</v>
      </c>
      <c r="R24" s="139">
        <v>1015312.03</v>
      </c>
      <c r="S24" s="137">
        <f t="shared" si="6"/>
        <v>215312.03000000003</v>
      </c>
      <c r="T24" s="137">
        <v>205713400</v>
      </c>
      <c r="U24" s="137">
        <v>66361957.689999998</v>
      </c>
      <c r="V24" s="137">
        <f t="shared" si="24"/>
        <v>-139351442.31</v>
      </c>
      <c r="W24" s="137">
        <v>2102600</v>
      </c>
      <c r="X24" s="137">
        <v>210429</v>
      </c>
      <c r="Y24" s="137">
        <f t="shared" si="25"/>
        <v>-1892171</v>
      </c>
      <c r="Z24" s="140">
        <v>2443000</v>
      </c>
      <c r="AA24" s="137">
        <v>2480391.9</v>
      </c>
      <c r="AB24" s="137">
        <f t="shared" si="9"/>
        <v>37391.899999999907</v>
      </c>
      <c r="AC24" s="137">
        <v>1848000</v>
      </c>
      <c r="AD24" s="137">
        <v>1871377</v>
      </c>
      <c r="AE24" s="137">
        <f t="shared" si="10"/>
        <v>23377</v>
      </c>
      <c r="AF24" s="137">
        <v>13014100</v>
      </c>
      <c r="AG24" s="137">
        <v>653547</v>
      </c>
      <c r="AH24" s="137">
        <f t="shared" si="11"/>
        <v>-12360553</v>
      </c>
      <c r="AI24" s="137">
        <v>2025400</v>
      </c>
      <c r="AJ24" s="137">
        <v>3197185.82</v>
      </c>
      <c r="AK24" s="137">
        <f t="shared" si="12"/>
        <v>1171785.8199999998</v>
      </c>
      <c r="AL24" s="137">
        <v>437000000</v>
      </c>
      <c r="AM24" s="137">
        <v>498637026.98000002</v>
      </c>
      <c r="AN24" s="137">
        <f t="shared" si="13"/>
        <v>61637026.980000019</v>
      </c>
      <c r="AO24" s="141">
        <v>360773600</v>
      </c>
      <c r="AP24" s="141">
        <v>434149754.29000002</v>
      </c>
      <c r="AQ24" s="137">
        <f t="shared" si="14"/>
        <v>73376154.290000021</v>
      </c>
      <c r="AR24" s="140"/>
      <c r="AS24" s="140">
        <v>14156896.390000001</v>
      </c>
      <c r="AT24" s="140">
        <f t="shared" si="15"/>
        <v>14156896.390000001</v>
      </c>
      <c r="AU24" s="383">
        <f t="shared" si="16"/>
        <v>1185739000</v>
      </c>
      <c r="AV24" s="244">
        <f t="shared" si="17"/>
        <v>3222921088.4700003</v>
      </c>
      <c r="AW24" s="244">
        <f t="shared" si="18"/>
        <v>2037182088.47</v>
      </c>
    </row>
    <row r="25" spans="1:49" ht="19.5" customHeight="1">
      <c r="A25" s="73" t="s">
        <v>160</v>
      </c>
      <c r="B25" s="137">
        <v>870000</v>
      </c>
      <c r="C25" s="137">
        <v>360000</v>
      </c>
      <c r="D25" s="137">
        <f t="shared" si="22"/>
        <v>-510000</v>
      </c>
      <c r="E25" s="137">
        <v>700000</v>
      </c>
      <c r="F25" s="137">
        <v>390000</v>
      </c>
      <c r="G25" s="137">
        <f t="shared" si="2"/>
        <v>-310000</v>
      </c>
      <c r="H25" s="137">
        <v>725200</v>
      </c>
      <c r="I25" s="137">
        <v>180000</v>
      </c>
      <c r="J25" s="137">
        <f t="shared" si="3"/>
        <v>-545200</v>
      </c>
      <c r="K25" s="137">
        <v>810000</v>
      </c>
      <c r="L25" s="137">
        <v>390000</v>
      </c>
      <c r="M25" s="137">
        <f t="shared" si="23"/>
        <v>-420000</v>
      </c>
      <c r="N25" s="137">
        <v>904800</v>
      </c>
      <c r="O25" s="137">
        <v>270000</v>
      </c>
      <c r="P25" s="137">
        <f t="shared" si="5"/>
        <v>-634800</v>
      </c>
      <c r="Q25" s="139">
        <v>0</v>
      </c>
      <c r="R25" s="139">
        <v>480000</v>
      </c>
      <c r="S25" s="137">
        <f t="shared" si="6"/>
        <v>480000</v>
      </c>
      <c r="T25" s="137">
        <v>0</v>
      </c>
      <c r="U25" s="137">
        <v>90000</v>
      </c>
      <c r="V25" s="137">
        <f t="shared" si="24"/>
        <v>90000</v>
      </c>
      <c r="W25" s="137">
        <v>0</v>
      </c>
      <c r="X25" s="137">
        <v>300000</v>
      </c>
      <c r="Y25" s="137">
        <f t="shared" si="25"/>
        <v>300000</v>
      </c>
      <c r="Z25" s="140">
        <v>1242000</v>
      </c>
      <c r="AA25" s="137">
        <v>870000</v>
      </c>
      <c r="AB25" s="137">
        <f t="shared" si="9"/>
        <v>-372000</v>
      </c>
      <c r="AC25" s="137">
        <v>3000000</v>
      </c>
      <c r="AD25" s="137">
        <v>1860000</v>
      </c>
      <c r="AE25" s="137">
        <f t="shared" si="10"/>
        <v>-1140000</v>
      </c>
      <c r="AF25" s="137">
        <v>780000</v>
      </c>
      <c r="AG25" s="137">
        <v>630000</v>
      </c>
      <c r="AH25" s="137">
        <f t="shared" si="11"/>
        <v>-150000</v>
      </c>
      <c r="AI25" s="137">
        <v>875000</v>
      </c>
      <c r="AJ25" s="137">
        <v>896000</v>
      </c>
      <c r="AK25" s="137">
        <f t="shared" si="12"/>
        <v>21000</v>
      </c>
      <c r="AL25" s="137">
        <v>0</v>
      </c>
      <c r="AM25" s="137">
        <v>1500000</v>
      </c>
      <c r="AN25" s="137">
        <f t="shared" si="13"/>
        <v>1500000</v>
      </c>
      <c r="AO25" s="141">
        <v>1525400</v>
      </c>
      <c r="AP25" s="141">
        <v>1980000</v>
      </c>
      <c r="AQ25" s="137">
        <f t="shared" si="14"/>
        <v>454600</v>
      </c>
      <c r="AR25" s="140"/>
      <c r="AS25" s="140"/>
      <c r="AT25" s="140">
        <f t="shared" si="15"/>
        <v>0</v>
      </c>
      <c r="AU25" s="383">
        <f t="shared" si="16"/>
        <v>11432400</v>
      </c>
      <c r="AV25" s="244">
        <f t="shared" si="17"/>
        <v>10196000</v>
      </c>
      <c r="AW25" s="244">
        <f t="shared" si="18"/>
        <v>-1236400</v>
      </c>
    </row>
    <row r="26" spans="1:49" ht="19.5" customHeight="1">
      <c r="A26" s="73" t="s">
        <v>226</v>
      </c>
      <c r="B26" s="137"/>
      <c r="C26" s="137"/>
      <c r="D26" s="137"/>
      <c r="E26" s="137"/>
      <c r="F26" s="137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9"/>
      <c r="R26" s="139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>
        <f t="shared" si="13"/>
        <v>0</v>
      </c>
      <c r="AO26" s="142"/>
      <c r="AP26" s="245"/>
      <c r="AQ26" s="137">
        <f t="shared" si="14"/>
        <v>0</v>
      </c>
      <c r="AR26" s="140">
        <v>800000000</v>
      </c>
      <c r="AS26" s="140">
        <v>1021117977.08</v>
      </c>
      <c r="AT26" s="140">
        <f t="shared" si="15"/>
        <v>221117977.08000004</v>
      </c>
      <c r="AU26" s="383">
        <f t="shared" si="16"/>
        <v>800000000</v>
      </c>
      <c r="AV26" s="244">
        <f t="shared" si="17"/>
        <v>1021117977.08</v>
      </c>
      <c r="AW26" s="244">
        <f t="shared" ref="AW26:AW27" si="34">SUM(D26+G26+J26+M26+P26+S26+V26+Y26+AB26+AE26+AH26+AK26+AN26+AQ26+AT26)</f>
        <v>221117977.08000004</v>
      </c>
    </row>
    <row r="27" spans="1:49" ht="19.5" customHeight="1">
      <c r="A27" s="73" t="s">
        <v>227</v>
      </c>
      <c r="B27" s="137">
        <v>25000000</v>
      </c>
      <c r="C27" s="137">
        <v>14130200</v>
      </c>
      <c r="D27" s="137">
        <f t="shared" si="22"/>
        <v>-10869800</v>
      </c>
      <c r="E27" s="137">
        <v>40000000</v>
      </c>
      <c r="F27" s="137">
        <v>16590400</v>
      </c>
      <c r="G27" s="137">
        <f t="shared" si="2"/>
        <v>-23409600</v>
      </c>
      <c r="H27" s="137">
        <v>12000000</v>
      </c>
      <c r="I27" s="137">
        <v>377800</v>
      </c>
      <c r="J27" s="137">
        <f t="shared" si="3"/>
        <v>-11622200</v>
      </c>
      <c r="K27" s="137">
        <v>10000000</v>
      </c>
      <c r="L27" s="137">
        <v>4014100</v>
      </c>
      <c r="M27" s="137">
        <f t="shared" si="23"/>
        <v>-5985900</v>
      </c>
      <c r="N27" s="137">
        <v>12000000</v>
      </c>
      <c r="O27" s="137">
        <v>13935660</v>
      </c>
      <c r="P27" s="137">
        <f t="shared" si="5"/>
        <v>1935660</v>
      </c>
      <c r="Q27" s="139">
        <v>12000000</v>
      </c>
      <c r="R27" s="139">
        <v>7834100</v>
      </c>
      <c r="S27" s="137">
        <f t="shared" si="6"/>
        <v>-4165900</v>
      </c>
      <c r="T27" s="137">
        <v>90000000</v>
      </c>
      <c r="U27" s="137">
        <v>10957600</v>
      </c>
      <c r="V27" s="137">
        <f t="shared" si="24"/>
        <v>-79042400</v>
      </c>
      <c r="W27" s="137">
        <v>0</v>
      </c>
      <c r="X27" s="137">
        <v>1930700</v>
      </c>
      <c r="Y27" s="137">
        <f t="shared" si="25"/>
        <v>1930700</v>
      </c>
      <c r="Z27" s="137">
        <v>16000000</v>
      </c>
      <c r="AA27" s="137">
        <v>6135100</v>
      </c>
      <c r="AB27" s="137">
        <f t="shared" si="9"/>
        <v>-9864900</v>
      </c>
      <c r="AC27" s="137">
        <v>35000000</v>
      </c>
      <c r="AD27" s="137">
        <v>51089900</v>
      </c>
      <c r="AE27" s="137">
        <f t="shared" si="10"/>
        <v>16089900</v>
      </c>
      <c r="AF27" s="137">
        <v>0</v>
      </c>
      <c r="AG27" s="137">
        <v>24820991</v>
      </c>
      <c r="AH27" s="137">
        <f t="shared" si="11"/>
        <v>24820991</v>
      </c>
      <c r="AI27" s="137">
        <v>19000000</v>
      </c>
      <c r="AJ27" s="137">
        <v>4517360</v>
      </c>
      <c r="AK27" s="137">
        <f t="shared" si="12"/>
        <v>-14482640</v>
      </c>
      <c r="AL27" s="137">
        <v>18000000</v>
      </c>
      <c r="AM27" s="137">
        <v>4537750</v>
      </c>
      <c r="AN27" s="137">
        <f t="shared" si="13"/>
        <v>-13462250</v>
      </c>
      <c r="AO27" s="141">
        <v>5000000</v>
      </c>
      <c r="AP27" s="141">
        <v>3903400</v>
      </c>
      <c r="AQ27" s="137">
        <f t="shared" si="14"/>
        <v>-1096600</v>
      </c>
      <c r="AR27" s="140"/>
      <c r="AS27" s="140"/>
      <c r="AT27" s="140">
        <f t="shared" si="15"/>
        <v>0</v>
      </c>
      <c r="AU27" s="383">
        <f t="shared" si="16"/>
        <v>294000000</v>
      </c>
      <c r="AV27" s="244">
        <f t="shared" ref="AV27" si="35">SUM(C27+F27+I27+L27+O27+R27+U27+X27+AA27+AD27+AG27+AJ27+AM27+AP27+AS27)</f>
        <v>164775061</v>
      </c>
      <c r="AW27" s="244">
        <f t="shared" si="34"/>
        <v>-129224939</v>
      </c>
    </row>
    <row r="28" spans="1:49" s="296" customFormat="1" ht="19.5" customHeight="1">
      <c r="A28" s="297" t="s">
        <v>228</v>
      </c>
      <c r="B28" s="294">
        <f>SUM(B29)</f>
        <v>0</v>
      </c>
      <c r="C28" s="294">
        <f>SUM(C29)</f>
        <v>0</v>
      </c>
      <c r="D28" s="294">
        <f t="shared" si="22"/>
        <v>0</v>
      </c>
      <c r="E28" s="294">
        <f>SUM(E29)</f>
        <v>0</v>
      </c>
      <c r="F28" s="294">
        <f>SUM(F29)</f>
        <v>0</v>
      </c>
      <c r="G28" s="294">
        <f t="shared" si="2"/>
        <v>0</v>
      </c>
      <c r="H28" s="294"/>
      <c r="I28" s="294"/>
      <c r="J28" s="294">
        <f t="shared" si="3"/>
        <v>0</v>
      </c>
      <c r="K28" s="294">
        <f>SUM(K29)</f>
        <v>0</v>
      </c>
      <c r="L28" s="294">
        <f>SUM(L29)</f>
        <v>0</v>
      </c>
      <c r="M28" s="294">
        <f t="shared" si="23"/>
        <v>0</v>
      </c>
      <c r="N28" s="294">
        <f>SUM(N29)</f>
        <v>0</v>
      </c>
      <c r="O28" s="294">
        <f>SUM(O29)</f>
        <v>0</v>
      </c>
      <c r="P28" s="294">
        <f t="shared" si="5"/>
        <v>0</v>
      </c>
      <c r="Q28" s="294"/>
      <c r="R28" s="294"/>
      <c r="S28" s="294">
        <f t="shared" si="6"/>
        <v>0</v>
      </c>
      <c r="T28" s="294">
        <f t="shared" ref="T28:U28" si="36">SUM(T29)</f>
        <v>0</v>
      </c>
      <c r="U28" s="294">
        <f t="shared" si="36"/>
        <v>0</v>
      </c>
      <c r="V28" s="294">
        <f t="shared" si="24"/>
        <v>0</v>
      </c>
      <c r="W28" s="294">
        <f>SUM(W29)</f>
        <v>0</v>
      </c>
      <c r="X28" s="294">
        <f>SUM(X29)</f>
        <v>0</v>
      </c>
      <c r="Y28" s="294">
        <f t="shared" si="25"/>
        <v>0</v>
      </c>
      <c r="Z28" s="294">
        <f>SUM(Z29)</f>
        <v>0</v>
      </c>
      <c r="AA28" s="294">
        <f>SUM(AA29)</f>
        <v>0</v>
      </c>
      <c r="AB28" s="294">
        <f t="shared" si="9"/>
        <v>0</v>
      </c>
      <c r="AC28" s="294">
        <f t="shared" ref="AC28:AD28" si="37">SUM(AC29)</f>
        <v>0</v>
      </c>
      <c r="AD28" s="294">
        <f t="shared" si="37"/>
        <v>0</v>
      </c>
      <c r="AE28" s="294">
        <f t="shared" si="10"/>
        <v>0</v>
      </c>
      <c r="AF28" s="294">
        <f t="shared" ref="AF28:AG28" si="38">SUM(AF29)</f>
        <v>0</v>
      </c>
      <c r="AG28" s="294">
        <f t="shared" si="38"/>
        <v>0</v>
      </c>
      <c r="AH28" s="294">
        <f t="shared" si="11"/>
        <v>0</v>
      </c>
      <c r="AI28" s="294">
        <f>SUM(AI29)</f>
        <v>0</v>
      </c>
      <c r="AJ28" s="294">
        <f>SUM(AJ29)</f>
        <v>0</v>
      </c>
      <c r="AK28" s="294">
        <f t="shared" si="12"/>
        <v>0</v>
      </c>
      <c r="AL28" s="294">
        <f t="shared" ref="AL28:AM28" si="39">SUM(AL29)</f>
        <v>0</v>
      </c>
      <c r="AM28" s="294">
        <f t="shared" si="39"/>
        <v>0</v>
      </c>
      <c r="AN28" s="294">
        <f t="shared" si="13"/>
        <v>0</v>
      </c>
      <c r="AO28" s="299">
        <f>SUM(AO29)</f>
        <v>0</v>
      </c>
      <c r="AP28" s="334">
        <f>SUM(AP29)</f>
        <v>0</v>
      </c>
      <c r="AQ28" s="294">
        <f t="shared" si="14"/>
        <v>0</v>
      </c>
      <c r="AR28" s="294">
        <f t="shared" ref="AR28:AS28" si="40">SUM(AR29)</f>
        <v>0</v>
      </c>
      <c r="AS28" s="294">
        <f t="shared" si="40"/>
        <v>0</v>
      </c>
      <c r="AT28" s="294">
        <f t="shared" si="15"/>
        <v>0</v>
      </c>
      <c r="AU28" s="295">
        <f t="shared" si="16"/>
        <v>0</v>
      </c>
      <c r="AV28" s="295">
        <f t="shared" si="17"/>
        <v>0</v>
      </c>
      <c r="AW28" s="295">
        <f t="shared" si="18"/>
        <v>0</v>
      </c>
    </row>
    <row r="29" spans="1:49" ht="19.5" customHeight="1">
      <c r="A29" s="73" t="s">
        <v>229</v>
      </c>
      <c r="B29" s="137"/>
      <c r="C29" s="137"/>
      <c r="D29" s="137">
        <f t="shared" si="22"/>
        <v>0</v>
      </c>
      <c r="E29" s="137"/>
      <c r="F29" s="137"/>
      <c r="G29" s="137">
        <f t="shared" si="2"/>
        <v>0</v>
      </c>
      <c r="H29" s="137"/>
      <c r="I29" s="137"/>
      <c r="J29" s="137">
        <f t="shared" si="3"/>
        <v>0</v>
      </c>
      <c r="K29" s="137"/>
      <c r="L29" s="137"/>
      <c r="M29" s="137">
        <f t="shared" si="23"/>
        <v>0</v>
      </c>
      <c r="N29" s="137"/>
      <c r="O29" s="137"/>
      <c r="P29" s="137">
        <f t="shared" si="5"/>
        <v>0</v>
      </c>
      <c r="Q29" s="137"/>
      <c r="R29" s="137"/>
      <c r="S29" s="137">
        <f t="shared" si="6"/>
        <v>0</v>
      </c>
      <c r="T29" s="137"/>
      <c r="U29" s="137"/>
      <c r="V29" s="137">
        <f t="shared" si="24"/>
        <v>0</v>
      </c>
      <c r="W29" s="137"/>
      <c r="X29" s="137"/>
      <c r="Y29" s="137">
        <f t="shared" si="25"/>
        <v>0</v>
      </c>
      <c r="Z29" s="137"/>
      <c r="AA29" s="137"/>
      <c r="AB29" s="137">
        <f t="shared" si="9"/>
        <v>0</v>
      </c>
      <c r="AC29" s="137"/>
      <c r="AD29" s="137"/>
      <c r="AE29" s="137">
        <f t="shared" si="10"/>
        <v>0</v>
      </c>
      <c r="AF29" s="137"/>
      <c r="AG29" s="137"/>
      <c r="AH29" s="137">
        <f t="shared" si="11"/>
        <v>0</v>
      </c>
      <c r="AI29" s="137"/>
      <c r="AJ29" s="137"/>
      <c r="AK29" s="137">
        <f t="shared" si="12"/>
        <v>0</v>
      </c>
      <c r="AL29" s="137"/>
      <c r="AM29" s="137"/>
      <c r="AN29" s="137">
        <f t="shared" si="13"/>
        <v>0</v>
      </c>
      <c r="AO29" s="247"/>
      <c r="AP29" s="325"/>
      <c r="AQ29" s="137">
        <f t="shared" si="14"/>
        <v>0</v>
      </c>
      <c r="AR29" s="140"/>
      <c r="AS29" s="140"/>
      <c r="AT29" s="140">
        <f t="shared" si="15"/>
        <v>0</v>
      </c>
      <c r="AU29" s="244">
        <f t="shared" si="16"/>
        <v>0</v>
      </c>
      <c r="AV29" s="244">
        <f t="shared" si="17"/>
        <v>0</v>
      </c>
      <c r="AW29" s="244">
        <f t="shared" si="18"/>
        <v>0</v>
      </c>
    </row>
    <row r="30" spans="1:49" s="296" customFormat="1" ht="19.5" customHeight="1">
      <c r="A30" s="297" t="s">
        <v>230</v>
      </c>
      <c r="B30" s="294">
        <f>SUM(B31:B39)</f>
        <v>47301600</v>
      </c>
      <c r="C30" s="294">
        <f>SUM(C31:C39)</f>
        <v>41575240</v>
      </c>
      <c r="D30" s="294">
        <f t="shared" si="22"/>
        <v>-5726360</v>
      </c>
      <c r="E30" s="294">
        <f>SUM(E31:E39)</f>
        <v>482288100</v>
      </c>
      <c r="F30" s="294">
        <f>SUM(F31:F39)</f>
        <v>414254148</v>
      </c>
      <c r="G30" s="294">
        <f t="shared" si="2"/>
        <v>-68033952</v>
      </c>
      <c r="H30" s="294">
        <f>SUM(H31:H39)</f>
        <v>1160302200</v>
      </c>
      <c r="I30" s="294">
        <f>SUM(I31:I39)</f>
        <v>721266303.04999995</v>
      </c>
      <c r="J30" s="294">
        <f t="shared" si="3"/>
        <v>-439035896.95000005</v>
      </c>
      <c r="K30" s="294">
        <f>SUM(K31:K39)</f>
        <v>21402100</v>
      </c>
      <c r="L30" s="294">
        <f>SUM(L31:L39)</f>
        <v>49563223</v>
      </c>
      <c r="M30" s="294">
        <f t="shared" si="23"/>
        <v>28161123</v>
      </c>
      <c r="N30" s="294">
        <f>SUM(N31:N39)</f>
        <v>35640600</v>
      </c>
      <c r="O30" s="294">
        <f>SUM(O31:O39)</f>
        <v>24723050.739999998</v>
      </c>
      <c r="P30" s="294">
        <f t="shared" si="5"/>
        <v>-10917549.260000002</v>
      </c>
      <c r="Q30" s="294">
        <f>SUM(Q31:Q39)</f>
        <v>305200000</v>
      </c>
      <c r="R30" s="294">
        <f>SUM(R31:R39)</f>
        <v>279922979.47000003</v>
      </c>
      <c r="S30" s="294">
        <f t="shared" si="6"/>
        <v>-25277020.529999971</v>
      </c>
      <c r="T30" s="294">
        <f>SUM(T31:T39)</f>
        <v>262033900</v>
      </c>
      <c r="U30" s="294">
        <f>SUM(U31:U39)</f>
        <v>184537801</v>
      </c>
      <c r="V30" s="294">
        <f t="shared" si="24"/>
        <v>-77496099</v>
      </c>
      <c r="W30" s="294">
        <f>SUM(W31:W39)</f>
        <v>77150200</v>
      </c>
      <c r="X30" s="294">
        <f>SUM(X31:X39)</f>
        <v>38296657</v>
      </c>
      <c r="Y30" s="294">
        <f t="shared" si="25"/>
        <v>-38853543</v>
      </c>
      <c r="Z30" s="294">
        <f>SUM(Z31:Z39)</f>
        <v>90791200</v>
      </c>
      <c r="AA30" s="294">
        <f>SUM(AA31:AA39)</f>
        <v>102072146</v>
      </c>
      <c r="AB30" s="294">
        <f t="shared" si="9"/>
        <v>11280946</v>
      </c>
      <c r="AC30" s="294">
        <f>SUM(AC31:AC39)</f>
        <v>544887200</v>
      </c>
      <c r="AD30" s="298">
        <f t="shared" ref="AD30" si="41">SUM(AD31:AD39)</f>
        <v>86917139</v>
      </c>
      <c r="AE30" s="294">
        <f t="shared" si="10"/>
        <v>-457970061</v>
      </c>
      <c r="AF30" s="294">
        <f>SUM(AF31:AF39)</f>
        <v>83690400</v>
      </c>
      <c r="AG30" s="294">
        <f>SUM(AG31:AG39)</f>
        <v>82105186</v>
      </c>
      <c r="AH30" s="294">
        <f t="shared" si="11"/>
        <v>-1585214</v>
      </c>
      <c r="AI30" s="361">
        <f>SUM(AI31:AI39)</f>
        <v>31390900</v>
      </c>
      <c r="AJ30" s="361">
        <f>SUM(AJ31:AJ39)</f>
        <v>19335728</v>
      </c>
      <c r="AK30" s="361">
        <f t="shared" si="12"/>
        <v>-12055172</v>
      </c>
      <c r="AL30" s="294">
        <f t="shared" ref="AL30:AP30" si="42">SUM(AL31:AL39)</f>
        <v>656913400</v>
      </c>
      <c r="AM30" s="294">
        <f t="shared" si="42"/>
        <v>555234560.61000001</v>
      </c>
      <c r="AN30" s="294">
        <f t="shared" si="13"/>
        <v>-101678839.38999999</v>
      </c>
      <c r="AO30" s="294">
        <f t="shared" si="42"/>
        <v>5651686900</v>
      </c>
      <c r="AP30" s="319">
        <f t="shared" si="42"/>
        <v>6826528875.75</v>
      </c>
      <c r="AQ30" s="294">
        <f t="shared" si="14"/>
        <v>1174841975.75</v>
      </c>
      <c r="AR30" s="294">
        <f t="shared" ref="AR30:AS30" si="43">SUM(AR31:AR39)</f>
        <v>480000000</v>
      </c>
      <c r="AS30" s="294">
        <f t="shared" si="43"/>
        <v>1112074403.04</v>
      </c>
      <c r="AT30" s="294">
        <f t="shared" si="15"/>
        <v>632074403.03999996</v>
      </c>
      <c r="AU30" s="295">
        <f t="shared" si="16"/>
        <v>9930678700</v>
      </c>
      <c r="AV30" s="295">
        <f t="shared" si="17"/>
        <v>10538407440.66</v>
      </c>
      <c r="AW30" s="295">
        <f t="shared" si="18"/>
        <v>607728740.65999985</v>
      </c>
    </row>
    <row r="31" spans="1:49" ht="19.5" customHeight="1">
      <c r="A31" s="73" t="s">
        <v>231</v>
      </c>
      <c r="B31" s="137">
        <v>1405200</v>
      </c>
      <c r="C31" s="137">
        <v>1069510</v>
      </c>
      <c r="D31" s="137">
        <f t="shared" si="22"/>
        <v>-335690</v>
      </c>
      <c r="E31" s="137">
        <v>520000</v>
      </c>
      <c r="F31" s="137">
        <v>1526640</v>
      </c>
      <c r="G31" s="137">
        <f t="shared" si="2"/>
        <v>1006640</v>
      </c>
      <c r="H31" s="137">
        <v>1500000</v>
      </c>
      <c r="I31" s="137">
        <v>1240885</v>
      </c>
      <c r="J31" s="137">
        <f t="shared" si="3"/>
        <v>-259115</v>
      </c>
      <c r="K31" s="137">
        <v>1900000</v>
      </c>
      <c r="L31" s="137">
        <v>3215195</v>
      </c>
      <c r="M31" s="137">
        <f t="shared" si="23"/>
        <v>1315195</v>
      </c>
      <c r="N31" s="137">
        <v>0</v>
      </c>
      <c r="O31" s="137">
        <v>204205.4</v>
      </c>
      <c r="P31" s="137">
        <f t="shared" si="5"/>
        <v>204205.4</v>
      </c>
      <c r="Q31" s="139">
        <v>200000</v>
      </c>
      <c r="R31" s="139">
        <v>4335552.87</v>
      </c>
      <c r="S31" s="137">
        <f t="shared" si="6"/>
        <v>4135552.87</v>
      </c>
      <c r="T31" s="137">
        <v>10500000</v>
      </c>
      <c r="U31" s="137">
        <v>636840</v>
      </c>
      <c r="V31" s="137">
        <f t="shared" si="24"/>
        <v>-9863160</v>
      </c>
      <c r="W31" s="137">
        <v>120000</v>
      </c>
      <c r="X31" s="137">
        <v>370700</v>
      </c>
      <c r="Y31" s="137">
        <f t="shared" si="25"/>
        <v>250700</v>
      </c>
      <c r="Z31" s="137">
        <v>366000</v>
      </c>
      <c r="AA31" s="137">
        <v>285640</v>
      </c>
      <c r="AB31" s="137">
        <f t="shared" si="9"/>
        <v>-80360</v>
      </c>
      <c r="AC31" s="137">
        <v>2600000</v>
      </c>
      <c r="AD31" s="137">
        <v>1786240</v>
      </c>
      <c r="AE31" s="137">
        <f t="shared" si="10"/>
        <v>-813760</v>
      </c>
      <c r="AF31" s="137">
        <v>600000</v>
      </c>
      <c r="AG31" s="137">
        <v>77100</v>
      </c>
      <c r="AH31" s="137">
        <f t="shared" si="11"/>
        <v>-522900</v>
      </c>
      <c r="AI31" s="137">
        <v>2450000</v>
      </c>
      <c r="AJ31" s="137">
        <v>442940</v>
      </c>
      <c r="AK31" s="137">
        <f t="shared" si="12"/>
        <v>-2007060</v>
      </c>
      <c r="AL31" s="137">
        <v>99000000</v>
      </c>
      <c r="AM31" s="137">
        <v>138023912.61000001</v>
      </c>
      <c r="AN31" s="137">
        <f t="shared" si="13"/>
        <v>39023912.610000014</v>
      </c>
      <c r="AO31" s="141">
        <v>4962074400</v>
      </c>
      <c r="AP31" s="141">
        <v>6190438847.75</v>
      </c>
      <c r="AQ31" s="137">
        <f t="shared" si="14"/>
        <v>1228364447.75</v>
      </c>
      <c r="AR31" s="140"/>
      <c r="AS31" s="140"/>
      <c r="AT31" s="140">
        <f t="shared" si="15"/>
        <v>0</v>
      </c>
      <c r="AU31" s="248">
        <f t="shared" si="16"/>
        <v>5083235600</v>
      </c>
      <c r="AV31" s="244">
        <f t="shared" si="17"/>
        <v>6343654208.6300001</v>
      </c>
      <c r="AW31" s="244">
        <f t="shared" si="18"/>
        <v>1260418608.6300001</v>
      </c>
    </row>
    <row r="32" spans="1:49" ht="19.5" customHeight="1">
      <c r="A32" s="73" t="s">
        <v>232</v>
      </c>
      <c r="B32" s="137"/>
      <c r="C32" s="137"/>
      <c r="D32" s="137">
        <f t="shared" si="22"/>
        <v>0</v>
      </c>
      <c r="E32" s="137">
        <v>60000000</v>
      </c>
      <c r="F32" s="137">
        <v>0</v>
      </c>
      <c r="G32" s="137">
        <f t="shared" si="2"/>
        <v>-60000000</v>
      </c>
      <c r="H32" s="137"/>
      <c r="I32" s="137"/>
      <c r="J32" s="137">
        <f t="shared" si="3"/>
        <v>0</v>
      </c>
      <c r="K32" s="137"/>
      <c r="L32" s="137"/>
      <c r="M32" s="137">
        <f t="shared" si="23"/>
        <v>0</v>
      </c>
      <c r="N32" s="137"/>
      <c r="O32" s="137"/>
      <c r="P32" s="137">
        <f t="shared" si="5"/>
        <v>0</v>
      </c>
      <c r="Q32" s="139">
        <v>0</v>
      </c>
      <c r="R32" s="139">
        <v>0</v>
      </c>
      <c r="S32" s="137">
        <f t="shared" si="6"/>
        <v>0</v>
      </c>
      <c r="T32" s="137">
        <v>0</v>
      </c>
      <c r="U32" s="137">
        <v>0</v>
      </c>
      <c r="V32" s="137">
        <f t="shared" si="24"/>
        <v>0</v>
      </c>
      <c r="W32" s="137"/>
      <c r="X32" s="137"/>
      <c r="Y32" s="137">
        <f t="shared" si="25"/>
        <v>0</v>
      </c>
      <c r="Z32" s="137"/>
      <c r="AA32" s="137"/>
      <c r="AB32" s="137">
        <f t="shared" si="9"/>
        <v>0</v>
      </c>
      <c r="AC32" s="137"/>
      <c r="AD32" s="137">
        <v>0</v>
      </c>
      <c r="AE32" s="137">
        <f t="shared" si="10"/>
        <v>0</v>
      </c>
      <c r="AF32" s="137"/>
      <c r="AG32" s="137"/>
      <c r="AH32" s="137">
        <f t="shared" si="11"/>
        <v>0</v>
      </c>
      <c r="AI32" s="144">
        <v>10000000</v>
      </c>
      <c r="AJ32" s="137">
        <v>0</v>
      </c>
      <c r="AK32" s="137">
        <f t="shared" si="12"/>
        <v>-10000000</v>
      </c>
      <c r="AL32" s="137"/>
      <c r="AM32" s="137"/>
      <c r="AN32" s="137">
        <f t="shared" si="13"/>
        <v>0</v>
      </c>
      <c r="AO32" s="139"/>
      <c r="AP32" s="245"/>
      <c r="AQ32" s="137">
        <f t="shared" si="14"/>
        <v>0</v>
      </c>
      <c r="AR32" s="140"/>
      <c r="AS32" s="140"/>
      <c r="AT32" s="140">
        <f t="shared" si="15"/>
        <v>0</v>
      </c>
      <c r="AU32" s="248">
        <f t="shared" si="16"/>
        <v>70000000</v>
      </c>
      <c r="AV32" s="244">
        <f t="shared" si="17"/>
        <v>0</v>
      </c>
      <c r="AW32" s="244">
        <f t="shared" si="18"/>
        <v>-70000000</v>
      </c>
    </row>
    <row r="33" spans="1:49" ht="19.5" customHeight="1">
      <c r="A33" s="73" t="s">
        <v>233</v>
      </c>
      <c r="B33" s="137"/>
      <c r="C33" s="137"/>
      <c r="D33" s="137">
        <f t="shared" si="22"/>
        <v>0</v>
      </c>
      <c r="E33" s="137"/>
      <c r="F33" s="137"/>
      <c r="G33" s="137">
        <f t="shared" si="2"/>
        <v>0</v>
      </c>
      <c r="H33" s="137"/>
      <c r="I33" s="137"/>
      <c r="J33" s="137">
        <f t="shared" si="3"/>
        <v>0</v>
      </c>
      <c r="K33" s="137"/>
      <c r="L33" s="137"/>
      <c r="M33" s="137">
        <f t="shared" si="23"/>
        <v>0</v>
      </c>
      <c r="N33" s="137"/>
      <c r="O33" s="137"/>
      <c r="P33" s="137">
        <f t="shared" si="5"/>
        <v>0</v>
      </c>
      <c r="Q33" s="139"/>
      <c r="R33" s="139"/>
      <c r="S33" s="137">
        <f t="shared" si="6"/>
        <v>0</v>
      </c>
      <c r="T33" s="137"/>
      <c r="U33" s="137"/>
      <c r="V33" s="137">
        <f t="shared" si="24"/>
        <v>0</v>
      </c>
      <c r="W33" s="137">
        <v>0</v>
      </c>
      <c r="X33" s="137"/>
      <c r="Y33" s="137">
        <f t="shared" si="25"/>
        <v>0</v>
      </c>
      <c r="Z33" s="137"/>
      <c r="AA33" s="137"/>
      <c r="AB33" s="137">
        <f t="shared" si="9"/>
        <v>0</v>
      </c>
      <c r="AC33" s="137"/>
      <c r="AD33" s="137"/>
      <c r="AE33" s="137">
        <f t="shared" si="10"/>
        <v>0</v>
      </c>
      <c r="AF33" s="137"/>
      <c r="AG33" s="137"/>
      <c r="AH33" s="137">
        <f t="shared" si="11"/>
        <v>0</v>
      </c>
      <c r="AI33" s="137"/>
      <c r="AJ33" s="137"/>
      <c r="AK33" s="137">
        <f t="shared" si="12"/>
        <v>0</v>
      </c>
      <c r="AL33" s="137"/>
      <c r="AM33" s="137"/>
      <c r="AN33" s="137">
        <f t="shared" si="13"/>
        <v>0</v>
      </c>
      <c r="AO33" s="139"/>
      <c r="AP33" s="245"/>
      <c r="AQ33" s="137">
        <f t="shared" si="14"/>
        <v>0</v>
      </c>
      <c r="AR33" s="140"/>
      <c r="AS33" s="140"/>
      <c r="AT33" s="140">
        <f t="shared" si="15"/>
        <v>0</v>
      </c>
      <c r="AU33" s="248">
        <f t="shared" si="16"/>
        <v>0</v>
      </c>
      <c r="AV33" s="244">
        <f t="shared" si="17"/>
        <v>0</v>
      </c>
      <c r="AW33" s="244">
        <f t="shared" si="18"/>
        <v>0</v>
      </c>
    </row>
    <row r="34" spans="1:49" s="351" customFormat="1" ht="19.5" customHeight="1">
      <c r="A34" s="350" t="s">
        <v>234</v>
      </c>
      <c r="B34" s="139">
        <v>37567200</v>
      </c>
      <c r="C34" s="139">
        <v>34079730</v>
      </c>
      <c r="D34" s="139">
        <f t="shared" si="22"/>
        <v>-3487470</v>
      </c>
      <c r="E34" s="143">
        <v>373925400</v>
      </c>
      <c r="F34" s="139">
        <v>410365864</v>
      </c>
      <c r="G34" s="139">
        <f t="shared" si="2"/>
        <v>36440464</v>
      </c>
      <c r="H34" s="139">
        <v>974203800</v>
      </c>
      <c r="I34" s="139">
        <v>625793673</v>
      </c>
      <c r="J34" s="139">
        <f t="shared" si="3"/>
        <v>-348410127</v>
      </c>
      <c r="K34" s="139">
        <v>17229800</v>
      </c>
      <c r="L34" s="139">
        <v>32586428</v>
      </c>
      <c r="M34" s="139">
        <f t="shared" si="23"/>
        <v>15356628</v>
      </c>
      <c r="N34" s="139">
        <v>31585200</v>
      </c>
      <c r="O34" s="139">
        <v>24215545.34</v>
      </c>
      <c r="P34" s="139">
        <f t="shared" si="5"/>
        <v>-7369654.6600000001</v>
      </c>
      <c r="Q34" s="139">
        <v>300000000</v>
      </c>
      <c r="R34" s="139">
        <v>222215296.59999999</v>
      </c>
      <c r="S34" s="139">
        <f t="shared" si="6"/>
        <v>-77784703.400000006</v>
      </c>
      <c r="T34" s="139">
        <v>230577700</v>
      </c>
      <c r="U34" s="139">
        <v>173576759</v>
      </c>
      <c r="V34" s="139">
        <f t="shared" si="24"/>
        <v>-57000941</v>
      </c>
      <c r="W34" s="139">
        <v>72437000</v>
      </c>
      <c r="X34" s="139">
        <v>34586457</v>
      </c>
      <c r="Y34" s="139">
        <f t="shared" si="25"/>
        <v>-37850543</v>
      </c>
      <c r="Z34" s="139">
        <v>87824000</v>
      </c>
      <c r="AA34" s="139">
        <v>99590506</v>
      </c>
      <c r="AB34" s="139">
        <f t="shared" si="9"/>
        <v>11766506</v>
      </c>
      <c r="AC34" s="139">
        <v>382287200</v>
      </c>
      <c r="AD34" s="139">
        <v>77783999</v>
      </c>
      <c r="AE34" s="139">
        <f t="shared" si="10"/>
        <v>-304503201</v>
      </c>
      <c r="AF34" s="139">
        <v>72398400</v>
      </c>
      <c r="AG34" s="139">
        <v>70010086</v>
      </c>
      <c r="AH34" s="139">
        <f t="shared" si="11"/>
        <v>-2388314</v>
      </c>
      <c r="AI34" s="137">
        <v>10740900</v>
      </c>
      <c r="AJ34" s="137">
        <v>12562948</v>
      </c>
      <c r="AK34" s="137">
        <f t="shared" si="12"/>
        <v>1822048</v>
      </c>
      <c r="AL34" s="139">
        <v>317000000</v>
      </c>
      <c r="AM34" s="139">
        <v>302171048</v>
      </c>
      <c r="AN34" s="139">
        <f t="shared" si="13"/>
        <v>-14828952</v>
      </c>
      <c r="AO34" s="141">
        <v>624996000</v>
      </c>
      <c r="AP34" s="141">
        <v>577519428</v>
      </c>
      <c r="AQ34" s="139">
        <f t="shared" si="14"/>
        <v>-47476572</v>
      </c>
      <c r="AR34" s="139">
        <v>0</v>
      </c>
      <c r="AS34" s="139">
        <v>40113089.420000002</v>
      </c>
      <c r="AT34" s="139">
        <f t="shared" si="15"/>
        <v>40113089.420000002</v>
      </c>
      <c r="AU34" s="248">
        <f t="shared" si="16"/>
        <v>3532772600</v>
      </c>
      <c r="AV34" s="248">
        <f t="shared" si="17"/>
        <v>2737170857.3599997</v>
      </c>
      <c r="AW34" s="248">
        <f t="shared" si="18"/>
        <v>-795601742.6400001</v>
      </c>
    </row>
    <row r="35" spans="1:49" ht="19.5" customHeight="1">
      <c r="A35" s="73" t="s">
        <v>235</v>
      </c>
      <c r="B35" s="137"/>
      <c r="C35" s="137"/>
      <c r="D35" s="137">
        <f t="shared" si="22"/>
        <v>0</v>
      </c>
      <c r="E35" s="137"/>
      <c r="F35" s="137"/>
      <c r="G35" s="137">
        <f t="shared" si="2"/>
        <v>0</v>
      </c>
      <c r="H35" s="137">
        <v>0</v>
      </c>
      <c r="I35" s="137">
        <v>0</v>
      </c>
      <c r="J35" s="137">
        <f t="shared" si="3"/>
        <v>0</v>
      </c>
      <c r="K35" s="137"/>
      <c r="L35" s="137"/>
      <c r="M35" s="137">
        <f t="shared" si="23"/>
        <v>0</v>
      </c>
      <c r="N35" s="137"/>
      <c r="O35" s="137"/>
      <c r="P35" s="137">
        <f t="shared" si="5"/>
        <v>0</v>
      </c>
      <c r="Q35" s="139"/>
      <c r="R35" s="139"/>
      <c r="S35" s="137">
        <f t="shared" si="6"/>
        <v>0</v>
      </c>
      <c r="T35" s="137"/>
      <c r="U35" s="137"/>
      <c r="V35" s="137">
        <f t="shared" si="24"/>
        <v>0</v>
      </c>
      <c r="W35" s="137"/>
      <c r="X35" s="137"/>
      <c r="Y35" s="137">
        <f t="shared" si="25"/>
        <v>0</v>
      </c>
      <c r="Z35" s="137"/>
      <c r="AA35" s="137"/>
      <c r="AB35" s="137">
        <f t="shared" si="9"/>
        <v>0</v>
      </c>
      <c r="AC35" s="137"/>
      <c r="AD35" s="137"/>
      <c r="AE35" s="137">
        <f t="shared" si="10"/>
        <v>0</v>
      </c>
      <c r="AF35" s="137"/>
      <c r="AG35" s="137"/>
      <c r="AH35" s="137">
        <f t="shared" si="11"/>
        <v>0</v>
      </c>
      <c r="AI35" s="137"/>
      <c r="AJ35" s="137"/>
      <c r="AK35" s="137">
        <f t="shared" si="12"/>
        <v>0</v>
      </c>
      <c r="AL35" s="137"/>
      <c r="AM35" s="137"/>
      <c r="AN35" s="137">
        <f t="shared" si="13"/>
        <v>0</v>
      </c>
      <c r="AO35" s="139"/>
      <c r="AP35" s="245"/>
      <c r="AQ35" s="137">
        <f t="shared" si="14"/>
        <v>0</v>
      </c>
      <c r="AR35" s="140">
        <v>480000000</v>
      </c>
      <c r="AS35" s="140">
        <v>1071961313.62</v>
      </c>
      <c r="AT35" s="140">
        <f t="shared" si="15"/>
        <v>591961313.62</v>
      </c>
      <c r="AU35" s="248">
        <f t="shared" si="16"/>
        <v>480000000</v>
      </c>
      <c r="AV35" s="244">
        <f t="shared" si="17"/>
        <v>1071961313.62</v>
      </c>
      <c r="AW35" s="244">
        <f t="shared" si="18"/>
        <v>591961313.62</v>
      </c>
    </row>
    <row r="36" spans="1:49" ht="19.5" customHeight="1">
      <c r="A36" s="73" t="s">
        <v>161</v>
      </c>
      <c r="B36" s="137">
        <v>7929200</v>
      </c>
      <c r="C36" s="137">
        <v>6306000</v>
      </c>
      <c r="D36" s="137">
        <f t="shared" si="22"/>
        <v>-1623200</v>
      </c>
      <c r="E36" s="137">
        <v>2842700</v>
      </c>
      <c r="F36" s="137">
        <v>2361644</v>
      </c>
      <c r="G36" s="137">
        <f t="shared" si="2"/>
        <v>-481056</v>
      </c>
      <c r="H36" s="137">
        <v>27999000</v>
      </c>
      <c r="I36" s="137">
        <v>26571200</v>
      </c>
      <c r="J36" s="137">
        <f t="shared" si="3"/>
        <v>-1427800</v>
      </c>
      <c r="K36" s="137">
        <v>2272300</v>
      </c>
      <c r="L36" s="137">
        <v>1259600</v>
      </c>
      <c r="M36" s="137">
        <f t="shared" si="23"/>
        <v>-1012700</v>
      </c>
      <c r="N36" s="137">
        <v>4055400</v>
      </c>
      <c r="O36" s="137">
        <v>303300</v>
      </c>
      <c r="P36" s="137">
        <f t="shared" si="5"/>
        <v>-3752100</v>
      </c>
      <c r="Q36" s="139">
        <v>5000000</v>
      </c>
      <c r="R36" s="139">
        <v>2539000</v>
      </c>
      <c r="S36" s="137">
        <f t="shared" si="6"/>
        <v>-2461000</v>
      </c>
      <c r="T36" s="137">
        <v>5956200</v>
      </c>
      <c r="U36" s="137">
        <v>5106720</v>
      </c>
      <c r="V36" s="137">
        <f t="shared" si="24"/>
        <v>-849480</v>
      </c>
      <c r="W36" s="137">
        <v>4543200</v>
      </c>
      <c r="X36" s="137">
        <v>3339500</v>
      </c>
      <c r="Y36" s="137">
        <f t="shared" si="25"/>
        <v>-1203700</v>
      </c>
      <c r="Z36" s="137">
        <v>2601200</v>
      </c>
      <c r="AA36" s="137">
        <v>2196000</v>
      </c>
      <c r="AB36" s="137">
        <f t="shared" si="9"/>
        <v>-405200</v>
      </c>
      <c r="AC36" s="228">
        <v>40000000</v>
      </c>
      <c r="AD36" s="137">
        <v>6996900</v>
      </c>
      <c r="AE36" s="137">
        <f t="shared" si="10"/>
        <v>-33003100</v>
      </c>
      <c r="AF36" s="137">
        <v>10212000</v>
      </c>
      <c r="AG36" s="137">
        <v>6018000</v>
      </c>
      <c r="AH36" s="137">
        <f t="shared" si="11"/>
        <v>-4194000</v>
      </c>
      <c r="AI36" s="137">
        <v>8000000</v>
      </c>
      <c r="AJ36" s="137">
        <v>5329840</v>
      </c>
      <c r="AK36" s="137">
        <f t="shared" si="12"/>
        <v>-2670160</v>
      </c>
      <c r="AL36" s="137">
        <v>103500000</v>
      </c>
      <c r="AM36" s="137">
        <v>113299600</v>
      </c>
      <c r="AN36" s="137">
        <f t="shared" si="13"/>
        <v>9799600</v>
      </c>
      <c r="AO36" s="141">
        <v>42116500</v>
      </c>
      <c r="AP36" s="141">
        <v>47680400</v>
      </c>
      <c r="AQ36" s="137">
        <f t="shared" si="14"/>
        <v>5563900</v>
      </c>
      <c r="AR36" s="140"/>
      <c r="AS36" s="140"/>
      <c r="AT36" s="140">
        <f t="shared" si="15"/>
        <v>0</v>
      </c>
      <c r="AU36" s="248">
        <f t="shared" si="16"/>
        <v>267027700</v>
      </c>
      <c r="AV36" s="244">
        <f t="shared" si="17"/>
        <v>229307704</v>
      </c>
      <c r="AW36" s="244">
        <f t="shared" si="18"/>
        <v>-37719996</v>
      </c>
    </row>
    <row r="37" spans="1:49" ht="27" customHeight="1">
      <c r="A37" s="255" t="s">
        <v>236</v>
      </c>
      <c r="B37" s="137"/>
      <c r="C37" s="137"/>
      <c r="D37" s="137">
        <f t="shared" si="22"/>
        <v>0</v>
      </c>
      <c r="E37" s="137"/>
      <c r="F37" s="137"/>
      <c r="G37" s="137">
        <f t="shared" si="2"/>
        <v>0</v>
      </c>
      <c r="H37" s="137"/>
      <c r="I37" s="137"/>
      <c r="J37" s="137">
        <f t="shared" si="3"/>
        <v>0</v>
      </c>
      <c r="K37" s="137"/>
      <c r="L37" s="137"/>
      <c r="M37" s="137">
        <f t="shared" si="23"/>
        <v>0</v>
      </c>
      <c r="N37" s="137"/>
      <c r="O37" s="137"/>
      <c r="P37" s="137">
        <f t="shared" si="5"/>
        <v>0</v>
      </c>
      <c r="Q37" s="139"/>
      <c r="R37" s="139"/>
      <c r="S37" s="137">
        <f t="shared" si="6"/>
        <v>0</v>
      </c>
      <c r="T37" s="137"/>
      <c r="U37" s="137"/>
      <c r="V37" s="137">
        <f t="shared" si="24"/>
        <v>0</v>
      </c>
      <c r="W37" s="137"/>
      <c r="X37" s="137"/>
      <c r="Y37" s="137">
        <f t="shared" si="25"/>
        <v>0</v>
      </c>
      <c r="Z37" s="137"/>
      <c r="AA37" s="137"/>
      <c r="AB37" s="137">
        <f t="shared" si="9"/>
        <v>0</v>
      </c>
      <c r="AC37" s="137"/>
      <c r="AD37" s="137"/>
      <c r="AE37" s="137">
        <f t="shared" si="10"/>
        <v>0</v>
      </c>
      <c r="AF37" s="137"/>
      <c r="AG37" s="137"/>
      <c r="AH37" s="137">
        <f t="shared" si="11"/>
        <v>0</v>
      </c>
      <c r="AI37" s="137"/>
      <c r="AJ37" s="137"/>
      <c r="AK37" s="137">
        <f t="shared" si="12"/>
        <v>0</v>
      </c>
      <c r="AL37" s="137"/>
      <c r="AM37" s="137"/>
      <c r="AN37" s="137">
        <f t="shared" si="13"/>
        <v>0</v>
      </c>
      <c r="AO37" s="139"/>
      <c r="AP37" s="245"/>
      <c r="AQ37" s="137">
        <f t="shared" si="14"/>
        <v>0</v>
      </c>
      <c r="AR37" s="140"/>
      <c r="AS37" s="140"/>
      <c r="AT37" s="140">
        <f t="shared" si="15"/>
        <v>0</v>
      </c>
      <c r="AU37" s="248">
        <f t="shared" si="16"/>
        <v>0</v>
      </c>
      <c r="AV37" s="244">
        <f t="shared" si="17"/>
        <v>0</v>
      </c>
      <c r="AW37" s="244">
        <f t="shared" si="18"/>
        <v>0</v>
      </c>
    </row>
    <row r="38" spans="1:49" ht="19.5" customHeight="1">
      <c r="A38" s="73" t="s">
        <v>237</v>
      </c>
      <c r="B38" s="137">
        <v>400000</v>
      </c>
      <c r="C38" s="137">
        <v>120000</v>
      </c>
      <c r="D38" s="137">
        <f t="shared" si="22"/>
        <v>-280000</v>
      </c>
      <c r="E38" s="137">
        <v>45000000</v>
      </c>
      <c r="F38" s="137">
        <v>0</v>
      </c>
      <c r="G38" s="137">
        <f t="shared" si="2"/>
        <v>-45000000</v>
      </c>
      <c r="H38" s="137">
        <v>156599400</v>
      </c>
      <c r="I38" s="137">
        <v>67660545.049999997</v>
      </c>
      <c r="J38" s="137">
        <f t="shared" si="3"/>
        <v>-88938854.950000003</v>
      </c>
      <c r="K38" s="137">
        <v>0</v>
      </c>
      <c r="L38" s="137">
        <v>12502000</v>
      </c>
      <c r="M38" s="137">
        <f t="shared" si="23"/>
        <v>12502000</v>
      </c>
      <c r="N38" s="137">
        <v>0</v>
      </c>
      <c r="O38" s="137">
        <v>0</v>
      </c>
      <c r="P38" s="137">
        <f t="shared" si="5"/>
        <v>0</v>
      </c>
      <c r="Q38" s="139">
        <v>0</v>
      </c>
      <c r="R38" s="139">
        <v>50833130</v>
      </c>
      <c r="S38" s="137">
        <f t="shared" si="6"/>
        <v>50833130</v>
      </c>
      <c r="T38" s="137">
        <v>15000000</v>
      </c>
      <c r="U38" s="137">
        <v>5217482</v>
      </c>
      <c r="V38" s="137">
        <f t="shared" si="24"/>
        <v>-9782518</v>
      </c>
      <c r="W38" s="137">
        <v>50000</v>
      </c>
      <c r="X38" s="137">
        <v>0</v>
      </c>
      <c r="Y38" s="137">
        <f t="shared" si="25"/>
        <v>-50000</v>
      </c>
      <c r="Z38" s="137">
        <v>0</v>
      </c>
      <c r="AA38" s="137">
        <v>0</v>
      </c>
      <c r="AB38" s="137">
        <f t="shared" si="9"/>
        <v>0</v>
      </c>
      <c r="AC38" s="229">
        <v>120000000</v>
      </c>
      <c r="AD38" s="137">
        <v>350000</v>
      </c>
      <c r="AE38" s="137">
        <f t="shared" si="10"/>
        <v>-119650000</v>
      </c>
      <c r="AF38" s="137">
        <v>480000</v>
      </c>
      <c r="AG38" s="137">
        <v>6000000</v>
      </c>
      <c r="AH38" s="137">
        <f t="shared" si="11"/>
        <v>5520000</v>
      </c>
      <c r="AI38" s="362">
        <v>200000</v>
      </c>
      <c r="AJ38" s="137">
        <v>1000000</v>
      </c>
      <c r="AK38" s="137">
        <f t="shared" si="12"/>
        <v>800000</v>
      </c>
      <c r="AL38" s="137">
        <v>137413400</v>
      </c>
      <c r="AM38" s="137">
        <v>1740000</v>
      </c>
      <c r="AN38" s="137">
        <f t="shared" si="13"/>
        <v>-135673400</v>
      </c>
      <c r="AO38" s="141">
        <v>22500000</v>
      </c>
      <c r="AP38" s="141">
        <v>10890200</v>
      </c>
      <c r="AQ38" s="137">
        <f t="shared" si="14"/>
        <v>-11609800</v>
      </c>
      <c r="AR38" s="140"/>
      <c r="AS38" s="140"/>
      <c r="AT38" s="140">
        <f t="shared" si="15"/>
        <v>0</v>
      </c>
      <c r="AU38" s="248">
        <f t="shared" si="16"/>
        <v>497642800</v>
      </c>
      <c r="AV38" s="244">
        <f t="shared" si="17"/>
        <v>156313357.05000001</v>
      </c>
      <c r="AW38" s="244">
        <f t="shared" si="18"/>
        <v>-341329442.94999999</v>
      </c>
    </row>
    <row r="39" spans="1:49" ht="19.5" customHeight="1">
      <c r="A39" s="73" t="s">
        <v>238</v>
      </c>
      <c r="B39" s="137"/>
      <c r="C39" s="137"/>
      <c r="D39" s="137">
        <f t="shared" si="22"/>
        <v>0</v>
      </c>
      <c r="E39" s="137"/>
      <c r="F39" s="137"/>
      <c r="G39" s="137">
        <f t="shared" si="2"/>
        <v>0</v>
      </c>
      <c r="H39" s="137"/>
      <c r="I39" s="137">
        <v>0</v>
      </c>
      <c r="J39" s="137">
        <f t="shared" si="3"/>
        <v>0</v>
      </c>
      <c r="K39" s="137"/>
      <c r="L39" s="137"/>
      <c r="M39" s="137">
        <f t="shared" si="23"/>
        <v>0</v>
      </c>
      <c r="N39" s="137"/>
      <c r="O39" s="137"/>
      <c r="P39" s="137">
        <f t="shared" si="5"/>
        <v>0</v>
      </c>
      <c r="Q39" s="139"/>
      <c r="R39" s="139"/>
      <c r="S39" s="137">
        <f t="shared" si="6"/>
        <v>0</v>
      </c>
      <c r="T39" s="137"/>
      <c r="U39" s="137"/>
      <c r="V39" s="137">
        <f t="shared" si="24"/>
        <v>0</v>
      </c>
      <c r="W39" s="137"/>
      <c r="X39" s="137"/>
      <c r="Y39" s="137">
        <f t="shared" si="25"/>
        <v>0</v>
      </c>
      <c r="Z39" s="137"/>
      <c r="AA39" s="137"/>
      <c r="AB39" s="137">
        <f t="shared" si="9"/>
        <v>0</v>
      </c>
      <c r="AC39" s="223"/>
      <c r="AD39" s="223"/>
      <c r="AE39" s="137">
        <f t="shared" si="10"/>
        <v>0</v>
      </c>
      <c r="AF39" s="137"/>
      <c r="AG39" s="137"/>
      <c r="AH39" s="137">
        <f t="shared" si="11"/>
        <v>0</v>
      </c>
      <c r="AI39" s="137"/>
      <c r="AJ39" s="137"/>
      <c r="AK39" s="137">
        <f t="shared" si="12"/>
        <v>0</v>
      </c>
      <c r="AL39" s="137"/>
      <c r="AM39" s="137"/>
      <c r="AN39" s="137">
        <f t="shared" si="13"/>
        <v>0</v>
      </c>
      <c r="AO39" s="140"/>
      <c r="AP39" s="316">
        <v>0</v>
      </c>
      <c r="AQ39" s="137">
        <f t="shared" si="14"/>
        <v>0</v>
      </c>
      <c r="AR39" s="140">
        <v>0</v>
      </c>
      <c r="AS39" s="140">
        <v>0</v>
      </c>
      <c r="AT39" s="140">
        <f t="shared" si="15"/>
        <v>0</v>
      </c>
      <c r="AU39" s="248">
        <f t="shared" si="16"/>
        <v>0</v>
      </c>
      <c r="AV39" s="244">
        <f t="shared" si="17"/>
        <v>0</v>
      </c>
      <c r="AW39" s="244">
        <f t="shared" si="18"/>
        <v>0</v>
      </c>
    </row>
    <row r="40" spans="1:49" s="296" customFormat="1" ht="19.5" customHeight="1">
      <c r="A40" s="297" t="s">
        <v>239</v>
      </c>
      <c r="B40" s="294">
        <f>SUM(B41:B45)</f>
        <v>46666400</v>
      </c>
      <c r="C40" s="294">
        <f>SUM(C41:C45)</f>
        <v>74713460</v>
      </c>
      <c r="D40" s="294">
        <f t="shared" si="22"/>
        <v>28047060</v>
      </c>
      <c r="E40" s="294">
        <f>SUM(E41:E45)</f>
        <v>3500000</v>
      </c>
      <c r="F40" s="294">
        <f>SUM(F41:F45)</f>
        <v>4245000</v>
      </c>
      <c r="G40" s="294">
        <f t="shared" si="2"/>
        <v>745000</v>
      </c>
      <c r="H40" s="294">
        <f>SUM(H41:H45)</f>
        <v>21521200</v>
      </c>
      <c r="I40" s="294">
        <f>SUM(I41:I45)</f>
        <v>1110824866.25</v>
      </c>
      <c r="J40" s="294">
        <f t="shared" si="3"/>
        <v>1089303666.25</v>
      </c>
      <c r="K40" s="294">
        <f>SUM(K41:K45)</f>
        <v>1650000</v>
      </c>
      <c r="L40" s="294">
        <f>SUM(L41:L45)</f>
        <v>5076113</v>
      </c>
      <c r="M40" s="294">
        <f t="shared" si="23"/>
        <v>3426113</v>
      </c>
      <c r="N40" s="294">
        <f>SUM(N41:N45)</f>
        <v>1416100</v>
      </c>
      <c r="O40" s="294">
        <f>SUM(O41:O45)</f>
        <v>2060000</v>
      </c>
      <c r="P40" s="294">
        <f t="shared" si="5"/>
        <v>643900</v>
      </c>
      <c r="Q40" s="294">
        <f>SUM(Q41:Q45)</f>
        <v>1360000</v>
      </c>
      <c r="R40" s="294">
        <f>SUM(R41:R45)</f>
        <v>994000</v>
      </c>
      <c r="S40" s="294">
        <f t="shared" si="6"/>
        <v>-366000</v>
      </c>
      <c r="T40" s="294">
        <f>SUM(T41:T45)</f>
        <v>5623000</v>
      </c>
      <c r="U40" s="294">
        <f>SUM(U41:U45)</f>
        <v>8803000</v>
      </c>
      <c r="V40" s="294">
        <f t="shared" si="24"/>
        <v>3180000</v>
      </c>
      <c r="W40" s="294">
        <f>SUM(W41:W45)</f>
        <v>834000</v>
      </c>
      <c r="X40" s="294">
        <f>SUM(X41:X45)</f>
        <v>1242500</v>
      </c>
      <c r="Y40" s="294">
        <f t="shared" si="25"/>
        <v>408500</v>
      </c>
      <c r="Z40" s="294">
        <f>SUM(Z41:Z45)</f>
        <v>3500000</v>
      </c>
      <c r="AA40" s="294">
        <f>SUM(AA41:AA45)</f>
        <v>60000</v>
      </c>
      <c r="AB40" s="294">
        <f t="shared" si="9"/>
        <v>-3440000</v>
      </c>
      <c r="AC40" s="294">
        <f>SUM(AC41:AC45)</f>
        <v>72500000</v>
      </c>
      <c r="AD40" s="298">
        <f t="shared" ref="AD40" si="44">SUM(AD41:AD45)</f>
        <v>144870902.09</v>
      </c>
      <c r="AE40" s="294">
        <f t="shared" si="10"/>
        <v>72370902.090000004</v>
      </c>
      <c r="AF40" s="294">
        <f>SUM(AF41:AF45)</f>
        <v>500000</v>
      </c>
      <c r="AG40" s="294">
        <f>SUM(AG41:AG45)</f>
        <v>3562000</v>
      </c>
      <c r="AH40" s="294">
        <f t="shared" si="11"/>
        <v>3062000</v>
      </c>
      <c r="AI40" s="361">
        <f>SUM(AI41:AI45)</f>
        <v>7915000</v>
      </c>
      <c r="AJ40" s="361">
        <f>SUM(AJ41:AJ45)</f>
        <v>5555000</v>
      </c>
      <c r="AK40" s="361">
        <f t="shared" si="12"/>
        <v>-2360000</v>
      </c>
      <c r="AL40" s="294">
        <f t="shared" ref="AL40:AM40" si="45">SUM(AL41:AL45)</f>
        <v>258000000</v>
      </c>
      <c r="AM40" s="294">
        <f t="shared" si="45"/>
        <v>185134697.82999998</v>
      </c>
      <c r="AN40" s="294">
        <f t="shared" si="13"/>
        <v>-72865302.170000017</v>
      </c>
      <c r="AO40" s="294">
        <f>SUM(AO41:AO45)</f>
        <v>1945000000</v>
      </c>
      <c r="AP40" s="319">
        <f>SUM(AP41:AP45)</f>
        <v>532963060.51999998</v>
      </c>
      <c r="AQ40" s="294">
        <f t="shared" si="14"/>
        <v>-1412036939.48</v>
      </c>
      <c r="AR40" s="294">
        <f>SUM(AR41:AR45)</f>
        <v>755834000</v>
      </c>
      <c r="AS40" s="294">
        <f t="shared" ref="AS40" si="46">SUM(AS41:AS45)</f>
        <v>965993241.45000005</v>
      </c>
      <c r="AT40" s="294">
        <f t="shared" si="15"/>
        <v>210159241.45000005</v>
      </c>
      <c r="AU40" s="295">
        <f t="shared" si="16"/>
        <v>3125819700</v>
      </c>
      <c r="AV40" s="295">
        <f t="shared" si="17"/>
        <v>3046097841.1399999</v>
      </c>
      <c r="AW40" s="295">
        <f t="shared" si="18"/>
        <v>-79721858.860000134</v>
      </c>
    </row>
    <row r="41" spans="1:49" ht="19.5" customHeight="1">
      <c r="A41" s="73" t="s">
        <v>240</v>
      </c>
      <c r="B41" s="137"/>
      <c r="C41" s="137"/>
      <c r="D41" s="137">
        <f t="shared" si="22"/>
        <v>0</v>
      </c>
      <c r="E41" s="137"/>
      <c r="F41" s="137"/>
      <c r="G41" s="137">
        <f t="shared" si="2"/>
        <v>0</v>
      </c>
      <c r="H41" s="137"/>
      <c r="I41" s="137"/>
      <c r="J41" s="137">
        <f t="shared" si="3"/>
        <v>0</v>
      </c>
      <c r="K41" s="137"/>
      <c r="L41" s="137"/>
      <c r="M41" s="137">
        <f t="shared" si="23"/>
        <v>0</v>
      </c>
      <c r="N41" s="137"/>
      <c r="O41" s="137"/>
      <c r="P41" s="137">
        <f t="shared" si="5"/>
        <v>0</v>
      </c>
      <c r="Q41" s="137"/>
      <c r="R41" s="137"/>
      <c r="S41" s="137">
        <f t="shared" si="6"/>
        <v>0</v>
      </c>
      <c r="T41" s="137"/>
      <c r="U41" s="137">
        <v>0</v>
      </c>
      <c r="V41" s="137">
        <f t="shared" si="24"/>
        <v>0</v>
      </c>
      <c r="W41" s="137"/>
      <c r="X41" s="137"/>
      <c r="Y41" s="137">
        <f t="shared" si="25"/>
        <v>0</v>
      </c>
      <c r="Z41" s="137"/>
      <c r="AA41" s="137"/>
      <c r="AB41" s="137">
        <f t="shared" si="9"/>
        <v>0</v>
      </c>
      <c r="AC41" s="137"/>
      <c r="AD41" s="246"/>
      <c r="AE41" s="137">
        <f t="shared" si="10"/>
        <v>0</v>
      </c>
      <c r="AF41" s="137"/>
      <c r="AG41" s="137"/>
      <c r="AH41" s="137">
        <f t="shared" si="11"/>
        <v>0</v>
      </c>
      <c r="AI41" s="137"/>
      <c r="AJ41" s="137"/>
      <c r="AK41" s="137">
        <f t="shared" si="12"/>
        <v>0</v>
      </c>
      <c r="AL41" s="137"/>
      <c r="AM41" s="137"/>
      <c r="AN41" s="137">
        <f t="shared" si="13"/>
        <v>0</v>
      </c>
      <c r="AO41" s="247"/>
      <c r="AP41" s="325"/>
      <c r="AQ41" s="137">
        <f t="shared" si="14"/>
        <v>0</v>
      </c>
      <c r="AR41" s="140">
        <v>15000000</v>
      </c>
      <c r="AS41" s="140">
        <v>30853243.609999999</v>
      </c>
      <c r="AT41" s="140">
        <f t="shared" si="15"/>
        <v>15853243.609999999</v>
      </c>
      <c r="AU41" s="248">
        <f t="shared" si="16"/>
        <v>15000000</v>
      </c>
      <c r="AV41" s="244">
        <f t="shared" si="17"/>
        <v>30853243.609999999</v>
      </c>
      <c r="AW41" s="244">
        <f t="shared" si="18"/>
        <v>15853243.609999999</v>
      </c>
    </row>
    <row r="42" spans="1:49" ht="19.5" customHeight="1">
      <c r="A42" s="73" t="s">
        <v>241</v>
      </c>
      <c r="B42" s="249"/>
      <c r="C42" s="249"/>
      <c r="D42" s="137">
        <f t="shared" si="22"/>
        <v>0</v>
      </c>
      <c r="E42" s="249"/>
      <c r="F42" s="249"/>
      <c r="G42" s="137">
        <f t="shared" si="2"/>
        <v>0</v>
      </c>
      <c r="H42" s="137">
        <v>0</v>
      </c>
      <c r="I42" s="137"/>
      <c r="J42" s="137">
        <f t="shared" si="3"/>
        <v>0</v>
      </c>
      <c r="K42" s="250"/>
      <c r="L42" s="250"/>
      <c r="M42" s="137">
        <f t="shared" si="23"/>
        <v>0</v>
      </c>
      <c r="N42" s="249"/>
      <c r="O42" s="249"/>
      <c r="P42" s="137">
        <f t="shared" si="5"/>
        <v>0</v>
      </c>
      <c r="Q42" s="137"/>
      <c r="R42" s="139"/>
      <c r="S42" s="137">
        <f t="shared" si="6"/>
        <v>0</v>
      </c>
      <c r="T42" s="249"/>
      <c r="U42" s="249"/>
      <c r="V42" s="137">
        <f t="shared" si="24"/>
        <v>0</v>
      </c>
      <c r="W42" s="250"/>
      <c r="X42" s="250"/>
      <c r="Y42" s="137">
        <f t="shared" si="25"/>
        <v>0</v>
      </c>
      <c r="Z42" s="250"/>
      <c r="AA42" s="250"/>
      <c r="AB42" s="137">
        <f t="shared" si="9"/>
        <v>0</v>
      </c>
      <c r="AC42" s="137"/>
      <c r="AD42" s="246"/>
      <c r="AE42" s="137">
        <f t="shared" si="10"/>
        <v>0</v>
      </c>
      <c r="AF42" s="249"/>
      <c r="AG42" s="249"/>
      <c r="AH42" s="137">
        <f t="shared" si="11"/>
        <v>0</v>
      </c>
      <c r="AI42" s="249"/>
      <c r="AJ42" s="249"/>
      <c r="AK42" s="137">
        <f t="shared" si="12"/>
        <v>0</v>
      </c>
      <c r="AL42" s="249"/>
      <c r="AM42" s="249"/>
      <c r="AN42" s="137">
        <f t="shared" si="13"/>
        <v>0</v>
      </c>
      <c r="AO42" s="251"/>
      <c r="AP42" s="251"/>
      <c r="AQ42" s="137">
        <f t="shared" si="14"/>
        <v>0</v>
      </c>
      <c r="AR42" s="252">
        <v>300000000</v>
      </c>
      <c r="AS42" s="252">
        <v>0</v>
      </c>
      <c r="AT42" s="140">
        <f t="shared" si="15"/>
        <v>-300000000</v>
      </c>
      <c r="AU42" s="248">
        <f t="shared" si="16"/>
        <v>300000000</v>
      </c>
      <c r="AV42" s="244">
        <f t="shared" si="17"/>
        <v>0</v>
      </c>
      <c r="AW42" s="244">
        <f t="shared" si="18"/>
        <v>-300000000</v>
      </c>
    </row>
    <row r="43" spans="1:49" ht="19.5" customHeight="1">
      <c r="A43" s="73" t="s">
        <v>242</v>
      </c>
      <c r="B43" s="137">
        <v>45000000</v>
      </c>
      <c r="C43" s="137">
        <v>70993500</v>
      </c>
      <c r="D43" s="137">
        <f t="shared" si="22"/>
        <v>25993500</v>
      </c>
      <c r="E43" s="137">
        <v>1500000</v>
      </c>
      <c r="F43" s="137">
        <v>3425000</v>
      </c>
      <c r="G43" s="137">
        <f t="shared" si="2"/>
        <v>1925000</v>
      </c>
      <c r="H43" s="137">
        <v>20000200</v>
      </c>
      <c r="I43" s="137">
        <v>678656523.75</v>
      </c>
      <c r="J43" s="137">
        <f t="shared" si="3"/>
        <v>658656323.75</v>
      </c>
      <c r="K43" s="137">
        <v>1500000</v>
      </c>
      <c r="L43" s="137">
        <v>5076113</v>
      </c>
      <c r="M43" s="137">
        <f t="shared" si="23"/>
        <v>3576113</v>
      </c>
      <c r="N43" s="137">
        <v>999600</v>
      </c>
      <c r="O43" s="137">
        <v>2060000</v>
      </c>
      <c r="P43" s="137">
        <f t="shared" si="5"/>
        <v>1060400</v>
      </c>
      <c r="Q43" s="139">
        <v>960000</v>
      </c>
      <c r="R43" s="139">
        <v>900000</v>
      </c>
      <c r="S43" s="137">
        <f t="shared" si="6"/>
        <v>-60000</v>
      </c>
      <c r="T43" s="137">
        <v>3540000</v>
      </c>
      <c r="U43" s="137">
        <v>5470000</v>
      </c>
      <c r="V43" s="137">
        <f t="shared" si="24"/>
        <v>1930000</v>
      </c>
      <c r="W43" s="137">
        <v>334000</v>
      </c>
      <c r="X43" s="137">
        <v>1242500</v>
      </c>
      <c r="Y43" s="137">
        <f t="shared" si="25"/>
        <v>908500</v>
      </c>
      <c r="Z43" s="137">
        <v>1000000</v>
      </c>
      <c r="AA43" s="139">
        <v>60000</v>
      </c>
      <c r="AB43" s="137">
        <f t="shared" si="9"/>
        <v>-940000</v>
      </c>
      <c r="AC43" s="137">
        <v>50000000</v>
      </c>
      <c r="AD43" s="137">
        <v>45410401.289999999</v>
      </c>
      <c r="AE43" s="137">
        <f t="shared" si="10"/>
        <v>-4589598.7100000009</v>
      </c>
      <c r="AF43" s="137">
        <v>300000</v>
      </c>
      <c r="AG43" s="137">
        <v>2737500</v>
      </c>
      <c r="AH43" s="137">
        <f t="shared" si="11"/>
        <v>2437500</v>
      </c>
      <c r="AI43" s="137">
        <v>7500000</v>
      </c>
      <c r="AJ43" s="137">
        <v>5555000</v>
      </c>
      <c r="AK43" s="137">
        <f t="shared" si="12"/>
        <v>-1945000</v>
      </c>
      <c r="AL43" s="338">
        <v>2000000</v>
      </c>
      <c r="AM43" s="338">
        <v>33618295.829999998</v>
      </c>
      <c r="AN43" s="137">
        <f t="shared" si="13"/>
        <v>31618295.829999998</v>
      </c>
      <c r="AO43" s="141">
        <v>800200000</v>
      </c>
      <c r="AP43" s="141">
        <v>286585853.87</v>
      </c>
      <c r="AQ43" s="137">
        <f t="shared" si="14"/>
        <v>-513614146.13</v>
      </c>
      <c r="AR43" s="140">
        <v>300000000</v>
      </c>
      <c r="AS43" s="140">
        <v>454831732.26999998</v>
      </c>
      <c r="AT43" s="140">
        <f t="shared" si="15"/>
        <v>154831732.26999998</v>
      </c>
      <c r="AU43" s="248">
        <f t="shared" si="16"/>
        <v>1234833800</v>
      </c>
      <c r="AV43" s="244">
        <f t="shared" si="17"/>
        <v>1596622420.01</v>
      </c>
      <c r="AW43" s="244">
        <f t="shared" si="18"/>
        <v>361788620.00999999</v>
      </c>
    </row>
    <row r="44" spans="1:49" ht="19.5" customHeight="1">
      <c r="A44" s="73" t="s">
        <v>243</v>
      </c>
      <c r="B44" s="138"/>
      <c r="C44" s="138"/>
      <c r="D44" s="137">
        <f t="shared" si="22"/>
        <v>0</v>
      </c>
      <c r="E44" s="138"/>
      <c r="F44" s="138"/>
      <c r="G44" s="137">
        <f t="shared" si="2"/>
        <v>0</v>
      </c>
      <c r="H44" s="137"/>
      <c r="I44" s="137">
        <v>432168342.5</v>
      </c>
      <c r="J44" s="137">
        <f t="shared" si="3"/>
        <v>432168342.5</v>
      </c>
      <c r="K44" s="138"/>
      <c r="L44" s="138"/>
      <c r="M44" s="137">
        <f t="shared" si="23"/>
        <v>0</v>
      </c>
      <c r="N44" s="138"/>
      <c r="O44" s="138"/>
      <c r="P44" s="137">
        <f t="shared" si="5"/>
        <v>0</v>
      </c>
      <c r="Q44" s="139"/>
      <c r="R44" s="139"/>
      <c r="S44" s="137">
        <f t="shared" si="6"/>
        <v>0</v>
      </c>
      <c r="T44" s="138"/>
      <c r="U44" s="138">
        <v>1300000</v>
      </c>
      <c r="V44" s="137">
        <f t="shared" si="24"/>
        <v>1300000</v>
      </c>
      <c r="W44" s="138"/>
      <c r="X44" s="138"/>
      <c r="Y44" s="137">
        <f t="shared" si="25"/>
        <v>0</v>
      </c>
      <c r="Z44" s="144">
        <v>0</v>
      </c>
      <c r="AA44" s="144">
        <v>0</v>
      </c>
      <c r="AB44" s="137">
        <f t="shared" si="9"/>
        <v>0</v>
      </c>
      <c r="AC44" s="137">
        <v>20000000</v>
      </c>
      <c r="AD44" s="137">
        <v>97990500.799999997</v>
      </c>
      <c r="AE44" s="137">
        <f t="shared" si="10"/>
        <v>77990500.799999997</v>
      </c>
      <c r="AF44" s="138"/>
      <c r="AG44" s="138">
        <v>0</v>
      </c>
      <c r="AH44" s="137">
        <f t="shared" si="11"/>
        <v>0</v>
      </c>
      <c r="AI44" s="143"/>
      <c r="AJ44" s="143"/>
      <c r="AK44" s="137">
        <f t="shared" si="12"/>
        <v>0</v>
      </c>
      <c r="AL44" s="137">
        <v>240000000</v>
      </c>
      <c r="AM44" s="137">
        <v>130102111</v>
      </c>
      <c r="AN44" s="137">
        <f t="shared" si="13"/>
        <v>-109897889</v>
      </c>
      <c r="AO44" s="141">
        <v>1128800000</v>
      </c>
      <c r="AP44" s="141">
        <v>230769591.65000001</v>
      </c>
      <c r="AQ44" s="137">
        <f t="shared" si="14"/>
        <v>-898030408.35000002</v>
      </c>
      <c r="AR44" s="140">
        <v>120000000</v>
      </c>
      <c r="AS44" s="140">
        <v>396159874.49000001</v>
      </c>
      <c r="AT44" s="140">
        <f t="shared" si="15"/>
        <v>276159874.49000001</v>
      </c>
      <c r="AU44" s="248">
        <f t="shared" si="16"/>
        <v>1508800000</v>
      </c>
      <c r="AV44" s="244">
        <f t="shared" si="17"/>
        <v>1288490420.4400001</v>
      </c>
      <c r="AW44" s="244">
        <f t="shared" si="18"/>
        <v>-220309579.56</v>
      </c>
    </row>
    <row r="45" spans="1:49" ht="19.5" customHeight="1">
      <c r="A45" s="73" t="s">
        <v>244</v>
      </c>
      <c r="B45" s="137">
        <f>[1]AIRAG!U81</f>
        <v>1666400</v>
      </c>
      <c r="C45" s="137">
        <f>[1]AIRAG!V81</f>
        <v>3719960</v>
      </c>
      <c r="D45" s="137">
        <f t="shared" si="22"/>
        <v>2053560</v>
      </c>
      <c r="E45" s="137">
        <f>[1]ALTANSHIREE!U81</f>
        <v>2000000</v>
      </c>
      <c r="F45" s="137">
        <f>[1]ALTANSHIREE!V81</f>
        <v>820000</v>
      </c>
      <c r="G45" s="137">
        <f t="shared" si="2"/>
        <v>-1180000</v>
      </c>
      <c r="H45" s="137">
        <f>[1]DALANGARGALAN!U81</f>
        <v>1521000</v>
      </c>
      <c r="I45" s="137">
        <f>[1]DALANGARGALAN!V81</f>
        <v>0</v>
      </c>
      <c r="J45" s="137">
        <f t="shared" si="3"/>
        <v>-1521000</v>
      </c>
      <c r="K45" s="137">
        <f>[1]DELGEREH!U81</f>
        <v>150000</v>
      </c>
      <c r="L45" s="137">
        <f>[1]DELGEREH!V81</f>
        <v>0</v>
      </c>
      <c r="M45" s="137">
        <f t="shared" si="23"/>
        <v>-150000</v>
      </c>
      <c r="N45" s="137">
        <f>[1]IHHET!U81</f>
        <v>416500</v>
      </c>
      <c r="O45" s="137">
        <f>[1]IHHET!V81</f>
        <v>0</v>
      </c>
      <c r="P45" s="137">
        <f t="shared" si="5"/>
        <v>-416500</v>
      </c>
      <c r="Q45" s="139">
        <f>[1]MANDAX!U81</f>
        <v>400000</v>
      </c>
      <c r="R45" s="139">
        <f>[1]MANDAX!V81</f>
        <v>94000</v>
      </c>
      <c r="S45" s="137">
        <f t="shared" si="6"/>
        <v>-306000</v>
      </c>
      <c r="T45" s="137">
        <f>[1]ORGON!U81</f>
        <v>2083000</v>
      </c>
      <c r="U45" s="137">
        <f>[1]ORGON!V81</f>
        <v>2033000</v>
      </c>
      <c r="V45" s="137">
        <f t="shared" si="24"/>
        <v>-50000</v>
      </c>
      <c r="W45" s="137">
        <f>[1]SAIXANDULAAN!U81</f>
        <v>500000</v>
      </c>
      <c r="X45" s="137">
        <f>[1]SAIXANDULAAN!V81</f>
        <v>0</v>
      </c>
      <c r="Y45" s="137">
        <f t="shared" si="25"/>
        <v>-500000</v>
      </c>
      <c r="Z45" s="137">
        <f>[1]ULAANBADRAX!U81</f>
        <v>2500000</v>
      </c>
      <c r="AA45" s="137">
        <f>[1]ULAANBADRAX!V81</f>
        <v>0</v>
      </c>
      <c r="AB45" s="137">
        <f t="shared" si="9"/>
        <v>-2500000</v>
      </c>
      <c r="AC45" s="137">
        <f>[1]HATANBULAG!U81</f>
        <v>2500000</v>
      </c>
      <c r="AD45" s="137">
        <f>[1]HATANBULAG!V81</f>
        <v>1470000</v>
      </c>
      <c r="AE45" s="137">
        <f t="shared" si="10"/>
        <v>-1030000</v>
      </c>
      <c r="AF45" s="137">
        <f>[1]HOBSGOL!U81</f>
        <v>200000</v>
      </c>
      <c r="AG45" s="137">
        <f>[1]HOBSGOL!V81</f>
        <v>824500</v>
      </c>
      <c r="AH45" s="137">
        <f t="shared" si="11"/>
        <v>624500</v>
      </c>
      <c r="AI45" s="139">
        <f>[1]ERDENE!U81</f>
        <v>415000</v>
      </c>
      <c r="AJ45" s="139">
        <f>[1]ERDENE!V81</f>
        <v>0</v>
      </c>
      <c r="AK45" s="137">
        <f t="shared" si="12"/>
        <v>-415000</v>
      </c>
      <c r="AL45" s="137">
        <f>[1]SAINSHAND!CR81</f>
        <v>16000000</v>
      </c>
      <c r="AM45" s="137">
        <f>[1]SAINSHAND!CS81</f>
        <v>21414291</v>
      </c>
      <c r="AN45" s="137">
        <f t="shared" si="13"/>
        <v>5414291</v>
      </c>
      <c r="AO45" s="144">
        <f>'[1]ZAMIIN UUD'!BN81</f>
        <v>16000000</v>
      </c>
      <c r="AP45" s="144">
        <f>'[1]ZAMIIN UUD'!BO81</f>
        <v>15607615</v>
      </c>
      <c r="AQ45" s="137">
        <f t="shared" si="14"/>
        <v>-392385</v>
      </c>
      <c r="AR45" s="140">
        <f>'[2]AIMAG TOB'!BE79</f>
        <v>20834000</v>
      </c>
      <c r="AS45" s="140">
        <f>'[2]AIMAG TOB'!BF79</f>
        <v>84148391.079999998</v>
      </c>
      <c r="AT45" s="140">
        <f t="shared" si="15"/>
        <v>63314391.079999998</v>
      </c>
      <c r="AU45" s="248">
        <f>SUM(B45+E45+H45+K45+N45+Q45+T45+W45+Z45+AC45+AF45+AI45+AL45+AO45+AR45)</f>
        <v>67185900</v>
      </c>
      <c r="AV45" s="244">
        <f t="shared" si="17"/>
        <v>130131757.08</v>
      </c>
      <c r="AW45" s="244">
        <f t="shared" si="18"/>
        <v>62945857.079999998</v>
      </c>
    </row>
    <row r="46" spans="1:49" s="296" customFormat="1" ht="19.5" customHeight="1">
      <c r="A46" s="297" t="s">
        <v>245</v>
      </c>
      <c r="B46" s="294">
        <f>SUM(B47:B48)</f>
        <v>0</v>
      </c>
      <c r="C46" s="294">
        <f>SUM(C47:C48)</f>
        <v>0</v>
      </c>
      <c r="D46" s="294">
        <f t="shared" si="22"/>
        <v>0</v>
      </c>
      <c r="E46" s="294">
        <f>SUM(E47:E48)</f>
        <v>0</v>
      </c>
      <c r="F46" s="294">
        <f>SUM(F47:F48)</f>
        <v>0</v>
      </c>
      <c r="G46" s="294">
        <f t="shared" si="2"/>
        <v>0</v>
      </c>
      <c r="H46" s="294">
        <f>SUM(H47:H48)</f>
        <v>0</v>
      </c>
      <c r="I46" s="294">
        <f>SUM(I47:I48)</f>
        <v>0</v>
      </c>
      <c r="J46" s="294">
        <f t="shared" si="3"/>
        <v>0</v>
      </c>
      <c r="K46" s="294">
        <f>SUM(K47:K48)</f>
        <v>0</v>
      </c>
      <c r="L46" s="294">
        <f>SUM(L47:L48)</f>
        <v>0</v>
      </c>
      <c r="M46" s="294">
        <f t="shared" si="23"/>
        <v>0</v>
      </c>
      <c r="N46" s="294">
        <f>SUM(N47:N48)</f>
        <v>0</v>
      </c>
      <c r="O46" s="294">
        <f>SUM(O47:O48)</f>
        <v>0</v>
      </c>
      <c r="P46" s="294">
        <f t="shared" si="5"/>
        <v>0</v>
      </c>
      <c r="Q46" s="294">
        <f>+Q47+Q48</f>
        <v>0</v>
      </c>
      <c r="R46" s="294">
        <f>+R47+R48</f>
        <v>0</v>
      </c>
      <c r="S46" s="294">
        <f t="shared" si="6"/>
        <v>0</v>
      </c>
      <c r="T46" s="294">
        <f t="shared" ref="T46:U46" si="47">SUM(T47:T48)</f>
        <v>0</v>
      </c>
      <c r="U46" s="294">
        <f t="shared" si="47"/>
        <v>0</v>
      </c>
      <c r="V46" s="294">
        <f t="shared" si="24"/>
        <v>0</v>
      </c>
      <c r="W46" s="294">
        <f>SUM(W47:W48)</f>
        <v>0</v>
      </c>
      <c r="X46" s="294">
        <f>SUM(X47:X48)</f>
        <v>0</v>
      </c>
      <c r="Y46" s="294">
        <f t="shared" si="25"/>
        <v>0</v>
      </c>
      <c r="Z46" s="294">
        <f>SUM(Z47:Z48)</f>
        <v>0</v>
      </c>
      <c r="AA46" s="294">
        <f>SUM(AA47:AA48)</f>
        <v>0</v>
      </c>
      <c r="AB46" s="294">
        <f t="shared" si="9"/>
        <v>0</v>
      </c>
      <c r="AC46" s="294">
        <f>SUM(AC47:AC48)</f>
        <v>0</v>
      </c>
      <c r="AD46" s="298">
        <f t="shared" ref="AD46" si="48">SUM(AD47:AD48)</f>
        <v>0</v>
      </c>
      <c r="AE46" s="294">
        <f t="shared" si="10"/>
        <v>0</v>
      </c>
      <c r="AF46" s="294">
        <f t="shared" ref="AF46:AG46" si="49">SUM(AF47:AF48)</f>
        <v>0</v>
      </c>
      <c r="AG46" s="294">
        <f t="shared" si="49"/>
        <v>0</v>
      </c>
      <c r="AH46" s="294">
        <f t="shared" si="11"/>
        <v>0</v>
      </c>
      <c r="AI46" s="294">
        <f>SUM(AI47:AI48)</f>
        <v>0</v>
      </c>
      <c r="AJ46" s="294">
        <f>SUM(AJ47:AJ48)</f>
        <v>0</v>
      </c>
      <c r="AK46" s="294">
        <f t="shared" si="12"/>
        <v>0</v>
      </c>
      <c r="AL46" s="294">
        <f>SUM(AL47:AL48)</f>
        <v>0</v>
      </c>
      <c r="AM46" s="294">
        <f t="shared" ref="AM46" si="50">SUM(AM47:AM48)</f>
        <v>0</v>
      </c>
      <c r="AN46" s="294">
        <f t="shared" si="13"/>
        <v>0</v>
      </c>
      <c r="AO46" s="294">
        <v>0</v>
      </c>
      <c r="AP46" s="294">
        <v>0</v>
      </c>
      <c r="AQ46" s="294">
        <f t="shared" si="14"/>
        <v>0</v>
      </c>
      <c r="AR46" s="294">
        <f t="shared" ref="AR46:AS46" si="51">SUM(AR47:AR48)</f>
        <v>16015000000</v>
      </c>
      <c r="AS46" s="294">
        <f t="shared" si="51"/>
        <v>1751958660</v>
      </c>
      <c r="AT46" s="294">
        <f t="shared" si="15"/>
        <v>-14263041340</v>
      </c>
      <c r="AU46" s="295">
        <f t="shared" si="16"/>
        <v>16015000000</v>
      </c>
      <c r="AV46" s="295">
        <f t="shared" si="17"/>
        <v>1751958660</v>
      </c>
      <c r="AW46" s="295">
        <f t="shared" si="18"/>
        <v>-14263041340</v>
      </c>
    </row>
    <row r="47" spans="1:49" ht="19.5" customHeight="1">
      <c r="A47" s="73" t="s">
        <v>246</v>
      </c>
      <c r="B47" s="138"/>
      <c r="C47" s="138"/>
      <c r="D47" s="137">
        <f t="shared" si="22"/>
        <v>0</v>
      </c>
      <c r="E47" s="138"/>
      <c r="F47" s="138"/>
      <c r="G47" s="137">
        <f t="shared" si="2"/>
        <v>0</v>
      </c>
      <c r="H47" s="137"/>
      <c r="I47" s="137"/>
      <c r="J47" s="137">
        <f t="shared" si="3"/>
        <v>0</v>
      </c>
      <c r="K47" s="138"/>
      <c r="L47" s="138"/>
      <c r="M47" s="137">
        <f t="shared" si="23"/>
        <v>0</v>
      </c>
      <c r="N47" s="138"/>
      <c r="O47" s="138"/>
      <c r="P47" s="137">
        <f t="shared" si="5"/>
        <v>0</v>
      </c>
      <c r="Q47" s="137"/>
      <c r="R47" s="137"/>
      <c r="S47" s="137">
        <f t="shared" si="6"/>
        <v>0</v>
      </c>
      <c r="T47" s="138"/>
      <c r="U47" s="138"/>
      <c r="V47" s="137">
        <f t="shared" si="24"/>
        <v>0</v>
      </c>
      <c r="W47" s="138"/>
      <c r="X47" s="138"/>
      <c r="Y47" s="137">
        <f t="shared" si="25"/>
        <v>0</v>
      </c>
      <c r="Z47" s="138"/>
      <c r="AA47" s="138"/>
      <c r="AB47" s="137">
        <f t="shared" si="9"/>
        <v>0</v>
      </c>
      <c r="AC47" s="138"/>
      <c r="AD47" s="253"/>
      <c r="AE47" s="137">
        <f t="shared" si="10"/>
        <v>0</v>
      </c>
      <c r="AF47" s="138"/>
      <c r="AG47" s="138"/>
      <c r="AH47" s="137">
        <f t="shared" si="11"/>
        <v>0</v>
      </c>
      <c r="AI47" s="138"/>
      <c r="AJ47" s="138"/>
      <c r="AK47" s="137">
        <f t="shared" si="12"/>
        <v>0</v>
      </c>
      <c r="AL47" s="138"/>
      <c r="AM47" s="138"/>
      <c r="AN47" s="137">
        <f t="shared" si="13"/>
        <v>0</v>
      </c>
      <c r="AO47" s="138"/>
      <c r="AP47" s="138"/>
      <c r="AQ47" s="137">
        <f t="shared" si="14"/>
        <v>0</v>
      </c>
      <c r="AR47" s="140">
        <v>15000000</v>
      </c>
      <c r="AS47" s="140">
        <v>37850000</v>
      </c>
      <c r="AT47" s="140">
        <f t="shared" si="15"/>
        <v>22850000</v>
      </c>
      <c r="AU47" s="248">
        <f t="shared" si="16"/>
        <v>15000000</v>
      </c>
      <c r="AV47" s="244">
        <f t="shared" si="17"/>
        <v>37850000</v>
      </c>
      <c r="AW47" s="244">
        <f t="shared" si="18"/>
        <v>22850000</v>
      </c>
    </row>
    <row r="48" spans="1:49" ht="19.5" customHeight="1">
      <c r="A48" s="73" t="s">
        <v>247</v>
      </c>
      <c r="B48" s="138"/>
      <c r="C48" s="138"/>
      <c r="D48" s="137">
        <f t="shared" si="22"/>
        <v>0</v>
      </c>
      <c r="E48" s="138"/>
      <c r="F48" s="138"/>
      <c r="G48" s="137">
        <f t="shared" si="2"/>
        <v>0</v>
      </c>
      <c r="H48" s="137"/>
      <c r="I48" s="137"/>
      <c r="J48" s="137">
        <f t="shared" si="3"/>
        <v>0</v>
      </c>
      <c r="K48" s="138"/>
      <c r="L48" s="138"/>
      <c r="M48" s="137">
        <f t="shared" si="23"/>
        <v>0</v>
      </c>
      <c r="N48" s="138"/>
      <c r="O48" s="138"/>
      <c r="P48" s="137">
        <f t="shared" si="5"/>
        <v>0</v>
      </c>
      <c r="Q48" s="137"/>
      <c r="R48" s="137"/>
      <c r="S48" s="137">
        <f t="shared" si="6"/>
        <v>0</v>
      </c>
      <c r="T48" s="138"/>
      <c r="U48" s="138"/>
      <c r="V48" s="137">
        <f t="shared" si="24"/>
        <v>0</v>
      </c>
      <c r="W48" s="138"/>
      <c r="X48" s="138"/>
      <c r="Y48" s="137">
        <f t="shared" si="25"/>
        <v>0</v>
      </c>
      <c r="Z48" s="138"/>
      <c r="AA48" s="137">
        <v>0</v>
      </c>
      <c r="AB48" s="137">
        <f t="shared" si="9"/>
        <v>0</v>
      </c>
      <c r="AC48" s="137"/>
      <c r="AD48" s="246"/>
      <c r="AE48" s="137">
        <f t="shared" si="10"/>
        <v>0</v>
      </c>
      <c r="AF48" s="138"/>
      <c r="AG48" s="138"/>
      <c r="AH48" s="137">
        <f t="shared" si="11"/>
        <v>0</v>
      </c>
      <c r="AI48" s="138"/>
      <c r="AJ48" s="137"/>
      <c r="AK48" s="137">
        <f t="shared" si="12"/>
        <v>0</v>
      </c>
      <c r="AL48" s="138"/>
      <c r="AM48" s="138"/>
      <c r="AN48" s="137">
        <f t="shared" si="13"/>
        <v>0</v>
      </c>
      <c r="AO48" s="138"/>
      <c r="AP48" s="138"/>
      <c r="AQ48" s="137">
        <f t="shared" si="14"/>
        <v>0</v>
      </c>
      <c r="AR48" s="140">
        <v>16000000000</v>
      </c>
      <c r="AS48" s="140">
        <v>1714108660</v>
      </c>
      <c r="AT48" s="140">
        <f t="shared" si="15"/>
        <v>-14285891340</v>
      </c>
      <c r="AU48" s="248">
        <f>SUM(B48+E48+H48+K48+N48+Q48+T48+W48+Z48+AC48+AF48+AI48+AL48+AO48+AR48)</f>
        <v>16000000000</v>
      </c>
      <c r="AV48" s="244">
        <f t="shared" si="17"/>
        <v>1714108660</v>
      </c>
      <c r="AW48" s="244">
        <f t="shared" si="18"/>
        <v>-14285891340</v>
      </c>
    </row>
    <row r="49" spans="2:49">
      <c r="B49" s="223">
        <f>+B9-B45</f>
        <v>471463900</v>
      </c>
      <c r="C49" s="223">
        <f t="shared" ref="C49:AQ49" si="52">+C9-C45</f>
        <v>629307887.30999994</v>
      </c>
      <c r="D49" s="223">
        <f t="shared" si="52"/>
        <v>157843987.30999994</v>
      </c>
      <c r="E49" s="223">
        <f t="shared" si="52"/>
        <v>685904600</v>
      </c>
      <c r="F49" s="223">
        <f t="shared" si="52"/>
        <v>685040863.03999996</v>
      </c>
      <c r="G49" s="223">
        <f t="shared" si="52"/>
        <v>-863736.96000003815</v>
      </c>
      <c r="H49" s="223">
        <f t="shared" si="52"/>
        <v>2686794800</v>
      </c>
      <c r="I49" s="223">
        <f t="shared" si="52"/>
        <v>6801582221.8100004</v>
      </c>
      <c r="J49" s="223">
        <f t="shared" si="52"/>
        <v>4114787421.8100004</v>
      </c>
      <c r="K49" s="223">
        <f t="shared" si="52"/>
        <v>126941000</v>
      </c>
      <c r="L49" s="223">
        <f t="shared" si="52"/>
        <v>248482030.39999998</v>
      </c>
      <c r="M49" s="223">
        <f t="shared" si="52"/>
        <v>121541030.39999998</v>
      </c>
      <c r="N49" s="223">
        <f>+N9-N45</f>
        <v>154340000</v>
      </c>
      <c r="O49" s="223">
        <f t="shared" si="52"/>
        <v>354469542.52999997</v>
      </c>
      <c r="P49" s="223">
        <f t="shared" si="52"/>
        <v>200129542.52999997</v>
      </c>
      <c r="Q49" s="223">
        <f t="shared" si="52"/>
        <v>637366700</v>
      </c>
      <c r="R49" s="223">
        <f t="shared" si="52"/>
        <v>685402496.86999989</v>
      </c>
      <c r="S49" s="223">
        <f t="shared" si="52"/>
        <v>48035796.869999886</v>
      </c>
      <c r="T49" s="223">
        <f t="shared" si="52"/>
        <v>1132633700</v>
      </c>
      <c r="U49" s="223">
        <f t="shared" si="52"/>
        <v>1022213838.23</v>
      </c>
      <c r="V49" s="223">
        <f t="shared" si="52"/>
        <v>-110419861.76999998</v>
      </c>
      <c r="W49" s="223">
        <f t="shared" si="52"/>
        <v>153596100</v>
      </c>
      <c r="X49" s="223">
        <f t="shared" si="52"/>
        <v>172430768.51999998</v>
      </c>
      <c r="Y49" s="223">
        <f t="shared" si="52"/>
        <v>18834668.519999981</v>
      </c>
      <c r="Z49" s="223">
        <f t="shared" si="52"/>
        <v>274896100</v>
      </c>
      <c r="AA49" s="223">
        <f t="shared" si="52"/>
        <v>337289636.84000003</v>
      </c>
      <c r="AB49" s="223">
        <f t="shared" si="52"/>
        <v>62393536.840000033</v>
      </c>
      <c r="AC49" s="223">
        <f t="shared" si="52"/>
        <v>2355156800</v>
      </c>
      <c r="AD49" s="223">
        <f t="shared" si="52"/>
        <v>2636398663.1200004</v>
      </c>
      <c r="AE49" s="223">
        <f t="shared" si="52"/>
        <v>281241863.12000036</v>
      </c>
      <c r="AF49" s="223">
        <f t="shared" si="52"/>
        <v>752161300</v>
      </c>
      <c r="AG49" s="223">
        <f t="shared" si="52"/>
        <v>1543384258.6600001</v>
      </c>
      <c r="AH49" s="223">
        <f t="shared" si="52"/>
        <v>791222958.66000009</v>
      </c>
      <c r="AI49" s="223">
        <f t="shared" si="52"/>
        <v>501797600</v>
      </c>
      <c r="AJ49" s="223">
        <f t="shared" si="52"/>
        <v>583761559.78000009</v>
      </c>
      <c r="AK49" s="223">
        <f t="shared" si="52"/>
        <v>81963959.780000091</v>
      </c>
      <c r="AL49" s="223">
        <f t="shared" si="52"/>
        <v>10712645300</v>
      </c>
      <c r="AM49" s="223">
        <f t="shared" si="52"/>
        <v>10664802246.430002</v>
      </c>
      <c r="AN49" s="223">
        <f t="shared" si="52"/>
        <v>-47843053.569997787</v>
      </c>
      <c r="AO49" s="223">
        <f>+AO9-AO45</f>
        <v>13221336100</v>
      </c>
      <c r="AP49" s="223">
        <f t="shared" si="52"/>
        <v>14408502645.85</v>
      </c>
      <c r="AQ49" s="223">
        <f t="shared" si="52"/>
        <v>1187166545.8500004</v>
      </c>
      <c r="AR49" s="223">
        <f>+AR9-AR45</f>
        <v>33026035900</v>
      </c>
      <c r="AS49" s="223">
        <f>+AS9-AS45</f>
        <v>15853841468.1</v>
      </c>
      <c r="AT49" s="223">
        <f>+AT9-AT45</f>
        <v>-17172194431.9</v>
      </c>
      <c r="AU49" s="223">
        <f>+AU9-AU45</f>
        <v>66893069900</v>
      </c>
      <c r="AV49" s="223">
        <f t="shared" ref="AV49:AW49" si="53">+AV9-AV45</f>
        <v>56626910127.489998</v>
      </c>
      <c r="AW49" s="223">
        <f t="shared" si="53"/>
        <v>-10266159772.509996</v>
      </c>
    </row>
    <row r="51" spans="2:49">
      <c r="B51" s="223">
        <v>195000000</v>
      </c>
      <c r="C51" s="223">
        <v>135000000</v>
      </c>
      <c r="E51" s="223">
        <v>95000000</v>
      </c>
      <c r="F51" s="223">
        <v>95000000</v>
      </c>
      <c r="K51" s="223">
        <v>420000000</v>
      </c>
      <c r="L51" s="223">
        <v>280000000</v>
      </c>
      <c r="N51" s="223">
        <v>435000000</v>
      </c>
      <c r="O51" s="223">
        <v>365000000</v>
      </c>
      <c r="Q51" s="254">
        <v>90000000</v>
      </c>
      <c r="R51" s="254">
        <v>90000000</v>
      </c>
      <c r="W51" s="223">
        <v>390000000</v>
      </c>
      <c r="X51" s="223">
        <v>350000000</v>
      </c>
      <c r="Z51" s="240">
        <v>430000000</v>
      </c>
      <c r="AA51" s="240">
        <v>360000000</v>
      </c>
      <c r="AI51" s="240">
        <v>210000000</v>
      </c>
      <c r="AJ51" s="240">
        <v>150000000</v>
      </c>
      <c r="AR51" s="240">
        <v>14706800000</v>
      </c>
      <c r="AS51" s="240">
        <v>16065475700</v>
      </c>
      <c r="AU51" s="248">
        <f>SUM(B51+E51+H51+K51+N51+Q51+T51+W51+Z51+AC51+AF51+AI51+AL51+AO51+AR51)</f>
        <v>16971800000</v>
      </c>
      <c r="AV51" s="244">
        <f t="shared" ref="AV51" si="54">SUM(C51+F51+I51+L51+O51+R51+U51+X51+AA51+AD51+AG51+AJ51+AM51+AP51+AS51)</f>
        <v>17890475700</v>
      </c>
    </row>
    <row r="52" spans="2:49">
      <c r="B52" s="223">
        <f>B49+B51</f>
        <v>666463900</v>
      </c>
      <c r="C52" s="223">
        <f>C49+C51</f>
        <v>764307887.30999994</v>
      </c>
      <c r="D52" s="223">
        <f t="shared" ref="D52:AS52" si="55">D49+D51</f>
        <v>157843987.30999994</v>
      </c>
      <c r="E52" s="223">
        <f t="shared" si="55"/>
        <v>780904600</v>
      </c>
      <c r="F52" s="223">
        <f t="shared" si="55"/>
        <v>780040863.03999996</v>
      </c>
      <c r="G52" s="223">
        <f t="shared" si="55"/>
        <v>-863736.96000003815</v>
      </c>
      <c r="H52" s="223">
        <f t="shared" si="55"/>
        <v>2686794800</v>
      </c>
      <c r="I52" s="223">
        <f t="shared" si="55"/>
        <v>6801582221.8100004</v>
      </c>
      <c r="J52" s="223">
        <f t="shared" si="55"/>
        <v>4114787421.8100004</v>
      </c>
      <c r="K52" s="223">
        <f>K49+K51</f>
        <v>546941000</v>
      </c>
      <c r="L52" s="223">
        <f t="shared" si="55"/>
        <v>528482030.39999998</v>
      </c>
      <c r="M52" s="223">
        <f t="shared" si="55"/>
        <v>121541030.39999998</v>
      </c>
      <c r="N52" s="223">
        <f t="shared" si="55"/>
        <v>589340000</v>
      </c>
      <c r="O52" s="223">
        <f t="shared" si="55"/>
        <v>719469542.52999997</v>
      </c>
      <c r="P52" s="223">
        <f t="shared" si="55"/>
        <v>200129542.52999997</v>
      </c>
      <c r="Q52" s="223">
        <f t="shared" si="55"/>
        <v>727366700</v>
      </c>
      <c r="R52" s="223">
        <f t="shared" si="55"/>
        <v>775402496.86999989</v>
      </c>
      <c r="S52" s="223">
        <f t="shared" si="55"/>
        <v>48035796.869999886</v>
      </c>
      <c r="T52" s="223">
        <f t="shared" si="55"/>
        <v>1132633700</v>
      </c>
      <c r="U52" s="223">
        <f t="shared" si="55"/>
        <v>1022213838.23</v>
      </c>
      <c r="V52" s="223">
        <f t="shared" si="55"/>
        <v>-110419861.76999998</v>
      </c>
      <c r="W52" s="223">
        <f t="shared" si="55"/>
        <v>543596100</v>
      </c>
      <c r="X52" s="223">
        <f t="shared" si="55"/>
        <v>522430768.51999998</v>
      </c>
      <c r="Y52" s="223">
        <f t="shared" si="55"/>
        <v>18834668.519999981</v>
      </c>
      <c r="Z52" s="223">
        <f t="shared" si="55"/>
        <v>704896100</v>
      </c>
      <c r="AA52" s="223">
        <f t="shared" si="55"/>
        <v>697289636.84000003</v>
      </c>
      <c r="AB52" s="223">
        <f t="shared" si="55"/>
        <v>62393536.840000033</v>
      </c>
      <c r="AC52" s="223">
        <f t="shared" si="55"/>
        <v>2355156800</v>
      </c>
      <c r="AD52" s="223">
        <f t="shared" si="55"/>
        <v>2636398663.1200004</v>
      </c>
      <c r="AE52" s="223">
        <f t="shared" si="55"/>
        <v>281241863.12000036</v>
      </c>
      <c r="AF52" s="223">
        <f t="shared" si="55"/>
        <v>752161300</v>
      </c>
      <c r="AG52" s="223">
        <f t="shared" si="55"/>
        <v>1543384258.6600001</v>
      </c>
      <c r="AH52" s="223">
        <f t="shared" si="55"/>
        <v>791222958.66000009</v>
      </c>
      <c r="AI52" s="223">
        <f t="shared" si="55"/>
        <v>711797600</v>
      </c>
      <c r="AJ52" s="223">
        <f t="shared" si="55"/>
        <v>733761559.78000009</v>
      </c>
      <c r="AK52" s="223">
        <f t="shared" si="55"/>
        <v>81963959.780000091</v>
      </c>
      <c r="AL52" s="223">
        <f t="shared" si="55"/>
        <v>10712645300</v>
      </c>
      <c r="AM52" s="223">
        <f t="shared" si="55"/>
        <v>10664802246.430002</v>
      </c>
      <c r="AN52" s="223">
        <f t="shared" si="55"/>
        <v>-47843053.569997787</v>
      </c>
      <c r="AO52" s="223">
        <f t="shared" si="55"/>
        <v>13221336100</v>
      </c>
      <c r="AP52" s="223">
        <f t="shared" si="55"/>
        <v>14408502645.85</v>
      </c>
      <c r="AQ52" s="223">
        <f t="shared" si="55"/>
        <v>1187166545.8500004</v>
      </c>
      <c r="AR52" s="223">
        <f t="shared" si="55"/>
        <v>47732835900</v>
      </c>
      <c r="AS52" s="223">
        <f t="shared" si="55"/>
        <v>31919317168.099998</v>
      </c>
      <c r="AT52" s="223">
        <f t="shared" ref="AT52:AV52" si="56">AT49+AT51</f>
        <v>-17172194431.9</v>
      </c>
      <c r="AU52" s="223">
        <f t="shared" si="56"/>
        <v>83864869900</v>
      </c>
      <c r="AV52" s="223">
        <f t="shared" si="56"/>
        <v>74517385827.48999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6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workbookViewId="0">
      <selection activeCell="A8" sqref="A8:A9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6-р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277</v>
      </c>
      <c r="B4" s="36"/>
      <c r="C4" s="36"/>
      <c r="D4" s="36"/>
      <c r="E4" s="32"/>
    </row>
    <row r="5" spans="1:5" ht="13.5" customHeight="1">
      <c r="A5" s="71"/>
      <c r="B5" s="71"/>
      <c r="C5" s="71"/>
      <c r="D5" s="71"/>
      <c r="E5" s="32"/>
    </row>
    <row r="6" spans="1:5" ht="13.5" customHeight="1">
      <c r="A6" s="37"/>
      <c r="B6" s="37"/>
    </row>
    <row r="7" spans="1:5" ht="13.5" customHeight="1">
      <c r="A7" s="39" t="s">
        <v>307</v>
      </c>
      <c r="E7" s="16" t="s">
        <v>266</v>
      </c>
    </row>
    <row r="8" spans="1:5">
      <c r="A8" s="411" t="s">
        <v>248</v>
      </c>
      <c r="B8" s="430" t="s">
        <v>114</v>
      </c>
      <c r="C8" s="430" t="s">
        <v>115</v>
      </c>
      <c r="D8" s="431" t="s">
        <v>172</v>
      </c>
      <c r="E8" s="431"/>
    </row>
    <row r="9" spans="1:5">
      <c r="A9" s="422"/>
      <c r="B9" s="430"/>
      <c r="C9" s="430"/>
      <c r="D9" s="41" t="s">
        <v>184</v>
      </c>
      <c r="E9" s="41" t="s">
        <v>183</v>
      </c>
    </row>
    <row r="10" spans="1:5" ht="13.5" customHeight="1">
      <c r="A10" s="72" t="s">
        <v>215</v>
      </c>
      <c r="B10" s="40">
        <f>SUM(орлого!AU9)</f>
        <v>66960255800</v>
      </c>
      <c r="C10" s="40">
        <f>SUM(орлого!AV9)</f>
        <v>56757041884.57</v>
      </c>
      <c r="D10" s="40">
        <f>SUM(C10-B10)</f>
        <v>-10203213915.43</v>
      </c>
      <c r="E10" s="40">
        <f>C10/B10*100</f>
        <v>84.762283546369005</v>
      </c>
    </row>
    <row r="11" spans="1:5" ht="13.5" customHeight="1">
      <c r="A11" s="73" t="s">
        <v>216</v>
      </c>
      <c r="B11" s="40">
        <f>SUM(орлого!AU10)</f>
        <v>50945255800</v>
      </c>
      <c r="C11" s="40">
        <f>SUM(орлого!AV10)</f>
        <v>55005083224.57</v>
      </c>
      <c r="D11" s="40">
        <f t="shared" ref="D11:D49" si="0">SUM(C11-B11)</f>
        <v>4059827424.5699997</v>
      </c>
      <c r="E11" s="40">
        <f t="shared" ref="E11:E49" si="1">C11/B11*100</f>
        <v>107.96899998011197</v>
      </c>
    </row>
    <row r="12" spans="1:5" ht="13.5" customHeight="1">
      <c r="A12" s="73" t="s">
        <v>217</v>
      </c>
      <c r="B12" s="40">
        <f>SUM(орлого!AU11)</f>
        <v>47819436100</v>
      </c>
      <c r="C12" s="40">
        <f>SUM(орлого!AV11)</f>
        <v>51958985383.430008</v>
      </c>
      <c r="D12" s="40">
        <f t="shared" si="0"/>
        <v>4139549283.4300079</v>
      </c>
      <c r="E12" s="40">
        <f t="shared" si="1"/>
        <v>108.65662504838699</v>
      </c>
    </row>
    <row r="13" spans="1:5" ht="13.5" customHeight="1">
      <c r="A13" s="73" t="s">
        <v>218</v>
      </c>
      <c r="B13" s="40">
        <f>SUM(орлого!AU12)</f>
        <v>35597586000</v>
      </c>
      <c r="C13" s="40">
        <f>SUM(орлого!AV12)</f>
        <v>37001567816.220001</v>
      </c>
      <c r="D13" s="40">
        <f t="shared" si="0"/>
        <v>1403981816.2200012</v>
      </c>
      <c r="E13" s="40">
        <f t="shared" si="1"/>
        <v>103.94403658781806</v>
      </c>
    </row>
    <row r="14" spans="1:5" ht="13.5" customHeight="1">
      <c r="A14" s="73" t="s">
        <v>219</v>
      </c>
      <c r="B14" s="40">
        <f>SUM(орлого!AU13)</f>
        <v>19301550100</v>
      </c>
      <c r="C14" s="40">
        <f>SUM(орлого!AV13)</f>
        <v>24820444808.760002</v>
      </c>
      <c r="D14" s="40">
        <f t="shared" si="0"/>
        <v>5518894708.7600021</v>
      </c>
      <c r="E14" s="40">
        <f t="shared" si="1"/>
        <v>128.59301289361213</v>
      </c>
    </row>
    <row r="15" spans="1:5" ht="13.5" customHeight="1">
      <c r="A15" s="73" t="s">
        <v>220</v>
      </c>
      <c r="B15" s="40">
        <f>SUM(орлого!AU14)</f>
        <v>18419782300</v>
      </c>
      <c r="C15" s="40">
        <f>SUM(орлого!AV14)</f>
        <v>20548077954.049999</v>
      </c>
      <c r="D15" s="40">
        <f t="shared" si="0"/>
        <v>2128295654.0499992</v>
      </c>
      <c r="E15" s="40">
        <f t="shared" si="1"/>
        <v>111.55440178057914</v>
      </c>
    </row>
    <row r="16" spans="1:5" ht="13.5" customHeight="1">
      <c r="A16" s="73" t="s">
        <v>156</v>
      </c>
      <c r="B16" s="40">
        <f>SUM(орлого!AU15)</f>
        <v>816165800</v>
      </c>
      <c r="C16" s="40">
        <f>SUM(орлого!AV15)</f>
        <v>1062114137.1899999</v>
      </c>
      <c r="D16" s="40">
        <f t="shared" si="0"/>
        <v>245948337.18999994</v>
      </c>
      <c r="E16" s="40">
        <f t="shared" si="1"/>
        <v>130.13460465875929</v>
      </c>
    </row>
    <row r="17" spans="1:5" ht="13.5" customHeight="1">
      <c r="A17" s="73" t="s">
        <v>157</v>
      </c>
      <c r="B17" s="40">
        <f>SUM(орлого!AU16)</f>
        <v>729763000</v>
      </c>
      <c r="C17" s="40">
        <f>SUM(орлого!AV16)</f>
        <v>987921066.63</v>
      </c>
      <c r="D17" s="40">
        <f t="shared" si="0"/>
        <v>258158066.63</v>
      </c>
      <c r="E17" s="40">
        <f t="shared" si="1"/>
        <v>135.37560367269921</v>
      </c>
    </row>
    <row r="18" spans="1:5" ht="13.5" customHeight="1">
      <c r="A18" s="73" t="s">
        <v>158</v>
      </c>
      <c r="B18" s="40">
        <f>SUM(орлого!AU17)</f>
        <v>182338800</v>
      </c>
      <c r="C18" s="40">
        <f>SUM(орлого!AV17)</f>
        <v>2850251638.6100001</v>
      </c>
      <c r="D18" s="40">
        <f t="shared" si="0"/>
        <v>2667912838.6100001</v>
      </c>
      <c r="E18" s="40">
        <f t="shared" si="1"/>
        <v>1563.1624418993654</v>
      </c>
    </row>
    <row r="19" spans="1:5" ht="13.5" customHeight="1">
      <c r="A19" s="73" t="s">
        <v>159</v>
      </c>
      <c r="B19" s="40">
        <f>SUM(орлого!AU18)</f>
        <v>453500200</v>
      </c>
      <c r="C19" s="40">
        <f>SUM(орлого!AV18)</f>
        <v>598656323.72000003</v>
      </c>
      <c r="D19" s="40">
        <f t="shared" si="0"/>
        <v>145156123.72000003</v>
      </c>
      <c r="E19" s="40">
        <f t="shared" si="1"/>
        <v>132.00795142317469</v>
      </c>
    </row>
    <row r="20" spans="1:5" ht="13.5" customHeight="1">
      <c r="A20" s="73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73" t="s">
        <v>222</v>
      </c>
      <c r="B21" s="40">
        <f>SUM(орлого!AU20)</f>
        <v>-1300000000</v>
      </c>
      <c r="C21" s="40">
        <f>SUM(орлого!AV20)</f>
        <v>-1226576311.4400001</v>
      </c>
      <c r="D21" s="40">
        <f t="shared" si="0"/>
        <v>73423688.559999943</v>
      </c>
      <c r="E21" s="40"/>
    </row>
    <row r="22" spans="1:5" ht="13.5" customHeight="1">
      <c r="A22" s="73" t="s">
        <v>223</v>
      </c>
      <c r="B22" s="40">
        <f>SUM(орлого!AU21)</f>
        <v>16296035900</v>
      </c>
      <c r="C22" s="40">
        <f>SUM(орлого!AV21)</f>
        <v>12181123007.459999</v>
      </c>
      <c r="D22" s="40">
        <f t="shared" si="0"/>
        <v>-4114912892.5400009</v>
      </c>
      <c r="E22" s="40">
        <f t="shared" si="1"/>
        <v>74.748994677042887</v>
      </c>
    </row>
    <row r="23" spans="1:5" ht="13.5" customHeight="1">
      <c r="A23" s="73" t="s">
        <v>249</v>
      </c>
      <c r="B23" s="40">
        <f>SUM(орлого!AU22)</f>
        <v>16296035900</v>
      </c>
      <c r="C23" s="40">
        <f>SUM(орлого!AV22)</f>
        <v>12181123007.459999</v>
      </c>
      <c r="D23" s="40">
        <f t="shared" si="0"/>
        <v>-4114912892.5400009</v>
      </c>
      <c r="E23" s="40">
        <f t="shared" si="1"/>
        <v>74.748994677042887</v>
      </c>
    </row>
    <row r="24" spans="1:5" ht="13.5" customHeight="1">
      <c r="A24" s="73" t="s">
        <v>224</v>
      </c>
      <c r="B24" s="40">
        <f>SUM(орлого!AU23)</f>
        <v>2291171400</v>
      </c>
      <c r="C24" s="40">
        <f>SUM(орлого!AV23)</f>
        <v>4419010126.5500002</v>
      </c>
      <c r="D24" s="40">
        <f t="shared" si="0"/>
        <v>2127838726.5500002</v>
      </c>
      <c r="E24" s="40">
        <f t="shared" si="1"/>
        <v>192.87121542063593</v>
      </c>
    </row>
    <row r="25" spans="1:5" ht="13.5" customHeight="1">
      <c r="A25" s="73" t="s">
        <v>225</v>
      </c>
      <c r="B25" s="40">
        <f>SUM(орлого!AU24)</f>
        <v>1185739000</v>
      </c>
      <c r="C25" s="40">
        <f>SUM(орлого!AV24)</f>
        <v>3222921088.4700003</v>
      </c>
      <c r="D25" s="40">
        <f t="shared" si="0"/>
        <v>2037182088.4700003</v>
      </c>
      <c r="E25" s="40">
        <f t="shared" si="1"/>
        <v>271.80695654524311</v>
      </c>
    </row>
    <row r="26" spans="1:5" ht="13.5" customHeight="1">
      <c r="A26" s="73" t="s">
        <v>160</v>
      </c>
      <c r="B26" s="40">
        <f>SUM(орлого!AU25)</f>
        <v>11432400</v>
      </c>
      <c r="C26" s="40">
        <f>SUM(орлого!AV25)</f>
        <v>10196000</v>
      </c>
      <c r="D26" s="40">
        <f t="shared" si="0"/>
        <v>-1236400</v>
      </c>
      <c r="E26" s="40">
        <f t="shared" si="1"/>
        <v>89.185122983800426</v>
      </c>
    </row>
    <row r="27" spans="1:5" ht="13.5" customHeight="1">
      <c r="A27" s="73" t="s">
        <v>226</v>
      </c>
      <c r="B27" s="40">
        <f>SUM(орлого!AU26)</f>
        <v>800000000</v>
      </c>
      <c r="C27" s="40">
        <f>SUM(орлого!AV26)</f>
        <v>1021117977.08</v>
      </c>
      <c r="D27" s="40">
        <f t="shared" si="0"/>
        <v>221117977.08000004</v>
      </c>
      <c r="E27" s="40">
        <f t="shared" si="1"/>
        <v>127.63974713500002</v>
      </c>
    </row>
    <row r="28" spans="1:5" ht="13.5" customHeight="1">
      <c r="A28" s="73" t="s">
        <v>227</v>
      </c>
      <c r="B28" s="40">
        <f>SUM(орлого!AU27)</f>
        <v>294000000</v>
      </c>
      <c r="C28" s="40">
        <f>SUM(орлого!AV27)</f>
        <v>164775061</v>
      </c>
      <c r="D28" s="40">
        <f t="shared" si="0"/>
        <v>-129224939</v>
      </c>
      <c r="E28" s="40">
        <f>C28/B28*100</f>
        <v>56.045939115646263</v>
      </c>
    </row>
    <row r="29" spans="1:5" ht="13.5" customHeight="1">
      <c r="A29" s="73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73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73" t="s">
        <v>230</v>
      </c>
      <c r="B31" s="40">
        <f>SUM(орлого!AU30)</f>
        <v>9930678700</v>
      </c>
      <c r="C31" s="40">
        <f>SUM(орлого!AV30)</f>
        <v>10538407440.66</v>
      </c>
      <c r="D31" s="40">
        <f t="shared" si="0"/>
        <v>607728740.65999985</v>
      </c>
      <c r="E31" s="40">
        <f t="shared" si="1"/>
        <v>106.11971003210485</v>
      </c>
    </row>
    <row r="32" spans="1:5" ht="13.5" customHeight="1">
      <c r="A32" s="73" t="s">
        <v>231</v>
      </c>
      <c r="B32" s="40">
        <f>SUM(орлого!AU31)</f>
        <v>5083235600</v>
      </c>
      <c r="C32" s="40">
        <f>SUM(орлого!AV31)</f>
        <v>6343654208.6300001</v>
      </c>
      <c r="D32" s="40">
        <f t="shared" si="0"/>
        <v>1260418608.6300001</v>
      </c>
      <c r="E32" s="40">
        <f t="shared" si="1"/>
        <v>124.79559689560719</v>
      </c>
    </row>
    <row r="33" spans="1:5" ht="13.5" customHeight="1">
      <c r="A33" s="73" t="s">
        <v>232</v>
      </c>
      <c r="B33" s="40">
        <f>SUM(орлого!AU32)</f>
        <v>70000000</v>
      </c>
      <c r="C33" s="40">
        <f>SUM(орлого!AV32)</f>
        <v>0</v>
      </c>
      <c r="D33" s="40">
        <f t="shared" si="0"/>
        <v>-70000000</v>
      </c>
      <c r="E33" s="40">
        <f t="shared" si="1"/>
        <v>0</v>
      </c>
    </row>
    <row r="34" spans="1:5" ht="13.5" customHeight="1">
      <c r="A34" s="73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73" t="s">
        <v>234</v>
      </c>
      <c r="B35" s="40">
        <f>SUM(орлого!AU34)</f>
        <v>3532772600</v>
      </c>
      <c r="C35" s="40">
        <f>SUM(орлого!AV34)</f>
        <v>2737170857.3599997</v>
      </c>
      <c r="D35" s="40">
        <f t="shared" si="0"/>
        <v>-795601742.64000034</v>
      </c>
      <c r="E35" s="40">
        <f t="shared" si="1"/>
        <v>77.479395570493253</v>
      </c>
    </row>
    <row r="36" spans="1:5" ht="13.5" customHeight="1">
      <c r="A36" s="73" t="s">
        <v>235</v>
      </c>
      <c r="B36" s="40">
        <f>SUM(орлого!AU35)</f>
        <v>480000000</v>
      </c>
      <c r="C36" s="40">
        <f>SUM(орлого!AV35)</f>
        <v>1071961313.62</v>
      </c>
      <c r="D36" s="40">
        <f t="shared" si="0"/>
        <v>591961313.62</v>
      </c>
      <c r="E36" s="40">
        <f t="shared" si="1"/>
        <v>223.32527367083333</v>
      </c>
    </row>
    <row r="37" spans="1:5" ht="13.5" customHeight="1">
      <c r="A37" s="73" t="s">
        <v>161</v>
      </c>
      <c r="B37" s="40">
        <f>SUM(орлого!AU36)</f>
        <v>267027700</v>
      </c>
      <c r="C37" s="40">
        <f>SUM(орлого!AV36)</f>
        <v>229307704</v>
      </c>
      <c r="D37" s="40">
        <f t="shared" si="0"/>
        <v>-37719996</v>
      </c>
      <c r="E37" s="40">
        <f t="shared" si="1"/>
        <v>85.874126167435065</v>
      </c>
    </row>
    <row r="38" spans="1:5" ht="13.5" customHeight="1">
      <c r="A38" s="73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73" t="s">
        <v>237</v>
      </c>
      <c r="B39" s="40">
        <f>SUM(орлого!AU38)</f>
        <v>497642800</v>
      </c>
      <c r="C39" s="40">
        <f>SUM(орлого!AV38)</f>
        <v>156313357.05000001</v>
      </c>
      <c r="D39" s="40">
        <f t="shared" si="0"/>
        <v>-341329442.94999999</v>
      </c>
      <c r="E39" s="40">
        <f t="shared" si="1"/>
        <v>31.410754269930163</v>
      </c>
    </row>
    <row r="40" spans="1:5" ht="13.5" customHeight="1">
      <c r="A40" s="73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73" t="s">
        <v>239</v>
      </c>
      <c r="B41" s="40">
        <f>SUM(орлого!AU40)</f>
        <v>3125819700</v>
      </c>
      <c r="C41" s="40">
        <f>SUM(орлого!AV40)</f>
        <v>3046097841.1399999</v>
      </c>
      <c r="D41" s="40">
        <f t="shared" si="0"/>
        <v>-79721858.860000134</v>
      </c>
      <c r="E41" s="40">
        <f t="shared" si="1"/>
        <v>97.44956950460066</v>
      </c>
    </row>
    <row r="42" spans="1:5" ht="13.5" customHeight="1">
      <c r="A42" s="73" t="s">
        <v>240</v>
      </c>
      <c r="B42" s="40">
        <f>SUM(орлого!AU41)</f>
        <v>15000000</v>
      </c>
      <c r="C42" s="40">
        <f>SUM(орлого!AV41)</f>
        <v>30853243.609999999</v>
      </c>
      <c r="D42" s="40">
        <f t="shared" si="0"/>
        <v>15853243.609999999</v>
      </c>
      <c r="E42" s="40">
        <f t="shared" si="1"/>
        <v>205.68829073333333</v>
      </c>
    </row>
    <row r="43" spans="1:5" ht="13.5" customHeight="1">
      <c r="A43" s="73" t="s">
        <v>241</v>
      </c>
      <c r="B43" s="40">
        <f>SUM(орлого!AU42)</f>
        <v>300000000</v>
      </c>
      <c r="C43" s="40">
        <f>SUM(орлого!AV42)</f>
        <v>0</v>
      </c>
      <c r="D43" s="40">
        <f t="shared" si="0"/>
        <v>-300000000</v>
      </c>
      <c r="E43" s="40"/>
    </row>
    <row r="44" spans="1:5" ht="13.5" customHeight="1">
      <c r="A44" s="73" t="s">
        <v>242</v>
      </c>
      <c r="B44" s="40">
        <f>SUM(орлого!AU43)</f>
        <v>1234833800</v>
      </c>
      <c r="C44" s="40">
        <f>SUM(орлого!AV43)</f>
        <v>1596622420.01</v>
      </c>
      <c r="D44" s="40">
        <f t="shared" si="0"/>
        <v>361788620.00999999</v>
      </c>
      <c r="E44" s="40">
        <f t="shared" si="1"/>
        <v>129.29856795384123</v>
      </c>
    </row>
    <row r="45" spans="1:5" ht="13.5" customHeight="1">
      <c r="A45" s="73" t="s">
        <v>243</v>
      </c>
      <c r="B45" s="40">
        <f>SUM(орлого!AU44)</f>
        <v>1508800000</v>
      </c>
      <c r="C45" s="40">
        <f>SUM(орлого!AV44)</f>
        <v>1288490420.4400001</v>
      </c>
      <c r="D45" s="40">
        <f t="shared" si="0"/>
        <v>-220309579.55999994</v>
      </c>
      <c r="E45" s="40">
        <f t="shared" si="1"/>
        <v>85.398357664369044</v>
      </c>
    </row>
    <row r="46" spans="1:5" ht="13.5" customHeight="1">
      <c r="A46" s="73" t="s">
        <v>244</v>
      </c>
      <c r="B46" s="40">
        <f>SUM(орлого!AU45)</f>
        <v>67185900</v>
      </c>
      <c r="C46" s="40">
        <f>SUM(орлого!AV45)</f>
        <v>130131757.08</v>
      </c>
      <c r="D46" s="40">
        <f t="shared" si="0"/>
        <v>62945857.079999998</v>
      </c>
      <c r="E46" s="40">
        <f t="shared" si="1"/>
        <v>193.68908815689005</v>
      </c>
    </row>
    <row r="47" spans="1:5" ht="13.5" customHeight="1">
      <c r="A47" s="73" t="s">
        <v>245</v>
      </c>
      <c r="B47" s="40">
        <f>SUM(орлого!AU46)</f>
        <v>16015000000</v>
      </c>
      <c r="C47" s="40">
        <f>SUM(орлого!AV46)</f>
        <v>1751958660</v>
      </c>
      <c r="D47" s="40">
        <f t="shared" si="0"/>
        <v>-14263041340</v>
      </c>
      <c r="E47" s="40">
        <f t="shared" si="1"/>
        <v>10.939485857009053</v>
      </c>
    </row>
    <row r="48" spans="1:5" ht="13.5" customHeight="1">
      <c r="A48" s="73" t="s">
        <v>246</v>
      </c>
      <c r="B48" s="40">
        <f>SUM(орлого!AU47)</f>
        <v>15000000</v>
      </c>
      <c r="C48" s="40">
        <f>SUM(орлого!AV47)</f>
        <v>37850000</v>
      </c>
      <c r="D48" s="40">
        <f t="shared" si="0"/>
        <v>22850000</v>
      </c>
      <c r="E48" s="40">
        <f t="shared" si="1"/>
        <v>252.33333333333334</v>
      </c>
    </row>
    <row r="49" spans="1:5" ht="13.5" customHeight="1">
      <c r="A49" s="73" t="s">
        <v>247</v>
      </c>
      <c r="B49" s="40">
        <f>SUM(орлого!AU48)</f>
        <v>16000000000</v>
      </c>
      <c r="C49" s="40">
        <f>SUM(орлого!AV48)</f>
        <v>1714108660</v>
      </c>
      <c r="D49" s="40">
        <f t="shared" si="0"/>
        <v>-14285891340</v>
      </c>
      <c r="E49" s="40">
        <f t="shared" si="1"/>
        <v>10.713179125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workbookViewId="0">
      <selection activeCell="A9" sqref="A9:A10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6-р сар</v>
      </c>
    </row>
    <row r="3" spans="1:6" s="42" customFormat="1"/>
    <row r="4" spans="1:6" s="42" customFormat="1"/>
    <row r="5" spans="1:6" s="42" customFormat="1" ht="34.5" customHeight="1">
      <c r="B5" s="432" t="s">
        <v>278</v>
      </c>
      <c r="C5" s="432"/>
      <c r="D5" s="432"/>
      <c r="E5" s="432"/>
      <c r="F5" s="432"/>
    </row>
    <row r="6" spans="1:6" s="42" customFormat="1"/>
    <row r="7" spans="1:6" s="42" customFormat="1"/>
    <row r="8" spans="1:6" s="42" customFormat="1">
      <c r="A8" s="39" t="s">
        <v>307</v>
      </c>
      <c r="F8" s="16" t="s">
        <v>267</v>
      </c>
    </row>
    <row r="9" spans="1:6" s="42" customFormat="1" ht="12.75" customHeight="1">
      <c r="A9" s="434" t="s">
        <v>176</v>
      </c>
      <c r="B9" s="434" t="s">
        <v>177</v>
      </c>
      <c r="C9" s="436" t="s">
        <v>178</v>
      </c>
      <c r="D9" s="436"/>
      <c r="E9" s="436" t="s">
        <v>172</v>
      </c>
      <c r="F9" s="436"/>
    </row>
    <row r="10" spans="1:6" s="42" customFormat="1">
      <c r="A10" s="435"/>
      <c r="B10" s="435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SUM(орлого!B9)</f>
        <v>473130300</v>
      </c>
      <c r="D11" s="46">
        <f>SUM(орлого!C9)</f>
        <v>633027847.30999994</v>
      </c>
      <c r="E11" s="46">
        <f>SUM(D11-C11)</f>
        <v>159897547.30999994</v>
      </c>
      <c r="F11" s="47">
        <f>SUM(D11/C11*100)</f>
        <v>133.79566840466569</v>
      </c>
    </row>
    <row r="12" spans="1:6" s="42" customFormat="1" ht="19.5" customHeight="1">
      <c r="A12" s="44">
        <v>2</v>
      </c>
      <c r="B12" s="45" t="s">
        <v>200</v>
      </c>
      <c r="C12" s="46">
        <f>SUM(орлого!E9)</f>
        <v>687904600</v>
      </c>
      <c r="D12" s="46">
        <f>SUM(орлого!F9)</f>
        <v>685860863.03999996</v>
      </c>
      <c r="E12" s="46">
        <f t="shared" ref="E12:E25" si="0">SUM(D12-C12)</f>
        <v>-2043736.9600000381</v>
      </c>
      <c r="F12" s="47">
        <f t="shared" ref="F12:F25" si="1">SUM(D12/C12*100)</f>
        <v>99.70290401314368</v>
      </c>
    </row>
    <row r="13" spans="1:6" s="42" customFormat="1" ht="19.5" customHeight="1">
      <c r="A13" s="44">
        <v>3</v>
      </c>
      <c r="B13" s="45" t="s">
        <v>201</v>
      </c>
      <c r="C13" s="46">
        <f>SUM(орлого!H9)</f>
        <v>2688315800</v>
      </c>
      <c r="D13" s="46">
        <f>SUM(орлого!I9)</f>
        <v>6801582221.8100004</v>
      </c>
      <c r="E13" s="46">
        <f t="shared" si="0"/>
        <v>4113266421.8100004</v>
      </c>
      <c r="F13" s="47">
        <f t="shared" si="1"/>
        <v>253.00532853357484</v>
      </c>
    </row>
    <row r="14" spans="1:6" s="42" customFormat="1" ht="19.5" customHeight="1">
      <c r="A14" s="44">
        <v>4</v>
      </c>
      <c r="B14" s="45" t="s">
        <v>202</v>
      </c>
      <c r="C14" s="46">
        <f>SUM(орлого!K9)</f>
        <v>127091000</v>
      </c>
      <c r="D14" s="46">
        <f>SUM(орлого!L9)</f>
        <v>248482030.39999998</v>
      </c>
      <c r="E14" s="46">
        <f t="shared" si="0"/>
        <v>121391030.39999998</v>
      </c>
      <c r="F14" s="47">
        <f t="shared" si="1"/>
        <v>195.51504858723274</v>
      </c>
    </row>
    <row r="15" spans="1:6" s="42" customFormat="1" ht="19.5" customHeight="1">
      <c r="A15" s="44">
        <v>5</v>
      </c>
      <c r="B15" s="45" t="s">
        <v>203</v>
      </c>
      <c r="C15" s="46">
        <f>SUM(орлого!N9)</f>
        <v>154756500</v>
      </c>
      <c r="D15" s="46">
        <f>SUM(орлого!O9)</f>
        <v>354469542.52999997</v>
      </c>
      <c r="E15" s="46">
        <f t="shared" si="0"/>
        <v>199713042.52999997</v>
      </c>
      <c r="F15" s="47">
        <f t="shared" si="1"/>
        <v>229.04985737594217</v>
      </c>
    </row>
    <row r="16" spans="1:6" s="42" customFormat="1" ht="19.5" customHeight="1">
      <c r="A16" s="44">
        <v>6</v>
      </c>
      <c r="B16" s="45" t="s">
        <v>204</v>
      </c>
      <c r="C16" s="46">
        <f>SUM(орлого!Q9)</f>
        <v>637766700</v>
      </c>
      <c r="D16" s="46">
        <f>SUM(орлого!R9)</f>
        <v>685496496.86999989</v>
      </c>
      <c r="E16" s="46">
        <f t="shared" si="0"/>
        <v>47729796.869999886</v>
      </c>
      <c r="F16" s="47">
        <f t="shared" si="1"/>
        <v>107.48389605007598</v>
      </c>
    </row>
    <row r="17" spans="1:6" s="42" customFormat="1" ht="19.5" customHeight="1">
      <c r="A17" s="44">
        <v>7</v>
      </c>
      <c r="B17" s="45" t="s">
        <v>205</v>
      </c>
      <c r="C17" s="46">
        <f>SUM(орлого!T9)</f>
        <v>1134716700</v>
      </c>
      <c r="D17" s="46">
        <f>SUM(орлого!U9)</f>
        <v>1024246838.23</v>
      </c>
      <c r="E17" s="46">
        <f t="shared" si="0"/>
        <v>-110469861.76999998</v>
      </c>
      <c r="F17" s="47">
        <f t="shared" si="1"/>
        <v>90.264542526782236</v>
      </c>
    </row>
    <row r="18" spans="1:6" s="42" customFormat="1" ht="19.5" customHeight="1">
      <c r="A18" s="44">
        <v>8</v>
      </c>
      <c r="B18" s="45" t="s">
        <v>206</v>
      </c>
      <c r="C18" s="46">
        <f>SUM(орлого!W9)</f>
        <v>154096100</v>
      </c>
      <c r="D18" s="46">
        <f>SUM(орлого!X9)</f>
        <v>172430768.51999998</v>
      </c>
      <c r="E18" s="46">
        <f t="shared" si="0"/>
        <v>18334668.519999981</v>
      </c>
      <c r="F18" s="47">
        <f t="shared" si="1"/>
        <v>111.89820412067533</v>
      </c>
    </row>
    <row r="19" spans="1:6" s="42" customFormat="1" ht="19.5" customHeight="1">
      <c r="A19" s="44">
        <v>9</v>
      </c>
      <c r="B19" s="45" t="s">
        <v>207</v>
      </c>
      <c r="C19" s="46">
        <f>SUM(орлого!Z9)</f>
        <v>277396100</v>
      </c>
      <c r="D19" s="46">
        <f>SUM(орлого!AA9)</f>
        <v>337289636.84000003</v>
      </c>
      <c r="E19" s="46">
        <f t="shared" si="0"/>
        <v>59893536.840000033</v>
      </c>
      <c r="F19" s="47">
        <f t="shared" si="1"/>
        <v>121.59134062807662</v>
      </c>
    </row>
    <row r="20" spans="1:6" s="42" customFormat="1" ht="19.5" customHeight="1">
      <c r="A20" s="44">
        <v>10</v>
      </c>
      <c r="B20" s="45" t="s">
        <v>208</v>
      </c>
      <c r="C20" s="46">
        <f>SUM(орлого!AC9)</f>
        <v>2357656800</v>
      </c>
      <c r="D20" s="46">
        <f>SUM(орлого!AD9)</f>
        <v>2637868663.1200004</v>
      </c>
      <c r="E20" s="46">
        <f t="shared" si="0"/>
        <v>280211863.12000036</v>
      </c>
      <c r="F20" s="47">
        <f t="shared" si="1"/>
        <v>111.8851846087183</v>
      </c>
    </row>
    <row r="21" spans="1:6" s="42" customFormat="1" ht="19.5" customHeight="1">
      <c r="A21" s="44">
        <v>11</v>
      </c>
      <c r="B21" s="45" t="s">
        <v>209</v>
      </c>
      <c r="C21" s="46">
        <f>SUM(орлого!AF9)</f>
        <v>752361300</v>
      </c>
      <c r="D21" s="46">
        <f>SUM(орлого!AG9)</f>
        <v>1544208758.6600001</v>
      </c>
      <c r="E21" s="46">
        <f t="shared" si="0"/>
        <v>791847458.66000009</v>
      </c>
      <c r="F21" s="47">
        <f t="shared" si="1"/>
        <v>205.24829741508501</v>
      </c>
    </row>
    <row r="22" spans="1:6" s="42" customFormat="1" ht="19.5" customHeight="1">
      <c r="A22" s="44">
        <v>12</v>
      </c>
      <c r="B22" s="45" t="s">
        <v>210</v>
      </c>
      <c r="C22" s="46">
        <f>SUM(орлого!AI9)</f>
        <v>502212600</v>
      </c>
      <c r="D22" s="46">
        <f>SUM(орлого!AJ9)</f>
        <v>583761559.78000009</v>
      </c>
      <c r="E22" s="46">
        <f t="shared" si="0"/>
        <v>81548959.780000091</v>
      </c>
      <c r="F22" s="47">
        <f t="shared" si="1"/>
        <v>116.23793584231063</v>
      </c>
    </row>
    <row r="23" spans="1:6" s="42" customFormat="1" ht="19.5" customHeight="1">
      <c r="A23" s="44">
        <v>13</v>
      </c>
      <c r="B23" s="45" t="s">
        <v>211</v>
      </c>
      <c r="C23" s="46">
        <f>SUM(орлого!AL9)</f>
        <v>10728645300</v>
      </c>
      <c r="D23" s="46">
        <f>SUM(орлого!AM9)</f>
        <v>10686216537.430002</v>
      </c>
      <c r="E23" s="46">
        <f t="shared" si="0"/>
        <v>-42428762.569997787</v>
      </c>
      <c r="F23" s="47">
        <f t="shared" si="1"/>
        <v>99.604528238341544</v>
      </c>
    </row>
    <row r="24" spans="1:6" s="42" customFormat="1" ht="19.5" customHeight="1">
      <c r="A24" s="44">
        <v>14</v>
      </c>
      <c r="B24" s="45" t="s">
        <v>212</v>
      </c>
      <c r="C24" s="46">
        <f>SUM(орлого!AO9)</f>
        <v>13237336100</v>
      </c>
      <c r="D24" s="46">
        <f>SUM(орлого!AP9)</f>
        <v>14424110260.85</v>
      </c>
      <c r="E24" s="46">
        <f t="shared" si="0"/>
        <v>1186774160.8500004</v>
      </c>
      <c r="F24" s="47">
        <f t="shared" si="1"/>
        <v>108.96535490135362</v>
      </c>
    </row>
    <row r="25" spans="1:6" s="42" customFormat="1" ht="19.5" customHeight="1">
      <c r="A25" s="44">
        <v>15</v>
      </c>
      <c r="B25" s="45" t="s">
        <v>213</v>
      </c>
      <c r="C25" s="46">
        <f>SUM(орлого!AR9)</f>
        <v>33046869900</v>
      </c>
      <c r="D25" s="46">
        <f>SUM(орлого!AS9)</f>
        <v>15937989859.18</v>
      </c>
      <c r="E25" s="46">
        <f t="shared" si="0"/>
        <v>-17108880040.82</v>
      </c>
      <c r="F25" s="47">
        <f t="shared" si="1"/>
        <v>48.228440113718605</v>
      </c>
    </row>
    <row r="26" spans="1:6" s="42" customFormat="1" ht="30" customHeight="1">
      <c r="A26" s="433" t="s">
        <v>3</v>
      </c>
      <c r="B26" s="433"/>
      <c r="C26" s="48">
        <f>SUM(C11:C25)</f>
        <v>66960255800</v>
      </c>
      <c r="D26" s="48">
        <f>SUM(D11:D25)</f>
        <v>56757041884.57</v>
      </c>
      <c r="E26" s="48">
        <f>SUM(E11:E25)</f>
        <v>-10203213915.429996</v>
      </c>
      <c r="F26" s="49">
        <f t="shared" ref="F26" si="2">SUM(D26/C26*100)</f>
        <v>84.762283546369005</v>
      </c>
    </row>
    <row r="27" spans="1:6" s="42" customFormat="1">
      <c r="C27" s="74"/>
      <c r="D27" s="74"/>
      <c r="E27" s="74"/>
      <c r="F27" s="74"/>
    </row>
    <row r="28" spans="1:6" s="42" customFormat="1"/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A9" sqref="A9:A10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B2" s="4"/>
      <c r="C2" s="4"/>
      <c r="D2" s="11" t="str">
        <f>Sheet1!D2</f>
        <v>6-р сар</v>
      </c>
    </row>
    <row r="3" spans="1:6" s="42" customFormat="1"/>
    <row r="4" spans="1:6" s="42" customFormat="1"/>
    <row r="5" spans="1:6" s="42" customFormat="1" ht="34.5" customHeight="1">
      <c r="B5" s="432" t="s">
        <v>279</v>
      </c>
      <c r="C5" s="432"/>
      <c r="D5" s="432"/>
      <c r="E5" s="432"/>
      <c r="F5" s="432"/>
    </row>
    <row r="6" spans="1:6" s="42" customFormat="1"/>
    <row r="7" spans="1:6" s="42" customFormat="1"/>
    <row r="8" spans="1:6" s="42" customFormat="1">
      <c r="A8" s="39" t="s">
        <v>307</v>
      </c>
      <c r="F8" s="16" t="s">
        <v>267</v>
      </c>
    </row>
    <row r="9" spans="1:6" s="42" customFormat="1" ht="12.75" customHeight="1">
      <c r="A9" s="434" t="s">
        <v>176</v>
      </c>
      <c r="B9" s="434" t="s">
        <v>177</v>
      </c>
      <c r="C9" s="436" t="s">
        <v>113</v>
      </c>
      <c r="D9" s="436"/>
      <c r="E9" s="436" t="s">
        <v>172</v>
      </c>
      <c r="F9" s="436"/>
    </row>
    <row r="10" spans="1:6" s="42" customFormat="1">
      <c r="A10" s="435"/>
      <c r="B10" s="435"/>
      <c r="C10" s="43" t="s">
        <v>114</v>
      </c>
      <c r="D10" s="43" t="s">
        <v>115</v>
      </c>
      <c r="E10" s="43" t="s">
        <v>179</v>
      </c>
      <c r="F10" s="43" t="s">
        <v>171</v>
      </c>
    </row>
    <row r="11" spans="1:6" s="42" customFormat="1" ht="19.5" customHeight="1">
      <c r="A11" s="44">
        <v>1</v>
      </c>
      <c r="B11" s="45" t="s">
        <v>250</v>
      </c>
      <c r="C11" s="46">
        <f>SUM(AIRAG!AM8)</f>
        <v>1606490700</v>
      </c>
      <c r="D11" s="46">
        <f>SUM(AIRAG!AN8)</f>
        <v>1328538130.6099999</v>
      </c>
      <c r="E11" s="46">
        <f>SUM(D11-C11)</f>
        <v>-277952569.3900001</v>
      </c>
      <c r="F11" s="47">
        <f>SUM(D11/C11*100)</f>
        <v>82.698152601194636</v>
      </c>
    </row>
    <row r="12" spans="1:6" s="42" customFormat="1" ht="19.5" customHeight="1">
      <c r="A12" s="44">
        <v>2</v>
      </c>
      <c r="B12" s="45" t="s">
        <v>200</v>
      </c>
      <c r="C12" s="46">
        <f>SUM(ALTANSHIREE!AM8)</f>
        <v>1444231100</v>
      </c>
      <c r="D12" s="46">
        <f>SUM(ALTANSHIREE!AN8)</f>
        <v>1041269867.354</v>
      </c>
      <c r="E12" s="46">
        <f t="shared" ref="E12:E25" si="0">SUM(D12-C12)</f>
        <v>-402961232.64600003</v>
      </c>
      <c r="F12" s="47">
        <f t="shared" ref="F12:F25" si="1">SUM(D12/C12*100)</f>
        <v>72.098562851471627</v>
      </c>
    </row>
    <row r="13" spans="1:6" s="42" customFormat="1" ht="19.5" customHeight="1">
      <c r="A13" s="44">
        <v>3</v>
      </c>
      <c r="B13" s="45" t="s">
        <v>201</v>
      </c>
      <c r="C13" s="46">
        <f>SUM(DALANGARGALAN!AM8)</f>
        <v>2103855600</v>
      </c>
      <c r="D13" s="46">
        <f>SUM(DALANGARGALAN!AN8)</f>
        <v>969068495.21999991</v>
      </c>
      <c r="E13" s="46">
        <f t="shared" si="0"/>
        <v>-1134787104.7800002</v>
      </c>
      <c r="F13" s="47">
        <f t="shared" si="1"/>
        <v>46.061549814540498</v>
      </c>
    </row>
    <row r="14" spans="1:6" s="42" customFormat="1" ht="19.5" customHeight="1">
      <c r="A14" s="44">
        <v>4</v>
      </c>
      <c r="B14" s="45" t="s">
        <v>202</v>
      </c>
      <c r="C14" s="46">
        <f>SUM(DELGEREH!AM8)</f>
        <v>1001626400</v>
      </c>
      <c r="D14" s="46">
        <f>SUM(DELGEREH!AN8)</f>
        <v>830769955.5</v>
      </c>
      <c r="E14" s="46">
        <f t="shared" si="0"/>
        <v>-170856444.5</v>
      </c>
      <c r="F14" s="47">
        <f t="shared" si="1"/>
        <v>82.942098520965502</v>
      </c>
    </row>
    <row r="15" spans="1:6" s="42" customFormat="1" ht="19.5" customHeight="1">
      <c r="A15" s="44">
        <v>5</v>
      </c>
      <c r="B15" s="45" t="s">
        <v>203</v>
      </c>
      <c r="C15" s="46">
        <f>SUM(IHHET!AM8)</f>
        <v>1195506100</v>
      </c>
      <c r="D15" s="46">
        <f>SUM(IHHET!AN8)</f>
        <v>766442246.33000004</v>
      </c>
      <c r="E15" s="46">
        <f t="shared" si="0"/>
        <v>-429063853.66999996</v>
      </c>
      <c r="F15" s="47">
        <f t="shared" si="1"/>
        <v>64.110274830885444</v>
      </c>
    </row>
    <row r="16" spans="1:6" s="42" customFormat="1" ht="19.5" customHeight="1">
      <c r="A16" s="44">
        <v>6</v>
      </c>
      <c r="B16" s="45" t="s">
        <v>204</v>
      </c>
      <c r="C16" s="46">
        <f>SUM(MANDAX!AM8)</f>
        <v>1121911200</v>
      </c>
      <c r="D16" s="46">
        <f>SUM(MANDAX!AN8)</f>
        <v>746912203.76999998</v>
      </c>
      <c r="E16" s="46">
        <f t="shared" si="0"/>
        <v>-374998996.23000002</v>
      </c>
      <c r="F16" s="47">
        <f t="shared" si="1"/>
        <v>66.574984167196121</v>
      </c>
    </row>
    <row r="17" spans="1:6" s="42" customFormat="1" ht="19.5" customHeight="1">
      <c r="A17" s="44">
        <v>7</v>
      </c>
      <c r="B17" s="45" t="s">
        <v>205</v>
      </c>
      <c r="C17" s="46">
        <f>SUM(ORGON!AM8)</f>
        <v>1679204700</v>
      </c>
      <c r="D17" s="46">
        <f>SUM(ORGON!AN8)</f>
        <v>893945342.59000003</v>
      </c>
      <c r="E17" s="46">
        <f t="shared" si="0"/>
        <v>-785259357.40999997</v>
      </c>
      <c r="F17" s="47">
        <f t="shared" si="1"/>
        <v>53.236233949916887</v>
      </c>
    </row>
    <row r="18" spans="1:6" s="42" customFormat="1" ht="19.5" customHeight="1">
      <c r="A18" s="44">
        <v>8</v>
      </c>
      <c r="B18" s="45" t="s">
        <v>206</v>
      </c>
      <c r="C18" s="46">
        <f>SUM(SAIXANDULAAN!AM8)</f>
        <v>1066406200</v>
      </c>
      <c r="D18" s="46">
        <f>SUM(SAIXANDULAAN!AN8)</f>
        <v>773477817.24000001</v>
      </c>
      <c r="E18" s="46">
        <f t="shared" si="0"/>
        <v>-292928382.75999999</v>
      </c>
      <c r="F18" s="47">
        <f t="shared" si="1"/>
        <v>72.531256592469177</v>
      </c>
    </row>
    <row r="19" spans="1:6" s="42" customFormat="1" ht="19.5" customHeight="1">
      <c r="A19" s="44">
        <v>9</v>
      </c>
      <c r="B19" s="45" t="s">
        <v>207</v>
      </c>
      <c r="C19" s="46">
        <f>SUM(ULAANBADRAX!AM8)</f>
        <v>1731510100</v>
      </c>
      <c r="D19" s="46">
        <f>SUM(ULAANBADRAX!AN8)</f>
        <v>1327925521.4000001</v>
      </c>
      <c r="E19" s="46">
        <f t="shared" si="0"/>
        <v>-403584578.5999999</v>
      </c>
      <c r="F19" s="47">
        <f t="shared" si="1"/>
        <v>76.691757177737514</v>
      </c>
    </row>
    <row r="20" spans="1:6" s="42" customFormat="1" ht="19.5" customHeight="1">
      <c r="A20" s="44">
        <v>10</v>
      </c>
      <c r="B20" s="45" t="s">
        <v>208</v>
      </c>
      <c r="C20" s="46">
        <f>SUM(HATANBULAG!AM8)</f>
        <v>2575288200</v>
      </c>
      <c r="D20" s="46">
        <f>SUM(HATANBULAG!AN8)</f>
        <v>1648496147.03</v>
      </c>
      <c r="E20" s="46">
        <f t="shared" si="0"/>
        <v>-926792052.97000003</v>
      </c>
      <c r="F20" s="47">
        <f t="shared" si="1"/>
        <v>64.012103462051357</v>
      </c>
    </row>
    <row r="21" spans="1:6" s="42" customFormat="1" ht="19.5" customHeight="1">
      <c r="A21" s="44">
        <v>11</v>
      </c>
      <c r="B21" s="45" t="s">
        <v>209</v>
      </c>
      <c r="C21" s="46">
        <f>SUM(HOBSGOL!AM8)</f>
        <v>1562255000</v>
      </c>
      <c r="D21" s="46">
        <f>SUM(HOBSGOL!AN8)</f>
        <v>1228556142.8200002</v>
      </c>
      <c r="E21" s="46">
        <f t="shared" si="0"/>
        <v>-333698857.17999983</v>
      </c>
      <c r="F21" s="47">
        <f t="shared" si="1"/>
        <v>78.639923880544487</v>
      </c>
    </row>
    <row r="22" spans="1:6" s="42" customFormat="1" ht="19.5" customHeight="1">
      <c r="A22" s="44">
        <v>12</v>
      </c>
      <c r="B22" s="45" t="s">
        <v>210</v>
      </c>
      <c r="C22" s="46">
        <f>SUM(ERDENE!AM8)</f>
        <v>1249930300</v>
      </c>
      <c r="D22" s="46">
        <f>SUM(ERDENE!AN8)</f>
        <v>867096942.06999993</v>
      </c>
      <c r="E22" s="46">
        <f t="shared" si="0"/>
        <v>-382833357.93000007</v>
      </c>
      <c r="F22" s="47">
        <f t="shared" si="1"/>
        <v>69.37162352732787</v>
      </c>
    </row>
    <row r="23" spans="1:6" s="42" customFormat="1" ht="19.5" customHeight="1">
      <c r="A23" s="44">
        <v>13</v>
      </c>
      <c r="B23" s="45" t="s">
        <v>211</v>
      </c>
      <c r="C23" s="46">
        <f>SUM(SAINSHAND!DJ8)</f>
        <v>7776700900</v>
      </c>
      <c r="D23" s="46">
        <f>SUM(SAINSHAND!DK8)</f>
        <v>5692650991.1699991</v>
      </c>
      <c r="E23" s="46">
        <f t="shared" si="0"/>
        <v>-2084049908.8300009</v>
      </c>
      <c r="F23" s="47">
        <f t="shared" si="1"/>
        <v>73.201362176215355</v>
      </c>
    </row>
    <row r="24" spans="1:6" s="42" customFormat="1" ht="19.5" customHeight="1">
      <c r="A24" s="44">
        <v>14</v>
      </c>
      <c r="B24" s="45" t="s">
        <v>212</v>
      </c>
      <c r="C24" s="46">
        <f>SUM('ZAMIIN UUD'!CF8)</f>
        <v>9754760800</v>
      </c>
      <c r="D24" s="46">
        <f>SUM('ZAMIIN UUD'!CG8)</f>
        <v>5035136453.6700001</v>
      </c>
      <c r="E24" s="46">
        <f t="shared" si="0"/>
        <v>-4719624346.3299999</v>
      </c>
      <c r="F24" s="47">
        <f t="shared" si="1"/>
        <v>51.617221138523462</v>
      </c>
    </row>
    <row r="25" spans="1:6" s="42" customFormat="1" ht="19.5" customHeight="1">
      <c r="A25" s="44">
        <v>15</v>
      </c>
      <c r="B25" s="45" t="s">
        <v>213</v>
      </c>
      <c r="C25" s="46">
        <f>SUM('AIMAG TOB'!BZ8)</f>
        <v>53125047600</v>
      </c>
      <c r="D25" s="46">
        <f>SUM('AIMAG TOB'!CA8)</f>
        <v>19966765926.660004</v>
      </c>
      <c r="E25" s="46">
        <f t="shared" si="0"/>
        <v>-33158281673.339996</v>
      </c>
      <c r="F25" s="47">
        <f t="shared" si="1"/>
        <v>37.584466892148264</v>
      </c>
    </row>
    <row r="26" spans="1:6" s="42" customFormat="1" ht="30" customHeight="1">
      <c r="A26" s="433" t="s">
        <v>3</v>
      </c>
      <c r="B26" s="433"/>
      <c r="C26" s="48">
        <f>SUM(C11:C25)</f>
        <v>88994724900</v>
      </c>
      <c r="D26" s="48">
        <f>SUM(D11:D25)</f>
        <v>43117052183.434006</v>
      </c>
      <c r="E26" s="48">
        <f>SUM(E11:E25)</f>
        <v>-45877672716.565994</v>
      </c>
      <c r="F26" s="49">
        <f t="shared" ref="F26" si="2">SUM(D26/C26*100)</f>
        <v>48.448997658999453</v>
      </c>
    </row>
    <row r="27" spans="1:6" s="42" customFormat="1">
      <c r="C27" s="50"/>
      <c r="D27" s="50"/>
      <c r="E27" s="74"/>
    </row>
    <row r="28" spans="1:6" s="42" customFormat="1">
      <c r="C28" s="50"/>
    </row>
    <row r="29" spans="1:6" s="42" customFormat="1">
      <c r="E29" s="29" t="s">
        <v>180</v>
      </c>
    </row>
    <row r="30" spans="1:6">
      <c r="E30" s="18" t="s">
        <v>181</v>
      </c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O107"/>
  <sheetViews>
    <sheetView zoomScaleNormal="100" workbookViewId="0">
      <pane xSplit="2" ySplit="10" topLeftCell="C53" activePane="bottomRight" state="frozen"/>
      <selection pane="topRight" activeCell="C1" sqref="C1"/>
      <selection pane="bottomLeft" activeCell="A11" sqref="A11"/>
      <selection pane="bottomRight" activeCell="C60" sqref="C60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13" customWidth="1"/>
    <col min="42" max="16384" width="9.140625" style="32"/>
  </cols>
  <sheetData>
    <row r="1" spans="1:41" ht="12.75">
      <c r="A1" s="4"/>
      <c r="B1" s="4"/>
      <c r="C1" s="112"/>
      <c r="D1" s="112"/>
    </row>
    <row r="3" spans="1:41">
      <c r="B3" s="439" t="s">
        <v>281</v>
      </c>
      <c r="C3" s="439"/>
      <c r="D3" s="439"/>
      <c r="E3" s="439"/>
      <c r="F3" s="439"/>
    </row>
    <row r="4" spans="1:41">
      <c r="AO4" s="113">
        <f>SUM(AO12+AO13+AO14+AO15+AO16+AO17+AO24+AO25+AO26+AO27+AO29+AO30+AO31+AO32+AO33+AO34+AO36+AO37+AO38+AO40+AO41+AO42+AO43+AO45+AO46+AO47+AO49+AO50+AO51+AO52+AO53+AO54+AO55+AO56+AO57+AO59+AO60+AO67+AO68+AO70+AO71+AO72+AO73+AO74+AO76+AO77)</f>
        <v>-207491550.75</v>
      </c>
    </row>
    <row r="5" spans="1:41" ht="11.25" customHeight="1">
      <c r="A5" s="430"/>
      <c r="B5" s="41" t="s">
        <v>80</v>
      </c>
      <c r="C5" s="407" t="s">
        <v>81</v>
      </c>
      <c r="D5" s="408"/>
      <c r="E5" s="408"/>
      <c r="F5" s="407" t="s">
        <v>82</v>
      </c>
      <c r="G5" s="408"/>
      <c r="H5" s="408"/>
      <c r="I5" s="407" t="s">
        <v>100</v>
      </c>
      <c r="J5" s="408"/>
      <c r="K5" s="408"/>
      <c r="L5" s="401" t="s">
        <v>105</v>
      </c>
      <c r="M5" s="401"/>
      <c r="N5" s="401"/>
      <c r="O5" s="401" t="s">
        <v>106</v>
      </c>
      <c r="P5" s="401"/>
      <c r="Q5" s="401"/>
      <c r="R5" s="407" t="s">
        <v>107</v>
      </c>
      <c r="S5" s="408"/>
      <c r="T5" s="409"/>
      <c r="U5" s="441" t="s">
        <v>121</v>
      </c>
      <c r="V5" s="442"/>
      <c r="W5" s="443"/>
      <c r="X5" s="407" t="s">
        <v>166</v>
      </c>
      <c r="Y5" s="408"/>
      <c r="Z5" s="409"/>
      <c r="AA5" s="440" t="s">
        <v>164</v>
      </c>
      <c r="AB5" s="440"/>
      <c r="AC5" s="440"/>
      <c r="AD5" s="407" t="s">
        <v>167</v>
      </c>
      <c r="AE5" s="408"/>
      <c r="AF5" s="409"/>
      <c r="AG5" s="407" t="s">
        <v>168</v>
      </c>
      <c r="AH5" s="408"/>
      <c r="AI5" s="409"/>
      <c r="AJ5" s="401" t="s">
        <v>165</v>
      </c>
      <c r="AK5" s="401"/>
      <c r="AL5" s="401"/>
      <c r="AM5" s="401" t="s">
        <v>3</v>
      </c>
      <c r="AN5" s="401"/>
      <c r="AO5" s="401"/>
    </row>
    <row r="6" spans="1:41" s="52" customFormat="1">
      <c r="A6" s="430"/>
      <c r="B6" s="41" t="s">
        <v>79</v>
      </c>
      <c r="C6" s="100" t="s">
        <v>114</v>
      </c>
      <c r="D6" s="100" t="s">
        <v>115</v>
      </c>
      <c r="E6" s="100" t="s">
        <v>116</v>
      </c>
      <c r="F6" s="100" t="s">
        <v>114</v>
      </c>
      <c r="G6" s="100" t="s">
        <v>115</v>
      </c>
      <c r="H6" s="100" t="s">
        <v>116</v>
      </c>
      <c r="I6" s="100" t="s">
        <v>114</v>
      </c>
      <c r="J6" s="100" t="s">
        <v>115</v>
      </c>
      <c r="K6" s="100" t="s">
        <v>116</v>
      </c>
      <c r="L6" s="100" t="s">
        <v>114</v>
      </c>
      <c r="M6" s="100" t="s">
        <v>115</v>
      </c>
      <c r="N6" s="100" t="s">
        <v>116</v>
      </c>
      <c r="O6" s="100" t="s">
        <v>114</v>
      </c>
      <c r="P6" s="100" t="s">
        <v>115</v>
      </c>
      <c r="Q6" s="100" t="s">
        <v>116</v>
      </c>
      <c r="R6" s="100" t="s">
        <v>114</v>
      </c>
      <c r="S6" s="100" t="s">
        <v>115</v>
      </c>
      <c r="T6" s="100" t="s">
        <v>116</v>
      </c>
      <c r="U6" s="99" t="s">
        <v>114</v>
      </c>
      <c r="V6" s="99" t="s">
        <v>115</v>
      </c>
      <c r="W6" s="99" t="s">
        <v>116</v>
      </c>
      <c r="X6" s="100" t="s">
        <v>114</v>
      </c>
      <c r="Y6" s="100" t="s">
        <v>115</v>
      </c>
      <c r="Z6" s="100" t="s">
        <v>116</v>
      </c>
      <c r="AA6" s="99" t="s">
        <v>114</v>
      </c>
      <c r="AB6" s="99" t="s">
        <v>115</v>
      </c>
      <c r="AC6" s="99" t="s">
        <v>116</v>
      </c>
      <c r="AD6" s="100" t="s">
        <v>114</v>
      </c>
      <c r="AE6" s="100" t="s">
        <v>115</v>
      </c>
      <c r="AF6" s="100" t="s">
        <v>116</v>
      </c>
      <c r="AG6" s="100" t="s">
        <v>114</v>
      </c>
      <c r="AH6" s="100" t="s">
        <v>115</v>
      </c>
      <c r="AI6" s="100" t="s">
        <v>116</v>
      </c>
      <c r="AJ6" s="100" t="s">
        <v>114</v>
      </c>
      <c r="AK6" s="100" t="s">
        <v>115</v>
      </c>
      <c r="AL6" s="100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>
      <c r="A7" s="437" t="s">
        <v>122</v>
      </c>
      <c r="B7" s="438"/>
      <c r="C7" s="83"/>
      <c r="D7" s="83">
        <f>SUM(C7+D79-D8)</f>
        <v>23239918</v>
      </c>
      <c r="E7" s="87">
        <f>SUM(D7-C7)</f>
        <v>23239918</v>
      </c>
      <c r="F7" s="83"/>
      <c r="G7" s="83">
        <f>SUM(F7+G79-G8)</f>
        <v>28171853.170000017</v>
      </c>
      <c r="H7" s="87">
        <f>SUM(G7-F7)</f>
        <v>28171853.170000017</v>
      </c>
      <c r="I7" s="83"/>
      <c r="J7" s="83">
        <f>SUM(I7+J79-J8)</f>
        <v>9176304.1000000015</v>
      </c>
      <c r="K7" s="87">
        <f>SUM(J7-I7)</f>
        <v>9176304.1000000015</v>
      </c>
      <c r="L7" s="83"/>
      <c r="M7" s="83">
        <f>SUM(L7+M79-M8)</f>
        <v>3934897.0099999979</v>
      </c>
      <c r="N7" s="87">
        <f>SUM(M7-L7)</f>
        <v>3934897.0099999979</v>
      </c>
      <c r="O7" s="83"/>
      <c r="P7" s="83">
        <f>SUM(O7+P79-P8)</f>
        <v>82681.090000003576</v>
      </c>
      <c r="Q7" s="87">
        <f>SUM(P7-O7)</f>
        <v>82681.090000003576</v>
      </c>
      <c r="R7" s="83"/>
      <c r="S7" s="83">
        <f>SUM(R7+S79-S8)</f>
        <v>5361571.0199999996</v>
      </c>
      <c r="T7" s="87">
        <f>SUM(S7-R7)</f>
        <v>5361571.0199999996</v>
      </c>
      <c r="U7" s="92">
        <f>SUM(C7+F7+I7+L7+O7+R7)</f>
        <v>0</v>
      </c>
      <c r="V7" s="92">
        <f t="shared" ref="V7:W22" si="0">SUM(D7+G7+J7+M7+P7+S7)</f>
        <v>69967224.390000015</v>
      </c>
      <c r="W7" s="92">
        <f t="shared" si="0"/>
        <v>69967224.390000015</v>
      </c>
      <c r="X7" s="83"/>
      <c r="Y7" s="83">
        <f>SUM(X7+Y79-Y8)</f>
        <v>125690794.31999993</v>
      </c>
      <c r="Z7" s="87">
        <v>0</v>
      </c>
      <c r="AA7" s="92">
        <f>SUM(X7)</f>
        <v>0</v>
      </c>
      <c r="AB7" s="92">
        <f>SUM(Y7)</f>
        <v>125690794.31999993</v>
      </c>
      <c r="AC7" s="92">
        <f t="shared" ref="AC7:AC11" si="1">SUM(Z7)</f>
        <v>0</v>
      </c>
      <c r="AD7" s="83"/>
      <c r="AE7" s="83">
        <f>SUM(AD7+AE79-AE8)</f>
        <v>67514601.030000001</v>
      </c>
      <c r="AF7" s="87">
        <v>0</v>
      </c>
      <c r="AG7" s="83"/>
      <c r="AH7" s="83">
        <f>SUM(AG7+AH79-AH8)</f>
        <v>56581178</v>
      </c>
      <c r="AI7" s="87">
        <v>0</v>
      </c>
      <c r="AJ7" s="92">
        <f t="shared" ref="AJ7:AL22" si="2">SUM(AD7+AG7)</f>
        <v>0</v>
      </c>
      <c r="AK7" s="92">
        <f t="shared" si="2"/>
        <v>124095779.03</v>
      </c>
      <c r="AL7" s="92">
        <f t="shared" si="2"/>
        <v>0</v>
      </c>
      <c r="AM7" s="92">
        <f>SUM(U7+AA7+AJ7)</f>
        <v>0</v>
      </c>
      <c r="AN7" s="92">
        <f t="shared" ref="AN7:AO22" si="3">SUM(V7+AB7+AK7)</f>
        <v>319753797.73999995</v>
      </c>
      <c r="AO7" s="92">
        <f t="shared" si="3"/>
        <v>69967224.390000015</v>
      </c>
    </row>
    <row r="8" spans="1:41">
      <c r="A8" s="57">
        <v>1</v>
      </c>
      <c r="B8" s="58" t="s">
        <v>4</v>
      </c>
      <c r="C8" s="88">
        <f>SUM(C9+C75)</f>
        <v>107414300</v>
      </c>
      <c r="D8" s="88">
        <f>SUM(D9+D75)</f>
        <v>77424782</v>
      </c>
      <c r="E8" s="88">
        <f>D8-C8</f>
        <v>-29989518</v>
      </c>
      <c r="F8" s="88">
        <f>SUM(F9+F75)</f>
        <v>536132600</v>
      </c>
      <c r="G8" s="88">
        <f>SUM(G9+G75)</f>
        <v>504983034.82999998</v>
      </c>
      <c r="H8" s="88">
        <f>G8-F8</f>
        <v>-31149565.170000017</v>
      </c>
      <c r="I8" s="88">
        <f>SUM(I9+I75)</f>
        <v>68498000</v>
      </c>
      <c r="J8" s="88">
        <f>SUM(J9+J75)</f>
        <v>59321695.899999999</v>
      </c>
      <c r="K8" s="88">
        <f>J8-I8</f>
        <v>-9176304.1000000015</v>
      </c>
      <c r="L8" s="88">
        <f>SUM(L9+L75)</f>
        <v>41196000</v>
      </c>
      <c r="M8" s="88">
        <f>SUM(M9+M75)</f>
        <v>37261102.990000002</v>
      </c>
      <c r="N8" s="88">
        <f>M8-L8</f>
        <v>-3934897.0099999979</v>
      </c>
      <c r="O8" s="88">
        <f>SUM(O9+O75)</f>
        <v>160154900</v>
      </c>
      <c r="P8" s="88">
        <f>SUM(P9+P75)</f>
        <v>160072218.91</v>
      </c>
      <c r="Q8" s="88">
        <f>P8-O8</f>
        <v>-82681.090000003576</v>
      </c>
      <c r="R8" s="88">
        <f>SUM(R9+R75)</f>
        <v>37272000</v>
      </c>
      <c r="S8" s="88">
        <f>SUM(S9+S75)</f>
        <v>31910428.98</v>
      </c>
      <c r="T8" s="88">
        <f>S8-R8</f>
        <v>-5361571.0199999996</v>
      </c>
      <c r="U8" s="90">
        <f t="shared" ref="U8:W50" si="4">SUM(C8+F8+I8+L8+O8+R8)</f>
        <v>950667800</v>
      </c>
      <c r="V8" s="90">
        <f t="shared" si="0"/>
        <v>870973263.6099999</v>
      </c>
      <c r="W8" s="90">
        <f t="shared" si="0"/>
        <v>-79694536.390000001</v>
      </c>
      <c r="X8" s="88">
        <f>SUM(X9+X75)</f>
        <v>546700000</v>
      </c>
      <c r="Y8" s="88">
        <f>SUM(Y9+Y75)</f>
        <v>456624439</v>
      </c>
      <c r="Z8" s="88">
        <f>Y8-X8</f>
        <v>-90075561</v>
      </c>
      <c r="AA8" s="90">
        <f t="shared" ref="AA8:AB11" si="5">SUM(X8)</f>
        <v>546700000</v>
      </c>
      <c r="AB8" s="90">
        <f t="shared" si="5"/>
        <v>456624439</v>
      </c>
      <c r="AC8" s="90">
        <f t="shared" si="1"/>
        <v>-90075561</v>
      </c>
      <c r="AD8" s="88">
        <f>SUM(AD9+AD75)</f>
        <v>56449700</v>
      </c>
      <c r="AE8" s="88">
        <f>SUM(AE9+AE75)</f>
        <v>940428</v>
      </c>
      <c r="AF8" s="88">
        <f>AE8-AD8</f>
        <v>-55509272</v>
      </c>
      <c r="AG8" s="88">
        <f>SUM(AG9+AG75)</f>
        <v>52673200</v>
      </c>
      <c r="AH8" s="88">
        <f>SUM(AH9+AH75)</f>
        <v>0</v>
      </c>
      <c r="AI8" s="88">
        <f>AH8-AG8</f>
        <v>-52673200</v>
      </c>
      <c r="AJ8" s="92">
        <f t="shared" si="2"/>
        <v>109122900</v>
      </c>
      <c r="AK8" s="92">
        <f t="shared" si="2"/>
        <v>940428</v>
      </c>
      <c r="AL8" s="92">
        <f t="shared" si="2"/>
        <v>-108182472</v>
      </c>
      <c r="AM8" s="163">
        <f t="shared" ref="AM8:AO74" si="6">SUM(U8+AA8+AJ8)</f>
        <v>1606490700</v>
      </c>
      <c r="AN8" s="90">
        <f t="shared" si="3"/>
        <v>1328538130.6099999</v>
      </c>
      <c r="AO8" s="90">
        <f t="shared" si="3"/>
        <v>-277952569.38999999</v>
      </c>
    </row>
    <row r="9" spans="1:41">
      <c r="A9" s="57">
        <v>2</v>
      </c>
      <c r="B9" s="58" t="s">
        <v>5</v>
      </c>
      <c r="C9" s="88">
        <f>SUM(C10+C63+C66)</f>
        <v>107414300</v>
      </c>
      <c r="D9" s="88">
        <f t="shared" ref="D9:AH9" si="7">SUM(D10+D63+D66)</f>
        <v>77424782</v>
      </c>
      <c r="E9" s="88">
        <f t="shared" ref="E9:E75" si="8">D9-C9</f>
        <v>-29989518</v>
      </c>
      <c r="F9" s="88">
        <f t="shared" si="7"/>
        <v>536132600</v>
      </c>
      <c r="G9" s="88">
        <f t="shared" si="7"/>
        <v>504983034.82999998</v>
      </c>
      <c r="H9" s="88">
        <f t="shared" ref="H9:H75" si="9">G9-F9</f>
        <v>-31149565.170000017</v>
      </c>
      <c r="I9" s="88">
        <f t="shared" si="7"/>
        <v>68498000</v>
      </c>
      <c r="J9" s="88">
        <f t="shared" si="7"/>
        <v>59321695.899999999</v>
      </c>
      <c r="K9" s="88">
        <f t="shared" ref="K9:K75" si="10">J9-I9</f>
        <v>-9176304.1000000015</v>
      </c>
      <c r="L9" s="88">
        <f t="shared" si="7"/>
        <v>41196000</v>
      </c>
      <c r="M9" s="88">
        <f t="shared" si="7"/>
        <v>37261102.990000002</v>
      </c>
      <c r="N9" s="88">
        <f t="shared" ref="N9:N75" si="11">M9-L9</f>
        <v>-3934897.0099999979</v>
      </c>
      <c r="O9" s="88">
        <f t="shared" si="7"/>
        <v>160154900</v>
      </c>
      <c r="P9" s="88">
        <f t="shared" si="7"/>
        <v>160072218.91</v>
      </c>
      <c r="Q9" s="88">
        <f t="shared" ref="Q9:Q75" si="12">P9-O9</f>
        <v>-82681.090000003576</v>
      </c>
      <c r="R9" s="88">
        <f t="shared" si="7"/>
        <v>37272000</v>
      </c>
      <c r="S9" s="88">
        <f t="shared" si="7"/>
        <v>31910428.98</v>
      </c>
      <c r="T9" s="88">
        <f t="shared" ref="T9:T75" si="13">S9-R9</f>
        <v>-5361571.0199999996</v>
      </c>
      <c r="U9" s="90">
        <f t="shared" si="4"/>
        <v>950667800</v>
      </c>
      <c r="V9" s="90">
        <f t="shared" si="0"/>
        <v>870973263.6099999</v>
      </c>
      <c r="W9" s="90">
        <f t="shared" si="0"/>
        <v>-79694536.390000001</v>
      </c>
      <c r="X9" s="88">
        <f t="shared" si="7"/>
        <v>546700000</v>
      </c>
      <c r="Y9" s="88">
        <f t="shared" si="7"/>
        <v>456624439</v>
      </c>
      <c r="Z9" s="88">
        <f t="shared" ref="Z9:Z75" si="14">Y9-X9</f>
        <v>-90075561</v>
      </c>
      <c r="AA9" s="90">
        <f t="shared" si="5"/>
        <v>546700000</v>
      </c>
      <c r="AB9" s="90">
        <f t="shared" si="5"/>
        <v>456624439</v>
      </c>
      <c r="AC9" s="90">
        <f>SUM(Z9)</f>
        <v>-90075561</v>
      </c>
      <c r="AD9" s="88">
        <f t="shared" si="7"/>
        <v>56449700</v>
      </c>
      <c r="AE9" s="88">
        <f t="shared" si="7"/>
        <v>940428</v>
      </c>
      <c r="AF9" s="88">
        <f t="shared" ref="AF9:AF75" si="15">AE9-AD9</f>
        <v>-55509272</v>
      </c>
      <c r="AG9" s="88">
        <f t="shared" si="7"/>
        <v>52673200</v>
      </c>
      <c r="AH9" s="88">
        <f t="shared" si="7"/>
        <v>0</v>
      </c>
      <c r="AI9" s="88">
        <f t="shared" ref="AI9:AI75" si="16">AH9-AG9</f>
        <v>-52673200</v>
      </c>
      <c r="AJ9" s="92">
        <f t="shared" si="2"/>
        <v>109122900</v>
      </c>
      <c r="AK9" s="92">
        <f t="shared" si="2"/>
        <v>940428</v>
      </c>
      <c r="AL9" s="92">
        <f t="shared" si="2"/>
        <v>-108182472</v>
      </c>
      <c r="AM9" s="90">
        <f>SUM(U9+AA9+AJ9+AM61)</f>
        <v>1606490700</v>
      </c>
      <c r="AN9" s="90">
        <f t="shared" ref="AN9:AO9" si="17">SUM(V9+AB9+AK9+AN61)</f>
        <v>1328538130.6099999</v>
      </c>
      <c r="AO9" s="90">
        <f t="shared" si="17"/>
        <v>-277952569.38999999</v>
      </c>
    </row>
    <row r="10" spans="1:41">
      <c r="A10" s="57">
        <v>3</v>
      </c>
      <c r="B10" s="58" t="s">
        <v>6</v>
      </c>
      <c r="C10" s="88">
        <f>SUM(C11+C17+C23+C28+C35+C39+C44+C48+C58)</f>
        <v>106814300</v>
      </c>
      <c r="D10" s="88">
        <f t="shared" ref="D10:AH10" si="18">SUM(D11+D17+D23+D28+D35+D39+D44+D48+D58)</f>
        <v>77424782</v>
      </c>
      <c r="E10" s="88">
        <f t="shared" si="8"/>
        <v>-29389518</v>
      </c>
      <c r="F10" s="88">
        <f t="shared" si="18"/>
        <v>536132600</v>
      </c>
      <c r="G10" s="88">
        <f t="shared" si="18"/>
        <v>504983034.82999998</v>
      </c>
      <c r="H10" s="88">
        <f t="shared" si="9"/>
        <v>-31149565.170000017</v>
      </c>
      <c r="I10" s="88">
        <f t="shared" si="18"/>
        <v>68498000</v>
      </c>
      <c r="J10" s="88">
        <f t="shared" si="18"/>
        <v>59321695.899999999</v>
      </c>
      <c r="K10" s="88">
        <f t="shared" si="10"/>
        <v>-9176304.1000000015</v>
      </c>
      <c r="L10" s="88">
        <f t="shared" si="18"/>
        <v>41196000</v>
      </c>
      <c r="M10" s="88">
        <f>SUM(M11+M17+M23+M28+M35+M39+M44+M48+M58)</f>
        <v>37261102.990000002</v>
      </c>
      <c r="N10" s="88">
        <f t="shared" si="11"/>
        <v>-3934897.0099999979</v>
      </c>
      <c r="O10" s="88">
        <f t="shared" si="18"/>
        <v>160154900</v>
      </c>
      <c r="P10" s="88">
        <f t="shared" si="18"/>
        <v>160072218.91</v>
      </c>
      <c r="Q10" s="88">
        <f t="shared" si="12"/>
        <v>-82681.090000003576</v>
      </c>
      <c r="R10" s="88">
        <f t="shared" si="18"/>
        <v>37272000</v>
      </c>
      <c r="S10" s="88">
        <f t="shared" si="18"/>
        <v>31910428.98</v>
      </c>
      <c r="T10" s="88">
        <f t="shared" si="13"/>
        <v>-5361571.0199999996</v>
      </c>
      <c r="U10" s="90">
        <f t="shared" si="4"/>
        <v>950067800</v>
      </c>
      <c r="V10" s="90">
        <f t="shared" si="0"/>
        <v>870973263.6099999</v>
      </c>
      <c r="W10" s="90">
        <f t="shared" si="0"/>
        <v>-79094536.390000001</v>
      </c>
      <c r="X10" s="88">
        <f t="shared" si="18"/>
        <v>0</v>
      </c>
      <c r="Y10" s="88">
        <f t="shared" si="18"/>
        <v>0</v>
      </c>
      <c r="Z10" s="88">
        <f t="shared" si="14"/>
        <v>0</v>
      </c>
      <c r="AA10" s="90">
        <f t="shared" si="5"/>
        <v>0</v>
      </c>
      <c r="AB10" s="90">
        <f t="shared" si="5"/>
        <v>0</v>
      </c>
      <c r="AC10" s="90">
        <f t="shared" si="1"/>
        <v>0</v>
      </c>
      <c r="AD10" s="88">
        <f t="shared" si="18"/>
        <v>56449700</v>
      </c>
      <c r="AE10" s="88">
        <f t="shared" si="18"/>
        <v>940428</v>
      </c>
      <c r="AF10" s="88">
        <f t="shared" si="15"/>
        <v>-55509272</v>
      </c>
      <c r="AG10" s="88">
        <f t="shared" si="18"/>
        <v>52673200</v>
      </c>
      <c r="AH10" s="88">
        <f t="shared" si="18"/>
        <v>0</v>
      </c>
      <c r="AI10" s="88">
        <f t="shared" si="16"/>
        <v>-52673200</v>
      </c>
      <c r="AJ10" s="92">
        <f t="shared" si="2"/>
        <v>109122900</v>
      </c>
      <c r="AK10" s="92">
        <f t="shared" si="2"/>
        <v>940428</v>
      </c>
      <c r="AL10" s="92">
        <f t="shared" si="2"/>
        <v>-108182472</v>
      </c>
      <c r="AM10" s="90">
        <f t="shared" si="6"/>
        <v>1059190700</v>
      </c>
      <c r="AN10" s="90">
        <f t="shared" si="3"/>
        <v>871913691.6099999</v>
      </c>
      <c r="AO10" s="90">
        <f t="shared" si="3"/>
        <v>-187277008.38999999</v>
      </c>
    </row>
    <row r="11" spans="1:41">
      <c r="A11" s="57">
        <v>4</v>
      </c>
      <c r="B11" s="58" t="s">
        <v>7</v>
      </c>
      <c r="C11" s="88">
        <f t="shared" ref="C11:AH11" si="19">SUM(C12:C16)</f>
        <v>76905300</v>
      </c>
      <c r="D11" s="88">
        <f t="shared" si="19"/>
        <v>61670248</v>
      </c>
      <c r="E11" s="88">
        <f t="shared" si="8"/>
        <v>-15235052</v>
      </c>
      <c r="F11" s="88">
        <f t="shared" si="19"/>
        <v>374881200</v>
      </c>
      <c r="G11" s="88">
        <f t="shared" si="19"/>
        <v>370848462</v>
      </c>
      <c r="H11" s="88">
        <f t="shared" si="9"/>
        <v>-4032738</v>
      </c>
      <c r="I11" s="88">
        <f t="shared" si="19"/>
        <v>0</v>
      </c>
      <c r="J11" s="88">
        <f t="shared" si="19"/>
        <v>0</v>
      </c>
      <c r="K11" s="88">
        <f t="shared" si="10"/>
        <v>0</v>
      </c>
      <c r="L11" s="88">
        <f t="shared" si="19"/>
        <v>0</v>
      </c>
      <c r="M11" s="88">
        <f t="shared" si="19"/>
        <v>0</v>
      </c>
      <c r="N11" s="88">
        <f t="shared" si="11"/>
        <v>0</v>
      </c>
      <c r="O11" s="88">
        <f t="shared" si="19"/>
        <v>0</v>
      </c>
      <c r="P11" s="88">
        <f t="shared" si="19"/>
        <v>0</v>
      </c>
      <c r="Q11" s="88">
        <f t="shared" si="12"/>
        <v>0</v>
      </c>
      <c r="R11" s="88">
        <f t="shared" si="19"/>
        <v>0</v>
      </c>
      <c r="S11" s="88">
        <f t="shared" si="19"/>
        <v>0</v>
      </c>
      <c r="T11" s="88">
        <f t="shared" si="13"/>
        <v>0</v>
      </c>
      <c r="U11" s="90">
        <f t="shared" si="4"/>
        <v>451786500</v>
      </c>
      <c r="V11" s="90">
        <f t="shared" si="0"/>
        <v>432518710</v>
      </c>
      <c r="W11" s="90">
        <f t="shared" si="0"/>
        <v>-19267790</v>
      </c>
      <c r="X11" s="88">
        <f t="shared" si="19"/>
        <v>0</v>
      </c>
      <c r="Y11" s="88">
        <f t="shared" si="19"/>
        <v>0</v>
      </c>
      <c r="Z11" s="88">
        <f t="shared" si="14"/>
        <v>0</v>
      </c>
      <c r="AA11" s="90">
        <f t="shared" si="5"/>
        <v>0</v>
      </c>
      <c r="AB11" s="90">
        <f t="shared" si="5"/>
        <v>0</v>
      </c>
      <c r="AC11" s="90">
        <f t="shared" si="1"/>
        <v>0</v>
      </c>
      <c r="AD11" s="88">
        <f t="shared" si="19"/>
        <v>0</v>
      </c>
      <c r="AE11" s="88">
        <f t="shared" si="19"/>
        <v>0</v>
      </c>
      <c r="AF11" s="88">
        <f t="shared" si="15"/>
        <v>0</v>
      </c>
      <c r="AG11" s="88">
        <f t="shared" si="19"/>
        <v>0</v>
      </c>
      <c r="AH11" s="88">
        <f t="shared" si="19"/>
        <v>0</v>
      </c>
      <c r="AI11" s="88">
        <f t="shared" si="16"/>
        <v>0</v>
      </c>
      <c r="AJ11" s="92">
        <f t="shared" si="2"/>
        <v>0</v>
      </c>
      <c r="AK11" s="92">
        <f t="shared" si="2"/>
        <v>0</v>
      </c>
      <c r="AL11" s="92">
        <f t="shared" si="2"/>
        <v>0</v>
      </c>
      <c r="AM11" s="90">
        <f t="shared" si="6"/>
        <v>451786500</v>
      </c>
      <c r="AN11" s="90">
        <f t="shared" si="3"/>
        <v>432518710</v>
      </c>
      <c r="AO11" s="90">
        <f t="shared" si="3"/>
        <v>-19267790</v>
      </c>
    </row>
    <row r="12" spans="1:41" ht="12.75">
      <c r="A12" s="13">
        <v>5</v>
      </c>
      <c r="B12" s="15" t="s">
        <v>8</v>
      </c>
      <c r="C12" s="101">
        <v>27882000</v>
      </c>
      <c r="D12" s="101">
        <v>25391519</v>
      </c>
      <c r="E12" s="103"/>
      <c r="F12" s="101">
        <v>163790200</v>
      </c>
      <c r="G12" s="101">
        <v>166155168</v>
      </c>
      <c r="H12" s="103"/>
      <c r="I12" s="101"/>
      <c r="J12" s="101"/>
      <c r="K12" s="103">
        <f t="shared" si="10"/>
        <v>0</v>
      </c>
      <c r="L12" s="101"/>
      <c r="M12" s="101"/>
      <c r="N12" s="103">
        <f t="shared" si="11"/>
        <v>0</v>
      </c>
      <c r="O12" s="101"/>
      <c r="P12" s="101"/>
      <c r="Q12" s="103">
        <f t="shared" si="12"/>
        <v>0</v>
      </c>
      <c r="R12" s="101"/>
      <c r="S12" s="101"/>
      <c r="T12" s="103">
        <f t="shared" si="13"/>
        <v>0</v>
      </c>
      <c r="U12" s="91">
        <f t="shared" si="4"/>
        <v>191672200</v>
      </c>
      <c r="V12" s="91">
        <f t="shared" si="0"/>
        <v>191546687</v>
      </c>
      <c r="W12" s="91">
        <f t="shared" si="0"/>
        <v>0</v>
      </c>
      <c r="X12" s="86"/>
      <c r="Y12" s="86"/>
      <c r="Z12" s="84">
        <f t="shared" si="14"/>
        <v>0</v>
      </c>
      <c r="AA12" s="91">
        <f t="shared" ref="AA12:AB74" si="20">SUM(X12)</f>
        <v>0</v>
      </c>
      <c r="AB12" s="91">
        <f t="shared" si="20"/>
        <v>0</v>
      </c>
      <c r="AC12" s="86"/>
      <c r="AD12" s="86"/>
      <c r="AE12" s="86"/>
      <c r="AF12" s="84">
        <f t="shared" si="15"/>
        <v>0</v>
      </c>
      <c r="AG12" s="86"/>
      <c r="AH12" s="86"/>
      <c r="AI12" s="84">
        <f t="shared" si="16"/>
        <v>0</v>
      </c>
      <c r="AJ12" s="92">
        <f t="shared" si="2"/>
        <v>0</v>
      </c>
      <c r="AK12" s="92">
        <f t="shared" si="2"/>
        <v>0</v>
      </c>
      <c r="AL12" s="92">
        <f t="shared" si="2"/>
        <v>0</v>
      </c>
      <c r="AM12" s="91">
        <f t="shared" si="6"/>
        <v>191672200</v>
      </c>
      <c r="AN12" s="91">
        <f t="shared" si="3"/>
        <v>191546687</v>
      </c>
      <c r="AO12" s="91">
        <f t="shared" si="3"/>
        <v>0</v>
      </c>
    </row>
    <row r="13" spans="1:41" ht="12.75">
      <c r="A13" s="13">
        <v>6</v>
      </c>
      <c r="B13" s="15" t="s">
        <v>10</v>
      </c>
      <c r="C13" s="101">
        <v>36949800</v>
      </c>
      <c r="D13" s="101">
        <v>33488729</v>
      </c>
      <c r="E13" s="103"/>
      <c r="F13" s="101">
        <v>168123000</v>
      </c>
      <c r="G13" s="101">
        <v>162059207</v>
      </c>
      <c r="H13" s="103"/>
      <c r="I13" s="101"/>
      <c r="J13" s="101"/>
      <c r="K13" s="103">
        <f t="shared" si="10"/>
        <v>0</v>
      </c>
      <c r="L13" s="101"/>
      <c r="M13" s="101"/>
      <c r="N13" s="103">
        <f t="shared" si="11"/>
        <v>0</v>
      </c>
      <c r="O13" s="101"/>
      <c r="P13" s="101"/>
      <c r="Q13" s="103">
        <f t="shared" si="12"/>
        <v>0</v>
      </c>
      <c r="R13" s="101"/>
      <c r="S13" s="101"/>
      <c r="T13" s="103">
        <f t="shared" si="13"/>
        <v>0</v>
      </c>
      <c r="U13" s="91">
        <f t="shared" si="4"/>
        <v>205072800</v>
      </c>
      <c r="V13" s="91">
        <f t="shared" si="0"/>
        <v>195547936</v>
      </c>
      <c r="W13" s="91">
        <f t="shared" si="0"/>
        <v>0</v>
      </c>
      <c r="X13" s="86"/>
      <c r="Y13" s="86"/>
      <c r="Z13" s="84">
        <f t="shared" si="14"/>
        <v>0</v>
      </c>
      <c r="AA13" s="91">
        <f t="shared" si="20"/>
        <v>0</v>
      </c>
      <c r="AB13" s="91">
        <f t="shared" si="20"/>
        <v>0</v>
      </c>
      <c r="AC13" s="86"/>
      <c r="AD13" s="86"/>
      <c r="AE13" s="86"/>
      <c r="AF13" s="84">
        <f t="shared" si="15"/>
        <v>0</v>
      </c>
      <c r="AG13" s="86"/>
      <c r="AH13" s="86"/>
      <c r="AI13" s="84">
        <f t="shared" si="16"/>
        <v>0</v>
      </c>
      <c r="AJ13" s="92">
        <f t="shared" si="2"/>
        <v>0</v>
      </c>
      <c r="AK13" s="92">
        <f t="shared" si="2"/>
        <v>0</v>
      </c>
      <c r="AL13" s="92">
        <f t="shared" si="2"/>
        <v>0</v>
      </c>
      <c r="AM13" s="91">
        <f t="shared" si="6"/>
        <v>205072800</v>
      </c>
      <c r="AN13" s="91">
        <f t="shared" si="3"/>
        <v>195547936</v>
      </c>
      <c r="AO13" s="91">
        <f t="shared" si="3"/>
        <v>0</v>
      </c>
    </row>
    <row r="14" spans="1:41" ht="12.75">
      <c r="A14" s="13">
        <v>7</v>
      </c>
      <c r="B14" s="15" t="s">
        <v>11</v>
      </c>
      <c r="C14" s="101">
        <v>3750000</v>
      </c>
      <c r="D14" s="101">
        <v>2790000</v>
      </c>
      <c r="E14" s="103"/>
      <c r="F14" s="101">
        <v>28800000</v>
      </c>
      <c r="G14" s="101">
        <v>25270000</v>
      </c>
      <c r="H14" s="103"/>
      <c r="I14" s="101"/>
      <c r="J14" s="101"/>
      <c r="K14" s="103">
        <f t="shared" si="10"/>
        <v>0</v>
      </c>
      <c r="L14" s="101"/>
      <c r="M14" s="101"/>
      <c r="N14" s="103">
        <f t="shared" si="11"/>
        <v>0</v>
      </c>
      <c r="O14" s="101"/>
      <c r="P14" s="101"/>
      <c r="Q14" s="103">
        <f t="shared" si="12"/>
        <v>0</v>
      </c>
      <c r="R14" s="101"/>
      <c r="S14" s="101"/>
      <c r="T14" s="103">
        <f t="shared" si="13"/>
        <v>0</v>
      </c>
      <c r="U14" s="91">
        <f t="shared" si="4"/>
        <v>32550000</v>
      </c>
      <c r="V14" s="91">
        <f t="shared" si="0"/>
        <v>28060000</v>
      </c>
      <c r="W14" s="91">
        <f t="shared" si="0"/>
        <v>0</v>
      </c>
      <c r="X14" s="86"/>
      <c r="Y14" s="86"/>
      <c r="Z14" s="84">
        <f t="shared" si="14"/>
        <v>0</v>
      </c>
      <c r="AA14" s="91">
        <f t="shared" si="20"/>
        <v>0</v>
      </c>
      <c r="AB14" s="91">
        <f t="shared" si="20"/>
        <v>0</v>
      </c>
      <c r="AC14" s="86"/>
      <c r="AD14" s="86"/>
      <c r="AE14" s="86"/>
      <c r="AF14" s="84">
        <f t="shared" si="15"/>
        <v>0</v>
      </c>
      <c r="AG14" s="86"/>
      <c r="AH14" s="86"/>
      <c r="AI14" s="84">
        <f t="shared" si="16"/>
        <v>0</v>
      </c>
      <c r="AJ14" s="92">
        <f t="shared" si="2"/>
        <v>0</v>
      </c>
      <c r="AK14" s="92">
        <f t="shared" si="2"/>
        <v>0</v>
      </c>
      <c r="AL14" s="92">
        <f t="shared" si="2"/>
        <v>0</v>
      </c>
      <c r="AM14" s="91">
        <f t="shared" si="6"/>
        <v>32550000</v>
      </c>
      <c r="AN14" s="91">
        <f t="shared" si="3"/>
        <v>28060000</v>
      </c>
      <c r="AO14" s="91">
        <f t="shared" si="3"/>
        <v>0</v>
      </c>
    </row>
    <row r="15" spans="1:41" ht="12.75">
      <c r="A15" s="13">
        <v>8</v>
      </c>
      <c r="B15" s="15" t="s">
        <v>12</v>
      </c>
      <c r="C15" s="101">
        <v>8323500</v>
      </c>
      <c r="D15" s="101"/>
      <c r="E15" s="103"/>
      <c r="F15" s="101">
        <v>14168000</v>
      </c>
      <c r="G15" s="101">
        <v>17364087</v>
      </c>
      <c r="H15" s="103"/>
      <c r="I15" s="101"/>
      <c r="J15" s="101"/>
      <c r="K15" s="103">
        <f t="shared" si="10"/>
        <v>0</v>
      </c>
      <c r="L15" s="101"/>
      <c r="M15" s="101"/>
      <c r="N15" s="103">
        <f t="shared" si="11"/>
        <v>0</v>
      </c>
      <c r="O15" s="101"/>
      <c r="P15" s="101"/>
      <c r="Q15" s="103">
        <f t="shared" si="12"/>
        <v>0</v>
      </c>
      <c r="R15" s="101"/>
      <c r="S15" s="101"/>
      <c r="T15" s="103">
        <f t="shared" si="13"/>
        <v>0</v>
      </c>
      <c r="U15" s="91">
        <f t="shared" si="4"/>
        <v>22491500</v>
      </c>
      <c r="V15" s="91">
        <f t="shared" si="0"/>
        <v>17364087</v>
      </c>
      <c r="W15" s="91">
        <f t="shared" si="0"/>
        <v>0</v>
      </c>
      <c r="X15" s="86"/>
      <c r="Y15" s="86"/>
      <c r="Z15" s="84">
        <f t="shared" si="14"/>
        <v>0</v>
      </c>
      <c r="AA15" s="91">
        <f t="shared" si="20"/>
        <v>0</v>
      </c>
      <c r="AB15" s="91">
        <f t="shared" si="20"/>
        <v>0</v>
      </c>
      <c r="AC15" s="86"/>
      <c r="AD15" s="86"/>
      <c r="AE15" s="86"/>
      <c r="AF15" s="84">
        <f t="shared" si="15"/>
        <v>0</v>
      </c>
      <c r="AG15" s="86"/>
      <c r="AH15" s="86"/>
      <c r="AI15" s="84">
        <f t="shared" si="16"/>
        <v>0</v>
      </c>
      <c r="AJ15" s="92">
        <f t="shared" si="2"/>
        <v>0</v>
      </c>
      <c r="AK15" s="92">
        <f t="shared" si="2"/>
        <v>0</v>
      </c>
      <c r="AL15" s="92">
        <f t="shared" si="2"/>
        <v>0</v>
      </c>
      <c r="AM15" s="91">
        <f t="shared" si="6"/>
        <v>22491500</v>
      </c>
      <c r="AN15" s="91">
        <f t="shared" si="3"/>
        <v>17364087</v>
      </c>
      <c r="AO15" s="91">
        <f t="shared" si="3"/>
        <v>0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si="8"/>
        <v>0</v>
      </c>
      <c r="F16" s="101"/>
      <c r="G16" s="101"/>
      <c r="H16" s="103">
        <f t="shared" si="9"/>
        <v>0</v>
      </c>
      <c r="I16" s="101"/>
      <c r="J16" s="101"/>
      <c r="K16" s="103">
        <f t="shared" si="10"/>
        <v>0</v>
      </c>
      <c r="L16" s="101"/>
      <c r="M16" s="101"/>
      <c r="N16" s="103">
        <f t="shared" si="11"/>
        <v>0</v>
      </c>
      <c r="O16" s="101"/>
      <c r="P16" s="101"/>
      <c r="Q16" s="103">
        <f t="shared" si="12"/>
        <v>0</v>
      </c>
      <c r="R16" s="101"/>
      <c r="S16" s="101"/>
      <c r="T16" s="103">
        <f t="shared" si="13"/>
        <v>0</v>
      </c>
      <c r="U16" s="91">
        <f t="shared" si="4"/>
        <v>0</v>
      </c>
      <c r="V16" s="91">
        <f t="shared" si="0"/>
        <v>0</v>
      </c>
      <c r="W16" s="91">
        <f t="shared" si="0"/>
        <v>0</v>
      </c>
      <c r="X16" s="86"/>
      <c r="Y16" s="86"/>
      <c r="Z16" s="84">
        <f t="shared" si="14"/>
        <v>0</v>
      </c>
      <c r="AA16" s="91">
        <f t="shared" si="20"/>
        <v>0</v>
      </c>
      <c r="AB16" s="91">
        <f t="shared" si="20"/>
        <v>0</v>
      </c>
      <c r="AC16" s="86"/>
      <c r="AD16" s="86"/>
      <c r="AE16" s="86"/>
      <c r="AF16" s="84">
        <f t="shared" si="15"/>
        <v>0</v>
      </c>
      <c r="AG16" s="86"/>
      <c r="AH16" s="86"/>
      <c r="AI16" s="84">
        <f t="shared" si="16"/>
        <v>0</v>
      </c>
      <c r="AJ16" s="92">
        <f t="shared" si="2"/>
        <v>0</v>
      </c>
      <c r="AK16" s="92">
        <f t="shared" si="2"/>
        <v>0</v>
      </c>
      <c r="AL16" s="92">
        <f t="shared" si="2"/>
        <v>0</v>
      </c>
      <c r="AM16" s="91">
        <f t="shared" si="6"/>
        <v>0</v>
      </c>
      <c r="AN16" s="91">
        <f t="shared" si="3"/>
        <v>0</v>
      </c>
      <c r="AO16" s="91">
        <f t="shared" si="3"/>
        <v>0</v>
      </c>
    </row>
    <row r="17" spans="1:41" ht="12.75">
      <c r="A17" s="57">
        <v>10</v>
      </c>
      <c r="B17" s="58" t="s">
        <v>16</v>
      </c>
      <c r="C17" s="102">
        <f>SUM(C18:C22)</f>
        <v>9613100</v>
      </c>
      <c r="D17" s="102">
        <f>SUM(D18:D22)</f>
        <v>7656013.9999999991</v>
      </c>
      <c r="E17" s="102">
        <f t="shared" si="8"/>
        <v>-1957086.0000000009</v>
      </c>
      <c r="F17" s="102">
        <f>SUM(F18:F22)</f>
        <v>46860200</v>
      </c>
      <c r="G17" s="102">
        <f>SUM(G18:G22)</f>
        <v>45506168.25</v>
      </c>
      <c r="H17" s="102">
        <f t="shared" si="9"/>
        <v>-1354031.75</v>
      </c>
      <c r="I17" s="102">
        <f t="shared" ref="I17:S17" si="21">SUM(I18:I22)</f>
        <v>0</v>
      </c>
      <c r="J17" s="102">
        <f t="shared" si="21"/>
        <v>0</v>
      </c>
      <c r="K17" s="102">
        <f t="shared" si="10"/>
        <v>0</v>
      </c>
      <c r="L17" s="102">
        <f t="shared" si="21"/>
        <v>0</v>
      </c>
      <c r="M17" s="102">
        <f t="shared" si="21"/>
        <v>0</v>
      </c>
      <c r="N17" s="102">
        <f t="shared" si="11"/>
        <v>0</v>
      </c>
      <c r="O17" s="102">
        <f t="shared" si="21"/>
        <v>0</v>
      </c>
      <c r="P17" s="102">
        <f t="shared" si="21"/>
        <v>0</v>
      </c>
      <c r="Q17" s="102">
        <f t="shared" si="12"/>
        <v>0</v>
      </c>
      <c r="R17" s="102">
        <f t="shared" si="21"/>
        <v>0</v>
      </c>
      <c r="S17" s="102">
        <f t="shared" si="21"/>
        <v>0</v>
      </c>
      <c r="T17" s="102">
        <f t="shared" si="13"/>
        <v>0</v>
      </c>
      <c r="U17" s="90">
        <f t="shared" si="4"/>
        <v>56473300</v>
      </c>
      <c r="V17" s="90">
        <f t="shared" si="0"/>
        <v>53162182.25</v>
      </c>
      <c r="W17" s="90">
        <f t="shared" si="0"/>
        <v>-3311117.7500000009</v>
      </c>
      <c r="X17" s="88">
        <f t="shared" ref="X17:Y17" si="22">SUM(X18:X22)</f>
        <v>0</v>
      </c>
      <c r="Y17" s="88">
        <f t="shared" si="22"/>
        <v>0</v>
      </c>
      <c r="Z17" s="88">
        <f t="shared" si="14"/>
        <v>0</v>
      </c>
      <c r="AA17" s="90">
        <f t="shared" si="20"/>
        <v>0</v>
      </c>
      <c r="AB17" s="90">
        <f t="shared" si="20"/>
        <v>0</v>
      </c>
      <c r="AC17" s="88">
        <f t="shared" ref="AC17:AE17" si="23">SUM(AC18:AC22)</f>
        <v>0</v>
      </c>
      <c r="AD17" s="88">
        <f t="shared" si="23"/>
        <v>0</v>
      </c>
      <c r="AE17" s="88">
        <f t="shared" si="23"/>
        <v>0</v>
      </c>
      <c r="AF17" s="88">
        <f t="shared" si="15"/>
        <v>0</v>
      </c>
      <c r="AG17" s="88">
        <f t="shared" ref="AG17:AH17" si="24">SUM(AG18:AG22)</f>
        <v>0</v>
      </c>
      <c r="AH17" s="88">
        <f t="shared" si="24"/>
        <v>0</v>
      </c>
      <c r="AI17" s="88">
        <f t="shared" si="16"/>
        <v>0</v>
      </c>
      <c r="AJ17" s="92">
        <f t="shared" si="2"/>
        <v>0</v>
      </c>
      <c r="AK17" s="92">
        <f t="shared" si="2"/>
        <v>0</v>
      </c>
      <c r="AL17" s="92">
        <f t="shared" si="2"/>
        <v>0</v>
      </c>
      <c r="AM17" s="90">
        <f t="shared" si="6"/>
        <v>56473300</v>
      </c>
      <c r="AN17" s="90">
        <f t="shared" si="3"/>
        <v>53162182.25</v>
      </c>
      <c r="AO17" s="90">
        <f t="shared" si="3"/>
        <v>-3311117.7500000009</v>
      </c>
    </row>
    <row r="18" spans="1:41" ht="12.75">
      <c r="A18" s="13">
        <v>11</v>
      </c>
      <c r="B18" s="15" t="s">
        <v>13</v>
      </c>
      <c r="C18" s="101">
        <v>6537000</v>
      </c>
      <c r="D18" s="101">
        <v>5253211.99</v>
      </c>
      <c r="E18" s="103"/>
      <c r="F18" s="101">
        <v>31864900</v>
      </c>
      <c r="G18" s="101">
        <v>31735280.43</v>
      </c>
      <c r="H18" s="103"/>
      <c r="I18" s="101"/>
      <c r="J18" s="101"/>
      <c r="K18" s="103">
        <f t="shared" si="10"/>
        <v>0</v>
      </c>
      <c r="L18" s="101"/>
      <c r="M18" s="101"/>
      <c r="N18" s="103">
        <f t="shared" si="11"/>
        <v>0</v>
      </c>
      <c r="O18" s="101"/>
      <c r="P18" s="101"/>
      <c r="Q18" s="103">
        <f t="shared" si="12"/>
        <v>0</v>
      </c>
      <c r="R18" s="101"/>
      <c r="S18" s="101"/>
      <c r="T18" s="103">
        <f t="shared" si="13"/>
        <v>0</v>
      </c>
      <c r="U18" s="91">
        <f t="shared" si="4"/>
        <v>38401900</v>
      </c>
      <c r="V18" s="91">
        <f t="shared" si="0"/>
        <v>36988492.420000002</v>
      </c>
      <c r="W18" s="91">
        <f t="shared" si="0"/>
        <v>0</v>
      </c>
      <c r="X18" s="86"/>
      <c r="Y18" s="86"/>
      <c r="Z18" s="84">
        <f t="shared" si="14"/>
        <v>0</v>
      </c>
      <c r="AA18" s="91">
        <f t="shared" si="20"/>
        <v>0</v>
      </c>
      <c r="AB18" s="91">
        <f t="shared" si="20"/>
        <v>0</v>
      </c>
      <c r="AC18" s="86"/>
      <c r="AD18" s="86"/>
      <c r="AE18" s="86"/>
      <c r="AF18" s="84">
        <f t="shared" si="15"/>
        <v>0</v>
      </c>
      <c r="AG18" s="86"/>
      <c r="AH18" s="86"/>
      <c r="AI18" s="84">
        <f t="shared" si="16"/>
        <v>0</v>
      </c>
      <c r="AJ18" s="92">
        <f t="shared" si="2"/>
        <v>0</v>
      </c>
      <c r="AK18" s="92">
        <f t="shared" si="2"/>
        <v>0</v>
      </c>
      <c r="AL18" s="92">
        <f t="shared" si="2"/>
        <v>0</v>
      </c>
      <c r="AM18" s="91">
        <f t="shared" si="6"/>
        <v>38401900</v>
      </c>
      <c r="AN18" s="91">
        <f t="shared" si="3"/>
        <v>36988492.420000002</v>
      </c>
      <c r="AO18" s="91">
        <f t="shared" si="3"/>
        <v>0</v>
      </c>
    </row>
    <row r="19" spans="1:41" ht="12.75">
      <c r="A19" s="13">
        <v>12</v>
      </c>
      <c r="B19" s="15" t="s">
        <v>14</v>
      </c>
      <c r="C19" s="101">
        <v>769000</v>
      </c>
      <c r="D19" s="101">
        <v>585024.93999999994</v>
      </c>
      <c r="E19" s="103"/>
      <c r="F19" s="101">
        <v>3748800</v>
      </c>
      <c r="G19" s="101">
        <v>3707032.99</v>
      </c>
      <c r="H19" s="103"/>
      <c r="I19" s="101"/>
      <c r="J19" s="101"/>
      <c r="K19" s="103">
        <f t="shared" si="10"/>
        <v>0</v>
      </c>
      <c r="L19" s="101"/>
      <c r="M19" s="101"/>
      <c r="N19" s="103">
        <f t="shared" si="11"/>
        <v>0</v>
      </c>
      <c r="O19" s="101"/>
      <c r="P19" s="101"/>
      <c r="Q19" s="103">
        <f t="shared" si="12"/>
        <v>0</v>
      </c>
      <c r="R19" s="101"/>
      <c r="S19" s="101"/>
      <c r="T19" s="103">
        <f t="shared" si="13"/>
        <v>0</v>
      </c>
      <c r="U19" s="91">
        <f t="shared" si="4"/>
        <v>4517800</v>
      </c>
      <c r="V19" s="91">
        <f t="shared" si="0"/>
        <v>4292057.93</v>
      </c>
      <c r="W19" s="91">
        <f t="shared" si="0"/>
        <v>0</v>
      </c>
      <c r="X19" s="86"/>
      <c r="Y19" s="86"/>
      <c r="Z19" s="84">
        <f t="shared" si="14"/>
        <v>0</v>
      </c>
      <c r="AA19" s="91">
        <f t="shared" si="20"/>
        <v>0</v>
      </c>
      <c r="AB19" s="91">
        <f t="shared" si="20"/>
        <v>0</v>
      </c>
      <c r="AC19" s="86"/>
      <c r="AD19" s="86"/>
      <c r="AE19" s="86"/>
      <c r="AF19" s="84">
        <f t="shared" si="15"/>
        <v>0</v>
      </c>
      <c r="AG19" s="86"/>
      <c r="AH19" s="86"/>
      <c r="AI19" s="84">
        <f t="shared" si="16"/>
        <v>0</v>
      </c>
      <c r="AJ19" s="92">
        <f t="shared" si="2"/>
        <v>0</v>
      </c>
      <c r="AK19" s="92">
        <f t="shared" si="2"/>
        <v>0</v>
      </c>
      <c r="AL19" s="92">
        <f t="shared" si="2"/>
        <v>0</v>
      </c>
      <c r="AM19" s="91">
        <f t="shared" si="6"/>
        <v>4517800</v>
      </c>
      <c r="AN19" s="91">
        <f t="shared" si="3"/>
        <v>4292057.93</v>
      </c>
      <c r="AO19" s="91">
        <f t="shared" si="3"/>
        <v>0</v>
      </c>
    </row>
    <row r="20" spans="1:41" ht="12.75">
      <c r="A20" s="13">
        <v>13</v>
      </c>
      <c r="B20" s="15" t="s">
        <v>15</v>
      </c>
      <c r="C20" s="101">
        <v>615100</v>
      </c>
      <c r="D20" s="101">
        <v>292512.46999999997</v>
      </c>
      <c r="E20" s="103"/>
      <c r="F20" s="101">
        <v>2999200</v>
      </c>
      <c r="G20" s="101">
        <v>1930962.91</v>
      </c>
      <c r="H20" s="103"/>
      <c r="I20" s="101"/>
      <c r="J20" s="101"/>
      <c r="K20" s="103">
        <f t="shared" si="10"/>
        <v>0</v>
      </c>
      <c r="L20" s="101"/>
      <c r="M20" s="101"/>
      <c r="N20" s="103">
        <f t="shared" si="11"/>
        <v>0</v>
      </c>
      <c r="O20" s="101"/>
      <c r="P20" s="101"/>
      <c r="Q20" s="103">
        <f t="shared" si="12"/>
        <v>0</v>
      </c>
      <c r="R20" s="101"/>
      <c r="S20" s="101"/>
      <c r="T20" s="103">
        <f t="shared" si="13"/>
        <v>0</v>
      </c>
      <c r="U20" s="91">
        <f t="shared" si="4"/>
        <v>3614300</v>
      </c>
      <c r="V20" s="91">
        <f t="shared" si="0"/>
        <v>2223475.38</v>
      </c>
      <c r="W20" s="91">
        <f t="shared" si="0"/>
        <v>0</v>
      </c>
      <c r="X20" s="86"/>
      <c r="Y20" s="86"/>
      <c r="Z20" s="84">
        <f t="shared" si="14"/>
        <v>0</v>
      </c>
      <c r="AA20" s="91">
        <f t="shared" si="20"/>
        <v>0</v>
      </c>
      <c r="AB20" s="91">
        <f t="shared" si="20"/>
        <v>0</v>
      </c>
      <c r="AC20" s="86"/>
      <c r="AD20" s="86"/>
      <c r="AE20" s="86"/>
      <c r="AF20" s="84">
        <f t="shared" si="15"/>
        <v>0</v>
      </c>
      <c r="AG20" s="86"/>
      <c r="AH20" s="86"/>
      <c r="AI20" s="84">
        <f t="shared" si="16"/>
        <v>0</v>
      </c>
      <c r="AJ20" s="92">
        <f t="shared" si="2"/>
        <v>0</v>
      </c>
      <c r="AK20" s="92">
        <f t="shared" si="2"/>
        <v>0</v>
      </c>
      <c r="AL20" s="92">
        <f t="shared" si="2"/>
        <v>0</v>
      </c>
      <c r="AM20" s="91">
        <f t="shared" si="6"/>
        <v>3614300</v>
      </c>
      <c r="AN20" s="91">
        <f t="shared" si="3"/>
        <v>2223475.38</v>
      </c>
      <c r="AO20" s="91">
        <f t="shared" si="3"/>
        <v>0</v>
      </c>
    </row>
    <row r="21" spans="1:41" ht="12.75">
      <c r="A21" s="13">
        <v>14</v>
      </c>
      <c r="B21" s="15" t="s">
        <v>17</v>
      </c>
      <c r="C21" s="101">
        <v>153900</v>
      </c>
      <c r="D21" s="101">
        <v>289212.46999999997</v>
      </c>
      <c r="E21" s="103"/>
      <c r="F21" s="101">
        <v>749800</v>
      </c>
      <c r="G21" s="101">
        <v>1561099.51</v>
      </c>
      <c r="H21" s="103"/>
      <c r="I21" s="101"/>
      <c r="J21" s="101"/>
      <c r="K21" s="103">
        <f t="shared" si="10"/>
        <v>0</v>
      </c>
      <c r="L21" s="101"/>
      <c r="M21" s="101"/>
      <c r="N21" s="103">
        <f t="shared" si="11"/>
        <v>0</v>
      </c>
      <c r="O21" s="101"/>
      <c r="P21" s="101"/>
      <c r="Q21" s="103">
        <f t="shared" si="12"/>
        <v>0</v>
      </c>
      <c r="R21" s="101"/>
      <c r="S21" s="101"/>
      <c r="T21" s="103">
        <f t="shared" si="13"/>
        <v>0</v>
      </c>
      <c r="U21" s="91">
        <f t="shared" si="4"/>
        <v>903700</v>
      </c>
      <c r="V21" s="91">
        <f t="shared" si="0"/>
        <v>1850311.98</v>
      </c>
      <c r="W21" s="91">
        <f t="shared" si="0"/>
        <v>0</v>
      </c>
      <c r="X21" s="86"/>
      <c r="Y21" s="86"/>
      <c r="Z21" s="84">
        <f t="shared" si="14"/>
        <v>0</v>
      </c>
      <c r="AA21" s="91">
        <f t="shared" si="20"/>
        <v>0</v>
      </c>
      <c r="AB21" s="91">
        <f t="shared" si="20"/>
        <v>0</v>
      </c>
      <c r="AC21" s="86"/>
      <c r="AD21" s="86"/>
      <c r="AE21" s="86"/>
      <c r="AF21" s="84">
        <f t="shared" si="15"/>
        <v>0</v>
      </c>
      <c r="AG21" s="86"/>
      <c r="AH21" s="86"/>
      <c r="AI21" s="84">
        <f t="shared" si="16"/>
        <v>0</v>
      </c>
      <c r="AJ21" s="92">
        <f t="shared" si="2"/>
        <v>0</v>
      </c>
      <c r="AK21" s="92">
        <f t="shared" si="2"/>
        <v>0</v>
      </c>
      <c r="AL21" s="92">
        <f t="shared" si="2"/>
        <v>0</v>
      </c>
      <c r="AM21" s="91">
        <f t="shared" si="6"/>
        <v>903700</v>
      </c>
      <c r="AN21" s="91">
        <f t="shared" si="3"/>
        <v>1850311.98</v>
      </c>
      <c r="AO21" s="91">
        <f t="shared" si="3"/>
        <v>0</v>
      </c>
    </row>
    <row r="22" spans="1:41" ht="12.75">
      <c r="A22" s="13">
        <v>15</v>
      </c>
      <c r="B22" s="15" t="s">
        <v>18</v>
      </c>
      <c r="C22" s="101">
        <v>1538100</v>
      </c>
      <c r="D22" s="101">
        <v>1236052.1299999999</v>
      </c>
      <c r="E22" s="103"/>
      <c r="F22" s="101">
        <v>7497500</v>
      </c>
      <c r="G22" s="101">
        <v>6571792.4100000001</v>
      </c>
      <c r="H22" s="103"/>
      <c r="I22" s="101"/>
      <c r="J22" s="101"/>
      <c r="K22" s="103">
        <f t="shared" si="10"/>
        <v>0</v>
      </c>
      <c r="L22" s="101"/>
      <c r="M22" s="101"/>
      <c r="N22" s="103">
        <f t="shared" si="11"/>
        <v>0</v>
      </c>
      <c r="O22" s="101"/>
      <c r="P22" s="101"/>
      <c r="Q22" s="103">
        <f t="shared" si="12"/>
        <v>0</v>
      </c>
      <c r="R22" s="101"/>
      <c r="S22" s="101"/>
      <c r="T22" s="103">
        <f t="shared" si="13"/>
        <v>0</v>
      </c>
      <c r="U22" s="91">
        <f t="shared" si="4"/>
        <v>9035600</v>
      </c>
      <c r="V22" s="91">
        <f t="shared" si="0"/>
        <v>7807844.54</v>
      </c>
      <c r="W22" s="91">
        <f t="shared" si="0"/>
        <v>0</v>
      </c>
      <c r="X22" s="86"/>
      <c r="Y22" s="86"/>
      <c r="Z22" s="84">
        <f t="shared" si="14"/>
        <v>0</v>
      </c>
      <c r="AA22" s="91">
        <f t="shared" si="20"/>
        <v>0</v>
      </c>
      <c r="AB22" s="91">
        <f t="shared" si="20"/>
        <v>0</v>
      </c>
      <c r="AC22" s="86"/>
      <c r="AD22" s="86"/>
      <c r="AE22" s="86"/>
      <c r="AF22" s="84">
        <f t="shared" si="15"/>
        <v>0</v>
      </c>
      <c r="AG22" s="86"/>
      <c r="AH22" s="86"/>
      <c r="AI22" s="84">
        <f t="shared" si="16"/>
        <v>0</v>
      </c>
      <c r="AJ22" s="92">
        <f t="shared" si="2"/>
        <v>0</v>
      </c>
      <c r="AK22" s="92">
        <f t="shared" si="2"/>
        <v>0</v>
      </c>
      <c r="AL22" s="92">
        <f t="shared" si="2"/>
        <v>0</v>
      </c>
      <c r="AM22" s="91">
        <f t="shared" si="6"/>
        <v>9035600</v>
      </c>
      <c r="AN22" s="91">
        <f t="shared" si="3"/>
        <v>7807844.54</v>
      </c>
      <c r="AO22" s="91">
        <f t="shared" si="3"/>
        <v>0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8"/>
        <v>0</v>
      </c>
      <c r="F23" s="102">
        <f>SUM(F24:F27)</f>
        <v>31344800</v>
      </c>
      <c r="G23" s="102">
        <f>SUM(G24:G27)</f>
        <v>29867476.579999998</v>
      </c>
      <c r="H23" s="102">
        <f t="shared" si="9"/>
        <v>-1477323.4200000018</v>
      </c>
      <c r="I23" s="102">
        <f t="shared" ref="I23:S23" si="25">SUM(I24:I27)</f>
        <v>66498000</v>
      </c>
      <c r="J23" s="102">
        <f t="shared" si="25"/>
        <v>57322595.899999999</v>
      </c>
      <c r="K23" s="102">
        <f t="shared" si="10"/>
        <v>-9175404.1000000015</v>
      </c>
      <c r="L23" s="102">
        <f t="shared" si="25"/>
        <v>38196000</v>
      </c>
      <c r="M23" s="102">
        <f t="shared" si="25"/>
        <v>35641102.990000002</v>
      </c>
      <c r="N23" s="102">
        <f t="shared" si="11"/>
        <v>-2554897.0099999979</v>
      </c>
      <c r="O23" s="102">
        <f t="shared" si="25"/>
        <v>157154900</v>
      </c>
      <c r="P23" s="102">
        <f t="shared" si="25"/>
        <v>157077218.91</v>
      </c>
      <c r="Q23" s="102">
        <f t="shared" si="12"/>
        <v>-77681.090000003576</v>
      </c>
      <c r="R23" s="102">
        <f t="shared" si="25"/>
        <v>32272000</v>
      </c>
      <c r="S23" s="102">
        <f t="shared" si="25"/>
        <v>27901478.98</v>
      </c>
      <c r="T23" s="102">
        <f t="shared" si="13"/>
        <v>-4370521.0199999996</v>
      </c>
      <c r="U23" s="90">
        <f t="shared" si="4"/>
        <v>325465700</v>
      </c>
      <c r="V23" s="90">
        <f t="shared" si="4"/>
        <v>307809873.36000001</v>
      </c>
      <c r="W23" s="90">
        <f t="shared" si="4"/>
        <v>-17655826.640000004</v>
      </c>
      <c r="X23" s="88">
        <f t="shared" ref="X23:Y23" si="26">SUM(X24:X27)</f>
        <v>0</v>
      </c>
      <c r="Y23" s="88">
        <f t="shared" si="26"/>
        <v>0</v>
      </c>
      <c r="Z23" s="88">
        <f t="shared" si="14"/>
        <v>0</v>
      </c>
      <c r="AA23" s="90">
        <f t="shared" si="20"/>
        <v>0</v>
      </c>
      <c r="AB23" s="90">
        <f t="shared" si="20"/>
        <v>0</v>
      </c>
      <c r="AC23" s="88">
        <f t="shared" ref="AC23:AE23" si="27">SUM(AC24:AC27)</f>
        <v>0</v>
      </c>
      <c r="AD23" s="88">
        <f t="shared" si="27"/>
        <v>0</v>
      </c>
      <c r="AE23" s="88">
        <f t="shared" si="27"/>
        <v>0</v>
      </c>
      <c r="AF23" s="88">
        <f t="shared" si="15"/>
        <v>0</v>
      </c>
      <c r="AG23" s="88">
        <f t="shared" ref="AG23:AH23" si="28">SUM(AG24:AG27)</f>
        <v>0</v>
      </c>
      <c r="AH23" s="88">
        <f t="shared" si="28"/>
        <v>0</v>
      </c>
      <c r="AI23" s="88">
        <f t="shared" si="16"/>
        <v>0</v>
      </c>
      <c r="AJ23" s="92">
        <f t="shared" ref="AJ23:AL90" si="29">SUM(AD23+AG23)</f>
        <v>0</v>
      </c>
      <c r="AK23" s="92">
        <f t="shared" si="29"/>
        <v>0</v>
      </c>
      <c r="AL23" s="92">
        <f t="shared" si="29"/>
        <v>0</v>
      </c>
      <c r="AM23" s="90">
        <f t="shared" si="6"/>
        <v>325465700</v>
      </c>
      <c r="AN23" s="90">
        <f t="shared" si="6"/>
        <v>307809873.36000001</v>
      </c>
      <c r="AO23" s="90">
        <f t="shared" si="6"/>
        <v>-17655826.640000004</v>
      </c>
    </row>
    <row r="24" spans="1:41" ht="12.75">
      <c r="A24" s="13">
        <v>17</v>
      </c>
      <c r="B24" s="1" t="s">
        <v>19</v>
      </c>
      <c r="C24" s="101"/>
      <c r="D24" s="101"/>
      <c r="E24" s="103">
        <f t="shared" si="8"/>
        <v>0</v>
      </c>
      <c r="F24" s="101">
        <v>11500200</v>
      </c>
      <c r="G24" s="101">
        <v>10981972.58</v>
      </c>
      <c r="H24" s="103"/>
      <c r="I24" s="101">
        <v>2460000</v>
      </c>
      <c r="J24" s="101">
        <v>1522015.9</v>
      </c>
      <c r="K24" s="103"/>
      <c r="L24" s="101">
        <v>5600000</v>
      </c>
      <c r="M24" s="101">
        <v>5056042.99</v>
      </c>
      <c r="N24" s="103"/>
      <c r="O24" s="101">
        <v>6480000</v>
      </c>
      <c r="P24" s="101">
        <v>7042608.9100000001</v>
      </c>
      <c r="Q24" s="103"/>
      <c r="R24" s="101">
        <v>3600000</v>
      </c>
      <c r="S24" s="101">
        <v>2460238.98</v>
      </c>
      <c r="T24" s="103"/>
      <c r="U24" s="91">
        <f t="shared" si="4"/>
        <v>29640200</v>
      </c>
      <c r="V24" s="91">
        <f t="shared" si="4"/>
        <v>27062879.359999999</v>
      </c>
      <c r="W24" s="91">
        <f t="shared" si="4"/>
        <v>0</v>
      </c>
      <c r="X24" s="89"/>
      <c r="Y24" s="89"/>
      <c r="Z24" s="84">
        <f t="shared" si="14"/>
        <v>0</v>
      </c>
      <c r="AA24" s="91">
        <f t="shared" si="20"/>
        <v>0</v>
      </c>
      <c r="AB24" s="91">
        <f t="shared" si="20"/>
        <v>0</v>
      </c>
      <c r="AC24" s="89"/>
      <c r="AD24" s="89"/>
      <c r="AE24" s="89"/>
      <c r="AF24" s="84">
        <f t="shared" si="15"/>
        <v>0</v>
      </c>
      <c r="AG24" s="89"/>
      <c r="AH24" s="89"/>
      <c r="AI24" s="84">
        <f t="shared" si="16"/>
        <v>0</v>
      </c>
      <c r="AJ24" s="92">
        <f t="shared" si="29"/>
        <v>0</v>
      </c>
      <c r="AK24" s="92">
        <f t="shared" si="29"/>
        <v>0</v>
      </c>
      <c r="AL24" s="92">
        <f t="shared" si="29"/>
        <v>0</v>
      </c>
      <c r="AM24" s="91">
        <f t="shared" si="6"/>
        <v>29640200</v>
      </c>
      <c r="AN24" s="91">
        <f t="shared" si="6"/>
        <v>27062879.359999999</v>
      </c>
      <c r="AO24" s="91">
        <f t="shared" si="6"/>
        <v>0</v>
      </c>
    </row>
    <row r="25" spans="1:41" ht="12.75">
      <c r="A25" s="13">
        <v>18</v>
      </c>
      <c r="B25" s="1" t="s">
        <v>20</v>
      </c>
      <c r="C25" s="101"/>
      <c r="D25" s="101"/>
      <c r="E25" s="103">
        <f t="shared" si="8"/>
        <v>0</v>
      </c>
      <c r="F25" s="101">
        <v>17726000</v>
      </c>
      <c r="G25" s="101">
        <v>17838040</v>
      </c>
      <c r="H25" s="103"/>
      <c r="I25" s="101">
        <v>62898000</v>
      </c>
      <c r="J25" s="101">
        <v>54781320</v>
      </c>
      <c r="K25" s="103"/>
      <c r="L25" s="101">
        <v>27200000</v>
      </c>
      <c r="M25" s="101">
        <v>27193320</v>
      </c>
      <c r="N25" s="103"/>
      <c r="O25" s="101">
        <v>143174900</v>
      </c>
      <c r="P25" s="101">
        <v>143262680</v>
      </c>
      <c r="Q25" s="103"/>
      <c r="R25" s="101">
        <v>22072000</v>
      </c>
      <c r="S25" s="101">
        <v>22080960</v>
      </c>
      <c r="T25" s="103"/>
      <c r="U25" s="91">
        <f t="shared" si="4"/>
        <v>273070900</v>
      </c>
      <c r="V25" s="91">
        <f t="shared" si="4"/>
        <v>265156320</v>
      </c>
      <c r="W25" s="91">
        <f t="shared" si="4"/>
        <v>0</v>
      </c>
      <c r="X25" s="89"/>
      <c r="Y25" s="89"/>
      <c r="Z25" s="84">
        <f t="shared" si="14"/>
        <v>0</v>
      </c>
      <c r="AA25" s="91">
        <f t="shared" si="20"/>
        <v>0</v>
      </c>
      <c r="AB25" s="91">
        <f t="shared" si="20"/>
        <v>0</v>
      </c>
      <c r="AC25" s="89"/>
      <c r="AD25" s="89"/>
      <c r="AE25" s="89"/>
      <c r="AF25" s="84">
        <f t="shared" si="15"/>
        <v>0</v>
      </c>
      <c r="AG25" s="89"/>
      <c r="AH25" s="89"/>
      <c r="AI25" s="84">
        <f t="shared" si="16"/>
        <v>0</v>
      </c>
      <c r="AJ25" s="92">
        <f t="shared" si="29"/>
        <v>0</v>
      </c>
      <c r="AK25" s="92">
        <f t="shared" si="29"/>
        <v>0</v>
      </c>
      <c r="AL25" s="92">
        <f t="shared" si="29"/>
        <v>0</v>
      </c>
      <c r="AM25" s="91">
        <f t="shared" si="6"/>
        <v>273070900</v>
      </c>
      <c r="AN25" s="91">
        <f t="shared" si="6"/>
        <v>265156320</v>
      </c>
      <c r="AO25" s="91">
        <f t="shared" si="6"/>
        <v>0</v>
      </c>
    </row>
    <row r="26" spans="1:41" ht="12.75">
      <c r="A26" s="13">
        <v>19</v>
      </c>
      <c r="B26" s="1" t="s">
        <v>21</v>
      </c>
      <c r="C26" s="101"/>
      <c r="D26" s="101"/>
      <c r="E26" s="103">
        <f t="shared" si="8"/>
        <v>0</v>
      </c>
      <c r="F26" s="101">
        <v>2118600</v>
      </c>
      <c r="G26" s="101">
        <v>1047464</v>
      </c>
      <c r="H26" s="103"/>
      <c r="I26" s="101">
        <v>1140000</v>
      </c>
      <c r="J26" s="101">
        <v>1019260</v>
      </c>
      <c r="K26" s="103"/>
      <c r="L26" s="101">
        <v>5396000</v>
      </c>
      <c r="M26" s="101">
        <v>3391740</v>
      </c>
      <c r="N26" s="103"/>
      <c r="O26" s="101">
        <v>7500000</v>
      </c>
      <c r="P26" s="101">
        <v>6771930</v>
      </c>
      <c r="Q26" s="103"/>
      <c r="R26" s="101">
        <v>6600000</v>
      </c>
      <c r="S26" s="101">
        <v>3360280</v>
      </c>
      <c r="T26" s="103"/>
      <c r="U26" s="91">
        <f t="shared" si="4"/>
        <v>22754600</v>
      </c>
      <c r="V26" s="91">
        <f t="shared" si="4"/>
        <v>15590674</v>
      </c>
      <c r="W26" s="91">
        <f t="shared" si="4"/>
        <v>0</v>
      </c>
      <c r="X26" s="89"/>
      <c r="Y26" s="89"/>
      <c r="Z26" s="84">
        <f t="shared" si="14"/>
        <v>0</v>
      </c>
      <c r="AA26" s="91">
        <f t="shared" si="20"/>
        <v>0</v>
      </c>
      <c r="AB26" s="91">
        <f t="shared" si="20"/>
        <v>0</v>
      </c>
      <c r="AC26" s="89">
        <f>Z26</f>
        <v>0</v>
      </c>
      <c r="AD26" s="89"/>
      <c r="AE26" s="89"/>
      <c r="AF26" s="84">
        <f t="shared" si="15"/>
        <v>0</v>
      </c>
      <c r="AG26" s="89"/>
      <c r="AH26" s="89"/>
      <c r="AI26" s="84">
        <f t="shared" si="16"/>
        <v>0</v>
      </c>
      <c r="AJ26" s="92">
        <f t="shared" si="29"/>
        <v>0</v>
      </c>
      <c r="AK26" s="92">
        <f t="shared" si="29"/>
        <v>0</v>
      </c>
      <c r="AL26" s="92">
        <f t="shared" si="29"/>
        <v>0</v>
      </c>
      <c r="AM26" s="91">
        <f t="shared" si="6"/>
        <v>22754600</v>
      </c>
      <c r="AN26" s="91">
        <f t="shared" si="6"/>
        <v>15590674</v>
      </c>
      <c r="AO26" s="91">
        <f t="shared" si="6"/>
        <v>0</v>
      </c>
    </row>
    <row r="27" spans="1:41" ht="12.75">
      <c r="A27" s="13">
        <v>20</v>
      </c>
      <c r="B27" s="1" t="s">
        <v>73</v>
      </c>
      <c r="C27" s="101"/>
      <c r="D27" s="101"/>
      <c r="E27" s="103">
        <f t="shared" si="8"/>
        <v>0</v>
      </c>
      <c r="F27" s="101"/>
      <c r="G27" s="101"/>
      <c r="H27" s="103">
        <f t="shared" si="9"/>
        <v>0</v>
      </c>
      <c r="I27" s="101"/>
      <c r="J27" s="101"/>
      <c r="K27" s="103">
        <f t="shared" si="10"/>
        <v>0</v>
      </c>
      <c r="L27" s="101"/>
      <c r="M27" s="101"/>
      <c r="N27" s="103">
        <f t="shared" si="11"/>
        <v>0</v>
      </c>
      <c r="O27" s="101"/>
      <c r="P27" s="101"/>
      <c r="Q27" s="103">
        <f t="shared" si="12"/>
        <v>0</v>
      </c>
      <c r="R27" s="101"/>
      <c r="S27" s="101"/>
      <c r="T27" s="103">
        <f t="shared" si="13"/>
        <v>0</v>
      </c>
      <c r="U27" s="91">
        <f t="shared" si="4"/>
        <v>0</v>
      </c>
      <c r="V27" s="91">
        <f t="shared" si="4"/>
        <v>0</v>
      </c>
      <c r="W27" s="91">
        <f t="shared" si="4"/>
        <v>0</v>
      </c>
      <c r="X27" s="89"/>
      <c r="Y27" s="89"/>
      <c r="Z27" s="84">
        <f t="shared" si="14"/>
        <v>0</v>
      </c>
      <c r="AA27" s="91">
        <f t="shared" si="20"/>
        <v>0</v>
      </c>
      <c r="AB27" s="91">
        <f t="shared" si="20"/>
        <v>0</v>
      </c>
      <c r="AC27" s="89">
        <f t="shared" ref="AC27:AC90" si="30">Z27</f>
        <v>0</v>
      </c>
      <c r="AD27" s="89"/>
      <c r="AE27" s="89"/>
      <c r="AF27" s="84">
        <f t="shared" si="15"/>
        <v>0</v>
      </c>
      <c r="AG27" s="89"/>
      <c r="AH27" s="89"/>
      <c r="AI27" s="84">
        <f t="shared" si="16"/>
        <v>0</v>
      </c>
      <c r="AJ27" s="92">
        <f t="shared" si="29"/>
        <v>0</v>
      </c>
      <c r="AK27" s="92">
        <f t="shared" si="29"/>
        <v>0</v>
      </c>
      <c r="AL27" s="92">
        <f t="shared" si="29"/>
        <v>0</v>
      </c>
      <c r="AM27" s="91">
        <f t="shared" si="6"/>
        <v>0</v>
      </c>
      <c r="AN27" s="91">
        <f t="shared" si="6"/>
        <v>0</v>
      </c>
      <c r="AO27" s="91">
        <f t="shared" si="6"/>
        <v>0</v>
      </c>
    </row>
    <row r="28" spans="1:41" ht="12.75">
      <c r="A28" s="57">
        <v>21</v>
      </c>
      <c r="B28" s="58" t="s">
        <v>35</v>
      </c>
      <c r="C28" s="102">
        <f>SUM(C29:C34)</f>
        <v>2960900</v>
      </c>
      <c r="D28" s="102">
        <f>SUM(D29:D34)</f>
        <v>784920</v>
      </c>
      <c r="E28" s="102">
        <f t="shared" si="8"/>
        <v>-2175980</v>
      </c>
      <c r="F28" s="102">
        <f>SUM(F29:F34)</f>
        <v>11643700</v>
      </c>
      <c r="G28" s="102">
        <f>SUM(G29:G34)</f>
        <v>9701050</v>
      </c>
      <c r="H28" s="102">
        <f t="shared" si="9"/>
        <v>-1942650</v>
      </c>
      <c r="I28" s="102">
        <f>SUM(I29:I34)</f>
        <v>0</v>
      </c>
      <c r="J28" s="102">
        <f>SUM(J29:J34)</f>
        <v>0</v>
      </c>
      <c r="K28" s="102">
        <f t="shared" si="10"/>
        <v>0</v>
      </c>
      <c r="L28" s="102">
        <f>SUM(L29:L34)</f>
        <v>0</v>
      </c>
      <c r="M28" s="102">
        <f>SUM(M29:M34)</f>
        <v>0</v>
      </c>
      <c r="N28" s="102">
        <f t="shared" si="11"/>
        <v>0</v>
      </c>
      <c r="O28" s="102">
        <f>SUM(O29:O34)</f>
        <v>0</v>
      </c>
      <c r="P28" s="102">
        <f>SUM(P29:P34)</f>
        <v>0</v>
      </c>
      <c r="Q28" s="102">
        <f t="shared" si="12"/>
        <v>0</v>
      </c>
      <c r="R28" s="102">
        <f>SUM(R29:R34)</f>
        <v>0</v>
      </c>
      <c r="S28" s="102">
        <f>SUM(S29:S34)</f>
        <v>0</v>
      </c>
      <c r="T28" s="102">
        <f t="shared" si="13"/>
        <v>0</v>
      </c>
      <c r="U28" s="90">
        <f t="shared" si="4"/>
        <v>14604600</v>
      </c>
      <c r="V28" s="90">
        <f t="shared" si="4"/>
        <v>10485970</v>
      </c>
      <c r="W28" s="90">
        <f t="shared" si="4"/>
        <v>-4118630</v>
      </c>
      <c r="X28" s="88">
        <f t="shared" ref="X28:Y28" si="31">SUM(X29:X34)</f>
        <v>0</v>
      </c>
      <c r="Y28" s="88">
        <f t="shared" si="31"/>
        <v>0</v>
      </c>
      <c r="Z28" s="88">
        <f t="shared" si="14"/>
        <v>0</v>
      </c>
      <c r="AA28" s="90">
        <f t="shared" si="20"/>
        <v>0</v>
      </c>
      <c r="AB28" s="90">
        <f t="shared" si="20"/>
        <v>0</v>
      </c>
      <c r="AC28" s="89">
        <f t="shared" si="30"/>
        <v>0</v>
      </c>
      <c r="AD28" s="88">
        <f t="shared" ref="AD28:AE28" si="32">SUM(AD29:AD34)</f>
        <v>0</v>
      </c>
      <c r="AE28" s="88">
        <f t="shared" si="32"/>
        <v>0</v>
      </c>
      <c r="AF28" s="88">
        <f t="shared" si="15"/>
        <v>0</v>
      </c>
      <c r="AG28" s="88">
        <f t="shared" ref="AG28:AH28" si="33">SUM(AG29:AG34)</f>
        <v>0</v>
      </c>
      <c r="AH28" s="88">
        <f t="shared" si="33"/>
        <v>0</v>
      </c>
      <c r="AI28" s="88">
        <f t="shared" si="16"/>
        <v>0</v>
      </c>
      <c r="AJ28" s="92">
        <f t="shared" si="29"/>
        <v>0</v>
      </c>
      <c r="AK28" s="92">
        <f t="shared" si="29"/>
        <v>0</v>
      </c>
      <c r="AL28" s="92">
        <f t="shared" si="29"/>
        <v>0</v>
      </c>
      <c r="AM28" s="90">
        <f t="shared" si="6"/>
        <v>14604600</v>
      </c>
      <c r="AN28" s="90">
        <f t="shared" si="6"/>
        <v>10485970</v>
      </c>
      <c r="AO28" s="90">
        <f t="shared" si="6"/>
        <v>-4118630</v>
      </c>
    </row>
    <row r="29" spans="1:41" ht="12.75">
      <c r="A29" s="13">
        <v>22</v>
      </c>
      <c r="B29" s="1" t="s">
        <v>22</v>
      </c>
      <c r="C29" s="101">
        <v>420000</v>
      </c>
      <c r="D29" s="101">
        <v>155500</v>
      </c>
      <c r="E29" s="103"/>
      <c r="F29" s="101">
        <v>1335000</v>
      </c>
      <c r="G29" s="101">
        <v>1442700</v>
      </c>
      <c r="H29" s="103"/>
      <c r="I29" s="101"/>
      <c r="J29" s="101"/>
      <c r="K29" s="103">
        <f t="shared" si="10"/>
        <v>0</v>
      </c>
      <c r="L29" s="101"/>
      <c r="M29" s="101"/>
      <c r="N29" s="103">
        <f t="shared" si="11"/>
        <v>0</v>
      </c>
      <c r="O29" s="101"/>
      <c r="P29" s="101"/>
      <c r="Q29" s="103">
        <f t="shared" si="12"/>
        <v>0</v>
      </c>
      <c r="R29" s="101"/>
      <c r="S29" s="101"/>
      <c r="T29" s="103">
        <f t="shared" si="13"/>
        <v>0</v>
      </c>
      <c r="U29" s="91">
        <f t="shared" si="4"/>
        <v>1755000</v>
      </c>
      <c r="V29" s="91">
        <f t="shared" si="4"/>
        <v>1598200</v>
      </c>
      <c r="W29" s="91">
        <f t="shared" si="4"/>
        <v>0</v>
      </c>
      <c r="X29" s="86"/>
      <c r="Y29" s="86"/>
      <c r="Z29" s="84">
        <f t="shared" si="14"/>
        <v>0</v>
      </c>
      <c r="AA29" s="91">
        <f t="shared" si="20"/>
        <v>0</v>
      </c>
      <c r="AB29" s="91">
        <f t="shared" si="20"/>
        <v>0</v>
      </c>
      <c r="AC29" s="89">
        <f t="shared" si="30"/>
        <v>0</v>
      </c>
      <c r="AD29" s="86"/>
      <c r="AE29" s="86"/>
      <c r="AF29" s="84">
        <f t="shared" si="15"/>
        <v>0</v>
      </c>
      <c r="AG29" s="86"/>
      <c r="AH29" s="86"/>
      <c r="AI29" s="84">
        <f t="shared" si="16"/>
        <v>0</v>
      </c>
      <c r="AJ29" s="92">
        <f t="shared" si="29"/>
        <v>0</v>
      </c>
      <c r="AK29" s="92">
        <f t="shared" si="29"/>
        <v>0</v>
      </c>
      <c r="AL29" s="92">
        <f t="shared" si="29"/>
        <v>0</v>
      </c>
      <c r="AM29" s="91">
        <f t="shared" si="6"/>
        <v>1755000</v>
      </c>
      <c r="AN29" s="91">
        <f t="shared" si="6"/>
        <v>1598200</v>
      </c>
      <c r="AO29" s="91">
        <f t="shared" si="6"/>
        <v>0</v>
      </c>
    </row>
    <row r="30" spans="1:41" ht="12.75">
      <c r="A30" s="13">
        <v>23</v>
      </c>
      <c r="B30" s="1" t="s">
        <v>23</v>
      </c>
      <c r="C30" s="101">
        <v>2240900</v>
      </c>
      <c r="D30" s="101">
        <v>427350</v>
      </c>
      <c r="E30" s="103"/>
      <c r="F30" s="101">
        <v>8213100</v>
      </c>
      <c r="G30" s="101">
        <v>6486600</v>
      </c>
      <c r="H30" s="103"/>
      <c r="I30" s="101"/>
      <c r="J30" s="101"/>
      <c r="K30" s="103">
        <f t="shared" si="10"/>
        <v>0</v>
      </c>
      <c r="L30" s="101"/>
      <c r="M30" s="101"/>
      <c r="N30" s="103">
        <f t="shared" si="11"/>
        <v>0</v>
      </c>
      <c r="O30" s="101"/>
      <c r="P30" s="101"/>
      <c r="Q30" s="103">
        <f t="shared" si="12"/>
        <v>0</v>
      </c>
      <c r="R30" s="101"/>
      <c r="S30" s="101"/>
      <c r="T30" s="103">
        <f t="shared" si="13"/>
        <v>0</v>
      </c>
      <c r="U30" s="91">
        <f t="shared" si="4"/>
        <v>10454000</v>
      </c>
      <c r="V30" s="91">
        <f t="shared" si="4"/>
        <v>6913950</v>
      </c>
      <c r="W30" s="91">
        <f t="shared" si="4"/>
        <v>0</v>
      </c>
      <c r="X30" s="86"/>
      <c r="Y30" s="86"/>
      <c r="Z30" s="84">
        <f t="shared" si="14"/>
        <v>0</v>
      </c>
      <c r="AA30" s="91">
        <f t="shared" si="20"/>
        <v>0</v>
      </c>
      <c r="AB30" s="91">
        <f t="shared" si="20"/>
        <v>0</v>
      </c>
      <c r="AC30" s="89">
        <f t="shared" si="30"/>
        <v>0</v>
      </c>
      <c r="AD30" s="86"/>
      <c r="AE30" s="86"/>
      <c r="AF30" s="84">
        <f t="shared" si="15"/>
        <v>0</v>
      </c>
      <c r="AG30" s="86"/>
      <c r="AH30" s="86"/>
      <c r="AI30" s="84">
        <f t="shared" si="16"/>
        <v>0</v>
      </c>
      <c r="AJ30" s="92">
        <f t="shared" si="29"/>
        <v>0</v>
      </c>
      <c r="AK30" s="92">
        <f t="shared" si="29"/>
        <v>0</v>
      </c>
      <c r="AL30" s="92">
        <f t="shared" si="29"/>
        <v>0</v>
      </c>
      <c r="AM30" s="91">
        <f t="shared" si="6"/>
        <v>10454000</v>
      </c>
      <c r="AN30" s="91">
        <f t="shared" si="6"/>
        <v>6913950</v>
      </c>
      <c r="AO30" s="91">
        <f t="shared" si="6"/>
        <v>0</v>
      </c>
    </row>
    <row r="31" spans="1:41" ht="12.75">
      <c r="A31" s="13">
        <v>24</v>
      </c>
      <c r="B31" s="1" t="s">
        <v>24</v>
      </c>
      <c r="C31" s="101">
        <v>300000</v>
      </c>
      <c r="D31" s="101">
        <v>202070</v>
      </c>
      <c r="E31" s="103"/>
      <c r="F31" s="101">
        <v>1250400</v>
      </c>
      <c r="G31" s="101">
        <v>1249950</v>
      </c>
      <c r="H31" s="103"/>
      <c r="I31" s="101"/>
      <c r="J31" s="101"/>
      <c r="K31" s="103">
        <f t="shared" si="10"/>
        <v>0</v>
      </c>
      <c r="L31" s="101"/>
      <c r="M31" s="101"/>
      <c r="N31" s="103">
        <f t="shared" si="11"/>
        <v>0</v>
      </c>
      <c r="O31" s="101"/>
      <c r="P31" s="101"/>
      <c r="Q31" s="103">
        <f t="shared" si="12"/>
        <v>0</v>
      </c>
      <c r="R31" s="101"/>
      <c r="S31" s="101"/>
      <c r="T31" s="103">
        <f t="shared" si="13"/>
        <v>0</v>
      </c>
      <c r="U31" s="91">
        <f t="shared" si="4"/>
        <v>1550400</v>
      </c>
      <c r="V31" s="91">
        <f t="shared" si="4"/>
        <v>1452020</v>
      </c>
      <c r="W31" s="91">
        <f t="shared" si="4"/>
        <v>0</v>
      </c>
      <c r="X31" s="86"/>
      <c r="Y31" s="86"/>
      <c r="Z31" s="84">
        <f t="shared" si="14"/>
        <v>0</v>
      </c>
      <c r="AA31" s="91">
        <f t="shared" si="20"/>
        <v>0</v>
      </c>
      <c r="AB31" s="91">
        <f t="shared" si="20"/>
        <v>0</v>
      </c>
      <c r="AC31" s="89">
        <f t="shared" si="30"/>
        <v>0</v>
      </c>
      <c r="AD31" s="86"/>
      <c r="AE31" s="86"/>
      <c r="AF31" s="84">
        <f t="shared" si="15"/>
        <v>0</v>
      </c>
      <c r="AG31" s="86"/>
      <c r="AH31" s="86"/>
      <c r="AI31" s="84">
        <f t="shared" si="16"/>
        <v>0</v>
      </c>
      <c r="AJ31" s="92">
        <f t="shared" si="29"/>
        <v>0</v>
      </c>
      <c r="AK31" s="92">
        <f t="shared" si="29"/>
        <v>0</v>
      </c>
      <c r="AL31" s="92">
        <f t="shared" si="29"/>
        <v>0</v>
      </c>
      <c r="AM31" s="91">
        <f t="shared" si="6"/>
        <v>1550400</v>
      </c>
      <c r="AN31" s="91">
        <f t="shared" si="6"/>
        <v>1452020</v>
      </c>
      <c r="AO31" s="91">
        <f t="shared" si="6"/>
        <v>0</v>
      </c>
    </row>
    <row r="32" spans="1:41" ht="12.75">
      <c r="A32" s="13">
        <v>25</v>
      </c>
      <c r="B32" s="1" t="s">
        <v>25</v>
      </c>
      <c r="C32" s="101"/>
      <c r="D32" s="101"/>
      <c r="E32" s="103"/>
      <c r="F32" s="101"/>
      <c r="G32" s="101"/>
      <c r="H32" s="103"/>
      <c r="I32" s="101"/>
      <c r="J32" s="101"/>
      <c r="K32" s="103">
        <f t="shared" si="10"/>
        <v>0</v>
      </c>
      <c r="L32" s="101"/>
      <c r="M32" s="101"/>
      <c r="N32" s="103">
        <f t="shared" si="11"/>
        <v>0</v>
      </c>
      <c r="O32" s="101"/>
      <c r="P32" s="101"/>
      <c r="Q32" s="103">
        <f t="shared" si="12"/>
        <v>0</v>
      </c>
      <c r="R32" s="101"/>
      <c r="S32" s="101"/>
      <c r="T32" s="103">
        <f t="shared" si="13"/>
        <v>0</v>
      </c>
      <c r="U32" s="91">
        <f t="shared" si="4"/>
        <v>0</v>
      </c>
      <c r="V32" s="91">
        <f t="shared" si="4"/>
        <v>0</v>
      </c>
      <c r="W32" s="91">
        <f t="shared" si="4"/>
        <v>0</v>
      </c>
      <c r="X32" s="86"/>
      <c r="Y32" s="86"/>
      <c r="Z32" s="84">
        <f t="shared" si="14"/>
        <v>0</v>
      </c>
      <c r="AA32" s="91">
        <f t="shared" si="20"/>
        <v>0</v>
      </c>
      <c r="AB32" s="91">
        <f t="shared" si="20"/>
        <v>0</v>
      </c>
      <c r="AC32" s="89">
        <f t="shared" si="30"/>
        <v>0</v>
      </c>
      <c r="AD32" s="86"/>
      <c r="AE32" s="86"/>
      <c r="AF32" s="84">
        <f t="shared" si="15"/>
        <v>0</v>
      </c>
      <c r="AG32" s="86"/>
      <c r="AH32" s="86"/>
      <c r="AI32" s="84">
        <f t="shared" si="16"/>
        <v>0</v>
      </c>
      <c r="AJ32" s="92">
        <f t="shared" si="29"/>
        <v>0</v>
      </c>
      <c r="AK32" s="92">
        <f t="shared" si="29"/>
        <v>0</v>
      </c>
      <c r="AL32" s="92">
        <f t="shared" si="29"/>
        <v>0</v>
      </c>
      <c r="AM32" s="91">
        <f t="shared" si="6"/>
        <v>0</v>
      </c>
      <c r="AN32" s="91">
        <f t="shared" si="6"/>
        <v>0</v>
      </c>
      <c r="AO32" s="91">
        <f t="shared" si="6"/>
        <v>0</v>
      </c>
    </row>
    <row r="33" spans="1:41" ht="12.75">
      <c r="A33" s="13">
        <v>26</v>
      </c>
      <c r="B33" s="1" t="s">
        <v>26</v>
      </c>
      <c r="C33" s="101"/>
      <c r="D33" s="101"/>
      <c r="E33" s="103"/>
      <c r="F33" s="101">
        <v>100000</v>
      </c>
      <c r="G33" s="101"/>
      <c r="H33" s="103"/>
      <c r="I33" s="101"/>
      <c r="J33" s="101"/>
      <c r="K33" s="103">
        <f t="shared" si="10"/>
        <v>0</v>
      </c>
      <c r="L33" s="101"/>
      <c r="M33" s="101"/>
      <c r="N33" s="103">
        <f t="shared" si="11"/>
        <v>0</v>
      </c>
      <c r="O33" s="101"/>
      <c r="P33" s="101"/>
      <c r="Q33" s="103">
        <f t="shared" si="12"/>
        <v>0</v>
      </c>
      <c r="R33" s="101"/>
      <c r="S33" s="101"/>
      <c r="T33" s="103">
        <f t="shared" si="13"/>
        <v>0</v>
      </c>
      <c r="U33" s="91">
        <f t="shared" si="4"/>
        <v>100000</v>
      </c>
      <c r="V33" s="91">
        <f t="shared" si="4"/>
        <v>0</v>
      </c>
      <c r="W33" s="91">
        <f t="shared" si="4"/>
        <v>0</v>
      </c>
      <c r="X33" s="86"/>
      <c r="Y33" s="86"/>
      <c r="Z33" s="84">
        <f t="shared" si="14"/>
        <v>0</v>
      </c>
      <c r="AA33" s="91">
        <f t="shared" si="20"/>
        <v>0</v>
      </c>
      <c r="AB33" s="91">
        <f t="shared" si="20"/>
        <v>0</v>
      </c>
      <c r="AC33" s="89">
        <f t="shared" si="30"/>
        <v>0</v>
      </c>
      <c r="AD33" s="86"/>
      <c r="AE33" s="86"/>
      <c r="AF33" s="84">
        <f t="shared" si="15"/>
        <v>0</v>
      </c>
      <c r="AG33" s="86"/>
      <c r="AH33" s="86"/>
      <c r="AI33" s="84">
        <f t="shared" si="16"/>
        <v>0</v>
      </c>
      <c r="AJ33" s="92">
        <f t="shared" si="29"/>
        <v>0</v>
      </c>
      <c r="AK33" s="92">
        <f t="shared" si="29"/>
        <v>0</v>
      </c>
      <c r="AL33" s="92">
        <f t="shared" si="29"/>
        <v>0</v>
      </c>
      <c r="AM33" s="91">
        <f t="shared" si="6"/>
        <v>100000</v>
      </c>
      <c r="AN33" s="91">
        <f t="shared" si="6"/>
        <v>0</v>
      </c>
      <c r="AO33" s="91">
        <f t="shared" si="6"/>
        <v>0</v>
      </c>
    </row>
    <row r="34" spans="1:41" ht="12.75">
      <c r="A34" s="13">
        <v>27</v>
      </c>
      <c r="B34" s="1" t="s">
        <v>27</v>
      </c>
      <c r="C34" s="101"/>
      <c r="D34" s="101"/>
      <c r="E34" s="103"/>
      <c r="F34" s="101">
        <v>745200</v>
      </c>
      <c r="G34" s="101">
        <v>521800</v>
      </c>
      <c r="H34" s="103"/>
      <c r="I34" s="101"/>
      <c r="J34" s="101"/>
      <c r="K34" s="103">
        <f t="shared" si="10"/>
        <v>0</v>
      </c>
      <c r="L34" s="101"/>
      <c r="M34" s="101"/>
      <c r="N34" s="103">
        <f t="shared" si="11"/>
        <v>0</v>
      </c>
      <c r="O34" s="101"/>
      <c r="P34" s="101"/>
      <c r="Q34" s="103">
        <f t="shared" si="12"/>
        <v>0</v>
      </c>
      <c r="R34" s="101"/>
      <c r="S34" s="101"/>
      <c r="T34" s="103">
        <f t="shared" si="13"/>
        <v>0</v>
      </c>
      <c r="U34" s="91">
        <f t="shared" si="4"/>
        <v>745200</v>
      </c>
      <c r="V34" s="91">
        <f t="shared" si="4"/>
        <v>521800</v>
      </c>
      <c r="W34" s="91">
        <f t="shared" si="4"/>
        <v>0</v>
      </c>
      <c r="X34" s="86"/>
      <c r="Y34" s="86"/>
      <c r="Z34" s="84">
        <f t="shared" si="14"/>
        <v>0</v>
      </c>
      <c r="AA34" s="91">
        <f t="shared" si="20"/>
        <v>0</v>
      </c>
      <c r="AB34" s="91">
        <f t="shared" si="20"/>
        <v>0</v>
      </c>
      <c r="AC34" s="89">
        <f t="shared" si="30"/>
        <v>0</v>
      </c>
      <c r="AD34" s="86"/>
      <c r="AE34" s="86"/>
      <c r="AF34" s="84">
        <f t="shared" si="15"/>
        <v>0</v>
      </c>
      <c r="AG34" s="86"/>
      <c r="AH34" s="86"/>
      <c r="AI34" s="84">
        <f t="shared" si="16"/>
        <v>0</v>
      </c>
      <c r="AJ34" s="92">
        <f t="shared" si="29"/>
        <v>0</v>
      </c>
      <c r="AK34" s="92">
        <f t="shared" si="29"/>
        <v>0</v>
      </c>
      <c r="AL34" s="92">
        <f t="shared" si="29"/>
        <v>0</v>
      </c>
      <c r="AM34" s="91">
        <f t="shared" si="6"/>
        <v>745200</v>
      </c>
      <c r="AN34" s="91">
        <f t="shared" si="6"/>
        <v>521800</v>
      </c>
      <c r="AO34" s="91">
        <f t="shared" si="6"/>
        <v>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8"/>
        <v>0</v>
      </c>
      <c r="F35" s="102">
        <f>SUM(F36:F38)</f>
        <v>400000</v>
      </c>
      <c r="G35" s="102">
        <f>SUM(G36:G38)</f>
        <v>77600</v>
      </c>
      <c r="H35" s="102">
        <f t="shared" si="9"/>
        <v>-322400</v>
      </c>
      <c r="I35" s="102">
        <f>SUM(I36:I38)</f>
        <v>0</v>
      </c>
      <c r="J35" s="102">
        <f>SUM(J36:J38)</f>
        <v>0</v>
      </c>
      <c r="K35" s="102">
        <f t="shared" si="10"/>
        <v>0</v>
      </c>
      <c r="L35" s="102">
        <f>SUM(L36:L38)</f>
        <v>0</v>
      </c>
      <c r="M35" s="102">
        <f>SUM(M36:M38)</f>
        <v>0</v>
      </c>
      <c r="N35" s="102">
        <f t="shared" si="11"/>
        <v>0</v>
      </c>
      <c r="O35" s="102">
        <f>SUM(O36:O38)</f>
        <v>0</v>
      </c>
      <c r="P35" s="102">
        <f>SUM(P36:P38)</f>
        <v>0</v>
      </c>
      <c r="Q35" s="102">
        <f t="shared" si="12"/>
        <v>0</v>
      </c>
      <c r="R35" s="102">
        <f>SUM(R36:R38)</f>
        <v>0</v>
      </c>
      <c r="S35" s="102">
        <f>SUM(S36:S38)</f>
        <v>0</v>
      </c>
      <c r="T35" s="102">
        <f t="shared" si="13"/>
        <v>0</v>
      </c>
      <c r="U35" s="90">
        <f t="shared" si="4"/>
        <v>400000</v>
      </c>
      <c r="V35" s="90">
        <f t="shared" si="4"/>
        <v>77600</v>
      </c>
      <c r="W35" s="90">
        <f t="shared" si="4"/>
        <v>-322400</v>
      </c>
      <c r="X35" s="88">
        <f t="shared" ref="X35:Y35" si="34">SUM(X36:X38)</f>
        <v>0</v>
      </c>
      <c r="Y35" s="88">
        <f t="shared" si="34"/>
        <v>0</v>
      </c>
      <c r="Z35" s="88">
        <f t="shared" si="14"/>
        <v>0</v>
      </c>
      <c r="AA35" s="90">
        <f t="shared" si="20"/>
        <v>0</v>
      </c>
      <c r="AB35" s="90">
        <f t="shared" si="20"/>
        <v>0</v>
      </c>
      <c r="AC35" s="89">
        <f t="shared" si="30"/>
        <v>0</v>
      </c>
      <c r="AD35" s="88">
        <f t="shared" ref="AD35:AE35" si="35">SUM(AD36:AD38)</f>
        <v>0</v>
      </c>
      <c r="AE35" s="88">
        <f t="shared" si="35"/>
        <v>0</v>
      </c>
      <c r="AF35" s="88">
        <f t="shared" si="15"/>
        <v>0</v>
      </c>
      <c r="AG35" s="88">
        <f t="shared" ref="AG35:AH35" si="36">SUM(AG36:AG38)</f>
        <v>0</v>
      </c>
      <c r="AH35" s="88">
        <f t="shared" si="36"/>
        <v>0</v>
      </c>
      <c r="AI35" s="88">
        <f t="shared" si="16"/>
        <v>0</v>
      </c>
      <c r="AJ35" s="92">
        <f t="shared" si="29"/>
        <v>0</v>
      </c>
      <c r="AK35" s="92">
        <f t="shared" si="29"/>
        <v>0</v>
      </c>
      <c r="AL35" s="92">
        <f t="shared" si="29"/>
        <v>0</v>
      </c>
      <c r="AM35" s="90">
        <f t="shared" si="6"/>
        <v>400000</v>
      </c>
      <c r="AN35" s="90">
        <f t="shared" si="6"/>
        <v>77600</v>
      </c>
      <c r="AO35" s="90">
        <f t="shared" si="6"/>
        <v>-322400</v>
      </c>
    </row>
    <row r="36" spans="1:41" ht="12.75">
      <c r="A36" s="13">
        <v>29</v>
      </c>
      <c r="B36" s="15" t="s">
        <v>28</v>
      </c>
      <c r="C36" s="101"/>
      <c r="D36" s="101"/>
      <c r="E36" s="103">
        <f t="shared" si="8"/>
        <v>0</v>
      </c>
      <c r="F36" s="101"/>
      <c r="G36" s="101"/>
      <c r="H36" s="103">
        <f t="shared" si="9"/>
        <v>0</v>
      </c>
      <c r="I36" s="101"/>
      <c r="J36" s="101"/>
      <c r="K36" s="103">
        <f t="shared" si="10"/>
        <v>0</v>
      </c>
      <c r="L36" s="101"/>
      <c r="M36" s="101"/>
      <c r="N36" s="103">
        <f t="shared" si="11"/>
        <v>0</v>
      </c>
      <c r="O36" s="101"/>
      <c r="P36" s="101"/>
      <c r="Q36" s="103">
        <f t="shared" si="12"/>
        <v>0</v>
      </c>
      <c r="R36" s="101"/>
      <c r="S36" s="101"/>
      <c r="T36" s="103">
        <f t="shared" si="13"/>
        <v>0</v>
      </c>
      <c r="U36" s="91">
        <f t="shared" si="4"/>
        <v>0</v>
      </c>
      <c r="V36" s="91">
        <f t="shared" si="4"/>
        <v>0</v>
      </c>
      <c r="W36" s="91">
        <f t="shared" si="4"/>
        <v>0</v>
      </c>
      <c r="X36" s="86"/>
      <c r="Y36" s="86"/>
      <c r="Z36" s="84">
        <f t="shared" si="14"/>
        <v>0</v>
      </c>
      <c r="AA36" s="91">
        <f t="shared" si="20"/>
        <v>0</v>
      </c>
      <c r="AB36" s="91">
        <f t="shared" si="20"/>
        <v>0</v>
      </c>
      <c r="AC36" s="89">
        <f t="shared" si="30"/>
        <v>0</v>
      </c>
      <c r="AD36" s="86"/>
      <c r="AE36" s="86"/>
      <c r="AF36" s="84">
        <f t="shared" si="15"/>
        <v>0</v>
      </c>
      <c r="AG36" s="86"/>
      <c r="AH36" s="86"/>
      <c r="AI36" s="84">
        <f t="shared" si="16"/>
        <v>0</v>
      </c>
      <c r="AJ36" s="92">
        <f t="shared" si="29"/>
        <v>0</v>
      </c>
      <c r="AK36" s="92">
        <f t="shared" si="29"/>
        <v>0</v>
      </c>
      <c r="AL36" s="92">
        <f t="shared" si="29"/>
        <v>0</v>
      </c>
      <c r="AM36" s="91">
        <f t="shared" si="6"/>
        <v>0</v>
      </c>
      <c r="AN36" s="91">
        <f t="shared" si="6"/>
        <v>0</v>
      </c>
      <c r="AO36" s="91">
        <f t="shared" si="6"/>
        <v>0</v>
      </c>
    </row>
    <row r="37" spans="1:41" ht="12.75">
      <c r="A37" s="13">
        <v>30</v>
      </c>
      <c r="B37" s="15" t="s">
        <v>29</v>
      </c>
      <c r="C37" s="101"/>
      <c r="D37" s="101"/>
      <c r="E37" s="103">
        <f t="shared" si="8"/>
        <v>0</v>
      </c>
      <c r="F37" s="101"/>
      <c r="G37" s="101"/>
      <c r="H37" s="103">
        <f t="shared" si="9"/>
        <v>0</v>
      </c>
      <c r="I37" s="101"/>
      <c r="J37" s="101"/>
      <c r="K37" s="103">
        <f t="shared" si="10"/>
        <v>0</v>
      </c>
      <c r="L37" s="101"/>
      <c r="M37" s="101"/>
      <c r="N37" s="103">
        <f t="shared" si="11"/>
        <v>0</v>
      </c>
      <c r="O37" s="101"/>
      <c r="P37" s="101"/>
      <c r="Q37" s="103">
        <f t="shared" si="12"/>
        <v>0</v>
      </c>
      <c r="R37" s="101"/>
      <c r="S37" s="101"/>
      <c r="T37" s="103">
        <f t="shared" si="13"/>
        <v>0</v>
      </c>
      <c r="U37" s="91">
        <f t="shared" si="4"/>
        <v>0</v>
      </c>
      <c r="V37" s="91">
        <f t="shared" si="4"/>
        <v>0</v>
      </c>
      <c r="W37" s="91">
        <f t="shared" si="4"/>
        <v>0</v>
      </c>
      <c r="X37" s="86"/>
      <c r="Y37" s="86"/>
      <c r="Z37" s="84">
        <f t="shared" si="14"/>
        <v>0</v>
      </c>
      <c r="AA37" s="91">
        <f t="shared" si="20"/>
        <v>0</v>
      </c>
      <c r="AB37" s="91">
        <f t="shared" si="20"/>
        <v>0</v>
      </c>
      <c r="AC37" s="89">
        <f t="shared" si="30"/>
        <v>0</v>
      </c>
      <c r="AD37" s="86"/>
      <c r="AE37" s="86"/>
      <c r="AF37" s="84">
        <f t="shared" si="15"/>
        <v>0</v>
      </c>
      <c r="AG37" s="86"/>
      <c r="AH37" s="86"/>
      <c r="AI37" s="84">
        <f t="shared" si="16"/>
        <v>0</v>
      </c>
      <c r="AJ37" s="92">
        <f t="shared" si="29"/>
        <v>0</v>
      </c>
      <c r="AK37" s="92">
        <f t="shared" si="29"/>
        <v>0</v>
      </c>
      <c r="AL37" s="92">
        <f t="shared" si="29"/>
        <v>0</v>
      </c>
      <c r="AM37" s="91">
        <f t="shared" si="6"/>
        <v>0</v>
      </c>
      <c r="AN37" s="91">
        <f t="shared" si="6"/>
        <v>0</v>
      </c>
      <c r="AO37" s="91">
        <f t="shared" si="6"/>
        <v>0</v>
      </c>
    </row>
    <row r="38" spans="1:41" ht="12.75">
      <c r="A38" s="13">
        <v>31</v>
      </c>
      <c r="B38" s="15" t="s">
        <v>30</v>
      </c>
      <c r="C38" s="101"/>
      <c r="D38" s="101"/>
      <c r="E38" s="103">
        <f t="shared" si="8"/>
        <v>0</v>
      </c>
      <c r="F38" s="101">
        <v>400000</v>
      </c>
      <c r="G38" s="101">
        <v>77600</v>
      </c>
      <c r="H38" s="103">
        <f t="shared" si="9"/>
        <v>-322400</v>
      </c>
      <c r="I38" s="101"/>
      <c r="J38" s="101"/>
      <c r="K38" s="103">
        <f t="shared" si="10"/>
        <v>0</v>
      </c>
      <c r="L38" s="101"/>
      <c r="M38" s="101"/>
      <c r="N38" s="103">
        <f t="shared" si="11"/>
        <v>0</v>
      </c>
      <c r="O38" s="101"/>
      <c r="P38" s="101"/>
      <c r="Q38" s="103">
        <f t="shared" si="12"/>
        <v>0</v>
      </c>
      <c r="R38" s="101"/>
      <c r="S38" s="101"/>
      <c r="T38" s="103">
        <f t="shared" si="13"/>
        <v>0</v>
      </c>
      <c r="U38" s="91">
        <f t="shared" si="4"/>
        <v>400000</v>
      </c>
      <c r="V38" s="91">
        <f t="shared" si="4"/>
        <v>77600</v>
      </c>
      <c r="W38" s="91">
        <f t="shared" si="4"/>
        <v>-322400</v>
      </c>
      <c r="X38" s="86"/>
      <c r="Y38" s="86"/>
      <c r="Z38" s="84">
        <f t="shared" si="14"/>
        <v>0</v>
      </c>
      <c r="AA38" s="91">
        <f t="shared" si="20"/>
        <v>0</v>
      </c>
      <c r="AB38" s="91">
        <f t="shared" si="20"/>
        <v>0</v>
      </c>
      <c r="AC38" s="89">
        <f t="shared" si="30"/>
        <v>0</v>
      </c>
      <c r="AD38" s="86"/>
      <c r="AE38" s="86"/>
      <c r="AF38" s="84">
        <f t="shared" si="15"/>
        <v>0</v>
      </c>
      <c r="AG38" s="86"/>
      <c r="AH38" s="86"/>
      <c r="AI38" s="84">
        <f t="shared" si="16"/>
        <v>0</v>
      </c>
      <c r="AJ38" s="92">
        <f t="shared" si="29"/>
        <v>0</v>
      </c>
      <c r="AK38" s="92">
        <f t="shared" si="29"/>
        <v>0</v>
      </c>
      <c r="AL38" s="92">
        <f t="shared" si="29"/>
        <v>0</v>
      </c>
      <c r="AM38" s="91">
        <f t="shared" si="6"/>
        <v>400000</v>
      </c>
      <c r="AN38" s="91">
        <f t="shared" si="6"/>
        <v>77600</v>
      </c>
      <c r="AO38" s="91">
        <f t="shared" si="6"/>
        <v>-322400</v>
      </c>
    </row>
    <row r="39" spans="1:41" ht="12.75">
      <c r="A39" s="57">
        <v>32</v>
      </c>
      <c r="B39" s="58" t="s">
        <v>37</v>
      </c>
      <c r="C39" s="102">
        <f>SUM(C40:C43)</f>
        <v>6250000</v>
      </c>
      <c r="D39" s="102">
        <f>SUM(D40:D43)</f>
        <v>3120000</v>
      </c>
      <c r="E39" s="102">
        <f t="shared" si="8"/>
        <v>-3130000</v>
      </c>
      <c r="F39" s="102">
        <f>SUM(F40:F43)</f>
        <v>18800000</v>
      </c>
      <c r="G39" s="102">
        <f>SUM(G40:G43)</f>
        <v>14675540</v>
      </c>
      <c r="H39" s="102">
        <f t="shared" si="9"/>
        <v>-4124460</v>
      </c>
      <c r="I39" s="102">
        <f>SUM(I40:I43)</f>
        <v>2000000</v>
      </c>
      <c r="J39" s="102">
        <f>SUM(J40:J43)</f>
        <v>1999100</v>
      </c>
      <c r="K39" s="102">
        <f t="shared" si="10"/>
        <v>-900</v>
      </c>
      <c r="L39" s="102">
        <f>SUM(L40:L43)</f>
        <v>3000000</v>
      </c>
      <c r="M39" s="102">
        <f>SUM(M40:M43)</f>
        <v>1620000</v>
      </c>
      <c r="N39" s="102">
        <f t="shared" si="11"/>
        <v>-1380000</v>
      </c>
      <c r="O39" s="102">
        <f>SUM(O40:O43)</f>
        <v>3000000</v>
      </c>
      <c r="P39" s="102">
        <f>SUM(P40:P43)</f>
        <v>2995000</v>
      </c>
      <c r="Q39" s="102">
        <f t="shared" si="12"/>
        <v>-5000</v>
      </c>
      <c r="R39" s="102">
        <f>SUM(R40:R43)</f>
        <v>5000000</v>
      </c>
      <c r="S39" s="102">
        <f>SUM(S40:S43)</f>
        <v>4008950</v>
      </c>
      <c r="T39" s="102">
        <f t="shared" si="13"/>
        <v>-991050</v>
      </c>
      <c r="U39" s="90">
        <f t="shared" si="4"/>
        <v>38050000</v>
      </c>
      <c r="V39" s="90">
        <f t="shared" si="4"/>
        <v>28418590</v>
      </c>
      <c r="W39" s="90">
        <f t="shared" si="4"/>
        <v>-9631410</v>
      </c>
      <c r="X39" s="88">
        <f t="shared" ref="X39:Y39" si="37">SUM(X40:X43)</f>
        <v>0</v>
      </c>
      <c r="Y39" s="88">
        <f t="shared" si="37"/>
        <v>0</v>
      </c>
      <c r="Z39" s="88">
        <f t="shared" si="14"/>
        <v>0</v>
      </c>
      <c r="AA39" s="90">
        <f t="shared" si="20"/>
        <v>0</v>
      </c>
      <c r="AB39" s="90">
        <f t="shared" si="20"/>
        <v>0</v>
      </c>
      <c r="AC39" s="89">
        <f t="shared" si="30"/>
        <v>0</v>
      </c>
      <c r="AD39" s="88">
        <f t="shared" ref="AD39:AE39" si="38">SUM(AD40:AD43)</f>
        <v>0</v>
      </c>
      <c r="AE39" s="88">
        <f t="shared" si="38"/>
        <v>0</v>
      </c>
      <c r="AF39" s="88">
        <f t="shared" si="15"/>
        <v>0</v>
      </c>
      <c r="AG39" s="88">
        <f t="shared" ref="AG39:AH39" si="39">SUM(AG40:AG43)</f>
        <v>0</v>
      </c>
      <c r="AH39" s="88">
        <f t="shared" si="39"/>
        <v>0</v>
      </c>
      <c r="AI39" s="88">
        <f t="shared" si="16"/>
        <v>0</v>
      </c>
      <c r="AJ39" s="92">
        <f t="shared" si="29"/>
        <v>0</v>
      </c>
      <c r="AK39" s="92">
        <f t="shared" si="29"/>
        <v>0</v>
      </c>
      <c r="AL39" s="92">
        <f t="shared" si="29"/>
        <v>0</v>
      </c>
      <c r="AM39" s="90">
        <f t="shared" si="6"/>
        <v>38050000</v>
      </c>
      <c r="AN39" s="90">
        <f t="shared" si="6"/>
        <v>28418590</v>
      </c>
      <c r="AO39" s="90">
        <f t="shared" si="6"/>
        <v>-9631410</v>
      </c>
    </row>
    <row r="40" spans="1:41" ht="12.75">
      <c r="A40" s="13">
        <v>33</v>
      </c>
      <c r="B40" s="1" t="s">
        <v>31</v>
      </c>
      <c r="C40" s="101">
        <v>3000000</v>
      </c>
      <c r="D40" s="101">
        <v>3000000</v>
      </c>
      <c r="E40" s="103"/>
      <c r="F40" s="101"/>
      <c r="G40" s="101"/>
      <c r="H40" s="103"/>
      <c r="I40" s="101"/>
      <c r="J40" s="101"/>
      <c r="K40" s="103">
        <f t="shared" si="10"/>
        <v>0</v>
      </c>
      <c r="L40" s="101"/>
      <c r="M40" s="101"/>
      <c r="N40" s="103">
        <f t="shared" si="11"/>
        <v>0</v>
      </c>
      <c r="O40" s="101"/>
      <c r="P40" s="101"/>
      <c r="Q40" s="103">
        <f t="shared" si="12"/>
        <v>0</v>
      </c>
      <c r="R40" s="101"/>
      <c r="S40" s="101"/>
      <c r="T40" s="103">
        <f t="shared" si="13"/>
        <v>0</v>
      </c>
      <c r="U40" s="91">
        <f t="shared" si="4"/>
        <v>3000000</v>
      </c>
      <c r="V40" s="91">
        <f t="shared" si="4"/>
        <v>3000000</v>
      </c>
      <c r="W40" s="91">
        <f t="shared" si="4"/>
        <v>0</v>
      </c>
      <c r="X40" s="86"/>
      <c r="Y40" s="86"/>
      <c r="Z40" s="84">
        <f t="shared" si="14"/>
        <v>0</v>
      </c>
      <c r="AA40" s="91">
        <f t="shared" si="20"/>
        <v>0</v>
      </c>
      <c r="AB40" s="91">
        <f t="shared" si="20"/>
        <v>0</v>
      </c>
      <c r="AC40" s="89">
        <f t="shared" si="30"/>
        <v>0</v>
      </c>
      <c r="AD40" s="86"/>
      <c r="AE40" s="86"/>
      <c r="AF40" s="84">
        <f t="shared" si="15"/>
        <v>0</v>
      </c>
      <c r="AG40" s="86"/>
      <c r="AH40" s="86"/>
      <c r="AI40" s="84">
        <f t="shared" si="16"/>
        <v>0</v>
      </c>
      <c r="AJ40" s="92">
        <f t="shared" si="29"/>
        <v>0</v>
      </c>
      <c r="AK40" s="92">
        <f t="shared" si="29"/>
        <v>0</v>
      </c>
      <c r="AL40" s="92">
        <f t="shared" si="29"/>
        <v>0</v>
      </c>
      <c r="AM40" s="91">
        <f t="shared" si="6"/>
        <v>3000000</v>
      </c>
      <c r="AN40" s="91">
        <f t="shared" si="6"/>
        <v>3000000</v>
      </c>
      <c r="AO40" s="91">
        <f t="shared" si="6"/>
        <v>0</v>
      </c>
    </row>
    <row r="41" spans="1:41" ht="12.75">
      <c r="A41" s="13">
        <v>34</v>
      </c>
      <c r="B41" s="1" t="s">
        <v>32</v>
      </c>
      <c r="C41" s="101">
        <v>3000000</v>
      </c>
      <c r="D41" s="101"/>
      <c r="E41" s="103"/>
      <c r="F41" s="101">
        <v>5000000</v>
      </c>
      <c r="G41" s="101">
        <v>880000</v>
      </c>
      <c r="H41" s="103"/>
      <c r="I41" s="101"/>
      <c r="J41" s="101"/>
      <c r="K41" s="103">
        <f t="shared" si="10"/>
        <v>0</v>
      </c>
      <c r="L41" s="101"/>
      <c r="M41" s="101"/>
      <c r="N41" s="103">
        <f t="shared" si="11"/>
        <v>0</v>
      </c>
      <c r="O41" s="101"/>
      <c r="P41" s="101"/>
      <c r="Q41" s="103">
        <f t="shared" si="12"/>
        <v>0</v>
      </c>
      <c r="R41" s="101"/>
      <c r="S41" s="101"/>
      <c r="T41" s="103">
        <f t="shared" si="13"/>
        <v>0</v>
      </c>
      <c r="U41" s="91">
        <f t="shared" si="4"/>
        <v>8000000</v>
      </c>
      <c r="V41" s="91">
        <f t="shared" si="4"/>
        <v>880000</v>
      </c>
      <c r="W41" s="91">
        <f t="shared" si="4"/>
        <v>0</v>
      </c>
      <c r="X41" s="86"/>
      <c r="Y41" s="86"/>
      <c r="Z41" s="84">
        <f t="shared" si="14"/>
        <v>0</v>
      </c>
      <c r="AA41" s="91">
        <f t="shared" si="20"/>
        <v>0</v>
      </c>
      <c r="AB41" s="91">
        <f t="shared" si="20"/>
        <v>0</v>
      </c>
      <c r="AC41" s="89">
        <f t="shared" si="30"/>
        <v>0</v>
      </c>
      <c r="AD41" s="86"/>
      <c r="AE41" s="86"/>
      <c r="AF41" s="84">
        <f t="shared" si="15"/>
        <v>0</v>
      </c>
      <c r="AG41" s="86"/>
      <c r="AH41" s="86"/>
      <c r="AI41" s="84">
        <f t="shared" si="16"/>
        <v>0</v>
      </c>
      <c r="AJ41" s="92">
        <f t="shared" si="29"/>
        <v>0</v>
      </c>
      <c r="AK41" s="92">
        <f t="shared" si="29"/>
        <v>0</v>
      </c>
      <c r="AL41" s="92">
        <f t="shared" si="29"/>
        <v>0</v>
      </c>
      <c r="AM41" s="91">
        <f t="shared" si="6"/>
        <v>8000000</v>
      </c>
      <c r="AN41" s="91">
        <f t="shared" si="6"/>
        <v>880000</v>
      </c>
      <c r="AO41" s="91">
        <f t="shared" si="6"/>
        <v>0</v>
      </c>
    </row>
    <row r="42" spans="1:41" ht="12.75">
      <c r="A42" s="13">
        <v>35</v>
      </c>
      <c r="B42" s="1" t="s">
        <v>41</v>
      </c>
      <c r="C42" s="101"/>
      <c r="D42" s="101"/>
      <c r="E42" s="103"/>
      <c r="F42" s="101"/>
      <c r="G42" s="101"/>
      <c r="H42" s="103"/>
      <c r="I42" s="101"/>
      <c r="J42" s="101"/>
      <c r="K42" s="103">
        <f t="shared" si="10"/>
        <v>0</v>
      </c>
      <c r="L42" s="101"/>
      <c r="M42" s="101"/>
      <c r="N42" s="103">
        <f t="shared" si="11"/>
        <v>0</v>
      </c>
      <c r="O42" s="101"/>
      <c r="P42" s="101"/>
      <c r="Q42" s="103">
        <f t="shared" si="12"/>
        <v>0</v>
      </c>
      <c r="R42" s="101"/>
      <c r="S42" s="101"/>
      <c r="T42" s="103">
        <f t="shared" si="13"/>
        <v>0</v>
      </c>
      <c r="U42" s="91">
        <f t="shared" si="4"/>
        <v>0</v>
      </c>
      <c r="V42" s="91">
        <f t="shared" si="4"/>
        <v>0</v>
      </c>
      <c r="W42" s="91">
        <f t="shared" si="4"/>
        <v>0</v>
      </c>
      <c r="X42" s="86"/>
      <c r="Y42" s="86"/>
      <c r="Z42" s="84">
        <f t="shared" si="14"/>
        <v>0</v>
      </c>
      <c r="AA42" s="91">
        <f t="shared" si="20"/>
        <v>0</v>
      </c>
      <c r="AB42" s="91">
        <f t="shared" si="20"/>
        <v>0</v>
      </c>
      <c r="AC42" s="89">
        <f t="shared" si="30"/>
        <v>0</v>
      </c>
      <c r="AD42" s="86"/>
      <c r="AE42" s="86"/>
      <c r="AF42" s="84">
        <f t="shared" si="15"/>
        <v>0</v>
      </c>
      <c r="AG42" s="86"/>
      <c r="AH42" s="86"/>
      <c r="AI42" s="84">
        <f t="shared" si="16"/>
        <v>0</v>
      </c>
      <c r="AJ42" s="92">
        <f t="shared" si="29"/>
        <v>0</v>
      </c>
      <c r="AK42" s="92">
        <f t="shared" si="29"/>
        <v>0</v>
      </c>
      <c r="AL42" s="92">
        <f t="shared" si="29"/>
        <v>0</v>
      </c>
      <c r="AM42" s="91">
        <f t="shared" si="6"/>
        <v>0</v>
      </c>
      <c r="AN42" s="91">
        <f t="shared" si="6"/>
        <v>0</v>
      </c>
      <c r="AO42" s="91">
        <f t="shared" si="6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120000</v>
      </c>
      <c r="E43" s="103"/>
      <c r="F43" s="101">
        <v>13800000</v>
      </c>
      <c r="G43" s="101">
        <v>13795540</v>
      </c>
      <c r="H43" s="103"/>
      <c r="I43" s="101">
        <v>2000000</v>
      </c>
      <c r="J43" s="101">
        <v>1999100</v>
      </c>
      <c r="K43" s="103"/>
      <c r="L43" s="101">
        <v>3000000</v>
      </c>
      <c r="M43" s="101">
        <v>1620000</v>
      </c>
      <c r="N43" s="103"/>
      <c r="O43" s="101">
        <v>3000000</v>
      </c>
      <c r="P43" s="101">
        <v>2995000</v>
      </c>
      <c r="Q43" s="103"/>
      <c r="R43" s="101">
        <v>5000000</v>
      </c>
      <c r="S43" s="101">
        <v>4008950</v>
      </c>
      <c r="T43" s="103"/>
      <c r="U43" s="91">
        <f t="shared" si="4"/>
        <v>27050000</v>
      </c>
      <c r="V43" s="91">
        <f t="shared" si="4"/>
        <v>24538590</v>
      </c>
      <c r="W43" s="91">
        <f t="shared" si="4"/>
        <v>0</v>
      </c>
      <c r="X43" s="89"/>
      <c r="Y43" s="89"/>
      <c r="Z43" s="84">
        <f t="shared" si="14"/>
        <v>0</v>
      </c>
      <c r="AA43" s="91">
        <f t="shared" si="20"/>
        <v>0</v>
      </c>
      <c r="AB43" s="91">
        <f t="shared" si="20"/>
        <v>0</v>
      </c>
      <c r="AC43" s="89">
        <f t="shared" si="30"/>
        <v>0</v>
      </c>
      <c r="AD43" s="89"/>
      <c r="AE43" s="89"/>
      <c r="AF43" s="84">
        <f t="shared" si="15"/>
        <v>0</v>
      </c>
      <c r="AG43" s="89"/>
      <c r="AH43" s="89"/>
      <c r="AI43" s="84">
        <f t="shared" si="16"/>
        <v>0</v>
      </c>
      <c r="AJ43" s="92">
        <f t="shared" si="29"/>
        <v>0</v>
      </c>
      <c r="AK43" s="92">
        <f t="shared" si="29"/>
        <v>0</v>
      </c>
      <c r="AL43" s="92">
        <f t="shared" si="29"/>
        <v>0</v>
      </c>
      <c r="AM43" s="91">
        <f t="shared" si="6"/>
        <v>27050000</v>
      </c>
      <c r="AN43" s="91">
        <f t="shared" si="6"/>
        <v>24538590</v>
      </c>
      <c r="AO43" s="91">
        <f t="shared" si="6"/>
        <v>0</v>
      </c>
    </row>
    <row r="44" spans="1:41" ht="12.75">
      <c r="A44" s="57">
        <v>37</v>
      </c>
      <c r="B44" s="58" t="s">
        <v>38</v>
      </c>
      <c r="C44" s="102">
        <f>SUM(C45:C47)</f>
        <v>840000</v>
      </c>
      <c r="D44" s="102">
        <f>SUM(D45:D47)</f>
        <v>124000</v>
      </c>
      <c r="E44" s="102">
        <f t="shared" si="8"/>
        <v>-716000</v>
      </c>
      <c r="F44" s="102">
        <f>SUM(F45:F47)</f>
        <v>3528000</v>
      </c>
      <c r="G44" s="102">
        <f>SUM(G45:G47)</f>
        <v>3470000</v>
      </c>
      <c r="H44" s="102">
        <f t="shared" si="9"/>
        <v>-58000</v>
      </c>
      <c r="I44" s="102">
        <f>SUM(I45:I47)</f>
        <v>0</v>
      </c>
      <c r="J44" s="102">
        <f>SUM(J45:J47)</f>
        <v>0</v>
      </c>
      <c r="K44" s="102">
        <f t="shared" si="10"/>
        <v>0</v>
      </c>
      <c r="L44" s="102">
        <f>SUM(L45:L47)</f>
        <v>0</v>
      </c>
      <c r="M44" s="102">
        <f>SUM(M45:M47)</f>
        <v>0</v>
      </c>
      <c r="N44" s="102">
        <f t="shared" si="11"/>
        <v>0</v>
      </c>
      <c r="O44" s="102">
        <f>SUM(O45:O47)</f>
        <v>0</v>
      </c>
      <c r="P44" s="102">
        <f>SUM(P45:P47)</f>
        <v>0</v>
      </c>
      <c r="Q44" s="102">
        <f t="shared" si="12"/>
        <v>0</v>
      </c>
      <c r="R44" s="102">
        <f>SUM(R45:R47)</f>
        <v>0</v>
      </c>
      <c r="S44" s="102">
        <f>SUM(S45:S47)</f>
        <v>0</v>
      </c>
      <c r="T44" s="102">
        <f t="shared" si="13"/>
        <v>0</v>
      </c>
      <c r="U44" s="90">
        <f t="shared" si="4"/>
        <v>4368000</v>
      </c>
      <c r="V44" s="90">
        <f t="shared" si="4"/>
        <v>3594000</v>
      </c>
      <c r="W44" s="90">
        <f t="shared" si="4"/>
        <v>-774000</v>
      </c>
      <c r="X44" s="88">
        <f t="shared" ref="X44:Y44" si="40">SUM(X45:X47)</f>
        <v>0</v>
      </c>
      <c r="Y44" s="88">
        <f t="shared" si="40"/>
        <v>0</v>
      </c>
      <c r="Z44" s="88">
        <f t="shared" si="14"/>
        <v>0</v>
      </c>
      <c r="AA44" s="90">
        <f t="shared" si="20"/>
        <v>0</v>
      </c>
      <c r="AB44" s="90">
        <f t="shared" si="20"/>
        <v>0</v>
      </c>
      <c r="AC44" s="89">
        <f t="shared" si="30"/>
        <v>0</v>
      </c>
      <c r="AD44" s="88">
        <f t="shared" ref="AD44:AE44" si="41">SUM(AD45:AD47)</f>
        <v>0</v>
      </c>
      <c r="AE44" s="88">
        <f t="shared" si="41"/>
        <v>0</v>
      </c>
      <c r="AF44" s="88">
        <f t="shared" si="15"/>
        <v>0</v>
      </c>
      <c r="AG44" s="88">
        <f t="shared" ref="AG44:AH44" si="42">SUM(AG45:AG47)</f>
        <v>0</v>
      </c>
      <c r="AH44" s="88">
        <f t="shared" si="42"/>
        <v>0</v>
      </c>
      <c r="AI44" s="88">
        <f t="shared" si="16"/>
        <v>0</v>
      </c>
      <c r="AJ44" s="92">
        <f t="shared" si="29"/>
        <v>0</v>
      </c>
      <c r="AK44" s="92">
        <f t="shared" si="29"/>
        <v>0</v>
      </c>
      <c r="AL44" s="92">
        <f t="shared" si="29"/>
        <v>0</v>
      </c>
      <c r="AM44" s="90">
        <f t="shared" si="6"/>
        <v>4368000</v>
      </c>
      <c r="AN44" s="90">
        <f t="shared" si="6"/>
        <v>3594000</v>
      </c>
      <c r="AO44" s="90">
        <f t="shared" si="6"/>
        <v>-774000</v>
      </c>
    </row>
    <row r="45" spans="1:41" ht="12.75">
      <c r="A45" s="13">
        <v>38</v>
      </c>
      <c r="B45" s="15" t="s">
        <v>40</v>
      </c>
      <c r="C45" s="101"/>
      <c r="D45" s="101"/>
      <c r="E45" s="103">
        <f t="shared" si="8"/>
        <v>0</v>
      </c>
      <c r="F45" s="101"/>
      <c r="G45" s="101"/>
      <c r="H45" s="103">
        <f t="shared" si="9"/>
        <v>0</v>
      </c>
      <c r="I45" s="101"/>
      <c r="J45" s="101"/>
      <c r="K45" s="103">
        <f t="shared" si="10"/>
        <v>0</v>
      </c>
      <c r="L45" s="101"/>
      <c r="M45" s="101"/>
      <c r="N45" s="103">
        <f t="shared" si="11"/>
        <v>0</v>
      </c>
      <c r="O45" s="101"/>
      <c r="P45" s="101"/>
      <c r="Q45" s="103">
        <f t="shared" si="12"/>
        <v>0</v>
      </c>
      <c r="R45" s="101"/>
      <c r="S45" s="101"/>
      <c r="T45" s="103">
        <f t="shared" si="13"/>
        <v>0</v>
      </c>
      <c r="U45" s="91">
        <f t="shared" si="4"/>
        <v>0</v>
      </c>
      <c r="V45" s="91">
        <f t="shared" si="4"/>
        <v>0</v>
      </c>
      <c r="W45" s="91">
        <f t="shared" si="4"/>
        <v>0</v>
      </c>
      <c r="X45" s="86"/>
      <c r="Y45" s="86"/>
      <c r="Z45" s="84">
        <f t="shared" si="14"/>
        <v>0</v>
      </c>
      <c r="AA45" s="91">
        <f t="shared" si="20"/>
        <v>0</v>
      </c>
      <c r="AB45" s="91">
        <f t="shared" si="20"/>
        <v>0</v>
      </c>
      <c r="AC45" s="89">
        <f t="shared" si="30"/>
        <v>0</v>
      </c>
      <c r="AD45" s="86"/>
      <c r="AE45" s="86"/>
      <c r="AF45" s="84">
        <f t="shared" si="15"/>
        <v>0</v>
      </c>
      <c r="AG45" s="86"/>
      <c r="AH45" s="86"/>
      <c r="AI45" s="84">
        <f t="shared" si="16"/>
        <v>0</v>
      </c>
      <c r="AJ45" s="92">
        <f t="shared" si="29"/>
        <v>0</v>
      </c>
      <c r="AK45" s="92">
        <f t="shared" si="29"/>
        <v>0</v>
      </c>
      <c r="AL45" s="92">
        <f t="shared" si="29"/>
        <v>0</v>
      </c>
      <c r="AM45" s="91">
        <f t="shared" si="6"/>
        <v>0</v>
      </c>
      <c r="AN45" s="91">
        <f t="shared" si="6"/>
        <v>0</v>
      </c>
      <c r="AO45" s="91">
        <f t="shared" si="6"/>
        <v>0</v>
      </c>
    </row>
    <row r="46" spans="1:41" ht="12.75">
      <c r="A46" s="13">
        <v>39</v>
      </c>
      <c r="B46" s="15" t="s">
        <v>39</v>
      </c>
      <c r="C46" s="101">
        <v>840000</v>
      </c>
      <c r="D46" s="101">
        <v>124000</v>
      </c>
      <c r="E46" s="103"/>
      <c r="F46" s="101">
        <v>3528000</v>
      </c>
      <c r="G46" s="101">
        <v>3470000</v>
      </c>
      <c r="H46" s="103"/>
      <c r="I46" s="101"/>
      <c r="J46" s="101"/>
      <c r="K46" s="103">
        <f t="shared" si="10"/>
        <v>0</v>
      </c>
      <c r="L46" s="101"/>
      <c r="M46" s="101"/>
      <c r="N46" s="103">
        <f t="shared" si="11"/>
        <v>0</v>
      </c>
      <c r="O46" s="101"/>
      <c r="P46" s="101"/>
      <c r="Q46" s="103">
        <f t="shared" si="12"/>
        <v>0</v>
      </c>
      <c r="R46" s="101"/>
      <c r="S46" s="101"/>
      <c r="T46" s="103">
        <f t="shared" si="13"/>
        <v>0</v>
      </c>
      <c r="U46" s="91">
        <f t="shared" si="4"/>
        <v>4368000</v>
      </c>
      <c r="V46" s="91">
        <f t="shared" si="4"/>
        <v>3594000</v>
      </c>
      <c r="W46" s="91">
        <f t="shared" si="4"/>
        <v>0</v>
      </c>
      <c r="X46" s="86"/>
      <c r="Y46" s="86"/>
      <c r="Z46" s="84">
        <f t="shared" si="14"/>
        <v>0</v>
      </c>
      <c r="AA46" s="91">
        <f t="shared" si="20"/>
        <v>0</v>
      </c>
      <c r="AB46" s="91">
        <f t="shared" si="20"/>
        <v>0</v>
      </c>
      <c r="AC46" s="89">
        <f t="shared" si="30"/>
        <v>0</v>
      </c>
      <c r="AD46" s="86"/>
      <c r="AE46" s="86"/>
      <c r="AF46" s="84">
        <f t="shared" si="15"/>
        <v>0</v>
      </c>
      <c r="AG46" s="86"/>
      <c r="AH46" s="86"/>
      <c r="AI46" s="84">
        <f t="shared" si="16"/>
        <v>0</v>
      </c>
      <c r="AJ46" s="92">
        <f t="shared" si="29"/>
        <v>0</v>
      </c>
      <c r="AK46" s="92">
        <f t="shared" si="29"/>
        <v>0</v>
      </c>
      <c r="AL46" s="92">
        <f t="shared" si="29"/>
        <v>0</v>
      </c>
      <c r="AM46" s="91">
        <f t="shared" si="6"/>
        <v>4368000</v>
      </c>
      <c r="AN46" s="91">
        <f t="shared" si="6"/>
        <v>3594000</v>
      </c>
      <c r="AO46" s="91">
        <f t="shared" si="6"/>
        <v>0</v>
      </c>
    </row>
    <row r="47" spans="1:41" ht="12.75">
      <c r="A47" s="13">
        <v>40</v>
      </c>
      <c r="B47" s="15" t="s">
        <v>42</v>
      </c>
      <c r="C47" s="101"/>
      <c r="D47" s="101"/>
      <c r="E47" s="103">
        <f t="shared" si="8"/>
        <v>0</v>
      </c>
      <c r="F47" s="101"/>
      <c r="G47" s="101"/>
      <c r="H47" s="103">
        <f t="shared" si="9"/>
        <v>0</v>
      </c>
      <c r="I47" s="101"/>
      <c r="J47" s="101"/>
      <c r="K47" s="103">
        <f t="shared" si="10"/>
        <v>0</v>
      </c>
      <c r="L47" s="101"/>
      <c r="M47" s="101"/>
      <c r="N47" s="103">
        <f t="shared" si="11"/>
        <v>0</v>
      </c>
      <c r="O47" s="101"/>
      <c r="P47" s="101"/>
      <c r="Q47" s="103">
        <f t="shared" si="12"/>
        <v>0</v>
      </c>
      <c r="R47" s="101"/>
      <c r="S47" s="101"/>
      <c r="T47" s="103">
        <f t="shared" si="13"/>
        <v>0</v>
      </c>
      <c r="U47" s="91">
        <f t="shared" si="4"/>
        <v>0</v>
      </c>
      <c r="V47" s="91">
        <f t="shared" si="4"/>
        <v>0</v>
      </c>
      <c r="W47" s="91">
        <f t="shared" si="4"/>
        <v>0</v>
      </c>
      <c r="X47" s="86"/>
      <c r="Y47" s="86"/>
      <c r="Z47" s="84">
        <f t="shared" si="14"/>
        <v>0</v>
      </c>
      <c r="AA47" s="91">
        <f t="shared" si="20"/>
        <v>0</v>
      </c>
      <c r="AB47" s="91">
        <f t="shared" si="20"/>
        <v>0</v>
      </c>
      <c r="AC47" s="89">
        <f t="shared" si="30"/>
        <v>0</v>
      </c>
      <c r="AD47" s="86"/>
      <c r="AE47" s="86"/>
      <c r="AF47" s="84">
        <f t="shared" si="15"/>
        <v>0</v>
      </c>
      <c r="AG47" s="86"/>
      <c r="AH47" s="86"/>
      <c r="AI47" s="84">
        <f t="shared" si="16"/>
        <v>0</v>
      </c>
      <c r="AJ47" s="92">
        <f t="shared" si="29"/>
        <v>0</v>
      </c>
      <c r="AK47" s="92">
        <f t="shared" si="29"/>
        <v>0</v>
      </c>
      <c r="AL47" s="92">
        <f t="shared" si="29"/>
        <v>0</v>
      </c>
      <c r="AM47" s="91">
        <f t="shared" si="6"/>
        <v>0</v>
      </c>
      <c r="AN47" s="91">
        <f t="shared" si="6"/>
        <v>0</v>
      </c>
      <c r="AO47" s="91">
        <f t="shared" si="6"/>
        <v>0</v>
      </c>
    </row>
    <row r="48" spans="1:41" ht="12.75">
      <c r="A48" s="57">
        <v>41</v>
      </c>
      <c r="B48" s="58" t="s">
        <v>43</v>
      </c>
      <c r="C48" s="102">
        <f>SUM(C49:C57)</f>
        <v>9300000</v>
      </c>
      <c r="D48" s="102">
        <f>SUM(D49:D57)</f>
        <v>3936100</v>
      </c>
      <c r="E48" s="102">
        <f t="shared" si="8"/>
        <v>-5363900</v>
      </c>
      <c r="F48" s="102">
        <f>SUM(F49:F57)</f>
        <v>42324700</v>
      </c>
      <c r="G48" s="102">
        <f>SUM(G49:G57)</f>
        <v>30336738</v>
      </c>
      <c r="H48" s="102">
        <f t="shared" si="9"/>
        <v>-11987962</v>
      </c>
      <c r="I48" s="102">
        <f>SUM(I49:I57)</f>
        <v>0</v>
      </c>
      <c r="J48" s="102">
        <f>SUM(J49:J57)</f>
        <v>0</v>
      </c>
      <c r="K48" s="102">
        <f t="shared" si="10"/>
        <v>0</v>
      </c>
      <c r="L48" s="102">
        <f>SUM(L49:L57)</f>
        <v>0</v>
      </c>
      <c r="M48" s="102">
        <f>SUM(M49:M57)</f>
        <v>0</v>
      </c>
      <c r="N48" s="102">
        <f t="shared" si="11"/>
        <v>0</v>
      </c>
      <c r="O48" s="102">
        <f>SUM(O49:O57)</f>
        <v>0</v>
      </c>
      <c r="P48" s="102">
        <f>SUM(P49:P57)</f>
        <v>0</v>
      </c>
      <c r="Q48" s="102">
        <f t="shared" si="12"/>
        <v>0</v>
      </c>
      <c r="R48" s="102">
        <f>SUM(R49:R57)</f>
        <v>0</v>
      </c>
      <c r="S48" s="102">
        <f>SUM(S49:S57)</f>
        <v>0</v>
      </c>
      <c r="T48" s="102">
        <f t="shared" si="13"/>
        <v>0</v>
      </c>
      <c r="U48" s="90">
        <f t="shared" si="4"/>
        <v>51624700</v>
      </c>
      <c r="V48" s="90">
        <f t="shared" si="4"/>
        <v>34272838</v>
      </c>
      <c r="W48" s="90">
        <f t="shared" si="4"/>
        <v>-17351862</v>
      </c>
      <c r="X48" s="88">
        <f t="shared" ref="X48:Y48" si="43">SUM(X49:X57)</f>
        <v>0</v>
      </c>
      <c r="Y48" s="88">
        <f t="shared" si="43"/>
        <v>0</v>
      </c>
      <c r="Z48" s="88">
        <f t="shared" si="14"/>
        <v>0</v>
      </c>
      <c r="AA48" s="90">
        <f t="shared" si="20"/>
        <v>0</v>
      </c>
      <c r="AB48" s="90">
        <f t="shared" si="20"/>
        <v>0</v>
      </c>
      <c r="AC48" s="89">
        <f t="shared" si="30"/>
        <v>0</v>
      </c>
      <c r="AD48" s="88">
        <f t="shared" ref="AD48:AE48" si="44">SUM(AD49:AD57)</f>
        <v>56449700</v>
      </c>
      <c r="AE48" s="88">
        <f t="shared" si="44"/>
        <v>940428</v>
      </c>
      <c r="AF48" s="88">
        <f t="shared" si="15"/>
        <v>-55509272</v>
      </c>
      <c r="AG48" s="88">
        <f t="shared" ref="AG48:AH48" si="45">SUM(AG49:AG57)</f>
        <v>52673200</v>
      </c>
      <c r="AH48" s="88">
        <f t="shared" si="45"/>
        <v>0</v>
      </c>
      <c r="AI48" s="88">
        <f t="shared" si="16"/>
        <v>-52673200</v>
      </c>
      <c r="AJ48" s="92">
        <f t="shared" si="29"/>
        <v>109122900</v>
      </c>
      <c r="AK48" s="92">
        <f t="shared" si="29"/>
        <v>940428</v>
      </c>
      <c r="AL48" s="92">
        <f t="shared" si="29"/>
        <v>-108182472</v>
      </c>
      <c r="AM48" s="90">
        <f t="shared" si="6"/>
        <v>160747600</v>
      </c>
      <c r="AN48" s="90">
        <f t="shared" si="6"/>
        <v>35213266</v>
      </c>
      <c r="AO48" s="90">
        <f t="shared" si="6"/>
        <v>-125534334</v>
      </c>
    </row>
    <row r="49" spans="1:41" ht="12.75">
      <c r="A49" s="13">
        <v>42</v>
      </c>
      <c r="B49" s="1" t="s">
        <v>74</v>
      </c>
      <c r="C49" s="101">
        <v>9300000</v>
      </c>
      <c r="D49" s="101">
        <v>3936100</v>
      </c>
      <c r="E49" s="103"/>
      <c r="F49" s="101">
        <v>40225000</v>
      </c>
      <c r="G49" s="101">
        <v>29379513</v>
      </c>
      <c r="H49" s="103"/>
      <c r="I49" s="101"/>
      <c r="J49" s="101"/>
      <c r="K49" s="103">
        <f t="shared" si="10"/>
        <v>0</v>
      </c>
      <c r="L49" s="101"/>
      <c r="M49" s="101"/>
      <c r="N49" s="103">
        <f t="shared" si="11"/>
        <v>0</v>
      </c>
      <c r="O49" s="101"/>
      <c r="P49" s="101"/>
      <c r="Q49" s="103">
        <f t="shared" si="12"/>
        <v>0</v>
      </c>
      <c r="R49" s="101"/>
      <c r="S49" s="101"/>
      <c r="T49" s="103">
        <f t="shared" si="13"/>
        <v>0</v>
      </c>
      <c r="U49" s="91">
        <f t="shared" si="4"/>
        <v>49525000</v>
      </c>
      <c r="V49" s="91">
        <f t="shared" si="4"/>
        <v>33315613</v>
      </c>
      <c r="W49" s="91">
        <f t="shared" si="4"/>
        <v>0</v>
      </c>
      <c r="X49" s="86"/>
      <c r="Y49" s="86"/>
      <c r="Z49" s="84">
        <f t="shared" si="14"/>
        <v>0</v>
      </c>
      <c r="AA49" s="91">
        <f t="shared" si="20"/>
        <v>0</v>
      </c>
      <c r="AB49" s="91">
        <f t="shared" si="20"/>
        <v>0</v>
      </c>
      <c r="AC49" s="89">
        <f t="shared" si="30"/>
        <v>0</v>
      </c>
      <c r="AD49" s="86">
        <v>56449700</v>
      </c>
      <c r="AE49" s="86">
        <v>940428</v>
      </c>
      <c r="AF49" s="84">
        <f t="shared" si="15"/>
        <v>-55509272</v>
      </c>
      <c r="AG49" s="86">
        <v>52673200</v>
      </c>
      <c r="AH49" s="86">
        <v>0</v>
      </c>
      <c r="AI49" s="84">
        <f t="shared" si="16"/>
        <v>-52673200</v>
      </c>
      <c r="AJ49" s="92">
        <f t="shared" si="29"/>
        <v>109122900</v>
      </c>
      <c r="AK49" s="92">
        <f t="shared" si="29"/>
        <v>940428</v>
      </c>
      <c r="AL49" s="92">
        <f t="shared" si="29"/>
        <v>-108182472</v>
      </c>
      <c r="AM49" s="91">
        <f t="shared" si="6"/>
        <v>158647900</v>
      </c>
      <c r="AN49" s="91">
        <f t="shared" si="6"/>
        <v>34256041</v>
      </c>
      <c r="AO49" s="91">
        <f t="shared" si="6"/>
        <v>-108182472</v>
      </c>
    </row>
    <row r="50" spans="1:41" ht="12.75">
      <c r="A50" s="13">
        <v>43</v>
      </c>
      <c r="B50" s="15" t="s">
        <v>44</v>
      </c>
      <c r="C50" s="101"/>
      <c r="D50" s="101"/>
      <c r="E50" s="103"/>
      <c r="F50" s="101">
        <v>330000</v>
      </c>
      <c r="G50" s="101"/>
      <c r="H50" s="103"/>
      <c r="I50" s="101"/>
      <c r="J50" s="101"/>
      <c r="K50" s="103">
        <f t="shared" si="10"/>
        <v>0</v>
      </c>
      <c r="L50" s="101"/>
      <c r="M50" s="101"/>
      <c r="N50" s="103">
        <f t="shared" si="11"/>
        <v>0</v>
      </c>
      <c r="O50" s="101"/>
      <c r="P50" s="101"/>
      <c r="Q50" s="103">
        <f t="shared" si="12"/>
        <v>0</v>
      </c>
      <c r="R50" s="101"/>
      <c r="S50" s="101"/>
      <c r="T50" s="103">
        <f t="shared" si="13"/>
        <v>0</v>
      </c>
      <c r="U50" s="91">
        <f t="shared" si="4"/>
        <v>330000</v>
      </c>
      <c r="V50" s="91">
        <f t="shared" si="4"/>
        <v>0</v>
      </c>
      <c r="W50" s="91">
        <f t="shared" si="4"/>
        <v>0</v>
      </c>
      <c r="X50" s="86"/>
      <c r="Y50" s="86"/>
      <c r="Z50" s="84">
        <f t="shared" si="14"/>
        <v>0</v>
      </c>
      <c r="AA50" s="91">
        <f t="shared" si="20"/>
        <v>0</v>
      </c>
      <c r="AB50" s="91">
        <f t="shared" si="20"/>
        <v>0</v>
      </c>
      <c r="AC50" s="89">
        <f t="shared" si="30"/>
        <v>0</v>
      </c>
      <c r="AD50" s="86"/>
      <c r="AE50" s="86"/>
      <c r="AF50" s="84">
        <f t="shared" si="15"/>
        <v>0</v>
      </c>
      <c r="AG50" s="86"/>
      <c r="AH50" s="86"/>
      <c r="AI50" s="84">
        <f t="shared" si="16"/>
        <v>0</v>
      </c>
      <c r="AJ50" s="92">
        <f t="shared" si="29"/>
        <v>0</v>
      </c>
      <c r="AK50" s="92">
        <f t="shared" si="29"/>
        <v>0</v>
      </c>
      <c r="AL50" s="92">
        <f t="shared" si="29"/>
        <v>0</v>
      </c>
      <c r="AM50" s="91">
        <f t="shared" si="6"/>
        <v>330000</v>
      </c>
      <c r="AN50" s="91">
        <f t="shared" si="6"/>
        <v>0</v>
      </c>
      <c r="AO50" s="91">
        <f t="shared" si="6"/>
        <v>0</v>
      </c>
    </row>
    <row r="51" spans="1:41" ht="12.75">
      <c r="A51" s="13">
        <v>44</v>
      </c>
      <c r="B51" s="15" t="s">
        <v>45</v>
      </c>
      <c r="C51" s="101"/>
      <c r="D51" s="101"/>
      <c r="E51" s="103"/>
      <c r="F51" s="101">
        <v>850000</v>
      </c>
      <c r="G51" s="101">
        <v>433875</v>
      </c>
      <c r="H51" s="103"/>
      <c r="I51" s="101"/>
      <c r="J51" s="101"/>
      <c r="K51" s="103">
        <f t="shared" si="10"/>
        <v>0</v>
      </c>
      <c r="L51" s="101"/>
      <c r="M51" s="101"/>
      <c r="N51" s="103">
        <f t="shared" si="11"/>
        <v>0</v>
      </c>
      <c r="O51" s="101"/>
      <c r="P51" s="101"/>
      <c r="Q51" s="103">
        <f t="shared" si="12"/>
        <v>0</v>
      </c>
      <c r="R51" s="101"/>
      <c r="S51" s="101"/>
      <c r="T51" s="103">
        <f t="shared" si="13"/>
        <v>0</v>
      </c>
      <c r="U51" s="91">
        <f t="shared" ref="U51:W107" si="46">SUM(C51+F51+I51+L51+O51+R51)</f>
        <v>850000</v>
      </c>
      <c r="V51" s="91">
        <f t="shared" si="46"/>
        <v>433875</v>
      </c>
      <c r="W51" s="91">
        <f t="shared" si="46"/>
        <v>0</v>
      </c>
      <c r="X51" s="86"/>
      <c r="Y51" s="86"/>
      <c r="Z51" s="84">
        <f t="shared" si="14"/>
        <v>0</v>
      </c>
      <c r="AA51" s="91">
        <f t="shared" si="20"/>
        <v>0</v>
      </c>
      <c r="AB51" s="91">
        <f t="shared" si="20"/>
        <v>0</v>
      </c>
      <c r="AC51" s="89">
        <f t="shared" si="30"/>
        <v>0</v>
      </c>
      <c r="AD51" s="86"/>
      <c r="AE51" s="86"/>
      <c r="AF51" s="84">
        <f t="shared" si="15"/>
        <v>0</v>
      </c>
      <c r="AG51" s="86"/>
      <c r="AH51" s="86"/>
      <c r="AI51" s="84">
        <f t="shared" si="16"/>
        <v>0</v>
      </c>
      <c r="AJ51" s="92">
        <f t="shared" si="29"/>
        <v>0</v>
      </c>
      <c r="AK51" s="92">
        <f t="shared" si="29"/>
        <v>0</v>
      </c>
      <c r="AL51" s="92">
        <f t="shared" si="29"/>
        <v>0</v>
      </c>
      <c r="AM51" s="91">
        <f t="shared" si="6"/>
        <v>850000</v>
      </c>
      <c r="AN51" s="91">
        <f t="shared" si="6"/>
        <v>433875</v>
      </c>
      <c r="AO51" s="91">
        <f t="shared" si="6"/>
        <v>0</v>
      </c>
    </row>
    <row r="52" spans="1:41" ht="12.75">
      <c r="A52" s="13">
        <v>45</v>
      </c>
      <c r="B52" s="15" t="s">
        <v>51</v>
      </c>
      <c r="C52" s="101"/>
      <c r="D52" s="101"/>
      <c r="E52" s="103"/>
      <c r="F52" s="101">
        <v>389700</v>
      </c>
      <c r="G52" s="101">
        <v>212692</v>
      </c>
      <c r="H52" s="103"/>
      <c r="I52" s="101"/>
      <c r="J52" s="101"/>
      <c r="K52" s="103">
        <f t="shared" si="10"/>
        <v>0</v>
      </c>
      <c r="L52" s="101"/>
      <c r="M52" s="101"/>
      <c r="N52" s="103">
        <f t="shared" si="11"/>
        <v>0</v>
      </c>
      <c r="O52" s="101"/>
      <c r="P52" s="101"/>
      <c r="Q52" s="103">
        <f t="shared" si="12"/>
        <v>0</v>
      </c>
      <c r="R52" s="101"/>
      <c r="S52" s="101"/>
      <c r="T52" s="103">
        <f t="shared" si="13"/>
        <v>0</v>
      </c>
      <c r="U52" s="91">
        <f t="shared" si="46"/>
        <v>389700</v>
      </c>
      <c r="V52" s="91">
        <f t="shared" si="46"/>
        <v>212692</v>
      </c>
      <c r="W52" s="91">
        <f t="shared" si="46"/>
        <v>0</v>
      </c>
      <c r="X52" s="86"/>
      <c r="Y52" s="86"/>
      <c r="Z52" s="84">
        <f t="shared" si="14"/>
        <v>0</v>
      </c>
      <c r="AA52" s="91">
        <f t="shared" si="20"/>
        <v>0</v>
      </c>
      <c r="AB52" s="91">
        <f t="shared" si="20"/>
        <v>0</v>
      </c>
      <c r="AC52" s="89">
        <f t="shared" si="30"/>
        <v>0</v>
      </c>
      <c r="AD52" s="86"/>
      <c r="AE52" s="86"/>
      <c r="AF52" s="84">
        <f t="shared" si="15"/>
        <v>0</v>
      </c>
      <c r="AG52" s="86"/>
      <c r="AH52" s="86"/>
      <c r="AI52" s="84">
        <f t="shared" si="16"/>
        <v>0</v>
      </c>
      <c r="AJ52" s="92">
        <f t="shared" si="29"/>
        <v>0</v>
      </c>
      <c r="AK52" s="92">
        <f t="shared" si="29"/>
        <v>0</v>
      </c>
      <c r="AL52" s="92">
        <f t="shared" si="29"/>
        <v>0</v>
      </c>
      <c r="AM52" s="91">
        <f t="shared" si="6"/>
        <v>389700</v>
      </c>
      <c r="AN52" s="91">
        <f t="shared" si="6"/>
        <v>212692</v>
      </c>
      <c r="AO52" s="91">
        <f t="shared" si="6"/>
        <v>0</v>
      </c>
    </row>
    <row r="53" spans="1:41" ht="12.75">
      <c r="A53" s="13">
        <v>46</v>
      </c>
      <c r="B53" s="15" t="s">
        <v>46</v>
      </c>
      <c r="C53" s="101"/>
      <c r="D53" s="101"/>
      <c r="E53" s="103"/>
      <c r="F53" s="101">
        <v>230000</v>
      </c>
      <c r="G53" s="101">
        <v>132000</v>
      </c>
      <c r="H53" s="103"/>
      <c r="I53" s="101"/>
      <c r="J53" s="101"/>
      <c r="K53" s="103">
        <f t="shared" si="10"/>
        <v>0</v>
      </c>
      <c r="L53" s="101"/>
      <c r="M53" s="101"/>
      <c r="N53" s="103">
        <f t="shared" si="11"/>
        <v>0</v>
      </c>
      <c r="O53" s="101"/>
      <c r="P53" s="101"/>
      <c r="Q53" s="103">
        <f t="shared" si="12"/>
        <v>0</v>
      </c>
      <c r="R53" s="101"/>
      <c r="S53" s="101"/>
      <c r="T53" s="103">
        <f t="shared" si="13"/>
        <v>0</v>
      </c>
      <c r="U53" s="91">
        <f t="shared" si="46"/>
        <v>230000</v>
      </c>
      <c r="V53" s="91">
        <f t="shared" si="46"/>
        <v>132000</v>
      </c>
      <c r="W53" s="91">
        <f t="shared" si="46"/>
        <v>0</v>
      </c>
      <c r="X53" s="86"/>
      <c r="Y53" s="86"/>
      <c r="Z53" s="84">
        <f t="shared" si="14"/>
        <v>0</v>
      </c>
      <c r="AA53" s="91">
        <f t="shared" si="20"/>
        <v>0</v>
      </c>
      <c r="AB53" s="91">
        <f t="shared" si="20"/>
        <v>0</v>
      </c>
      <c r="AC53" s="89">
        <f t="shared" si="30"/>
        <v>0</v>
      </c>
      <c r="AD53" s="86"/>
      <c r="AE53" s="86"/>
      <c r="AF53" s="84">
        <f t="shared" si="15"/>
        <v>0</v>
      </c>
      <c r="AG53" s="86"/>
      <c r="AH53" s="86"/>
      <c r="AI53" s="84">
        <f t="shared" si="16"/>
        <v>0</v>
      </c>
      <c r="AJ53" s="92">
        <f t="shared" si="29"/>
        <v>0</v>
      </c>
      <c r="AK53" s="92">
        <f t="shared" si="29"/>
        <v>0</v>
      </c>
      <c r="AL53" s="92">
        <f t="shared" si="29"/>
        <v>0</v>
      </c>
      <c r="AM53" s="91">
        <f t="shared" si="6"/>
        <v>230000</v>
      </c>
      <c r="AN53" s="91">
        <f t="shared" si="6"/>
        <v>132000</v>
      </c>
      <c r="AO53" s="91">
        <f t="shared" si="6"/>
        <v>0</v>
      </c>
    </row>
    <row r="54" spans="1:41" ht="12.75">
      <c r="A54" s="13">
        <v>47</v>
      </c>
      <c r="B54" s="15" t="s">
        <v>47</v>
      </c>
      <c r="C54" s="101"/>
      <c r="D54" s="101"/>
      <c r="E54" s="103"/>
      <c r="F54" s="101"/>
      <c r="G54" s="101"/>
      <c r="H54" s="103"/>
      <c r="I54" s="101"/>
      <c r="J54" s="101"/>
      <c r="K54" s="103">
        <f t="shared" si="10"/>
        <v>0</v>
      </c>
      <c r="L54" s="101"/>
      <c r="M54" s="101"/>
      <c r="N54" s="103">
        <f t="shared" si="11"/>
        <v>0</v>
      </c>
      <c r="O54" s="101"/>
      <c r="P54" s="101"/>
      <c r="Q54" s="103">
        <f t="shared" si="12"/>
        <v>0</v>
      </c>
      <c r="R54" s="101"/>
      <c r="S54" s="101"/>
      <c r="T54" s="103">
        <f t="shared" si="13"/>
        <v>0</v>
      </c>
      <c r="U54" s="91">
        <f t="shared" si="46"/>
        <v>0</v>
      </c>
      <c r="V54" s="91">
        <f t="shared" si="46"/>
        <v>0</v>
      </c>
      <c r="W54" s="91">
        <f t="shared" si="46"/>
        <v>0</v>
      </c>
      <c r="X54" s="86"/>
      <c r="Y54" s="86"/>
      <c r="Z54" s="84">
        <f t="shared" si="14"/>
        <v>0</v>
      </c>
      <c r="AA54" s="91">
        <f t="shared" si="20"/>
        <v>0</v>
      </c>
      <c r="AB54" s="91">
        <f t="shared" si="20"/>
        <v>0</v>
      </c>
      <c r="AC54" s="89">
        <f t="shared" si="30"/>
        <v>0</v>
      </c>
      <c r="AD54" s="86"/>
      <c r="AE54" s="86"/>
      <c r="AF54" s="84">
        <f t="shared" si="15"/>
        <v>0</v>
      </c>
      <c r="AG54" s="86"/>
      <c r="AH54" s="86"/>
      <c r="AI54" s="84">
        <f t="shared" si="16"/>
        <v>0</v>
      </c>
      <c r="AJ54" s="92">
        <f t="shared" si="29"/>
        <v>0</v>
      </c>
      <c r="AK54" s="92">
        <f t="shared" si="29"/>
        <v>0</v>
      </c>
      <c r="AL54" s="92">
        <f t="shared" si="29"/>
        <v>0</v>
      </c>
      <c r="AM54" s="91">
        <f t="shared" si="6"/>
        <v>0</v>
      </c>
      <c r="AN54" s="91">
        <f t="shared" si="6"/>
        <v>0</v>
      </c>
      <c r="AO54" s="91">
        <f t="shared" si="6"/>
        <v>0</v>
      </c>
    </row>
    <row r="55" spans="1:41" ht="12.75">
      <c r="A55" s="13">
        <v>48</v>
      </c>
      <c r="B55" s="15" t="s">
        <v>48</v>
      </c>
      <c r="C55" s="101"/>
      <c r="D55" s="101"/>
      <c r="E55" s="103"/>
      <c r="F55" s="101">
        <v>300000</v>
      </c>
      <c r="G55" s="101">
        <v>178658</v>
      </c>
      <c r="H55" s="103"/>
      <c r="I55" s="101"/>
      <c r="J55" s="101"/>
      <c r="K55" s="103">
        <f t="shared" si="10"/>
        <v>0</v>
      </c>
      <c r="L55" s="101"/>
      <c r="M55" s="101"/>
      <c r="N55" s="103">
        <f t="shared" si="11"/>
        <v>0</v>
      </c>
      <c r="O55" s="101"/>
      <c r="P55" s="101"/>
      <c r="Q55" s="103">
        <f t="shared" si="12"/>
        <v>0</v>
      </c>
      <c r="R55" s="101"/>
      <c r="S55" s="101"/>
      <c r="T55" s="103">
        <f t="shared" si="13"/>
        <v>0</v>
      </c>
      <c r="U55" s="91">
        <f t="shared" si="46"/>
        <v>300000</v>
      </c>
      <c r="V55" s="91">
        <f t="shared" si="46"/>
        <v>178658</v>
      </c>
      <c r="W55" s="91">
        <f t="shared" si="46"/>
        <v>0</v>
      </c>
      <c r="X55" s="86"/>
      <c r="Y55" s="86"/>
      <c r="Z55" s="84">
        <f t="shared" si="14"/>
        <v>0</v>
      </c>
      <c r="AA55" s="91">
        <f t="shared" si="20"/>
        <v>0</v>
      </c>
      <c r="AB55" s="91">
        <f t="shared" si="20"/>
        <v>0</v>
      </c>
      <c r="AC55" s="89">
        <f t="shared" si="30"/>
        <v>0</v>
      </c>
      <c r="AD55" s="86"/>
      <c r="AE55" s="86"/>
      <c r="AF55" s="84">
        <f t="shared" si="15"/>
        <v>0</v>
      </c>
      <c r="AG55" s="86"/>
      <c r="AH55" s="86"/>
      <c r="AI55" s="84">
        <f t="shared" si="16"/>
        <v>0</v>
      </c>
      <c r="AJ55" s="92">
        <f t="shared" si="29"/>
        <v>0</v>
      </c>
      <c r="AK55" s="92">
        <f t="shared" si="29"/>
        <v>0</v>
      </c>
      <c r="AL55" s="92">
        <f t="shared" si="29"/>
        <v>0</v>
      </c>
      <c r="AM55" s="91">
        <f t="shared" si="6"/>
        <v>300000</v>
      </c>
      <c r="AN55" s="91">
        <f t="shared" si="6"/>
        <v>178658</v>
      </c>
      <c r="AO55" s="91">
        <f t="shared" si="6"/>
        <v>0</v>
      </c>
    </row>
    <row r="56" spans="1:41" ht="12.75">
      <c r="A56" s="13">
        <v>49</v>
      </c>
      <c r="B56" s="15" t="s">
        <v>49</v>
      </c>
      <c r="C56" s="101"/>
      <c r="D56" s="101"/>
      <c r="E56" s="103"/>
      <c r="F56" s="101"/>
      <c r="G56" s="101"/>
      <c r="H56" s="103"/>
      <c r="I56" s="101"/>
      <c r="J56" s="101"/>
      <c r="K56" s="103">
        <f t="shared" si="10"/>
        <v>0</v>
      </c>
      <c r="L56" s="101"/>
      <c r="M56" s="101"/>
      <c r="N56" s="103">
        <f t="shared" si="11"/>
        <v>0</v>
      </c>
      <c r="O56" s="101"/>
      <c r="P56" s="101"/>
      <c r="Q56" s="103">
        <f t="shared" si="12"/>
        <v>0</v>
      </c>
      <c r="R56" s="101"/>
      <c r="S56" s="101"/>
      <c r="T56" s="103">
        <f t="shared" si="13"/>
        <v>0</v>
      </c>
      <c r="U56" s="91">
        <f t="shared" si="46"/>
        <v>0</v>
      </c>
      <c r="V56" s="91">
        <f t="shared" si="46"/>
        <v>0</v>
      </c>
      <c r="W56" s="91">
        <f t="shared" si="46"/>
        <v>0</v>
      </c>
      <c r="X56" s="86"/>
      <c r="Y56" s="86"/>
      <c r="Z56" s="84">
        <f t="shared" si="14"/>
        <v>0</v>
      </c>
      <c r="AA56" s="91">
        <f t="shared" si="20"/>
        <v>0</v>
      </c>
      <c r="AB56" s="91">
        <f t="shared" si="20"/>
        <v>0</v>
      </c>
      <c r="AC56" s="89">
        <f t="shared" si="30"/>
        <v>0</v>
      </c>
      <c r="AD56" s="86"/>
      <c r="AE56" s="86"/>
      <c r="AF56" s="84">
        <f t="shared" si="15"/>
        <v>0</v>
      </c>
      <c r="AG56" s="86"/>
      <c r="AH56" s="86"/>
      <c r="AI56" s="84">
        <f t="shared" si="16"/>
        <v>0</v>
      </c>
      <c r="AJ56" s="92">
        <f t="shared" si="29"/>
        <v>0</v>
      </c>
      <c r="AK56" s="92">
        <f t="shared" si="29"/>
        <v>0</v>
      </c>
      <c r="AL56" s="92">
        <f t="shared" si="29"/>
        <v>0</v>
      </c>
      <c r="AM56" s="91">
        <f t="shared" si="6"/>
        <v>0</v>
      </c>
      <c r="AN56" s="91">
        <f t="shared" si="6"/>
        <v>0</v>
      </c>
      <c r="AO56" s="91">
        <f t="shared" si="6"/>
        <v>0</v>
      </c>
    </row>
    <row r="57" spans="1:41" ht="12.75">
      <c r="A57" s="13">
        <v>50</v>
      </c>
      <c r="B57" s="15" t="s">
        <v>50</v>
      </c>
      <c r="C57" s="101"/>
      <c r="D57" s="101"/>
      <c r="E57" s="103">
        <f t="shared" si="8"/>
        <v>0</v>
      </c>
      <c r="F57" s="101"/>
      <c r="G57" s="101"/>
      <c r="H57" s="103">
        <f t="shared" si="9"/>
        <v>0</v>
      </c>
      <c r="I57" s="101"/>
      <c r="J57" s="101"/>
      <c r="K57" s="103">
        <f t="shared" si="10"/>
        <v>0</v>
      </c>
      <c r="L57" s="101"/>
      <c r="M57" s="101"/>
      <c r="N57" s="103">
        <f t="shared" si="11"/>
        <v>0</v>
      </c>
      <c r="O57" s="101"/>
      <c r="P57" s="101"/>
      <c r="Q57" s="103">
        <f t="shared" si="12"/>
        <v>0</v>
      </c>
      <c r="R57" s="101"/>
      <c r="S57" s="101"/>
      <c r="T57" s="103">
        <f t="shared" si="13"/>
        <v>0</v>
      </c>
      <c r="U57" s="91">
        <f t="shared" si="46"/>
        <v>0</v>
      </c>
      <c r="V57" s="91">
        <f t="shared" si="46"/>
        <v>0</v>
      </c>
      <c r="W57" s="91">
        <f t="shared" si="46"/>
        <v>0</v>
      </c>
      <c r="X57" s="86"/>
      <c r="Y57" s="86"/>
      <c r="Z57" s="84">
        <f t="shared" si="14"/>
        <v>0</v>
      </c>
      <c r="AA57" s="91">
        <f t="shared" si="20"/>
        <v>0</v>
      </c>
      <c r="AB57" s="91">
        <f t="shared" si="20"/>
        <v>0</v>
      </c>
      <c r="AC57" s="89">
        <f t="shared" si="30"/>
        <v>0</v>
      </c>
      <c r="AD57" s="86"/>
      <c r="AE57" s="86"/>
      <c r="AF57" s="84">
        <f t="shared" si="15"/>
        <v>0</v>
      </c>
      <c r="AG57" s="86"/>
      <c r="AH57" s="86"/>
      <c r="AI57" s="84">
        <f t="shared" si="16"/>
        <v>0</v>
      </c>
      <c r="AJ57" s="92">
        <f t="shared" si="29"/>
        <v>0</v>
      </c>
      <c r="AK57" s="92">
        <f t="shared" si="29"/>
        <v>0</v>
      </c>
      <c r="AL57" s="92">
        <f t="shared" si="29"/>
        <v>0</v>
      </c>
      <c r="AM57" s="91">
        <f t="shared" si="6"/>
        <v>0</v>
      </c>
      <c r="AN57" s="91">
        <f t="shared" si="6"/>
        <v>0</v>
      </c>
      <c r="AO57" s="91">
        <f t="shared" si="6"/>
        <v>0</v>
      </c>
    </row>
    <row r="58" spans="1:41" ht="12.75">
      <c r="A58" s="57">
        <v>51</v>
      </c>
      <c r="B58" s="58" t="s">
        <v>52</v>
      </c>
      <c r="C58" s="102">
        <f>SUM(C60:C60)</f>
        <v>945000</v>
      </c>
      <c r="D58" s="102">
        <f>SUM(D60:D60)</f>
        <v>133500</v>
      </c>
      <c r="E58" s="102">
        <f t="shared" si="8"/>
        <v>-811500</v>
      </c>
      <c r="F58" s="102">
        <f>SUM(F59:F60)</f>
        <v>6350000</v>
      </c>
      <c r="G58" s="102">
        <f>SUM(G59:G60)</f>
        <v>500000</v>
      </c>
      <c r="H58" s="102">
        <f t="shared" si="9"/>
        <v>-5850000</v>
      </c>
      <c r="I58" s="102">
        <f>SUM(I59:I60)</f>
        <v>0</v>
      </c>
      <c r="J58" s="102">
        <f>SUM(J59:J60)</f>
        <v>0</v>
      </c>
      <c r="K58" s="102">
        <f t="shared" si="10"/>
        <v>0</v>
      </c>
      <c r="L58" s="102">
        <f>SUM(L59:L60)</f>
        <v>0</v>
      </c>
      <c r="M58" s="102">
        <f>SUM(M59:M60)</f>
        <v>0</v>
      </c>
      <c r="N58" s="102">
        <f t="shared" si="11"/>
        <v>0</v>
      </c>
      <c r="O58" s="102">
        <f>SUM(O59:O60)</f>
        <v>0</v>
      </c>
      <c r="P58" s="102">
        <f>SUM(P59:P60)</f>
        <v>0</v>
      </c>
      <c r="Q58" s="102">
        <f t="shared" si="12"/>
        <v>0</v>
      </c>
      <c r="R58" s="102">
        <f>SUM(R59:R60)</f>
        <v>0</v>
      </c>
      <c r="S58" s="102">
        <f>SUM(S59:S60)</f>
        <v>0</v>
      </c>
      <c r="T58" s="102">
        <f t="shared" si="13"/>
        <v>0</v>
      </c>
      <c r="U58" s="90">
        <f t="shared" si="46"/>
        <v>7295000</v>
      </c>
      <c r="V58" s="90">
        <f t="shared" si="46"/>
        <v>633500</v>
      </c>
      <c r="W58" s="90">
        <f t="shared" si="46"/>
        <v>-6661500</v>
      </c>
      <c r="X58" s="88">
        <f t="shared" ref="X58:Y58" si="47">SUM(X59:X60)</f>
        <v>0</v>
      </c>
      <c r="Y58" s="88">
        <f t="shared" si="47"/>
        <v>0</v>
      </c>
      <c r="Z58" s="88">
        <f t="shared" si="14"/>
        <v>0</v>
      </c>
      <c r="AA58" s="90">
        <f t="shared" si="20"/>
        <v>0</v>
      </c>
      <c r="AB58" s="90">
        <f t="shared" si="20"/>
        <v>0</v>
      </c>
      <c r="AC58" s="89">
        <f t="shared" si="30"/>
        <v>0</v>
      </c>
      <c r="AD58" s="88">
        <f t="shared" ref="AD58:AE58" si="48">SUM(AD59:AD60)</f>
        <v>0</v>
      </c>
      <c r="AE58" s="88">
        <f t="shared" si="48"/>
        <v>0</v>
      </c>
      <c r="AF58" s="88">
        <f t="shared" si="15"/>
        <v>0</v>
      </c>
      <c r="AG58" s="88">
        <f>SUM(AG59:AG60)</f>
        <v>0</v>
      </c>
      <c r="AH58" s="88">
        <f>SUM(AH59:AH60)</f>
        <v>0</v>
      </c>
      <c r="AI58" s="88">
        <f t="shared" si="16"/>
        <v>0</v>
      </c>
      <c r="AJ58" s="92">
        <f t="shared" si="29"/>
        <v>0</v>
      </c>
      <c r="AK58" s="92">
        <f t="shared" si="29"/>
        <v>0</v>
      </c>
      <c r="AL58" s="92">
        <f t="shared" si="29"/>
        <v>0</v>
      </c>
      <c r="AM58" s="90">
        <f t="shared" si="6"/>
        <v>7295000</v>
      </c>
      <c r="AN58" s="90">
        <f t="shared" si="6"/>
        <v>633500</v>
      </c>
      <c r="AO58" s="90">
        <f t="shared" si="6"/>
        <v>-6661500</v>
      </c>
    </row>
    <row r="59" spans="1:41" ht="12.75">
      <c r="A59" s="13">
        <v>52</v>
      </c>
      <c r="B59" s="2" t="s">
        <v>75</v>
      </c>
      <c r="E59" s="103"/>
      <c r="F59" s="101">
        <v>5000000</v>
      </c>
      <c r="G59" s="101">
        <v>0</v>
      </c>
      <c r="H59" s="103">
        <f t="shared" si="9"/>
        <v>-5000000</v>
      </c>
      <c r="I59" s="101"/>
      <c r="J59" s="101"/>
      <c r="K59" s="103">
        <f t="shared" si="10"/>
        <v>0</v>
      </c>
      <c r="L59" s="101"/>
      <c r="M59" s="101"/>
      <c r="N59" s="103">
        <f t="shared" si="11"/>
        <v>0</v>
      </c>
      <c r="O59" s="101"/>
      <c r="P59" s="101"/>
      <c r="Q59" s="103">
        <f t="shared" si="12"/>
        <v>0</v>
      </c>
      <c r="R59" s="101"/>
      <c r="S59" s="101"/>
      <c r="T59" s="103">
        <f t="shared" si="13"/>
        <v>0</v>
      </c>
      <c r="U59" s="91">
        <f>SUM(C60+F59+I59+L59+O59+R59)</f>
        <v>5945000</v>
      </c>
      <c r="V59" s="91">
        <f>SUM(D60+G59+J59+M59+P59+S59)</f>
        <v>133500</v>
      </c>
      <c r="W59" s="91">
        <f t="shared" si="46"/>
        <v>-5000000</v>
      </c>
      <c r="X59" s="86"/>
      <c r="Y59" s="86"/>
      <c r="Z59" s="84">
        <f t="shared" si="14"/>
        <v>0</v>
      </c>
      <c r="AA59" s="91">
        <f t="shared" si="20"/>
        <v>0</v>
      </c>
      <c r="AB59" s="91">
        <f t="shared" si="20"/>
        <v>0</v>
      </c>
      <c r="AC59" s="89">
        <f t="shared" si="30"/>
        <v>0</v>
      </c>
      <c r="AD59" s="101"/>
      <c r="AE59" s="101"/>
      <c r="AF59" s="84">
        <f t="shared" si="15"/>
        <v>0</v>
      </c>
      <c r="AG59" s="101"/>
      <c r="AH59" s="101"/>
      <c r="AI59" s="84">
        <f t="shared" si="16"/>
        <v>0</v>
      </c>
      <c r="AJ59" s="92">
        <f t="shared" si="29"/>
        <v>0</v>
      </c>
      <c r="AK59" s="92">
        <f t="shared" si="29"/>
        <v>0</v>
      </c>
      <c r="AL59" s="92">
        <f t="shared" si="29"/>
        <v>0</v>
      </c>
      <c r="AM59" s="91">
        <f t="shared" si="6"/>
        <v>5945000</v>
      </c>
      <c r="AN59" s="91">
        <f t="shared" si="6"/>
        <v>133500</v>
      </c>
      <c r="AO59" s="91">
        <f t="shared" si="6"/>
        <v>-5000000</v>
      </c>
    </row>
    <row r="60" spans="1:41" ht="12.75">
      <c r="A60" s="13">
        <v>53</v>
      </c>
      <c r="B60" s="2" t="s">
        <v>53</v>
      </c>
      <c r="C60" s="101">
        <v>945000</v>
      </c>
      <c r="D60" s="101">
        <v>133500</v>
      </c>
      <c r="E60" s="103"/>
      <c r="F60" s="101">
        <v>1350000</v>
      </c>
      <c r="G60" s="101">
        <v>500000</v>
      </c>
      <c r="H60" s="103"/>
      <c r="I60" s="101"/>
      <c r="J60" s="101"/>
      <c r="K60" s="103">
        <f t="shared" si="10"/>
        <v>0</v>
      </c>
      <c r="L60" s="101"/>
      <c r="M60" s="101"/>
      <c r="N60" s="103">
        <f t="shared" si="11"/>
        <v>0</v>
      </c>
      <c r="O60" s="101"/>
      <c r="P60" s="101"/>
      <c r="Q60" s="103">
        <f t="shared" si="12"/>
        <v>0</v>
      </c>
      <c r="R60" s="101"/>
      <c r="S60" s="101"/>
      <c r="T60" s="103">
        <f t="shared" si="13"/>
        <v>0</v>
      </c>
      <c r="U60" s="91">
        <f>SUM(C61+F60+I60+L60+O60+R60)</f>
        <v>1350000</v>
      </c>
      <c r="V60" s="91">
        <f>SUM(D61+G60+J60+M60+P60+S60)</f>
        <v>500000</v>
      </c>
      <c r="W60" s="91">
        <f t="shared" si="46"/>
        <v>0</v>
      </c>
      <c r="X60" s="86"/>
      <c r="Y60" s="86"/>
      <c r="Z60" s="84">
        <f t="shared" si="14"/>
        <v>0</v>
      </c>
      <c r="AA60" s="91">
        <f t="shared" si="20"/>
        <v>0</v>
      </c>
      <c r="AB60" s="91">
        <f t="shared" si="20"/>
        <v>0</v>
      </c>
      <c r="AC60" s="89">
        <f t="shared" si="30"/>
        <v>0</v>
      </c>
      <c r="AD60" s="101"/>
      <c r="AE60" s="101"/>
      <c r="AF60" s="84">
        <f t="shared" si="15"/>
        <v>0</v>
      </c>
      <c r="AG60" s="101"/>
      <c r="AH60" s="101"/>
      <c r="AI60" s="84">
        <f t="shared" si="16"/>
        <v>0</v>
      </c>
      <c r="AJ60" s="92">
        <f t="shared" si="29"/>
        <v>0</v>
      </c>
      <c r="AK60" s="92">
        <f t="shared" si="29"/>
        <v>0</v>
      </c>
      <c r="AL60" s="92">
        <f t="shared" si="29"/>
        <v>0</v>
      </c>
      <c r="AM60" s="91">
        <f t="shared" si="6"/>
        <v>1350000</v>
      </c>
      <c r="AN60" s="91">
        <f t="shared" si="6"/>
        <v>500000</v>
      </c>
      <c r="AO60" s="91">
        <f t="shared" si="6"/>
        <v>0</v>
      </c>
    </row>
    <row r="61" spans="1:41" ht="12.75">
      <c r="A61" s="57"/>
      <c r="B61" s="58" t="s">
        <v>264</v>
      </c>
      <c r="C61" s="102">
        <f>+C62</f>
        <v>0</v>
      </c>
      <c r="D61" s="102">
        <f>+D62</f>
        <v>0</v>
      </c>
      <c r="E61" s="102">
        <f t="shared" ref="E61:T61" si="49">+E62</f>
        <v>0</v>
      </c>
      <c r="F61" s="102">
        <f t="shared" si="49"/>
        <v>0</v>
      </c>
      <c r="G61" s="102">
        <f t="shared" si="49"/>
        <v>0</v>
      </c>
      <c r="H61" s="102">
        <f t="shared" si="49"/>
        <v>0</v>
      </c>
      <c r="I61" s="102">
        <f t="shared" si="49"/>
        <v>0</v>
      </c>
      <c r="J61" s="102">
        <f t="shared" si="49"/>
        <v>0</v>
      </c>
      <c r="K61" s="102">
        <f t="shared" si="49"/>
        <v>0</v>
      </c>
      <c r="L61" s="102">
        <f t="shared" si="49"/>
        <v>0</v>
      </c>
      <c r="M61" s="102">
        <f t="shared" si="49"/>
        <v>0</v>
      </c>
      <c r="N61" s="102">
        <f t="shared" si="49"/>
        <v>0</v>
      </c>
      <c r="O61" s="102">
        <f t="shared" si="49"/>
        <v>0</v>
      </c>
      <c r="P61" s="102">
        <f t="shared" si="49"/>
        <v>0</v>
      </c>
      <c r="Q61" s="102">
        <f t="shared" si="49"/>
        <v>0</v>
      </c>
      <c r="R61" s="102">
        <f t="shared" si="49"/>
        <v>0</v>
      </c>
      <c r="S61" s="102">
        <f t="shared" si="49"/>
        <v>0</v>
      </c>
      <c r="T61" s="102">
        <f t="shared" si="49"/>
        <v>0</v>
      </c>
      <c r="U61" s="102">
        <f t="shared" ref="U61:AB61" si="50">+U62</f>
        <v>0</v>
      </c>
      <c r="V61" s="102">
        <f t="shared" si="50"/>
        <v>0</v>
      </c>
      <c r="W61" s="102">
        <f t="shared" si="50"/>
        <v>0</v>
      </c>
      <c r="X61" s="102">
        <f t="shared" si="50"/>
        <v>0</v>
      </c>
      <c r="Y61" s="102">
        <f t="shared" si="50"/>
        <v>0</v>
      </c>
      <c r="Z61" s="102">
        <f t="shared" si="50"/>
        <v>0</v>
      </c>
      <c r="AA61" s="102">
        <f t="shared" si="50"/>
        <v>0</v>
      </c>
      <c r="AB61" s="102">
        <f t="shared" si="50"/>
        <v>0</v>
      </c>
      <c r="AC61" s="89">
        <f t="shared" si="30"/>
        <v>0</v>
      </c>
      <c r="AD61" s="102">
        <f t="shared" ref="AD61:AH61" si="51">+AD62</f>
        <v>0</v>
      </c>
      <c r="AE61" s="102">
        <f t="shared" si="51"/>
        <v>0</v>
      </c>
      <c r="AF61" s="102">
        <f t="shared" si="51"/>
        <v>0</v>
      </c>
      <c r="AG61" s="102">
        <f t="shared" si="51"/>
        <v>0</v>
      </c>
      <c r="AH61" s="102">
        <f t="shared" si="51"/>
        <v>0</v>
      </c>
      <c r="AI61" s="102">
        <f t="shared" ref="AI61" si="52">+AI62</f>
        <v>0</v>
      </c>
      <c r="AJ61" s="102">
        <f t="shared" ref="AJ61:AO61" si="53">+AJ62</f>
        <v>0</v>
      </c>
      <c r="AK61" s="102">
        <f t="shared" si="53"/>
        <v>0</v>
      </c>
      <c r="AL61" s="102">
        <f t="shared" si="53"/>
        <v>0</v>
      </c>
      <c r="AM61" s="102">
        <f t="shared" si="53"/>
        <v>0</v>
      </c>
      <c r="AN61" s="102">
        <f t="shared" si="53"/>
        <v>0</v>
      </c>
      <c r="AO61" s="102">
        <f t="shared" si="53"/>
        <v>0</v>
      </c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89">
        <f t="shared" si="30"/>
        <v>0</v>
      </c>
      <c r="AD62" s="101"/>
      <c r="AE62" s="101"/>
      <c r="AF62" s="84"/>
      <c r="AG62" s="101"/>
      <c r="AH62" s="101"/>
      <c r="AI62" s="84"/>
      <c r="AJ62" s="92"/>
      <c r="AK62" s="92"/>
      <c r="AL62" s="92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8"/>
        <v>0</v>
      </c>
      <c r="F63" s="102">
        <f>SUM(F64:F65)</f>
        <v>0</v>
      </c>
      <c r="G63" s="102">
        <f>SUM(G64:G65)</f>
        <v>0</v>
      </c>
      <c r="H63" s="102">
        <f t="shared" si="9"/>
        <v>0</v>
      </c>
      <c r="I63" s="102">
        <f>SUM(I64:I65)</f>
        <v>0</v>
      </c>
      <c r="J63" s="102">
        <f>SUM(J64:J65)</f>
        <v>0</v>
      </c>
      <c r="K63" s="102">
        <f t="shared" si="10"/>
        <v>0</v>
      </c>
      <c r="L63" s="102">
        <f>SUM(L64:L65)</f>
        <v>0</v>
      </c>
      <c r="M63" s="102">
        <f>SUM(M64:M65)</f>
        <v>0</v>
      </c>
      <c r="N63" s="102">
        <f t="shared" si="11"/>
        <v>0</v>
      </c>
      <c r="O63" s="102">
        <f>SUM(O64:O65)</f>
        <v>0</v>
      </c>
      <c r="P63" s="102">
        <f>SUM(P64:P65)</f>
        <v>0</v>
      </c>
      <c r="Q63" s="102">
        <f t="shared" si="12"/>
        <v>0</v>
      </c>
      <c r="R63" s="102">
        <f>SUM(R64:R65)</f>
        <v>0</v>
      </c>
      <c r="S63" s="102">
        <f>SUM(S64:S65)</f>
        <v>0</v>
      </c>
      <c r="T63" s="102">
        <f t="shared" si="13"/>
        <v>0</v>
      </c>
      <c r="U63" s="90">
        <f t="shared" si="46"/>
        <v>0</v>
      </c>
      <c r="V63" s="90">
        <f t="shared" si="46"/>
        <v>0</v>
      </c>
      <c r="W63" s="90">
        <f t="shared" si="46"/>
        <v>0</v>
      </c>
      <c r="X63" s="88">
        <f>SUM(X64:X65)</f>
        <v>0</v>
      </c>
      <c r="Y63" s="88">
        <f>SUM(Y64:Y65)</f>
        <v>0</v>
      </c>
      <c r="Z63" s="88">
        <f t="shared" si="14"/>
        <v>0</v>
      </c>
      <c r="AA63" s="90">
        <f t="shared" si="20"/>
        <v>0</v>
      </c>
      <c r="AB63" s="90">
        <f t="shared" si="20"/>
        <v>0</v>
      </c>
      <c r="AC63" s="89">
        <f t="shared" si="30"/>
        <v>0</v>
      </c>
      <c r="AD63" s="102">
        <f>SUM(AD64:AD65)</f>
        <v>0</v>
      </c>
      <c r="AE63" s="102">
        <f>SUM(AE64:AE65)</f>
        <v>0</v>
      </c>
      <c r="AF63" s="88">
        <f t="shared" si="15"/>
        <v>0</v>
      </c>
      <c r="AG63" s="102">
        <f>SUM(AG64:AG65)</f>
        <v>0</v>
      </c>
      <c r="AH63" s="102">
        <f>SUM(AH64:AH65)</f>
        <v>0</v>
      </c>
      <c r="AI63" s="88">
        <f t="shared" si="16"/>
        <v>0</v>
      </c>
      <c r="AJ63" s="92">
        <f t="shared" si="29"/>
        <v>0</v>
      </c>
      <c r="AK63" s="92">
        <f t="shared" si="29"/>
        <v>0</v>
      </c>
      <c r="AL63" s="92">
        <f t="shared" si="29"/>
        <v>0</v>
      </c>
      <c r="AM63" s="90">
        <f t="shared" si="6"/>
        <v>0</v>
      </c>
      <c r="AN63" s="90">
        <f t="shared" si="6"/>
        <v>0</v>
      </c>
      <c r="AO63" s="90">
        <f t="shared" si="6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8"/>
        <v>0</v>
      </c>
      <c r="F64" s="101"/>
      <c r="G64" s="101"/>
      <c r="H64" s="103">
        <f t="shared" si="9"/>
        <v>0</v>
      </c>
      <c r="I64" s="101"/>
      <c r="J64" s="101"/>
      <c r="K64" s="103">
        <f t="shared" si="10"/>
        <v>0</v>
      </c>
      <c r="L64" s="101"/>
      <c r="M64" s="101"/>
      <c r="N64" s="103">
        <f t="shared" si="11"/>
        <v>0</v>
      </c>
      <c r="O64" s="101"/>
      <c r="P64" s="101"/>
      <c r="Q64" s="103">
        <f t="shared" si="12"/>
        <v>0</v>
      </c>
      <c r="R64" s="101"/>
      <c r="S64" s="101"/>
      <c r="T64" s="103">
        <f t="shared" si="13"/>
        <v>0</v>
      </c>
      <c r="U64" s="91">
        <f t="shared" si="46"/>
        <v>0</v>
      </c>
      <c r="V64" s="91">
        <f t="shared" si="46"/>
        <v>0</v>
      </c>
      <c r="W64" s="91">
        <f t="shared" si="46"/>
        <v>0</v>
      </c>
      <c r="X64" s="86"/>
      <c r="Y64" s="86"/>
      <c r="Z64" s="84">
        <f t="shared" si="14"/>
        <v>0</v>
      </c>
      <c r="AA64" s="91">
        <f t="shared" si="20"/>
        <v>0</v>
      </c>
      <c r="AB64" s="91">
        <f t="shared" si="20"/>
        <v>0</v>
      </c>
      <c r="AC64" s="89">
        <f t="shared" si="30"/>
        <v>0</v>
      </c>
      <c r="AD64" s="101"/>
      <c r="AE64" s="101"/>
      <c r="AF64" s="84">
        <f t="shared" si="15"/>
        <v>0</v>
      </c>
      <c r="AG64" s="101"/>
      <c r="AH64" s="101"/>
      <c r="AI64" s="84">
        <f t="shared" si="16"/>
        <v>0</v>
      </c>
      <c r="AJ64" s="92">
        <f t="shared" si="29"/>
        <v>0</v>
      </c>
      <c r="AK64" s="92">
        <f t="shared" si="29"/>
        <v>0</v>
      </c>
      <c r="AL64" s="92">
        <f t="shared" si="29"/>
        <v>0</v>
      </c>
      <c r="AM64" s="91">
        <f t="shared" si="6"/>
        <v>0</v>
      </c>
      <c r="AN64" s="91">
        <f t="shared" si="6"/>
        <v>0</v>
      </c>
      <c r="AO64" s="91">
        <f t="shared" si="6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8"/>
        <v>0</v>
      </c>
      <c r="F65" s="101"/>
      <c r="G65" s="101"/>
      <c r="H65" s="103">
        <f t="shared" si="9"/>
        <v>0</v>
      </c>
      <c r="I65" s="101"/>
      <c r="J65" s="101"/>
      <c r="K65" s="103">
        <f t="shared" si="10"/>
        <v>0</v>
      </c>
      <c r="L65" s="101"/>
      <c r="M65" s="101"/>
      <c r="N65" s="103">
        <f t="shared" si="11"/>
        <v>0</v>
      </c>
      <c r="O65" s="101"/>
      <c r="P65" s="101"/>
      <c r="Q65" s="103">
        <f t="shared" si="12"/>
        <v>0</v>
      </c>
      <c r="R65" s="101"/>
      <c r="S65" s="101"/>
      <c r="T65" s="103">
        <f t="shared" si="13"/>
        <v>0</v>
      </c>
      <c r="U65" s="91">
        <f t="shared" si="46"/>
        <v>0</v>
      </c>
      <c r="V65" s="91">
        <f t="shared" si="46"/>
        <v>0</v>
      </c>
      <c r="W65" s="91">
        <f t="shared" si="46"/>
        <v>0</v>
      </c>
      <c r="X65" s="86"/>
      <c r="Y65" s="86"/>
      <c r="Z65" s="84">
        <f t="shared" si="14"/>
        <v>0</v>
      </c>
      <c r="AA65" s="91">
        <f t="shared" si="20"/>
        <v>0</v>
      </c>
      <c r="AB65" s="91">
        <f t="shared" si="20"/>
        <v>0</v>
      </c>
      <c r="AC65" s="89">
        <f t="shared" si="30"/>
        <v>0</v>
      </c>
      <c r="AD65" s="101"/>
      <c r="AE65" s="101"/>
      <c r="AF65" s="84">
        <f t="shared" si="15"/>
        <v>0</v>
      </c>
      <c r="AG65" s="101"/>
      <c r="AH65" s="101"/>
      <c r="AI65" s="84">
        <f t="shared" si="16"/>
        <v>0</v>
      </c>
      <c r="AJ65" s="92">
        <f t="shared" si="29"/>
        <v>0</v>
      </c>
      <c r="AK65" s="92">
        <f t="shared" si="29"/>
        <v>0</v>
      </c>
      <c r="AL65" s="92">
        <f t="shared" si="29"/>
        <v>0</v>
      </c>
      <c r="AM65" s="91">
        <f t="shared" si="6"/>
        <v>0</v>
      </c>
      <c r="AN65" s="91">
        <f t="shared" si="6"/>
        <v>0</v>
      </c>
      <c r="AO65" s="91">
        <f t="shared" si="6"/>
        <v>0</v>
      </c>
    </row>
    <row r="66" spans="1:41" ht="12.75">
      <c r="A66" s="57">
        <v>57</v>
      </c>
      <c r="B66" s="58" t="s">
        <v>78</v>
      </c>
      <c r="C66" s="102">
        <f>SUM(C67:C74)</f>
        <v>600000</v>
      </c>
      <c r="D66" s="102">
        <f>SUM(D67:D74)</f>
        <v>0</v>
      </c>
      <c r="E66" s="102">
        <f t="shared" si="8"/>
        <v>-600000</v>
      </c>
      <c r="F66" s="102">
        <f>SUM(F67:F74)</f>
        <v>0</v>
      </c>
      <c r="G66" s="102">
        <f>SUM(G67:G74)</f>
        <v>0</v>
      </c>
      <c r="H66" s="102">
        <f t="shared" si="9"/>
        <v>0</v>
      </c>
      <c r="I66" s="102">
        <f>SUM(I67:I74)</f>
        <v>0</v>
      </c>
      <c r="J66" s="102">
        <f>SUM(J67:J74)</f>
        <v>0</v>
      </c>
      <c r="K66" s="102">
        <f t="shared" si="10"/>
        <v>0</v>
      </c>
      <c r="L66" s="102">
        <f>SUM(L67:L74)</f>
        <v>0</v>
      </c>
      <c r="M66" s="102">
        <f>SUM(M67:M74)</f>
        <v>0</v>
      </c>
      <c r="N66" s="102">
        <f t="shared" si="11"/>
        <v>0</v>
      </c>
      <c r="O66" s="102">
        <f>SUM(O67:O74)</f>
        <v>0</v>
      </c>
      <c r="P66" s="102">
        <f>SUM(P67:P74)</f>
        <v>0</v>
      </c>
      <c r="Q66" s="102">
        <f t="shared" si="12"/>
        <v>0</v>
      </c>
      <c r="R66" s="102">
        <f>SUM(R67:R74)</f>
        <v>0</v>
      </c>
      <c r="S66" s="102">
        <f>SUM(S67:S74)</f>
        <v>0</v>
      </c>
      <c r="T66" s="102">
        <f t="shared" si="13"/>
        <v>0</v>
      </c>
      <c r="U66" s="90">
        <f t="shared" si="46"/>
        <v>600000</v>
      </c>
      <c r="V66" s="90">
        <f t="shared" si="46"/>
        <v>0</v>
      </c>
      <c r="W66" s="90">
        <f t="shared" si="46"/>
        <v>-600000</v>
      </c>
      <c r="X66" s="88">
        <f>SUM(X67:X74)</f>
        <v>546700000</v>
      </c>
      <c r="Y66" s="88">
        <f>SUM(Y67:Y74)</f>
        <v>456624439</v>
      </c>
      <c r="Z66" s="88">
        <f t="shared" si="14"/>
        <v>-90075561</v>
      </c>
      <c r="AA66" s="90">
        <f t="shared" si="20"/>
        <v>546700000</v>
      </c>
      <c r="AB66" s="90">
        <f t="shared" si="20"/>
        <v>456624439</v>
      </c>
      <c r="AC66" s="89">
        <f t="shared" si="30"/>
        <v>-90075561</v>
      </c>
      <c r="AD66" s="102">
        <f>SUM(AD67:AD74)</f>
        <v>0</v>
      </c>
      <c r="AE66" s="102">
        <f>SUM(AE67:AE74)</f>
        <v>0</v>
      </c>
      <c r="AF66" s="88">
        <f t="shared" si="15"/>
        <v>0</v>
      </c>
      <c r="AG66" s="102">
        <f>SUM(AG67:AG74)</f>
        <v>0</v>
      </c>
      <c r="AH66" s="102">
        <f>SUM(AH67:AH74)</f>
        <v>0</v>
      </c>
      <c r="AI66" s="88">
        <f t="shared" si="16"/>
        <v>0</v>
      </c>
      <c r="AJ66" s="92">
        <f t="shared" si="29"/>
        <v>0</v>
      </c>
      <c r="AK66" s="92">
        <f t="shared" si="29"/>
        <v>0</v>
      </c>
      <c r="AL66" s="92">
        <f t="shared" si="29"/>
        <v>0</v>
      </c>
      <c r="AM66" s="90">
        <f t="shared" si="6"/>
        <v>547300000</v>
      </c>
      <c r="AN66" s="90">
        <f t="shared" si="6"/>
        <v>456624439</v>
      </c>
      <c r="AO66" s="90">
        <f t="shared" si="6"/>
        <v>-90675561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8"/>
        <v>0</v>
      </c>
      <c r="F67" s="292"/>
      <c r="G67" s="292"/>
      <c r="H67" s="183">
        <f t="shared" si="9"/>
        <v>0</v>
      </c>
      <c r="I67" s="101"/>
      <c r="J67" s="101"/>
      <c r="K67" s="103">
        <f t="shared" si="10"/>
        <v>0</v>
      </c>
      <c r="L67" s="101"/>
      <c r="M67" s="101"/>
      <c r="N67" s="103">
        <f t="shared" si="11"/>
        <v>0</v>
      </c>
      <c r="O67" s="101"/>
      <c r="P67" s="101"/>
      <c r="Q67" s="103">
        <f t="shared" si="12"/>
        <v>0</v>
      </c>
      <c r="R67" s="101"/>
      <c r="S67" s="101"/>
      <c r="T67" s="103">
        <f t="shared" si="13"/>
        <v>0</v>
      </c>
      <c r="U67" s="91">
        <f t="shared" si="46"/>
        <v>0</v>
      </c>
      <c r="V67" s="91">
        <f t="shared" si="46"/>
        <v>0</v>
      </c>
      <c r="W67" s="91">
        <f t="shared" si="46"/>
        <v>0</v>
      </c>
      <c r="X67" s="101">
        <v>546700000</v>
      </c>
      <c r="Y67" s="101">
        <v>456624439</v>
      </c>
      <c r="Z67" s="84">
        <f t="shared" si="14"/>
        <v>-90075561</v>
      </c>
      <c r="AA67" s="91">
        <f t="shared" si="20"/>
        <v>546700000</v>
      </c>
      <c r="AB67" s="91">
        <f t="shared" si="20"/>
        <v>456624439</v>
      </c>
      <c r="AC67" s="89">
        <f t="shared" si="30"/>
        <v>-90075561</v>
      </c>
      <c r="AD67" s="101"/>
      <c r="AE67" s="101"/>
      <c r="AF67" s="84">
        <f t="shared" si="15"/>
        <v>0</v>
      </c>
      <c r="AG67" s="101"/>
      <c r="AH67" s="101"/>
      <c r="AI67" s="84">
        <f t="shared" si="16"/>
        <v>0</v>
      </c>
      <c r="AJ67" s="92">
        <f t="shared" si="29"/>
        <v>0</v>
      </c>
      <c r="AK67" s="92">
        <f t="shared" si="29"/>
        <v>0</v>
      </c>
      <c r="AL67" s="92">
        <f t="shared" si="29"/>
        <v>0</v>
      </c>
      <c r="AM67" s="91">
        <f t="shared" si="6"/>
        <v>546700000</v>
      </c>
      <c r="AN67" s="91">
        <f t="shared" si="6"/>
        <v>456624439</v>
      </c>
      <c r="AO67" s="91">
        <f t="shared" si="6"/>
        <v>-90075561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8"/>
        <v>0</v>
      </c>
      <c r="F68" s="101"/>
      <c r="G68" s="101"/>
      <c r="H68" s="103">
        <f t="shared" si="9"/>
        <v>0</v>
      </c>
      <c r="I68" s="101"/>
      <c r="J68" s="101"/>
      <c r="K68" s="103">
        <f t="shared" si="10"/>
        <v>0</v>
      </c>
      <c r="L68" s="101"/>
      <c r="M68" s="101"/>
      <c r="N68" s="103">
        <f t="shared" si="11"/>
        <v>0</v>
      </c>
      <c r="O68" s="101"/>
      <c r="P68" s="101"/>
      <c r="Q68" s="103">
        <f t="shared" si="12"/>
        <v>0</v>
      </c>
      <c r="R68" s="101"/>
      <c r="S68" s="101"/>
      <c r="T68" s="103">
        <f t="shared" si="13"/>
        <v>0</v>
      </c>
      <c r="U68" s="91">
        <f t="shared" si="46"/>
        <v>0</v>
      </c>
      <c r="V68" s="91">
        <f t="shared" si="46"/>
        <v>0</v>
      </c>
      <c r="W68" s="91">
        <f t="shared" si="46"/>
        <v>0</v>
      </c>
      <c r="X68" s="101"/>
      <c r="Y68" s="101"/>
      <c r="Z68" s="84">
        <f t="shared" si="14"/>
        <v>0</v>
      </c>
      <c r="AA68" s="91">
        <f t="shared" si="20"/>
        <v>0</v>
      </c>
      <c r="AB68" s="91">
        <f t="shared" si="20"/>
        <v>0</v>
      </c>
      <c r="AC68" s="89">
        <f t="shared" si="30"/>
        <v>0</v>
      </c>
      <c r="AD68" s="101"/>
      <c r="AE68" s="101"/>
      <c r="AF68" s="84">
        <f t="shared" si="15"/>
        <v>0</v>
      </c>
      <c r="AG68" s="101"/>
      <c r="AH68" s="101"/>
      <c r="AI68" s="84">
        <f t="shared" si="16"/>
        <v>0</v>
      </c>
      <c r="AJ68" s="92">
        <f t="shared" si="29"/>
        <v>0</v>
      </c>
      <c r="AK68" s="92">
        <f t="shared" si="29"/>
        <v>0</v>
      </c>
      <c r="AL68" s="92">
        <f t="shared" si="29"/>
        <v>0</v>
      </c>
      <c r="AM68" s="91">
        <f t="shared" si="6"/>
        <v>0</v>
      </c>
      <c r="AN68" s="91">
        <f t="shared" si="6"/>
        <v>0</v>
      </c>
      <c r="AO68" s="91">
        <f t="shared" si="6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89">
        <f t="shared" si="30"/>
        <v>0</v>
      </c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386" t="s">
        <v>56</v>
      </c>
      <c r="C70" s="101"/>
      <c r="D70" s="101"/>
      <c r="E70" s="103">
        <f t="shared" si="8"/>
        <v>0</v>
      </c>
      <c r="F70" s="101"/>
      <c r="G70" s="101"/>
      <c r="H70" s="103">
        <f t="shared" si="9"/>
        <v>0</v>
      </c>
      <c r="I70" s="101"/>
      <c r="J70" s="101"/>
      <c r="K70" s="103">
        <f t="shared" si="10"/>
        <v>0</v>
      </c>
      <c r="L70" s="101"/>
      <c r="M70" s="101"/>
      <c r="N70" s="103">
        <f t="shared" si="11"/>
        <v>0</v>
      </c>
      <c r="O70" s="101"/>
      <c r="P70" s="101"/>
      <c r="Q70" s="103">
        <f t="shared" si="12"/>
        <v>0</v>
      </c>
      <c r="R70" s="101"/>
      <c r="S70" s="101"/>
      <c r="T70" s="103">
        <f t="shared" si="13"/>
        <v>0</v>
      </c>
      <c r="U70" s="91">
        <f t="shared" si="46"/>
        <v>0</v>
      </c>
      <c r="V70" s="91">
        <f t="shared" si="46"/>
        <v>0</v>
      </c>
      <c r="W70" s="91">
        <f t="shared" si="46"/>
        <v>0</v>
      </c>
      <c r="X70" s="101"/>
      <c r="Y70" s="101"/>
      <c r="Z70" s="84">
        <f t="shared" si="14"/>
        <v>0</v>
      </c>
      <c r="AA70" s="91">
        <f t="shared" si="20"/>
        <v>0</v>
      </c>
      <c r="AB70" s="91">
        <f t="shared" si="20"/>
        <v>0</v>
      </c>
      <c r="AC70" s="89">
        <f t="shared" si="30"/>
        <v>0</v>
      </c>
      <c r="AD70" s="101"/>
      <c r="AE70" s="101"/>
      <c r="AF70" s="84">
        <f t="shared" si="15"/>
        <v>0</v>
      </c>
      <c r="AG70" s="101"/>
      <c r="AH70" s="101"/>
      <c r="AI70" s="84">
        <f t="shared" si="16"/>
        <v>0</v>
      </c>
      <c r="AJ70" s="92">
        <f t="shared" si="29"/>
        <v>0</v>
      </c>
      <c r="AK70" s="92">
        <f t="shared" si="29"/>
        <v>0</v>
      </c>
      <c r="AL70" s="92">
        <f t="shared" si="29"/>
        <v>0</v>
      </c>
      <c r="AM70" s="91">
        <f t="shared" si="6"/>
        <v>0</v>
      </c>
      <c r="AN70" s="91">
        <f t="shared" si="6"/>
        <v>0</v>
      </c>
      <c r="AO70" s="91">
        <f t="shared" si="6"/>
        <v>0</v>
      </c>
    </row>
    <row r="71" spans="1:41" ht="12.75">
      <c r="A71" s="13">
        <v>61</v>
      </c>
      <c r="B71" s="387" t="s">
        <v>57</v>
      </c>
      <c r="C71" s="101"/>
      <c r="D71" s="101"/>
      <c r="E71" s="103">
        <f t="shared" si="8"/>
        <v>0</v>
      </c>
      <c r="F71" s="101"/>
      <c r="G71" s="101"/>
      <c r="H71" s="103">
        <f t="shared" si="9"/>
        <v>0</v>
      </c>
      <c r="I71" s="101"/>
      <c r="J71" s="101"/>
      <c r="K71" s="103">
        <f t="shared" si="10"/>
        <v>0</v>
      </c>
      <c r="L71" s="101"/>
      <c r="M71" s="101"/>
      <c r="N71" s="103">
        <f t="shared" si="11"/>
        <v>0</v>
      </c>
      <c r="O71" s="101"/>
      <c r="P71" s="101"/>
      <c r="Q71" s="103">
        <f t="shared" si="12"/>
        <v>0</v>
      </c>
      <c r="R71" s="101"/>
      <c r="S71" s="101"/>
      <c r="T71" s="103">
        <f t="shared" si="13"/>
        <v>0</v>
      </c>
      <c r="U71" s="91">
        <f t="shared" si="46"/>
        <v>0</v>
      </c>
      <c r="V71" s="91">
        <f t="shared" si="46"/>
        <v>0</v>
      </c>
      <c r="W71" s="91">
        <f t="shared" si="46"/>
        <v>0</v>
      </c>
      <c r="X71" s="101"/>
      <c r="Y71" s="101"/>
      <c r="Z71" s="84">
        <f t="shared" si="14"/>
        <v>0</v>
      </c>
      <c r="AA71" s="91">
        <f t="shared" si="20"/>
        <v>0</v>
      </c>
      <c r="AB71" s="91">
        <f t="shared" si="20"/>
        <v>0</v>
      </c>
      <c r="AC71" s="89">
        <f t="shared" si="30"/>
        <v>0</v>
      </c>
      <c r="AD71" s="101"/>
      <c r="AE71" s="101"/>
      <c r="AF71" s="84">
        <f t="shared" si="15"/>
        <v>0</v>
      </c>
      <c r="AG71" s="101"/>
      <c r="AH71" s="101"/>
      <c r="AI71" s="84">
        <f t="shared" si="16"/>
        <v>0</v>
      </c>
      <c r="AJ71" s="92">
        <f t="shared" si="29"/>
        <v>0</v>
      </c>
      <c r="AK71" s="92">
        <f t="shared" si="29"/>
        <v>0</v>
      </c>
      <c r="AL71" s="92">
        <f t="shared" si="29"/>
        <v>0</v>
      </c>
      <c r="AM71" s="91">
        <f t="shared" si="6"/>
        <v>0</v>
      </c>
      <c r="AN71" s="91">
        <f t="shared" si="6"/>
        <v>0</v>
      </c>
      <c r="AO71" s="91">
        <f t="shared" si="6"/>
        <v>0</v>
      </c>
    </row>
    <row r="72" spans="1:41" ht="12.75">
      <c r="A72" s="13">
        <v>62</v>
      </c>
      <c r="B72" s="387" t="s">
        <v>58</v>
      </c>
      <c r="C72" s="101"/>
      <c r="D72" s="101"/>
      <c r="E72" s="103">
        <f t="shared" si="8"/>
        <v>0</v>
      </c>
      <c r="F72" s="101"/>
      <c r="G72" s="101"/>
      <c r="H72" s="103">
        <f t="shared" si="9"/>
        <v>0</v>
      </c>
      <c r="I72" s="101"/>
      <c r="J72" s="101"/>
      <c r="K72" s="103">
        <f t="shared" si="10"/>
        <v>0</v>
      </c>
      <c r="L72" s="101"/>
      <c r="M72" s="101"/>
      <c r="N72" s="103">
        <f t="shared" si="11"/>
        <v>0</v>
      </c>
      <c r="O72" s="101"/>
      <c r="P72" s="101"/>
      <c r="Q72" s="103">
        <f t="shared" si="12"/>
        <v>0</v>
      </c>
      <c r="R72" s="101"/>
      <c r="S72" s="101"/>
      <c r="T72" s="103">
        <f t="shared" si="13"/>
        <v>0</v>
      </c>
      <c r="U72" s="91">
        <f t="shared" si="46"/>
        <v>0</v>
      </c>
      <c r="V72" s="91">
        <f t="shared" si="46"/>
        <v>0</v>
      </c>
      <c r="W72" s="91">
        <f t="shared" si="46"/>
        <v>0</v>
      </c>
      <c r="X72" s="101"/>
      <c r="Y72" s="101"/>
      <c r="Z72" s="84">
        <f t="shared" si="14"/>
        <v>0</v>
      </c>
      <c r="AA72" s="91">
        <f t="shared" si="20"/>
        <v>0</v>
      </c>
      <c r="AB72" s="91">
        <f t="shared" si="20"/>
        <v>0</v>
      </c>
      <c r="AC72" s="89">
        <f t="shared" si="30"/>
        <v>0</v>
      </c>
      <c r="AD72" s="101"/>
      <c r="AE72" s="101"/>
      <c r="AF72" s="84">
        <f t="shared" si="15"/>
        <v>0</v>
      </c>
      <c r="AG72" s="101"/>
      <c r="AH72" s="101"/>
      <c r="AI72" s="84">
        <f t="shared" si="16"/>
        <v>0</v>
      </c>
      <c r="AJ72" s="92">
        <f t="shared" si="29"/>
        <v>0</v>
      </c>
      <c r="AK72" s="92">
        <f t="shared" si="29"/>
        <v>0</v>
      </c>
      <c r="AL72" s="92">
        <f t="shared" si="29"/>
        <v>0</v>
      </c>
      <c r="AM72" s="91">
        <f t="shared" si="6"/>
        <v>0</v>
      </c>
      <c r="AN72" s="91">
        <f t="shared" si="6"/>
        <v>0</v>
      </c>
      <c r="AO72" s="91">
        <f t="shared" si="6"/>
        <v>0</v>
      </c>
    </row>
    <row r="73" spans="1:41" ht="12.75">
      <c r="A73" s="13">
        <v>63</v>
      </c>
      <c r="B73" s="387" t="s">
        <v>59</v>
      </c>
      <c r="C73" s="101"/>
      <c r="D73" s="101"/>
      <c r="E73" s="103">
        <f t="shared" si="8"/>
        <v>0</v>
      </c>
      <c r="F73" s="101"/>
      <c r="G73" s="101"/>
      <c r="H73" s="103">
        <f t="shared" si="9"/>
        <v>0</v>
      </c>
      <c r="I73" s="101"/>
      <c r="J73" s="101"/>
      <c r="K73" s="103">
        <f t="shared" si="10"/>
        <v>0</v>
      </c>
      <c r="L73" s="101"/>
      <c r="M73" s="101"/>
      <c r="N73" s="103">
        <f t="shared" si="11"/>
        <v>0</v>
      </c>
      <c r="O73" s="101"/>
      <c r="P73" s="101"/>
      <c r="Q73" s="103">
        <f t="shared" si="12"/>
        <v>0</v>
      </c>
      <c r="R73" s="101"/>
      <c r="S73" s="101"/>
      <c r="T73" s="103">
        <f t="shared" si="13"/>
        <v>0</v>
      </c>
      <c r="U73" s="91">
        <f t="shared" si="46"/>
        <v>0</v>
      </c>
      <c r="V73" s="91">
        <f t="shared" si="46"/>
        <v>0</v>
      </c>
      <c r="W73" s="91">
        <f t="shared" si="46"/>
        <v>0</v>
      </c>
      <c r="X73" s="101"/>
      <c r="Y73" s="101"/>
      <c r="Z73" s="84">
        <f t="shared" si="14"/>
        <v>0</v>
      </c>
      <c r="AA73" s="91">
        <f t="shared" si="20"/>
        <v>0</v>
      </c>
      <c r="AB73" s="91">
        <f t="shared" si="20"/>
        <v>0</v>
      </c>
      <c r="AC73" s="89">
        <f t="shared" si="30"/>
        <v>0</v>
      </c>
      <c r="AD73" s="101"/>
      <c r="AE73" s="101"/>
      <c r="AF73" s="84">
        <f t="shared" si="15"/>
        <v>0</v>
      </c>
      <c r="AG73" s="101"/>
      <c r="AH73" s="101"/>
      <c r="AI73" s="84">
        <f t="shared" si="16"/>
        <v>0</v>
      </c>
      <c r="AJ73" s="92">
        <f t="shared" si="29"/>
        <v>0</v>
      </c>
      <c r="AK73" s="92">
        <f t="shared" si="29"/>
        <v>0</v>
      </c>
      <c r="AL73" s="92">
        <f t="shared" si="29"/>
        <v>0</v>
      </c>
      <c r="AM73" s="91">
        <f t="shared" si="6"/>
        <v>0</v>
      </c>
      <c r="AN73" s="91">
        <f t="shared" si="6"/>
        <v>0</v>
      </c>
      <c r="AO73" s="91">
        <f t="shared" si="6"/>
        <v>0</v>
      </c>
    </row>
    <row r="74" spans="1:41" ht="12.75">
      <c r="A74" s="13">
        <v>64</v>
      </c>
      <c r="B74" s="387" t="s">
        <v>60</v>
      </c>
      <c r="C74" s="101">
        <v>600000</v>
      </c>
      <c r="D74" s="101">
        <v>0</v>
      </c>
      <c r="E74" s="87">
        <f t="shared" ref="E74" si="54">SUM(D74-C74)</f>
        <v>-600000</v>
      </c>
      <c r="F74" s="101">
        <v>0</v>
      </c>
      <c r="G74" s="101">
        <v>0</v>
      </c>
      <c r="H74" s="87">
        <f t="shared" ref="H74" si="55">SUM(G74-F74)</f>
        <v>0</v>
      </c>
      <c r="I74" s="101"/>
      <c r="J74" s="101"/>
      <c r="K74" s="87">
        <f t="shared" ref="K74" si="56">SUM(J74-I74)</f>
        <v>0</v>
      </c>
      <c r="L74" s="101"/>
      <c r="M74" s="101"/>
      <c r="N74" s="87">
        <f t="shared" ref="N74" si="57">SUM(M74-L74)</f>
        <v>0</v>
      </c>
      <c r="O74" s="101"/>
      <c r="P74" s="101"/>
      <c r="Q74" s="87">
        <f t="shared" ref="Q74" si="58">SUM(P74-O74)</f>
        <v>0</v>
      </c>
      <c r="R74" s="101"/>
      <c r="S74" s="101"/>
      <c r="T74" s="87">
        <f t="shared" ref="T74" si="59">SUM(S74-R74)</f>
        <v>0</v>
      </c>
      <c r="U74" s="91">
        <f t="shared" si="46"/>
        <v>600000</v>
      </c>
      <c r="V74" s="91">
        <f t="shared" si="46"/>
        <v>0</v>
      </c>
      <c r="W74" s="91">
        <f t="shared" si="46"/>
        <v>-600000</v>
      </c>
      <c r="X74" s="101"/>
      <c r="Y74" s="101"/>
      <c r="Z74" s="84">
        <f t="shared" si="14"/>
        <v>0</v>
      </c>
      <c r="AA74" s="91">
        <f t="shared" si="20"/>
        <v>0</v>
      </c>
      <c r="AB74" s="91">
        <f t="shared" si="20"/>
        <v>0</v>
      </c>
      <c r="AC74" s="89">
        <f t="shared" si="30"/>
        <v>0</v>
      </c>
      <c r="AD74" s="101"/>
      <c r="AE74" s="101"/>
      <c r="AF74" s="84">
        <f t="shared" si="15"/>
        <v>0</v>
      </c>
      <c r="AG74" s="101"/>
      <c r="AH74" s="101"/>
      <c r="AI74" s="84">
        <f t="shared" si="16"/>
        <v>0</v>
      </c>
      <c r="AJ74" s="92">
        <f t="shared" si="29"/>
        <v>0</v>
      </c>
      <c r="AK74" s="92">
        <f t="shared" si="29"/>
        <v>0</v>
      </c>
      <c r="AL74" s="92">
        <f t="shared" si="29"/>
        <v>0</v>
      </c>
      <c r="AM74" s="91">
        <f t="shared" si="6"/>
        <v>600000</v>
      </c>
      <c r="AN74" s="91">
        <f t="shared" si="6"/>
        <v>0</v>
      </c>
      <c r="AO74" s="91">
        <f t="shared" si="6"/>
        <v>-600000</v>
      </c>
    </row>
    <row r="75" spans="1:41" ht="12.75">
      <c r="A75" s="57">
        <v>65</v>
      </c>
      <c r="B75" s="388" t="s">
        <v>61</v>
      </c>
      <c r="C75" s="102">
        <f>SUM(C76:C77)</f>
        <v>0</v>
      </c>
      <c r="D75" s="102">
        <f>SUM(D76:D77)</f>
        <v>0</v>
      </c>
      <c r="E75" s="102">
        <f t="shared" si="8"/>
        <v>0</v>
      </c>
      <c r="F75" s="102">
        <f>SUM(F76:F77)</f>
        <v>0</v>
      </c>
      <c r="G75" s="102">
        <f>SUM(G76:G77)</f>
        <v>0</v>
      </c>
      <c r="H75" s="102">
        <f t="shared" si="9"/>
        <v>0</v>
      </c>
      <c r="I75" s="102">
        <f>SUM(I76:I77)</f>
        <v>0</v>
      </c>
      <c r="J75" s="102">
        <f>SUM(J76:J77)</f>
        <v>0</v>
      </c>
      <c r="K75" s="102">
        <f t="shared" si="10"/>
        <v>0</v>
      </c>
      <c r="L75" s="102">
        <f>SUM(L76:L77)</f>
        <v>0</v>
      </c>
      <c r="M75" s="102">
        <f>SUM(M76:M77)</f>
        <v>0</v>
      </c>
      <c r="N75" s="102">
        <f t="shared" si="11"/>
        <v>0</v>
      </c>
      <c r="O75" s="102">
        <f>SUM(O76:O77)</f>
        <v>0</v>
      </c>
      <c r="P75" s="102">
        <f>SUM(P76:P77)</f>
        <v>0</v>
      </c>
      <c r="Q75" s="102">
        <f t="shared" si="12"/>
        <v>0</v>
      </c>
      <c r="R75" s="102">
        <f>SUM(R76:R77)</f>
        <v>0</v>
      </c>
      <c r="S75" s="102">
        <f>SUM(S76:S77)</f>
        <v>0</v>
      </c>
      <c r="T75" s="102">
        <f t="shared" si="13"/>
        <v>0</v>
      </c>
      <c r="U75" s="90">
        <f t="shared" si="46"/>
        <v>0</v>
      </c>
      <c r="V75" s="90">
        <f t="shared" si="46"/>
        <v>0</v>
      </c>
      <c r="W75" s="90">
        <f t="shared" si="46"/>
        <v>0</v>
      </c>
      <c r="X75" s="102">
        <f>SUM(X76:X77)</f>
        <v>0</v>
      </c>
      <c r="Y75" s="102">
        <f>SUM(Y76:Y77)</f>
        <v>0</v>
      </c>
      <c r="Z75" s="88">
        <f t="shared" si="14"/>
        <v>0</v>
      </c>
      <c r="AA75" s="90">
        <f t="shared" ref="AA75:AB107" si="60">SUM(X75)</f>
        <v>0</v>
      </c>
      <c r="AB75" s="90">
        <f t="shared" si="60"/>
        <v>0</v>
      </c>
      <c r="AC75" s="89">
        <f t="shared" si="30"/>
        <v>0</v>
      </c>
      <c r="AD75" s="102">
        <f>SUM(AD76:AD77)</f>
        <v>0</v>
      </c>
      <c r="AE75" s="102">
        <f>SUM(AE76:AE77)</f>
        <v>0</v>
      </c>
      <c r="AF75" s="88">
        <f t="shared" si="15"/>
        <v>0</v>
      </c>
      <c r="AG75" s="102">
        <f>SUM(AG76:AG77)</f>
        <v>0</v>
      </c>
      <c r="AH75" s="102">
        <f>SUM(AH76:AH77)</f>
        <v>0</v>
      </c>
      <c r="AI75" s="88">
        <f t="shared" si="16"/>
        <v>0</v>
      </c>
      <c r="AJ75" s="92">
        <f t="shared" si="29"/>
        <v>0</v>
      </c>
      <c r="AK75" s="92">
        <f t="shared" si="29"/>
        <v>0</v>
      </c>
      <c r="AL75" s="92">
        <f t="shared" si="29"/>
        <v>0</v>
      </c>
      <c r="AM75" s="90">
        <f t="shared" ref="AM75:AO107" si="61">SUM(U75+AA75+AJ75)</f>
        <v>0</v>
      </c>
      <c r="AN75" s="90">
        <f t="shared" si="61"/>
        <v>0</v>
      </c>
      <c r="AO75" s="90">
        <f t="shared" si="61"/>
        <v>0</v>
      </c>
    </row>
    <row r="76" spans="1:41" ht="12.75">
      <c r="A76" s="13">
        <v>66</v>
      </c>
      <c r="B76" s="386" t="s">
        <v>260</v>
      </c>
      <c r="C76" s="101"/>
      <c r="D76" s="101"/>
      <c r="E76" s="103">
        <f t="shared" ref="E76:E107" si="62">D76-C76</f>
        <v>0</v>
      </c>
      <c r="F76" s="101"/>
      <c r="G76" s="101"/>
      <c r="H76" s="103">
        <f t="shared" ref="H76:H107" si="63">G76-F76</f>
        <v>0</v>
      </c>
      <c r="I76" s="101"/>
      <c r="J76" s="101"/>
      <c r="K76" s="103">
        <f t="shared" ref="K76:K107" si="64">J76-I76</f>
        <v>0</v>
      </c>
      <c r="L76" s="101"/>
      <c r="M76" s="101"/>
      <c r="N76" s="103">
        <f t="shared" ref="N76:N107" si="65">M76-L76</f>
        <v>0</v>
      </c>
      <c r="O76" s="101"/>
      <c r="P76" s="101"/>
      <c r="Q76" s="103">
        <f t="shared" ref="Q76:Q107" si="66">P76-O76</f>
        <v>0</v>
      </c>
      <c r="R76" s="101"/>
      <c r="S76" s="101"/>
      <c r="T76" s="103">
        <f t="shared" ref="T76:T107" si="67">S76-R76</f>
        <v>0</v>
      </c>
      <c r="U76" s="91">
        <f t="shared" si="46"/>
        <v>0</v>
      </c>
      <c r="V76" s="91">
        <f t="shared" si="46"/>
        <v>0</v>
      </c>
      <c r="W76" s="91">
        <f t="shared" si="46"/>
        <v>0</v>
      </c>
      <c r="X76" s="101"/>
      <c r="Y76" s="101"/>
      <c r="Z76" s="84">
        <f t="shared" ref="Z76:Z107" si="68">Y76-X76</f>
        <v>0</v>
      </c>
      <c r="AA76" s="91">
        <f t="shared" si="60"/>
        <v>0</v>
      </c>
      <c r="AB76" s="91">
        <f t="shared" si="60"/>
        <v>0</v>
      </c>
      <c r="AC76" s="89">
        <f t="shared" si="30"/>
        <v>0</v>
      </c>
      <c r="AD76" s="101"/>
      <c r="AE76" s="101"/>
      <c r="AF76" s="84">
        <f t="shared" ref="AF76:AF85" si="69">AE76-AD76</f>
        <v>0</v>
      </c>
      <c r="AG76" s="101"/>
      <c r="AH76" s="101"/>
      <c r="AI76" s="84">
        <f t="shared" ref="AI76:AI107" si="70">AH76-AG76</f>
        <v>0</v>
      </c>
      <c r="AJ76" s="92">
        <f t="shared" si="29"/>
        <v>0</v>
      </c>
      <c r="AK76" s="92">
        <f t="shared" si="29"/>
        <v>0</v>
      </c>
      <c r="AL76" s="92">
        <f t="shared" si="29"/>
        <v>0</v>
      </c>
      <c r="AM76" s="91">
        <f t="shared" si="61"/>
        <v>0</v>
      </c>
      <c r="AN76" s="91">
        <f t="shared" si="61"/>
        <v>0</v>
      </c>
      <c r="AO76" s="91">
        <f t="shared" si="61"/>
        <v>0</v>
      </c>
    </row>
    <row r="77" spans="1:41" ht="12.75">
      <c r="A77" s="13">
        <v>67</v>
      </c>
      <c r="B77" s="386" t="s">
        <v>261</v>
      </c>
      <c r="C77" s="101"/>
      <c r="D77" s="101"/>
      <c r="E77" s="103">
        <f t="shared" si="62"/>
        <v>0</v>
      </c>
      <c r="F77" s="101"/>
      <c r="G77" s="101"/>
      <c r="H77" s="103">
        <f t="shared" si="63"/>
        <v>0</v>
      </c>
      <c r="I77" s="101"/>
      <c r="J77" s="101"/>
      <c r="K77" s="103">
        <f t="shared" si="64"/>
        <v>0</v>
      </c>
      <c r="L77" s="101"/>
      <c r="M77" s="101"/>
      <c r="N77" s="103">
        <f t="shared" si="65"/>
        <v>0</v>
      </c>
      <c r="O77" s="101"/>
      <c r="P77" s="101"/>
      <c r="Q77" s="103">
        <f t="shared" si="66"/>
        <v>0</v>
      </c>
      <c r="R77" s="101"/>
      <c r="S77" s="101"/>
      <c r="T77" s="103">
        <f t="shared" si="67"/>
        <v>0</v>
      </c>
      <c r="U77" s="91">
        <f t="shared" si="46"/>
        <v>0</v>
      </c>
      <c r="V77" s="91">
        <f t="shared" si="46"/>
        <v>0</v>
      </c>
      <c r="W77" s="91">
        <f t="shared" si="46"/>
        <v>0</v>
      </c>
      <c r="X77" s="101"/>
      <c r="Y77" s="101"/>
      <c r="Z77" s="84">
        <f t="shared" si="68"/>
        <v>0</v>
      </c>
      <c r="AA77" s="91">
        <f t="shared" si="60"/>
        <v>0</v>
      </c>
      <c r="AB77" s="91">
        <f t="shared" si="60"/>
        <v>0</v>
      </c>
      <c r="AC77" s="89">
        <f t="shared" si="30"/>
        <v>0</v>
      </c>
      <c r="AD77" s="101"/>
      <c r="AE77" s="101"/>
      <c r="AF77" s="84">
        <f t="shared" si="69"/>
        <v>0</v>
      </c>
      <c r="AG77" s="101"/>
      <c r="AH77" s="101"/>
      <c r="AI77" s="84">
        <f t="shared" si="70"/>
        <v>0</v>
      </c>
      <c r="AJ77" s="92">
        <f t="shared" si="29"/>
        <v>0</v>
      </c>
      <c r="AK77" s="92">
        <f t="shared" si="29"/>
        <v>0</v>
      </c>
      <c r="AL77" s="92">
        <f t="shared" si="29"/>
        <v>0</v>
      </c>
      <c r="AM77" s="91">
        <f t="shared" si="61"/>
        <v>0</v>
      </c>
      <c r="AN77" s="91">
        <f t="shared" si="61"/>
        <v>0</v>
      </c>
      <c r="AO77" s="91">
        <f t="shared" si="6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89">
        <f t="shared" si="30"/>
        <v>0</v>
      </c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107414300</v>
      </c>
      <c r="D79" s="102">
        <f>SUM(D80:D86)</f>
        <v>100664700</v>
      </c>
      <c r="E79" s="102">
        <f t="shared" si="62"/>
        <v>-6749600</v>
      </c>
      <c r="F79" s="102">
        <f>SUM(F80:F86)</f>
        <v>536132600</v>
      </c>
      <c r="G79" s="102">
        <f>SUM(G80:G86)</f>
        <v>533154888</v>
      </c>
      <c r="H79" s="102">
        <f t="shared" si="63"/>
        <v>-2977712</v>
      </c>
      <c r="I79" s="102">
        <f>SUM(I80:I86)</f>
        <v>68498000</v>
      </c>
      <c r="J79" s="102">
        <f>SUM(J80:J86)</f>
        <v>68498000</v>
      </c>
      <c r="K79" s="102">
        <f t="shared" si="64"/>
        <v>0</v>
      </c>
      <c r="L79" s="102">
        <f>SUM(L80:L86)</f>
        <v>41196000</v>
      </c>
      <c r="M79" s="102">
        <f>SUM(M80:M86)</f>
        <v>41196000</v>
      </c>
      <c r="N79" s="102">
        <f t="shared" si="65"/>
        <v>0</v>
      </c>
      <c r="O79" s="102">
        <f>SUM(O80:O86)</f>
        <v>160154900</v>
      </c>
      <c r="P79" s="102">
        <f>SUM(P80:P86)</f>
        <v>160154900</v>
      </c>
      <c r="Q79" s="102">
        <f t="shared" si="66"/>
        <v>0</v>
      </c>
      <c r="R79" s="102">
        <f>SUM(R80:R86)</f>
        <v>37272000</v>
      </c>
      <c r="S79" s="102">
        <f>SUM(S80:S86)</f>
        <v>37272000</v>
      </c>
      <c r="T79" s="102">
        <f t="shared" si="67"/>
        <v>0</v>
      </c>
      <c r="U79" s="90">
        <f t="shared" si="46"/>
        <v>950667800</v>
      </c>
      <c r="V79" s="90">
        <f t="shared" si="46"/>
        <v>940940488</v>
      </c>
      <c r="W79" s="90">
        <f t="shared" si="46"/>
        <v>-9727312</v>
      </c>
      <c r="X79" s="102">
        <f>SUM(X80:X86)</f>
        <v>546700000</v>
      </c>
      <c r="Y79" s="102">
        <f>SUM(Y80:Y86)</f>
        <v>582315233.31999993</v>
      </c>
      <c r="Z79" s="88">
        <f t="shared" si="68"/>
        <v>35615233.319999933</v>
      </c>
      <c r="AA79" s="90">
        <f t="shared" si="60"/>
        <v>546700000</v>
      </c>
      <c r="AB79" s="90">
        <f t="shared" si="60"/>
        <v>582315233.31999993</v>
      </c>
      <c r="AC79" s="89">
        <f t="shared" si="30"/>
        <v>35615233.319999933</v>
      </c>
      <c r="AD79" s="102">
        <f>SUM(AD80:AD86)</f>
        <v>56449700</v>
      </c>
      <c r="AE79" s="102">
        <f>SUM(AE80:AE86)</f>
        <v>68455029.030000001</v>
      </c>
      <c r="AF79" s="88">
        <f t="shared" si="69"/>
        <v>12005329.030000001</v>
      </c>
      <c r="AG79" s="102">
        <f>SUM(AG80:AG86)</f>
        <v>52673200</v>
      </c>
      <c r="AH79" s="102">
        <f>SUM(AH80:AH86)</f>
        <v>56581178</v>
      </c>
      <c r="AI79" s="88">
        <f t="shared" si="70"/>
        <v>3907978</v>
      </c>
      <c r="AJ79" s="92">
        <f t="shared" si="29"/>
        <v>109122900</v>
      </c>
      <c r="AK79" s="92">
        <f t="shared" si="29"/>
        <v>125036207.03</v>
      </c>
      <c r="AL79" s="92">
        <f t="shared" si="29"/>
        <v>15913307.030000001</v>
      </c>
      <c r="AM79" s="163">
        <f t="shared" si="61"/>
        <v>1606490700</v>
      </c>
      <c r="AN79" s="90">
        <f t="shared" si="61"/>
        <v>1648291928.3499999</v>
      </c>
      <c r="AO79" s="90">
        <f t="shared" si="61"/>
        <v>41801228.349999934</v>
      </c>
    </row>
    <row r="80" spans="1:41" ht="12.75">
      <c r="A80" s="13">
        <v>69</v>
      </c>
      <c r="B80" s="15" t="s">
        <v>64</v>
      </c>
      <c r="C80" s="101"/>
      <c r="D80" s="101"/>
      <c r="E80" s="103">
        <f t="shared" si="62"/>
        <v>0</v>
      </c>
      <c r="F80" s="101">
        <v>2083000</v>
      </c>
      <c r="G80" s="101">
        <v>4105288</v>
      </c>
      <c r="H80" s="103">
        <f t="shared" si="63"/>
        <v>2022288</v>
      </c>
      <c r="I80" s="101"/>
      <c r="J80" s="101"/>
      <c r="K80" s="103">
        <f t="shared" si="64"/>
        <v>0</v>
      </c>
      <c r="L80" s="101"/>
      <c r="M80" s="101"/>
      <c r="N80" s="103">
        <f t="shared" si="65"/>
        <v>0</v>
      </c>
      <c r="O80" s="101"/>
      <c r="P80" s="101"/>
      <c r="Q80" s="103">
        <f t="shared" si="66"/>
        <v>0</v>
      </c>
      <c r="R80" s="101"/>
      <c r="S80" s="101"/>
      <c r="T80" s="103">
        <f t="shared" si="67"/>
        <v>0</v>
      </c>
      <c r="U80" s="91">
        <f t="shared" si="46"/>
        <v>2083000</v>
      </c>
      <c r="V80" s="91">
        <f t="shared" si="46"/>
        <v>4105288</v>
      </c>
      <c r="W80" s="91">
        <f t="shared" si="46"/>
        <v>2022288</v>
      </c>
      <c r="X80" s="101"/>
      <c r="Y80" s="101">
        <v>0</v>
      </c>
      <c r="Z80" s="84">
        <f t="shared" si="68"/>
        <v>0</v>
      </c>
      <c r="AA80" s="91">
        <f t="shared" si="60"/>
        <v>0</v>
      </c>
      <c r="AB80" s="91">
        <f t="shared" si="60"/>
        <v>0</v>
      </c>
      <c r="AC80" s="89">
        <f t="shared" si="30"/>
        <v>0</v>
      </c>
      <c r="AD80" s="101">
        <v>12500000</v>
      </c>
      <c r="AE80" s="101">
        <v>24811842</v>
      </c>
      <c r="AF80" s="84">
        <f t="shared" si="69"/>
        <v>12311842</v>
      </c>
      <c r="AG80" s="101"/>
      <c r="AH80" s="101"/>
      <c r="AI80" s="84">
        <f t="shared" si="70"/>
        <v>0</v>
      </c>
      <c r="AJ80" s="92">
        <f t="shared" si="29"/>
        <v>12500000</v>
      </c>
      <c r="AK80" s="92">
        <f t="shared" si="29"/>
        <v>24811842</v>
      </c>
      <c r="AL80" s="92">
        <f t="shared" si="29"/>
        <v>12311842</v>
      </c>
      <c r="AM80" s="91">
        <f t="shared" si="61"/>
        <v>14583000</v>
      </c>
      <c r="AN80" s="91">
        <f t="shared" si="61"/>
        <v>28917130</v>
      </c>
      <c r="AO80" s="91">
        <f t="shared" si="61"/>
        <v>14334130</v>
      </c>
    </row>
    <row r="81" spans="1:41" ht="12.75">
      <c r="A81" s="13">
        <v>70</v>
      </c>
      <c r="B81" s="15" t="s">
        <v>63</v>
      </c>
      <c r="C81" s="101"/>
      <c r="D81" s="101"/>
      <c r="E81" s="103"/>
      <c r="F81" s="101"/>
      <c r="G81" s="101"/>
      <c r="H81" s="103"/>
      <c r="I81" s="101"/>
      <c r="J81" s="101"/>
      <c r="K81" s="103">
        <f t="shared" si="64"/>
        <v>0</v>
      </c>
      <c r="L81" s="101"/>
      <c r="M81" s="101"/>
      <c r="N81" s="103">
        <f t="shared" si="65"/>
        <v>0</v>
      </c>
      <c r="O81" s="101"/>
      <c r="P81" s="101"/>
      <c r="Q81" s="103">
        <f t="shared" si="66"/>
        <v>0</v>
      </c>
      <c r="R81" s="101"/>
      <c r="S81" s="101"/>
      <c r="T81" s="103">
        <f t="shared" si="67"/>
        <v>0</v>
      </c>
      <c r="U81" s="91">
        <f t="shared" si="46"/>
        <v>0</v>
      </c>
      <c r="V81" s="91">
        <f t="shared" si="46"/>
        <v>0</v>
      </c>
      <c r="W81" s="91">
        <f t="shared" si="46"/>
        <v>0</v>
      </c>
      <c r="X81" s="101"/>
      <c r="Y81" s="101">
        <v>0</v>
      </c>
      <c r="Z81" s="84">
        <f t="shared" si="68"/>
        <v>0</v>
      </c>
      <c r="AA81" s="91">
        <f t="shared" si="60"/>
        <v>0</v>
      </c>
      <c r="AB81" s="91">
        <f t="shared" si="60"/>
        <v>0</v>
      </c>
      <c r="AC81" s="89">
        <f t="shared" si="30"/>
        <v>0</v>
      </c>
      <c r="AD81" s="101"/>
      <c r="AE81" s="101"/>
      <c r="AF81" s="84">
        <f t="shared" si="69"/>
        <v>0</v>
      </c>
      <c r="AG81" s="101">
        <v>4000000</v>
      </c>
      <c r="AH81" s="101">
        <v>7907918</v>
      </c>
      <c r="AI81" s="84">
        <f t="shared" si="70"/>
        <v>3907918</v>
      </c>
      <c r="AJ81" s="92">
        <f t="shared" si="29"/>
        <v>4000000</v>
      </c>
      <c r="AK81" s="92">
        <f t="shared" si="29"/>
        <v>7907918</v>
      </c>
      <c r="AL81" s="92">
        <f t="shared" si="29"/>
        <v>3907918</v>
      </c>
      <c r="AM81" s="91">
        <f t="shared" si="61"/>
        <v>4000000</v>
      </c>
      <c r="AN81" s="91">
        <f t="shared" si="61"/>
        <v>7907918</v>
      </c>
      <c r="AO81" s="91">
        <f t="shared" si="61"/>
        <v>3907918</v>
      </c>
    </row>
    <row r="82" spans="1:41" ht="12.75">
      <c r="A82" s="13">
        <v>71</v>
      </c>
      <c r="B82" s="15" t="s">
        <v>76</v>
      </c>
      <c r="C82" s="101"/>
      <c r="D82" s="101"/>
      <c r="E82" s="103"/>
      <c r="F82" s="101"/>
      <c r="G82" s="101"/>
      <c r="H82" s="103"/>
      <c r="I82" s="101"/>
      <c r="J82" s="101"/>
      <c r="K82" s="103">
        <f t="shared" si="64"/>
        <v>0</v>
      </c>
      <c r="L82" s="101"/>
      <c r="M82" s="101"/>
      <c r="N82" s="103">
        <f t="shared" si="65"/>
        <v>0</v>
      </c>
      <c r="O82" s="101"/>
      <c r="P82" s="101"/>
      <c r="Q82" s="103">
        <f t="shared" si="66"/>
        <v>0</v>
      </c>
      <c r="R82" s="101"/>
      <c r="S82" s="101"/>
      <c r="T82" s="103">
        <f t="shared" si="67"/>
        <v>0</v>
      </c>
      <c r="U82" s="91">
        <f t="shared" si="46"/>
        <v>0</v>
      </c>
      <c r="V82" s="91">
        <f t="shared" si="46"/>
        <v>0</v>
      </c>
      <c r="W82" s="91">
        <f t="shared" si="46"/>
        <v>0</v>
      </c>
      <c r="X82" s="101">
        <v>112700000</v>
      </c>
      <c r="Y82" s="101">
        <v>146329361.31999999</v>
      </c>
      <c r="Z82" s="84">
        <f t="shared" si="68"/>
        <v>33629361.319999993</v>
      </c>
      <c r="AA82" s="91">
        <f t="shared" si="60"/>
        <v>112700000</v>
      </c>
      <c r="AB82" s="91">
        <f t="shared" si="60"/>
        <v>146329361.31999999</v>
      </c>
      <c r="AC82" s="89">
        <f t="shared" si="30"/>
        <v>33629361.319999993</v>
      </c>
      <c r="AD82" s="101">
        <v>43949700</v>
      </c>
      <c r="AE82" s="101">
        <v>43643187.030000001</v>
      </c>
      <c r="AF82" s="84">
        <f>AE82-AD82</f>
        <v>-306512.96999999881</v>
      </c>
      <c r="AG82" s="101">
        <v>48673200</v>
      </c>
      <c r="AH82" s="101">
        <v>48673260</v>
      </c>
      <c r="AI82" s="84">
        <f t="shared" si="70"/>
        <v>60</v>
      </c>
      <c r="AJ82" s="92">
        <f t="shared" si="29"/>
        <v>92622900</v>
      </c>
      <c r="AK82" s="92">
        <f t="shared" si="29"/>
        <v>92316447.030000001</v>
      </c>
      <c r="AL82" s="92">
        <f t="shared" si="29"/>
        <v>-306452.96999999881</v>
      </c>
      <c r="AM82" s="91">
        <f t="shared" si="61"/>
        <v>205322900</v>
      </c>
      <c r="AN82" s="91">
        <f t="shared" si="61"/>
        <v>238645808.34999999</v>
      </c>
      <c r="AO82" s="91">
        <f t="shared" si="61"/>
        <v>33322908.349999994</v>
      </c>
    </row>
    <row r="83" spans="1:41" ht="12.75">
      <c r="A83" s="13">
        <v>72</v>
      </c>
      <c r="B83" s="15" t="s">
        <v>175</v>
      </c>
      <c r="C83" s="101"/>
      <c r="D83" s="101"/>
      <c r="E83" s="103"/>
      <c r="F83" s="101"/>
      <c r="G83" s="101"/>
      <c r="H83" s="103"/>
      <c r="I83" s="101"/>
      <c r="J83" s="101"/>
      <c r="K83" s="103">
        <f t="shared" si="64"/>
        <v>0</v>
      </c>
      <c r="L83" s="101"/>
      <c r="M83" s="101"/>
      <c r="N83" s="103">
        <f t="shared" si="65"/>
        <v>0</v>
      </c>
      <c r="O83" s="101"/>
      <c r="P83" s="101"/>
      <c r="Q83" s="103">
        <f t="shared" si="66"/>
        <v>0</v>
      </c>
      <c r="R83" s="101"/>
      <c r="S83" s="101"/>
      <c r="T83" s="103">
        <f t="shared" si="67"/>
        <v>0</v>
      </c>
      <c r="U83" s="91">
        <f t="shared" si="46"/>
        <v>0</v>
      </c>
      <c r="V83" s="91">
        <f t="shared" si="46"/>
        <v>0</v>
      </c>
      <c r="W83" s="91">
        <f t="shared" si="46"/>
        <v>0</v>
      </c>
      <c r="X83" s="101"/>
      <c r="Y83" s="101"/>
      <c r="Z83" s="84">
        <f t="shared" si="68"/>
        <v>0</v>
      </c>
      <c r="AA83" s="91">
        <f t="shared" si="60"/>
        <v>0</v>
      </c>
      <c r="AB83" s="91">
        <f t="shared" si="60"/>
        <v>0</v>
      </c>
      <c r="AC83" s="89">
        <f t="shared" si="30"/>
        <v>0</v>
      </c>
      <c r="AD83" s="101"/>
      <c r="AE83" s="101"/>
      <c r="AF83" s="84">
        <f t="shared" ref="AF83" si="71">AE83-AD83</f>
        <v>0</v>
      </c>
      <c r="AG83" s="101"/>
      <c r="AH83" s="101"/>
      <c r="AI83" s="84">
        <f t="shared" si="70"/>
        <v>0</v>
      </c>
      <c r="AJ83" s="92">
        <f t="shared" si="29"/>
        <v>0</v>
      </c>
      <c r="AK83" s="92">
        <f t="shared" si="29"/>
        <v>0</v>
      </c>
      <c r="AL83" s="92">
        <f t="shared" si="29"/>
        <v>0</v>
      </c>
      <c r="AM83" s="91">
        <f t="shared" si="61"/>
        <v>0</v>
      </c>
      <c r="AN83" s="91">
        <f t="shared" si="61"/>
        <v>0</v>
      </c>
      <c r="AO83" s="91">
        <f t="shared" si="61"/>
        <v>0</v>
      </c>
    </row>
    <row r="84" spans="1:41" ht="12.75">
      <c r="A84" s="13">
        <v>73</v>
      </c>
      <c r="B84" s="15" t="s">
        <v>65</v>
      </c>
      <c r="C84" s="101"/>
      <c r="D84" s="101"/>
      <c r="E84" s="103"/>
      <c r="F84" s="101"/>
      <c r="G84" s="101"/>
      <c r="H84" s="103"/>
      <c r="I84" s="101"/>
      <c r="J84" s="101"/>
      <c r="K84" s="103">
        <f t="shared" si="64"/>
        <v>0</v>
      </c>
      <c r="L84" s="101"/>
      <c r="M84" s="101"/>
      <c r="N84" s="103">
        <f t="shared" si="65"/>
        <v>0</v>
      </c>
      <c r="O84" s="101"/>
      <c r="P84" s="101"/>
      <c r="Q84" s="103">
        <f t="shared" si="66"/>
        <v>0</v>
      </c>
      <c r="R84" s="101"/>
      <c r="S84" s="101"/>
      <c r="T84" s="103">
        <f t="shared" si="67"/>
        <v>0</v>
      </c>
      <c r="U84" s="91">
        <f t="shared" si="46"/>
        <v>0</v>
      </c>
      <c r="V84" s="91">
        <f t="shared" si="46"/>
        <v>0</v>
      </c>
      <c r="W84" s="91">
        <f t="shared" si="46"/>
        <v>0</v>
      </c>
      <c r="X84" s="101"/>
      <c r="Y84" s="101"/>
      <c r="Z84" s="84">
        <f t="shared" si="68"/>
        <v>0</v>
      </c>
      <c r="AA84" s="91">
        <f t="shared" si="60"/>
        <v>0</v>
      </c>
      <c r="AB84" s="91">
        <f t="shared" si="60"/>
        <v>0</v>
      </c>
      <c r="AC84" s="89">
        <f t="shared" si="30"/>
        <v>0</v>
      </c>
      <c r="AD84" s="101"/>
      <c r="AE84" s="101"/>
      <c r="AF84" s="84">
        <f t="shared" si="69"/>
        <v>0</v>
      </c>
      <c r="AG84" s="101"/>
      <c r="AH84" s="101"/>
      <c r="AI84" s="84">
        <f t="shared" si="70"/>
        <v>0</v>
      </c>
      <c r="AJ84" s="92">
        <f t="shared" si="29"/>
        <v>0</v>
      </c>
      <c r="AK84" s="92">
        <f t="shared" si="29"/>
        <v>0</v>
      </c>
      <c r="AL84" s="92">
        <f t="shared" si="29"/>
        <v>0</v>
      </c>
      <c r="AM84" s="91">
        <f t="shared" si="61"/>
        <v>0</v>
      </c>
      <c r="AN84" s="91">
        <f t="shared" si="61"/>
        <v>0</v>
      </c>
      <c r="AO84" s="91">
        <f t="shared" si="61"/>
        <v>0</v>
      </c>
    </row>
    <row r="85" spans="1:41" ht="12.75">
      <c r="A85" s="13">
        <v>74</v>
      </c>
      <c r="B85" s="15" t="s">
        <v>66</v>
      </c>
      <c r="C85" s="101"/>
      <c r="D85" s="101"/>
      <c r="E85" s="103"/>
      <c r="F85" s="101"/>
      <c r="G85" s="101"/>
      <c r="H85" s="103"/>
      <c r="I85" s="101"/>
      <c r="J85" s="101"/>
      <c r="K85" s="103">
        <f t="shared" si="64"/>
        <v>0</v>
      </c>
      <c r="L85" s="101"/>
      <c r="M85" s="101"/>
      <c r="N85" s="103">
        <f t="shared" si="65"/>
        <v>0</v>
      </c>
      <c r="O85" s="101"/>
      <c r="P85" s="101"/>
      <c r="Q85" s="103">
        <f t="shared" si="66"/>
        <v>0</v>
      </c>
      <c r="R85" s="101"/>
      <c r="S85" s="101"/>
      <c r="T85" s="103">
        <f t="shared" si="67"/>
        <v>0</v>
      </c>
      <c r="U85" s="91">
        <f t="shared" si="46"/>
        <v>0</v>
      </c>
      <c r="V85" s="91">
        <f t="shared" si="46"/>
        <v>0</v>
      </c>
      <c r="W85" s="91">
        <f t="shared" si="46"/>
        <v>0</v>
      </c>
      <c r="X85" s="101">
        <v>409000000</v>
      </c>
      <c r="Y85" s="101">
        <v>426632372</v>
      </c>
      <c r="Z85" s="84">
        <f t="shared" si="68"/>
        <v>17632372</v>
      </c>
      <c r="AA85" s="91">
        <f t="shared" si="60"/>
        <v>409000000</v>
      </c>
      <c r="AB85" s="91">
        <f t="shared" si="60"/>
        <v>426632372</v>
      </c>
      <c r="AC85" s="89">
        <f t="shared" si="30"/>
        <v>17632372</v>
      </c>
      <c r="AD85" s="101"/>
      <c r="AE85" s="101"/>
      <c r="AF85" s="84">
        <f t="shared" si="69"/>
        <v>0</v>
      </c>
      <c r="AG85" s="101"/>
      <c r="AH85" s="101"/>
      <c r="AI85" s="84">
        <f t="shared" si="70"/>
        <v>0</v>
      </c>
      <c r="AJ85" s="92">
        <f t="shared" si="29"/>
        <v>0</v>
      </c>
      <c r="AK85" s="92">
        <f t="shared" si="29"/>
        <v>0</v>
      </c>
      <c r="AL85" s="92">
        <f t="shared" si="29"/>
        <v>0</v>
      </c>
      <c r="AM85" s="91">
        <f t="shared" si="61"/>
        <v>409000000</v>
      </c>
      <c r="AN85" s="91">
        <f t="shared" si="61"/>
        <v>426632372</v>
      </c>
      <c r="AO85" s="91">
        <f t="shared" si="61"/>
        <v>17632372</v>
      </c>
    </row>
    <row r="86" spans="1:41" ht="12.75">
      <c r="A86" s="13">
        <v>75</v>
      </c>
      <c r="B86" s="15" t="s">
        <v>182</v>
      </c>
      <c r="C86" s="101">
        <v>107414300</v>
      </c>
      <c r="D86" s="101">
        <v>100664700</v>
      </c>
      <c r="E86" s="103"/>
      <c r="F86" s="101">
        <v>534049600</v>
      </c>
      <c r="G86" s="101">
        <v>529049600</v>
      </c>
      <c r="H86" s="103"/>
      <c r="I86" s="101">
        <v>68498000</v>
      </c>
      <c r="J86" s="101">
        <v>68498000</v>
      </c>
      <c r="K86" s="103">
        <f t="shared" si="64"/>
        <v>0</v>
      </c>
      <c r="L86" s="101">
        <v>41196000</v>
      </c>
      <c r="M86" s="101">
        <v>41196000</v>
      </c>
      <c r="N86" s="103">
        <f t="shared" si="65"/>
        <v>0</v>
      </c>
      <c r="O86" s="101">
        <v>160154900</v>
      </c>
      <c r="P86" s="101">
        <v>160154900</v>
      </c>
      <c r="Q86" s="103"/>
      <c r="R86" s="101">
        <v>37272000</v>
      </c>
      <c r="S86" s="101">
        <v>37272000</v>
      </c>
      <c r="T86" s="103">
        <f t="shared" si="67"/>
        <v>0</v>
      </c>
      <c r="U86" s="91">
        <f t="shared" si="46"/>
        <v>948584800</v>
      </c>
      <c r="V86" s="91">
        <f t="shared" si="46"/>
        <v>936835200</v>
      </c>
      <c r="W86" s="91">
        <f t="shared" si="46"/>
        <v>0</v>
      </c>
      <c r="X86" s="101">
        <v>25000000</v>
      </c>
      <c r="Y86" s="101">
        <v>9353500</v>
      </c>
      <c r="Z86" s="84">
        <f t="shared" si="68"/>
        <v>-15646500</v>
      </c>
      <c r="AA86" s="91">
        <f t="shared" si="60"/>
        <v>25000000</v>
      </c>
      <c r="AB86" s="91">
        <f t="shared" si="60"/>
        <v>9353500</v>
      </c>
      <c r="AC86" s="89">
        <f t="shared" si="30"/>
        <v>-15646500</v>
      </c>
      <c r="AD86" s="86"/>
      <c r="AE86" s="86"/>
      <c r="AF86" s="84">
        <f t="shared" ref="AF86:AF107" si="72">AE86-AD86</f>
        <v>0</v>
      </c>
      <c r="AG86" s="86"/>
      <c r="AH86" s="101"/>
      <c r="AI86" s="84">
        <f t="shared" si="70"/>
        <v>0</v>
      </c>
      <c r="AJ86" s="92">
        <f t="shared" si="29"/>
        <v>0</v>
      </c>
      <c r="AK86" s="92">
        <f t="shared" si="29"/>
        <v>0</v>
      </c>
      <c r="AL86" s="92">
        <f t="shared" si="29"/>
        <v>0</v>
      </c>
      <c r="AM86" s="91">
        <f t="shared" si="61"/>
        <v>973584800</v>
      </c>
      <c r="AN86" s="91">
        <f t="shared" si="61"/>
        <v>946188700</v>
      </c>
      <c r="AO86" s="91">
        <f t="shared" si="61"/>
        <v>-15646500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si="62"/>
        <v>0</v>
      </c>
      <c r="F87" s="101">
        <v>5</v>
      </c>
      <c r="G87" s="101">
        <v>5</v>
      </c>
      <c r="H87" s="103">
        <f t="shared" si="63"/>
        <v>0</v>
      </c>
      <c r="I87" s="101"/>
      <c r="J87" s="101"/>
      <c r="K87" s="103">
        <f t="shared" si="64"/>
        <v>0</v>
      </c>
      <c r="L87" s="101"/>
      <c r="M87" s="101"/>
      <c r="N87" s="103">
        <f t="shared" si="65"/>
        <v>0</v>
      </c>
      <c r="O87" s="101"/>
      <c r="P87" s="101"/>
      <c r="Q87" s="103">
        <f t="shared" si="66"/>
        <v>0</v>
      </c>
      <c r="R87" s="101"/>
      <c r="S87" s="101"/>
      <c r="T87" s="103">
        <f t="shared" si="67"/>
        <v>0</v>
      </c>
      <c r="U87" s="91">
        <f t="shared" si="46"/>
        <v>6</v>
      </c>
      <c r="V87" s="91">
        <f t="shared" si="46"/>
        <v>6</v>
      </c>
      <c r="W87" s="91">
        <f t="shared" si="46"/>
        <v>0</v>
      </c>
      <c r="X87" s="101"/>
      <c r="Y87" s="101"/>
      <c r="Z87" s="84">
        <f t="shared" si="68"/>
        <v>0</v>
      </c>
      <c r="AA87" s="91">
        <f t="shared" si="60"/>
        <v>0</v>
      </c>
      <c r="AB87" s="91">
        <f t="shared" si="60"/>
        <v>0</v>
      </c>
      <c r="AC87" s="89">
        <f t="shared" si="30"/>
        <v>0</v>
      </c>
      <c r="AD87" s="86"/>
      <c r="AE87" s="86"/>
      <c r="AF87" s="84">
        <f t="shared" si="72"/>
        <v>0</v>
      </c>
      <c r="AG87" s="86"/>
      <c r="AH87" s="101"/>
      <c r="AI87" s="84">
        <f t="shared" si="70"/>
        <v>0</v>
      </c>
      <c r="AJ87" s="92">
        <f t="shared" si="29"/>
        <v>0</v>
      </c>
      <c r="AK87" s="92">
        <f t="shared" si="29"/>
        <v>0</v>
      </c>
      <c r="AL87" s="92">
        <f t="shared" si="29"/>
        <v>0</v>
      </c>
      <c r="AM87" s="91">
        <f t="shared" si="61"/>
        <v>6</v>
      </c>
      <c r="AN87" s="91">
        <f t="shared" si="61"/>
        <v>6</v>
      </c>
      <c r="AO87" s="91">
        <f t="shared" si="6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62"/>
        <v>-1</v>
      </c>
      <c r="F88" s="102">
        <f t="shared" ref="F88:T88" si="73">SUM(F89:F92)</f>
        <v>25</v>
      </c>
      <c r="G88" s="102">
        <f t="shared" si="73"/>
        <v>24</v>
      </c>
      <c r="H88" s="102">
        <f t="shared" si="73"/>
        <v>-1</v>
      </c>
      <c r="I88" s="102">
        <f t="shared" si="73"/>
        <v>2</v>
      </c>
      <c r="J88" s="102">
        <f t="shared" si="73"/>
        <v>2</v>
      </c>
      <c r="K88" s="102">
        <f t="shared" si="73"/>
        <v>0</v>
      </c>
      <c r="L88" s="102">
        <f t="shared" si="73"/>
        <v>6</v>
      </c>
      <c r="M88" s="102">
        <f t="shared" si="73"/>
        <v>6</v>
      </c>
      <c r="N88" s="102">
        <f t="shared" si="73"/>
        <v>0</v>
      </c>
      <c r="O88" s="102">
        <f t="shared" si="73"/>
        <v>15</v>
      </c>
      <c r="P88" s="102">
        <f t="shared" si="73"/>
        <v>15</v>
      </c>
      <c r="Q88" s="102">
        <f t="shared" si="73"/>
        <v>0</v>
      </c>
      <c r="R88" s="102">
        <f t="shared" si="73"/>
        <v>0</v>
      </c>
      <c r="S88" s="102">
        <f t="shared" si="73"/>
        <v>0</v>
      </c>
      <c r="T88" s="102">
        <f t="shared" si="73"/>
        <v>0</v>
      </c>
      <c r="U88" s="90">
        <f t="shared" si="46"/>
        <v>51</v>
      </c>
      <c r="V88" s="90">
        <f t="shared" si="46"/>
        <v>49</v>
      </c>
      <c r="W88" s="90">
        <f t="shared" si="46"/>
        <v>-2</v>
      </c>
      <c r="X88" s="88">
        <f t="shared" ref="X88:Y88" si="74">SUM(X89:X92)</f>
        <v>0</v>
      </c>
      <c r="Y88" s="88">
        <f t="shared" si="74"/>
        <v>0</v>
      </c>
      <c r="Z88" s="88">
        <f t="shared" si="68"/>
        <v>0</v>
      </c>
      <c r="AA88" s="90">
        <f t="shared" si="60"/>
        <v>0</v>
      </c>
      <c r="AB88" s="90">
        <f t="shared" si="60"/>
        <v>0</v>
      </c>
      <c r="AC88" s="89">
        <f t="shared" si="30"/>
        <v>0</v>
      </c>
      <c r="AD88" s="88">
        <f t="shared" ref="AD88:AE88" si="75">SUM(AD89:AD92)</f>
        <v>0</v>
      </c>
      <c r="AE88" s="88">
        <f t="shared" si="75"/>
        <v>0</v>
      </c>
      <c r="AF88" s="88">
        <f t="shared" si="72"/>
        <v>0</v>
      </c>
      <c r="AG88" s="88">
        <f t="shared" ref="AG88:AH88" si="76">SUM(AG89:AG92)</f>
        <v>0</v>
      </c>
      <c r="AH88" s="88">
        <f t="shared" si="76"/>
        <v>0</v>
      </c>
      <c r="AI88" s="88">
        <f t="shared" si="70"/>
        <v>0</v>
      </c>
      <c r="AJ88" s="92">
        <f t="shared" si="29"/>
        <v>0</v>
      </c>
      <c r="AK88" s="92">
        <f t="shared" si="29"/>
        <v>0</v>
      </c>
      <c r="AL88" s="92">
        <f t="shared" si="29"/>
        <v>0</v>
      </c>
      <c r="AM88" s="90">
        <f t="shared" si="61"/>
        <v>51</v>
      </c>
      <c r="AN88" s="90">
        <f t="shared" si="61"/>
        <v>49</v>
      </c>
      <c r="AO88" s="90">
        <f t="shared" si="6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62"/>
        <v>0</v>
      </c>
      <c r="F89" s="101">
        <v>7</v>
      </c>
      <c r="G89" s="101">
        <v>7</v>
      </c>
      <c r="H89" s="103">
        <f t="shared" si="63"/>
        <v>0</v>
      </c>
      <c r="I89" s="101"/>
      <c r="J89" s="101"/>
      <c r="K89" s="103">
        <f t="shared" si="64"/>
        <v>0</v>
      </c>
      <c r="L89" s="101"/>
      <c r="M89" s="101"/>
      <c r="N89" s="103">
        <f t="shared" si="65"/>
        <v>0</v>
      </c>
      <c r="O89" s="101"/>
      <c r="P89" s="101"/>
      <c r="Q89" s="103">
        <f t="shared" si="66"/>
        <v>0</v>
      </c>
      <c r="R89" s="101"/>
      <c r="S89" s="101"/>
      <c r="T89" s="103">
        <f t="shared" si="67"/>
        <v>0</v>
      </c>
      <c r="U89" s="91">
        <f t="shared" si="46"/>
        <v>8</v>
      </c>
      <c r="V89" s="91">
        <f t="shared" si="46"/>
        <v>8</v>
      </c>
      <c r="W89" s="91">
        <f t="shared" si="46"/>
        <v>0</v>
      </c>
      <c r="X89" s="86"/>
      <c r="Y89" s="86"/>
      <c r="Z89" s="84">
        <f t="shared" si="68"/>
        <v>0</v>
      </c>
      <c r="AA89" s="91">
        <f t="shared" si="60"/>
        <v>0</v>
      </c>
      <c r="AB89" s="91">
        <f t="shared" si="60"/>
        <v>0</v>
      </c>
      <c r="AC89" s="89">
        <f t="shared" si="30"/>
        <v>0</v>
      </c>
      <c r="AD89" s="86"/>
      <c r="AE89" s="86"/>
      <c r="AF89" s="84">
        <f t="shared" si="72"/>
        <v>0</v>
      </c>
      <c r="AG89" s="86"/>
      <c r="AH89" s="86"/>
      <c r="AI89" s="84">
        <f t="shared" si="70"/>
        <v>0</v>
      </c>
      <c r="AJ89" s="92">
        <f t="shared" si="29"/>
        <v>0</v>
      </c>
      <c r="AK89" s="92">
        <f t="shared" si="29"/>
        <v>0</v>
      </c>
      <c r="AL89" s="92">
        <f t="shared" si="29"/>
        <v>0</v>
      </c>
      <c r="AM89" s="91">
        <f t="shared" si="61"/>
        <v>8</v>
      </c>
      <c r="AN89" s="91">
        <f t="shared" si="61"/>
        <v>8</v>
      </c>
      <c r="AO89" s="91">
        <f t="shared" si="6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62"/>
        <v>-1</v>
      </c>
      <c r="F90" s="101">
        <v>11</v>
      </c>
      <c r="G90" s="101">
        <v>10</v>
      </c>
      <c r="H90" s="103">
        <f t="shared" si="63"/>
        <v>-1</v>
      </c>
      <c r="I90" s="101"/>
      <c r="J90" s="101"/>
      <c r="K90" s="103">
        <f t="shared" si="64"/>
        <v>0</v>
      </c>
      <c r="L90" s="101"/>
      <c r="M90" s="101"/>
      <c r="N90" s="103">
        <f t="shared" si="65"/>
        <v>0</v>
      </c>
      <c r="O90" s="101"/>
      <c r="P90" s="101"/>
      <c r="Q90" s="103">
        <f t="shared" si="66"/>
        <v>0</v>
      </c>
      <c r="R90" s="101"/>
      <c r="S90" s="101"/>
      <c r="T90" s="103">
        <f t="shared" si="67"/>
        <v>0</v>
      </c>
      <c r="U90" s="91">
        <f t="shared" si="46"/>
        <v>13</v>
      </c>
      <c r="V90" s="91">
        <f t="shared" si="46"/>
        <v>11</v>
      </c>
      <c r="W90" s="91">
        <f t="shared" si="46"/>
        <v>-2</v>
      </c>
      <c r="X90" s="86"/>
      <c r="Y90" s="86"/>
      <c r="Z90" s="84">
        <f t="shared" si="68"/>
        <v>0</v>
      </c>
      <c r="AA90" s="91">
        <f t="shared" si="60"/>
        <v>0</v>
      </c>
      <c r="AB90" s="91">
        <f t="shared" si="60"/>
        <v>0</v>
      </c>
      <c r="AC90" s="89">
        <f t="shared" si="30"/>
        <v>0</v>
      </c>
      <c r="AD90" s="86"/>
      <c r="AE90" s="86"/>
      <c r="AF90" s="84">
        <f t="shared" si="72"/>
        <v>0</v>
      </c>
      <c r="AG90" s="86"/>
      <c r="AH90" s="86"/>
      <c r="AI90" s="84">
        <f t="shared" si="70"/>
        <v>0</v>
      </c>
      <c r="AJ90" s="92">
        <f t="shared" si="29"/>
        <v>0</v>
      </c>
      <c r="AK90" s="92">
        <f t="shared" si="29"/>
        <v>0</v>
      </c>
      <c r="AL90" s="92">
        <f t="shared" si="29"/>
        <v>0</v>
      </c>
      <c r="AM90" s="91">
        <f t="shared" si="61"/>
        <v>13</v>
      </c>
      <c r="AN90" s="91">
        <f t="shared" si="61"/>
        <v>11</v>
      </c>
      <c r="AO90" s="91">
        <f t="shared" si="61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62"/>
        <v>0</v>
      </c>
      <c r="F91" s="101">
        <v>7</v>
      </c>
      <c r="G91" s="101">
        <v>7</v>
      </c>
      <c r="H91" s="103">
        <f t="shared" si="63"/>
        <v>0</v>
      </c>
      <c r="I91" s="101">
        <v>2</v>
      </c>
      <c r="J91" s="101">
        <v>2</v>
      </c>
      <c r="K91" s="103">
        <f t="shared" si="64"/>
        <v>0</v>
      </c>
      <c r="L91" s="101">
        <v>6</v>
      </c>
      <c r="M91" s="101">
        <v>6</v>
      </c>
      <c r="N91" s="103">
        <f t="shared" si="65"/>
        <v>0</v>
      </c>
      <c r="O91" s="101">
        <v>15</v>
      </c>
      <c r="P91" s="101">
        <v>15</v>
      </c>
      <c r="Q91" s="103">
        <f t="shared" si="66"/>
        <v>0</v>
      </c>
      <c r="R91" s="101"/>
      <c r="S91" s="101"/>
      <c r="T91" s="103">
        <f t="shared" si="67"/>
        <v>0</v>
      </c>
      <c r="U91" s="91">
        <f t="shared" si="46"/>
        <v>30</v>
      </c>
      <c r="V91" s="91">
        <f t="shared" si="46"/>
        <v>30</v>
      </c>
      <c r="W91" s="91">
        <f t="shared" si="46"/>
        <v>0</v>
      </c>
      <c r="X91" s="86"/>
      <c r="Y91" s="86"/>
      <c r="Z91" s="84">
        <f t="shared" si="68"/>
        <v>0</v>
      </c>
      <c r="AA91" s="91">
        <f t="shared" si="60"/>
        <v>0</v>
      </c>
      <c r="AB91" s="91">
        <f t="shared" si="60"/>
        <v>0</v>
      </c>
      <c r="AC91" s="89">
        <f t="shared" ref="AC91:AC106" si="77">Z91</f>
        <v>0</v>
      </c>
      <c r="AD91" s="86"/>
      <c r="AE91" s="86"/>
      <c r="AF91" s="84">
        <f t="shared" si="72"/>
        <v>0</v>
      </c>
      <c r="AG91" s="86"/>
      <c r="AH91" s="86"/>
      <c r="AI91" s="84">
        <f t="shared" si="70"/>
        <v>0</v>
      </c>
      <c r="AJ91" s="92">
        <f t="shared" ref="AJ91:AL107" si="78">SUM(AD91+AG91)</f>
        <v>0</v>
      </c>
      <c r="AK91" s="92">
        <f t="shared" si="78"/>
        <v>0</v>
      </c>
      <c r="AL91" s="92">
        <f t="shared" si="78"/>
        <v>0</v>
      </c>
      <c r="AM91" s="91">
        <f t="shared" si="61"/>
        <v>30</v>
      </c>
      <c r="AN91" s="91">
        <f t="shared" si="61"/>
        <v>30</v>
      </c>
      <c r="AO91" s="91">
        <f t="shared" si="61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62"/>
        <v>0</v>
      </c>
      <c r="F92" s="101"/>
      <c r="G92" s="101"/>
      <c r="H92" s="103">
        <f t="shared" si="63"/>
        <v>0</v>
      </c>
      <c r="I92" s="101"/>
      <c r="J92" s="101"/>
      <c r="K92" s="103">
        <f t="shared" si="64"/>
        <v>0</v>
      </c>
      <c r="L92" s="101"/>
      <c r="M92" s="101"/>
      <c r="N92" s="103">
        <f t="shared" si="65"/>
        <v>0</v>
      </c>
      <c r="O92" s="101"/>
      <c r="P92" s="101"/>
      <c r="Q92" s="103">
        <f t="shared" si="66"/>
        <v>0</v>
      </c>
      <c r="R92" s="101"/>
      <c r="S92" s="101"/>
      <c r="T92" s="103">
        <f t="shared" si="67"/>
        <v>0</v>
      </c>
      <c r="U92" s="91">
        <f t="shared" si="46"/>
        <v>0</v>
      </c>
      <c r="V92" s="91">
        <f t="shared" si="46"/>
        <v>0</v>
      </c>
      <c r="W92" s="91">
        <f t="shared" si="46"/>
        <v>0</v>
      </c>
      <c r="X92" s="86"/>
      <c r="Y92" s="86"/>
      <c r="Z92" s="84">
        <f t="shared" si="68"/>
        <v>0</v>
      </c>
      <c r="AA92" s="91">
        <f t="shared" si="60"/>
        <v>0</v>
      </c>
      <c r="AB92" s="91">
        <f t="shared" si="60"/>
        <v>0</v>
      </c>
      <c r="AC92" s="89">
        <f t="shared" si="77"/>
        <v>0</v>
      </c>
      <c r="AD92" s="86"/>
      <c r="AE92" s="86"/>
      <c r="AF92" s="84">
        <f t="shared" si="72"/>
        <v>0</v>
      </c>
      <c r="AG92" s="86"/>
      <c r="AH92" s="86"/>
      <c r="AI92" s="84">
        <f t="shared" si="70"/>
        <v>0</v>
      </c>
      <c r="AJ92" s="92">
        <f t="shared" si="78"/>
        <v>0</v>
      </c>
      <c r="AK92" s="92">
        <f t="shared" si="78"/>
        <v>0</v>
      </c>
      <c r="AL92" s="92">
        <f t="shared" si="78"/>
        <v>0</v>
      </c>
      <c r="AM92" s="91">
        <f t="shared" si="61"/>
        <v>0</v>
      </c>
      <c r="AN92" s="91">
        <f t="shared" si="61"/>
        <v>0</v>
      </c>
      <c r="AO92" s="91">
        <f t="shared" si="61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62"/>
        <v>0</v>
      </c>
      <c r="F93" s="101"/>
      <c r="G93" s="101"/>
      <c r="H93" s="103">
        <f t="shared" si="63"/>
        <v>0</v>
      </c>
      <c r="I93" s="101"/>
      <c r="J93" s="101"/>
      <c r="K93" s="103">
        <f t="shared" si="64"/>
        <v>0</v>
      </c>
      <c r="L93" s="101"/>
      <c r="M93" s="101"/>
      <c r="N93" s="103">
        <f t="shared" si="65"/>
        <v>0</v>
      </c>
      <c r="O93" s="101"/>
      <c r="P93" s="101"/>
      <c r="Q93" s="103">
        <f t="shared" si="66"/>
        <v>0</v>
      </c>
      <c r="R93" s="101"/>
      <c r="S93" s="101"/>
      <c r="T93" s="103">
        <f t="shared" si="67"/>
        <v>0</v>
      </c>
      <c r="U93" s="91">
        <f t="shared" si="46"/>
        <v>0</v>
      </c>
      <c r="V93" s="91">
        <f t="shared" si="46"/>
        <v>0</v>
      </c>
      <c r="W93" s="91">
        <f t="shared" si="46"/>
        <v>0</v>
      </c>
      <c r="X93" s="86"/>
      <c r="Y93" s="86"/>
      <c r="Z93" s="84">
        <f t="shared" si="68"/>
        <v>0</v>
      </c>
      <c r="AA93" s="91">
        <f t="shared" si="60"/>
        <v>0</v>
      </c>
      <c r="AB93" s="91">
        <f t="shared" si="60"/>
        <v>0</v>
      </c>
      <c r="AC93" s="89">
        <f t="shared" si="77"/>
        <v>0</v>
      </c>
      <c r="AD93" s="86"/>
      <c r="AE93" s="86"/>
      <c r="AF93" s="84">
        <f t="shared" si="72"/>
        <v>0</v>
      </c>
      <c r="AG93" s="86"/>
      <c r="AH93" s="86"/>
      <c r="AI93" s="84">
        <f t="shared" si="70"/>
        <v>0</v>
      </c>
      <c r="AJ93" s="92">
        <f t="shared" si="78"/>
        <v>0</v>
      </c>
      <c r="AK93" s="92">
        <f t="shared" si="78"/>
        <v>0</v>
      </c>
      <c r="AL93" s="92">
        <f t="shared" si="78"/>
        <v>0</v>
      </c>
      <c r="AM93" s="91">
        <f t="shared" si="61"/>
        <v>0</v>
      </c>
      <c r="AN93" s="91">
        <f t="shared" si="61"/>
        <v>0</v>
      </c>
      <c r="AO93" s="91">
        <f t="shared" si="61"/>
        <v>0</v>
      </c>
    </row>
    <row r="94" spans="1:41" ht="12.75">
      <c r="A94" s="57">
        <v>83</v>
      </c>
      <c r="B94" s="77" t="s">
        <v>124</v>
      </c>
      <c r="C94" s="102">
        <f t="shared" ref="C94:T94" si="79">SUM(C95:C98)</f>
        <v>0</v>
      </c>
      <c r="D94" s="102">
        <f t="shared" si="79"/>
        <v>0</v>
      </c>
      <c r="E94" s="102">
        <f t="shared" si="79"/>
        <v>0</v>
      </c>
      <c r="F94" s="102">
        <f t="shared" si="79"/>
        <v>0</v>
      </c>
      <c r="G94" s="102">
        <f t="shared" si="79"/>
        <v>0</v>
      </c>
      <c r="H94" s="102">
        <f t="shared" si="79"/>
        <v>0</v>
      </c>
      <c r="I94" s="102">
        <f t="shared" si="79"/>
        <v>0</v>
      </c>
      <c r="J94" s="102">
        <f t="shared" si="79"/>
        <v>0</v>
      </c>
      <c r="K94" s="102">
        <f t="shared" si="79"/>
        <v>0</v>
      </c>
      <c r="L94" s="102">
        <f t="shared" si="79"/>
        <v>0</v>
      </c>
      <c r="M94" s="102">
        <f t="shared" si="79"/>
        <v>0</v>
      </c>
      <c r="N94" s="102">
        <f t="shared" si="79"/>
        <v>0</v>
      </c>
      <c r="O94" s="102">
        <f t="shared" si="79"/>
        <v>0</v>
      </c>
      <c r="P94" s="102">
        <f t="shared" si="79"/>
        <v>0</v>
      </c>
      <c r="Q94" s="102">
        <f t="shared" si="79"/>
        <v>0</v>
      </c>
      <c r="R94" s="102">
        <f t="shared" si="79"/>
        <v>0</v>
      </c>
      <c r="S94" s="102">
        <f t="shared" si="79"/>
        <v>0</v>
      </c>
      <c r="T94" s="102">
        <f t="shared" si="79"/>
        <v>0</v>
      </c>
      <c r="U94" s="90">
        <f t="shared" si="46"/>
        <v>0</v>
      </c>
      <c r="V94" s="90">
        <f t="shared" si="46"/>
        <v>0</v>
      </c>
      <c r="W94" s="90">
        <f t="shared" si="46"/>
        <v>0</v>
      </c>
      <c r="X94" s="88">
        <f t="shared" ref="X94:Y94" si="80">SUM(X95:X99)</f>
        <v>0</v>
      </c>
      <c r="Y94" s="88">
        <f t="shared" si="80"/>
        <v>0</v>
      </c>
      <c r="Z94" s="88">
        <f t="shared" si="68"/>
        <v>0</v>
      </c>
      <c r="AA94" s="90">
        <f t="shared" si="60"/>
        <v>0</v>
      </c>
      <c r="AB94" s="90">
        <f t="shared" si="60"/>
        <v>0</v>
      </c>
      <c r="AC94" s="89">
        <f t="shared" si="77"/>
        <v>0</v>
      </c>
      <c r="AD94" s="88">
        <f t="shared" ref="AD94:AE94" si="81">SUM(AD95:AD99)</f>
        <v>0</v>
      </c>
      <c r="AE94" s="88">
        <f t="shared" si="81"/>
        <v>0</v>
      </c>
      <c r="AF94" s="88">
        <f t="shared" si="72"/>
        <v>0</v>
      </c>
      <c r="AG94" s="88">
        <f t="shared" ref="AG94:AH94" si="82">SUM(AG95:AG99)</f>
        <v>0</v>
      </c>
      <c r="AH94" s="88">
        <f t="shared" si="82"/>
        <v>0</v>
      </c>
      <c r="AI94" s="88">
        <f t="shared" si="70"/>
        <v>0</v>
      </c>
      <c r="AJ94" s="93">
        <f t="shared" si="78"/>
        <v>0</v>
      </c>
      <c r="AK94" s="93">
        <f t="shared" si="78"/>
        <v>0</v>
      </c>
      <c r="AL94" s="93">
        <f t="shared" si="78"/>
        <v>0</v>
      </c>
      <c r="AM94" s="90">
        <f t="shared" si="61"/>
        <v>0</v>
      </c>
      <c r="AN94" s="90">
        <f t="shared" si="61"/>
        <v>0</v>
      </c>
      <c r="AO94" s="90">
        <f t="shared" si="61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62"/>
        <v>0</v>
      </c>
      <c r="F95" s="101"/>
      <c r="G95" s="101"/>
      <c r="H95" s="103">
        <f t="shared" si="63"/>
        <v>0</v>
      </c>
      <c r="I95" s="101"/>
      <c r="J95" s="101"/>
      <c r="K95" s="103">
        <f t="shared" si="64"/>
        <v>0</v>
      </c>
      <c r="L95" s="101"/>
      <c r="M95" s="101">
        <v>0</v>
      </c>
      <c r="N95" s="103">
        <f t="shared" si="65"/>
        <v>0</v>
      </c>
      <c r="O95" s="101"/>
      <c r="P95" s="101"/>
      <c r="Q95" s="103">
        <f t="shared" si="66"/>
        <v>0</v>
      </c>
      <c r="R95" s="101"/>
      <c r="S95" s="101"/>
      <c r="T95" s="103">
        <f t="shared" si="67"/>
        <v>0</v>
      </c>
      <c r="U95" s="91">
        <f t="shared" si="46"/>
        <v>0</v>
      </c>
      <c r="V95" s="91">
        <f t="shared" si="46"/>
        <v>0</v>
      </c>
      <c r="W95" s="91">
        <f t="shared" si="46"/>
        <v>0</v>
      </c>
      <c r="X95" s="86"/>
      <c r="Y95" s="86"/>
      <c r="Z95" s="84">
        <f t="shared" si="68"/>
        <v>0</v>
      </c>
      <c r="AA95" s="91">
        <f t="shared" si="60"/>
        <v>0</v>
      </c>
      <c r="AB95" s="91">
        <f t="shared" si="60"/>
        <v>0</v>
      </c>
      <c r="AC95" s="89">
        <f t="shared" si="77"/>
        <v>0</v>
      </c>
      <c r="AD95" s="86"/>
      <c r="AE95" s="86"/>
      <c r="AF95" s="84">
        <f t="shared" si="72"/>
        <v>0</v>
      </c>
      <c r="AG95" s="86"/>
      <c r="AH95" s="86"/>
      <c r="AI95" s="84">
        <f t="shared" si="70"/>
        <v>0</v>
      </c>
      <c r="AJ95" s="92">
        <f t="shared" si="78"/>
        <v>0</v>
      </c>
      <c r="AK95" s="92">
        <f t="shared" si="78"/>
        <v>0</v>
      </c>
      <c r="AL95" s="92">
        <f t="shared" si="78"/>
        <v>0</v>
      </c>
      <c r="AM95" s="91">
        <f t="shared" si="61"/>
        <v>0</v>
      </c>
      <c r="AN95" s="91">
        <f t="shared" si="61"/>
        <v>0</v>
      </c>
      <c r="AO95" s="91">
        <f t="shared" si="61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62"/>
        <v>0</v>
      </c>
      <c r="F96" s="101"/>
      <c r="G96" s="101"/>
      <c r="H96" s="103">
        <f t="shared" si="63"/>
        <v>0</v>
      </c>
      <c r="I96" s="101"/>
      <c r="J96" s="101"/>
      <c r="K96" s="103">
        <f t="shared" si="64"/>
        <v>0</v>
      </c>
      <c r="L96" s="101"/>
      <c r="M96" s="101"/>
      <c r="N96" s="103">
        <f t="shared" si="65"/>
        <v>0</v>
      </c>
      <c r="O96" s="101"/>
      <c r="P96" s="101"/>
      <c r="Q96" s="103">
        <f t="shared" si="66"/>
        <v>0</v>
      </c>
      <c r="R96" s="101"/>
      <c r="S96" s="101"/>
      <c r="T96" s="103">
        <f t="shared" si="67"/>
        <v>0</v>
      </c>
      <c r="U96" s="91">
        <f t="shared" si="46"/>
        <v>0</v>
      </c>
      <c r="V96" s="91">
        <f t="shared" si="46"/>
        <v>0</v>
      </c>
      <c r="W96" s="91">
        <f t="shared" si="46"/>
        <v>0</v>
      </c>
      <c r="X96" s="86"/>
      <c r="Y96" s="86"/>
      <c r="Z96" s="84">
        <f t="shared" si="68"/>
        <v>0</v>
      </c>
      <c r="AA96" s="91">
        <f t="shared" si="60"/>
        <v>0</v>
      </c>
      <c r="AB96" s="91">
        <f t="shared" si="60"/>
        <v>0</v>
      </c>
      <c r="AC96" s="89">
        <f t="shared" si="77"/>
        <v>0</v>
      </c>
      <c r="AD96" s="86"/>
      <c r="AE96" s="86"/>
      <c r="AF96" s="84">
        <f t="shared" si="72"/>
        <v>0</v>
      </c>
      <c r="AG96" s="86"/>
      <c r="AH96" s="86"/>
      <c r="AI96" s="84">
        <f t="shared" si="70"/>
        <v>0</v>
      </c>
      <c r="AJ96" s="92">
        <f t="shared" si="78"/>
        <v>0</v>
      </c>
      <c r="AK96" s="92">
        <f t="shared" si="78"/>
        <v>0</v>
      </c>
      <c r="AL96" s="92">
        <f t="shared" si="78"/>
        <v>0</v>
      </c>
      <c r="AM96" s="91">
        <f t="shared" si="61"/>
        <v>0</v>
      </c>
      <c r="AN96" s="91">
        <f t="shared" si="61"/>
        <v>0</v>
      </c>
      <c r="AO96" s="91">
        <f t="shared" si="61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62"/>
        <v>0</v>
      </c>
      <c r="F97" s="101"/>
      <c r="G97" s="101"/>
      <c r="H97" s="103">
        <f t="shared" si="63"/>
        <v>0</v>
      </c>
      <c r="I97" s="101"/>
      <c r="J97" s="101"/>
      <c r="K97" s="103">
        <f t="shared" si="64"/>
        <v>0</v>
      </c>
      <c r="L97" s="101"/>
      <c r="M97" s="101"/>
      <c r="N97" s="103">
        <f t="shared" si="65"/>
        <v>0</v>
      </c>
      <c r="O97" s="101"/>
      <c r="P97" s="101"/>
      <c r="Q97" s="103">
        <f t="shared" si="66"/>
        <v>0</v>
      </c>
      <c r="R97" s="101"/>
      <c r="S97" s="101"/>
      <c r="T97" s="103">
        <f t="shared" si="67"/>
        <v>0</v>
      </c>
      <c r="U97" s="91">
        <f t="shared" si="46"/>
        <v>0</v>
      </c>
      <c r="V97" s="91">
        <f t="shared" si="46"/>
        <v>0</v>
      </c>
      <c r="W97" s="91">
        <f t="shared" si="46"/>
        <v>0</v>
      </c>
      <c r="X97" s="86"/>
      <c r="Y97" s="86"/>
      <c r="Z97" s="84">
        <f t="shared" si="68"/>
        <v>0</v>
      </c>
      <c r="AA97" s="91">
        <f t="shared" si="60"/>
        <v>0</v>
      </c>
      <c r="AB97" s="91">
        <f t="shared" si="60"/>
        <v>0</v>
      </c>
      <c r="AC97" s="89">
        <f t="shared" si="77"/>
        <v>0</v>
      </c>
      <c r="AD97" s="86"/>
      <c r="AE97" s="86"/>
      <c r="AF97" s="84">
        <f t="shared" si="72"/>
        <v>0</v>
      </c>
      <c r="AG97" s="86"/>
      <c r="AH97" s="86"/>
      <c r="AI97" s="84">
        <f t="shared" si="70"/>
        <v>0</v>
      </c>
      <c r="AJ97" s="92">
        <f t="shared" si="78"/>
        <v>0</v>
      </c>
      <c r="AK97" s="92">
        <f t="shared" si="78"/>
        <v>0</v>
      </c>
      <c r="AL97" s="92">
        <f t="shared" si="78"/>
        <v>0</v>
      </c>
      <c r="AM97" s="91">
        <f t="shared" si="61"/>
        <v>0</v>
      </c>
      <c r="AN97" s="91">
        <f t="shared" si="61"/>
        <v>0</v>
      </c>
      <c r="AO97" s="91">
        <f t="shared" si="61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62"/>
        <v>0</v>
      </c>
      <c r="F98" s="101"/>
      <c r="G98" s="101"/>
      <c r="H98" s="103">
        <f t="shared" si="63"/>
        <v>0</v>
      </c>
      <c r="I98" s="101"/>
      <c r="J98" s="101"/>
      <c r="K98" s="103">
        <f t="shared" si="64"/>
        <v>0</v>
      </c>
      <c r="L98" s="101"/>
      <c r="M98" s="101"/>
      <c r="N98" s="103">
        <f t="shared" si="65"/>
        <v>0</v>
      </c>
      <c r="O98" s="101"/>
      <c r="P98" s="101"/>
      <c r="Q98" s="103">
        <f t="shared" si="66"/>
        <v>0</v>
      </c>
      <c r="R98" s="101"/>
      <c r="S98" s="101"/>
      <c r="T98" s="103">
        <f t="shared" si="67"/>
        <v>0</v>
      </c>
      <c r="U98" s="91">
        <f t="shared" si="46"/>
        <v>0</v>
      </c>
      <c r="V98" s="91">
        <f t="shared" si="46"/>
        <v>0</v>
      </c>
      <c r="W98" s="91">
        <f t="shared" si="46"/>
        <v>0</v>
      </c>
      <c r="X98" s="86"/>
      <c r="Y98" s="86"/>
      <c r="Z98" s="84">
        <f t="shared" si="68"/>
        <v>0</v>
      </c>
      <c r="AA98" s="91">
        <f t="shared" si="60"/>
        <v>0</v>
      </c>
      <c r="AB98" s="91">
        <f t="shared" si="60"/>
        <v>0</v>
      </c>
      <c r="AC98" s="89">
        <f t="shared" si="77"/>
        <v>0</v>
      </c>
      <c r="AD98" s="86"/>
      <c r="AE98" s="86"/>
      <c r="AF98" s="84">
        <f t="shared" si="72"/>
        <v>0</v>
      </c>
      <c r="AG98" s="86"/>
      <c r="AH98" s="86"/>
      <c r="AI98" s="84">
        <f t="shared" si="70"/>
        <v>0</v>
      </c>
      <c r="AJ98" s="92">
        <f t="shared" si="78"/>
        <v>0</v>
      </c>
      <c r="AK98" s="92">
        <f t="shared" si="78"/>
        <v>0</v>
      </c>
      <c r="AL98" s="92">
        <f t="shared" si="78"/>
        <v>0</v>
      </c>
      <c r="AM98" s="91">
        <f t="shared" si="61"/>
        <v>0</v>
      </c>
      <c r="AN98" s="91">
        <f t="shared" si="61"/>
        <v>0</v>
      </c>
      <c r="AO98" s="91">
        <f t="shared" si="6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62"/>
        <v>0</v>
      </c>
      <c r="F99" s="102">
        <f>SUM(F100:F107)</f>
        <v>0</v>
      </c>
      <c r="G99" s="102">
        <f>SUM(G100:G107)</f>
        <v>0</v>
      </c>
      <c r="H99" s="102">
        <f t="shared" si="63"/>
        <v>0</v>
      </c>
      <c r="I99" s="102">
        <f>SUM(I100:I107)</f>
        <v>0</v>
      </c>
      <c r="J99" s="102">
        <f>SUM(J100:J107)</f>
        <v>0</v>
      </c>
      <c r="K99" s="102">
        <f t="shared" si="64"/>
        <v>0</v>
      </c>
      <c r="L99" s="102">
        <f>SUM(L100:L107)</f>
        <v>0</v>
      </c>
      <c r="M99" s="102">
        <f>SUM(M100:M107)</f>
        <v>0</v>
      </c>
      <c r="N99" s="102">
        <f t="shared" si="65"/>
        <v>0</v>
      </c>
      <c r="O99" s="102">
        <f>SUM(O100:O107)</f>
        <v>0</v>
      </c>
      <c r="P99" s="102">
        <f>SUM(P100:P107)</f>
        <v>0</v>
      </c>
      <c r="Q99" s="102">
        <f t="shared" si="66"/>
        <v>0</v>
      </c>
      <c r="R99" s="102">
        <f>SUM(R100:R107)</f>
        <v>0</v>
      </c>
      <c r="S99" s="102">
        <f>SUM(S100:S107)</f>
        <v>0</v>
      </c>
      <c r="T99" s="102">
        <f t="shared" si="67"/>
        <v>0</v>
      </c>
      <c r="U99" s="90">
        <f t="shared" si="46"/>
        <v>0</v>
      </c>
      <c r="V99" s="90">
        <f t="shared" si="46"/>
        <v>0</v>
      </c>
      <c r="W99" s="90">
        <f t="shared" si="46"/>
        <v>0</v>
      </c>
      <c r="X99" s="88">
        <f t="shared" ref="X99:Y99" si="83">SUM(X100:X107)</f>
        <v>0</v>
      </c>
      <c r="Y99" s="88">
        <f t="shared" si="83"/>
        <v>0</v>
      </c>
      <c r="Z99" s="88">
        <f t="shared" si="68"/>
        <v>0</v>
      </c>
      <c r="AA99" s="90">
        <f t="shared" si="60"/>
        <v>0</v>
      </c>
      <c r="AB99" s="90">
        <f t="shared" si="60"/>
        <v>0</v>
      </c>
      <c r="AC99" s="89">
        <f t="shared" si="77"/>
        <v>0</v>
      </c>
      <c r="AD99" s="88">
        <f t="shared" ref="AD99:AE99" si="84">SUM(AD100:AD107)</f>
        <v>0</v>
      </c>
      <c r="AE99" s="88">
        <f t="shared" si="84"/>
        <v>0</v>
      </c>
      <c r="AF99" s="88">
        <f t="shared" si="72"/>
        <v>0</v>
      </c>
      <c r="AG99" s="88">
        <f t="shared" ref="AG99:AH99" si="85">SUM(AG100:AG107)</f>
        <v>0</v>
      </c>
      <c r="AH99" s="88">
        <f t="shared" si="85"/>
        <v>0</v>
      </c>
      <c r="AI99" s="88">
        <f t="shared" si="70"/>
        <v>0</v>
      </c>
      <c r="AJ99" s="92">
        <f t="shared" si="78"/>
        <v>0</v>
      </c>
      <c r="AK99" s="92">
        <f t="shared" si="78"/>
        <v>0</v>
      </c>
      <c r="AL99" s="92">
        <f t="shared" si="78"/>
        <v>0</v>
      </c>
      <c r="AM99" s="90">
        <f t="shared" si="61"/>
        <v>0</v>
      </c>
      <c r="AN99" s="90">
        <f t="shared" si="61"/>
        <v>0</v>
      </c>
      <c r="AO99" s="90">
        <f t="shared" si="6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62"/>
        <v>0</v>
      </c>
      <c r="F100" s="101"/>
      <c r="G100" s="101">
        <v>0</v>
      </c>
      <c r="H100" s="103">
        <f t="shared" si="63"/>
        <v>0</v>
      </c>
      <c r="I100" s="101"/>
      <c r="J100" s="101"/>
      <c r="K100" s="103">
        <f t="shared" si="64"/>
        <v>0</v>
      </c>
      <c r="L100" s="101"/>
      <c r="M100" s="101"/>
      <c r="N100" s="103">
        <f t="shared" si="65"/>
        <v>0</v>
      </c>
      <c r="O100" s="101"/>
      <c r="P100" s="101"/>
      <c r="Q100" s="103">
        <f t="shared" si="66"/>
        <v>0</v>
      </c>
      <c r="R100" s="101"/>
      <c r="S100" s="101"/>
      <c r="T100" s="103">
        <f t="shared" si="67"/>
        <v>0</v>
      </c>
      <c r="U100" s="91">
        <f t="shared" si="46"/>
        <v>0</v>
      </c>
      <c r="V100" s="91">
        <f t="shared" si="46"/>
        <v>0</v>
      </c>
      <c r="W100" s="91">
        <f t="shared" si="46"/>
        <v>0</v>
      </c>
      <c r="X100" s="86"/>
      <c r="Y100" s="86"/>
      <c r="Z100" s="84">
        <f t="shared" si="68"/>
        <v>0</v>
      </c>
      <c r="AA100" s="91">
        <f t="shared" si="60"/>
        <v>0</v>
      </c>
      <c r="AB100" s="91">
        <f t="shared" si="60"/>
        <v>0</v>
      </c>
      <c r="AC100" s="89">
        <f t="shared" si="77"/>
        <v>0</v>
      </c>
      <c r="AD100" s="86"/>
      <c r="AE100" s="86"/>
      <c r="AF100" s="84">
        <f t="shared" si="72"/>
        <v>0</v>
      </c>
      <c r="AG100" s="86"/>
      <c r="AH100" s="86"/>
      <c r="AI100" s="84">
        <f t="shared" si="70"/>
        <v>0</v>
      </c>
      <c r="AJ100" s="92">
        <f t="shared" si="78"/>
        <v>0</v>
      </c>
      <c r="AK100" s="92">
        <f t="shared" si="78"/>
        <v>0</v>
      </c>
      <c r="AL100" s="92">
        <f t="shared" si="78"/>
        <v>0</v>
      </c>
      <c r="AM100" s="91">
        <f t="shared" si="61"/>
        <v>0</v>
      </c>
      <c r="AN100" s="91">
        <f t="shared" si="61"/>
        <v>0</v>
      </c>
      <c r="AO100" s="91">
        <f t="shared" si="6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62"/>
        <v>0</v>
      </c>
      <c r="F101" s="101"/>
      <c r="G101" s="101">
        <v>0</v>
      </c>
      <c r="H101" s="103">
        <f t="shared" si="63"/>
        <v>0</v>
      </c>
      <c r="I101" s="101"/>
      <c r="J101" s="101"/>
      <c r="K101" s="103">
        <f t="shared" si="64"/>
        <v>0</v>
      </c>
      <c r="L101" s="101"/>
      <c r="M101" s="101"/>
      <c r="N101" s="103">
        <f t="shared" si="65"/>
        <v>0</v>
      </c>
      <c r="O101" s="101"/>
      <c r="P101" s="101"/>
      <c r="Q101" s="103">
        <f t="shared" si="66"/>
        <v>0</v>
      </c>
      <c r="R101" s="101"/>
      <c r="S101" s="101"/>
      <c r="T101" s="103">
        <f t="shared" si="67"/>
        <v>0</v>
      </c>
      <c r="U101" s="91">
        <f t="shared" si="46"/>
        <v>0</v>
      </c>
      <c r="V101" s="91">
        <f t="shared" si="46"/>
        <v>0</v>
      </c>
      <c r="W101" s="91">
        <f t="shared" si="46"/>
        <v>0</v>
      </c>
      <c r="X101" s="86"/>
      <c r="Y101" s="86"/>
      <c r="Z101" s="84">
        <f t="shared" si="68"/>
        <v>0</v>
      </c>
      <c r="AA101" s="91">
        <f t="shared" si="60"/>
        <v>0</v>
      </c>
      <c r="AB101" s="91">
        <f t="shared" si="60"/>
        <v>0</v>
      </c>
      <c r="AC101" s="89">
        <f t="shared" si="77"/>
        <v>0</v>
      </c>
      <c r="AD101" s="86"/>
      <c r="AE101" s="86"/>
      <c r="AF101" s="84">
        <f t="shared" si="72"/>
        <v>0</v>
      </c>
      <c r="AG101" s="86"/>
      <c r="AH101" s="86"/>
      <c r="AI101" s="84">
        <f t="shared" si="70"/>
        <v>0</v>
      </c>
      <c r="AJ101" s="92">
        <f t="shared" si="78"/>
        <v>0</v>
      </c>
      <c r="AK101" s="92">
        <f t="shared" si="78"/>
        <v>0</v>
      </c>
      <c r="AL101" s="92">
        <f t="shared" si="78"/>
        <v>0</v>
      </c>
      <c r="AM101" s="91">
        <f t="shared" si="61"/>
        <v>0</v>
      </c>
      <c r="AN101" s="91">
        <f t="shared" si="61"/>
        <v>0</v>
      </c>
      <c r="AO101" s="91">
        <f t="shared" si="6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62"/>
        <v>0</v>
      </c>
      <c r="F102" s="101"/>
      <c r="G102" s="101"/>
      <c r="H102" s="103">
        <f t="shared" si="63"/>
        <v>0</v>
      </c>
      <c r="I102" s="101"/>
      <c r="J102" s="103"/>
      <c r="K102" s="103">
        <f t="shared" si="64"/>
        <v>0</v>
      </c>
      <c r="L102" s="103"/>
      <c r="M102" s="103"/>
      <c r="N102" s="103">
        <f t="shared" si="65"/>
        <v>0</v>
      </c>
      <c r="O102" s="103"/>
      <c r="P102" s="103">
        <v>0</v>
      </c>
      <c r="Q102" s="103">
        <f t="shared" si="66"/>
        <v>0</v>
      </c>
      <c r="R102" s="103"/>
      <c r="S102" s="101"/>
      <c r="T102" s="103">
        <f t="shared" si="67"/>
        <v>0</v>
      </c>
      <c r="U102" s="91">
        <f t="shared" si="46"/>
        <v>0</v>
      </c>
      <c r="V102" s="91">
        <f>SUM(D102+G102+J102+M102+P102+S102)</f>
        <v>0</v>
      </c>
      <c r="W102" s="91">
        <f t="shared" si="46"/>
        <v>0</v>
      </c>
      <c r="X102" s="86"/>
      <c r="Y102" s="86"/>
      <c r="Z102" s="84">
        <f t="shared" si="68"/>
        <v>0</v>
      </c>
      <c r="AA102" s="91">
        <f t="shared" si="60"/>
        <v>0</v>
      </c>
      <c r="AB102" s="91">
        <f t="shared" si="60"/>
        <v>0</v>
      </c>
      <c r="AC102" s="89">
        <f t="shared" si="77"/>
        <v>0</v>
      </c>
      <c r="AD102" s="86"/>
      <c r="AE102" s="86"/>
      <c r="AF102" s="84">
        <f t="shared" si="72"/>
        <v>0</v>
      </c>
      <c r="AG102" s="86"/>
      <c r="AH102" s="86"/>
      <c r="AI102" s="84">
        <f t="shared" si="70"/>
        <v>0</v>
      </c>
      <c r="AJ102" s="92">
        <f t="shared" si="78"/>
        <v>0</v>
      </c>
      <c r="AK102" s="92">
        <f t="shared" si="78"/>
        <v>0</v>
      </c>
      <c r="AL102" s="92">
        <f t="shared" si="78"/>
        <v>0</v>
      </c>
      <c r="AM102" s="91">
        <f t="shared" si="61"/>
        <v>0</v>
      </c>
      <c r="AN102" s="91">
        <f t="shared" si="61"/>
        <v>0</v>
      </c>
      <c r="AO102" s="91">
        <f t="shared" si="6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62"/>
        <v>0</v>
      </c>
      <c r="F103" s="101"/>
      <c r="G103" s="101"/>
      <c r="H103" s="103">
        <v>0</v>
      </c>
      <c r="I103" s="101"/>
      <c r="J103" s="101"/>
      <c r="K103" s="103">
        <f t="shared" si="64"/>
        <v>0</v>
      </c>
      <c r="L103" s="101"/>
      <c r="M103" s="101"/>
      <c r="N103" s="103">
        <f t="shared" si="65"/>
        <v>0</v>
      </c>
      <c r="O103" s="101"/>
      <c r="P103" s="101"/>
      <c r="Q103" s="103">
        <f t="shared" si="66"/>
        <v>0</v>
      </c>
      <c r="R103" s="101"/>
      <c r="S103" s="101"/>
      <c r="T103" s="103">
        <f t="shared" si="67"/>
        <v>0</v>
      </c>
      <c r="U103" s="91">
        <f t="shared" si="46"/>
        <v>0</v>
      </c>
      <c r="V103" s="91">
        <f t="shared" si="46"/>
        <v>0</v>
      </c>
      <c r="W103" s="91">
        <f t="shared" si="46"/>
        <v>0</v>
      </c>
      <c r="X103" s="86"/>
      <c r="Y103" s="86"/>
      <c r="Z103" s="84">
        <f t="shared" si="68"/>
        <v>0</v>
      </c>
      <c r="AA103" s="91">
        <f t="shared" si="60"/>
        <v>0</v>
      </c>
      <c r="AB103" s="91">
        <f t="shared" si="60"/>
        <v>0</v>
      </c>
      <c r="AC103" s="89">
        <f t="shared" si="77"/>
        <v>0</v>
      </c>
      <c r="AD103" s="86"/>
      <c r="AE103" s="86"/>
      <c r="AF103" s="84">
        <f t="shared" si="72"/>
        <v>0</v>
      </c>
      <c r="AG103" s="86"/>
      <c r="AH103" s="86"/>
      <c r="AI103" s="84">
        <f t="shared" si="70"/>
        <v>0</v>
      </c>
      <c r="AJ103" s="92">
        <f t="shared" si="78"/>
        <v>0</v>
      </c>
      <c r="AK103" s="92">
        <f t="shared" si="78"/>
        <v>0</v>
      </c>
      <c r="AL103" s="92">
        <f t="shared" si="78"/>
        <v>0</v>
      </c>
      <c r="AM103" s="91">
        <f t="shared" si="61"/>
        <v>0</v>
      </c>
      <c r="AN103" s="91">
        <f t="shared" si="61"/>
        <v>0</v>
      </c>
      <c r="AO103" s="91">
        <f t="shared" si="6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62"/>
        <v>0</v>
      </c>
      <c r="F104" s="101"/>
      <c r="G104" s="101">
        <v>0</v>
      </c>
      <c r="H104" s="103">
        <f t="shared" si="63"/>
        <v>0</v>
      </c>
      <c r="I104" s="101"/>
      <c r="J104" s="101"/>
      <c r="K104" s="103">
        <f t="shared" si="64"/>
        <v>0</v>
      </c>
      <c r="L104" s="101"/>
      <c r="M104" s="101"/>
      <c r="N104" s="103">
        <f t="shared" si="65"/>
        <v>0</v>
      </c>
      <c r="O104" s="101"/>
      <c r="P104" s="101"/>
      <c r="Q104" s="103">
        <f t="shared" si="66"/>
        <v>0</v>
      </c>
      <c r="R104" s="101"/>
      <c r="S104" s="101"/>
      <c r="T104" s="103">
        <f t="shared" si="67"/>
        <v>0</v>
      </c>
      <c r="U104" s="91">
        <f t="shared" si="46"/>
        <v>0</v>
      </c>
      <c r="V104" s="91">
        <f>SUM(D104+G104+J104+M104+P104+S104)</f>
        <v>0</v>
      </c>
      <c r="W104" s="91">
        <f t="shared" si="46"/>
        <v>0</v>
      </c>
      <c r="X104" s="86"/>
      <c r="Y104" s="86"/>
      <c r="Z104" s="84">
        <f t="shared" si="68"/>
        <v>0</v>
      </c>
      <c r="AA104" s="91">
        <f t="shared" si="60"/>
        <v>0</v>
      </c>
      <c r="AB104" s="91">
        <f t="shared" si="60"/>
        <v>0</v>
      </c>
      <c r="AC104" s="89">
        <f t="shared" si="77"/>
        <v>0</v>
      </c>
      <c r="AD104" s="86"/>
      <c r="AE104" s="86"/>
      <c r="AF104" s="84">
        <f t="shared" si="72"/>
        <v>0</v>
      </c>
      <c r="AG104" s="86"/>
      <c r="AH104" s="86"/>
      <c r="AI104" s="84">
        <f t="shared" si="70"/>
        <v>0</v>
      </c>
      <c r="AJ104" s="92">
        <f t="shared" si="78"/>
        <v>0</v>
      </c>
      <c r="AK104" s="92">
        <f t="shared" si="78"/>
        <v>0</v>
      </c>
      <c r="AL104" s="92">
        <f t="shared" si="78"/>
        <v>0</v>
      </c>
      <c r="AM104" s="91">
        <f t="shared" si="61"/>
        <v>0</v>
      </c>
      <c r="AN104" s="91">
        <f t="shared" si="61"/>
        <v>0</v>
      </c>
      <c r="AO104" s="91">
        <f t="shared" si="6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62"/>
        <v>0</v>
      </c>
      <c r="F105" s="101"/>
      <c r="G105" s="101">
        <v>0</v>
      </c>
      <c r="H105" s="103">
        <f t="shared" si="63"/>
        <v>0</v>
      </c>
      <c r="I105" s="101"/>
      <c r="J105" s="101"/>
      <c r="K105" s="103">
        <f t="shared" si="64"/>
        <v>0</v>
      </c>
      <c r="L105" s="101"/>
      <c r="M105" s="101"/>
      <c r="N105" s="103">
        <f t="shared" si="65"/>
        <v>0</v>
      </c>
      <c r="O105" s="101"/>
      <c r="P105" s="101"/>
      <c r="Q105" s="103">
        <f t="shared" si="66"/>
        <v>0</v>
      </c>
      <c r="R105" s="101"/>
      <c r="S105" s="101"/>
      <c r="T105" s="103">
        <f t="shared" si="67"/>
        <v>0</v>
      </c>
      <c r="U105" s="91">
        <f t="shared" si="46"/>
        <v>0</v>
      </c>
      <c r="V105" s="91">
        <f t="shared" si="46"/>
        <v>0</v>
      </c>
      <c r="W105" s="91">
        <f t="shared" si="46"/>
        <v>0</v>
      </c>
      <c r="X105" s="86"/>
      <c r="Y105" s="86"/>
      <c r="Z105" s="84">
        <f t="shared" si="68"/>
        <v>0</v>
      </c>
      <c r="AA105" s="91">
        <f t="shared" si="60"/>
        <v>0</v>
      </c>
      <c r="AB105" s="91">
        <f t="shared" si="60"/>
        <v>0</v>
      </c>
      <c r="AC105" s="89">
        <f t="shared" si="77"/>
        <v>0</v>
      </c>
      <c r="AD105" s="86"/>
      <c r="AE105" s="86"/>
      <c r="AF105" s="84">
        <f t="shared" si="72"/>
        <v>0</v>
      </c>
      <c r="AG105" s="86"/>
      <c r="AH105" s="86"/>
      <c r="AI105" s="84">
        <f t="shared" si="70"/>
        <v>0</v>
      </c>
      <c r="AJ105" s="92">
        <f t="shared" si="78"/>
        <v>0</v>
      </c>
      <c r="AK105" s="92">
        <f t="shared" si="78"/>
        <v>0</v>
      </c>
      <c r="AL105" s="92">
        <f t="shared" si="78"/>
        <v>0</v>
      </c>
      <c r="AM105" s="91">
        <f t="shared" si="61"/>
        <v>0</v>
      </c>
      <c r="AN105" s="91">
        <f t="shared" si="61"/>
        <v>0</v>
      </c>
      <c r="AO105" s="91">
        <f t="shared" si="6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62"/>
        <v>0</v>
      </c>
      <c r="F106" s="101"/>
      <c r="G106" s="101">
        <v>0</v>
      </c>
      <c r="H106" s="103">
        <f t="shared" si="63"/>
        <v>0</v>
      </c>
      <c r="I106" s="101"/>
      <c r="J106" s="101"/>
      <c r="K106" s="103">
        <f t="shared" si="64"/>
        <v>0</v>
      </c>
      <c r="L106" s="101"/>
      <c r="M106" s="101"/>
      <c r="N106" s="103">
        <f t="shared" si="65"/>
        <v>0</v>
      </c>
      <c r="O106" s="101"/>
      <c r="P106" s="101"/>
      <c r="Q106" s="103">
        <f t="shared" si="66"/>
        <v>0</v>
      </c>
      <c r="R106" s="101"/>
      <c r="S106" s="101"/>
      <c r="T106" s="103">
        <f t="shared" si="67"/>
        <v>0</v>
      </c>
      <c r="U106" s="91">
        <f t="shared" si="46"/>
        <v>0</v>
      </c>
      <c r="V106" s="91">
        <f t="shared" si="46"/>
        <v>0</v>
      </c>
      <c r="W106" s="91">
        <f t="shared" si="46"/>
        <v>0</v>
      </c>
      <c r="X106" s="86"/>
      <c r="Y106" s="86"/>
      <c r="Z106" s="84">
        <f t="shared" si="68"/>
        <v>0</v>
      </c>
      <c r="AA106" s="91">
        <f t="shared" si="60"/>
        <v>0</v>
      </c>
      <c r="AB106" s="91">
        <f t="shared" si="60"/>
        <v>0</v>
      </c>
      <c r="AC106" s="89">
        <f t="shared" si="77"/>
        <v>0</v>
      </c>
      <c r="AD106" s="86"/>
      <c r="AE106" s="86"/>
      <c r="AF106" s="84">
        <f t="shared" si="72"/>
        <v>0</v>
      </c>
      <c r="AG106" s="86"/>
      <c r="AH106" s="86"/>
      <c r="AI106" s="84">
        <f t="shared" si="70"/>
        <v>0</v>
      </c>
      <c r="AJ106" s="92">
        <f t="shared" si="78"/>
        <v>0</v>
      </c>
      <c r="AK106" s="92">
        <f t="shared" si="78"/>
        <v>0</v>
      </c>
      <c r="AL106" s="92">
        <f t="shared" si="78"/>
        <v>0</v>
      </c>
      <c r="AM106" s="91">
        <f t="shared" si="61"/>
        <v>0</v>
      </c>
      <c r="AN106" s="91">
        <f t="shared" si="61"/>
        <v>0</v>
      </c>
      <c r="AO106" s="91">
        <f t="shared" si="6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62"/>
        <v>0</v>
      </c>
      <c r="F107" s="101"/>
      <c r="G107" s="101">
        <v>0</v>
      </c>
      <c r="H107" s="103">
        <f t="shared" si="63"/>
        <v>0</v>
      </c>
      <c r="I107" s="101"/>
      <c r="J107" s="101"/>
      <c r="K107" s="103">
        <f t="shared" si="64"/>
        <v>0</v>
      </c>
      <c r="L107" s="101"/>
      <c r="M107" s="101"/>
      <c r="N107" s="103">
        <f t="shared" si="65"/>
        <v>0</v>
      </c>
      <c r="O107" s="101"/>
      <c r="P107" s="101"/>
      <c r="Q107" s="103">
        <f t="shared" si="66"/>
        <v>0</v>
      </c>
      <c r="R107" s="101"/>
      <c r="S107" s="101"/>
      <c r="T107" s="103">
        <f t="shared" si="67"/>
        <v>0</v>
      </c>
      <c r="U107" s="91">
        <f t="shared" si="46"/>
        <v>0</v>
      </c>
      <c r="V107" s="91">
        <f t="shared" si="46"/>
        <v>0</v>
      </c>
      <c r="W107" s="91">
        <f t="shared" si="46"/>
        <v>0</v>
      </c>
      <c r="X107" s="86"/>
      <c r="Y107" s="86"/>
      <c r="Z107" s="84">
        <f t="shared" si="68"/>
        <v>0</v>
      </c>
      <c r="AA107" s="91">
        <f t="shared" si="60"/>
        <v>0</v>
      </c>
      <c r="AB107" s="91">
        <f t="shared" si="60"/>
        <v>0</v>
      </c>
      <c r="AC107" s="86"/>
      <c r="AD107" s="86"/>
      <c r="AE107" s="86"/>
      <c r="AF107" s="84">
        <f t="shared" si="72"/>
        <v>0</v>
      </c>
      <c r="AG107" s="86"/>
      <c r="AH107" s="86"/>
      <c r="AI107" s="84">
        <f t="shared" si="70"/>
        <v>0</v>
      </c>
      <c r="AJ107" s="92">
        <f t="shared" si="78"/>
        <v>0</v>
      </c>
      <c r="AK107" s="92">
        <f t="shared" si="78"/>
        <v>0</v>
      </c>
      <c r="AL107" s="92">
        <f t="shared" si="78"/>
        <v>0</v>
      </c>
      <c r="AM107" s="91">
        <f t="shared" si="61"/>
        <v>0</v>
      </c>
      <c r="AN107" s="91">
        <f t="shared" si="61"/>
        <v>0</v>
      </c>
      <c r="AO107" s="91">
        <f t="shared" si="61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="110" zoomScaleNormal="110" workbookViewId="0">
      <pane xSplit="2" ySplit="8" topLeftCell="AM54" activePane="bottomRight" state="frozen"/>
      <selection pane="topRight" activeCell="C1" sqref="C1"/>
      <selection pane="bottomLeft" activeCell="A9" sqref="A9"/>
      <selection pane="bottomRight" activeCell="AM76" sqref="AM7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2.710937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13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13" customWidth="1"/>
    <col min="40" max="40" width="14.28515625" style="113" bestFit="1" customWidth="1"/>
    <col min="41" max="41" width="13.5703125" style="113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439" t="s">
        <v>282</v>
      </c>
      <c r="C3" s="439"/>
      <c r="D3" s="439"/>
      <c r="E3" s="439"/>
      <c r="F3" s="439"/>
    </row>
    <row r="4" spans="1:41" ht="11.25">
      <c r="AO4" s="11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-402961232.64600003</v>
      </c>
    </row>
    <row r="5" spans="1:41" ht="11.25" customHeight="1">
      <c r="A5" s="430"/>
      <c r="B5" s="41" t="s">
        <v>80</v>
      </c>
      <c r="C5" s="444" t="s">
        <v>81</v>
      </c>
      <c r="D5" s="445"/>
      <c r="E5" s="445"/>
      <c r="F5" s="444" t="s">
        <v>82</v>
      </c>
      <c r="G5" s="445"/>
      <c r="H5" s="445"/>
      <c r="I5" s="444" t="s">
        <v>100</v>
      </c>
      <c r="J5" s="445"/>
      <c r="K5" s="445"/>
      <c r="L5" s="430" t="s">
        <v>105</v>
      </c>
      <c r="M5" s="430"/>
      <c r="N5" s="430"/>
      <c r="O5" s="430" t="s">
        <v>106</v>
      </c>
      <c r="P5" s="430"/>
      <c r="Q5" s="430"/>
      <c r="R5" s="444" t="s">
        <v>107</v>
      </c>
      <c r="S5" s="445"/>
      <c r="T5" s="446"/>
      <c r="U5" s="447" t="s">
        <v>121</v>
      </c>
      <c r="V5" s="448"/>
      <c r="W5" s="449"/>
      <c r="X5" s="444" t="s">
        <v>166</v>
      </c>
      <c r="Y5" s="445"/>
      <c r="Z5" s="446"/>
      <c r="AA5" s="440" t="s">
        <v>164</v>
      </c>
      <c r="AB5" s="440"/>
      <c r="AC5" s="440"/>
      <c r="AD5" s="444" t="s">
        <v>167</v>
      </c>
      <c r="AE5" s="445"/>
      <c r="AF5" s="446"/>
      <c r="AG5" s="444" t="s">
        <v>168</v>
      </c>
      <c r="AH5" s="445"/>
      <c r="AI5" s="446"/>
      <c r="AJ5" s="430" t="s">
        <v>165</v>
      </c>
      <c r="AK5" s="430"/>
      <c r="AL5" s="430"/>
      <c r="AM5" s="401" t="s">
        <v>3</v>
      </c>
      <c r="AN5" s="401"/>
      <c r="AO5" s="401"/>
    </row>
    <row r="6" spans="1:41" s="52" customFormat="1" ht="11.25">
      <c r="A6" s="430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51" t="s">
        <v>114</v>
      </c>
      <c r="V6" s="51" t="s">
        <v>115</v>
      </c>
      <c r="W6" s="51" t="s">
        <v>116</v>
      </c>
      <c r="X6" s="41" t="s">
        <v>114</v>
      </c>
      <c r="Y6" s="41" t="s">
        <v>115</v>
      </c>
      <c r="Z6" s="41" t="s">
        <v>116</v>
      </c>
      <c r="AA6" s="99" t="s">
        <v>114</v>
      </c>
      <c r="AB6" s="99" t="s">
        <v>115</v>
      </c>
      <c r="AC6" s="99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100" t="s">
        <v>114</v>
      </c>
      <c r="AN6" s="100" t="s">
        <v>115</v>
      </c>
      <c r="AO6" s="100" t="s">
        <v>116</v>
      </c>
    </row>
    <row r="7" spans="1:41" s="52" customFormat="1" ht="11.25">
      <c r="A7" s="437" t="s">
        <v>122</v>
      </c>
      <c r="B7" s="438"/>
      <c r="C7" s="83"/>
      <c r="D7" s="83">
        <f>SUM(C7+D79-D8)</f>
        <v>21708382</v>
      </c>
      <c r="E7" s="87">
        <f>SUM(D7-C7)</f>
        <v>21708382</v>
      </c>
      <c r="F7" s="53"/>
      <c r="G7" s="54">
        <f>SUM(F7+G79-G8)</f>
        <v>108390369.40999997</v>
      </c>
      <c r="H7" s="55">
        <f>SUM(G7-F7)</f>
        <v>108390369.40999997</v>
      </c>
      <c r="I7" s="83"/>
      <c r="J7" s="83">
        <f>SUM(I7+J79-J8)</f>
        <v>22654531.850000001</v>
      </c>
      <c r="K7" s="87">
        <f>SUM(J7-I7)</f>
        <v>22654531.850000001</v>
      </c>
      <c r="L7" s="83"/>
      <c r="M7" s="83">
        <f>SUM(L7+M79-M8)</f>
        <v>3462751.6259999983</v>
      </c>
      <c r="N7" s="87">
        <f>SUM(M7-L7)</f>
        <v>3462751.6259999983</v>
      </c>
      <c r="O7" s="83"/>
      <c r="P7" s="83">
        <f>SUM(O7+P79-P8)</f>
        <v>5263343.849999994</v>
      </c>
      <c r="Q7" s="87">
        <f>SUM(P7-O7)</f>
        <v>5263343.849999994</v>
      </c>
      <c r="R7" s="53"/>
      <c r="S7" s="54">
        <f>SUM(R7+S79-S8)</f>
        <v>2630581.9100000039</v>
      </c>
      <c r="T7" s="55">
        <f>SUM(S7-R7)</f>
        <v>2630581.9100000039</v>
      </c>
      <c r="U7" s="56">
        <f>SUM(C7+F7+I7+L7+O7+R7)</f>
        <v>0</v>
      </c>
      <c r="V7" s="56">
        <f t="shared" ref="V7:W22" si="1">SUM(D7+G7+J7+M7+P7+S7)</f>
        <v>164109960.64599994</v>
      </c>
      <c r="W7" s="56">
        <f t="shared" si="1"/>
        <v>164109960.64599994</v>
      </c>
      <c r="X7" s="83"/>
      <c r="Y7" s="83">
        <f>+X7+Y79-Y8</f>
        <v>215675913.27999997</v>
      </c>
      <c r="Z7" s="87">
        <v>0</v>
      </c>
      <c r="AA7" s="92">
        <f>SUM(X7)</f>
        <v>0</v>
      </c>
      <c r="AB7" s="92">
        <f>SUM(Y7)</f>
        <v>215675913.27999997</v>
      </c>
      <c r="AC7" s="92">
        <f t="shared" ref="AC7:AC11" si="2">SUM(Z7)</f>
        <v>0</v>
      </c>
      <c r="AD7" s="83"/>
      <c r="AE7" s="83">
        <f>SUM(AD7+AE79-AE8)</f>
        <v>49836247.129999995</v>
      </c>
      <c r="AF7" s="87">
        <v>0</v>
      </c>
      <c r="AG7" s="83"/>
      <c r="AH7" s="83">
        <f>SUM(AG7+AH79-AH8)</f>
        <v>12312183</v>
      </c>
      <c r="AI7" s="87">
        <v>0</v>
      </c>
      <c r="AJ7" s="92">
        <f t="shared" ref="AJ7:AL22" si="3">SUM(AD7+AG7)</f>
        <v>0</v>
      </c>
      <c r="AK7" s="92">
        <f t="shared" si="3"/>
        <v>62148430.129999995</v>
      </c>
      <c r="AL7" s="92">
        <f t="shared" si="3"/>
        <v>0</v>
      </c>
      <c r="AM7" s="92">
        <f>SUM(U7+AA7+AJ7)</f>
        <v>0</v>
      </c>
      <c r="AN7" s="92">
        <f t="shared" ref="AN7:AO22" si="4">SUM(V7+AB7+AK7)</f>
        <v>441934304.05599988</v>
      </c>
      <c r="AO7" s="92">
        <f t="shared" si="4"/>
        <v>164109960.64599994</v>
      </c>
    </row>
    <row r="8" spans="1:41" ht="11.25">
      <c r="A8" s="57">
        <v>1</v>
      </c>
      <c r="B8" s="58" t="s">
        <v>4</v>
      </c>
      <c r="C8" s="88">
        <f>SUM(C9+C75)</f>
        <v>89536400</v>
      </c>
      <c r="D8" s="88">
        <f t="shared" ref="D8:AH8" si="5">SUM(D9+D75)</f>
        <v>67828018</v>
      </c>
      <c r="E8" s="87">
        <f t="shared" ref="E8:E15" si="6">SUM(D8-C8)</f>
        <v>-21708382</v>
      </c>
      <c r="F8" s="88">
        <f t="shared" si="5"/>
        <v>653728200</v>
      </c>
      <c r="G8" s="88">
        <f t="shared" si="5"/>
        <v>543977830.59000003</v>
      </c>
      <c r="H8" s="87">
        <f t="shared" ref="H8:H15" si="7">SUM(G8-F8)</f>
        <v>-109750369.40999997</v>
      </c>
      <c r="I8" s="88">
        <f t="shared" si="5"/>
        <v>42177400</v>
      </c>
      <c r="J8" s="88">
        <f t="shared" si="5"/>
        <v>19522868.149999999</v>
      </c>
      <c r="K8" s="87">
        <f t="shared" ref="K8:K11" si="8">SUM(J8-I8)</f>
        <v>-22654531.850000001</v>
      </c>
      <c r="L8" s="88">
        <f t="shared" si="5"/>
        <v>23746000</v>
      </c>
      <c r="M8" s="88">
        <f t="shared" si="5"/>
        <v>20283248.374000002</v>
      </c>
      <c r="N8" s="87">
        <f t="shared" ref="N8:N15" si="9">SUM(M8-L8)</f>
        <v>-3462751.6259999983</v>
      </c>
      <c r="O8" s="88">
        <f t="shared" si="5"/>
        <v>84819900</v>
      </c>
      <c r="P8" s="88">
        <f t="shared" si="5"/>
        <v>79556556.150000006</v>
      </c>
      <c r="Q8" s="87">
        <f t="shared" ref="Q8:Q15" si="10">SUM(P8-O8)</f>
        <v>-5263343.849999994</v>
      </c>
      <c r="R8" s="88">
        <f t="shared" si="5"/>
        <v>30522200</v>
      </c>
      <c r="S8" s="88">
        <f t="shared" si="5"/>
        <v>27891618.089999996</v>
      </c>
      <c r="T8" s="87">
        <f t="shared" ref="T8:T15" si="11">SUM(S8-R8)</f>
        <v>-2630581.9100000039</v>
      </c>
      <c r="U8" s="90">
        <f t="shared" ref="U8:V74" si="12">SUM(C8+F8+I8+L8+O8+R8)</f>
        <v>924530100</v>
      </c>
      <c r="V8" s="90">
        <f>SUM(D8+G8+J8+M8+P8+S8)</f>
        <v>759060139.35399997</v>
      </c>
      <c r="W8" s="90">
        <f t="shared" si="1"/>
        <v>-165469960.64599994</v>
      </c>
      <c r="X8" s="88">
        <f t="shared" si="5"/>
        <v>420927600</v>
      </c>
      <c r="Y8" s="88">
        <f t="shared" si="5"/>
        <v>230109728</v>
      </c>
      <c r="Z8" s="87">
        <f t="shared" ref="Z8:Z11" si="13">SUM(Y8-X8)</f>
        <v>-190817872</v>
      </c>
      <c r="AA8" s="90">
        <f t="shared" ref="AA8:AB11" si="14">SUM(X8)</f>
        <v>420927600</v>
      </c>
      <c r="AB8" s="90">
        <f t="shared" si="14"/>
        <v>230109728</v>
      </c>
      <c r="AC8" s="90">
        <f t="shared" si="2"/>
        <v>-190817872</v>
      </c>
      <c r="AD8" s="88">
        <f t="shared" si="5"/>
        <v>73961200</v>
      </c>
      <c r="AE8" s="88">
        <f t="shared" si="5"/>
        <v>40150000</v>
      </c>
      <c r="AF8" s="87">
        <f t="shared" ref="AF8:AF11" si="15">SUM(AE8-AD8)</f>
        <v>-33811200</v>
      </c>
      <c r="AG8" s="88">
        <f t="shared" si="5"/>
        <v>24812200</v>
      </c>
      <c r="AH8" s="88">
        <f t="shared" si="5"/>
        <v>11950000</v>
      </c>
      <c r="AI8" s="87">
        <f t="shared" ref="AI8:AI11" si="16">SUM(AH8-AG8)</f>
        <v>-12862200</v>
      </c>
      <c r="AJ8" s="90">
        <f t="shared" si="3"/>
        <v>98773400</v>
      </c>
      <c r="AK8" s="90">
        <f t="shared" si="3"/>
        <v>52100000</v>
      </c>
      <c r="AL8" s="90">
        <f t="shared" si="3"/>
        <v>-46673400</v>
      </c>
      <c r="AM8" s="163">
        <f t="shared" ref="AM8:AO74" si="17">SUM(U8+AA8+AJ8)</f>
        <v>1444231100</v>
      </c>
      <c r="AN8" s="90">
        <f t="shared" si="4"/>
        <v>1041269867.354</v>
      </c>
      <c r="AO8" s="90">
        <f t="shared" si="4"/>
        <v>-402961232.64599991</v>
      </c>
    </row>
    <row r="9" spans="1:41" ht="11.25">
      <c r="A9" s="57">
        <v>2</v>
      </c>
      <c r="B9" s="58" t="s">
        <v>5</v>
      </c>
      <c r="C9" s="88">
        <f>SUM(C10+C63+C66)</f>
        <v>89536400</v>
      </c>
      <c r="D9" s="88">
        <f t="shared" ref="D9:AH9" si="18">SUM(D10+D63+D66)</f>
        <v>67828018</v>
      </c>
      <c r="E9" s="87">
        <f t="shared" si="6"/>
        <v>-21708382</v>
      </c>
      <c r="F9" s="88">
        <f t="shared" si="18"/>
        <v>653728200</v>
      </c>
      <c r="G9" s="88">
        <f t="shared" si="18"/>
        <v>543977830.59000003</v>
      </c>
      <c r="H9" s="87">
        <f t="shared" si="7"/>
        <v>-109750369.40999997</v>
      </c>
      <c r="I9" s="88">
        <f t="shared" si="18"/>
        <v>42177400</v>
      </c>
      <c r="J9" s="88">
        <f t="shared" si="18"/>
        <v>19522868.149999999</v>
      </c>
      <c r="K9" s="87">
        <f t="shared" si="8"/>
        <v>-22654531.850000001</v>
      </c>
      <c r="L9" s="88">
        <f t="shared" si="18"/>
        <v>23746000</v>
      </c>
      <c r="M9" s="88">
        <f t="shared" si="18"/>
        <v>20283248.374000002</v>
      </c>
      <c r="N9" s="87">
        <f t="shared" si="9"/>
        <v>-3462751.6259999983</v>
      </c>
      <c r="O9" s="88">
        <f t="shared" si="18"/>
        <v>84819900</v>
      </c>
      <c r="P9" s="88">
        <f t="shared" si="18"/>
        <v>79556556.150000006</v>
      </c>
      <c r="Q9" s="87">
        <f t="shared" si="10"/>
        <v>-5263343.849999994</v>
      </c>
      <c r="R9" s="88">
        <f t="shared" si="18"/>
        <v>30522200</v>
      </c>
      <c r="S9" s="88">
        <f t="shared" si="18"/>
        <v>27891618.089999996</v>
      </c>
      <c r="T9" s="87">
        <f t="shared" si="11"/>
        <v>-2630581.9100000039</v>
      </c>
      <c r="U9" s="90">
        <f t="shared" si="12"/>
        <v>924530100</v>
      </c>
      <c r="V9" s="90">
        <f t="shared" si="12"/>
        <v>759060139.35399997</v>
      </c>
      <c r="W9" s="90">
        <f t="shared" si="1"/>
        <v>-165469960.64599994</v>
      </c>
      <c r="X9" s="88">
        <f t="shared" si="18"/>
        <v>420927600</v>
      </c>
      <c r="Y9" s="88">
        <f t="shared" si="18"/>
        <v>230109728</v>
      </c>
      <c r="Z9" s="87">
        <f t="shared" si="13"/>
        <v>-190817872</v>
      </c>
      <c r="AA9" s="90">
        <f t="shared" si="14"/>
        <v>420927600</v>
      </c>
      <c r="AB9" s="90">
        <f t="shared" si="14"/>
        <v>230109728</v>
      </c>
      <c r="AC9" s="90">
        <f t="shared" si="2"/>
        <v>-190817872</v>
      </c>
      <c r="AD9" s="88">
        <f t="shared" si="18"/>
        <v>73961200</v>
      </c>
      <c r="AE9" s="88">
        <f t="shared" si="18"/>
        <v>40150000</v>
      </c>
      <c r="AF9" s="87">
        <f t="shared" si="15"/>
        <v>-33811200</v>
      </c>
      <c r="AG9" s="88">
        <f t="shared" si="18"/>
        <v>24812200</v>
      </c>
      <c r="AH9" s="88">
        <f t="shared" si="18"/>
        <v>11950000</v>
      </c>
      <c r="AI9" s="87">
        <f t="shared" si="16"/>
        <v>-12862200</v>
      </c>
      <c r="AJ9" s="90">
        <f t="shared" si="3"/>
        <v>98773400</v>
      </c>
      <c r="AK9" s="90">
        <f t="shared" si="3"/>
        <v>52100000</v>
      </c>
      <c r="AL9" s="90">
        <f t="shared" si="3"/>
        <v>-46673400</v>
      </c>
      <c r="AM9" s="90">
        <f t="shared" si="17"/>
        <v>1444231100</v>
      </c>
      <c r="AN9" s="90">
        <f t="shared" si="4"/>
        <v>1041269867.354</v>
      </c>
      <c r="AO9" s="90">
        <f t="shared" si="4"/>
        <v>-402961232.64599991</v>
      </c>
    </row>
    <row r="10" spans="1:41" ht="11.25">
      <c r="A10" s="57">
        <v>3</v>
      </c>
      <c r="B10" s="58" t="s">
        <v>6</v>
      </c>
      <c r="C10" s="88">
        <f>SUM(C11+C17+C23+C28+C35+C39+C44+C48+C58)</f>
        <v>88636400</v>
      </c>
      <c r="D10" s="88">
        <f t="shared" ref="D10:AH10" si="19">SUM(D11+D17+D23+D28+D35+D39+D44+D48+D58)</f>
        <v>67671482</v>
      </c>
      <c r="E10" s="87">
        <f t="shared" si="6"/>
        <v>-20964918</v>
      </c>
      <c r="F10" s="88">
        <f t="shared" si="19"/>
        <v>651808200</v>
      </c>
      <c r="G10" s="88">
        <f t="shared" si="19"/>
        <v>542702980.59000003</v>
      </c>
      <c r="H10" s="87">
        <f t="shared" si="7"/>
        <v>-109105219.40999997</v>
      </c>
      <c r="I10" s="88">
        <f t="shared" si="19"/>
        <v>42177400</v>
      </c>
      <c r="J10" s="88">
        <f t="shared" si="19"/>
        <v>19522868.149999999</v>
      </c>
      <c r="K10" s="87">
        <f t="shared" si="8"/>
        <v>-22654531.850000001</v>
      </c>
      <c r="L10" s="88">
        <f t="shared" si="19"/>
        <v>23746000</v>
      </c>
      <c r="M10" s="88">
        <f t="shared" si="19"/>
        <v>20283248.374000002</v>
      </c>
      <c r="N10" s="87">
        <f t="shared" si="9"/>
        <v>-3462751.6259999983</v>
      </c>
      <c r="O10" s="88">
        <f t="shared" si="19"/>
        <v>84819900</v>
      </c>
      <c r="P10" s="88">
        <f t="shared" si="19"/>
        <v>79556556.150000006</v>
      </c>
      <c r="Q10" s="87">
        <f t="shared" si="10"/>
        <v>-5263343.849999994</v>
      </c>
      <c r="R10" s="88">
        <f t="shared" si="19"/>
        <v>30522200</v>
      </c>
      <c r="S10" s="88">
        <f t="shared" si="19"/>
        <v>27891618.089999996</v>
      </c>
      <c r="T10" s="87">
        <f t="shared" si="11"/>
        <v>-2630581.9100000039</v>
      </c>
      <c r="U10" s="90">
        <f t="shared" si="12"/>
        <v>921710100</v>
      </c>
      <c r="V10" s="90">
        <f t="shared" si="12"/>
        <v>757628753.35399997</v>
      </c>
      <c r="W10" s="90">
        <f t="shared" si="1"/>
        <v>-164081346.64599994</v>
      </c>
      <c r="X10" s="88">
        <f t="shared" si="19"/>
        <v>0</v>
      </c>
      <c r="Y10" s="88">
        <f t="shared" si="19"/>
        <v>0</v>
      </c>
      <c r="Z10" s="87">
        <f t="shared" si="13"/>
        <v>0</v>
      </c>
      <c r="AA10" s="90">
        <f t="shared" si="14"/>
        <v>0</v>
      </c>
      <c r="AB10" s="90">
        <f t="shared" si="14"/>
        <v>0</v>
      </c>
      <c r="AC10" s="90">
        <f t="shared" si="2"/>
        <v>0</v>
      </c>
      <c r="AD10" s="88">
        <f t="shared" si="19"/>
        <v>73961200</v>
      </c>
      <c r="AE10" s="88">
        <f t="shared" si="19"/>
        <v>40150000</v>
      </c>
      <c r="AF10" s="87">
        <f t="shared" si="15"/>
        <v>-33811200</v>
      </c>
      <c r="AG10" s="88">
        <f t="shared" si="19"/>
        <v>24812200</v>
      </c>
      <c r="AH10" s="88">
        <f t="shared" si="19"/>
        <v>11950000</v>
      </c>
      <c r="AI10" s="87">
        <f t="shared" si="16"/>
        <v>-12862200</v>
      </c>
      <c r="AJ10" s="90">
        <f t="shared" si="3"/>
        <v>98773400</v>
      </c>
      <c r="AK10" s="90">
        <f t="shared" si="3"/>
        <v>52100000</v>
      </c>
      <c r="AL10" s="90">
        <f t="shared" si="3"/>
        <v>-46673400</v>
      </c>
      <c r="AM10" s="90">
        <f t="shared" si="17"/>
        <v>1020483500</v>
      </c>
      <c r="AN10" s="90">
        <f t="shared" si="4"/>
        <v>809728753.35399997</v>
      </c>
      <c r="AO10" s="90">
        <f t="shared" si="4"/>
        <v>-210754746.64599994</v>
      </c>
    </row>
    <row r="11" spans="1:41" ht="11.25">
      <c r="A11" s="57">
        <v>4</v>
      </c>
      <c r="B11" s="58" t="s">
        <v>7</v>
      </c>
      <c r="C11" s="88">
        <f t="shared" ref="C11:AH11" si="20">SUM(C12:C16)</f>
        <v>69422000</v>
      </c>
      <c r="D11" s="88">
        <f t="shared" si="20"/>
        <v>57353900</v>
      </c>
      <c r="E11" s="87">
        <f t="shared" si="6"/>
        <v>-12068100</v>
      </c>
      <c r="F11" s="88">
        <f t="shared" si="20"/>
        <v>391718000</v>
      </c>
      <c r="G11" s="88">
        <f t="shared" si="20"/>
        <v>360388423.13</v>
      </c>
      <c r="H11" s="87">
        <f t="shared" si="7"/>
        <v>-31329576.870000005</v>
      </c>
      <c r="I11" s="88">
        <f>SUM(I12:I16)</f>
        <v>0</v>
      </c>
      <c r="J11" s="88">
        <f t="shared" si="20"/>
        <v>0</v>
      </c>
      <c r="K11" s="87">
        <f t="shared" si="8"/>
        <v>0</v>
      </c>
      <c r="L11" s="88">
        <f t="shared" si="20"/>
        <v>0</v>
      </c>
      <c r="M11" s="88">
        <f t="shared" si="20"/>
        <v>0</v>
      </c>
      <c r="N11" s="87">
        <f t="shared" si="9"/>
        <v>0</v>
      </c>
      <c r="O11" s="88">
        <f t="shared" si="20"/>
        <v>0</v>
      </c>
      <c r="P11" s="88">
        <f t="shared" si="20"/>
        <v>0</v>
      </c>
      <c r="Q11" s="87">
        <f t="shared" si="10"/>
        <v>0</v>
      </c>
      <c r="R11" s="88">
        <f t="shared" si="20"/>
        <v>0</v>
      </c>
      <c r="S11" s="88">
        <f t="shared" si="20"/>
        <v>0</v>
      </c>
      <c r="T11" s="87">
        <f t="shared" si="11"/>
        <v>0</v>
      </c>
      <c r="U11" s="90">
        <f t="shared" si="12"/>
        <v>461140000</v>
      </c>
      <c r="V11" s="90">
        <f t="shared" si="12"/>
        <v>417742323.13</v>
      </c>
      <c r="W11" s="90">
        <f t="shared" si="1"/>
        <v>-43397676.870000005</v>
      </c>
      <c r="X11" s="88">
        <f t="shared" si="20"/>
        <v>0</v>
      </c>
      <c r="Y11" s="88">
        <f t="shared" si="20"/>
        <v>0</v>
      </c>
      <c r="Z11" s="87">
        <f t="shared" si="13"/>
        <v>0</v>
      </c>
      <c r="AA11" s="90">
        <f t="shared" si="14"/>
        <v>0</v>
      </c>
      <c r="AB11" s="90">
        <f t="shared" si="14"/>
        <v>0</v>
      </c>
      <c r="AC11" s="90">
        <f t="shared" si="2"/>
        <v>0</v>
      </c>
      <c r="AD11" s="88">
        <f t="shared" si="20"/>
        <v>0</v>
      </c>
      <c r="AE11" s="88">
        <f t="shared" si="20"/>
        <v>0</v>
      </c>
      <c r="AF11" s="87">
        <f t="shared" si="15"/>
        <v>0</v>
      </c>
      <c r="AG11" s="88">
        <f t="shared" si="20"/>
        <v>0</v>
      </c>
      <c r="AH11" s="88">
        <f t="shared" si="20"/>
        <v>0</v>
      </c>
      <c r="AI11" s="87">
        <f t="shared" si="16"/>
        <v>0</v>
      </c>
      <c r="AJ11" s="90">
        <f t="shared" si="3"/>
        <v>0</v>
      </c>
      <c r="AK11" s="90">
        <f t="shared" si="3"/>
        <v>0</v>
      </c>
      <c r="AL11" s="90">
        <f t="shared" si="3"/>
        <v>0</v>
      </c>
      <c r="AM11" s="90">
        <f t="shared" si="17"/>
        <v>461140000</v>
      </c>
      <c r="AN11" s="90">
        <f t="shared" si="4"/>
        <v>417742323.13</v>
      </c>
      <c r="AO11" s="90">
        <f t="shared" si="4"/>
        <v>-43397676.870000005</v>
      </c>
    </row>
    <row r="12" spans="1:41" ht="12.75">
      <c r="A12" s="13">
        <v>5</v>
      </c>
      <c r="B12" s="15" t="s">
        <v>8</v>
      </c>
      <c r="C12" s="101">
        <v>27882000</v>
      </c>
      <c r="D12" s="101">
        <v>27246984</v>
      </c>
      <c r="E12" s="87">
        <f t="shared" si="6"/>
        <v>-635016</v>
      </c>
      <c r="F12" s="101">
        <v>186000000</v>
      </c>
      <c r="G12" s="101">
        <v>186038463.84999999</v>
      </c>
      <c r="H12" s="87">
        <f t="shared" si="7"/>
        <v>38463.84999999404</v>
      </c>
      <c r="I12" s="86"/>
      <c r="J12" s="86"/>
      <c r="K12" s="87">
        <f>SUM(J12-I12)</f>
        <v>0</v>
      </c>
      <c r="L12" s="86"/>
      <c r="M12" s="86"/>
      <c r="N12" s="87">
        <f t="shared" si="9"/>
        <v>0</v>
      </c>
      <c r="O12" s="86"/>
      <c r="P12" s="86"/>
      <c r="Q12" s="87">
        <f t="shared" si="10"/>
        <v>0</v>
      </c>
      <c r="R12" s="86"/>
      <c r="S12" s="86"/>
      <c r="T12" s="87">
        <f t="shared" si="11"/>
        <v>0</v>
      </c>
      <c r="U12" s="91">
        <f>SUM(C12+F12+I12+L12+O12+R12)</f>
        <v>213882000</v>
      </c>
      <c r="V12" s="91">
        <f t="shared" si="12"/>
        <v>213285447.84999999</v>
      </c>
      <c r="W12" s="91">
        <f t="shared" si="1"/>
        <v>-596552.15000000596</v>
      </c>
      <c r="X12" s="86"/>
      <c r="Y12" s="86"/>
      <c r="Z12" s="84">
        <f t="shared" ref="Z12:Z77" si="21">Y12-X12</f>
        <v>0</v>
      </c>
      <c r="AA12" s="91">
        <f t="shared" ref="AA12:AC79" si="22">SUM(X12)</f>
        <v>0</v>
      </c>
      <c r="AB12" s="91">
        <f t="shared" si="22"/>
        <v>0</v>
      </c>
      <c r="AC12" s="91">
        <f t="shared" si="22"/>
        <v>0</v>
      </c>
      <c r="AD12" s="86"/>
      <c r="AE12" s="86"/>
      <c r="AF12" s="84">
        <f t="shared" ref="AF12:AF77" si="23">AE12-AD12</f>
        <v>0</v>
      </c>
      <c r="AG12" s="86"/>
      <c r="AH12" s="86"/>
      <c r="AI12" s="84">
        <f t="shared" ref="AI12:AI77" si="24">AH12-AG12</f>
        <v>0</v>
      </c>
      <c r="AJ12" s="91">
        <f t="shared" si="3"/>
        <v>0</v>
      </c>
      <c r="AK12" s="91">
        <f t="shared" si="3"/>
        <v>0</v>
      </c>
      <c r="AL12" s="91">
        <f t="shared" si="3"/>
        <v>0</v>
      </c>
      <c r="AM12" s="91">
        <f t="shared" si="17"/>
        <v>213882000</v>
      </c>
      <c r="AN12" s="91">
        <f t="shared" si="4"/>
        <v>213285447.84999999</v>
      </c>
      <c r="AO12" s="91">
        <f t="shared" si="4"/>
        <v>-596552.15000000596</v>
      </c>
    </row>
    <row r="13" spans="1:41" ht="12.75">
      <c r="A13" s="13">
        <v>6</v>
      </c>
      <c r="B13" s="15" t="s">
        <v>10</v>
      </c>
      <c r="C13" s="101">
        <v>28416000</v>
      </c>
      <c r="D13" s="101">
        <v>25500386</v>
      </c>
      <c r="E13" s="87">
        <f t="shared" si="6"/>
        <v>-2915614</v>
      </c>
      <c r="F13" s="101">
        <v>162275000</v>
      </c>
      <c r="G13" s="101">
        <v>154643129.72999999</v>
      </c>
      <c r="H13" s="87">
        <f t="shared" si="7"/>
        <v>-7631870.2700000107</v>
      </c>
      <c r="I13" s="86"/>
      <c r="J13" s="86"/>
      <c r="K13" s="87">
        <f>SUM(J13-I13)</f>
        <v>0</v>
      </c>
      <c r="L13" s="86"/>
      <c r="M13" s="86"/>
      <c r="N13" s="87">
        <f t="shared" si="9"/>
        <v>0</v>
      </c>
      <c r="O13" s="86"/>
      <c r="P13" s="86"/>
      <c r="Q13" s="87">
        <f t="shared" si="10"/>
        <v>0</v>
      </c>
      <c r="R13" s="86"/>
      <c r="S13" s="86"/>
      <c r="T13" s="87">
        <f t="shared" si="11"/>
        <v>0</v>
      </c>
      <c r="U13" s="91">
        <f>SUM(C13+F13+I13+L13+O13+R13)</f>
        <v>190691000</v>
      </c>
      <c r="V13" s="91">
        <f t="shared" si="12"/>
        <v>180143515.72999999</v>
      </c>
      <c r="W13" s="91">
        <f t="shared" si="1"/>
        <v>-10547484.270000011</v>
      </c>
      <c r="X13" s="86"/>
      <c r="Y13" s="86"/>
      <c r="Z13" s="84">
        <f t="shared" si="21"/>
        <v>0</v>
      </c>
      <c r="AA13" s="91">
        <f t="shared" si="22"/>
        <v>0</v>
      </c>
      <c r="AB13" s="91">
        <f t="shared" si="22"/>
        <v>0</v>
      </c>
      <c r="AC13" s="91">
        <f t="shared" si="22"/>
        <v>0</v>
      </c>
      <c r="AD13" s="86"/>
      <c r="AE13" s="86"/>
      <c r="AF13" s="84">
        <f t="shared" si="23"/>
        <v>0</v>
      </c>
      <c r="AG13" s="86"/>
      <c r="AH13" s="86"/>
      <c r="AI13" s="84">
        <f t="shared" si="24"/>
        <v>0</v>
      </c>
      <c r="AJ13" s="91">
        <f t="shared" si="3"/>
        <v>0</v>
      </c>
      <c r="AK13" s="91">
        <f t="shared" si="3"/>
        <v>0</v>
      </c>
      <c r="AL13" s="91">
        <f t="shared" si="3"/>
        <v>0</v>
      </c>
      <c r="AM13" s="91">
        <f t="shared" si="17"/>
        <v>190691000</v>
      </c>
      <c r="AN13" s="91">
        <f t="shared" si="4"/>
        <v>180143515.72999999</v>
      </c>
      <c r="AO13" s="91">
        <f t="shared" si="4"/>
        <v>-10547484.270000011</v>
      </c>
    </row>
    <row r="14" spans="1:41" ht="12.75">
      <c r="A14" s="13">
        <v>7</v>
      </c>
      <c r="B14" s="15" t="s">
        <v>11</v>
      </c>
      <c r="C14" s="101">
        <v>1800000</v>
      </c>
      <c r="D14" s="101">
        <v>1235000</v>
      </c>
      <c r="E14" s="87">
        <f t="shared" si="6"/>
        <v>-565000</v>
      </c>
      <c r="F14" s="101">
        <v>29040000</v>
      </c>
      <c r="G14" s="101">
        <v>12166046.550000001</v>
      </c>
      <c r="H14" s="87">
        <f t="shared" si="7"/>
        <v>-16873953.449999999</v>
      </c>
      <c r="I14" s="86"/>
      <c r="J14" s="86"/>
      <c r="K14" s="87">
        <f t="shared" ref="K14:K15" si="25">SUM(J14-I14)</f>
        <v>0</v>
      </c>
      <c r="L14" s="86"/>
      <c r="M14" s="86"/>
      <c r="N14" s="87">
        <f t="shared" si="9"/>
        <v>0</v>
      </c>
      <c r="O14" s="86"/>
      <c r="P14" s="86"/>
      <c r="Q14" s="87">
        <f t="shared" si="10"/>
        <v>0</v>
      </c>
      <c r="R14" s="86"/>
      <c r="S14" s="86"/>
      <c r="T14" s="87">
        <f t="shared" si="11"/>
        <v>0</v>
      </c>
      <c r="U14" s="91">
        <f t="shared" si="12"/>
        <v>30840000</v>
      </c>
      <c r="V14" s="91">
        <f t="shared" si="12"/>
        <v>13401046.550000001</v>
      </c>
      <c r="W14" s="91">
        <f t="shared" si="1"/>
        <v>-17438953.449999999</v>
      </c>
      <c r="X14" s="86"/>
      <c r="Y14" s="86"/>
      <c r="Z14" s="84">
        <f t="shared" si="21"/>
        <v>0</v>
      </c>
      <c r="AA14" s="91">
        <f t="shared" si="22"/>
        <v>0</v>
      </c>
      <c r="AB14" s="91">
        <f t="shared" si="22"/>
        <v>0</v>
      </c>
      <c r="AC14" s="91">
        <f t="shared" si="22"/>
        <v>0</v>
      </c>
      <c r="AD14" s="86"/>
      <c r="AE14" s="86"/>
      <c r="AF14" s="84">
        <f t="shared" si="23"/>
        <v>0</v>
      </c>
      <c r="AG14" s="86"/>
      <c r="AH14" s="86"/>
      <c r="AI14" s="84">
        <f t="shared" si="24"/>
        <v>0</v>
      </c>
      <c r="AJ14" s="91">
        <f t="shared" si="3"/>
        <v>0</v>
      </c>
      <c r="AK14" s="91">
        <f t="shared" si="3"/>
        <v>0</v>
      </c>
      <c r="AL14" s="91">
        <f t="shared" si="3"/>
        <v>0</v>
      </c>
      <c r="AM14" s="91">
        <f t="shared" si="17"/>
        <v>30840000</v>
      </c>
      <c r="AN14" s="91">
        <f t="shared" si="4"/>
        <v>13401046.550000001</v>
      </c>
      <c r="AO14" s="91">
        <f t="shared" si="4"/>
        <v>-17438953.449999999</v>
      </c>
    </row>
    <row r="15" spans="1:41" ht="12.75">
      <c r="A15" s="13">
        <v>8</v>
      </c>
      <c r="B15" s="15" t="s">
        <v>12</v>
      </c>
      <c r="C15" s="101">
        <v>11324000</v>
      </c>
      <c r="D15" s="101">
        <v>3371530</v>
      </c>
      <c r="E15" s="87">
        <f t="shared" si="6"/>
        <v>-7952470</v>
      </c>
      <c r="F15" s="101">
        <v>14403000</v>
      </c>
      <c r="G15" s="101">
        <v>7540783</v>
      </c>
      <c r="H15" s="87">
        <f t="shared" si="7"/>
        <v>-6862217</v>
      </c>
      <c r="I15" s="86"/>
      <c r="J15" s="86"/>
      <c r="K15" s="87">
        <f t="shared" si="25"/>
        <v>0</v>
      </c>
      <c r="L15" s="86"/>
      <c r="M15" s="86"/>
      <c r="N15" s="87">
        <f t="shared" si="9"/>
        <v>0</v>
      </c>
      <c r="O15" s="86"/>
      <c r="P15" s="86"/>
      <c r="Q15" s="87">
        <f t="shared" si="10"/>
        <v>0</v>
      </c>
      <c r="R15" s="86"/>
      <c r="S15" s="86"/>
      <c r="T15" s="87">
        <f t="shared" si="11"/>
        <v>0</v>
      </c>
      <c r="U15" s="91">
        <f t="shared" si="12"/>
        <v>25727000</v>
      </c>
      <c r="V15" s="91">
        <f t="shared" si="12"/>
        <v>10912313</v>
      </c>
      <c r="W15" s="91">
        <f t="shared" si="1"/>
        <v>-14814687</v>
      </c>
      <c r="X15" s="86"/>
      <c r="Y15" s="86"/>
      <c r="Z15" s="84">
        <f t="shared" si="21"/>
        <v>0</v>
      </c>
      <c r="AA15" s="91">
        <f t="shared" si="22"/>
        <v>0</v>
      </c>
      <c r="AB15" s="91">
        <f t="shared" si="22"/>
        <v>0</v>
      </c>
      <c r="AC15" s="91">
        <f t="shared" si="22"/>
        <v>0</v>
      </c>
      <c r="AD15" s="86"/>
      <c r="AE15" s="86"/>
      <c r="AF15" s="84">
        <f t="shared" si="23"/>
        <v>0</v>
      </c>
      <c r="AG15" s="86"/>
      <c r="AH15" s="86"/>
      <c r="AI15" s="84">
        <f t="shared" si="24"/>
        <v>0</v>
      </c>
      <c r="AJ15" s="91">
        <f t="shared" si="3"/>
        <v>0</v>
      </c>
      <c r="AK15" s="91">
        <f t="shared" si="3"/>
        <v>0</v>
      </c>
      <c r="AL15" s="91">
        <f t="shared" si="3"/>
        <v>0</v>
      </c>
      <c r="AM15" s="91">
        <f t="shared" si="17"/>
        <v>25727000</v>
      </c>
      <c r="AN15" s="91">
        <f t="shared" si="4"/>
        <v>10912313</v>
      </c>
      <c r="AO15" s="91">
        <f t="shared" si="4"/>
        <v>-14814687</v>
      </c>
    </row>
    <row r="16" spans="1:41" ht="12.75">
      <c r="A16" s="13">
        <v>9</v>
      </c>
      <c r="B16" s="15" t="s">
        <v>9</v>
      </c>
      <c r="C16" s="101"/>
      <c r="D16" s="101"/>
      <c r="E16" s="103">
        <f t="shared" ref="E16:E79" si="26">D16-C16</f>
        <v>0</v>
      </c>
      <c r="F16" s="101"/>
      <c r="G16" s="101"/>
      <c r="H16" s="103">
        <f t="shared" ref="H16:H79" si="27">G16-F16</f>
        <v>0</v>
      </c>
      <c r="I16" s="101"/>
      <c r="J16" s="101"/>
      <c r="K16" s="103">
        <f t="shared" ref="K16:K79" si="28">J16-I16</f>
        <v>0</v>
      </c>
      <c r="L16" s="101"/>
      <c r="M16" s="101"/>
      <c r="N16" s="103">
        <f t="shared" ref="N16:N79" si="29">M16-L16</f>
        <v>0</v>
      </c>
      <c r="O16" s="101"/>
      <c r="P16" s="101"/>
      <c r="Q16" s="103">
        <f t="shared" ref="Q16:Q79" si="30">P16-O16</f>
        <v>0</v>
      </c>
      <c r="R16" s="101"/>
      <c r="S16" s="101"/>
      <c r="T16" s="103">
        <f t="shared" ref="T16:T79" si="31">S16-R16</f>
        <v>0</v>
      </c>
      <c r="U16" s="91">
        <f t="shared" si="12"/>
        <v>0</v>
      </c>
      <c r="V16" s="91">
        <f t="shared" si="12"/>
        <v>0</v>
      </c>
      <c r="W16" s="91">
        <f t="shared" si="1"/>
        <v>0</v>
      </c>
      <c r="X16" s="86"/>
      <c r="Y16" s="86"/>
      <c r="Z16" s="84">
        <f t="shared" si="21"/>
        <v>0</v>
      </c>
      <c r="AA16" s="91">
        <f t="shared" si="22"/>
        <v>0</v>
      </c>
      <c r="AB16" s="91">
        <f t="shared" si="22"/>
        <v>0</v>
      </c>
      <c r="AC16" s="91">
        <f t="shared" si="22"/>
        <v>0</v>
      </c>
      <c r="AD16" s="86"/>
      <c r="AE16" s="86"/>
      <c r="AF16" s="84">
        <f t="shared" si="23"/>
        <v>0</v>
      </c>
      <c r="AG16" s="86"/>
      <c r="AH16" s="86"/>
      <c r="AI16" s="84">
        <f t="shared" si="24"/>
        <v>0</v>
      </c>
      <c r="AJ16" s="91">
        <f t="shared" si="3"/>
        <v>0</v>
      </c>
      <c r="AK16" s="91">
        <f t="shared" si="3"/>
        <v>0</v>
      </c>
      <c r="AL16" s="91">
        <f t="shared" si="3"/>
        <v>0</v>
      </c>
      <c r="AM16" s="91">
        <f t="shared" si="17"/>
        <v>0</v>
      </c>
      <c r="AN16" s="91">
        <f t="shared" si="4"/>
        <v>0</v>
      </c>
      <c r="AO16" s="91">
        <f t="shared" si="4"/>
        <v>0</v>
      </c>
    </row>
    <row r="17" spans="1:41" ht="12.75">
      <c r="A17" s="57">
        <v>10</v>
      </c>
      <c r="B17" s="58" t="s">
        <v>16</v>
      </c>
      <c r="C17" s="102">
        <f>SUM(C18:C22)</f>
        <v>8768400</v>
      </c>
      <c r="D17" s="102">
        <f>SUM(D18:D22)</f>
        <v>7094081.9999999991</v>
      </c>
      <c r="E17" s="102">
        <f t="shared" si="26"/>
        <v>-1674318.0000000009</v>
      </c>
      <c r="F17" s="102">
        <f>SUM(F18:F22)</f>
        <v>48964800</v>
      </c>
      <c r="G17" s="102">
        <f>SUM(G18:G22)</f>
        <v>44444783.490000002</v>
      </c>
      <c r="H17" s="102">
        <f t="shared" si="27"/>
        <v>-4520016.5099999979</v>
      </c>
      <c r="I17" s="102">
        <f t="shared" ref="I17:S17" si="32">SUM(I18:I22)</f>
        <v>0</v>
      </c>
      <c r="J17" s="102">
        <f t="shared" si="32"/>
        <v>0</v>
      </c>
      <c r="K17" s="102">
        <f t="shared" si="28"/>
        <v>0</v>
      </c>
      <c r="L17" s="102">
        <f t="shared" si="32"/>
        <v>0</v>
      </c>
      <c r="M17" s="102">
        <f t="shared" si="32"/>
        <v>0</v>
      </c>
      <c r="N17" s="102">
        <f t="shared" si="29"/>
        <v>0</v>
      </c>
      <c r="O17" s="102">
        <f t="shared" si="32"/>
        <v>0</v>
      </c>
      <c r="P17" s="102">
        <f t="shared" si="32"/>
        <v>0</v>
      </c>
      <c r="Q17" s="102">
        <f t="shared" si="30"/>
        <v>0</v>
      </c>
      <c r="R17" s="102">
        <f t="shared" si="32"/>
        <v>0</v>
      </c>
      <c r="S17" s="102">
        <f t="shared" si="32"/>
        <v>0</v>
      </c>
      <c r="T17" s="102">
        <f t="shared" si="31"/>
        <v>0</v>
      </c>
      <c r="U17" s="90">
        <f t="shared" si="12"/>
        <v>57733200</v>
      </c>
      <c r="V17" s="90">
        <f t="shared" si="12"/>
        <v>51538865.490000002</v>
      </c>
      <c r="W17" s="90">
        <f t="shared" si="1"/>
        <v>-6194334.5099999988</v>
      </c>
      <c r="X17" s="88">
        <f t="shared" ref="X17:Y17" si="33">SUM(X18:X22)</f>
        <v>0</v>
      </c>
      <c r="Y17" s="88">
        <f t="shared" si="33"/>
        <v>0</v>
      </c>
      <c r="Z17" s="88">
        <f t="shared" si="21"/>
        <v>0</v>
      </c>
      <c r="AA17" s="90">
        <f t="shared" si="22"/>
        <v>0</v>
      </c>
      <c r="AB17" s="90">
        <f t="shared" si="22"/>
        <v>0</v>
      </c>
      <c r="AC17" s="90">
        <f t="shared" si="22"/>
        <v>0</v>
      </c>
      <c r="AD17" s="88">
        <f t="shared" ref="AD17:AE17" si="34">SUM(AD18:AD22)</f>
        <v>0</v>
      </c>
      <c r="AE17" s="88">
        <f t="shared" si="34"/>
        <v>0</v>
      </c>
      <c r="AF17" s="88">
        <f t="shared" si="23"/>
        <v>0</v>
      </c>
      <c r="AG17" s="88">
        <f t="shared" ref="AG17:AH17" si="35">SUM(AG18:AG22)</f>
        <v>0</v>
      </c>
      <c r="AH17" s="88">
        <f t="shared" si="35"/>
        <v>0</v>
      </c>
      <c r="AI17" s="88">
        <f t="shared" si="24"/>
        <v>0</v>
      </c>
      <c r="AJ17" s="90">
        <f t="shared" si="3"/>
        <v>0</v>
      </c>
      <c r="AK17" s="90">
        <f t="shared" si="3"/>
        <v>0</v>
      </c>
      <c r="AL17" s="90">
        <f t="shared" si="3"/>
        <v>0</v>
      </c>
      <c r="AM17" s="90">
        <f t="shared" si="17"/>
        <v>57733200</v>
      </c>
      <c r="AN17" s="90">
        <f t="shared" si="4"/>
        <v>51538865.490000002</v>
      </c>
      <c r="AO17" s="90">
        <f t="shared" si="4"/>
        <v>-6194334.5099999988</v>
      </c>
    </row>
    <row r="18" spans="1:41" ht="12.75">
      <c r="A18" s="13">
        <v>11</v>
      </c>
      <c r="B18" s="15" t="s">
        <v>13</v>
      </c>
      <c r="C18" s="101">
        <v>5991000</v>
      </c>
      <c r="D18" s="101">
        <v>4958666.05</v>
      </c>
      <c r="E18" s="87">
        <f t="shared" ref="E18:E22" si="36">SUM(D18-C18)</f>
        <v>-1032333.9500000002</v>
      </c>
      <c r="F18" s="101">
        <v>33296200</v>
      </c>
      <c r="G18" s="101">
        <v>31247657.82</v>
      </c>
      <c r="H18" s="87">
        <f t="shared" ref="H18:H22" si="37">SUM(G18-F18)</f>
        <v>-2048542.1799999997</v>
      </c>
      <c r="I18" s="86"/>
      <c r="J18" s="86"/>
      <c r="K18" s="87">
        <f t="shared" ref="K18:K22" si="38">SUM(J18-I18)</f>
        <v>0</v>
      </c>
      <c r="L18" s="86"/>
      <c r="M18" s="86"/>
      <c r="N18" s="87">
        <f t="shared" ref="N18:N22" si="39">SUM(M18-L18)</f>
        <v>0</v>
      </c>
      <c r="O18" s="86"/>
      <c r="P18" s="86"/>
      <c r="Q18" s="87">
        <f t="shared" ref="Q18:Q22" si="40">SUM(P18-O18)</f>
        <v>0</v>
      </c>
      <c r="R18" s="86"/>
      <c r="S18" s="86"/>
      <c r="T18" s="87">
        <f t="shared" ref="T18:T22" si="41">SUM(S18-R18)</f>
        <v>0</v>
      </c>
      <c r="U18" s="91">
        <f t="shared" si="12"/>
        <v>39287200</v>
      </c>
      <c r="V18" s="91">
        <f t="shared" si="12"/>
        <v>36206323.869999997</v>
      </c>
      <c r="W18" s="91">
        <f t="shared" si="1"/>
        <v>-3080876.13</v>
      </c>
      <c r="X18" s="86"/>
      <c r="Y18" s="86"/>
      <c r="Z18" s="84">
        <f t="shared" si="21"/>
        <v>0</v>
      </c>
      <c r="AA18" s="91">
        <f t="shared" si="22"/>
        <v>0</v>
      </c>
      <c r="AB18" s="91">
        <f t="shared" si="22"/>
        <v>0</v>
      </c>
      <c r="AC18" s="91">
        <f t="shared" si="22"/>
        <v>0</v>
      </c>
      <c r="AD18" s="86"/>
      <c r="AE18" s="86"/>
      <c r="AF18" s="84">
        <f t="shared" si="23"/>
        <v>0</v>
      </c>
      <c r="AG18" s="86"/>
      <c r="AH18" s="86"/>
      <c r="AI18" s="84">
        <f t="shared" si="24"/>
        <v>0</v>
      </c>
      <c r="AJ18" s="91">
        <f t="shared" si="3"/>
        <v>0</v>
      </c>
      <c r="AK18" s="91">
        <f t="shared" si="3"/>
        <v>0</v>
      </c>
      <c r="AL18" s="91">
        <f t="shared" si="3"/>
        <v>0</v>
      </c>
      <c r="AM18" s="91">
        <f t="shared" si="17"/>
        <v>39287200</v>
      </c>
      <c r="AN18" s="91">
        <f t="shared" si="4"/>
        <v>36206323.869999997</v>
      </c>
      <c r="AO18" s="91">
        <f t="shared" si="4"/>
        <v>-3080876.13</v>
      </c>
    </row>
    <row r="19" spans="1:41" ht="12.75">
      <c r="A19" s="13">
        <v>12</v>
      </c>
      <c r="B19" s="15" t="s">
        <v>14</v>
      </c>
      <c r="C19" s="101">
        <v>694200</v>
      </c>
      <c r="D19" s="101">
        <v>548955.1</v>
      </c>
      <c r="E19" s="87">
        <f t="shared" si="36"/>
        <v>-145244.90000000002</v>
      </c>
      <c r="F19" s="101">
        <v>3917000</v>
      </c>
      <c r="G19" s="101">
        <v>3588614.5</v>
      </c>
      <c r="H19" s="87">
        <f t="shared" si="37"/>
        <v>-328385.5</v>
      </c>
      <c r="I19" s="86"/>
      <c r="J19" s="86"/>
      <c r="K19" s="87">
        <f t="shared" si="38"/>
        <v>0</v>
      </c>
      <c r="L19" s="86"/>
      <c r="M19" s="86"/>
      <c r="N19" s="87">
        <f t="shared" si="39"/>
        <v>0</v>
      </c>
      <c r="O19" s="86"/>
      <c r="P19" s="86"/>
      <c r="Q19" s="87">
        <f t="shared" si="40"/>
        <v>0</v>
      </c>
      <c r="R19" s="86"/>
      <c r="S19" s="86"/>
      <c r="T19" s="87">
        <f t="shared" si="41"/>
        <v>0</v>
      </c>
      <c r="U19" s="91">
        <f t="shared" si="12"/>
        <v>4611200</v>
      </c>
      <c r="V19" s="91">
        <f t="shared" si="12"/>
        <v>4137569.6</v>
      </c>
      <c r="W19" s="91">
        <f t="shared" si="1"/>
        <v>-473630.4</v>
      </c>
      <c r="X19" s="86"/>
      <c r="Y19" s="86"/>
      <c r="Z19" s="84">
        <f t="shared" si="21"/>
        <v>0</v>
      </c>
      <c r="AA19" s="91">
        <f t="shared" si="22"/>
        <v>0</v>
      </c>
      <c r="AB19" s="91">
        <f t="shared" si="22"/>
        <v>0</v>
      </c>
      <c r="AC19" s="91">
        <f t="shared" si="22"/>
        <v>0</v>
      </c>
      <c r="AD19" s="86"/>
      <c r="AE19" s="86"/>
      <c r="AF19" s="84">
        <f t="shared" si="23"/>
        <v>0</v>
      </c>
      <c r="AG19" s="86"/>
      <c r="AH19" s="86"/>
      <c r="AI19" s="84">
        <f t="shared" si="24"/>
        <v>0</v>
      </c>
      <c r="AJ19" s="91">
        <f t="shared" si="3"/>
        <v>0</v>
      </c>
      <c r="AK19" s="91">
        <f t="shared" si="3"/>
        <v>0</v>
      </c>
      <c r="AL19" s="91">
        <f t="shared" si="3"/>
        <v>0</v>
      </c>
      <c r="AM19" s="91">
        <f t="shared" si="17"/>
        <v>4611200</v>
      </c>
      <c r="AN19" s="91">
        <f t="shared" si="4"/>
        <v>4137569.6</v>
      </c>
      <c r="AO19" s="91">
        <f t="shared" si="4"/>
        <v>-473630.4</v>
      </c>
    </row>
    <row r="20" spans="1:41" ht="12.75">
      <c r="A20" s="13">
        <v>13</v>
      </c>
      <c r="B20" s="15" t="s">
        <v>15</v>
      </c>
      <c r="C20" s="101">
        <v>555600</v>
      </c>
      <c r="D20" s="101">
        <v>264577.05</v>
      </c>
      <c r="E20" s="87">
        <f t="shared" si="36"/>
        <v>-291022.95</v>
      </c>
      <c r="F20" s="101">
        <v>3133600</v>
      </c>
      <c r="G20" s="101">
        <v>2061588.54</v>
      </c>
      <c r="H20" s="87">
        <f t="shared" si="37"/>
        <v>-1072011.46</v>
      </c>
      <c r="I20" s="86"/>
      <c r="J20" s="86"/>
      <c r="K20" s="87">
        <f t="shared" si="38"/>
        <v>0</v>
      </c>
      <c r="L20" s="86"/>
      <c r="M20" s="86"/>
      <c r="N20" s="87">
        <f t="shared" si="39"/>
        <v>0</v>
      </c>
      <c r="O20" s="86"/>
      <c r="P20" s="86"/>
      <c r="Q20" s="87">
        <f t="shared" si="40"/>
        <v>0</v>
      </c>
      <c r="R20" s="86"/>
      <c r="S20" s="86"/>
      <c r="T20" s="87">
        <f t="shared" si="41"/>
        <v>0</v>
      </c>
      <c r="U20" s="91">
        <f t="shared" si="12"/>
        <v>3689200</v>
      </c>
      <c r="V20" s="91">
        <f t="shared" si="12"/>
        <v>2326165.59</v>
      </c>
      <c r="W20" s="91">
        <f t="shared" si="1"/>
        <v>-1363034.41</v>
      </c>
      <c r="X20" s="86"/>
      <c r="Y20" s="86"/>
      <c r="Z20" s="84">
        <f t="shared" si="21"/>
        <v>0</v>
      </c>
      <c r="AA20" s="91">
        <f t="shared" si="22"/>
        <v>0</v>
      </c>
      <c r="AB20" s="91">
        <f t="shared" si="22"/>
        <v>0</v>
      </c>
      <c r="AC20" s="91">
        <f t="shared" si="22"/>
        <v>0</v>
      </c>
      <c r="AD20" s="86"/>
      <c r="AE20" s="86"/>
      <c r="AF20" s="84">
        <f t="shared" si="23"/>
        <v>0</v>
      </c>
      <c r="AG20" s="86"/>
      <c r="AH20" s="86"/>
      <c r="AI20" s="84">
        <f t="shared" si="24"/>
        <v>0</v>
      </c>
      <c r="AJ20" s="91">
        <f t="shared" si="3"/>
        <v>0</v>
      </c>
      <c r="AK20" s="91">
        <f t="shared" si="3"/>
        <v>0</v>
      </c>
      <c r="AL20" s="91">
        <f t="shared" si="3"/>
        <v>0</v>
      </c>
      <c r="AM20" s="91">
        <f t="shared" si="17"/>
        <v>3689200</v>
      </c>
      <c r="AN20" s="91">
        <f t="shared" si="4"/>
        <v>2326165.59</v>
      </c>
      <c r="AO20" s="91">
        <f t="shared" si="4"/>
        <v>-1363034.41</v>
      </c>
    </row>
    <row r="21" spans="1:41" ht="12.75">
      <c r="A21" s="13">
        <v>14</v>
      </c>
      <c r="B21" s="15" t="s">
        <v>17</v>
      </c>
      <c r="C21" s="101">
        <v>139000</v>
      </c>
      <c r="D21" s="101">
        <v>127276.5</v>
      </c>
      <c r="E21" s="87">
        <f t="shared" si="36"/>
        <v>-11723.5</v>
      </c>
      <c r="F21" s="101">
        <v>783400</v>
      </c>
      <c r="G21" s="101">
        <v>783400</v>
      </c>
      <c r="H21" s="87">
        <f t="shared" si="37"/>
        <v>0</v>
      </c>
      <c r="I21" s="86"/>
      <c r="J21" s="86"/>
      <c r="K21" s="87">
        <f t="shared" si="38"/>
        <v>0</v>
      </c>
      <c r="L21" s="86"/>
      <c r="M21" s="86"/>
      <c r="N21" s="87">
        <f t="shared" si="39"/>
        <v>0</v>
      </c>
      <c r="O21" s="86"/>
      <c r="P21" s="86"/>
      <c r="Q21" s="87">
        <f t="shared" si="40"/>
        <v>0</v>
      </c>
      <c r="R21" s="86"/>
      <c r="S21" s="86"/>
      <c r="T21" s="87">
        <f t="shared" si="41"/>
        <v>0</v>
      </c>
      <c r="U21" s="91">
        <f t="shared" si="12"/>
        <v>922400</v>
      </c>
      <c r="V21" s="91">
        <f t="shared" si="12"/>
        <v>910676.5</v>
      </c>
      <c r="W21" s="91">
        <f t="shared" si="1"/>
        <v>-11723.5</v>
      </c>
      <c r="X21" s="86"/>
      <c r="Y21" s="86"/>
      <c r="Z21" s="84">
        <f t="shared" si="21"/>
        <v>0</v>
      </c>
      <c r="AA21" s="91">
        <f t="shared" si="22"/>
        <v>0</v>
      </c>
      <c r="AB21" s="91">
        <f t="shared" si="22"/>
        <v>0</v>
      </c>
      <c r="AC21" s="91">
        <f t="shared" si="22"/>
        <v>0</v>
      </c>
      <c r="AD21" s="86"/>
      <c r="AE21" s="86"/>
      <c r="AF21" s="84">
        <f t="shared" si="23"/>
        <v>0</v>
      </c>
      <c r="AG21" s="86"/>
      <c r="AH21" s="86"/>
      <c r="AI21" s="84">
        <f t="shared" si="24"/>
        <v>0</v>
      </c>
      <c r="AJ21" s="91">
        <f t="shared" si="3"/>
        <v>0</v>
      </c>
      <c r="AK21" s="91">
        <f t="shared" si="3"/>
        <v>0</v>
      </c>
      <c r="AL21" s="91">
        <f t="shared" si="3"/>
        <v>0</v>
      </c>
      <c r="AM21" s="91">
        <f t="shared" si="17"/>
        <v>922400</v>
      </c>
      <c r="AN21" s="91">
        <f t="shared" si="4"/>
        <v>910676.5</v>
      </c>
      <c r="AO21" s="91">
        <f t="shared" si="4"/>
        <v>-11723.5</v>
      </c>
    </row>
    <row r="22" spans="1:41" ht="12.75">
      <c r="A22" s="13">
        <v>15</v>
      </c>
      <c r="B22" s="15" t="s">
        <v>18</v>
      </c>
      <c r="C22" s="101">
        <v>1388600</v>
      </c>
      <c r="D22" s="101">
        <v>1194607.3</v>
      </c>
      <c r="E22" s="87">
        <f t="shared" si="36"/>
        <v>-193992.69999999995</v>
      </c>
      <c r="F22" s="101">
        <v>7834600</v>
      </c>
      <c r="G22" s="101">
        <v>6763522.6299999999</v>
      </c>
      <c r="H22" s="87">
        <f t="shared" si="37"/>
        <v>-1071077.3700000001</v>
      </c>
      <c r="I22" s="86"/>
      <c r="J22" s="86"/>
      <c r="K22" s="87">
        <f t="shared" si="38"/>
        <v>0</v>
      </c>
      <c r="L22" s="86"/>
      <c r="M22" s="86"/>
      <c r="N22" s="87">
        <f t="shared" si="39"/>
        <v>0</v>
      </c>
      <c r="O22" s="86"/>
      <c r="P22" s="86"/>
      <c r="Q22" s="87">
        <f t="shared" si="40"/>
        <v>0</v>
      </c>
      <c r="R22" s="86"/>
      <c r="S22" s="86"/>
      <c r="T22" s="87">
        <f t="shared" si="41"/>
        <v>0</v>
      </c>
      <c r="U22" s="91">
        <f t="shared" si="12"/>
        <v>9223200</v>
      </c>
      <c r="V22" s="91">
        <f t="shared" si="12"/>
        <v>7958129.9299999997</v>
      </c>
      <c r="W22" s="91">
        <f t="shared" si="1"/>
        <v>-1265070.07</v>
      </c>
      <c r="X22" s="86"/>
      <c r="Y22" s="86"/>
      <c r="Z22" s="84">
        <f t="shared" si="21"/>
        <v>0</v>
      </c>
      <c r="AA22" s="91">
        <f t="shared" si="22"/>
        <v>0</v>
      </c>
      <c r="AB22" s="91">
        <f t="shared" si="22"/>
        <v>0</v>
      </c>
      <c r="AC22" s="91">
        <f t="shared" si="22"/>
        <v>0</v>
      </c>
      <c r="AD22" s="86"/>
      <c r="AE22" s="86"/>
      <c r="AF22" s="84">
        <f t="shared" si="23"/>
        <v>0</v>
      </c>
      <c r="AG22" s="86"/>
      <c r="AH22" s="86"/>
      <c r="AI22" s="84">
        <f t="shared" si="24"/>
        <v>0</v>
      </c>
      <c r="AJ22" s="91">
        <f t="shared" si="3"/>
        <v>0</v>
      </c>
      <c r="AK22" s="91">
        <f t="shared" si="3"/>
        <v>0</v>
      </c>
      <c r="AL22" s="91">
        <f t="shared" si="3"/>
        <v>0</v>
      </c>
      <c r="AM22" s="91">
        <f t="shared" si="17"/>
        <v>9223200</v>
      </c>
      <c r="AN22" s="91">
        <f t="shared" si="4"/>
        <v>7958129.9299999997</v>
      </c>
      <c r="AO22" s="91">
        <f t="shared" si="4"/>
        <v>-1265070.07</v>
      </c>
    </row>
    <row r="23" spans="1:41" ht="12.75">
      <c r="A23" s="57">
        <v>16</v>
      </c>
      <c r="B23" s="58" t="s">
        <v>34</v>
      </c>
      <c r="C23" s="102">
        <f>SUM(C24:C27)</f>
        <v>0</v>
      </c>
      <c r="D23" s="102">
        <f>SUM(D24:D27)</f>
        <v>0</v>
      </c>
      <c r="E23" s="102">
        <f t="shared" si="26"/>
        <v>0</v>
      </c>
      <c r="F23" s="102">
        <f>SUM(F24:F27)</f>
        <v>20557700</v>
      </c>
      <c r="G23" s="102">
        <f>SUM(G24:G27)</f>
        <v>17388908.969999999</v>
      </c>
      <c r="H23" s="102">
        <f t="shared" si="27"/>
        <v>-3168791.0300000012</v>
      </c>
      <c r="I23" s="102">
        <f t="shared" ref="I23:S23" si="42">SUM(I24:I27)</f>
        <v>40177400</v>
      </c>
      <c r="J23" s="102">
        <f t="shared" si="42"/>
        <v>19357868.149999999</v>
      </c>
      <c r="K23" s="102">
        <f t="shared" si="28"/>
        <v>-20819531.850000001</v>
      </c>
      <c r="L23" s="102">
        <f t="shared" si="42"/>
        <v>20746000</v>
      </c>
      <c r="M23" s="102">
        <f t="shared" si="42"/>
        <v>19640248.374000002</v>
      </c>
      <c r="N23" s="102">
        <f t="shared" si="29"/>
        <v>-1105751.6259999983</v>
      </c>
      <c r="O23" s="102">
        <f t="shared" si="42"/>
        <v>81819900</v>
      </c>
      <c r="P23" s="102">
        <f t="shared" si="42"/>
        <v>78755406.150000006</v>
      </c>
      <c r="Q23" s="102">
        <f t="shared" si="30"/>
        <v>-3064493.849999994</v>
      </c>
      <c r="R23" s="102">
        <f t="shared" si="42"/>
        <v>25522200</v>
      </c>
      <c r="S23" s="102">
        <f t="shared" si="42"/>
        <v>24820218.089999996</v>
      </c>
      <c r="T23" s="102">
        <f t="shared" si="31"/>
        <v>-701981.91000000387</v>
      </c>
      <c r="U23" s="90">
        <f t="shared" si="12"/>
        <v>188823200</v>
      </c>
      <c r="V23" s="90">
        <f>SUM(D23+G23+J23+M23+P23+S23)</f>
        <v>159962649.734</v>
      </c>
      <c r="W23" s="90">
        <f t="shared" ref="W23:W90" si="43">SUM(E23+H23+K23+N23+Q23+T23)</f>
        <v>-28860550.265999999</v>
      </c>
      <c r="X23" s="88">
        <f t="shared" ref="X23:Y23" si="44">SUM(X24:X27)</f>
        <v>0</v>
      </c>
      <c r="Y23" s="88">
        <f t="shared" si="44"/>
        <v>0</v>
      </c>
      <c r="Z23" s="88">
        <f t="shared" si="21"/>
        <v>0</v>
      </c>
      <c r="AA23" s="90">
        <f t="shared" si="22"/>
        <v>0</v>
      </c>
      <c r="AB23" s="90">
        <f t="shared" si="22"/>
        <v>0</v>
      </c>
      <c r="AC23" s="90">
        <f t="shared" si="22"/>
        <v>0</v>
      </c>
      <c r="AD23" s="88">
        <f t="shared" ref="AD23:AE23" si="45">SUM(AD24:AD27)</f>
        <v>0</v>
      </c>
      <c r="AE23" s="88">
        <f t="shared" si="45"/>
        <v>0</v>
      </c>
      <c r="AF23" s="88">
        <f t="shared" si="23"/>
        <v>0</v>
      </c>
      <c r="AG23" s="88">
        <f t="shared" ref="AG23:AH23" si="46">SUM(AG24:AG27)</f>
        <v>0</v>
      </c>
      <c r="AH23" s="88">
        <f t="shared" si="46"/>
        <v>0</v>
      </c>
      <c r="AI23" s="88">
        <f t="shared" si="24"/>
        <v>0</v>
      </c>
      <c r="AJ23" s="90">
        <f t="shared" ref="AJ23:AL90" si="47">SUM(AD23+AG23)</f>
        <v>0</v>
      </c>
      <c r="AK23" s="90">
        <f t="shared" si="47"/>
        <v>0</v>
      </c>
      <c r="AL23" s="90">
        <f t="shared" si="47"/>
        <v>0</v>
      </c>
      <c r="AM23" s="90">
        <f t="shared" si="17"/>
        <v>188823200</v>
      </c>
      <c r="AN23" s="90">
        <f t="shared" si="17"/>
        <v>159962649.734</v>
      </c>
      <c r="AO23" s="90">
        <f t="shared" si="17"/>
        <v>-28860550.265999999</v>
      </c>
    </row>
    <row r="24" spans="1:41" ht="12.75">
      <c r="A24" s="13">
        <v>17</v>
      </c>
      <c r="B24" s="1" t="s">
        <v>19</v>
      </c>
      <c r="C24" s="101"/>
      <c r="D24" s="101"/>
      <c r="E24" s="87">
        <f t="shared" ref="E24:E27" si="48">SUM(D24-C24)</f>
        <v>0</v>
      </c>
      <c r="F24" s="101">
        <v>4598000</v>
      </c>
      <c r="G24" s="101">
        <v>3477868.97</v>
      </c>
      <c r="H24" s="87">
        <f t="shared" ref="H24:H27" si="49">SUM(G24-F24)</f>
        <v>-1120131.0299999998</v>
      </c>
      <c r="I24" s="101">
        <v>1487400</v>
      </c>
      <c r="J24" s="101">
        <v>1130648.1499999999</v>
      </c>
      <c r="K24" s="87">
        <f t="shared" ref="K24:K27" si="50">SUM(J24-I24)</f>
        <v>-356751.85000000009</v>
      </c>
      <c r="L24" s="101">
        <v>3150000</v>
      </c>
      <c r="M24" s="101">
        <v>2044248.3740000001</v>
      </c>
      <c r="N24" s="87">
        <f t="shared" ref="N24:N27" si="51">SUM(M24-L24)</f>
        <v>-1105751.6259999999</v>
      </c>
      <c r="O24" s="101">
        <v>4750000</v>
      </c>
      <c r="P24" s="101">
        <v>3390446.15</v>
      </c>
      <c r="Q24" s="87">
        <f t="shared" ref="Q24:Q27" si="52">SUM(P24-O24)</f>
        <v>-1359553.85</v>
      </c>
      <c r="R24" s="101">
        <v>3500000</v>
      </c>
      <c r="S24" s="101">
        <v>3004490.13</v>
      </c>
      <c r="T24" s="87">
        <f t="shared" ref="T24:T27" si="53">SUM(S24-R24)</f>
        <v>-495509.87000000011</v>
      </c>
      <c r="U24" s="91">
        <f t="shared" si="12"/>
        <v>17485400</v>
      </c>
      <c r="V24" s="91">
        <f t="shared" si="12"/>
        <v>13047701.774</v>
      </c>
      <c r="W24" s="91">
        <f t="shared" si="43"/>
        <v>-4437698.2259999998</v>
      </c>
      <c r="X24" s="89"/>
      <c r="Y24" s="89"/>
      <c r="Z24" s="84">
        <f t="shared" si="21"/>
        <v>0</v>
      </c>
      <c r="AA24" s="91">
        <f t="shared" si="22"/>
        <v>0</v>
      </c>
      <c r="AB24" s="91">
        <f t="shared" si="22"/>
        <v>0</v>
      </c>
      <c r="AC24" s="91">
        <f t="shared" si="22"/>
        <v>0</v>
      </c>
      <c r="AD24" s="89"/>
      <c r="AE24" s="89"/>
      <c r="AF24" s="84">
        <f t="shared" si="23"/>
        <v>0</v>
      </c>
      <c r="AG24" s="89"/>
      <c r="AH24" s="89"/>
      <c r="AI24" s="84">
        <f t="shared" si="24"/>
        <v>0</v>
      </c>
      <c r="AJ24" s="91">
        <f t="shared" si="47"/>
        <v>0</v>
      </c>
      <c r="AK24" s="91">
        <f t="shared" si="47"/>
        <v>0</v>
      </c>
      <c r="AL24" s="91">
        <f t="shared" si="47"/>
        <v>0</v>
      </c>
      <c r="AM24" s="91">
        <f t="shared" si="17"/>
        <v>17485400</v>
      </c>
      <c r="AN24" s="91">
        <f t="shared" si="17"/>
        <v>13047701.774</v>
      </c>
      <c r="AO24" s="91">
        <f t="shared" si="17"/>
        <v>-4437698.2259999998</v>
      </c>
    </row>
    <row r="25" spans="1:41" ht="12.75">
      <c r="A25" s="13">
        <v>18</v>
      </c>
      <c r="B25" s="1" t="s">
        <v>20</v>
      </c>
      <c r="C25" s="101"/>
      <c r="D25" s="101"/>
      <c r="E25" s="87">
        <f t="shared" si="48"/>
        <v>0</v>
      </c>
      <c r="F25" s="101">
        <v>14645700</v>
      </c>
      <c r="G25" s="101">
        <v>13364560</v>
      </c>
      <c r="H25" s="87">
        <f t="shared" si="49"/>
        <v>-1281140</v>
      </c>
      <c r="I25" s="101">
        <v>38120000</v>
      </c>
      <c r="J25" s="101">
        <v>18227220</v>
      </c>
      <c r="K25" s="87">
        <f t="shared" si="50"/>
        <v>-19892780</v>
      </c>
      <c r="L25" s="101">
        <v>15876000</v>
      </c>
      <c r="M25" s="101">
        <v>15876000</v>
      </c>
      <c r="N25" s="87">
        <f t="shared" si="51"/>
        <v>0</v>
      </c>
      <c r="O25" s="101">
        <v>72346000</v>
      </c>
      <c r="P25" s="101">
        <v>72303770</v>
      </c>
      <c r="Q25" s="87">
        <f t="shared" si="52"/>
        <v>-42230</v>
      </c>
      <c r="R25" s="101">
        <v>19894000</v>
      </c>
      <c r="S25" s="101">
        <v>20123867.739999998</v>
      </c>
      <c r="T25" s="87">
        <f t="shared" si="53"/>
        <v>229867.73999999836</v>
      </c>
      <c r="U25" s="91">
        <f t="shared" si="12"/>
        <v>160881700</v>
      </c>
      <c r="V25" s="91">
        <f>SUM(D25+G25+J25+M25+P25+S25)</f>
        <v>139895417.74000001</v>
      </c>
      <c r="W25" s="91">
        <f t="shared" si="43"/>
        <v>-20986282.260000002</v>
      </c>
      <c r="X25" s="89"/>
      <c r="Y25" s="89"/>
      <c r="Z25" s="84">
        <f t="shared" si="21"/>
        <v>0</v>
      </c>
      <c r="AA25" s="91">
        <f t="shared" si="22"/>
        <v>0</v>
      </c>
      <c r="AB25" s="91">
        <f t="shared" si="22"/>
        <v>0</v>
      </c>
      <c r="AC25" s="91">
        <f t="shared" si="22"/>
        <v>0</v>
      </c>
      <c r="AD25" s="89"/>
      <c r="AE25" s="89"/>
      <c r="AF25" s="84">
        <f t="shared" si="23"/>
        <v>0</v>
      </c>
      <c r="AG25" s="89"/>
      <c r="AH25" s="89"/>
      <c r="AI25" s="84">
        <f t="shared" si="24"/>
        <v>0</v>
      </c>
      <c r="AJ25" s="91">
        <f t="shared" si="47"/>
        <v>0</v>
      </c>
      <c r="AK25" s="91">
        <f t="shared" si="47"/>
        <v>0</v>
      </c>
      <c r="AL25" s="91">
        <f t="shared" si="47"/>
        <v>0</v>
      </c>
      <c r="AM25" s="91">
        <f t="shared" si="17"/>
        <v>160881700</v>
      </c>
      <c r="AN25" s="91">
        <f t="shared" si="17"/>
        <v>139895417.74000001</v>
      </c>
      <c r="AO25" s="91">
        <f t="shared" si="17"/>
        <v>-20986282.260000002</v>
      </c>
    </row>
    <row r="26" spans="1:41" ht="12.75">
      <c r="A26" s="13">
        <v>19</v>
      </c>
      <c r="B26" s="1" t="s">
        <v>21</v>
      </c>
      <c r="C26" s="101"/>
      <c r="D26" s="101"/>
      <c r="E26" s="87">
        <f t="shared" si="48"/>
        <v>0</v>
      </c>
      <c r="F26" s="101">
        <v>1314000</v>
      </c>
      <c r="G26" s="101">
        <v>546480</v>
      </c>
      <c r="H26" s="87">
        <f t="shared" si="49"/>
        <v>-767520</v>
      </c>
      <c r="I26" s="101">
        <v>570000</v>
      </c>
      <c r="J26" s="101">
        <v>0</v>
      </c>
      <c r="K26" s="87">
        <f t="shared" si="50"/>
        <v>-570000</v>
      </c>
      <c r="L26" s="101">
        <v>1720000</v>
      </c>
      <c r="M26" s="101">
        <v>1720000</v>
      </c>
      <c r="N26" s="87">
        <f t="shared" si="51"/>
        <v>0</v>
      </c>
      <c r="O26" s="101">
        <v>4723900</v>
      </c>
      <c r="P26" s="101">
        <v>3061190</v>
      </c>
      <c r="Q26" s="87">
        <f t="shared" si="52"/>
        <v>-1662710</v>
      </c>
      <c r="R26" s="101">
        <v>2128200</v>
      </c>
      <c r="S26" s="101">
        <v>1691860.22</v>
      </c>
      <c r="T26" s="87">
        <f t="shared" si="53"/>
        <v>-436339.78</v>
      </c>
      <c r="U26" s="91">
        <f t="shared" si="12"/>
        <v>10456100</v>
      </c>
      <c r="V26" s="91">
        <f t="shared" si="12"/>
        <v>7019530.2199999997</v>
      </c>
      <c r="W26" s="91">
        <f t="shared" si="43"/>
        <v>-3436569.7800000003</v>
      </c>
      <c r="X26" s="89"/>
      <c r="Y26" s="89"/>
      <c r="Z26" s="84">
        <f t="shared" si="21"/>
        <v>0</v>
      </c>
      <c r="AA26" s="91">
        <f t="shared" si="22"/>
        <v>0</v>
      </c>
      <c r="AB26" s="91">
        <f t="shared" si="22"/>
        <v>0</v>
      </c>
      <c r="AC26" s="91">
        <f t="shared" si="22"/>
        <v>0</v>
      </c>
      <c r="AD26" s="89"/>
      <c r="AE26" s="89"/>
      <c r="AF26" s="84">
        <f t="shared" si="23"/>
        <v>0</v>
      </c>
      <c r="AG26" s="89"/>
      <c r="AH26" s="89"/>
      <c r="AI26" s="84">
        <f t="shared" si="24"/>
        <v>0</v>
      </c>
      <c r="AJ26" s="91">
        <f t="shared" si="47"/>
        <v>0</v>
      </c>
      <c r="AK26" s="91">
        <f t="shared" si="47"/>
        <v>0</v>
      </c>
      <c r="AL26" s="91">
        <f t="shared" si="47"/>
        <v>0</v>
      </c>
      <c r="AM26" s="91">
        <f t="shared" si="17"/>
        <v>10456100</v>
      </c>
      <c r="AN26" s="91">
        <f t="shared" si="17"/>
        <v>7019530.2199999997</v>
      </c>
      <c r="AO26" s="91">
        <f t="shared" si="17"/>
        <v>-3436569.7800000003</v>
      </c>
    </row>
    <row r="27" spans="1:41" ht="12.75">
      <c r="A27" s="13">
        <v>20</v>
      </c>
      <c r="B27" s="1" t="s">
        <v>73</v>
      </c>
      <c r="C27" s="101"/>
      <c r="D27" s="101"/>
      <c r="E27" s="87">
        <f t="shared" si="48"/>
        <v>0</v>
      </c>
      <c r="F27" s="101">
        <v>0</v>
      </c>
      <c r="G27" s="101">
        <v>0</v>
      </c>
      <c r="H27" s="87">
        <f t="shared" si="49"/>
        <v>0</v>
      </c>
      <c r="I27" s="101"/>
      <c r="J27" s="101"/>
      <c r="K27" s="87">
        <f t="shared" si="50"/>
        <v>0</v>
      </c>
      <c r="L27" s="101"/>
      <c r="M27" s="101"/>
      <c r="N27" s="87">
        <f t="shared" si="51"/>
        <v>0</v>
      </c>
      <c r="O27" s="101"/>
      <c r="P27" s="101"/>
      <c r="Q27" s="87">
        <f t="shared" si="52"/>
        <v>0</v>
      </c>
      <c r="R27" s="101"/>
      <c r="S27" s="101"/>
      <c r="T27" s="87">
        <f t="shared" si="53"/>
        <v>0</v>
      </c>
      <c r="U27" s="91">
        <f t="shared" si="12"/>
        <v>0</v>
      </c>
      <c r="V27" s="91">
        <f t="shared" si="12"/>
        <v>0</v>
      </c>
      <c r="W27" s="91">
        <f t="shared" si="43"/>
        <v>0</v>
      </c>
      <c r="X27" s="89"/>
      <c r="Y27" s="89"/>
      <c r="Z27" s="84">
        <f t="shared" si="21"/>
        <v>0</v>
      </c>
      <c r="AA27" s="91">
        <f t="shared" si="22"/>
        <v>0</v>
      </c>
      <c r="AB27" s="91">
        <f t="shared" si="22"/>
        <v>0</v>
      </c>
      <c r="AC27" s="91">
        <f t="shared" si="22"/>
        <v>0</v>
      </c>
      <c r="AD27" s="89"/>
      <c r="AE27" s="89"/>
      <c r="AF27" s="84">
        <f t="shared" si="23"/>
        <v>0</v>
      </c>
      <c r="AG27" s="89"/>
      <c r="AH27" s="89"/>
      <c r="AI27" s="84">
        <f t="shared" si="24"/>
        <v>0</v>
      </c>
      <c r="AJ27" s="91">
        <f t="shared" si="47"/>
        <v>0</v>
      </c>
      <c r="AK27" s="91">
        <f t="shared" si="47"/>
        <v>0</v>
      </c>
      <c r="AL27" s="91">
        <f t="shared" si="47"/>
        <v>0</v>
      </c>
      <c r="AM27" s="91">
        <f t="shared" si="17"/>
        <v>0</v>
      </c>
      <c r="AN27" s="91">
        <f t="shared" si="17"/>
        <v>0</v>
      </c>
      <c r="AO27" s="91">
        <f t="shared" si="17"/>
        <v>0</v>
      </c>
    </row>
    <row r="28" spans="1:41" ht="12.75">
      <c r="A28" s="57">
        <v>21</v>
      </c>
      <c r="B28" s="58" t="s">
        <v>35</v>
      </c>
      <c r="C28" s="102">
        <f>SUM(C29:C34)</f>
        <v>2088000</v>
      </c>
      <c r="D28" s="102">
        <f>SUM(D29:D34)</f>
        <v>1742000</v>
      </c>
      <c r="E28" s="102">
        <f t="shared" si="26"/>
        <v>-346000</v>
      </c>
      <c r="F28" s="102">
        <f>SUM(F29:F34)</f>
        <v>14562400</v>
      </c>
      <c r="G28" s="102">
        <f>SUM(G29:G34)</f>
        <v>14073650</v>
      </c>
      <c r="H28" s="102">
        <f t="shared" si="27"/>
        <v>-488750</v>
      </c>
      <c r="I28" s="102">
        <f>SUM(I29:I34)</f>
        <v>0</v>
      </c>
      <c r="J28" s="102">
        <f>SUM(J29:J34)</f>
        <v>0</v>
      </c>
      <c r="K28" s="102">
        <f t="shared" si="28"/>
        <v>0</v>
      </c>
      <c r="L28" s="102">
        <f>SUM(L29:L34)</f>
        <v>0</v>
      </c>
      <c r="M28" s="102">
        <f>SUM(M29:M34)</f>
        <v>0</v>
      </c>
      <c r="N28" s="102">
        <f t="shared" si="29"/>
        <v>0</v>
      </c>
      <c r="O28" s="102">
        <f>SUM(O29:O34)</f>
        <v>0</v>
      </c>
      <c r="P28" s="102">
        <f>SUM(P29:P34)</f>
        <v>0</v>
      </c>
      <c r="Q28" s="102">
        <f t="shared" si="30"/>
        <v>0</v>
      </c>
      <c r="R28" s="102">
        <f>SUM(R29:R34)</f>
        <v>0</v>
      </c>
      <c r="S28" s="102">
        <f>SUM(S29:S34)</f>
        <v>0</v>
      </c>
      <c r="T28" s="102">
        <f t="shared" si="31"/>
        <v>0</v>
      </c>
      <c r="U28" s="90">
        <f t="shared" si="12"/>
        <v>16650400</v>
      </c>
      <c r="V28" s="90">
        <f t="shared" si="12"/>
        <v>15815650</v>
      </c>
      <c r="W28" s="90">
        <f t="shared" si="43"/>
        <v>-834750</v>
      </c>
      <c r="X28" s="88">
        <f t="shared" ref="X28:Y28" si="54">SUM(X29:X34)</f>
        <v>0</v>
      </c>
      <c r="Y28" s="88">
        <f t="shared" si="54"/>
        <v>0</v>
      </c>
      <c r="Z28" s="88">
        <f t="shared" si="21"/>
        <v>0</v>
      </c>
      <c r="AA28" s="90">
        <f t="shared" si="22"/>
        <v>0</v>
      </c>
      <c r="AB28" s="90">
        <f t="shared" si="22"/>
        <v>0</v>
      </c>
      <c r="AC28" s="90">
        <f t="shared" si="22"/>
        <v>0</v>
      </c>
      <c r="AD28" s="88">
        <f t="shared" ref="AD28:AE28" si="55">SUM(AD29:AD34)</f>
        <v>0</v>
      </c>
      <c r="AE28" s="88">
        <f t="shared" si="55"/>
        <v>0</v>
      </c>
      <c r="AF28" s="88">
        <f t="shared" si="23"/>
        <v>0</v>
      </c>
      <c r="AG28" s="88">
        <f t="shared" ref="AG28:AH28" si="56">SUM(AG29:AG34)</f>
        <v>0</v>
      </c>
      <c r="AH28" s="88">
        <f t="shared" si="56"/>
        <v>0</v>
      </c>
      <c r="AI28" s="88">
        <f t="shared" si="24"/>
        <v>0</v>
      </c>
      <c r="AJ28" s="90">
        <f t="shared" si="47"/>
        <v>0</v>
      </c>
      <c r="AK28" s="90">
        <f t="shared" si="47"/>
        <v>0</v>
      </c>
      <c r="AL28" s="90">
        <f t="shared" si="47"/>
        <v>0</v>
      </c>
      <c r="AM28" s="90">
        <f t="shared" si="17"/>
        <v>16650400</v>
      </c>
      <c r="AN28" s="90">
        <f t="shared" si="17"/>
        <v>15815650</v>
      </c>
      <c r="AO28" s="90">
        <f t="shared" si="17"/>
        <v>-834750</v>
      </c>
    </row>
    <row r="29" spans="1:41" ht="12.75">
      <c r="A29" s="13">
        <v>22</v>
      </c>
      <c r="B29" s="1" t="s">
        <v>22</v>
      </c>
      <c r="C29" s="101">
        <v>420000</v>
      </c>
      <c r="D29" s="101">
        <v>191000</v>
      </c>
      <c r="E29" s="87">
        <f t="shared" ref="E29:E34" si="57">SUM(D29-C29)</f>
        <v>-229000</v>
      </c>
      <c r="F29" s="101">
        <v>1220000</v>
      </c>
      <c r="G29" s="101">
        <v>1220000</v>
      </c>
      <c r="H29" s="87">
        <f t="shared" ref="H29:H34" si="58">SUM(G29-F29)</f>
        <v>0</v>
      </c>
      <c r="I29" s="101"/>
      <c r="J29" s="101"/>
      <c r="K29" s="87">
        <f t="shared" ref="K29:K34" si="59">SUM(J29-I29)</f>
        <v>0</v>
      </c>
      <c r="L29" s="101"/>
      <c r="M29" s="101"/>
      <c r="N29" s="87">
        <f t="shared" ref="N29:N34" si="60">SUM(M29-L29)</f>
        <v>0</v>
      </c>
      <c r="O29" s="101"/>
      <c r="P29" s="101"/>
      <c r="Q29" s="87">
        <f t="shared" ref="Q29:Q34" si="61">SUM(P29-O29)</f>
        <v>0</v>
      </c>
      <c r="R29" s="101"/>
      <c r="S29" s="101"/>
      <c r="T29" s="87">
        <f t="shared" ref="T29:T34" si="62">SUM(S29-R29)</f>
        <v>0</v>
      </c>
      <c r="U29" s="91">
        <f t="shared" si="12"/>
        <v>1640000</v>
      </c>
      <c r="V29" s="91">
        <f t="shared" si="12"/>
        <v>1411000</v>
      </c>
      <c r="W29" s="91">
        <f t="shared" si="43"/>
        <v>-229000</v>
      </c>
      <c r="X29" s="86"/>
      <c r="Y29" s="86"/>
      <c r="Z29" s="84">
        <f t="shared" si="21"/>
        <v>0</v>
      </c>
      <c r="AA29" s="91">
        <f t="shared" si="22"/>
        <v>0</v>
      </c>
      <c r="AB29" s="91">
        <f t="shared" si="22"/>
        <v>0</v>
      </c>
      <c r="AC29" s="91">
        <f t="shared" si="22"/>
        <v>0</v>
      </c>
      <c r="AD29" s="86"/>
      <c r="AE29" s="86"/>
      <c r="AF29" s="84">
        <f t="shared" si="23"/>
        <v>0</v>
      </c>
      <c r="AG29" s="86"/>
      <c r="AH29" s="86"/>
      <c r="AI29" s="84">
        <f t="shared" si="24"/>
        <v>0</v>
      </c>
      <c r="AJ29" s="91">
        <f t="shared" si="47"/>
        <v>0</v>
      </c>
      <c r="AK29" s="91">
        <f t="shared" si="47"/>
        <v>0</v>
      </c>
      <c r="AL29" s="91">
        <f t="shared" si="47"/>
        <v>0</v>
      </c>
      <c r="AM29" s="91">
        <f t="shared" si="17"/>
        <v>1640000</v>
      </c>
      <c r="AN29" s="91">
        <f t="shared" si="17"/>
        <v>1411000</v>
      </c>
      <c r="AO29" s="91">
        <f t="shared" si="17"/>
        <v>-229000</v>
      </c>
    </row>
    <row r="30" spans="1:41" ht="12.75">
      <c r="A30" s="13">
        <v>23</v>
      </c>
      <c r="B30" s="1" t="s">
        <v>23</v>
      </c>
      <c r="C30" s="101">
        <v>1560000</v>
      </c>
      <c r="D30" s="101">
        <v>1485000</v>
      </c>
      <c r="E30" s="87">
        <f t="shared" si="57"/>
        <v>-75000</v>
      </c>
      <c r="F30" s="101">
        <v>10643400</v>
      </c>
      <c r="G30" s="101">
        <v>10643400</v>
      </c>
      <c r="H30" s="87">
        <f t="shared" si="58"/>
        <v>0</v>
      </c>
      <c r="I30" s="101"/>
      <c r="J30" s="101"/>
      <c r="K30" s="87">
        <f t="shared" si="59"/>
        <v>0</v>
      </c>
      <c r="L30" s="101"/>
      <c r="M30" s="101"/>
      <c r="N30" s="87">
        <f t="shared" si="60"/>
        <v>0</v>
      </c>
      <c r="O30" s="101"/>
      <c r="P30" s="101"/>
      <c r="Q30" s="87">
        <f t="shared" si="61"/>
        <v>0</v>
      </c>
      <c r="R30" s="101"/>
      <c r="S30" s="101"/>
      <c r="T30" s="87">
        <f t="shared" si="62"/>
        <v>0</v>
      </c>
      <c r="U30" s="91">
        <f t="shared" si="12"/>
        <v>12203400</v>
      </c>
      <c r="V30" s="91">
        <f t="shared" si="12"/>
        <v>12128400</v>
      </c>
      <c r="W30" s="91">
        <f t="shared" si="43"/>
        <v>-75000</v>
      </c>
      <c r="X30" s="86"/>
      <c r="Y30" s="86"/>
      <c r="Z30" s="84">
        <f t="shared" si="21"/>
        <v>0</v>
      </c>
      <c r="AA30" s="91">
        <f t="shared" si="22"/>
        <v>0</v>
      </c>
      <c r="AB30" s="91">
        <f t="shared" si="22"/>
        <v>0</v>
      </c>
      <c r="AC30" s="91">
        <f t="shared" si="22"/>
        <v>0</v>
      </c>
      <c r="AD30" s="86"/>
      <c r="AE30" s="86"/>
      <c r="AF30" s="84">
        <f t="shared" si="23"/>
        <v>0</v>
      </c>
      <c r="AG30" s="86"/>
      <c r="AH30" s="86"/>
      <c r="AI30" s="84">
        <f t="shared" si="24"/>
        <v>0</v>
      </c>
      <c r="AJ30" s="91">
        <f t="shared" si="47"/>
        <v>0</v>
      </c>
      <c r="AK30" s="91">
        <f t="shared" si="47"/>
        <v>0</v>
      </c>
      <c r="AL30" s="91">
        <f t="shared" si="47"/>
        <v>0</v>
      </c>
      <c r="AM30" s="91">
        <f t="shared" si="17"/>
        <v>12203400</v>
      </c>
      <c r="AN30" s="91">
        <f t="shared" si="17"/>
        <v>12128400</v>
      </c>
      <c r="AO30" s="91">
        <f t="shared" si="17"/>
        <v>-75000</v>
      </c>
    </row>
    <row r="31" spans="1:41" ht="12.75">
      <c r="A31" s="13">
        <v>24</v>
      </c>
      <c r="B31" s="1" t="s">
        <v>24</v>
      </c>
      <c r="C31" s="101">
        <v>108000</v>
      </c>
      <c r="D31" s="101">
        <v>66000</v>
      </c>
      <c r="E31" s="87">
        <f t="shared" si="57"/>
        <v>-42000</v>
      </c>
      <c r="F31" s="101">
        <v>1578000</v>
      </c>
      <c r="G31" s="101">
        <v>1229250</v>
      </c>
      <c r="H31" s="87">
        <f t="shared" si="58"/>
        <v>-348750</v>
      </c>
      <c r="I31" s="101"/>
      <c r="J31" s="101"/>
      <c r="K31" s="87">
        <f t="shared" si="59"/>
        <v>0</v>
      </c>
      <c r="L31" s="101"/>
      <c r="M31" s="101"/>
      <c r="N31" s="87">
        <f t="shared" si="60"/>
        <v>0</v>
      </c>
      <c r="O31" s="101"/>
      <c r="P31" s="101"/>
      <c r="Q31" s="87">
        <f t="shared" si="61"/>
        <v>0</v>
      </c>
      <c r="R31" s="101"/>
      <c r="S31" s="101"/>
      <c r="T31" s="87">
        <f t="shared" si="62"/>
        <v>0</v>
      </c>
      <c r="U31" s="91">
        <f t="shared" si="12"/>
        <v>1686000</v>
      </c>
      <c r="V31" s="91">
        <f t="shared" si="12"/>
        <v>1295250</v>
      </c>
      <c r="W31" s="91">
        <f t="shared" si="43"/>
        <v>-390750</v>
      </c>
      <c r="X31" s="86"/>
      <c r="Y31" s="86"/>
      <c r="Z31" s="84">
        <f t="shared" si="21"/>
        <v>0</v>
      </c>
      <c r="AA31" s="91">
        <f t="shared" si="22"/>
        <v>0</v>
      </c>
      <c r="AB31" s="91">
        <f t="shared" si="22"/>
        <v>0</v>
      </c>
      <c r="AC31" s="91">
        <f t="shared" si="22"/>
        <v>0</v>
      </c>
      <c r="AD31" s="86"/>
      <c r="AE31" s="86"/>
      <c r="AF31" s="84">
        <f t="shared" si="23"/>
        <v>0</v>
      </c>
      <c r="AG31" s="86"/>
      <c r="AH31" s="86"/>
      <c r="AI31" s="84">
        <f t="shared" si="24"/>
        <v>0</v>
      </c>
      <c r="AJ31" s="91">
        <f t="shared" si="47"/>
        <v>0</v>
      </c>
      <c r="AK31" s="91">
        <f t="shared" si="47"/>
        <v>0</v>
      </c>
      <c r="AL31" s="91">
        <f t="shared" si="47"/>
        <v>0</v>
      </c>
      <c r="AM31" s="91">
        <f t="shared" si="17"/>
        <v>1686000</v>
      </c>
      <c r="AN31" s="91">
        <f t="shared" si="17"/>
        <v>1295250</v>
      </c>
      <c r="AO31" s="91">
        <f t="shared" si="17"/>
        <v>-390750</v>
      </c>
    </row>
    <row r="32" spans="1:41" ht="12.75">
      <c r="A32" s="13">
        <v>25</v>
      </c>
      <c r="B32" s="1" t="s">
        <v>25</v>
      </c>
      <c r="C32" s="101">
        <v>0</v>
      </c>
      <c r="D32" s="101">
        <v>0</v>
      </c>
      <c r="E32" s="87">
        <f t="shared" si="57"/>
        <v>0</v>
      </c>
      <c r="F32" s="101">
        <v>0</v>
      </c>
      <c r="G32" s="101">
        <v>0</v>
      </c>
      <c r="H32" s="87">
        <f t="shared" si="58"/>
        <v>0</v>
      </c>
      <c r="I32" s="101"/>
      <c r="J32" s="101"/>
      <c r="K32" s="87">
        <f t="shared" si="59"/>
        <v>0</v>
      </c>
      <c r="L32" s="101"/>
      <c r="M32" s="101"/>
      <c r="N32" s="87">
        <f t="shared" si="60"/>
        <v>0</v>
      </c>
      <c r="O32" s="101"/>
      <c r="P32" s="101"/>
      <c r="Q32" s="87">
        <f t="shared" si="61"/>
        <v>0</v>
      </c>
      <c r="R32" s="101"/>
      <c r="S32" s="101"/>
      <c r="T32" s="87">
        <f t="shared" si="62"/>
        <v>0</v>
      </c>
      <c r="U32" s="91">
        <f t="shared" si="12"/>
        <v>0</v>
      </c>
      <c r="V32" s="91">
        <f t="shared" si="12"/>
        <v>0</v>
      </c>
      <c r="W32" s="91">
        <f t="shared" si="43"/>
        <v>0</v>
      </c>
      <c r="X32" s="86"/>
      <c r="Y32" s="86"/>
      <c r="Z32" s="84">
        <f t="shared" si="21"/>
        <v>0</v>
      </c>
      <c r="AA32" s="91">
        <f t="shared" si="22"/>
        <v>0</v>
      </c>
      <c r="AB32" s="91">
        <f t="shared" si="22"/>
        <v>0</v>
      </c>
      <c r="AC32" s="91">
        <f t="shared" si="22"/>
        <v>0</v>
      </c>
      <c r="AD32" s="86"/>
      <c r="AE32" s="86"/>
      <c r="AF32" s="84">
        <f t="shared" si="23"/>
        <v>0</v>
      </c>
      <c r="AG32" s="86"/>
      <c r="AH32" s="86"/>
      <c r="AI32" s="84">
        <f t="shared" si="24"/>
        <v>0</v>
      </c>
      <c r="AJ32" s="91">
        <f t="shared" si="47"/>
        <v>0</v>
      </c>
      <c r="AK32" s="91">
        <f t="shared" si="47"/>
        <v>0</v>
      </c>
      <c r="AL32" s="91">
        <f t="shared" si="47"/>
        <v>0</v>
      </c>
      <c r="AM32" s="91">
        <f t="shared" si="17"/>
        <v>0</v>
      </c>
      <c r="AN32" s="91">
        <f t="shared" si="17"/>
        <v>0</v>
      </c>
      <c r="AO32" s="91">
        <f t="shared" si="17"/>
        <v>0</v>
      </c>
    </row>
    <row r="33" spans="1:41" ht="12.75">
      <c r="A33" s="13">
        <v>26</v>
      </c>
      <c r="B33" s="1" t="s">
        <v>26</v>
      </c>
      <c r="C33" s="101">
        <v>0</v>
      </c>
      <c r="D33" s="101">
        <v>0</v>
      </c>
      <c r="E33" s="87">
        <f t="shared" si="57"/>
        <v>0</v>
      </c>
      <c r="F33" s="101">
        <v>140000</v>
      </c>
      <c r="G33" s="101">
        <v>0</v>
      </c>
      <c r="H33" s="87">
        <f t="shared" si="58"/>
        <v>-140000</v>
      </c>
      <c r="I33" s="101"/>
      <c r="J33" s="101"/>
      <c r="K33" s="87">
        <f t="shared" si="59"/>
        <v>0</v>
      </c>
      <c r="L33" s="101"/>
      <c r="M33" s="101"/>
      <c r="N33" s="87">
        <f t="shared" si="60"/>
        <v>0</v>
      </c>
      <c r="O33" s="101"/>
      <c r="P33" s="101"/>
      <c r="Q33" s="87">
        <f t="shared" si="61"/>
        <v>0</v>
      </c>
      <c r="R33" s="101"/>
      <c r="S33" s="101"/>
      <c r="T33" s="87">
        <f t="shared" si="62"/>
        <v>0</v>
      </c>
      <c r="U33" s="91">
        <f t="shared" si="12"/>
        <v>140000</v>
      </c>
      <c r="V33" s="91">
        <f t="shared" si="12"/>
        <v>0</v>
      </c>
      <c r="W33" s="91">
        <f t="shared" si="43"/>
        <v>-140000</v>
      </c>
      <c r="X33" s="86"/>
      <c r="Y33" s="86"/>
      <c r="Z33" s="84">
        <f t="shared" si="21"/>
        <v>0</v>
      </c>
      <c r="AA33" s="91">
        <f t="shared" si="22"/>
        <v>0</v>
      </c>
      <c r="AB33" s="91">
        <f t="shared" si="22"/>
        <v>0</v>
      </c>
      <c r="AC33" s="91">
        <f t="shared" si="22"/>
        <v>0</v>
      </c>
      <c r="AD33" s="86"/>
      <c r="AE33" s="86"/>
      <c r="AF33" s="84">
        <f t="shared" si="23"/>
        <v>0</v>
      </c>
      <c r="AG33" s="86"/>
      <c r="AH33" s="86"/>
      <c r="AI33" s="84">
        <f t="shared" si="24"/>
        <v>0</v>
      </c>
      <c r="AJ33" s="91">
        <f t="shared" si="47"/>
        <v>0</v>
      </c>
      <c r="AK33" s="91">
        <f t="shared" si="47"/>
        <v>0</v>
      </c>
      <c r="AL33" s="91">
        <f t="shared" si="47"/>
        <v>0</v>
      </c>
      <c r="AM33" s="91">
        <f t="shared" si="17"/>
        <v>140000</v>
      </c>
      <c r="AN33" s="91">
        <f t="shared" si="17"/>
        <v>0</v>
      </c>
      <c r="AO33" s="91">
        <f t="shared" si="17"/>
        <v>-140000</v>
      </c>
    </row>
    <row r="34" spans="1:41" ht="12.75">
      <c r="A34" s="13">
        <v>27</v>
      </c>
      <c r="B34" s="1" t="s">
        <v>27</v>
      </c>
      <c r="C34" s="101">
        <v>0</v>
      </c>
      <c r="D34" s="101">
        <v>0</v>
      </c>
      <c r="E34" s="87">
        <f t="shared" si="57"/>
        <v>0</v>
      </c>
      <c r="F34" s="101">
        <v>981000</v>
      </c>
      <c r="G34" s="101">
        <v>981000</v>
      </c>
      <c r="H34" s="87">
        <f t="shared" si="58"/>
        <v>0</v>
      </c>
      <c r="I34" s="101"/>
      <c r="J34" s="101"/>
      <c r="K34" s="87">
        <f t="shared" si="59"/>
        <v>0</v>
      </c>
      <c r="L34" s="101"/>
      <c r="M34" s="101"/>
      <c r="N34" s="87">
        <f t="shared" si="60"/>
        <v>0</v>
      </c>
      <c r="O34" s="101"/>
      <c r="P34" s="101"/>
      <c r="Q34" s="87">
        <f t="shared" si="61"/>
        <v>0</v>
      </c>
      <c r="R34" s="101"/>
      <c r="S34" s="101"/>
      <c r="T34" s="87">
        <f t="shared" si="62"/>
        <v>0</v>
      </c>
      <c r="U34" s="91">
        <f t="shared" si="12"/>
        <v>981000</v>
      </c>
      <c r="V34" s="91">
        <f t="shared" si="12"/>
        <v>981000</v>
      </c>
      <c r="W34" s="91">
        <f t="shared" si="43"/>
        <v>0</v>
      </c>
      <c r="X34" s="86"/>
      <c r="Y34" s="86"/>
      <c r="Z34" s="84">
        <f t="shared" si="21"/>
        <v>0</v>
      </c>
      <c r="AA34" s="91">
        <f t="shared" si="22"/>
        <v>0</v>
      </c>
      <c r="AB34" s="91">
        <f t="shared" si="22"/>
        <v>0</v>
      </c>
      <c r="AC34" s="91">
        <f t="shared" si="22"/>
        <v>0</v>
      </c>
      <c r="AD34" s="86"/>
      <c r="AE34" s="86"/>
      <c r="AF34" s="84">
        <f t="shared" si="23"/>
        <v>0</v>
      </c>
      <c r="AG34" s="86"/>
      <c r="AH34" s="86"/>
      <c r="AI34" s="84">
        <f t="shared" si="24"/>
        <v>0</v>
      </c>
      <c r="AJ34" s="91">
        <f t="shared" si="47"/>
        <v>0</v>
      </c>
      <c r="AK34" s="91">
        <f t="shared" si="47"/>
        <v>0</v>
      </c>
      <c r="AL34" s="91">
        <f t="shared" si="47"/>
        <v>0</v>
      </c>
      <c r="AM34" s="91">
        <f t="shared" si="17"/>
        <v>981000</v>
      </c>
      <c r="AN34" s="91">
        <f t="shared" si="17"/>
        <v>981000</v>
      </c>
      <c r="AO34" s="91">
        <f t="shared" si="17"/>
        <v>0</v>
      </c>
    </row>
    <row r="35" spans="1:41" ht="12.75">
      <c r="A35" s="57">
        <v>28</v>
      </c>
      <c r="B35" s="58" t="s">
        <v>36</v>
      </c>
      <c r="C35" s="102">
        <f>SUM(C36:C38)</f>
        <v>0</v>
      </c>
      <c r="D35" s="102">
        <f>SUM(D36:D38)</f>
        <v>0</v>
      </c>
      <c r="E35" s="102">
        <f t="shared" si="26"/>
        <v>0</v>
      </c>
      <c r="F35" s="102">
        <f>SUM(F36:F38)</f>
        <v>600000</v>
      </c>
      <c r="G35" s="102">
        <f>SUM(G36:G38)</f>
        <v>0</v>
      </c>
      <c r="H35" s="102">
        <f t="shared" si="27"/>
        <v>-600000</v>
      </c>
      <c r="I35" s="102">
        <f>SUM(I36:I38)</f>
        <v>0</v>
      </c>
      <c r="J35" s="102">
        <f>SUM(J36:J38)</f>
        <v>0</v>
      </c>
      <c r="K35" s="102">
        <f t="shared" si="28"/>
        <v>0</v>
      </c>
      <c r="L35" s="102">
        <f>SUM(L36:L38)</f>
        <v>0</v>
      </c>
      <c r="M35" s="102">
        <f>SUM(M36:M38)</f>
        <v>0</v>
      </c>
      <c r="N35" s="102">
        <f t="shared" si="29"/>
        <v>0</v>
      </c>
      <c r="O35" s="102">
        <f>SUM(O36:O38)</f>
        <v>0</v>
      </c>
      <c r="P35" s="102">
        <f>SUM(P36:P38)</f>
        <v>0</v>
      </c>
      <c r="Q35" s="102">
        <f t="shared" si="30"/>
        <v>0</v>
      </c>
      <c r="R35" s="102">
        <f>SUM(R36:R38)</f>
        <v>0</v>
      </c>
      <c r="S35" s="102">
        <f>SUM(S36:S38)</f>
        <v>0</v>
      </c>
      <c r="T35" s="102">
        <f t="shared" si="31"/>
        <v>0</v>
      </c>
      <c r="U35" s="90">
        <f t="shared" si="12"/>
        <v>600000</v>
      </c>
      <c r="V35" s="90">
        <f t="shared" si="12"/>
        <v>0</v>
      </c>
      <c r="W35" s="90">
        <f t="shared" si="43"/>
        <v>-600000</v>
      </c>
      <c r="X35" s="88">
        <f t="shared" ref="X35:Y35" si="63">SUM(X36:X38)</f>
        <v>0</v>
      </c>
      <c r="Y35" s="88">
        <f t="shared" si="63"/>
        <v>0</v>
      </c>
      <c r="Z35" s="88">
        <f t="shared" si="21"/>
        <v>0</v>
      </c>
      <c r="AA35" s="90">
        <f t="shared" si="22"/>
        <v>0</v>
      </c>
      <c r="AB35" s="90">
        <f t="shared" si="22"/>
        <v>0</v>
      </c>
      <c r="AC35" s="90">
        <f t="shared" si="22"/>
        <v>0</v>
      </c>
      <c r="AD35" s="88">
        <f t="shared" ref="AD35:AE35" si="64">SUM(AD36:AD38)</f>
        <v>0</v>
      </c>
      <c r="AE35" s="88">
        <f t="shared" si="64"/>
        <v>0</v>
      </c>
      <c r="AF35" s="88">
        <f t="shared" si="23"/>
        <v>0</v>
      </c>
      <c r="AG35" s="88">
        <f t="shared" ref="AG35:AH35" si="65">SUM(AG36:AG38)</f>
        <v>0</v>
      </c>
      <c r="AH35" s="88">
        <f t="shared" si="65"/>
        <v>0</v>
      </c>
      <c r="AI35" s="88">
        <f t="shared" si="24"/>
        <v>0</v>
      </c>
      <c r="AJ35" s="90">
        <f t="shared" si="47"/>
        <v>0</v>
      </c>
      <c r="AK35" s="90">
        <f t="shared" si="47"/>
        <v>0</v>
      </c>
      <c r="AL35" s="90">
        <f t="shared" si="47"/>
        <v>0</v>
      </c>
      <c r="AM35" s="90">
        <f t="shared" si="17"/>
        <v>600000</v>
      </c>
      <c r="AN35" s="90">
        <f t="shared" si="17"/>
        <v>0</v>
      </c>
      <c r="AO35" s="90">
        <f t="shared" si="17"/>
        <v>-600000</v>
      </c>
    </row>
    <row r="36" spans="1:41" ht="12.75">
      <c r="A36" s="13">
        <v>29</v>
      </c>
      <c r="B36" s="15" t="s">
        <v>28</v>
      </c>
      <c r="C36" s="101">
        <v>0</v>
      </c>
      <c r="D36" s="101">
        <v>0</v>
      </c>
      <c r="E36" s="87">
        <f t="shared" ref="E36:E38" si="66">SUM(D36-C36)</f>
        <v>0</v>
      </c>
      <c r="F36" s="101">
        <v>0</v>
      </c>
      <c r="G36" s="101">
        <v>0</v>
      </c>
      <c r="H36" s="87">
        <f t="shared" ref="H36:H38" si="67">SUM(G36-F36)</f>
        <v>0</v>
      </c>
      <c r="I36" s="101"/>
      <c r="J36" s="101"/>
      <c r="K36" s="87">
        <f t="shared" ref="K36:K38" si="68">SUM(J36-I36)</f>
        <v>0</v>
      </c>
      <c r="L36" s="101"/>
      <c r="M36" s="101"/>
      <c r="N36" s="87">
        <f t="shared" ref="N36:N38" si="69">SUM(M36-L36)</f>
        <v>0</v>
      </c>
      <c r="O36" s="101"/>
      <c r="P36" s="101"/>
      <c r="Q36" s="87">
        <f t="shared" ref="Q36:Q38" si="70">SUM(P36-O36)</f>
        <v>0</v>
      </c>
      <c r="R36" s="101"/>
      <c r="S36" s="101"/>
      <c r="T36" s="87">
        <f t="shared" ref="T36:T38" si="71">SUM(S36-R36)</f>
        <v>0</v>
      </c>
      <c r="U36" s="91">
        <f t="shared" si="12"/>
        <v>0</v>
      </c>
      <c r="V36" s="91">
        <f t="shared" si="12"/>
        <v>0</v>
      </c>
      <c r="W36" s="91">
        <f t="shared" si="43"/>
        <v>0</v>
      </c>
      <c r="X36" s="86"/>
      <c r="Y36" s="86"/>
      <c r="Z36" s="84">
        <f t="shared" si="21"/>
        <v>0</v>
      </c>
      <c r="AA36" s="91">
        <f t="shared" si="22"/>
        <v>0</v>
      </c>
      <c r="AB36" s="91">
        <f t="shared" si="22"/>
        <v>0</v>
      </c>
      <c r="AC36" s="91">
        <f t="shared" si="22"/>
        <v>0</v>
      </c>
      <c r="AD36" s="86"/>
      <c r="AE36" s="86"/>
      <c r="AF36" s="84">
        <f t="shared" si="23"/>
        <v>0</v>
      </c>
      <c r="AG36" s="86"/>
      <c r="AH36" s="86"/>
      <c r="AI36" s="84">
        <f t="shared" si="24"/>
        <v>0</v>
      </c>
      <c r="AJ36" s="91">
        <f t="shared" si="47"/>
        <v>0</v>
      </c>
      <c r="AK36" s="91">
        <f t="shared" si="47"/>
        <v>0</v>
      </c>
      <c r="AL36" s="91">
        <f t="shared" si="47"/>
        <v>0</v>
      </c>
      <c r="AM36" s="91">
        <f t="shared" si="17"/>
        <v>0</v>
      </c>
      <c r="AN36" s="91">
        <f t="shared" si="17"/>
        <v>0</v>
      </c>
      <c r="AO36" s="91">
        <f t="shared" si="17"/>
        <v>0</v>
      </c>
    </row>
    <row r="37" spans="1:41" ht="12.75">
      <c r="A37" s="13">
        <v>30</v>
      </c>
      <c r="B37" s="15" t="s">
        <v>29</v>
      </c>
      <c r="C37" s="101">
        <v>0</v>
      </c>
      <c r="D37" s="101">
        <v>0</v>
      </c>
      <c r="E37" s="87">
        <f t="shared" si="66"/>
        <v>0</v>
      </c>
      <c r="F37" s="101">
        <v>0</v>
      </c>
      <c r="G37" s="101">
        <v>0</v>
      </c>
      <c r="H37" s="87">
        <f t="shared" si="67"/>
        <v>0</v>
      </c>
      <c r="I37" s="101"/>
      <c r="J37" s="101"/>
      <c r="K37" s="87">
        <f t="shared" si="68"/>
        <v>0</v>
      </c>
      <c r="L37" s="101"/>
      <c r="M37" s="101"/>
      <c r="N37" s="87">
        <f t="shared" si="69"/>
        <v>0</v>
      </c>
      <c r="O37" s="101"/>
      <c r="P37" s="101"/>
      <c r="Q37" s="87">
        <f t="shared" si="70"/>
        <v>0</v>
      </c>
      <c r="R37" s="101"/>
      <c r="S37" s="101"/>
      <c r="T37" s="87">
        <f t="shared" si="71"/>
        <v>0</v>
      </c>
      <c r="U37" s="91">
        <f t="shared" si="12"/>
        <v>0</v>
      </c>
      <c r="V37" s="91">
        <f t="shared" si="12"/>
        <v>0</v>
      </c>
      <c r="W37" s="91">
        <f t="shared" si="43"/>
        <v>0</v>
      </c>
      <c r="X37" s="86"/>
      <c r="Y37" s="86"/>
      <c r="Z37" s="84">
        <f t="shared" si="21"/>
        <v>0</v>
      </c>
      <c r="AA37" s="91">
        <f t="shared" si="22"/>
        <v>0</v>
      </c>
      <c r="AB37" s="91">
        <f t="shared" si="22"/>
        <v>0</v>
      </c>
      <c r="AC37" s="91">
        <f t="shared" si="22"/>
        <v>0</v>
      </c>
      <c r="AD37" s="86"/>
      <c r="AE37" s="86"/>
      <c r="AF37" s="84">
        <f t="shared" si="23"/>
        <v>0</v>
      </c>
      <c r="AG37" s="86"/>
      <c r="AH37" s="86"/>
      <c r="AI37" s="84">
        <f t="shared" si="24"/>
        <v>0</v>
      </c>
      <c r="AJ37" s="91">
        <f t="shared" si="47"/>
        <v>0</v>
      </c>
      <c r="AK37" s="91">
        <f t="shared" si="47"/>
        <v>0</v>
      </c>
      <c r="AL37" s="91">
        <f t="shared" si="47"/>
        <v>0</v>
      </c>
      <c r="AM37" s="91">
        <f t="shared" si="17"/>
        <v>0</v>
      </c>
      <c r="AN37" s="91">
        <f t="shared" si="17"/>
        <v>0</v>
      </c>
      <c r="AO37" s="91">
        <f t="shared" si="17"/>
        <v>0</v>
      </c>
    </row>
    <row r="38" spans="1:41" ht="12.75">
      <c r="A38" s="13">
        <v>31</v>
      </c>
      <c r="B38" s="15" t="s">
        <v>30</v>
      </c>
      <c r="C38" s="101">
        <v>0</v>
      </c>
      <c r="D38" s="101">
        <v>0</v>
      </c>
      <c r="E38" s="87">
        <f t="shared" si="66"/>
        <v>0</v>
      </c>
      <c r="F38" s="101">
        <v>600000</v>
      </c>
      <c r="G38" s="101">
        <v>0</v>
      </c>
      <c r="H38" s="87">
        <f t="shared" si="67"/>
        <v>-600000</v>
      </c>
      <c r="I38" s="101"/>
      <c r="J38" s="101"/>
      <c r="K38" s="87">
        <f t="shared" si="68"/>
        <v>0</v>
      </c>
      <c r="L38" s="101"/>
      <c r="M38" s="101"/>
      <c r="N38" s="87">
        <f t="shared" si="69"/>
        <v>0</v>
      </c>
      <c r="O38" s="101"/>
      <c r="P38" s="101"/>
      <c r="Q38" s="87">
        <f t="shared" si="70"/>
        <v>0</v>
      </c>
      <c r="R38" s="101"/>
      <c r="S38" s="101"/>
      <c r="T38" s="87">
        <f t="shared" si="71"/>
        <v>0</v>
      </c>
      <c r="U38" s="91">
        <f t="shared" si="12"/>
        <v>600000</v>
      </c>
      <c r="V38" s="91">
        <f t="shared" si="12"/>
        <v>0</v>
      </c>
      <c r="W38" s="91">
        <f t="shared" si="43"/>
        <v>-600000</v>
      </c>
      <c r="X38" s="86"/>
      <c r="Y38" s="86"/>
      <c r="Z38" s="84">
        <f t="shared" si="21"/>
        <v>0</v>
      </c>
      <c r="AA38" s="91">
        <f t="shared" si="22"/>
        <v>0</v>
      </c>
      <c r="AB38" s="91">
        <f t="shared" si="22"/>
        <v>0</v>
      </c>
      <c r="AC38" s="91">
        <f t="shared" si="22"/>
        <v>0</v>
      </c>
      <c r="AD38" s="86"/>
      <c r="AE38" s="86"/>
      <c r="AF38" s="84">
        <f t="shared" si="23"/>
        <v>0</v>
      </c>
      <c r="AG38" s="86"/>
      <c r="AH38" s="86"/>
      <c r="AI38" s="84">
        <f t="shared" si="24"/>
        <v>0</v>
      </c>
      <c r="AJ38" s="91">
        <f t="shared" si="47"/>
        <v>0</v>
      </c>
      <c r="AK38" s="91">
        <f t="shared" si="47"/>
        <v>0</v>
      </c>
      <c r="AL38" s="91">
        <f t="shared" si="47"/>
        <v>0</v>
      </c>
      <c r="AM38" s="91">
        <f t="shared" si="17"/>
        <v>600000</v>
      </c>
      <c r="AN38" s="91">
        <f t="shared" si="17"/>
        <v>0</v>
      </c>
      <c r="AO38" s="91">
        <f t="shared" si="17"/>
        <v>-600000</v>
      </c>
    </row>
    <row r="39" spans="1:41" ht="12.75">
      <c r="A39" s="57">
        <v>32</v>
      </c>
      <c r="B39" s="58" t="s">
        <v>37</v>
      </c>
      <c r="C39" s="102">
        <f>SUM(C40:C43)</f>
        <v>4300000</v>
      </c>
      <c r="D39" s="102">
        <f>SUM(D40:D43)</f>
        <v>0</v>
      </c>
      <c r="E39" s="102">
        <f t="shared" si="26"/>
        <v>-4300000</v>
      </c>
      <c r="F39" s="102">
        <f>SUM(F40:F43)</f>
        <v>13140000</v>
      </c>
      <c r="G39" s="102">
        <f>SUM(G40:G43)</f>
        <v>6770220</v>
      </c>
      <c r="H39" s="102">
        <f t="shared" si="27"/>
        <v>-6369780</v>
      </c>
      <c r="I39" s="102">
        <f>SUM(I40:I43)</f>
        <v>2000000</v>
      </c>
      <c r="J39" s="102">
        <f>SUM(J40:J43)</f>
        <v>165000</v>
      </c>
      <c r="K39" s="102">
        <f t="shared" si="28"/>
        <v>-1835000</v>
      </c>
      <c r="L39" s="102">
        <f>SUM(L40:L43)</f>
        <v>3000000</v>
      </c>
      <c r="M39" s="102">
        <f>SUM(M40:M43)</f>
        <v>643000</v>
      </c>
      <c r="N39" s="102">
        <f t="shared" si="29"/>
        <v>-2357000</v>
      </c>
      <c r="O39" s="102">
        <f>SUM(O40:O43)</f>
        <v>3000000</v>
      </c>
      <c r="P39" s="102">
        <f>SUM(P40:P43)</f>
        <v>801150</v>
      </c>
      <c r="Q39" s="102">
        <f t="shared" si="30"/>
        <v>-2198850</v>
      </c>
      <c r="R39" s="102">
        <f>SUM(R40:R43)</f>
        <v>5000000</v>
      </c>
      <c r="S39" s="102">
        <f>SUM(S40:S43)</f>
        <v>3071400</v>
      </c>
      <c r="T39" s="102">
        <f t="shared" si="31"/>
        <v>-1928600</v>
      </c>
      <c r="U39" s="90">
        <f t="shared" si="12"/>
        <v>30440000</v>
      </c>
      <c r="V39" s="90">
        <f t="shared" si="12"/>
        <v>11450770</v>
      </c>
      <c r="W39" s="90">
        <f t="shared" si="43"/>
        <v>-18989230</v>
      </c>
      <c r="X39" s="88">
        <f t="shared" ref="X39:Y39" si="72">SUM(X40:X43)</f>
        <v>0</v>
      </c>
      <c r="Y39" s="88">
        <f t="shared" si="72"/>
        <v>0</v>
      </c>
      <c r="Z39" s="88">
        <f t="shared" si="21"/>
        <v>0</v>
      </c>
      <c r="AA39" s="90">
        <f t="shared" si="22"/>
        <v>0</v>
      </c>
      <c r="AB39" s="90">
        <f t="shared" si="22"/>
        <v>0</v>
      </c>
      <c r="AC39" s="90">
        <f t="shared" si="22"/>
        <v>0</v>
      </c>
      <c r="AD39" s="88">
        <f t="shared" ref="AD39:AE39" si="73">SUM(AD40:AD43)</f>
        <v>0</v>
      </c>
      <c r="AE39" s="88">
        <f t="shared" si="73"/>
        <v>0</v>
      </c>
      <c r="AF39" s="88">
        <f t="shared" si="23"/>
        <v>0</v>
      </c>
      <c r="AG39" s="88">
        <f t="shared" ref="AG39:AH39" si="74">SUM(AG40:AG43)</f>
        <v>0</v>
      </c>
      <c r="AH39" s="88">
        <f t="shared" si="74"/>
        <v>0</v>
      </c>
      <c r="AI39" s="88">
        <f t="shared" si="24"/>
        <v>0</v>
      </c>
      <c r="AJ39" s="90">
        <f t="shared" si="47"/>
        <v>0</v>
      </c>
      <c r="AK39" s="90">
        <f t="shared" si="47"/>
        <v>0</v>
      </c>
      <c r="AL39" s="90">
        <f t="shared" si="47"/>
        <v>0</v>
      </c>
      <c r="AM39" s="90">
        <f t="shared" si="17"/>
        <v>30440000</v>
      </c>
      <c r="AN39" s="90">
        <f t="shared" si="17"/>
        <v>11450770</v>
      </c>
      <c r="AO39" s="90">
        <f t="shared" si="17"/>
        <v>-18989230</v>
      </c>
    </row>
    <row r="40" spans="1:41" ht="12.75">
      <c r="A40" s="13">
        <v>33</v>
      </c>
      <c r="B40" s="1" t="s">
        <v>31</v>
      </c>
      <c r="C40" s="101">
        <v>2050000</v>
      </c>
      <c r="D40" s="101">
        <v>0</v>
      </c>
      <c r="E40" s="87">
        <f t="shared" ref="E40:E43" si="75">SUM(D40-C40)</f>
        <v>-2050000</v>
      </c>
      <c r="F40" s="101">
        <v>2000000</v>
      </c>
      <c r="G40" s="101">
        <v>358000</v>
      </c>
      <c r="H40" s="87">
        <f t="shared" ref="H40:H43" si="76">SUM(G40-F40)</f>
        <v>-1642000</v>
      </c>
      <c r="I40" s="101"/>
      <c r="J40" s="101"/>
      <c r="K40" s="87">
        <f t="shared" ref="K40:K43" si="77">SUM(J40-I40)</f>
        <v>0</v>
      </c>
      <c r="L40" s="101"/>
      <c r="M40" s="101"/>
      <c r="N40" s="87">
        <f t="shared" ref="N40:N43" si="78">SUM(M40-L40)</f>
        <v>0</v>
      </c>
      <c r="O40" s="101"/>
      <c r="P40" s="101"/>
      <c r="Q40" s="87">
        <f t="shared" ref="Q40:Q43" si="79">SUM(P40-O40)</f>
        <v>0</v>
      </c>
      <c r="R40" s="101"/>
      <c r="S40" s="101"/>
      <c r="T40" s="87">
        <f t="shared" ref="T40:T43" si="80">SUM(S40-R40)</f>
        <v>0</v>
      </c>
      <c r="U40" s="91">
        <f t="shared" si="12"/>
        <v>4050000</v>
      </c>
      <c r="V40" s="91">
        <f t="shared" si="12"/>
        <v>358000</v>
      </c>
      <c r="W40" s="91">
        <f t="shared" si="43"/>
        <v>-3692000</v>
      </c>
      <c r="X40" s="86"/>
      <c r="Y40" s="86"/>
      <c r="Z40" s="84">
        <f t="shared" si="21"/>
        <v>0</v>
      </c>
      <c r="AA40" s="91">
        <f t="shared" si="22"/>
        <v>0</v>
      </c>
      <c r="AB40" s="91">
        <f t="shared" si="22"/>
        <v>0</v>
      </c>
      <c r="AC40" s="91">
        <f t="shared" si="22"/>
        <v>0</v>
      </c>
      <c r="AD40" s="86"/>
      <c r="AE40" s="86"/>
      <c r="AF40" s="84">
        <f t="shared" si="23"/>
        <v>0</v>
      </c>
      <c r="AG40" s="86"/>
      <c r="AH40" s="86"/>
      <c r="AI40" s="84">
        <f t="shared" si="24"/>
        <v>0</v>
      </c>
      <c r="AJ40" s="91">
        <f t="shared" si="47"/>
        <v>0</v>
      </c>
      <c r="AK40" s="91">
        <f t="shared" si="47"/>
        <v>0</v>
      </c>
      <c r="AL40" s="91">
        <f t="shared" si="47"/>
        <v>0</v>
      </c>
      <c r="AM40" s="91">
        <f t="shared" si="17"/>
        <v>4050000</v>
      </c>
      <c r="AN40" s="91">
        <f t="shared" si="17"/>
        <v>358000</v>
      </c>
      <c r="AO40" s="91">
        <f t="shared" si="17"/>
        <v>-3692000</v>
      </c>
    </row>
    <row r="41" spans="1:41" ht="12.75">
      <c r="A41" s="13">
        <v>34</v>
      </c>
      <c r="B41" s="1" t="s">
        <v>32</v>
      </c>
      <c r="C41" s="101">
        <v>2000000</v>
      </c>
      <c r="D41" s="101">
        <v>0</v>
      </c>
      <c r="E41" s="87">
        <f t="shared" si="75"/>
        <v>-2000000</v>
      </c>
      <c r="F41" s="101">
        <v>5000000</v>
      </c>
      <c r="G41" s="101">
        <v>450000</v>
      </c>
      <c r="H41" s="87">
        <f t="shared" si="76"/>
        <v>-4550000</v>
      </c>
      <c r="I41" s="101"/>
      <c r="J41" s="101"/>
      <c r="K41" s="87">
        <f t="shared" si="77"/>
        <v>0</v>
      </c>
      <c r="L41" s="101"/>
      <c r="M41" s="101"/>
      <c r="N41" s="87">
        <f t="shared" si="78"/>
        <v>0</v>
      </c>
      <c r="O41" s="101"/>
      <c r="P41" s="101"/>
      <c r="Q41" s="87">
        <f t="shared" si="79"/>
        <v>0</v>
      </c>
      <c r="R41" s="101"/>
      <c r="S41" s="101"/>
      <c r="T41" s="87">
        <f t="shared" si="80"/>
        <v>0</v>
      </c>
      <c r="U41" s="91">
        <f t="shared" si="12"/>
        <v>7000000</v>
      </c>
      <c r="V41" s="91">
        <f t="shared" si="12"/>
        <v>450000</v>
      </c>
      <c r="W41" s="91">
        <f t="shared" si="43"/>
        <v>-6550000</v>
      </c>
      <c r="X41" s="86"/>
      <c r="Y41" s="86"/>
      <c r="Z41" s="84">
        <f t="shared" si="21"/>
        <v>0</v>
      </c>
      <c r="AA41" s="91">
        <f t="shared" si="22"/>
        <v>0</v>
      </c>
      <c r="AB41" s="91">
        <f t="shared" si="22"/>
        <v>0</v>
      </c>
      <c r="AC41" s="91">
        <f t="shared" si="22"/>
        <v>0</v>
      </c>
      <c r="AD41" s="86"/>
      <c r="AE41" s="86"/>
      <c r="AF41" s="84">
        <f t="shared" si="23"/>
        <v>0</v>
      </c>
      <c r="AG41" s="86"/>
      <c r="AH41" s="86"/>
      <c r="AI41" s="84">
        <f t="shared" si="24"/>
        <v>0</v>
      </c>
      <c r="AJ41" s="91">
        <f t="shared" si="47"/>
        <v>0</v>
      </c>
      <c r="AK41" s="91">
        <f t="shared" si="47"/>
        <v>0</v>
      </c>
      <c r="AL41" s="91">
        <f t="shared" si="47"/>
        <v>0</v>
      </c>
      <c r="AM41" s="91">
        <f t="shared" si="17"/>
        <v>7000000</v>
      </c>
      <c r="AN41" s="91">
        <f t="shared" si="17"/>
        <v>450000</v>
      </c>
      <c r="AO41" s="91">
        <f t="shared" si="17"/>
        <v>-6550000</v>
      </c>
    </row>
    <row r="42" spans="1:41" ht="12.75">
      <c r="A42" s="13">
        <v>35</v>
      </c>
      <c r="B42" s="1" t="s">
        <v>41</v>
      </c>
      <c r="C42" s="101">
        <v>0</v>
      </c>
      <c r="D42" s="101">
        <v>0</v>
      </c>
      <c r="E42" s="87">
        <f t="shared" si="75"/>
        <v>0</v>
      </c>
      <c r="F42" s="101"/>
      <c r="G42" s="101">
        <v>0</v>
      </c>
      <c r="H42" s="87">
        <f t="shared" si="76"/>
        <v>0</v>
      </c>
      <c r="I42" s="101"/>
      <c r="J42" s="101"/>
      <c r="K42" s="87">
        <f t="shared" si="77"/>
        <v>0</v>
      </c>
      <c r="L42" s="101"/>
      <c r="M42" s="101"/>
      <c r="N42" s="87">
        <f t="shared" si="78"/>
        <v>0</v>
      </c>
      <c r="O42" s="101"/>
      <c r="P42" s="101"/>
      <c r="Q42" s="87">
        <f t="shared" si="79"/>
        <v>0</v>
      </c>
      <c r="R42" s="101"/>
      <c r="S42" s="101"/>
      <c r="T42" s="87">
        <f t="shared" si="80"/>
        <v>0</v>
      </c>
      <c r="U42" s="91">
        <f t="shared" si="12"/>
        <v>0</v>
      </c>
      <c r="V42" s="91">
        <f t="shared" si="12"/>
        <v>0</v>
      </c>
      <c r="W42" s="91">
        <f t="shared" si="43"/>
        <v>0</v>
      </c>
      <c r="X42" s="86"/>
      <c r="Y42" s="86"/>
      <c r="Z42" s="84">
        <f t="shared" si="21"/>
        <v>0</v>
      </c>
      <c r="AA42" s="91">
        <f t="shared" si="22"/>
        <v>0</v>
      </c>
      <c r="AB42" s="91">
        <f t="shared" si="22"/>
        <v>0</v>
      </c>
      <c r="AC42" s="91">
        <f t="shared" si="22"/>
        <v>0</v>
      </c>
      <c r="AD42" s="86"/>
      <c r="AE42" s="86"/>
      <c r="AF42" s="84">
        <f t="shared" si="23"/>
        <v>0</v>
      </c>
      <c r="AG42" s="86"/>
      <c r="AH42" s="86"/>
      <c r="AI42" s="84">
        <f t="shared" si="24"/>
        <v>0</v>
      </c>
      <c r="AJ42" s="91">
        <f t="shared" si="47"/>
        <v>0</v>
      </c>
      <c r="AK42" s="91">
        <f t="shared" si="47"/>
        <v>0</v>
      </c>
      <c r="AL42" s="91">
        <f t="shared" si="47"/>
        <v>0</v>
      </c>
      <c r="AM42" s="91">
        <f t="shared" si="17"/>
        <v>0</v>
      </c>
      <c r="AN42" s="91">
        <f t="shared" si="17"/>
        <v>0</v>
      </c>
      <c r="AO42" s="91">
        <f t="shared" si="17"/>
        <v>0</v>
      </c>
    </row>
    <row r="43" spans="1:41" ht="12.75">
      <c r="A43" s="13">
        <v>36</v>
      </c>
      <c r="B43" s="15" t="s">
        <v>33</v>
      </c>
      <c r="C43" s="101">
        <v>250000</v>
      </c>
      <c r="D43" s="101">
        <v>0</v>
      </c>
      <c r="E43" s="87">
        <f t="shared" si="75"/>
        <v>-250000</v>
      </c>
      <c r="F43" s="101">
        <v>6140000</v>
      </c>
      <c r="G43" s="101">
        <v>5962220</v>
      </c>
      <c r="H43" s="87">
        <f t="shared" si="76"/>
        <v>-177780</v>
      </c>
      <c r="I43" s="101">
        <v>2000000</v>
      </c>
      <c r="J43" s="101">
        <v>165000</v>
      </c>
      <c r="K43" s="87">
        <f t="shared" si="77"/>
        <v>-1835000</v>
      </c>
      <c r="L43" s="101">
        <v>3000000</v>
      </c>
      <c r="M43" s="101">
        <v>643000</v>
      </c>
      <c r="N43" s="87">
        <f t="shared" si="78"/>
        <v>-2357000</v>
      </c>
      <c r="O43" s="101">
        <v>3000000</v>
      </c>
      <c r="P43" s="101">
        <v>801150</v>
      </c>
      <c r="Q43" s="87">
        <f t="shared" si="79"/>
        <v>-2198850</v>
      </c>
      <c r="R43" s="101">
        <v>5000000</v>
      </c>
      <c r="S43" s="101">
        <v>3071400</v>
      </c>
      <c r="T43" s="87">
        <f t="shared" si="80"/>
        <v>-1928600</v>
      </c>
      <c r="U43" s="91">
        <f t="shared" si="12"/>
        <v>19390000</v>
      </c>
      <c r="V43" s="91">
        <f t="shared" si="12"/>
        <v>10642770</v>
      </c>
      <c r="W43" s="91">
        <f t="shared" si="43"/>
        <v>-8747230</v>
      </c>
      <c r="X43" s="89"/>
      <c r="Y43" s="89"/>
      <c r="Z43" s="84">
        <f t="shared" si="21"/>
        <v>0</v>
      </c>
      <c r="AA43" s="91">
        <f t="shared" si="22"/>
        <v>0</v>
      </c>
      <c r="AB43" s="91">
        <f t="shared" si="22"/>
        <v>0</v>
      </c>
      <c r="AC43" s="91">
        <f t="shared" si="22"/>
        <v>0</v>
      </c>
      <c r="AD43" s="89"/>
      <c r="AE43" s="89"/>
      <c r="AF43" s="84">
        <f t="shared" si="23"/>
        <v>0</v>
      </c>
      <c r="AG43" s="89"/>
      <c r="AH43" s="89"/>
      <c r="AI43" s="84">
        <f t="shared" si="24"/>
        <v>0</v>
      </c>
      <c r="AJ43" s="91">
        <f t="shared" si="47"/>
        <v>0</v>
      </c>
      <c r="AK43" s="91">
        <f t="shared" si="47"/>
        <v>0</v>
      </c>
      <c r="AL43" s="91">
        <f t="shared" si="47"/>
        <v>0</v>
      </c>
      <c r="AM43" s="91">
        <f t="shared" si="17"/>
        <v>19390000</v>
      </c>
      <c r="AN43" s="91">
        <f t="shared" si="17"/>
        <v>10642770</v>
      </c>
      <c r="AO43" s="91">
        <f t="shared" si="17"/>
        <v>-8747230</v>
      </c>
    </row>
    <row r="44" spans="1:41" ht="12.75">
      <c r="A44" s="57">
        <v>37</v>
      </c>
      <c r="B44" s="58" t="s">
        <v>38</v>
      </c>
      <c r="C44" s="102">
        <f>SUM(C45:C47)</f>
        <v>708000</v>
      </c>
      <c r="D44" s="102">
        <f>SUM(D45:D47)</f>
        <v>354000</v>
      </c>
      <c r="E44" s="102">
        <f t="shared" si="26"/>
        <v>-354000</v>
      </c>
      <c r="F44" s="102">
        <f>SUM(F45:F47)</f>
        <v>3510000</v>
      </c>
      <c r="G44" s="102">
        <f>SUM(G45:G47)</f>
        <v>3262000</v>
      </c>
      <c r="H44" s="102">
        <f t="shared" si="27"/>
        <v>-248000</v>
      </c>
      <c r="I44" s="102">
        <f>SUM(I45:I47)</f>
        <v>0</v>
      </c>
      <c r="J44" s="102">
        <f>SUM(J45:J47)</f>
        <v>0</v>
      </c>
      <c r="K44" s="102">
        <f t="shared" si="28"/>
        <v>0</v>
      </c>
      <c r="L44" s="102">
        <f>SUM(L45:L47)</f>
        <v>0</v>
      </c>
      <c r="M44" s="102">
        <f>SUM(M45:M47)</f>
        <v>0</v>
      </c>
      <c r="N44" s="102">
        <f t="shared" si="29"/>
        <v>0</v>
      </c>
      <c r="O44" s="102">
        <f>SUM(O45:O47)</f>
        <v>0</v>
      </c>
      <c r="P44" s="102">
        <f>SUM(P45:P47)</f>
        <v>0</v>
      </c>
      <c r="Q44" s="102">
        <f t="shared" si="30"/>
        <v>0</v>
      </c>
      <c r="R44" s="102">
        <f>SUM(R45:R47)</f>
        <v>0</v>
      </c>
      <c r="S44" s="102">
        <f>SUM(S45:S47)</f>
        <v>0</v>
      </c>
      <c r="T44" s="102">
        <f t="shared" si="31"/>
        <v>0</v>
      </c>
      <c r="U44" s="90">
        <f t="shared" si="12"/>
        <v>4218000</v>
      </c>
      <c r="V44" s="90">
        <f t="shared" si="12"/>
        <v>3616000</v>
      </c>
      <c r="W44" s="90">
        <f t="shared" si="43"/>
        <v>-602000</v>
      </c>
      <c r="X44" s="88">
        <f t="shared" ref="X44:Y44" si="81">SUM(X45:X47)</f>
        <v>0</v>
      </c>
      <c r="Y44" s="88">
        <f t="shared" si="81"/>
        <v>0</v>
      </c>
      <c r="Z44" s="88">
        <f t="shared" si="21"/>
        <v>0</v>
      </c>
      <c r="AA44" s="90">
        <f t="shared" si="22"/>
        <v>0</v>
      </c>
      <c r="AB44" s="90">
        <f t="shared" si="22"/>
        <v>0</v>
      </c>
      <c r="AC44" s="90">
        <f t="shared" si="22"/>
        <v>0</v>
      </c>
      <c r="AD44" s="88">
        <f t="shared" ref="AD44:AE44" si="82">SUM(AD45:AD47)</f>
        <v>0</v>
      </c>
      <c r="AE44" s="88">
        <f t="shared" si="82"/>
        <v>0</v>
      </c>
      <c r="AF44" s="88">
        <f t="shared" si="23"/>
        <v>0</v>
      </c>
      <c r="AG44" s="88">
        <f t="shared" ref="AG44:AH44" si="83">SUM(AG45:AG47)</f>
        <v>0</v>
      </c>
      <c r="AH44" s="88">
        <f t="shared" si="83"/>
        <v>0</v>
      </c>
      <c r="AI44" s="88">
        <f t="shared" si="24"/>
        <v>0</v>
      </c>
      <c r="AJ44" s="90">
        <f t="shared" si="47"/>
        <v>0</v>
      </c>
      <c r="AK44" s="90">
        <f t="shared" si="47"/>
        <v>0</v>
      </c>
      <c r="AL44" s="90">
        <f t="shared" si="47"/>
        <v>0</v>
      </c>
      <c r="AM44" s="90">
        <f t="shared" si="17"/>
        <v>4218000</v>
      </c>
      <c r="AN44" s="90">
        <f t="shared" si="17"/>
        <v>3616000</v>
      </c>
      <c r="AO44" s="90">
        <f t="shared" si="17"/>
        <v>-602000</v>
      </c>
    </row>
    <row r="45" spans="1:41" ht="12.75">
      <c r="A45" s="13">
        <v>38</v>
      </c>
      <c r="B45" s="15" t="s">
        <v>40</v>
      </c>
      <c r="C45" s="101">
        <v>0</v>
      </c>
      <c r="D45" s="101">
        <v>0</v>
      </c>
      <c r="E45" s="87">
        <f t="shared" ref="E45:E47" si="84">SUM(D45-C45)</f>
        <v>0</v>
      </c>
      <c r="F45" s="101">
        <v>0</v>
      </c>
      <c r="G45" s="101">
        <v>0</v>
      </c>
      <c r="H45" s="87">
        <f t="shared" ref="H45:H47" si="85">SUM(G45-F45)</f>
        <v>0</v>
      </c>
      <c r="I45" s="101"/>
      <c r="J45" s="101"/>
      <c r="K45" s="87">
        <f t="shared" ref="K45:K47" si="86">SUM(J45-I45)</f>
        <v>0</v>
      </c>
      <c r="L45" s="101"/>
      <c r="M45" s="101"/>
      <c r="N45" s="87">
        <f t="shared" ref="N45:N47" si="87">SUM(M45-L45)</f>
        <v>0</v>
      </c>
      <c r="O45" s="101"/>
      <c r="P45" s="101"/>
      <c r="Q45" s="87">
        <f t="shared" ref="Q45:Q47" si="88">SUM(P45-O45)</f>
        <v>0</v>
      </c>
      <c r="R45" s="101"/>
      <c r="S45" s="101"/>
      <c r="T45" s="87">
        <f t="shared" ref="T45:T47" si="89">SUM(S45-R45)</f>
        <v>0</v>
      </c>
      <c r="U45" s="91">
        <f t="shared" si="12"/>
        <v>0</v>
      </c>
      <c r="V45" s="91">
        <f t="shared" si="12"/>
        <v>0</v>
      </c>
      <c r="W45" s="91">
        <f t="shared" si="43"/>
        <v>0</v>
      </c>
      <c r="X45" s="86"/>
      <c r="Y45" s="86"/>
      <c r="Z45" s="84">
        <f t="shared" si="21"/>
        <v>0</v>
      </c>
      <c r="AA45" s="91">
        <f t="shared" si="22"/>
        <v>0</v>
      </c>
      <c r="AB45" s="91">
        <f t="shared" si="22"/>
        <v>0</v>
      </c>
      <c r="AC45" s="91">
        <f t="shared" si="22"/>
        <v>0</v>
      </c>
      <c r="AD45" s="86"/>
      <c r="AE45" s="86"/>
      <c r="AF45" s="84">
        <f t="shared" si="23"/>
        <v>0</v>
      </c>
      <c r="AG45" s="86"/>
      <c r="AH45" s="86"/>
      <c r="AI45" s="84">
        <f t="shared" si="24"/>
        <v>0</v>
      </c>
      <c r="AJ45" s="91">
        <f t="shared" si="47"/>
        <v>0</v>
      </c>
      <c r="AK45" s="91">
        <f t="shared" si="47"/>
        <v>0</v>
      </c>
      <c r="AL45" s="91">
        <f t="shared" si="47"/>
        <v>0</v>
      </c>
      <c r="AM45" s="91">
        <f t="shared" si="17"/>
        <v>0</v>
      </c>
      <c r="AN45" s="91">
        <f t="shared" si="17"/>
        <v>0</v>
      </c>
      <c r="AO45" s="91">
        <f t="shared" si="17"/>
        <v>0</v>
      </c>
    </row>
    <row r="46" spans="1:41" ht="12.75">
      <c r="A46" s="13">
        <v>39</v>
      </c>
      <c r="B46" s="15" t="s">
        <v>39</v>
      </c>
      <c r="C46" s="101">
        <v>708000</v>
      </c>
      <c r="D46" s="101">
        <v>354000</v>
      </c>
      <c r="E46" s="87">
        <f t="shared" si="84"/>
        <v>-354000</v>
      </c>
      <c r="F46" s="101">
        <v>3510000</v>
      </c>
      <c r="G46" s="101">
        <v>3262000</v>
      </c>
      <c r="H46" s="87">
        <f t="shared" si="85"/>
        <v>-248000</v>
      </c>
      <c r="I46" s="101"/>
      <c r="J46" s="101"/>
      <c r="K46" s="87">
        <f t="shared" si="86"/>
        <v>0</v>
      </c>
      <c r="L46" s="101"/>
      <c r="M46" s="101"/>
      <c r="N46" s="87">
        <f t="shared" si="87"/>
        <v>0</v>
      </c>
      <c r="O46" s="101"/>
      <c r="P46" s="101"/>
      <c r="Q46" s="87">
        <f t="shared" si="88"/>
        <v>0</v>
      </c>
      <c r="R46" s="101"/>
      <c r="S46" s="101"/>
      <c r="T46" s="87">
        <f t="shared" si="89"/>
        <v>0</v>
      </c>
      <c r="U46" s="91">
        <f t="shared" si="12"/>
        <v>4218000</v>
      </c>
      <c r="V46" s="91">
        <f t="shared" si="12"/>
        <v>3616000</v>
      </c>
      <c r="W46" s="91">
        <f t="shared" si="43"/>
        <v>-602000</v>
      </c>
      <c r="X46" s="86"/>
      <c r="Y46" s="86"/>
      <c r="Z46" s="84">
        <f t="shared" si="21"/>
        <v>0</v>
      </c>
      <c r="AA46" s="91">
        <f t="shared" si="22"/>
        <v>0</v>
      </c>
      <c r="AB46" s="91">
        <f t="shared" si="22"/>
        <v>0</v>
      </c>
      <c r="AC46" s="91">
        <f t="shared" si="22"/>
        <v>0</v>
      </c>
      <c r="AD46" s="86"/>
      <c r="AE46" s="86"/>
      <c r="AF46" s="84">
        <f t="shared" si="23"/>
        <v>0</v>
      </c>
      <c r="AG46" s="86"/>
      <c r="AH46" s="86"/>
      <c r="AI46" s="84">
        <f t="shared" si="24"/>
        <v>0</v>
      </c>
      <c r="AJ46" s="91">
        <f t="shared" si="47"/>
        <v>0</v>
      </c>
      <c r="AK46" s="91">
        <f t="shared" si="47"/>
        <v>0</v>
      </c>
      <c r="AL46" s="91">
        <f t="shared" si="47"/>
        <v>0</v>
      </c>
      <c r="AM46" s="91">
        <f t="shared" si="17"/>
        <v>4218000</v>
      </c>
      <c r="AN46" s="91">
        <f t="shared" si="17"/>
        <v>3616000</v>
      </c>
      <c r="AO46" s="91">
        <f t="shared" si="17"/>
        <v>-602000</v>
      </c>
    </row>
    <row r="47" spans="1:41" ht="12.75">
      <c r="A47" s="13">
        <v>40</v>
      </c>
      <c r="B47" s="15" t="s">
        <v>42</v>
      </c>
      <c r="C47" s="101">
        <v>0</v>
      </c>
      <c r="D47" s="101">
        <v>0</v>
      </c>
      <c r="E47" s="87">
        <f t="shared" si="84"/>
        <v>0</v>
      </c>
      <c r="F47" s="101">
        <v>0</v>
      </c>
      <c r="G47" s="101">
        <v>0</v>
      </c>
      <c r="H47" s="87">
        <f t="shared" si="85"/>
        <v>0</v>
      </c>
      <c r="I47" s="101"/>
      <c r="J47" s="101"/>
      <c r="K47" s="87">
        <f t="shared" si="86"/>
        <v>0</v>
      </c>
      <c r="L47" s="101"/>
      <c r="M47" s="101"/>
      <c r="N47" s="87">
        <f t="shared" si="87"/>
        <v>0</v>
      </c>
      <c r="O47" s="101"/>
      <c r="P47" s="101"/>
      <c r="Q47" s="87">
        <f t="shared" si="88"/>
        <v>0</v>
      </c>
      <c r="R47" s="101"/>
      <c r="S47" s="101"/>
      <c r="T47" s="87">
        <f t="shared" si="89"/>
        <v>0</v>
      </c>
      <c r="U47" s="91">
        <f t="shared" si="12"/>
        <v>0</v>
      </c>
      <c r="V47" s="91">
        <f t="shared" si="12"/>
        <v>0</v>
      </c>
      <c r="W47" s="91">
        <f t="shared" si="43"/>
        <v>0</v>
      </c>
      <c r="X47" s="86"/>
      <c r="Y47" s="86"/>
      <c r="Z47" s="84">
        <f t="shared" si="21"/>
        <v>0</v>
      </c>
      <c r="AA47" s="91">
        <f t="shared" si="22"/>
        <v>0</v>
      </c>
      <c r="AB47" s="91">
        <f t="shared" si="22"/>
        <v>0</v>
      </c>
      <c r="AC47" s="91">
        <f t="shared" si="22"/>
        <v>0</v>
      </c>
      <c r="AD47" s="86"/>
      <c r="AE47" s="86"/>
      <c r="AF47" s="84">
        <f t="shared" si="23"/>
        <v>0</v>
      </c>
      <c r="AG47" s="86"/>
      <c r="AH47" s="86"/>
      <c r="AI47" s="84">
        <f t="shared" si="24"/>
        <v>0</v>
      </c>
      <c r="AJ47" s="91">
        <f t="shared" si="47"/>
        <v>0</v>
      </c>
      <c r="AK47" s="91">
        <f t="shared" si="47"/>
        <v>0</v>
      </c>
      <c r="AL47" s="91">
        <f t="shared" si="47"/>
        <v>0</v>
      </c>
      <c r="AM47" s="91">
        <f t="shared" si="17"/>
        <v>0</v>
      </c>
      <c r="AN47" s="91">
        <f t="shared" si="17"/>
        <v>0</v>
      </c>
      <c r="AO47" s="91">
        <f t="shared" si="17"/>
        <v>0</v>
      </c>
    </row>
    <row r="48" spans="1:41" ht="12.75">
      <c r="A48" s="57">
        <v>41</v>
      </c>
      <c r="B48" s="58" t="s">
        <v>43</v>
      </c>
      <c r="C48" s="102">
        <f>SUM(C49:C57)</f>
        <v>2000000</v>
      </c>
      <c r="D48" s="102">
        <f>SUM(D49:D57)</f>
        <v>0</v>
      </c>
      <c r="E48" s="102">
        <f t="shared" si="26"/>
        <v>-2000000</v>
      </c>
      <c r="F48" s="102">
        <f>SUM(F49:F57)</f>
        <v>150555300</v>
      </c>
      <c r="G48" s="102">
        <f>SUM(G49:G57)</f>
        <v>95944799</v>
      </c>
      <c r="H48" s="102">
        <f t="shared" si="27"/>
        <v>-54610501</v>
      </c>
      <c r="I48" s="102">
        <f>SUM(I49:I57)</f>
        <v>0</v>
      </c>
      <c r="J48" s="102">
        <f>SUM(J49:J57)</f>
        <v>0</v>
      </c>
      <c r="K48" s="102">
        <f t="shared" si="28"/>
        <v>0</v>
      </c>
      <c r="L48" s="102">
        <f>SUM(L49:L57)</f>
        <v>0</v>
      </c>
      <c r="M48" s="102">
        <f>SUM(M49:M57)</f>
        <v>0</v>
      </c>
      <c r="N48" s="102">
        <f t="shared" si="29"/>
        <v>0</v>
      </c>
      <c r="O48" s="102">
        <f>SUM(O49:O57)</f>
        <v>0</v>
      </c>
      <c r="P48" s="102">
        <f>SUM(P49:P57)</f>
        <v>0</v>
      </c>
      <c r="Q48" s="102">
        <f t="shared" si="30"/>
        <v>0</v>
      </c>
      <c r="R48" s="102">
        <f>SUM(R49:R57)</f>
        <v>0</v>
      </c>
      <c r="S48" s="102">
        <f>SUM(S49:S57)</f>
        <v>0</v>
      </c>
      <c r="T48" s="102">
        <f t="shared" si="31"/>
        <v>0</v>
      </c>
      <c r="U48" s="90">
        <f t="shared" si="12"/>
        <v>152555300</v>
      </c>
      <c r="V48" s="90">
        <f t="shared" si="12"/>
        <v>95944799</v>
      </c>
      <c r="W48" s="90">
        <f t="shared" si="43"/>
        <v>-56610501</v>
      </c>
      <c r="X48" s="88">
        <f t="shared" ref="X48:Y48" si="90">SUM(X49:X57)</f>
        <v>0</v>
      </c>
      <c r="Y48" s="88">
        <f t="shared" si="90"/>
        <v>0</v>
      </c>
      <c r="Z48" s="88">
        <f t="shared" si="21"/>
        <v>0</v>
      </c>
      <c r="AA48" s="90">
        <f t="shared" si="22"/>
        <v>0</v>
      </c>
      <c r="AB48" s="90">
        <f t="shared" si="22"/>
        <v>0</v>
      </c>
      <c r="AC48" s="90">
        <f t="shared" si="22"/>
        <v>0</v>
      </c>
      <c r="AD48" s="88">
        <f t="shared" ref="AD48:AE48" si="91">SUM(AD49:AD57)</f>
        <v>73961200</v>
      </c>
      <c r="AE48" s="88">
        <f t="shared" si="91"/>
        <v>40150000</v>
      </c>
      <c r="AF48" s="88">
        <f t="shared" si="23"/>
        <v>-33811200</v>
      </c>
      <c r="AG48" s="88">
        <f t="shared" ref="AG48:AH48" si="92">SUM(AG49:AG57)</f>
        <v>24812200</v>
      </c>
      <c r="AH48" s="88">
        <f t="shared" si="92"/>
        <v>11950000</v>
      </c>
      <c r="AI48" s="88">
        <f t="shared" si="24"/>
        <v>-12862200</v>
      </c>
      <c r="AJ48" s="90">
        <f t="shared" si="47"/>
        <v>98773400</v>
      </c>
      <c r="AK48" s="90">
        <f t="shared" si="47"/>
        <v>52100000</v>
      </c>
      <c r="AL48" s="90">
        <f t="shared" si="47"/>
        <v>-46673400</v>
      </c>
      <c r="AM48" s="90">
        <f t="shared" si="17"/>
        <v>251328700</v>
      </c>
      <c r="AN48" s="90">
        <f t="shared" si="17"/>
        <v>148044799</v>
      </c>
      <c r="AO48" s="90">
        <f t="shared" si="17"/>
        <v>-103283901</v>
      </c>
    </row>
    <row r="49" spans="1:41" ht="12.75">
      <c r="A49" s="13">
        <v>42</v>
      </c>
      <c r="B49" s="1" t="s">
        <v>74</v>
      </c>
      <c r="C49" s="101">
        <v>2000000</v>
      </c>
      <c r="D49" s="101">
        <v>0</v>
      </c>
      <c r="E49" s="87">
        <f t="shared" ref="E49:E57" si="93">SUM(D49-C49)</f>
        <v>-2000000</v>
      </c>
      <c r="F49" s="101">
        <v>149036800</v>
      </c>
      <c r="G49" s="101">
        <v>94817830</v>
      </c>
      <c r="H49" s="87">
        <f t="shared" ref="H49:H57" si="94">SUM(G49-F49)</f>
        <v>-54218970</v>
      </c>
      <c r="I49" s="101"/>
      <c r="J49" s="101"/>
      <c r="K49" s="87">
        <f t="shared" ref="K49:K57" si="95">SUM(J49-I49)</f>
        <v>0</v>
      </c>
      <c r="L49" s="101"/>
      <c r="M49" s="101"/>
      <c r="N49" s="87">
        <f t="shared" ref="N49:N57" si="96">SUM(M49-L49)</f>
        <v>0</v>
      </c>
      <c r="O49" s="101"/>
      <c r="P49" s="101"/>
      <c r="Q49" s="87">
        <f t="shared" ref="Q49:Q57" si="97">SUM(P49-O49)</f>
        <v>0</v>
      </c>
      <c r="R49" s="101"/>
      <c r="S49" s="101"/>
      <c r="T49" s="87">
        <f t="shared" ref="T49:T57" si="98">SUM(S49-R49)</f>
        <v>0</v>
      </c>
      <c r="U49" s="91">
        <f t="shared" si="12"/>
        <v>151036800</v>
      </c>
      <c r="V49" s="91">
        <f t="shared" si="12"/>
        <v>94817830</v>
      </c>
      <c r="W49" s="91">
        <f t="shared" si="43"/>
        <v>-56218970</v>
      </c>
      <c r="X49" s="86"/>
      <c r="Y49" s="86"/>
      <c r="Z49" s="84">
        <f t="shared" si="21"/>
        <v>0</v>
      </c>
      <c r="AA49" s="91">
        <f t="shared" si="22"/>
        <v>0</v>
      </c>
      <c r="AB49" s="91">
        <f t="shared" si="22"/>
        <v>0</v>
      </c>
      <c r="AC49" s="91">
        <f t="shared" si="22"/>
        <v>0</v>
      </c>
      <c r="AD49" s="86">
        <v>73961200</v>
      </c>
      <c r="AE49" s="86">
        <v>40150000</v>
      </c>
      <c r="AF49" s="84">
        <f t="shared" si="23"/>
        <v>-33811200</v>
      </c>
      <c r="AG49" s="86">
        <v>24812200</v>
      </c>
      <c r="AH49" s="86">
        <v>11950000</v>
      </c>
      <c r="AI49" s="84">
        <f t="shared" si="24"/>
        <v>-12862200</v>
      </c>
      <c r="AJ49" s="91">
        <f t="shared" si="47"/>
        <v>98773400</v>
      </c>
      <c r="AK49" s="91">
        <f t="shared" si="47"/>
        <v>52100000</v>
      </c>
      <c r="AL49" s="91">
        <f t="shared" si="47"/>
        <v>-46673400</v>
      </c>
      <c r="AM49" s="91">
        <f t="shared" si="17"/>
        <v>249810200</v>
      </c>
      <c r="AN49" s="91">
        <f t="shared" si="17"/>
        <v>146917830</v>
      </c>
      <c r="AO49" s="91">
        <f t="shared" si="17"/>
        <v>-102892370</v>
      </c>
    </row>
    <row r="50" spans="1:41" ht="12.75">
      <c r="A50" s="13">
        <v>43</v>
      </c>
      <c r="B50" s="15" t="s">
        <v>44</v>
      </c>
      <c r="C50" s="101"/>
      <c r="D50" s="101"/>
      <c r="E50" s="87">
        <f t="shared" si="93"/>
        <v>0</v>
      </c>
      <c r="F50" s="101">
        <v>0</v>
      </c>
      <c r="G50" s="101">
        <v>0</v>
      </c>
      <c r="H50" s="87">
        <f t="shared" si="94"/>
        <v>0</v>
      </c>
      <c r="I50" s="101"/>
      <c r="J50" s="101"/>
      <c r="K50" s="87">
        <f t="shared" si="95"/>
        <v>0</v>
      </c>
      <c r="L50" s="101"/>
      <c r="M50" s="101"/>
      <c r="N50" s="87">
        <f t="shared" si="96"/>
        <v>0</v>
      </c>
      <c r="O50" s="101"/>
      <c r="P50" s="101"/>
      <c r="Q50" s="87">
        <f t="shared" si="97"/>
        <v>0</v>
      </c>
      <c r="R50" s="101"/>
      <c r="S50" s="101"/>
      <c r="T50" s="87">
        <f t="shared" si="98"/>
        <v>0</v>
      </c>
      <c r="U50" s="91">
        <f t="shared" si="12"/>
        <v>0</v>
      </c>
      <c r="V50" s="91">
        <f t="shared" si="12"/>
        <v>0</v>
      </c>
      <c r="W50" s="91">
        <f t="shared" si="43"/>
        <v>0</v>
      </c>
      <c r="X50" s="86"/>
      <c r="Y50" s="86"/>
      <c r="Z50" s="84">
        <f t="shared" si="21"/>
        <v>0</v>
      </c>
      <c r="AA50" s="91">
        <f t="shared" si="22"/>
        <v>0</v>
      </c>
      <c r="AB50" s="91">
        <f t="shared" si="22"/>
        <v>0</v>
      </c>
      <c r="AC50" s="91">
        <f t="shared" si="22"/>
        <v>0</v>
      </c>
      <c r="AD50" s="86"/>
      <c r="AE50" s="86"/>
      <c r="AF50" s="84">
        <f t="shared" si="23"/>
        <v>0</v>
      </c>
      <c r="AG50" s="86"/>
      <c r="AH50" s="86"/>
      <c r="AI50" s="84">
        <f t="shared" si="24"/>
        <v>0</v>
      </c>
      <c r="AJ50" s="91">
        <f t="shared" si="47"/>
        <v>0</v>
      </c>
      <c r="AK50" s="91">
        <f t="shared" si="47"/>
        <v>0</v>
      </c>
      <c r="AL50" s="91">
        <f t="shared" si="47"/>
        <v>0</v>
      </c>
      <c r="AM50" s="91">
        <f t="shared" si="17"/>
        <v>0</v>
      </c>
      <c r="AN50" s="91">
        <f t="shared" si="17"/>
        <v>0</v>
      </c>
      <c r="AO50" s="91">
        <f t="shared" si="17"/>
        <v>0</v>
      </c>
    </row>
    <row r="51" spans="1:41" ht="12.75">
      <c r="A51" s="13">
        <v>44</v>
      </c>
      <c r="B51" s="15" t="s">
        <v>45</v>
      </c>
      <c r="C51" s="101"/>
      <c r="D51" s="101"/>
      <c r="E51" s="87">
        <f t="shared" si="93"/>
        <v>0</v>
      </c>
      <c r="F51" s="101">
        <v>750000</v>
      </c>
      <c r="G51" s="101">
        <v>654225</v>
      </c>
      <c r="H51" s="87">
        <f t="shared" si="94"/>
        <v>-95775</v>
      </c>
      <c r="I51" s="101"/>
      <c r="J51" s="101"/>
      <c r="K51" s="87">
        <f t="shared" si="95"/>
        <v>0</v>
      </c>
      <c r="L51" s="101"/>
      <c r="M51" s="101"/>
      <c r="N51" s="87">
        <f t="shared" si="96"/>
        <v>0</v>
      </c>
      <c r="O51" s="101"/>
      <c r="P51" s="101"/>
      <c r="Q51" s="87">
        <f t="shared" si="97"/>
        <v>0</v>
      </c>
      <c r="R51" s="101"/>
      <c r="S51" s="101"/>
      <c r="T51" s="87">
        <f t="shared" si="98"/>
        <v>0</v>
      </c>
      <c r="U51" s="91">
        <f t="shared" si="12"/>
        <v>750000</v>
      </c>
      <c r="V51" s="91">
        <f t="shared" si="12"/>
        <v>654225</v>
      </c>
      <c r="W51" s="91">
        <f t="shared" si="43"/>
        <v>-95775</v>
      </c>
      <c r="X51" s="86"/>
      <c r="Y51" s="86"/>
      <c r="Z51" s="84">
        <f t="shared" si="21"/>
        <v>0</v>
      </c>
      <c r="AA51" s="91">
        <f t="shared" si="22"/>
        <v>0</v>
      </c>
      <c r="AB51" s="91">
        <f t="shared" si="22"/>
        <v>0</v>
      </c>
      <c r="AC51" s="91">
        <f t="shared" si="22"/>
        <v>0</v>
      </c>
      <c r="AD51" s="86"/>
      <c r="AE51" s="86"/>
      <c r="AF51" s="84">
        <f t="shared" si="23"/>
        <v>0</v>
      </c>
      <c r="AG51" s="86"/>
      <c r="AH51" s="86"/>
      <c r="AI51" s="84">
        <f t="shared" si="24"/>
        <v>0</v>
      </c>
      <c r="AJ51" s="91">
        <f t="shared" si="47"/>
        <v>0</v>
      </c>
      <c r="AK51" s="91">
        <f t="shared" si="47"/>
        <v>0</v>
      </c>
      <c r="AL51" s="91">
        <f t="shared" si="47"/>
        <v>0</v>
      </c>
      <c r="AM51" s="91">
        <f t="shared" si="17"/>
        <v>750000</v>
      </c>
      <c r="AN51" s="91">
        <f t="shared" si="17"/>
        <v>654225</v>
      </c>
      <c r="AO51" s="91">
        <f t="shared" si="17"/>
        <v>-95775</v>
      </c>
    </row>
    <row r="52" spans="1:41" ht="12.75">
      <c r="A52" s="13">
        <v>45</v>
      </c>
      <c r="B52" s="15" t="s">
        <v>51</v>
      </c>
      <c r="C52" s="101"/>
      <c r="D52" s="101"/>
      <c r="E52" s="87">
        <f t="shared" si="93"/>
        <v>0</v>
      </c>
      <c r="F52" s="101">
        <v>288500</v>
      </c>
      <c r="G52" s="101">
        <v>216120</v>
      </c>
      <c r="H52" s="87">
        <f t="shared" si="94"/>
        <v>-72380</v>
      </c>
      <c r="I52" s="101"/>
      <c r="J52" s="101"/>
      <c r="K52" s="87">
        <f t="shared" si="95"/>
        <v>0</v>
      </c>
      <c r="L52" s="101"/>
      <c r="M52" s="101"/>
      <c r="N52" s="87">
        <f t="shared" si="96"/>
        <v>0</v>
      </c>
      <c r="O52" s="101"/>
      <c r="P52" s="101"/>
      <c r="Q52" s="87">
        <f t="shared" si="97"/>
        <v>0</v>
      </c>
      <c r="R52" s="101"/>
      <c r="S52" s="101"/>
      <c r="T52" s="87">
        <f t="shared" si="98"/>
        <v>0</v>
      </c>
      <c r="U52" s="91">
        <f t="shared" si="12"/>
        <v>288500</v>
      </c>
      <c r="V52" s="91">
        <f t="shared" si="12"/>
        <v>216120</v>
      </c>
      <c r="W52" s="91">
        <f t="shared" si="43"/>
        <v>-72380</v>
      </c>
      <c r="X52" s="86"/>
      <c r="Y52" s="86"/>
      <c r="Z52" s="84">
        <f t="shared" si="21"/>
        <v>0</v>
      </c>
      <c r="AA52" s="91">
        <f t="shared" si="22"/>
        <v>0</v>
      </c>
      <c r="AB52" s="91">
        <f t="shared" si="22"/>
        <v>0</v>
      </c>
      <c r="AC52" s="91">
        <f t="shared" si="22"/>
        <v>0</v>
      </c>
      <c r="AD52" s="86"/>
      <c r="AE52" s="86"/>
      <c r="AF52" s="84">
        <f t="shared" si="23"/>
        <v>0</v>
      </c>
      <c r="AG52" s="86"/>
      <c r="AH52" s="86"/>
      <c r="AI52" s="84">
        <f t="shared" si="24"/>
        <v>0</v>
      </c>
      <c r="AJ52" s="91">
        <f t="shared" si="47"/>
        <v>0</v>
      </c>
      <c r="AK52" s="91">
        <f t="shared" si="47"/>
        <v>0</v>
      </c>
      <c r="AL52" s="91">
        <f t="shared" si="47"/>
        <v>0</v>
      </c>
      <c r="AM52" s="91">
        <f t="shared" si="17"/>
        <v>288500</v>
      </c>
      <c r="AN52" s="91">
        <f t="shared" si="17"/>
        <v>216120</v>
      </c>
      <c r="AO52" s="91">
        <f t="shared" si="17"/>
        <v>-72380</v>
      </c>
    </row>
    <row r="53" spans="1:41" ht="12.75">
      <c r="A53" s="13">
        <v>46</v>
      </c>
      <c r="B53" s="15" t="s">
        <v>46</v>
      </c>
      <c r="C53" s="101"/>
      <c r="D53" s="101"/>
      <c r="E53" s="87">
        <f t="shared" si="93"/>
        <v>0</v>
      </c>
      <c r="F53" s="101">
        <v>180000</v>
      </c>
      <c r="G53" s="101">
        <v>0</v>
      </c>
      <c r="H53" s="87">
        <f t="shared" si="94"/>
        <v>-180000</v>
      </c>
      <c r="I53" s="101"/>
      <c r="J53" s="101"/>
      <c r="K53" s="87">
        <f t="shared" si="95"/>
        <v>0</v>
      </c>
      <c r="L53" s="101"/>
      <c r="M53" s="101"/>
      <c r="N53" s="87">
        <f t="shared" si="96"/>
        <v>0</v>
      </c>
      <c r="O53" s="101"/>
      <c r="P53" s="101"/>
      <c r="Q53" s="87">
        <f t="shared" si="97"/>
        <v>0</v>
      </c>
      <c r="R53" s="101"/>
      <c r="S53" s="101"/>
      <c r="T53" s="87">
        <f t="shared" si="98"/>
        <v>0</v>
      </c>
      <c r="U53" s="91">
        <f t="shared" si="12"/>
        <v>180000</v>
      </c>
      <c r="V53" s="91">
        <f t="shared" si="12"/>
        <v>0</v>
      </c>
      <c r="W53" s="91">
        <f t="shared" si="43"/>
        <v>-180000</v>
      </c>
      <c r="X53" s="86"/>
      <c r="Y53" s="86"/>
      <c r="Z53" s="84">
        <f t="shared" si="21"/>
        <v>0</v>
      </c>
      <c r="AA53" s="91">
        <f t="shared" si="22"/>
        <v>0</v>
      </c>
      <c r="AB53" s="91">
        <f t="shared" si="22"/>
        <v>0</v>
      </c>
      <c r="AC53" s="91">
        <f t="shared" si="22"/>
        <v>0</v>
      </c>
      <c r="AD53" s="86"/>
      <c r="AE53" s="86"/>
      <c r="AF53" s="84">
        <f t="shared" si="23"/>
        <v>0</v>
      </c>
      <c r="AG53" s="86"/>
      <c r="AH53" s="86"/>
      <c r="AI53" s="84">
        <f t="shared" si="24"/>
        <v>0</v>
      </c>
      <c r="AJ53" s="91">
        <f t="shared" si="47"/>
        <v>0</v>
      </c>
      <c r="AK53" s="91">
        <f t="shared" si="47"/>
        <v>0</v>
      </c>
      <c r="AL53" s="91">
        <f t="shared" si="47"/>
        <v>0</v>
      </c>
      <c r="AM53" s="91">
        <f t="shared" si="17"/>
        <v>180000</v>
      </c>
      <c r="AN53" s="91">
        <f t="shared" si="17"/>
        <v>0</v>
      </c>
      <c r="AO53" s="91">
        <f t="shared" si="17"/>
        <v>-180000</v>
      </c>
    </row>
    <row r="54" spans="1:41" ht="12.75">
      <c r="A54" s="13">
        <v>47</v>
      </c>
      <c r="B54" s="15" t="s">
        <v>47</v>
      </c>
      <c r="C54" s="101"/>
      <c r="D54" s="101"/>
      <c r="E54" s="87">
        <f t="shared" si="93"/>
        <v>0</v>
      </c>
      <c r="F54" s="101"/>
      <c r="G54" s="101"/>
      <c r="H54" s="87">
        <f t="shared" si="94"/>
        <v>0</v>
      </c>
      <c r="I54" s="101"/>
      <c r="J54" s="101"/>
      <c r="K54" s="87">
        <f t="shared" si="95"/>
        <v>0</v>
      </c>
      <c r="L54" s="101"/>
      <c r="M54" s="101"/>
      <c r="N54" s="87">
        <f t="shared" si="96"/>
        <v>0</v>
      </c>
      <c r="O54" s="101"/>
      <c r="P54" s="101"/>
      <c r="Q54" s="87">
        <f t="shared" si="97"/>
        <v>0</v>
      </c>
      <c r="R54" s="101"/>
      <c r="S54" s="101"/>
      <c r="T54" s="87">
        <f t="shared" si="98"/>
        <v>0</v>
      </c>
      <c r="U54" s="91">
        <f t="shared" si="12"/>
        <v>0</v>
      </c>
      <c r="V54" s="91">
        <f t="shared" si="12"/>
        <v>0</v>
      </c>
      <c r="W54" s="91">
        <f t="shared" si="43"/>
        <v>0</v>
      </c>
      <c r="X54" s="86"/>
      <c r="Y54" s="86"/>
      <c r="Z54" s="84">
        <f t="shared" si="21"/>
        <v>0</v>
      </c>
      <c r="AA54" s="91">
        <f t="shared" si="22"/>
        <v>0</v>
      </c>
      <c r="AB54" s="91">
        <f t="shared" si="22"/>
        <v>0</v>
      </c>
      <c r="AC54" s="91">
        <f t="shared" si="22"/>
        <v>0</v>
      </c>
      <c r="AD54" s="86"/>
      <c r="AE54" s="86"/>
      <c r="AF54" s="84">
        <f t="shared" si="23"/>
        <v>0</v>
      </c>
      <c r="AG54" s="86"/>
      <c r="AH54" s="86"/>
      <c r="AI54" s="84">
        <f t="shared" si="24"/>
        <v>0</v>
      </c>
      <c r="AJ54" s="91">
        <f t="shared" si="47"/>
        <v>0</v>
      </c>
      <c r="AK54" s="91">
        <f t="shared" si="47"/>
        <v>0</v>
      </c>
      <c r="AL54" s="91">
        <f t="shared" si="47"/>
        <v>0</v>
      </c>
      <c r="AM54" s="91">
        <f t="shared" si="17"/>
        <v>0</v>
      </c>
      <c r="AN54" s="91">
        <f t="shared" si="17"/>
        <v>0</v>
      </c>
      <c r="AO54" s="91">
        <f t="shared" si="17"/>
        <v>0</v>
      </c>
    </row>
    <row r="55" spans="1:41" ht="12.75">
      <c r="A55" s="13">
        <v>48</v>
      </c>
      <c r="B55" s="15" t="s">
        <v>48</v>
      </c>
      <c r="C55" s="101"/>
      <c r="D55" s="101"/>
      <c r="E55" s="87">
        <f t="shared" si="93"/>
        <v>0</v>
      </c>
      <c r="F55" s="101">
        <v>300000</v>
      </c>
      <c r="G55" s="101">
        <v>256624</v>
      </c>
      <c r="H55" s="87">
        <f t="shared" si="94"/>
        <v>-43376</v>
      </c>
      <c r="I55" s="101"/>
      <c r="J55" s="101"/>
      <c r="K55" s="87">
        <f t="shared" si="95"/>
        <v>0</v>
      </c>
      <c r="L55" s="101"/>
      <c r="M55" s="101"/>
      <c r="N55" s="87">
        <f t="shared" si="96"/>
        <v>0</v>
      </c>
      <c r="O55" s="101"/>
      <c r="P55" s="101"/>
      <c r="Q55" s="87">
        <f t="shared" si="97"/>
        <v>0</v>
      </c>
      <c r="R55" s="101"/>
      <c r="S55" s="101"/>
      <c r="T55" s="87">
        <f t="shared" si="98"/>
        <v>0</v>
      </c>
      <c r="U55" s="91">
        <f t="shared" si="12"/>
        <v>300000</v>
      </c>
      <c r="V55" s="91">
        <f t="shared" si="12"/>
        <v>256624</v>
      </c>
      <c r="W55" s="91">
        <f t="shared" si="43"/>
        <v>-43376</v>
      </c>
      <c r="X55" s="86"/>
      <c r="Y55" s="86"/>
      <c r="Z55" s="84">
        <f t="shared" si="21"/>
        <v>0</v>
      </c>
      <c r="AA55" s="91">
        <f t="shared" si="22"/>
        <v>0</v>
      </c>
      <c r="AB55" s="91">
        <f t="shared" si="22"/>
        <v>0</v>
      </c>
      <c r="AC55" s="91">
        <f t="shared" si="22"/>
        <v>0</v>
      </c>
      <c r="AD55" s="86"/>
      <c r="AE55" s="86"/>
      <c r="AF55" s="84">
        <f t="shared" si="23"/>
        <v>0</v>
      </c>
      <c r="AG55" s="86"/>
      <c r="AH55" s="86"/>
      <c r="AI55" s="84">
        <f t="shared" si="24"/>
        <v>0</v>
      </c>
      <c r="AJ55" s="91">
        <f t="shared" si="47"/>
        <v>0</v>
      </c>
      <c r="AK55" s="91">
        <f t="shared" si="47"/>
        <v>0</v>
      </c>
      <c r="AL55" s="91">
        <f t="shared" si="47"/>
        <v>0</v>
      </c>
      <c r="AM55" s="91">
        <f t="shared" si="17"/>
        <v>300000</v>
      </c>
      <c r="AN55" s="91">
        <f t="shared" si="17"/>
        <v>256624</v>
      </c>
      <c r="AO55" s="91">
        <f t="shared" si="17"/>
        <v>-43376</v>
      </c>
    </row>
    <row r="56" spans="1:41" ht="12.75">
      <c r="A56" s="13">
        <v>49</v>
      </c>
      <c r="B56" s="15" t="s">
        <v>49</v>
      </c>
      <c r="C56" s="101"/>
      <c r="D56" s="101"/>
      <c r="E56" s="87">
        <f t="shared" si="93"/>
        <v>0</v>
      </c>
      <c r="F56" s="101"/>
      <c r="G56" s="101"/>
      <c r="H56" s="87">
        <f t="shared" si="94"/>
        <v>0</v>
      </c>
      <c r="I56" s="101"/>
      <c r="J56" s="101"/>
      <c r="K56" s="87">
        <f t="shared" si="95"/>
        <v>0</v>
      </c>
      <c r="L56" s="101"/>
      <c r="M56" s="101"/>
      <c r="N56" s="87">
        <f t="shared" si="96"/>
        <v>0</v>
      </c>
      <c r="O56" s="101"/>
      <c r="P56" s="101"/>
      <c r="Q56" s="87">
        <f t="shared" si="97"/>
        <v>0</v>
      </c>
      <c r="R56" s="101"/>
      <c r="S56" s="101"/>
      <c r="T56" s="87">
        <f t="shared" si="98"/>
        <v>0</v>
      </c>
      <c r="U56" s="91">
        <f t="shared" si="12"/>
        <v>0</v>
      </c>
      <c r="V56" s="91">
        <f t="shared" si="12"/>
        <v>0</v>
      </c>
      <c r="W56" s="91">
        <f t="shared" si="43"/>
        <v>0</v>
      </c>
      <c r="X56" s="86"/>
      <c r="Y56" s="86"/>
      <c r="Z56" s="84">
        <f t="shared" si="21"/>
        <v>0</v>
      </c>
      <c r="AA56" s="91">
        <f t="shared" si="22"/>
        <v>0</v>
      </c>
      <c r="AB56" s="91">
        <f t="shared" si="22"/>
        <v>0</v>
      </c>
      <c r="AC56" s="91">
        <f t="shared" si="22"/>
        <v>0</v>
      </c>
      <c r="AD56" s="86"/>
      <c r="AE56" s="86"/>
      <c r="AF56" s="84">
        <f t="shared" si="23"/>
        <v>0</v>
      </c>
      <c r="AG56" s="86"/>
      <c r="AH56" s="86"/>
      <c r="AI56" s="84">
        <f t="shared" si="24"/>
        <v>0</v>
      </c>
      <c r="AJ56" s="91">
        <f t="shared" si="47"/>
        <v>0</v>
      </c>
      <c r="AK56" s="91">
        <f t="shared" si="47"/>
        <v>0</v>
      </c>
      <c r="AL56" s="91">
        <f t="shared" si="47"/>
        <v>0</v>
      </c>
      <c r="AM56" s="91">
        <f t="shared" si="17"/>
        <v>0</v>
      </c>
      <c r="AN56" s="91">
        <f t="shared" si="17"/>
        <v>0</v>
      </c>
      <c r="AO56" s="91">
        <f t="shared" si="17"/>
        <v>0</v>
      </c>
    </row>
    <row r="57" spans="1:41" ht="12.75">
      <c r="A57" s="13">
        <v>50</v>
      </c>
      <c r="B57" s="15" t="s">
        <v>50</v>
      </c>
      <c r="C57" s="101"/>
      <c r="D57" s="101"/>
      <c r="E57" s="87">
        <f t="shared" si="93"/>
        <v>0</v>
      </c>
      <c r="F57" s="101"/>
      <c r="G57" s="101"/>
      <c r="H57" s="87">
        <f t="shared" si="94"/>
        <v>0</v>
      </c>
      <c r="I57" s="101"/>
      <c r="J57" s="101"/>
      <c r="K57" s="87">
        <f t="shared" si="95"/>
        <v>0</v>
      </c>
      <c r="L57" s="101"/>
      <c r="M57" s="101"/>
      <c r="N57" s="87">
        <f t="shared" si="96"/>
        <v>0</v>
      </c>
      <c r="O57" s="101"/>
      <c r="P57" s="101"/>
      <c r="Q57" s="87">
        <f t="shared" si="97"/>
        <v>0</v>
      </c>
      <c r="R57" s="101"/>
      <c r="S57" s="101"/>
      <c r="T57" s="87">
        <f t="shared" si="98"/>
        <v>0</v>
      </c>
      <c r="U57" s="91">
        <f t="shared" si="12"/>
        <v>0</v>
      </c>
      <c r="V57" s="91">
        <f t="shared" si="12"/>
        <v>0</v>
      </c>
      <c r="W57" s="91">
        <f t="shared" si="43"/>
        <v>0</v>
      </c>
      <c r="X57" s="86"/>
      <c r="Y57" s="86"/>
      <c r="Z57" s="84">
        <f t="shared" si="21"/>
        <v>0</v>
      </c>
      <c r="AA57" s="91">
        <f t="shared" si="22"/>
        <v>0</v>
      </c>
      <c r="AB57" s="91">
        <f t="shared" si="22"/>
        <v>0</v>
      </c>
      <c r="AC57" s="91">
        <f t="shared" si="22"/>
        <v>0</v>
      </c>
      <c r="AD57" s="86"/>
      <c r="AE57" s="86"/>
      <c r="AF57" s="84">
        <f t="shared" si="23"/>
        <v>0</v>
      </c>
      <c r="AG57" s="86"/>
      <c r="AH57" s="86"/>
      <c r="AI57" s="84">
        <f t="shared" si="24"/>
        <v>0</v>
      </c>
      <c r="AJ57" s="91">
        <f t="shared" si="47"/>
        <v>0</v>
      </c>
      <c r="AK57" s="91">
        <f t="shared" si="47"/>
        <v>0</v>
      </c>
      <c r="AL57" s="91">
        <f t="shared" si="47"/>
        <v>0</v>
      </c>
      <c r="AM57" s="91">
        <f t="shared" si="17"/>
        <v>0</v>
      </c>
      <c r="AN57" s="91">
        <f t="shared" si="17"/>
        <v>0</v>
      </c>
      <c r="AO57" s="91">
        <f t="shared" si="17"/>
        <v>0</v>
      </c>
    </row>
    <row r="58" spans="1:41" ht="12.75">
      <c r="A58" s="57">
        <v>51</v>
      </c>
      <c r="B58" s="58" t="s">
        <v>52</v>
      </c>
      <c r="C58" s="102">
        <f>SUM(C59:C60)</f>
        <v>1350000</v>
      </c>
      <c r="D58" s="102">
        <f>SUM(D59:D60)</f>
        <v>1127500</v>
      </c>
      <c r="E58" s="102">
        <f t="shared" si="26"/>
        <v>-222500</v>
      </c>
      <c r="F58" s="102">
        <f>SUM(F59:F60)</f>
        <v>8200000</v>
      </c>
      <c r="G58" s="102">
        <f>SUM(G59:G60)</f>
        <v>430196</v>
      </c>
      <c r="H58" s="102">
        <f t="shared" si="27"/>
        <v>-7769804</v>
      </c>
      <c r="I58" s="102">
        <f>SUM(I59:I60)</f>
        <v>0</v>
      </c>
      <c r="J58" s="102">
        <f>SUM(J59:J60)</f>
        <v>0</v>
      </c>
      <c r="K58" s="102">
        <f t="shared" si="28"/>
        <v>0</v>
      </c>
      <c r="L58" s="102">
        <f>SUM(L59:L60)</f>
        <v>0</v>
      </c>
      <c r="M58" s="102">
        <f>SUM(M59:M60)</f>
        <v>0</v>
      </c>
      <c r="N58" s="102">
        <f t="shared" si="29"/>
        <v>0</v>
      </c>
      <c r="O58" s="102">
        <f>SUM(O59:O60)</f>
        <v>0</v>
      </c>
      <c r="P58" s="102">
        <f>SUM(P59:P60)</f>
        <v>0</v>
      </c>
      <c r="Q58" s="102">
        <f t="shared" si="30"/>
        <v>0</v>
      </c>
      <c r="R58" s="102">
        <f>SUM(R59:R60)</f>
        <v>0</v>
      </c>
      <c r="S58" s="102">
        <f>SUM(S59:S60)</f>
        <v>0</v>
      </c>
      <c r="T58" s="102">
        <f t="shared" si="31"/>
        <v>0</v>
      </c>
      <c r="U58" s="90">
        <f t="shared" si="12"/>
        <v>9550000</v>
      </c>
      <c r="V58" s="90">
        <f t="shared" si="12"/>
        <v>1557696</v>
      </c>
      <c r="W58" s="90">
        <f t="shared" si="43"/>
        <v>-7992304</v>
      </c>
      <c r="X58" s="88">
        <f t="shared" ref="X58:Y58" si="99">SUM(X59:X60)</f>
        <v>0</v>
      </c>
      <c r="Y58" s="88">
        <f t="shared" si="99"/>
        <v>0</v>
      </c>
      <c r="Z58" s="88">
        <f t="shared" si="21"/>
        <v>0</v>
      </c>
      <c r="AA58" s="90">
        <f t="shared" si="22"/>
        <v>0</v>
      </c>
      <c r="AB58" s="90">
        <f t="shared" si="22"/>
        <v>0</v>
      </c>
      <c r="AC58" s="90">
        <f t="shared" si="22"/>
        <v>0</v>
      </c>
      <c r="AD58" s="88">
        <f t="shared" ref="AD58:AE58" si="100">SUM(AD59:AD60)</f>
        <v>0</v>
      </c>
      <c r="AE58" s="88">
        <f t="shared" si="100"/>
        <v>0</v>
      </c>
      <c r="AF58" s="88">
        <f t="shared" si="23"/>
        <v>0</v>
      </c>
      <c r="AG58" s="88">
        <f>SUM(AG59:AG60)</f>
        <v>0</v>
      </c>
      <c r="AH58" s="88">
        <f>SUM(AH59:AH60)</f>
        <v>0</v>
      </c>
      <c r="AI58" s="88">
        <f t="shared" si="24"/>
        <v>0</v>
      </c>
      <c r="AJ58" s="90">
        <f t="shared" si="47"/>
        <v>0</v>
      </c>
      <c r="AK58" s="90">
        <f t="shared" si="47"/>
        <v>0</v>
      </c>
      <c r="AL58" s="90">
        <f t="shared" si="47"/>
        <v>0</v>
      </c>
      <c r="AM58" s="90">
        <f t="shared" si="17"/>
        <v>9550000</v>
      </c>
      <c r="AN58" s="90">
        <f t="shared" si="17"/>
        <v>1557696</v>
      </c>
      <c r="AO58" s="90">
        <f t="shared" si="17"/>
        <v>-7992304</v>
      </c>
    </row>
    <row r="59" spans="1:41" ht="12.75">
      <c r="A59" s="13">
        <v>52</v>
      </c>
      <c r="B59" s="2" t="s">
        <v>75</v>
      </c>
      <c r="C59" s="101">
        <v>1000000</v>
      </c>
      <c r="D59" s="101">
        <v>1000000</v>
      </c>
      <c r="E59" s="103">
        <f>D59-C59</f>
        <v>0</v>
      </c>
      <c r="F59" s="101">
        <v>5500000</v>
      </c>
      <c r="G59" s="101">
        <v>430196</v>
      </c>
      <c r="H59" s="103">
        <f t="shared" si="27"/>
        <v>-5069804</v>
      </c>
      <c r="I59" s="101"/>
      <c r="J59" s="101"/>
      <c r="K59" s="103">
        <f t="shared" si="28"/>
        <v>0</v>
      </c>
      <c r="L59" s="101"/>
      <c r="M59" s="101"/>
      <c r="N59" s="103">
        <f t="shared" si="29"/>
        <v>0</v>
      </c>
      <c r="O59" s="101"/>
      <c r="P59" s="101"/>
      <c r="Q59" s="103">
        <f t="shared" si="30"/>
        <v>0</v>
      </c>
      <c r="R59" s="101"/>
      <c r="S59" s="101"/>
      <c r="T59" s="103">
        <f t="shared" si="31"/>
        <v>0</v>
      </c>
      <c r="U59" s="91">
        <f t="shared" si="12"/>
        <v>6500000</v>
      </c>
      <c r="V59" s="91">
        <f t="shared" si="12"/>
        <v>1430196</v>
      </c>
      <c r="W59" s="91">
        <f t="shared" si="43"/>
        <v>-5069804</v>
      </c>
      <c r="X59" s="86"/>
      <c r="Y59" s="86"/>
      <c r="Z59" s="84">
        <f t="shared" si="21"/>
        <v>0</v>
      </c>
      <c r="AA59" s="91">
        <f t="shared" si="22"/>
        <v>0</v>
      </c>
      <c r="AB59" s="91">
        <f t="shared" si="22"/>
        <v>0</v>
      </c>
      <c r="AC59" s="91">
        <f t="shared" si="22"/>
        <v>0</v>
      </c>
      <c r="AD59" s="101"/>
      <c r="AE59" s="101"/>
      <c r="AF59" s="84">
        <f t="shared" si="23"/>
        <v>0</v>
      </c>
      <c r="AG59" s="101"/>
      <c r="AH59" s="101"/>
      <c r="AI59" s="84">
        <f t="shared" si="24"/>
        <v>0</v>
      </c>
      <c r="AJ59" s="91">
        <f t="shared" si="47"/>
        <v>0</v>
      </c>
      <c r="AK59" s="91">
        <f t="shared" si="47"/>
        <v>0</v>
      </c>
      <c r="AL59" s="91">
        <f t="shared" si="47"/>
        <v>0</v>
      </c>
      <c r="AM59" s="91">
        <f t="shared" si="17"/>
        <v>6500000</v>
      </c>
      <c r="AN59" s="91">
        <f t="shared" si="17"/>
        <v>1430196</v>
      </c>
      <c r="AO59" s="91">
        <f t="shared" si="17"/>
        <v>-5069804</v>
      </c>
    </row>
    <row r="60" spans="1:41" ht="12.75">
      <c r="A60" s="13">
        <v>53</v>
      </c>
      <c r="B60" s="2" t="s">
        <v>53</v>
      </c>
      <c r="C60" s="101">
        <v>350000</v>
      </c>
      <c r="D60" s="101">
        <v>127500</v>
      </c>
      <c r="E60" s="103">
        <f>D60-C60</f>
        <v>-222500</v>
      </c>
      <c r="F60" s="101">
        <v>2700000</v>
      </c>
      <c r="G60" s="101">
        <v>0</v>
      </c>
      <c r="H60" s="103">
        <f t="shared" si="27"/>
        <v>-2700000</v>
      </c>
      <c r="I60" s="101"/>
      <c r="J60" s="101"/>
      <c r="K60" s="103">
        <f t="shared" si="28"/>
        <v>0</v>
      </c>
      <c r="L60" s="101"/>
      <c r="M60" s="101"/>
      <c r="N60" s="103">
        <f t="shared" si="29"/>
        <v>0</v>
      </c>
      <c r="O60" s="101"/>
      <c r="P60" s="101"/>
      <c r="Q60" s="103">
        <f t="shared" si="30"/>
        <v>0</v>
      </c>
      <c r="R60" s="101"/>
      <c r="S60" s="101"/>
      <c r="T60" s="103">
        <f t="shared" si="31"/>
        <v>0</v>
      </c>
      <c r="U60" s="91">
        <f t="shared" si="12"/>
        <v>3050000</v>
      </c>
      <c r="V60" s="91">
        <f t="shared" si="12"/>
        <v>127500</v>
      </c>
      <c r="W60" s="91">
        <f t="shared" si="43"/>
        <v>-2922500</v>
      </c>
      <c r="X60" s="86"/>
      <c r="Y60" s="86"/>
      <c r="Z60" s="84">
        <f t="shared" si="21"/>
        <v>0</v>
      </c>
      <c r="AA60" s="91">
        <f t="shared" si="22"/>
        <v>0</v>
      </c>
      <c r="AB60" s="91">
        <f t="shared" si="22"/>
        <v>0</v>
      </c>
      <c r="AC60" s="91">
        <f t="shared" si="22"/>
        <v>0</v>
      </c>
      <c r="AD60" s="101"/>
      <c r="AE60" s="101"/>
      <c r="AF60" s="84">
        <f t="shared" si="23"/>
        <v>0</v>
      </c>
      <c r="AG60" s="101"/>
      <c r="AH60" s="101"/>
      <c r="AI60" s="84">
        <f t="shared" si="24"/>
        <v>0</v>
      </c>
      <c r="AJ60" s="91">
        <f t="shared" si="47"/>
        <v>0</v>
      </c>
      <c r="AK60" s="91">
        <f t="shared" si="47"/>
        <v>0</v>
      </c>
      <c r="AL60" s="91">
        <f t="shared" si="47"/>
        <v>0</v>
      </c>
      <c r="AM60" s="91">
        <f t="shared" si="17"/>
        <v>3050000</v>
      </c>
      <c r="AN60" s="91">
        <f t="shared" si="17"/>
        <v>127500</v>
      </c>
      <c r="AO60" s="91">
        <f t="shared" si="17"/>
        <v>-2922500</v>
      </c>
    </row>
    <row r="61" spans="1:41" ht="12.75">
      <c r="A61" s="13"/>
      <c r="B61" s="58" t="s">
        <v>264</v>
      </c>
      <c r="C61" s="102">
        <f>+C62</f>
        <v>0</v>
      </c>
      <c r="D61" s="102">
        <f>+D62</f>
        <v>0</v>
      </c>
      <c r="E61" s="102">
        <f t="shared" ref="E61:T61" si="101">+E62</f>
        <v>0</v>
      </c>
      <c r="F61" s="102">
        <f t="shared" si="101"/>
        <v>0</v>
      </c>
      <c r="G61" s="102">
        <f t="shared" si="101"/>
        <v>0</v>
      </c>
      <c r="H61" s="102">
        <f t="shared" si="101"/>
        <v>0</v>
      </c>
      <c r="I61" s="102">
        <f t="shared" si="101"/>
        <v>0</v>
      </c>
      <c r="J61" s="102">
        <f t="shared" si="101"/>
        <v>0</v>
      </c>
      <c r="K61" s="102">
        <f t="shared" si="101"/>
        <v>0</v>
      </c>
      <c r="L61" s="102">
        <f t="shared" si="101"/>
        <v>0</v>
      </c>
      <c r="M61" s="102">
        <f t="shared" si="101"/>
        <v>0</v>
      </c>
      <c r="N61" s="102">
        <f t="shared" si="101"/>
        <v>0</v>
      </c>
      <c r="O61" s="102">
        <f t="shared" si="101"/>
        <v>0</v>
      </c>
      <c r="P61" s="102">
        <f t="shared" si="101"/>
        <v>0</v>
      </c>
      <c r="Q61" s="102">
        <f t="shared" si="101"/>
        <v>0</v>
      </c>
      <c r="R61" s="102">
        <f t="shared" si="101"/>
        <v>0</v>
      </c>
      <c r="S61" s="102">
        <f t="shared" si="101"/>
        <v>0</v>
      </c>
      <c r="T61" s="102">
        <f t="shared" si="101"/>
        <v>0</v>
      </c>
      <c r="U61" s="91"/>
      <c r="V61" s="91"/>
      <c r="W61" s="91"/>
      <c r="X61" s="102">
        <f t="shared" ref="X61:Z61" si="102">+X62</f>
        <v>0</v>
      </c>
      <c r="Y61" s="102">
        <f t="shared" si="102"/>
        <v>0</v>
      </c>
      <c r="Z61" s="102">
        <f t="shared" si="102"/>
        <v>0</v>
      </c>
      <c r="AA61" s="91"/>
      <c r="AB61" s="91"/>
      <c r="AC61" s="91"/>
      <c r="AD61" s="102">
        <f t="shared" ref="AD61:AI61" si="103">+AD62</f>
        <v>0</v>
      </c>
      <c r="AE61" s="102">
        <f t="shared" si="103"/>
        <v>0</v>
      </c>
      <c r="AF61" s="102">
        <f t="shared" si="103"/>
        <v>0</v>
      </c>
      <c r="AG61" s="102">
        <f t="shared" si="103"/>
        <v>0</v>
      </c>
      <c r="AH61" s="102">
        <f t="shared" si="103"/>
        <v>0</v>
      </c>
      <c r="AI61" s="102">
        <f t="shared" si="103"/>
        <v>0</v>
      </c>
      <c r="AJ61" s="91"/>
      <c r="AK61" s="91"/>
      <c r="AL61" s="91"/>
      <c r="AM61" s="91"/>
      <c r="AN61" s="91"/>
      <c r="AO61" s="91"/>
    </row>
    <row r="62" spans="1:41" ht="12.75">
      <c r="A62" s="13"/>
      <c r="B62" s="15" t="s">
        <v>265</v>
      </c>
      <c r="C62" s="101"/>
      <c r="D62" s="101"/>
      <c r="E62" s="103"/>
      <c r="F62" s="101"/>
      <c r="G62" s="101"/>
      <c r="H62" s="103"/>
      <c r="I62" s="101"/>
      <c r="J62" s="101"/>
      <c r="K62" s="103"/>
      <c r="L62" s="101"/>
      <c r="M62" s="101"/>
      <c r="N62" s="103"/>
      <c r="O62" s="101"/>
      <c r="P62" s="101"/>
      <c r="Q62" s="103"/>
      <c r="R62" s="101"/>
      <c r="S62" s="101"/>
      <c r="T62" s="103"/>
      <c r="U62" s="91"/>
      <c r="V62" s="91"/>
      <c r="W62" s="91"/>
      <c r="X62" s="86"/>
      <c r="Y62" s="86"/>
      <c r="Z62" s="84"/>
      <c r="AA62" s="91"/>
      <c r="AB62" s="91"/>
      <c r="AC62" s="91"/>
      <c r="AD62" s="101"/>
      <c r="AE62" s="101"/>
      <c r="AF62" s="84"/>
      <c r="AG62" s="101"/>
      <c r="AH62" s="101"/>
      <c r="AI62" s="84"/>
      <c r="AJ62" s="91"/>
      <c r="AK62" s="91"/>
      <c r="AL62" s="91"/>
      <c r="AM62" s="91"/>
      <c r="AN62" s="91"/>
      <c r="AO62" s="91"/>
    </row>
    <row r="63" spans="1:41" ht="12.75">
      <c r="A63" s="57">
        <v>54</v>
      </c>
      <c r="B63" s="58" t="s">
        <v>77</v>
      </c>
      <c r="C63" s="102">
        <f>SUM(C64:C65)</f>
        <v>0</v>
      </c>
      <c r="D63" s="102">
        <f>SUM(D64:D65)</f>
        <v>0</v>
      </c>
      <c r="E63" s="102">
        <f t="shared" si="26"/>
        <v>0</v>
      </c>
      <c r="F63" s="102">
        <f>SUM(F64:F65)</f>
        <v>0</v>
      </c>
      <c r="G63" s="102">
        <f>SUM(G64:G65)</f>
        <v>0</v>
      </c>
      <c r="H63" s="102">
        <f t="shared" si="27"/>
        <v>0</v>
      </c>
      <c r="I63" s="102">
        <f>SUM(I64:I65)</f>
        <v>0</v>
      </c>
      <c r="J63" s="102">
        <f>SUM(J64:J65)</f>
        <v>0</v>
      </c>
      <c r="K63" s="102">
        <f t="shared" si="28"/>
        <v>0</v>
      </c>
      <c r="L63" s="102">
        <f>SUM(L64:L65)</f>
        <v>0</v>
      </c>
      <c r="M63" s="102">
        <f>SUM(M64:M65)</f>
        <v>0</v>
      </c>
      <c r="N63" s="102">
        <f t="shared" si="29"/>
        <v>0</v>
      </c>
      <c r="O63" s="102">
        <f>SUM(O64:O65)</f>
        <v>0</v>
      </c>
      <c r="P63" s="102">
        <f>SUM(P64:P65)</f>
        <v>0</v>
      </c>
      <c r="Q63" s="102">
        <f t="shared" si="30"/>
        <v>0</v>
      </c>
      <c r="R63" s="102">
        <f>SUM(R64:R65)</f>
        <v>0</v>
      </c>
      <c r="S63" s="102">
        <f>SUM(S64:S65)</f>
        <v>0</v>
      </c>
      <c r="T63" s="102">
        <f t="shared" si="31"/>
        <v>0</v>
      </c>
      <c r="U63" s="90">
        <f t="shared" si="12"/>
        <v>0</v>
      </c>
      <c r="V63" s="90">
        <f t="shared" si="12"/>
        <v>0</v>
      </c>
      <c r="W63" s="90">
        <f t="shared" si="43"/>
        <v>0</v>
      </c>
      <c r="X63" s="88">
        <f>SUM(X64:X65)</f>
        <v>0</v>
      </c>
      <c r="Y63" s="88">
        <f>SUM(Y64:Y65)</f>
        <v>0</v>
      </c>
      <c r="Z63" s="88">
        <f t="shared" si="21"/>
        <v>0</v>
      </c>
      <c r="AA63" s="90">
        <f t="shared" si="22"/>
        <v>0</v>
      </c>
      <c r="AB63" s="90">
        <f t="shared" si="22"/>
        <v>0</v>
      </c>
      <c r="AC63" s="90">
        <f t="shared" si="22"/>
        <v>0</v>
      </c>
      <c r="AD63" s="102">
        <f>SUM(AD64:AD65)</f>
        <v>0</v>
      </c>
      <c r="AE63" s="102">
        <f>SUM(AE64:AE65)</f>
        <v>0</v>
      </c>
      <c r="AF63" s="88">
        <f t="shared" si="23"/>
        <v>0</v>
      </c>
      <c r="AG63" s="102">
        <f>SUM(AG64:AG65)</f>
        <v>0</v>
      </c>
      <c r="AH63" s="102">
        <f>SUM(AH64:AH65)</f>
        <v>0</v>
      </c>
      <c r="AI63" s="88">
        <f t="shared" si="24"/>
        <v>0</v>
      </c>
      <c r="AJ63" s="90">
        <f t="shared" si="47"/>
        <v>0</v>
      </c>
      <c r="AK63" s="90">
        <f t="shared" si="47"/>
        <v>0</v>
      </c>
      <c r="AL63" s="90">
        <f t="shared" si="47"/>
        <v>0</v>
      </c>
      <c r="AM63" s="90">
        <f t="shared" si="17"/>
        <v>0</v>
      </c>
      <c r="AN63" s="90">
        <f t="shared" si="17"/>
        <v>0</v>
      </c>
      <c r="AO63" s="90">
        <f t="shared" si="17"/>
        <v>0</v>
      </c>
    </row>
    <row r="64" spans="1:41" ht="12.75">
      <c r="A64" s="13">
        <v>55</v>
      </c>
      <c r="B64" s="2" t="s">
        <v>54</v>
      </c>
      <c r="C64" s="101"/>
      <c r="D64" s="101"/>
      <c r="E64" s="103">
        <f t="shared" si="26"/>
        <v>0</v>
      </c>
      <c r="F64" s="101"/>
      <c r="G64" s="101"/>
      <c r="H64" s="103">
        <f t="shared" si="27"/>
        <v>0</v>
      </c>
      <c r="I64" s="101"/>
      <c r="J64" s="101"/>
      <c r="K64" s="103">
        <f t="shared" si="28"/>
        <v>0</v>
      </c>
      <c r="L64" s="101"/>
      <c r="M64" s="101"/>
      <c r="N64" s="103">
        <f t="shared" si="29"/>
        <v>0</v>
      </c>
      <c r="O64" s="101"/>
      <c r="P64" s="101"/>
      <c r="Q64" s="103">
        <f t="shared" si="30"/>
        <v>0</v>
      </c>
      <c r="R64" s="101"/>
      <c r="S64" s="101"/>
      <c r="T64" s="103">
        <f t="shared" si="31"/>
        <v>0</v>
      </c>
      <c r="U64" s="91">
        <f t="shared" si="12"/>
        <v>0</v>
      </c>
      <c r="V64" s="91">
        <f t="shared" si="12"/>
        <v>0</v>
      </c>
      <c r="W64" s="91">
        <f t="shared" si="43"/>
        <v>0</v>
      </c>
      <c r="X64" s="86"/>
      <c r="Y64" s="86"/>
      <c r="Z64" s="84">
        <f t="shared" si="21"/>
        <v>0</v>
      </c>
      <c r="AA64" s="91">
        <f t="shared" si="22"/>
        <v>0</v>
      </c>
      <c r="AB64" s="91">
        <f t="shared" si="22"/>
        <v>0</v>
      </c>
      <c r="AC64" s="91">
        <f t="shared" si="22"/>
        <v>0</v>
      </c>
      <c r="AD64" s="101"/>
      <c r="AE64" s="101"/>
      <c r="AF64" s="84">
        <f t="shared" si="23"/>
        <v>0</v>
      </c>
      <c r="AG64" s="101"/>
      <c r="AH64" s="101"/>
      <c r="AI64" s="84">
        <f t="shared" si="24"/>
        <v>0</v>
      </c>
      <c r="AJ64" s="91">
        <f t="shared" si="47"/>
        <v>0</v>
      </c>
      <c r="AK64" s="91">
        <f t="shared" si="47"/>
        <v>0</v>
      </c>
      <c r="AL64" s="91">
        <f t="shared" si="47"/>
        <v>0</v>
      </c>
      <c r="AM64" s="91">
        <f t="shared" si="17"/>
        <v>0</v>
      </c>
      <c r="AN64" s="91">
        <f t="shared" si="17"/>
        <v>0</v>
      </c>
      <c r="AO64" s="91">
        <f t="shared" si="17"/>
        <v>0</v>
      </c>
    </row>
    <row r="65" spans="1:41" ht="12.75">
      <c r="A65" s="13">
        <v>56</v>
      </c>
      <c r="B65" s="2" t="s">
        <v>55</v>
      </c>
      <c r="C65" s="101"/>
      <c r="D65" s="101"/>
      <c r="E65" s="103">
        <f t="shared" si="26"/>
        <v>0</v>
      </c>
      <c r="F65" s="101"/>
      <c r="G65" s="101"/>
      <c r="H65" s="103">
        <f t="shared" si="27"/>
        <v>0</v>
      </c>
      <c r="I65" s="101"/>
      <c r="J65" s="101"/>
      <c r="K65" s="103">
        <f t="shared" si="28"/>
        <v>0</v>
      </c>
      <c r="L65" s="101"/>
      <c r="M65" s="101"/>
      <c r="N65" s="103">
        <f t="shared" si="29"/>
        <v>0</v>
      </c>
      <c r="O65" s="101"/>
      <c r="P65" s="101"/>
      <c r="Q65" s="103">
        <f t="shared" si="30"/>
        <v>0</v>
      </c>
      <c r="R65" s="101"/>
      <c r="S65" s="101"/>
      <c r="T65" s="103">
        <f t="shared" si="31"/>
        <v>0</v>
      </c>
      <c r="U65" s="91">
        <f t="shared" si="12"/>
        <v>0</v>
      </c>
      <c r="V65" s="91">
        <f t="shared" si="12"/>
        <v>0</v>
      </c>
      <c r="W65" s="91">
        <f t="shared" si="43"/>
        <v>0</v>
      </c>
      <c r="X65" s="86"/>
      <c r="Y65" s="86"/>
      <c r="Z65" s="84">
        <f t="shared" si="21"/>
        <v>0</v>
      </c>
      <c r="AA65" s="91">
        <f t="shared" si="22"/>
        <v>0</v>
      </c>
      <c r="AB65" s="91">
        <f t="shared" si="22"/>
        <v>0</v>
      </c>
      <c r="AC65" s="91">
        <f t="shared" si="22"/>
        <v>0</v>
      </c>
      <c r="AD65" s="101"/>
      <c r="AE65" s="101"/>
      <c r="AF65" s="84">
        <f t="shared" si="23"/>
        <v>0</v>
      </c>
      <c r="AG65" s="101"/>
      <c r="AH65" s="101"/>
      <c r="AI65" s="84">
        <f t="shared" si="24"/>
        <v>0</v>
      </c>
      <c r="AJ65" s="91">
        <f t="shared" si="47"/>
        <v>0</v>
      </c>
      <c r="AK65" s="91">
        <f t="shared" si="47"/>
        <v>0</v>
      </c>
      <c r="AL65" s="91">
        <f t="shared" si="47"/>
        <v>0</v>
      </c>
      <c r="AM65" s="91">
        <f t="shared" si="17"/>
        <v>0</v>
      </c>
      <c r="AN65" s="91">
        <f t="shared" si="17"/>
        <v>0</v>
      </c>
      <c r="AO65" s="91">
        <f t="shared" si="17"/>
        <v>0</v>
      </c>
    </row>
    <row r="66" spans="1:41" ht="12.75">
      <c r="A66" s="57">
        <v>57</v>
      </c>
      <c r="B66" s="58" t="s">
        <v>78</v>
      </c>
      <c r="C66" s="102">
        <f>SUM(C67:C74)</f>
        <v>900000</v>
      </c>
      <c r="D66" s="102">
        <f>SUM(D67:D74)</f>
        <v>156536</v>
      </c>
      <c r="E66" s="102">
        <f t="shared" si="26"/>
        <v>-743464</v>
      </c>
      <c r="F66" s="102">
        <f>SUM(F67:F74)</f>
        <v>1920000</v>
      </c>
      <c r="G66" s="102">
        <f>SUM(G67:G74)</f>
        <v>1274850</v>
      </c>
      <c r="H66" s="102">
        <f t="shared" si="27"/>
        <v>-645150</v>
      </c>
      <c r="I66" s="102">
        <f>SUM(I67:I74)</f>
        <v>0</v>
      </c>
      <c r="J66" s="102">
        <f>SUM(J67:J74)</f>
        <v>0</v>
      </c>
      <c r="K66" s="102">
        <f t="shared" si="28"/>
        <v>0</v>
      </c>
      <c r="L66" s="102">
        <f>SUM(L67:L74)</f>
        <v>0</v>
      </c>
      <c r="M66" s="102">
        <f>SUM(M67:M74)</f>
        <v>0</v>
      </c>
      <c r="N66" s="102">
        <f t="shared" si="29"/>
        <v>0</v>
      </c>
      <c r="O66" s="102">
        <f>SUM(O67:O74)</f>
        <v>0</v>
      </c>
      <c r="P66" s="102">
        <f>SUM(P67:P74)</f>
        <v>0</v>
      </c>
      <c r="Q66" s="102">
        <f t="shared" si="30"/>
        <v>0</v>
      </c>
      <c r="R66" s="102">
        <f>SUM(R67:R74)</f>
        <v>0</v>
      </c>
      <c r="S66" s="102">
        <f>SUM(S67:S74)</f>
        <v>0</v>
      </c>
      <c r="T66" s="102">
        <f t="shared" si="31"/>
        <v>0</v>
      </c>
      <c r="U66" s="90">
        <f t="shared" si="12"/>
        <v>2820000</v>
      </c>
      <c r="V66" s="90">
        <f t="shared" si="12"/>
        <v>1431386</v>
      </c>
      <c r="W66" s="90">
        <f t="shared" si="43"/>
        <v>-1388614</v>
      </c>
      <c r="X66" s="88">
        <f>SUM(X67:X74)</f>
        <v>420927600</v>
      </c>
      <c r="Y66" s="88">
        <f>SUM(Y67:Y74)</f>
        <v>230109728</v>
      </c>
      <c r="Z66" s="88">
        <f t="shared" si="21"/>
        <v>-190817872</v>
      </c>
      <c r="AA66" s="90">
        <f t="shared" si="22"/>
        <v>420927600</v>
      </c>
      <c r="AB66" s="90">
        <f t="shared" si="22"/>
        <v>230109728</v>
      </c>
      <c r="AC66" s="90">
        <f t="shared" si="22"/>
        <v>-190817872</v>
      </c>
      <c r="AD66" s="102">
        <f>SUM(AD67:AD74)</f>
        <v>0</v>
      </c>
      <c r="AE66" s="102">
        <f>SUM(AE67:AE74)</f>
        <v>0</v>
      </c>
      <c r="AF66" s="88">
        <f t="shared" si="23"/>
        <v>0</v>
      </c>
      <c r="AG66" s="102">
        <f>SUM(AG67:AG74)</f>
        <v>0</v>
      </c>
      <c r="AH66" s="102">
        <f>SUM(AH67:AH74)</f>
        <v>0</v>
      </c>
      <c r="AI66" s="88">
        <f t="shared" si="24"/>
        <v>0</v>
      </c>
      <c r="AJ66" s="90">
        <f t="shared" si="47"/>
        <v>0</v>
      </c>
      <c r="AK66" s="90">
        <f t="shared" si="47"/>
        <v>0</v>
      </c>
      <c r="AL66" s="90">
        <f t="shared" si="47"/>
        <v>0</v>
      </c>
      <c r="AM66" s="90">
        <f t="shared" si="17"/>
        <v>423747600</v>
      </c>
      <c r="AN66" s="90">
        <f t="shared" si="17"/>
        <v>231541114</v>
      </c>
      <c r="AO66" s="90">
        <f t="shared" si="17"/>
        <v>-192206486</v>
      </c>
    </row>
    <row r="67" spans="1:41" ht="12.75">
      <c r="A67" s="13">
        <v>58</v>
      </c>
      <c r="B67" s="2" t="s">
        <v>90</v>
      </c>
      <c r="C67" s="292"/>
      <c r="D67" s="292"/>
      <c r="E67" s="183">
        <f t="shared" si="26"/>
        <v>0</v>
      </c>
      <c r="F67" s="292"/>
      <c r="G67" s="292"/>
      <c r="H67" s="183">
        <f t="shared" si="27"/>
        <v>0</v>
      </c>
      <c r="I67" s="101"/>
      <c r="J67" s="101"/>
      <c r="K67" s="103">
        <f t="shared" si="28"/>
        <v>0</v>
      </c>
      <c r="L67" s="101"/>
      <c r="M67" s="101"/>
      <c r="N67" s="103">
        <f t="shared" si="29"/>
        <v>0</v>
      </c>
      <c r="O67" s="101"/>
      <c r="P67" s="101"/>
      <c r="Q67" s="103">
        <f t="shared" si="30"/>
        <v>0</v>
      </c>
      <c r="R67" s="101"/>
      <c r="S67" s="101"/>
      <c r="T67" s="103">
        <f t="shared" si="31"/>
        <v>0</v>
      </c>
      <c r="U67" s="91">
        <f t="shared" si="12"/>
        <v>0</v>
      </c>
      <c r="V67" s="91">
        <f t="shared" si="12"/>
        <v>0</v>
      </c>
      <c r="W67" s="91">
        <f t="shared" si="43"/>
        <v>0</v>
      </c>
      <c r="X67" s="101">
        <v>420927600</v>
      </c>
      <c r="Y67" s="101">
        <v>230109728</v>
      </c>
      <c r="Z67" s="84">
        <f t="shared" si="21"/>
        <v>-190817872</v>
      </c>
      <c r="AA67" s="91">
        <f t="shared" si="22"/>
        <v>420927600</v>
      </c>
      <c r="AB67" s="91">
        <f t="shared" si="22"/>
        <v>230109728</v>
      </c>
      <c r="AC67" s="91">
        <f t="shared" si="22"/>
        <v>-190817872</v>
      </c>
      <c r="AD67" s="101"/>
      <c r="AE67" s="101"/>
      <c r="AF67" s="84">
        <f t="shared" si="23"/>
        <v>0</v>
      </c>
      <c r="AG67" s="101"/>
      <c r="AH67" s="101"/>
      <c r="AI67" s="84">
        <f t="shared" si="24"/>
        <v>0</v>
      </c>
      <c r="AJ67" s="91">
        <f t="shared" si="47"/>
        <v>0</v>
      </c>
      <c r="AK67" s="91">
        <f t="shared" si="47"/>
        <v>0</v>
      </c>
      <c r="AL67" s="91">
        <f t="shared" si="47"/>
        <v>0</v>
      </c>
      <c r="AM67" s="91">
        <f t="shared" si="17"/>
        <v>420927600</v>
      </c>
      <c r="AN67" s="91">
        <f t="shared" si="17"/>
        <v>230109728</v>
      </c>
      <c r="AO67" s="91">
        <f t="shared" si="17"/>
        <v>-190817872</v>
      </c>
    </row>
    <row r="68" spans="1:41" ht="12.75">
      <c r="A68" s="13">
        <v>59</v>
      </c>
      <c r="B68" s="2" t="s">
        <v>85</v>
      </c>
      <c r="C68" s="101"/>
      <c r="D68" s="101"/>
      <c r="E68" s="103">
        <f t="shared" si="26"/>
        <v>0</v>
      </c>
      <c r="F68" s="101"/>
      <c r="G68" s="101"/>
      <c r="H68" s="103">
        <f t="shared" si="27"/>
        <v>0</v>
      </c>
      <c r="I68" s="101"/>
      <c r="J68" s="101"/>
      <c r="K68" s="103">
        <f t="shared" si="28"/>
        <v>0</v>
      </c>
      <c r="L68" s="101"/>
      <c r="M68" s="101"/>
      <c r="N68" s="103">
        <f t="shared" si="29"/>
        <v>0</v>
      </c>
      <c r="O68" s="101"/>
      <c r="P68" s="101"/>
      <c r="Q68" s="103">
        <f t="shared" si="30"/>
        <v>0</v>
      </c>
      <c r="R68" s="101"/>
      <c r="S68" s="101"/>
      <c r="T68" s="103">
        <f t="shared" si="31"/>
        <v>0</v>
      </c>
      <c r="U68" s="91">
        <f t="shared" si="12"/>
        <v>0</v>
      </c>
      <c r="V68" s="91">
        <f t="shared" si="12"/>
        <v>0</v>
      </c>
      <c r="W68" s="91">
        <f t="shared" si="43"/>
        <v>0</v>
      </c>
      <c r="X68" s="101"/>
      <c r="Y68" s="101"/>
      <c r="Z68" s="84">
        <f t="shared" si="21"/>
        <v>0</v>
      </c>
      <c r="AA68" s="91">
        <f t="shared" si="22"/>
        <v>0</v>
      </c>
      <c r="AB68" s="91">
        <f t="shared" si="22"/>
        <v>0</v>
      </c>
      <c r="AC68" s="91">
        <f t="shared" si="22"/>
        <v>0</v>
      </c>
      <c r="AD68" s="101"/>
      <c r="AE68" s="101"/>
      <c r="AF68" s="84">
        <f t="shared" si="23"/>
        <v>0</v>
      </c>
      <c r="AG68" s="101"/>
      <c r="AH68" s="101"/>
      <c r="AI68" s="84">
        <f t="shared" si="24"/>
        <v>0</v>
      </c>
      <c r="AJ68" s="91">
        <f t="shared" si="47"/>
        <v>0</v>
      </c>
      <c r="AK68" s="91">
        <f t="shared" si="47"/>
        <v>0</v>
      </c>
      <c r="AL68" s="91">
        <f t="shared" si="47"/>
        <v>0</v>
      </c>
      <c r="AM68" s="91">
        <f t="shared" si="17"/>
        <v>0</v>
      </c>
      <c r="AN68" s="91">
        <f t="shared" si="17"/>
        <v>0</v>
      </c>
      <c r="AO68" s="91">
        <f t="shared" si="17"/>
        <v>0</v>
      </c>
    </row>
    <row r="69" spans="1:41" ht="12.75">
      <c r="A69" s="13"/>
      <c r="B69" s="385" t="s">
        <v>270</v>
      </c>
      <c r="C69" s="101"/>
      <c r="D69" s="101"/>
      <c r="E69" s="103"/>
      <c r="F69" s="101"/>
      <c r="G69" s="101"/>
      <c r="H69" s="103"/>
      <c r="I69" s="101"/>
      <c r="J69" s="101"/>
      <c r="K69" s="103"/>
      <c r="L69" s="101"/>
      <c r="M69" s="101"/>
      <c r="N69" s="103"/>
      <c r="O69" s="101"/>
      <c r="P69" s="101"/>
      <c r="Q69" s="103"/>
      <c r="R69" s="101"/>
      <c r="S69" s="101"/>
      <c r="T69" s="103"/>
      <c r="U69" s="91"/>
      <c r="V69" s="91"/>
      <c r="W69" s="91"/>
      <c r="X69" s="101"/>
      <c r="Y69" s="101"/>
      <c r="Z69" s="84"/>
      <c r="AA69" s="91"/>
      <c r="AB69" s="91"/>
      <c r="AC69" s="101"/>
      <c r="AD69" s="101"/>
      <c r="AE69" s="101"/>
      <c r="AF69" s="84"/>
      <c r="AG69" s="101"/>
      <c r="AH69" s="101"/>
      <c r="AI69" s="84"/>
      <c r="AJ69" s="92"/>
      <c r="AK69" s="92"/>
      <c r="AL69" s="92"/>
      <c r="AM69" s="91"/>
      <c r="AN69" s="91"/>
      <c r="AO69" s="91"/>
    </row>
    <row r="70" spans="1:41" ht="12.75">
      <c r="A70" s="13">
        <v>60</v>
      </c>
      <c r="B70" s="2" t="s">
        <v>56</v>
      </c>
      <c r="C70" s="101"/>
      <c r="D70" s="101"/>
      <c r="E70" s="103">
        <f t="shared" si="26"/>
        <v>0</v>
      </c>
      <c r="F70" s="101"/>
      <c r="G70" s="101"/>
      <c r="H70" s="103">
        <f t="shared" si="27"/>
        <v>0</v>
      </c>
      <c r="I70" s="101"/>
      <c r="J70" s="101"/>
      <c r="K70" s="103">
        <f t="shared" si="28"/>
        <v>0</v>
      </c>
      <c r="L70" s="101"/>
      <c r="M70" s="101"/>
      <c r="N70" s="103">
        <f t="shared" si="29"/>
        <v>0</v>
      </c>
      <c r="O70" s="101"/>
      <c r="P70" s="101"/>
      <c r="Q70" s="103">
        <f t="shared" si="30"/>
        <v>0</v>
      </c>
      <c r="R70" s="101"/>
      <c r="S70" s="101"/>
      <c r="T70" s="103">
        <f t="shared" si="31"/>
        <v>0</v>
      </c>
      <c r="U70" s="91">
        <f t="shared" si="12"/>
        <v>0</v>
      </c>
      <c r="V70" s="91">
        <f t="shared" si="12"/>
        <v>0</v>
      </c>
      <c r="W70" s="91">
        <f t="shared" si="43"/>
        <v>0</v>
      </c>
      <c r="X70" s="101"/>
      <c r="Y70" s="101"/>
      <c r="Z70" s="84">
        <f t="shared" si="21"/>
        <v>0</v>
      </c>
      <c r="AA70" s="91">
        <f t="shared" si="22"/>
        <v>0</v>
      </c>
      <c r="AB70" s="91">
        <f t="shared" si="22"/>
        <v>0</v>
      </c>
      <c r="AC70" s="91">
        <f t="shared" si="22"/>
        <v>0</v>
      </c>
      <c r="AD70" s="101"/>
      <c r="AE70" s="101"/>
      <c r="AF70" s="84">
        <f t="shared" si="23"/>
        <v>0</v>
      </c>
      <c r="AG70" s="101"/>
      <c r="AH70" s="101"/>
      <c r="AI70" s="84">
        <f t="shared" si="24"/>
        <v>0</v>
      </c>
      <c r="AJ70" s="91">
        <f t="shared" si="47"/>
        <v>0</v>
      </c>
      <c r="AK70" s="91">
        <f t="shared" si="47"/>
        <v>0</v>
      </c>
      <c r="AL70" s="91">
        <f t="shared" si="47"/>
        <v>0</v>
      </c>
      <c r="AM70" s="91">
        <f t="shared" si="17"/>
        <v>0</v>
      </c>
      <c r="AN70" s="91">
        <f t="shared" si="17"/>
        <v>0</v>
      </c>
      <c r="AO70" s="91">
        <f t="shared" si="17"/>
        <v>0</v>
      </c>
    </row>
    <row r="71" spans="1:41" ht="12.75">
      <c r="A71" s="13">
        <v>61</v>
      </c>
      <c r="B71" s="15" t="s">
        <v>57</v>
      </c>
      <c r="C71" s="101"/>
      <c r="D71" s="101"/>
      <c r="E71" s="103">
        <f t="shared" si="26"/>
        <v>0</v>
      </c>
      <c r="F71" s="101"/>
      <c r="G71" s="101"/>
      <c r="H71" s="103">
        <f t="shared" si="27"/>
        <v>0</v>
      </c>
      <c r="I71" s="101"/>
      <c r="J71" s="101"/>
      <c r="K71" s="103">
        <f t="shared" si="28"/>
        <v>0</v>
      </c>
      <c r="L71" s="101"/>
      <c r="M71" s="101"/>
      <c r="N71" s="103">
        <f t="shared" si="29"/>
        <v>0</v>
      </c>
      <c r="O71" s="101"/>
      <c r="P71" s="101"/>
      <c r="Q71" s="103">
        <f t="shared" si="30"/>
        <v>0</v>
      </c>
      <c r="R71" s="101"/>
      <c r="S71" s="101"/>
      <c r="T71" s="103">
        <f t="shared" si="31"/>
        <v>0</v>
      </c>
      <c r="U71" s="91">
        <f t="shared" si="12"/>
        <v>0</v>
      </c>
      <c r="V71" s="91">
        <f t="shared" si="12"/>
        <v>0</v>
      </c>
      <c r="W71" s="91">
        <f t="shared" si="43"/>
        <v>0</v>
      </c>
      <c r="X71" s="101"/>
      <c r="Y71" s="101"/>
      <c r="Z71" s="84">
        <f t="shared" si="21"/>
        <v>0</v>
      </c>
      <c r="AA71" s="91">
        <f t="shared" si="22"/>
        <v>0</v>
      </c>
      <c r="AB71" s="91">
        <f t="shared" si="22"/>
        <v>0</v>
      </c>
      <c r="AC71" s="91">
        <f t="shared" si="22"/>
        <v>0</v>
      </c>
      <c r="AD71" s="101"/>
      <c r="AE71" s="101"/>
      <c r="AF71" s="84">
        <f t="shared" si="23"/>
        <v>0</v>
      </c>
      <c r="AG71" s="101"/>
      <c r="AH71" s="101"/>
      <c r="AI71" s="84">
        <f t="shared" si="24"/>
        <v>0</v>
      </c>
      <c r="AJ71" s="91">
        <f t="shared" si="47"/>
        <v>0</v>
      </c>
      <c r="AK71" s="91">
        <f t="shared" si="47"/>
        <v>0</v>
      </c>
      <c r="AL71" s="91">
        <f t="shared" si="47"/>
        <v>0</v>
      </c>
      <c r="AM71" s="91">
        <f t="shared" si="17"/>
        <v>0</v>
      </c>
      <c r="AN71" s="91">
        <f t="shared" si="17"/>
        <v>0</v>
      </c>
      <c r="AO71" s="91">
        <f t="shared" si="17"/>
        <v>0</v>
      </c>
    </row>
    <row r="72" spans="1:41" ht="12.75">
      <c r="A72" s="13">
        <v>62</v>
      </c>
      <c r="B72" s="15" t="s">
        <v>58</v>
      </c>
      <c r="C72" s="101"/>
      <c r="D72" s="101"/>
      <c r="E72" s="103">
        <f t="shared" si="26"/>
        <v>0</v>
      </c>
      <c r="F72" s="101"/>
      <c r="G72" s="101"/>
      <c r="H72" s="103">
        <f t="shared" si="27"/>
        <v>0</v>
      </c>
      <c r="I72" s="101"/>
      <c r="J72" s="101"/>
      <c r="K72" s="103">
        <f t="shared" si="28"/>
        <v>0</v>
      </c>
      <c r="L72" s="101"/>
      <c r="M72" s="101"/>
      <c r="N72" s="103">
        <f t="shared" si="29"/>
        <v>0</v>
      </c>
      <c r="O72" s="101"/>
      <c r="P72" s="101"/>
      <c r="Q72" s="103">
        <f t="shared" si="30"/>
        <v>0</v>
      </c>
      <c r="R72" s="101"/>
      <c r="S72" s="101"/>
      <c r="T72" s="103">
        <f t="shared" si="31"/>
        <v>0</v>
      </c>
      <c r="U72" s="91">
        <f t="shared" si="12"/>
        <v>0</v>
      </c>
      <c r="V72" s="91">
        <f t="shared" si="12"/>
        <v>0</v>
      </c>
      <c r="W72" s="91">
        <f t="shared" si="43"/>
        <v>0</v>
      </c>
      <c r="X72" s="101"/>
      <c r="Y72" s="101"/>
      <c r="Z72" s="84">
        <f t="shared" si="21"/>
        <v>0</v>
      </c>
      <c r="AA72" s="91">
        <f t="shared" si="22"/>
        <v>0</v>
      </c>
      <c r="AB72" s="91">
        <f t="shared" si="22"/>
        <v>0</v>
      </c>
      <c r="AC72" s="91">
        <f t="shared" si="22"/>
        <v>0</v>
      </c>
      <c r="AD72" s="101"/>
      <c r="AE72" s="101"/>
      <c r="AF72" s="84">
        <f t="shared" si="23"/>
        <v>0</v>
      </c>
      <c r="AG72" s="101"/>
      <c r="AH72" s="101"/>
      <c r="AI72" s="84">
        <f t="shared" si="24"/>
        <v>0</v>
      </c>
      <c r="AJ72" s="91">
        <f t="shared" si="47"/>
        <v>0</v>
      </c>
      <c r="AK72" s="91">
        <f t="shared" si="47"/>
        <v>0</v>
      </c>
      <c r="AL72" s="91">
        <f t="shared" si="47"/>
        <v>0</v>
      </c>
      <c r="AM72" s="91">
        <f t="shared" si="17"/>
        <v>0</v>
      </c>
      <c r="AN72" s="91">
        <f t="shared" si="17"/>
        <v>0</v>
      </c>
      <c r="AO72" s="91">
        <f t="shared" si="17"/>
        <v>0</v>
      </c>
    </row>
    <row r="73" spans="1:41" ht="12.75">
      <c r="A73" s="13">
        <v>63</v>
      </c>
      <c r="B73" s="15" t="s">
        <v>59</v>
      </c>
      <c r="C73" s="101"/>
      <c r="D73" s="101"/>
      <c r="E73" s="103">
        <f t="shared" si="26"/>
        <v>0</v>
      </c>
      <c r="F73" s="101"/>
      <c r="G73" s="101"/>
      <c r="H73" s="103">
        <f t="shared" si="27"/>
        <v>0</v>
      </c>
      <c r="I73" s="101"/>
      <c r="J73" s="101"/>
      <c r="K73" s="103">
        <f t="shared" si="28"/>
        <v>0</v>
      </c>
      <c r="L73" s="101"/>
      <c r="M73" s="101"/>
      <c r="N73" s="103">
        <f t="shared" si="29"/>
        <v>0</v>
      </c>
      <c r="O73" s="101"/>
      <c r="P73" s="101"/>
      <c r="Q73" s="103">
        <f t="shared" si="30"/>
        <v>0</v>
      </c>
      <c r="R73" s="101"/>
      <c r="S73" s="101"/>
      <c r="T73" s="103">
        <f t="shared" si="31"/>
        <v>0</v>
      </c>
      <c r="U73" s="91">
        <f t="shared" si="12"/>
        <v>0</v>
      </c>
      <c r="V73" s="91">
        <f t="shared" si="12"/>
        <v>0</v>
      </c>
      <c r="W73" s="91">
        <f t="shared" si="43"/>
        <v>0</v>
      </c>
      <c r="X73" s="101"/>
      <c r="Y73" s="101"/>
      <c r="Z73" s="84">
        <f t="shared" si="21"/>
        <v>0</v>
      </c>
      <c r="AA73" s="91">
        <f t="shared" si="22"/>
        <v>0</v>
      </c>
      <c r="AB73" s="91">
        <f t="shared" si="22"/>
        <v>0</v>
      </c>
      <c r="AC73" s="91">
        <f t="shared" si="22"/>
        <v>0</v>
      </c>
      <c r="AD73" s="101"/>
      <c r="AE73" s="101"/>
      <c r="AF73" s="84">
        <f t="shared" si="23"/>
        <v>0</v>
      </c>
      <c r="AG73" s="101"/>
      <c r="AH73" s="101"/>
      <c r="AI73" s="84">
        <f t="shared" si="24"/>
        <v>0</v>
      </c>
      <c r="AJ73" s="91">
        <f t="shared" si="47"/>
        <v>0</v>
      </c>
      <c r="AK73" s="91">
        <f t="shared" si="47"/>
        <v>0</v>
      </c>
      <c r="AL73" s="91">
        <f t="shared" si="47"/>
        <v>0</v>
      </c>
      <c r="AM73" s="91">
        <f t="shared" si="17"/>
        <v>0</v>
      </c>
      <c r="AN73" s="91">
        <f t="shared" si="17"/>
        <v>0</v>
      </c>
      <c r="AO73" s="91">
        <f t="shared" si="17"/>
        <v>0</v>
      </c>
    </row>
    <row r="74" spans="1:41" ht="12.75">
      <c r="A74" s="13">
        <v>64</v>
      </c>
      <c r="B74" s="15" t="s">
        <v>60</v>
      </c>
      <c r="C74" s="101">
        <v>900000</v>
      </c>
      <c r="D74" s="101">
        <v>156536</v>
      </c>
      <c r="E74" s="87">
        <f t="shared" ref="E74" si="104">SUM(D74-C74)</f>
        <v>-743464</v>
      </c>
      <c r="F74" s="101">
        <v>1920000</v>
      </c>
      <c r="G74" s="101">
        <v>1274850</v>
      </c>
      <c r="H74" s="87">
        <f t="shared" ref="H74" si="105">SUM(G74-F74)</f>
        <v>-645150</v>
      </c>
      <c r="I74" s="101"/>
      <c r="J74" s="101"/>
      <c r="K74" s="87">
        <f t="shared" ref="K74" si="106">SUM(J74-I74)</f>
        <v>0</v>
      </c>
      <c r="L74" s="101"/>
      <c r="M74" s="101"/>
      <c r="N74" s="87">
        <f t="shared" ref="N74" si="107">SUM(M74-L74)</f>
        <v>0</v>
      </c>
      <c r="O74" s="101"/>
      <c r="P74" s="101"/>
      <c r="Q74" s="87">
        <f t="shared" ref="Q74" si="108">SUM(P74-O74)</f>
        <v>0</v>
      </c>
      <c r="R74" s="101"/>
      <c r="S74" s="101"/>
      <c r="T74" s="87">
        <f t="shared" ref="T74" si="109">SUM(S74-R74)</f>
        <v>0</v>
      </c>
      <c r="U74" s="91">
        <f t="shared" si="12"/>
        <v>2820000</v>
      </c>
      <c r="V74" s="91">
        <f t="shared" si="12"/>
        <v>1431386</v>
      </c>
      <c r="W74" s="91">
        <f t="shared" si="43"/>
        <v>-1388614</v>
      </c>
      <c r="X74" s="101"/>
      <c r="Y74" s="101"/>
      <c r="Z74" s="84">
        <f t="shared" si="21"/>
        <v>0</v>
      </c>
      <c r="AA74" s="91">
        <f t="shared" si="22"/>
        <v>0</v>
      </c>
      <c r="AB74" s="91">
        <f t="shared" si="22"/>
        <v>0</v>
      </c>
      <c r="AC74" s="91">
        <f t="shared" si="22"/>
        <v>0</v>
      </c>
      <c r="AD74" s="101"/>
      <c r="AE74" s="101"/>
      <c r="AF74" s="84">
        <f t="shared" si="23"/>
        <v>0</v>
      </c>
      <c r="AG74" s="101"/>
      <c r="AH74" s="101"/>
      <c r="AI74" s="84">
        <f t="shared" si="24"/>
        <v>0</v>
      </c>
      <c r="AJ74" s="91">
        <f t="shared" si="47"/>
        <v>0</v>
      </c>
      <c r="AK74" s="91">
        <f t="shared" si="47"/>
        <v>0</v>
      </c>
      <c r="AL74" s="91">
        <f t="shared" si="47"/>
        <v>0</v>
      </c>
      <c r="AM74" s="91">
        <f t="shared" si="17"/>
        <v>2820000</v>
      </c>
      <c r="AN74" s="91">
        <f t="shared" si="17"/>
        <v>1431386</v>
      </c>
      <c r="AO74" s="91">
        <f t="shared" si="17"/>
        <v>-1388614</v>
      </c>
    </row>
    <row r="75" spans="1:41" ht="12.75">
      <c r="A75" s="57">
        <v>65</v>
      </c>
      <c r="B75" s="58" t="s">
        <v>61</v>
      </c>
      <c r="C75" s="102">
        <f>SUM(C76:C77)</f>
        <v>0</v>
      </c>
      <c r="D75" s="102">
        <f>SUM(D76:D77)</f>
        <v>0</v>
      </c>
      <c r="E75" s="102">
        <f t="shared" si="26"/>
        <v>0</v>
      </c>
      <c r="F75" s="102">
        <f>SUM(F76:F77)</f>
        <v>0</v>
      </c>
      <c r="G75" s="102">
        <f>SUM(G76:G77)</f>
        <v>0</v>
      </c>
      <c r="H75" s="102">
        <f t="shared" si="27"/>
        <v>0</v>
      </c>
      <c r="I75" s="102">
        <f>SUM(I76:I77)</f>
        <v>0</v>
      </c>
      <c r="J75" s="102">
        <f>SUM(J76:J77)</f>
        <v>0</v>
      </c>
      <c r="K75" s="102">
        <f t="shared" si="28"/>
        <v>0</v>
      </c>
      <c r="L75" s="102">
        <f>SUM(L76:L77)</f>
        <v>0</v>
      </c>
      <c r="M75" s="102">
        <f>SUM(M76:M77)</f>
        <v>0</v>
      </c>
      <c r="N75" s="102">
        <f t="shared" si="29"/>
        <v>0</v>
      </c>
      <c r="O75" s="102">
        <f>SUM(O76:O77)</f>
        <v>0</v>
      </c>
      <c r="P75" s="102">
        <f>SUM(P76:P77)</f>
        <v>0</v>
      </c>
      <c r="Q75" s="102">
        <f t="shared" si="30"/>
        <v>0</v>
      </c>
      <c r="R75" s="102">
        <f>SUM(R76:R77)</f>
        <v>0</v>
      </c>
      <c r="S75" s="102">
        <f>SUM(S76:S77)</f>
        <v>0</v>
      </c>
      <c r="T75" s="102">
        <f t="shared" si="31"/>
        <v>0</v>
      </c>
      <c r="U75" s="90">
        <f t="shared" ref="U75:W107" si="110">SUM(C75+F75+I75+L75+O75+R75)</f>
        <v>0</v>
      </c>
      <c r="V75" s="90">
        <f t="shared" si="110"/>
        <v>0</v>
      </c>
      <c r="W75" s="90">
        <f t="shared" si="43"/>
        <v>0</v>
      </c>
      <c r="X75" s="102">
        <f>SUM(X76:X77)</f>
        <v>0</v>
      </c>
      <c r="Y75" s="102">
        <f>SUM(Y76:Y77)</f>
        <v>0</v>
      </c>
      <c r="Z75" s="88">
        <f t="shared" si="21"/>
        <v>0</v>
      </c>
      <c r="AA75" s="90">
        <f t="shared" si="22"/>
        <v>0</v>
      </c>
      <c r="AB75" s="90">
        <f t="shared" si="22"/>
        <v>0</v>
      </c>
      <c r="AC75" s="90">
        <f t="shared" si="22"/>
        <v>0</v>
      </c>
      <c r="AD75" s="102">
        <f>SUM(AD76:AD77)</f>
        <v>0</v>
      </c>
      <c r="AE75" s="102">
        <f>SUM(AE76:AE77)</f>
        <v>0</v>
      </c>
      <c r="AF75" s="88">
        <f t="shared" si="23"/>
        <v>0</v>
      </c>
      <c r="AG75" s="102">
        <f>SUM(AG76:AG77)</f>
        <v>0</v>
      </c>
      <c r="AH75" s="102">
        <f>SUM(AH76:AH77)</f>
        <v>0</v>
      </c>
      <c r="AI75" s="88">
        <f t="shared" si="24"/>
        <v>0</v>
      </c>
      <c r="AJ75" s="90">
        <f t="shared" si="47"/>
        <v>0</v>
      </c>
      <c r="AK75" s="90">
        <f t="shared" si="47"/>
        <v>0</v>
      </c>
      <c r="AL75" s="90">
        <f t="shared" si="47"/>
        <v>0</v>
      </c>
      <c r="AM75" s="90">
        <f t="shared" ref="AM75:AO107" si="111">SUM(U75+AA75+AJ75)</f>
        <v>0</v>
      </c>
      <c r="AN75" s="90">
        <f t="shared" si="111"/>
        <v>0</v>
      </c>
      <c r="AO75" s="90">
        <f t="shared" si="111"/>
        <v>0</v>
      </c>
    </row>
    <row r="76" spans="1:41" ht="12.75">
      <c r="A76" s="13">
        <v>66</v>
      </c>
      <c r="B76" s="2" t="s">
        <v>260</v>
      </c>
      <c r="C76" s="101"/>
      <c r="D76" s="101"/>
      <c r="E76" s="103">
        <f t="shared" si="26"/>
        <v>0</v>
      </c>
      <c r="F76" s="101"/>
      <c r="G76" s="101"/>
      <c r="H76" s="103">
        <f t="shared" si="27"/>
        <v>0</v>
      </c>
      <c r="I76" s="101"/>
      <c r="J76" s="101"/>
      <c r="K76" s="103">
        <f t="shared" si="28"/>
        <v>0</v>
      </c>
      <c r="L76" s="101"/>
      <c r="M76" s="101"/>
      <c r="N76" s="103">
        <f t="shared" si="29"/>
        <v>0</v>
      </c>
      <c r="O76" s="101"/>
      <c r="P76" s="101"/>
      <c r="Q76" s="103">
        <f t="shared" si="30"/>
        <v>0</v>
      </c>
      <c r="R76" s="101"/>
      <c r="S76" s="101"/>
      <c r="T76" s="103">
        <f t="shared" si="31"/>
        <v>0</v>
      </c>
      <c r="U76" s="91">
        <f t="shared" si="110"/>
        <v>0</v>
      </c>
      <c r="V76" s="91">
        <f t="shared" si="110"/>
        <v>0</v>
      </c>
      <c r="W76" s="91">
        <f t="shared" si="43"/>
        <v>0</v>
      </c>
      <c r="X76" s="101"/>
      <c r="Y76" s="101"/>
      <c r="Z76" s="84">
        <f t="shared" si="21"/>
        <v>0</v>
      </c>
      <c r="AA76" s="91">
        <f t="shared" si="22"/>
        <v>0</v>
      </c>
      <c r="AB76" s="91">
        <f t="shared" si="22"/>
        <v>0</v>
      </c>
      <c r="AC76" s="91">
        <f t="shared" si="22"/>
        <v>0</v>
      </c>
      <c r="AD76" s="101"/>
      <c r="AE76" s="101"/>
      <c r="AF76" s="84">
        <f t="shared" si="23"/>
        <v>0</v>
      </c>
      <c r="AG76" s="101"/>
      <c r="AH76" s="101"/>
      <c r="AI76" s="84">
        <f t="shared" si="24"/>
        <v>0</v>
      </c>
      <c r="AJ76" s="91">
        <f t="shared" si="47"/>
        <v>0</v>
      </c>
      <c r="AK76" s="91">
        <f t="shared" si="47"/>
        <v>0</v>
      </c>
      <c r="AL76" s="91">
        <f t="shared" si="47"/>
        <v>0</v>
      </c>
      <c r="AM76" s="91">
        <f t="shared" si="111"/>
        <v>0</v>
      </c>
      <c r="AN76" s="91">
        <f t="shared" si="111"/>
        <v>0</v>
      </c>
      <c r="AO76" s="91">
        <f t="shared" si="111"/>
        <v>0</v>
      </c>
    </row>
    <row r="77" spans="1:41" ht="12.75">
      <c r="A77" s="13">
        <v>67</v>
      </c>
      <c r="B77" s="2" t="s">
        <v>261</v>
      </c>
      <c r="C77" s="101"/>
      <c r="D77" s="101"/>
      <c r="E77" s="103">
        <f t="shared" si="26"/>
        <v>0</v>
      </c>
      <c r="F77" s="101"/>
      <c r="G77" s="101"/>
      <c r="H77" s="103">
        <f t="shared" si="27"/>
        <v>0</v>
      </c>
      <c r="I77" s="101"/>
      <c r="J77" s="101"/>
      <c r="K77" s="103">
        <f t="shared" si="28"/>
        <v>0</v>
      </c>
      <c r="L77" s="101"/>
      <c r="M77" s="101"/>
      <c r="N77" s="103">
        <f t="shared" si="29"/>
        <v>0</v>
      </c>
      <c r="O77" s="101"/>
      <c r="P77" s="101"/>
      <c r="Q77" s="103">
        <f t="shared" si="30"/>
        <v>0</v>
      </c>
      <c r="R77" s="101"/>
      <c r="S77" s="101"/>
      <c r="T77" s="103">
        <f t="shared" si="31"/>
        <v>0</v>
      </c>
      <c r="U77" s="91">
        <f t="shared" si="110"/>
        <v>0</v>
      </c>
      <c r="V77" s="91">
        <f t="shared" si="110"/>
        <v>0</v>
      </c>
      <c r="W77" s="91">
        <f t="shared" si="43"/>
        <v>0</v>
      </c>
      <c r="X77" s="101"/>
      <c r="Y77" s="101"/>
      <c r="Z77" s="84">
        <f t="shared" si="21"/>
        <v>0</v>
      </c>
      <c r="AA77" s="91">
        <f t="shared" si="22"/>
        <v>0</v>
      </c>
      <c r="AB77" s="91">
        <f t="shared" si="22"/>
        <v>0</v>
      </c>
      <c r="AC77" s="91">
        <f t="shared" si="22"/>
        <v>0</v>
      </c>
      <c r="AD77" s="101"/>
      <c r="AE77" s="101"/>
      <c r="AF77" s="84">
        <f t="shared" si="23"/>
        <v>0</v>
      </c>
      <c r="AG77" s="101"/>
      <c r="AH77" s="101"/>
      <c r="AI77" s="84">
        <f t="shared" si="24"/>
        <v>0</v>
      </c>
      <c r="AJ77" s="91">
        <f t="shared" si="47"/>
        <v>0</v>
      </c>
      <c r="AK77" s="91">
        <f t="shared" si="47"/>
        <v>0</v>
      </c>
      <c r="AL77" s="91">
        <f t="shared" si="47"/>
        <v>0</v>
      </c>
      <c r="AM77" s="91">
        <f t="shared" si="111"/>
        <v>0</v>
      </c>
      <c r="AN77" s="91">
        <f t="shared" si="111"/>
        <v>0</v>
      </c>
      <c r="AO77" s="91">
        <f t="shared" si="111"/>
        <v>0</v>
      </c>
    </row>
    <row r="78" spans="1:41" ht="12.75">
      <c r="A78" s="13"/>
      <c r="B78" s="385" t="s">
        <v>271</v>
      </c>
      <c r="C78" s="101"/>
      <c r="D78" s="101"/>
      <c r="E78" s="103"/>
      <c r="F78" s="101"/>
      <c r="G78" s="101"/>
      <c r="H78" s="103"/>
      <c r="I78" s="101"/>
      <c r="J78" s="101"/>
      <c r="K78" s="103"/>
      <c r="L78" s="101"/>
      <c r="M78" s="101"/>
      <c r="N78" s="103"/>
      <c r="O78" s="101"/>
      <c r="P78" s="101"/>
      <c r="Q78" s="103"/>
      <c r="R78" s="101"/>
      <c r="S78" s="101"/>
      <c r="T78" s="103"/>
      <c r="U78" s="91"/>
      <c r="V78" s="91"/>
      <c r="W78" s="91"/>
      <c r="X78" s="101"/>
      <c r="Y78" s="101"/>
      <c r="Z78" s="84"/>
      <c r="AA78" s="91"/>
      <c r="AB78" s="91"/>
      <c r="AC78" s="101"/>
      <c r="AD78" s="101"/>
      <c r="AE78" s="101"/>
      <c r="AF78" s="84"/>
      <c r="AG78" s="101"/>
      <c r="AH78" s="101"/>
      <c r="AI78" s="84"/>
      <c r="AJ78" s="92"/>
      <c r="AK78" s="92"/>
      <c r="AL78" s="92"/>
      <c r="AM78" s="91"/>
      <c r="AN78" s="91"/>
      <c r="AO78" s="91"/>
    </row>
    <row r="79" spans="1:41" ht="12.75">
      <c r="A79" s="57">
        <v>68</v>
      </c>
      <c r="B79" s="58" t="s">
        <v>62</v>
      </c>
      <c r="C79" s="102">
        <f>SUM(C80:C86)</f>
        <v>89536400</v>
      </c>
      <c r="D79" s="102">
        <f>SUM(D80:D86)</f>
        <v>89536400</v>
      </c>
      <c r="E79" s="102">
        <f t="shared" si="26"/>
        <v>0</v>
      </c>
      <c r="F79" s="102">
        <f>SUM(F80:F86)</f>
        <v>653728200</v>
      </c>
      <c r="G79" s="102">
        <f>SUM(G80:G86)</f>
        <v>652368200</v>
      </c>
      <c r="H79" s="102">
        <f t="shared" si="27"/>
        <v>-1360000</v>
      </c>
      <c r="I79" s="102">
        <f>SUM(I80:I86)</f>
        <v>42177400</v>
      </c>
      <c r="J79" s="102">
        <f>SUM(J80:J86)</f>
        <v>42177400</v>
      </c>
      <c r="K79" s="102">
        <f t="shared" si="28"/>
        <v>0</v>
      </c>
      <c r="L79" s="102">
        <f>SUM(L80:L86)</f>
        <v>23746000</v>
      </c>
      <c r="M79" s="102">
        <f>SUM(M80:M86)</f>
        <v>23746000</v>
      </c>
      <c r="N79" s="102">
        <f t="shared" si="29"/>
        <v>0</v>
      </c>
      <c r="O79" s="102">
        <f>SUM(O80:O86)</f>
        <v>84819900</v>
      </c>
      <c r="P79" s="102">
        <f>SUM(P80:P86)</f>
        <v>84819900</v>
      </c>
      <c r="Q79" s="102">
        <f t="shared" si="30"/>
        <v>0</v>
      </c>
      <c r="R79" s="102">
        <f>SUM(R80:R86)</f>
        <v>30522200</v>
      </c>
      <c r="S79" s="102">
        <f>SUM(S80:S86)</f>
        <v>30522200</v>
      </c>
      <c r="T79" s="102">
        <f t="shared" si="31"/>
        <v>0</v>
      </c>
      <c r="U79" s="90">
        <f t="shared" si="110"/>
        <v>924530100</v>
      </c>
      <c r="V79" s="90">
        <f t="shared" si="110"/>
        <v>923170100</v>
      </c>
      <c r="W79" s="90">
        <f t="shared" si="43"/>
        <v>-1360000</v>
      </c>
      <c r="X79" s="102">
        <f>SUM(X80:X86)</f>
        <v>420927600</v>
      </c>
      <c r="Y79" s="102">
        <f>SUM(Y80:Y86)</f>
        <v>445785641.27999997</v>
      </c>
      <c r="Z79" s="88">
        <f t="shared" ref="Z79:Z107" si="112">Y79-X79</f>
        <v>24858041.279999971</v>
      </c>
      <c r="AA79" s="90">
        <f t="shared" si="22"/>
        <v>420927600</v>
      </c>
      <c r="AB79" s="90">
        <f t="shared" si="22"/>
        <v>445785641.27999997</v>
      </c>
      <c r="AC79" s="90">
        <f t="shared" si="22"/>
        <v>24858041.279999971</v>
      </c>
      <c r="AD79" s="102">
        <f>SUM(AD80:AD86)</f>
        <v>73961200</v>
      </c>
      <c r="AE79" s="102">
        <f>SUM(AE80:AE86)</f>
        <v>89986247.129999995</v>
      </c>
      <c r="AF79" s="88">
        <f t="shared" ref="AF79:AF84" si="113">AE79-AD79</f>
        <v>16025047.129999995</v>
      </c>
      <c r="AG79" s="102">
        <f>SUM(AG80:AG86)</f>
        <v>24812200</v>
      </c>
      <c r="AH79" s="102">
        <f>SUM(AH80:AH86)</f>
        <v>24262183</v>
      </c>
      <c r="AI79" s="88">
        <f t="shared" ref="AI79:AI107" si="114">AH79-AG79</f>
        <v>-550017</v>
      </c>
      <c r="AJ79" s="90">
        <f t="shared" si="47"/>
        <v>98773400</v>
      </c>
      <c r="AK79" s="90">
        <f t="shared" si="47"/>
        <v>114248430.13</v>
      </c>
      <c r="AL79" s="90">
        <f t="shared" si="47"/>
        <v>15475030.129999995</v>
      </c>
      <c r="AM79" s="163">
        <f t="shared" si="111"/>
        <v>1444231100</v>
      </c>
      <c r="AN79" s="90">
        <f t="shared" si="111"/>
        <v>1483204171.4099998</v>
      </c>
      <c r="AO79" s="90">
        <f t="shared" si="111"/>
        <v>38973071.409999967</v>
      </c>
    </row>
    <row r="80" spans="1:41" ht="12.75">
      <c r="A80" s="13">
        <v>69</v>
      </c>
      <c r="B80" s="15" t="s">
        <v>64</v>
      </c>
      <c r="C80" s="101"/>
      <c r="D80" s="101"/>
      <c r="E80" s="87">
        <f t="shared" ref="E80:E86" si="115">SUM(D80-C80)</f>
        <v>0</v>
      </c>
      <c r="F80" s="101"/>
      <c r="G80" s="101"/>
      <c r="H80" s="87">
        <f t="shared" ref="H80:H86" si="116">SUM(G80-F80)</f>
        <v>0</v>
      </c>
      <c r="I80" s="101"/>
      <c r="J80" s="101"/>
      <c r="K80" s="87">
        <f t="shared" ref="K80:K86" si="117">SUM(J80-I80)</f>
        <v>0</v>
      </c>
      <c r="L80" s="101"/>
      <c r="M80" s="101"/>
      <c r="N80" s="87">
        <f t="shared" ref="N80:N86" si="118">SUM(M80-L80)</f>
        <v>0</v>
      </c>
      <c r="O80" s="101"/>
      <c r="P80" s="101"/>
      <c r="Q80" s="87">
        <f t="shared" ref="Q80:Q86" si="119">SUM(P80-O80)</f>
        <v>0</v>
      </c>
      <c r="R80" s="101"/>
      <c r="S80" s="101"/>
      <c r="T80" s="87">
        <f t="shared" ref="T80:T86" si="120">SUM(S80-R80)</f>
        <v>0</v>
      </c>
      <c r="U80" s="91">
        <f t="shared" si="110"/>
        <v>0</v>
      </c>
      <c r="V80" s="91">
        <f t="shared" si="110"/>
        <v>0</v>
      </c>
      <c r="W80" s="91">
        <f t="shared" si="43"/>
        <v>0</v>
      </c>
      <c r="X80" s="101"/>
      <c r="Y80" s="101">
        <v>0</v>
      </c>
      <c r="Z80" s="84">
        <f t="shared" si="112"/>
        <v>0</v>
      </c>
      <c r="AA80" s="91">
        <f t="shared" ref="AA80:AC107" si="121">SUM(X80)</f>
        <v>0</v>
      </c>
      <c r="AB80" s="91">
        <f t="shared" si="121"/>
        <v>0</v>
      </c>
      <c r="AC80" s="91">
        <f t="shared" si="121"/>
        <v>0</v>
      </c>
      <c r="AD80" s="101">
        <v>12500000</v>
      </c>
      <c r="AE80" s="101">
        <v>23173852</v>
      </c>
      <c r="AF80" s="84">
        <f t="shared" si="113"/>
        <v>10673852</v>
      </c>
      <c r="AG80" s="101"/>
      <c r="AH80" s="101"/>
      <c r="AI80" s="84">
        <f t="shared" si="114"/>
        <v>0</v>
      </c>
      <c r="AJ80" s="91">
        <f t="shared" si="47"/>
        <v>12500000</v>
      </c>
      <c r="AK80" s="91">
        <f t="shared" si="47"/>
        <v>23173852</v>
      </c>
      <c r="AL80" s="91">
        <f t="shared" si="47"/>
        <v>10673852</v>
      </c>
      <c r="AM80" s="91">
        <f t="shared" si="111"/>
        <v>12500000</v>
      </c>
      <c r="AN80" s="91">
        <f t="shared" si="111"/>
        <v>23173852</v>
      </c>
      <c r="AO80" s="91">
        <f t="shared" si="111"/>
        <v>10673852</v>
      </c>
    </row>
    <row r="81" spans="1:41" ht="12.75">
      <c r="A81" s="13">
        <v>70</v>
      </c>
      <c r="B81" s="15" t="s">
        <v>63</v>
      </c>
      <c r="C81" s="101"/>
      <c r="D81" s="101"/>
      <c r="E81" s="87">
        <f t="shared" si="115"/>
        <v>0</v>
      </c>
      <c r="F81" s="101">
        <v>2360000</v>
      </c>
      <c r="G81" s="101">
        <v>1000000</v>
      </c>
      <c r="H81" s="87">
        <f t="shared" si="116"/>
        <v>-1360000</v>
      </c>
      <c r="I81" s="101"/>
      <c r="J81" s="101"/>
      <c r="K81" s="87">
        <f t="shared" si="117"/>
        <v>0</v>
      </c>
      <c r="L81" s="101"/>
      <c r="M81" s="101"/>
      <c r="N81" s="87">
        <f t="shared" si="118"/>
        <v>0</v>
      </c>
      <c r="O81" s="101"/>
      <c r="P81" s="101"/>
      <c r="Q81" s="87">
        <f t="shared" si="119"/>
        <v>0</v>
      </c>
      <c r="R81" s="101"/>
      <c r="S81" s="101"/>
      <c r="T81" s="87">
        <f t="shared" si="120"/>
        <v>0</v>
      </c>
      <c r="U81" s="91">
        <f t="shared" si="110"/>
        <v>2360000</v>
      </c>
      <c r="V81" s="91">
        <f t="shared" si="110"/>
        <v>1000000</v>
      </c>
      <c r="W81" s="91">
        <f t="shared" si="43"/>
        <v>-1360000</v>
      </c>
      <c r="X81" s="101"/>
      <c r="Y81" s="101">
        <v>0</v>
      </c>
      <c r="Z81" s="84">
        <f t="shared" si="112"/>
        <v>0</v>
      </c>
      <c r="AA81" s="91">
        <f t="shared" si="121"/>
        <v>0</v>
      </c>
      <c r="AB81" s="91">
        <f t="shared" si="121"/>
        <v>0</v>
      </c>
      <c r="AC81" s="91">
        <f t="shared" si="121"/>
        <v>0</v>
      </c>
      <c r="AD81" s="101"/>
      <c r="AE81" s="101"/>
      <c r="AF81" s="84">
        <f t="shared" si="113"/>
        <v>0</v>
      </c>
      <c r="AG81" s="101">
        <v>3000000</v>
      </c>
      <c r="AH81" s="101">
        <v>2450000</v>
      </c>
      <c r="AI81" s="84">
        <f t="shared" si="114"/>
        <v>-550000</v>
      </c>
      <c r="AJ81" s="91">
        <f t="shared" si="47"/>
        <v>3000000</v>
      </c>
      <c r="AK81" s="91">
        <f t="shared" si="47"/>
        <v>2450000</v>
      </c>
      <c r="AL81" s="91">
        <f t="shared" si="47"/>
        <v>-550000</v>
      </c>
      <c r="AM81" s="91">
        <f t="shared" si="111"/>
        <v>5360000</v>
      </c>
      <c r="AN81" s="91">
        <f t="shared" si="111"/>
        <v>3450000</v>
      </c>
      <c r="AO81" s="91">
        <f t="shared" si="111"/>
        <v>-1910000</v>
      </c>
    </row>
    <row r="82" spans="1:41" ht="12.75">
      <c r="A82" s="13">
        <v>71</v>
      </c>
      <c r="B82" s="15" t="s">
        <v>76</v>
      </c>
      <c r="C82" s="101"/>
      <c r="D82" s="101"/>
      <c r="E82" s="87">
        <f t="shared" si="115"/>
        <v>0</v>
      </c>
      <c r="F82" s="101"/>
      <c r="G82" s="101"/>
      <c r="H82" s="87">
        <f t="shared" si="116"/>
        <v>0</v>
      </c>
      <c r="I82" s="101"/>
      <c r="J82" s="101"/>
      <c r="K82" s="87">
        <f t="shared" si="117"/>
        <v>0</v>
      </c>
      <c r="L82" s="101"/>
      <c r="M82" s="101"/>
      <c r="N82" s="87">
        <f t="shared" si="118"/>
        <v>0</v>
      </c>
      <c r="O82" s="101"/>
      <c r="P82" s="101"/>
      <c r="Q82" s="87">
        <f t="shared" si="119"/>
        <v>0</v>
      </c>
      <c r="R82" s="101"/>
      <c r="S82" s="101"/>
      <c r="T82" s="87">
        <f t="shared" si="120"/>
        <v>0</v>
      </c>
      <c r="U82" s="91">
        <f t="shared" si="110"/>
        <v>0</v>
      </c>
      <c r="V82" s="91">
        <f t="shared" si="110"/>
        <v>0</v>
      </c>
      <c r="W82" s="91">
        <f t="shared" si="43"/>
        <v>0</v>
      </c>
      <c r="X82" s="101">
        <v>192927600</v>
      </c>
      <c r="Y82" s="101">
        <v>163733221.28</v>
      </c>
      <c r="Z82" s="84">
        <f t="shared" si="112"/>
        <v>-29194378.719999999</v>
      </c>
      <c r="AA82" s="91">
        <f t="shared" si="121"/>
        <v>192927600</v>
      </c>
      <c r="AB82" s="91">
        <f t="shared" si="121"/>
        <v>163733221.28</v>
      </c>
      <c r="AC82" s="91">
        <f t="shared" si="121"/>
        <v>-29194378.719999999</v>
      </c>
      <c r="AD82" s="101">
        <v>61461200</v>
      </c>
      <c r="AE82" s="101">
        <v>66812395.130000003</v>
      </c>
      <c r="AF82" s="84">
        <f>AE82-AD82</f>
        <v>5351195.1300000027</v>
      </c>
      <c r="AG82" s="101">
        <v>21812200</v>
      </c>
      <c r="AH82" s="101">
        <v>21812183</v>
      </c>
      <c r="AI82" s="84">
        <f t="shared" si="114"/>
        <v>-17</v>
      </c>
      <c r="AJ82" s="91">
        <f t="shared" si="47"/>
        <v>83273400</v>
      </c>
      <c r="AK82" s="91">
        <f t="shared" si="47"/>
        <v>88624578.129999995</v>
      </c>
      <c r="AL82" s="91">
        <f t="shared" si="47"/>
        <v>5351178.1300000027</v>
      </c>
      <c r="AM82" s="91">
        <f t="shared" si="111"/>
        <v>276201000</v>
      </c>
      <c r="AN82" s="91">
        <f t="shared" si="111"/>
        <v>252357799.41</v>
      </c>
      <c r="AO82" s="91">
        <f t="shared" si="111"/>
        <v>-23843200.589999996</v>
      </c>
    </row>
    <row r="83" spans="1:41" ht="12.75">
      <c r="A83" s="13">
        <v>72</v>
      </c>
      <c r="B83" s="15" t="s">
        <v>175</v>
      </c>
      <c r="C83" s="101"/>
      <c r="D83" s="101"/>
      <c r="E83" s="87">
        <f t="shared" si="115"/>
        <v>0</v>
      </c>
      <c r="F83" s="101"/>
      <c r="G83" s="101"/>
      <c r="H83" s="87">
        <f t="shared" si="116"/>
        <v>0</v>
      </c>
      <c r="I83" s="101"/>
      <c r="J83" s="101"/>
      <c r="K83" s="87">
        <f t="shared" si="117"/>
        <v>0</v>
      </c>
      <c r="L83" s="101"/>
      <c r="M83" s="101"/>
      <c r="N83" s="87">
        <f t="shared" si="118"/>
        <v>0</v>
      </c>
      <c r="O83" s="101"/>
      <c r="P83" s="101"/>
      <c r="Q83" s="87">
        <f t="shared" si="119"/>
        <v>0</v>
      </c>
      <c r="R83" s="101"/>
      <c r="S83" s="101"/>
      <c r="T83" s="87">
        <f t="shared" si="120"/>
        <v>0</v>
      </c>
      <c r="U83" s="91">
        <f t="shared" si="110"/>
        <v>0</v>
      </c>
      <c r="V83" s="91">
        <f t="shared" si="110"/>
        <v>0</v>
      </c>
      <c r="W83" s="91">
        <f t="shared" si="43"/>
        <v>0</v>
      </c>
      <c r="X83" s="101"/>
      <c r="Y83" s="101"/>
      <c r="Z83" s="84">
        <f t="shared" si="112"/>
        <v>0</v>
      </c>
      <c r="AA83" s="91">
        <f t="shared" si="121"/>
        <v>0</v>
      </c>
      <c r="AB83" s="91">
        <f t="shared" si="121"/>
        <v>0</v>
      </c>
      <c r="AC83" s="91">
        <f t="shared" si="121"/>
        <v>0</v>
      </c>
      <c r="AD83" s="101"/>
      <c r="AE83" s="101"/>
      <c r="AF83" s="84">
        <f t="shared" ref="AF83" si="122">AE83-AD83</f>
        <v>0</v>
      </c>
      <c r="AG83" s="101"/>
      <c r="AH83" s="101"/>
      <c r="AI83" s="84">
        <f t="shared" si="114"/>
        <v>0</v>
      </c>
      <c r="AJ83" s="91">
        <f t="shared" si="47"/>
        <v>0</v>
      </c>
      <c r="AK83" s="91">
        <f t="shared" si="47"/>
        <v>0</v>
      </c>
      <c r="AL83" s="91">
        <f t="shared" si="47"/>
        <v>0</v>
      </c>
      <c r="AM83" s="91">
        <f t="shared" si="111"/>
        <v>0</v>
      </c>
      <c r="AN83" s="91">
        <f t="shared" si="111"/>
        <v>0</v>
      </c>
      <c r="AO83" s="91">
        <f t="shared" si="111"/>
        <v>0</v>
      </c>
    </row>
    <row r="84" spans="1:41" ht="12.75">
      <c r="A84" s="13">
        <v>73</v>
      </c>
      <c r="B84" s="15" t="s">
        <v>65</v>
      </c>
      <c r="C84" s="101"/>
      <c r="D84" s="101"/>
      <c r="E84" s="87">
        <f t="shared" si="115"/>
        <v>0</v>
      </c>
      <c r="F84" s="101"/>
      <c r="G84" s="101"/>
      <c r="H84" s="87">
        <f t="shared" si="116"/>
        <v>0</v>
      </c>
      <c r="I84" s="101"/>
      <c r="J84" s="101"/>
      <c r="K84" s="87">
        <f t="shared" si="117"/>
        <v>0</v>
      </c>
      <c r="L84" s="101"/>
      <c r="M84" s="101"/>
      <c r="N84" s="87">
        <f t="shared" si="118"/>
        <v>0</v>
      </c>
      <c r="O84" s="101"/>
      <c r="P84" s="101"/>
      <c r="Q84" s="87">
        <f t="shared" si="119"/>
        <v>0</v>
      </c>
      <c r="R84" s="101"/>
      <c r="S84" s="101"/>
      <c r="T84" s="87">
        <f t="shared" si="120"/>
        <v>0</v>
      </c>
      <c r="U84" s="91">
        <f t="shared" si="110"/>
        <v>0</v>
      </c>
      <c r="V84" s="91">
        <f t="shared" si="110"/>
        <v>0</v>
      </c>
      <c r="W84" s="91">
        <f t="shared" si="43"/>
        <v>0</v>
      </c>
      <c r="X84" s="101"/>
      <c r="Y84" s="101"/>
      <c r="Z84" s="84">
        <f t="shared" si="112"/>
        <v>0</v>
      </c>
      <c r="AA84" s="91">
        <f t="shared" si="121"/>
        <v>0</v>
      </c>
      <c r="AB84" s="91">
        <f t="shared" si="121"/>
        <v>0</v>
      </c>
      <c r="AC84" s="91">
        <f t="shared" si="121"/>
        <v>0</v>
      </c>
      <c r="AD84" s="101"/>
      <c r="AE84" s="101"/>
      <c r="AF84" s="84">
        <f t="shared" si="113"/>
        <v>0</v>
      </c>
      <c r="AG84" s="101"/>
      <c r="AH84" s="101"/>
      <c r="AI84" s="84">
        <f t="shared" si="114"/>
        <v>0</v>
      </c>
      <c r="AJ84" s="91">
        <f t="shared" si="47"/>
        <v>0</v>
      </c>
      <c r="AK84" s="91">
        <f t="shared" si="47"/>
        <v>0</v>
      </c>
      <c r="AL84" s="91">
        <f t="shared" si="47"/>
        <v>0</v>
      </c>
      <c r="AM84" s="91">
        <f t="shared" si="111"/>
        <v>0</v>
      </c>
      <c r="AN84" s="91">
        <f t="shared" si="111"/>
        <v>0</v>
      </c>
      <c r="AO84" s="91">
        <f t="shared" si="111"/>
        <v>0</v>
      </c>
    </row>
    <row r="85" spans="1:41" ht="12.75">
      <c r="A85" s="13">
        <v>74</v>
      </c>
      <c r="B85" s="15" t="s">
        <v>66</v>
      </c>
      <c r="C85" s="101"/>
      <c r="D85" s="101"/>
      <c r="E85" s="87">
        <f t="shared" si="115"/>
        <v>0</v>
      </c>
      <c r="F85" s="101"/>
      <c r="G85" s="101"/>
      <c r="H85" s="87">
        <f t="shared" si="116"/>
        <v>0</v>
      </c>
      <c r="I85" s="101"/>
      <c r="J85" s="101"/>
      <c r="K85" s="87">
        <f t="shared" si="117"/>
        <v>0</v>
      </c>
      <c r="L85" s="101"/>
      <c r="M85" s="101"/>
      <c r="N85" s="87">
        <f t="shared" si="118"/>
        <v>0</v>
      </c>
      <c r="O85" s="101"/>
      <c r="P85" s="101"/>
      <c r="Q85" s="87">
        <f t="shared" si="119"/>
        <v>0</v>
      </c>
      <c r="R85" s="101"/>
      <c r="S85" s="101"/>
      <c r="T85" s="87">
        <f t="shared" si="120"/>
        <v>0</v>
      </c>
      <c r="U85" s="91">
        <f t="shared" si="110"/>
        <v>0</v>
      </c>
      <c r="V85" s="91">
        <f t="shared" si="110"/>
        <v>0</v>
      </c>
      <c r="W85" s="91">
        <f t="shared" si="43"/>
        <v>0</v>
      </c>
      <c r="X85" s="101">
        <v>188000000</v>
      </c>
      <c r="Y85" s="101">
        <v>265462020</v>
      </c>
      <c r="Z85" s="84">
        <f t="shared" si="112"/>
        <v>77462020</v>
      </c>
      <c r="AA85" s="91">
        <f t="shared" si="121"/>
        <v>188000000</v>
      </c>
      <c r="AB85" s="91">
        <f t="shared" si="121"/>
        <v>265462020</v>
      </c>
      <c r="AC85" s="91">
        <f t="shared" si="121"/>
        <v>77462020</v>
      </c>
      <c r="AD85" s="101"/>
      <c r="AE85" s="101"/>
      <c r="AF85" s="84">
        <f t="shared" ref="AF85:AF107" si="123">AE85-AD85</f>
        <v>0</v>
      </c>
      <c r="AG85" s="101"/>
      <c r="AH85" s="101"/>
      <c r="AI85" s="84">
        <f t="shared" si="114"/>
        <v>0</v>
      </c>
      <c r="AJ85" s="91">
        <f t="shared" si="47"/>
        <v>0</v>
      </c>
      <c r="AK85" s="91">
        <f t="shared" si="47"/>
        <v>0</v>
      </c>
      <c r="AL85" s="91">
        <f t="shared" si="47"/>
        <v>0</v>
      </c>
      <c r="AM85" s="91">
        <f t="shared" si="111"/>
        <v>188000000</v>
      </c>
      <c r="AN85" s="91">
        <f t="shared" si="111"/>
        <v>265462020</v>
      </c>
      <c r="AO85" s="91">
        <f t="shared" si="111"/>
        <v>77462020</v>
      </c>
    </row>
    <row r="86" spans="1:41" ht="12.75">
      <c r="A86" s="13">
        <v>75</v>
      </c>
      <c r="B86" s="15" t="s">
        <v>182</v>
      </c>
      <c r="C86" s="101">
        <v>89536400</v>
      </c>
      <c r="D86" s="101">
        <v>89536400</v>
      </c>
      <c r="E86" s="87">
        <f t="shared" si="115"/>
        <v>0</v>
      </c>
      <c r="F86" s="101">
        <v>651368200</v>
      </c>
      <c r="G86" s="101">
        <v>651368200</v>
      </c>
      <c r="H86" s="87">
        <f t="shared" si="116"/>
        <v>0</v>
      </c>
      <c r="I86" s="101">
        <v>42177400</v>
      </c>
      <c r="J86" s="101">
        <v>42177400</v>
      </c>
      <c r="K86" s="87">
        <f t="shared" si="117"/>
        <v>0</v>
      </c>
      <c r="L86" s="101">
        <v>23746000</v>
      </c>
      <c r="M86" s="101">
        <v>23746000</v>
      </c>
      <c r="N86" s="87">
        <f t="shared" si="118"/>
        <v>0</v>
      </c>
      <c r="O86" s="101">
        <v>84819900</v>
      </c>
      <c r="P86" s="101">
        <v>84819900</v>
      </c>
      <c r="Q86" s="87">
        <f t="shared" si="119"/>
        <v>0</v>
      </c>
      <c r="R86" s="101">
        <v>30522200</v>
      </c>
      <c r="S86" s="101">
        <v>30522200</v>
      </c>
      <c r="T86" s="87">
        <f t="shared" si="120"/>
        <v>0</v>
      </c>
      <c r="U86" s="91">
        <f t="shared" si="110"/>
        <v>922170100</v>
      </c>
      <c r="V86" s="91">
        <f t="shared" si="110"/>
        <v>922170100</v>
      </c>
      <c r="W86" s="91">
        <f t="shared" si="43"/>
        <v>0</v>
      </c>
      <c r="X86" s="101">
        <v>40000000</v>
      </c>
      <c r="Y86" s="101">
        <v>16590400</v>
      </c>
      <c r="Z86" s="84">
        <f t="shared" si="112"/>
        <v>-23409600</v>
      </c>
      <c r="AA86" s="91">
        <f t="shared" si="121"/>
        <v>40000000</v>
      </c>
      <c r="AB86" s="91">
        <f t="shared" si="121"/>
        <v>16590400</v>
      </c>
      <c r="AC86" s="91">
        <f t="shared" si="121"/>
        <v>-23409600</v>
      </c>
      <c r="AD86" s="86"/>
      <c r="AE86" s="86"/>
      <c r="AF86" s="84">
        <f t="shared" si="123"/>
        <v>0</v>
      </c>
      <c r="AG86" s="86"/>
      <c r="AH86" s="101"/>
      <c r="AI86" s="84">
        <f t="shared" si="114"/>
        <v>0</v>
      </c>
      <c r="AJ86" s="91">
        <f t="shared" si="47"/>
        <v>0</v>
      </c>
      <c r="AK86" s="91">
        <f t="shared" si="47"/>
        <v>0</v>
      </c>
      <c r="AL86" s="91">
        <f t="shared" si="47"/>
        <v>0</v>
      </c>
      <c r="AM86" s="91">
        <f t="shared" si="111"/>
        <v>962170100</v>
      </c>
      <c r="AN86" s="91">
        <f t="shared" si="111"/>
        <v>938760500</v>
      </c>
      <c r="AO86" s="91">
        <f t="shared" si="111"/>
        <v>-23409600</v>
      </c>
    </row>
    <row r="87" spans="1:41" ht="12.75">
      <c r="A87" s="13">
        <v>76</v>
      </c>
      <c r="B87" s="14" t="s">
        <v>67</v>
      </c>
      <c r="C87" s="101">
        <v>1</v>
      </c>
      <c r="D87" s="101">
        <v>1</v>
      </c>
      <c r="E87" s="103">
        <f t="shared" ref="E87:E107" si="124">D87-C87</f>
        <v>0</v>
      </c>
      <c r="F87" s="101">
        <v>5</v>
      </c>
      <c r="G87" s="101">
        <v>5</v>
      </c>
      <c r="H87" s="103">
        <f t="shared" ref="H87:H107" si="125">G87-F87</f>
        <v>0</v>
      </c>
      <c r="I87" s="101"/>
      <c r="J87" s="101"/>
      <c r="K87" s="103">
        <f t="shared" ref="K87:K107" si="126">J87-I87</f>
        <v>0</v>
      </c>
      <c r="L87" s="101"/>
      <c r="M87" s="101"/>
      <c r="N87" s="103">
        <f t="shared" ref="N87:N107" si="127">M87-L87</f>
        <v>0</v>
      </c>
      <c r="O87" s="101"/>
      <c r="P87" s="101"/>
      <c r="Q87" s="103">
        <f t="shared" ref="Q87:Q107" si="128">P87-O87</f>
        <v>0</v>
      </c>
      <c r="R87" s="101"/>
      <c r="S87" s="101"/>
      <c r="T87" s="103">
        <f t="shared" ref="T87:T107" si="129">S87-R87</f>
        <v>0</v>
      </c>
      <c r="U87" s="91">
        <f t="shared" si="110"/>
        <v>6</v>
      </c>
      <c r="V87" s="91">
        <f t="shared" si="110"/>
        <v>6</v>
      </c>
      <c r="W87" s="91">
        <f t="shared" si="43"/>
        <v>0</v>
      </c>
      <c r="X87" s="101"/>
      <c r="Y87" s="101"/>
      <c r="Z87" s="84">
        <f t="shared" si="112"/>
        <v>0</v>
      </c>
      <c r="AA87" s="91">
        <f t="shared" si="121"/>
        <v>0</v>
      </c>
      <c r="AB87" s="91">
        <f t="shared" si="121"/>
        <v>0</v>
      </c>
      <c r="AC87" s="91">
        <f t="shared" si="121"/>
        <v>0</v>
      </c>
      <c r="AD87" s="86"/>
      <c r="AE87" s="86"/>
      <c r="AF87" s="84">
        <f t="shared" si="123"/>
        <v>0</v>
      </c>
      <c r="AG87" s="86"/>
      <c r="AH87" s="101"/>
      <c r="AI87" s="84">
        <f t="shared" si="114"/>
        <v>0</v>
      </c>
      <c r="AJ87" s="91">
        <f t="shared" si="47"/>
        <v>0</v>
      </c>
      <c r="AK87" s="91">
        <f t="shared" si="47"/>
        <v>0</v>
      </c>
      <c r="AL87" s="91">
        <f t="shared" si="47"/>
        <v>0</v>
      </c>
      <c r="AM87" s="91">
        <f t="shared" si="111"/>
        <v>6</v>
      </c>
      <c r="AN87" s="91">
        <f t="shared" si="111"/>
        <v>6</v>
      </c>
      <c r="AO87" s="91">
        <f t="shared" si="111"/>
        <v>0</v>
      </c>
    </row>
    <row r="88" spans="1:41" ht="12.75">
      <c r="A88" s="57">
        <v>77</v>
      </c>
      <c r="B88" s="58" t="s">
        <v>68</v>
      </c>
      <c r="C88" s="102">
        <f>SUM(C89:C92)</f>
        <v>3</v>
      </c>
      <c r="D88" s="102">
        <f>SUM(D89:D92)</f>
        <v>2</v>
      </c>
      <c r="E88" s="102">
        <f t="shared" si="124"/>
        <v>-1</v>
      </c>
      <c r="F88" s="102">
        <f t="shared" ref="F88:T88" si="130">SUM(F89:F92)</f>
        <v>25</v>
      </c>
      <c r="G88" s="102">
        <f t="shared" si="130"/>
        <v>24</v>
      </c>
      <c r="H88" s="102">
        <f t="shared" si="130"/>
        <v>-1</v>
      </c>
      <c r="I88" s="102">
        <f t="shared" si="130"/>
        <v>2</v>
      </c>
      <c r="J88" s="102">
        <f t="shared" si="130"/>
        <v>2</v>
      </c>
      <c r="K88" s="102">
        <f t="shared" si="130"/>
        <v>0</v>
      </c>
      <c r="L88" s="102">
        <f t="shared" si="130"/>
        <v>6</v>
      </c>
      <c r="M88" s="102">
        <f t="shared" si="130"/>
        <v>6</v>
      </c>
      <c r="N88" s="102">
        <f t="shared" si="130"/>
        <v>0</v>
      </c>
      <c r="O88" s="102">
        <f t="shared" si="130"/>
        <v>15</v>
      </c>
      <c r="P88" s="102">
        <f t="shared" si="130"/>
        <v>15</v>
      </c>
      <c r="Q88" s="102">
        <f t="shared" si="130"/>
        <v>0</v>
      </c>
      <c r="R88" s="102">
        <f t="shared" si="130"/>
        <v>0</v>
      </c>
      <c r="S88" s="102">
        <f t="shared" si="130"/>
        <v>0</v>
      </c>
      <c r="T88" s="102">
        <f t="shared" si="130"/>
        <v>0</v>
      </c>
      <c r="U88" s="90">
        <f t="shared" si="110"/>
        <v>51</v>
      </c>
      <c r="V88" s="90">
        <f t="shared" si="110"/>
        <v>49</v>
      </c>
      <c r="W88" s="90">
        <f t="shared" si="43"/>
        <v>-2</v>
      </c>
      <c r="X88" s="88">
        <f t="shared" ref="X88:Y88" si="131">SUM(X89:X92)</f>
        <v>0</v>
      </c>
      <c r="Y88" s="88">
        <f t="shared" si="131"/>
        <v>0</v>
      </c>
      <c r="Z88" s="88">
        <f t="shared" si="112"/>
        <v>0</v>
      </c>
      <c r="AA88" s="90">
        <f t="shared" si="121"/>
        <v>0</v>
      </c>
      <c r="AB88" s="90">
        <f t="shared" si="121"/>
        <v>0</v>
      </c>
      <c r="AC88" s="90">
        <f t="shared" si="121"/>
        <v>0</v>
      </c>
      <c r="AD88" s="88">
        <f t="shared" ref="AD88:AE88" si="132">SUM(AD89:AD92)</f>
        <v>0</v>
      </c>
      <c r="AE88" s="88">
        <f t="shared" si="132"/>
        <v>0</v>
      </c>
      <c r="AF88" s="88">
        <f t="shared" si="123"/>
        <v>0</v>
      </c>
      <c r="AG88" s="88">
        <f t="shared" ref="AG88:AH88" si="133">SUM(AG89:AG92)</f>
        <v>0</v>
      </c>
      <c r="AH88" s="88">
        <f t="shared" si="133"/>
        <v>0</v>
      </c>
      <c r="AI88" s="88">
        <f t="shared" si="114"/>
        <v>0</v>
      </c>
      <c r="AJ88" s="90">
        <f t="shared" si="47"/>
        <v>0</v>
      </c>
      <c r="AK88" s="90">
        <f t="shared" si="47"/>
        <v>0</v>
      </c>
      <c r="AL88" s="90">
        <f t="shared" si="47"/>
        <v>0</v>
      </c>
      <c r="AM88" s="90">
        <f t="shared" si="111"/>
        <v>51</v>
      </c>
      <c r="AN88" s="90">
        <f t="shared" si="111"/>
        <v>49</v>
      </c>
      <c r="AO88" s="90">
        <f t="shared" si="111"/>
        <v>-2</v>
      </c>
    </row>
    <row r="89" spans="1:41" ht="12.75">
      <c r="A89" s="13">
        <v>78</v>
      </c>
      <c r="B89" s="14" t="s">
        <v>69</v>
      </c>
      <c r="C89" s="101">
        <v>1</v>
      </c>
      <c r="D89" s="101">
        <v>1</v>
      </c>
      <c r="E89" s="103">
        <f t="shared" si="124"/>
        <v>0</v>
      </c>
      <c r="F89" s="101">
        <v>7</v>
      </c>
      <c r="G89" s="101">
        <v>7</v>
      </c>
      <c r="H89" s="103">
        <f t="shared" si="125"/>
        <v>0</v>
      </c>
      <c r="I89" s="101"/>
      <c r="J89" s="101"/>
      <c r="K89" s="103">
        <f t="shared" si="126"/>
        <v>0</v>
      </c>
      <c r="L89" s="101"/>
      <c r="M89" s="101"/>
      <c r="N89" s="103">
        <f t="shared" si="127"/>
        <v>0</v>
      </c>
      <c r="O89" s="101"/>
      <c r="P89" s="101"/>
      <c r="Q89" s="103">
        <f t="shared" si="128"/>
        <v>0</v>
      </c>
      <c r="R89" s="101"/>
      <c r="S89" s="101"/>
      <c r="T89" s="103">
        <f t="shared" si="129"/>
        <v>0</v>
      </c>
      <c r="U89" s="91">
        <f t="shared" si="110"/>
        <v>8</v>
      </c>
      <c r="V89" s="91">
        <f t="shared" si="110"/>
        <v>8</v>
      </c>
      <c r="W89" s="91">
        <f t="shared" si="43"/>
        <v>0</v>
      </c>
      <c r="X89" s="86"/>
      <c r="Y89" s="86"/>
      <c r="Z89" s="84">
        <f t="shared" si="112"/>
        <v>0</v>
      </c>
      <c r="AA89" s="91">
        <f t="shared" si="121"/>
        <v>0</v>
      </c>
      <c r="AB89" s="91">
        <f t="shared" si="121"/>
        <v>0</v>
      </c>
      <c r="AC89" s="91">
        <f t="shared" si="121"/>
        <v>0</v>
      </c>
      <c r="AD89" s="86"/>
      <c r="AE89" s="86"/>
      <c r="AF89" s="84">
        <f t="shared" si="123"/>
        <v>0</v>
      </c>
      <c r="AG89" s="86"/>
      <c r="AH89" s="86"/>
      <c r="AI89" s="84">
        <f t="shared" si="114"/>
        <v>0</v>
      </c>
      <c r="AJ89" s="91">
        <f t="shared" si="47"/>
        <v>0</v>
      </c>
      <c r="AK89" s="91">
        <f t="shared" si="47"/>
        <v>0</v>
      </c>
      <c r="AL89" s="91">
        <f t="shared" si="47"/>
        <v>0</v>
      </c>
      <c r="AM89" s="91">
        <f t="shared" si="111"/>
        <v>8</v>
      </c>
      <c r="AN89" s="91">
        <f t="shared" si="111"/>
        <v>8</v>
      </c>
      <c r="AO89" s="91">
        <f t="shared" si="111"/>
        <v>0</v>
      </c>
    </row>
    <row r="90" spans="1:41" ht="12.75">
      <c r="A90" s="13">
        <v>79</v>
      </c>
      <c r="B90" s="14" t="s">
        <v>70</v>
      </c>
      <c r="C90" s="101">
        <v>2</v>
      </c>
      <c r="D90" s="101">
        <v>1</v>
      </c>
      <c r="E90" s="103">
        <f t="shared" si="124"/>
        <v>-1</v>
      </c>
      <c r="F90" s="101">
        <v>11</v>
      </c>
      <c r="G90" s="101">
        <v>10</v>
      </c>
      <c r="H90" s="103">
        <f t="shared" si="125"/>
        <v>-1</v>
      </c>
      <c r="I90" s="101"/>
      <c r="J90" s="101"/>
      <c r="K90" s="103">
        <f t="shared" si="126"/>
        <v>0</v>
      </c>
      <c r="L90" s="101"/>
      <c r="M90" s="101"/>
      <c r="N90" s="103">
        <f t="shared" si="127"/>
        <v>0</v>
      </c>
      <c r="O90" s="101"/>
      <c r="P90" s="101"/>
      <c r="Q90" s="103">
        <f t="shared" si="128"/>
        <v>0</v>
      </c>
      <c r="R90" s="101"/>
      <c r="S90" s="101"/>
      <c r="T90" s="103">
        <f t="shared" si="129"/>
        <v>0</v>
      </c>
      <c r="U90" s="91">
        <f t="shared" si="110"/>
        <v>13</v>
      </c>
      <c r="V90" s="91">
        <f t="shared" si="110"/>
        <v>11</v>
      </c>
      <c r="W90" s="91">
        <f t="shared" si="43"/>
        <v>-2</v>
      </c>
      <c r="X90" s="86"/>
      <c r="Y90" s="86"/>
      <c r="Z90" s="84">
        <f t="shared" si="112"/>
        <v>0</v>
      </c>
      <c r="AA90" s="91">
        <f t="shared" si="121"/>
        <v>0</v>
      </c>
      <c r="AB90" s="91">
        <f t="shared" si="121"/>
        <v>0</v>
      </c>
      <c r="AC90" s="91">
        <f t="shared" si="121"/>
        <v>0</v>
      </c>
      <c r="AD90" s="86"/>
      <c r="AE90" s="86"/>
      <c r="AF90" s="84">
        <f t="shared" si="123"/>
        <v>0</v>
      </c>
      <c r="AG90" s="86"/>
      <c r="AH90" s="86"/>
      <c r="AI90" s="84">
        <f t="shared" si="114"/>
        <v>0</v>
      </c>
      <c r="AJ90" s="91">
        <f t="shared" si="47"/>
        <v>0</v>
      </c>
      <c r="AK90" s="91">
        <f t="shared" si="47"/>
        <v>0</v>
      </c>
      <c r="AL90" s="91">
        <f t="shared" si="47"/>
        <v>0</v>
      </c>
      <c r="AM90" s="91">
        <f t="shared" si="111"/>
        <v>13</v>
      </c>
      <c r="AN90" s="91">
        <f t="shared" si="111"/>
        <v>11</v>
      </c>
      <c r="AO90" s="91">
        <f t="shared" si="111"/>
        <v>-2</v>
      </c>
    </row>
    <row r="91" spans="1:41" ht="12.75">
      <c r="A91" s="13">
        <v>80</v>
      </c>
      <c r="B91" s="14" t="s">
        <v>71</v>
      </c>
      <c r="C91" s="101"/>
      <c r="D91" s="101"/>
      <c r="E91" s="103">
        <f t="shared" si="124"/>
        <v>0</v>
      </c>
      <c r="F91" s="101">
        <v>7</v>
      </c>
      <c r="G91" s="101">
        <v>7</v>
      </c>
      <c r="H91" s="103">
        <f t="shared" si="125"/>
        <v>0</v>
      </c>
      <c r="I91" s="101">
        <v>2</v>
      </c>
      <c r="J91" s="101">
        <v>2</v>
      </c>
      <c r="K91" s="103">
        <f t="shared" si="126"/>
        <v>0</v>
      </c>
      <c r="L91" s="101">
        <v>6</v>
      </c>
      <c r="M91" s="101">
        <v>6</v>
      </c>
      <c r="N91" s="103">
        <f t="shared" si="127"/>
        <v>0</v>
      </c>
      <c r="O91" s="101">
        <v>15</v>
      </c>
      <c r="P91" s="101">
        <v>15</v>
      </c>
      <c r="Q91" s="103">
        <f t="shared" si="128"/>
        <v>0</v>
      </c>
      <c r="R91" s="101"/>
      <c r="S91" s="101"/>
      <c r="T91" s="103">
        <f t="shared" si="129"/>
        <v>0</v>
      </c>
      <c r="U91" s="91">
        <f t="shared" si="110"/>
        <v>30</v>
      </c>
      <c r="V91" s="91">
        <f t="shared" si="110"/>
        <v>30</v>
      </c>
      <c r="W91" s="91">
        <f t="shared" si="110"/>
        <v>0</v>
      </c>
      <c r="X91" s="86"/>
      <c r="Y91" s="86"/>
      <c r="Z91" s="84">
        <f t="shared" si="112"/>
        <v>0</v>
      </c>
      <c r="AA91" s="91">
        <f t="shared" si="121"/>
        <v>0</v>
      </c>
      <c r="AB91" s="91">
        <f t="shared" si="121"/>
        <v>0</v>
      </c>
      <c r="AC91" s="91">
        <f t="shared" si="121"/>
        <v>0</v>
      </c>
      <c r="AD91" s="86"/>
      <c r="AE91" s="86"/>
      <c r="AF91" s="84">
        <f t="shared" si="123"/>
        <v>0</v>
      </c>
      <c r="AG91" s="86"/>
      <c r="AH91" s="86"/>
      <c r="AI91" s="84">
        <f t="shared" si="114"/>
        <v>0</v>
      </c>
      <c r="AJ91" s="91">
        <f t="shared" ref="AJ91:AL107" si="134">SUM(AD91+AG91)</f>
        <v>0</v>
      </c>
      <c r="AK91" s="91">
        <f t="shared" si="134"/>
        <v>0</v>
      </c>
      <c r="AL91" s="91">
        <f t="shared" si="134"/>
        <v>0</v>
      </c>
      <c r="AM91" s="91">
        <f t="shared" si="111"/>
        <v>30</v>
      </c>
      <c r="AN91" s="91">
        <f t="shared" si="111"/>
        <v>30</v>
      </c>
      <c r="AO91" s="91">
        <f t="shared" si="111"/>
        <v>0</v>
      </c>
    </row>
    <row r="92" spans="1:41" ht="12.75">
      <c r="A92" s="13">
        <v>81</v>
      </c>
      <c r="B92" s="14" t="s">
        <v>72</v>
      </c>
      <c r="C92" s="101"/>
      <c r="D92" s="101"/>
      <c r="E92" s="103">
        <f t="shared" si="124"/>
        <v>0</v>
      </c>
      <c r="F92" s="101"/>
      <c r="G92" s="101"/>
      <c r="H92" s="103">
        <f t="shared" si="125"/>
        <v>0</v>
      </c>
      <c r="I92" s="101"/>
      <c r="J92" s="101"/>
      <c r="K92" s="103">
        <f t="shared" si="126"/>
        <v>0</v>
      </c>
      <c r="L92" s="101"/>
      <c r="M92" s="101"/>
      <c r="N92" s="103">
        <f t="shared" si="127"/>
        <v>0</v>
      </c>
      <c r="O92" s="101"/>
      <c r="P92" s="101"/>
      <c r="Q92" s="103">
        <f t="shared" si="128"/>
        <v>0</v>
      </c>
      <c r="R92" s="101"/>
      <c r="S92" s="101"/>
      <c r="T92" s="103">
        <f t="shared" si="129"/>
        <v>0</v>
      </c>
      <c r="U92" s="91">
        <f t="shared" si="110"/>
        <v>0</v>
      </c>
      <c r="V92" s="91">
        <f t="shared" si="110"/>
        <v>0</v>
      </c>
      <c r="W92" s="91">
        <f t="shared" si="110"/>
        <v>0</v>
      </c>
      <c r="X92" s="86"/>
      <c r="Y92" s="86"/>
      <c r="Z92" s="84">
        <f t="shared" si="112"/>
        <v>0</v>
      </c>
      <c r="AA92" s="91">
        <f t="shared" si="121"/>
        <v>0</v>
      </c>
      <c r="AB92" s="91">
        <f t="shared" si="121"/>
        <v>0</v>
      </c>
      <c r="AC92" s="91">
        <f t="shared" si="121"/>
        <v>0</v>
      </c>
      <c r="AD92" s="86"/>
      <c r="AE92" s="86"/>
      <c r="AF92" s="84">
        <f t="shared" si="123"/>
        <v>0</v>
      </c>
      <c r="AG92" s="86"/>
      <c r="AH92" s="86"/>
      <c r="AI92" s="84">
        <f t="shared" si="114"/>
        <v>0</v>
      </c>
      <c r="AJ92" s="91">
        <f t="shared" si="134"/>
        <v>0</v>
      </c>
      <c r="AK92" s="91">
        <f t="shared" si="134"/>
        <v>0</v>
      </c>
      <c r="AL92" s="91">
        <f t="shared" si="134"/>
        <v>0</v>
      </c>
      <c r="AM92" s="91">
        <f t="shared" si="111"/>
        <v>0</v>
      </c>
      <c r="AN92" s="91">
        <f t="shared" si="111"/>
        <v>0</v>
      </c>
      <c r="AO92" s="91">
        <f t="shared" si="111"/>
        <v>0</v>
      </c>
    </row>
    <row r="93" spans="1:41" ht="12.75">
      <c r="A93" s="13">
        <v>82</v>
      </c>
      <c r="B93" s="14" t="s">
        <v>123</v>
      </c>
      <c r="C93" s="101"/>
      <c r="D93" s="101"/>
      <c r="E93" s="103">
        <f t="shared" si="124"/>
        <v>0</v>
      </c>
      <c r="F93" s="101"/>
      <c r="G93" s="101"/>
      <c r="H93" s="103">
        <f t="shared" si="125"/>
        <v>0</v>
      </c>
      <c r="I93" s="101"/>
      <c r="J93" s="101"/>
      <c r="K93" s="103">
        <f t="shared" si="126"/>
        <v>0</v>
      </c>
      <c r="L93" s="101"/>
      <c r="M93" s="101"/>
      <c r="N93" s="103">
        <f t="shared" si="127"/>
        <v>0</v>
      </c>
      <c r="O93" s="101"/>
      <c r="P93" s="101"/>
      <c r="Q93" s="103">
        <f t="shared" si="128"/>
        <v>0</v>
      </c>
      <c r="R93" s="101"/>
      <c r="S93" s="101"/>
      <c r="T93" s="103">
        <f t="shared" si="129"/>
        <v>0</v>
      </c>
      <c r="U93" s="91">
        <f t="shared" si="110"/>
        <v>0</v>
      </c>
      <c r="V93" s="91">
        <f t="shared" si="110"/>
        <v>0</v>
      </c>
      <c r="W93" s="91">
        <f t="shared" si="110"/>
        <v>0</v>
      </c>
      <c r="X93" s="86"/>
      <c r="Y93" s="86"/>
      <c r="Z93" s="84">
        <f t="shared" si="112"/>
        <v>0</v>
      </c>
      <c r="AA93" s="91">
        <f t="shared" si="121"/>
        <v>0</v>
      </c>
      <c r="AB93" s="91">
        <f t="shared" si="121"/>
        <v>0</v>
      </c>
      <c r="AC93" s="91">
        <f t="shared" si="121"/>
        <v>0</v>
      </c>
      <c r="AD93" s="86"/>
      <c r="AE93" s="86"/>
      <c r="AF93" s="84">
        <f t="shared" si="123"/>
        <v>0</v>
      </c>
      <c r="AG93" s="86"/>
      <c r="AH93" s="86"/>
      <c r="AI93" s="84">
        <f t="shared" si="114"/>
        <v>0</v>
      </c>
      <c r="AJ93" s="92">
        <f t="shared" si="134"/>
        <v>0</v>
      </c>
      <c r="AK93" s="92">
        <f t="shared" si="134"/>
        <v>0</v>
      </c>
      <c r="AL93" s="92">
        <f t="shared" si="134"/>
        <v>0</v>
      </c>
      <c r="AM93" s="91">
        <f t="shared" si="111"/>
        <v>0</v>
      </c>
      <c r="AN93" s="91">
        <f t="shared" si="111"/>
        <v>0</v>
      </c>
      <c r="AO93" s="91">
        <f t="shared" si="111"/>
        <v>0</v>
      </c>
    </row>
    <row r="94" spans="1:41" ht="12.75">
      <c r="A94" s="57">
        <v>83</v>
      </c>
      <c r="B94" s="77" t="s">
        <v>124</v>
      </c>
      <c r="C94" s="102">
        <f t="shared" ref="C94:T94" si="135">SUM(C95:C98)</f>
        <v>0</v>
      </c>
      <c r="D94" s="102">
        <f t="shared" si="135"/>
        <v>0</v>
      </c>
      <c r="E94" s="102">
        <f t="shared" si="135"/>
        <v>0</v>
      </c>
      <c r="F94" s="102">
        <f t="shared" si="135"/>
        <v>0</v>
      </c>
      <c r="G94" s="102">
        <f t="shared" si="135"/>
        <v>0</v>
      </c>
      <c r="H94" s="102">
        <f t="shared" si="135"/>
        <v>0</v>
      </c>
      <c r="I94" s="102">
        <f t="shared" si="135"/>
        <v>0</v>
      </c>
      <c r="J94" s="102">
        <f t="shared" si="135"/>
        <v>0</v>
      </c>
      <c r="K94" s="102">
        <f t="shared" si="135"/>
        <v>0</v>
      </c>
      <c r="L94" s="102">
        <f t="shared" si="135"/>
        <v>0</v>
      </c>
      <c r="M94" s="102">
        <f t="shared" si="135"/>
        <v>0</v>
      </c>
      <c r="N94" s="102">
        <f t="shared" si="135"/>
        <v>0</v>
      </c>
      <c r="O94" s="102">
        <f t="shared" si="135"/>
        <v>0</v>
      </c>
      <c r="P94" s="102">
        <f t="shared" si="135"/>
        <v>0</v>
      </c>
      <c r="Q94" s="102">
        <f t="shared" si="135"/>
        <v>0</v>
      </c>
      <c r="R94" s="102">
        <f t="shared" si="135"/>
        <v>0</v>
      </c>
      <c r="S94" s="102">
        <f t="shared" si="135"/>
        <v>0</v>
      </c>
      <c r="T94" s="102">
        <f t="shared" si="135"/>
        <v>0</v>
      </c>
      <c r="U94" s="90">
        <f t="shared" si="110"/>
        <v>0</v>
      </c>
      <c r="V94" s="90">
        <f t="shared" si="110"/>
        <v>0</v>
      </c>
      <c r="W94" s="90">
        <f t="shared" si="110"/>
        <v>0</v>
      </c>
      <c r="X94" s="88">
        <f t="shared" ref="X94:Y94" si="136">SUM(X95:X99)</f>
        <v>0</v>
      </c>
      <c r="Y94" s="88">
        <f t="shared" si="136"/>
        <v>0</v>
      </c>
      <c r="Z94" s="88">
        <f t="shared" si="112"/>
        <v>0</v>
      </c>
      <c r="AA94" s="90">
        <f t="shared" si="121"/>
        <v>0</v>
      </c>
      <c r="AB94" s="90">
        <f t="shared" si="121"/>
        <v>0</v>
      </c>
      <c r="AC94" s="90">
        <f t="shared" si="121"/>
        <v>0</v>
      </c>
      <c r="AD94" s="88">
        <f t="shared" ref="AD94:AE94" si="137">SUM(AD95:AD99)</f>
        <v>0</v>
      </c>
      <c r="AE94" s="88">
        <f t="shared" si="137"/>
        <v>0</v>
      </c>
      <c r="AF94" s="88">
        <f t="shared" si="123"/>
        <v>0</v>
      </c>
      <c r="AG94" s="88">
        <f t="shared" ref="AG94:AH94" si="138">SUM(AG95:AG99)</f>
        <v>0</v>
      </c>
      <c r="AH94" s="88">
        <f t="shared" si="138"/>
        <v>0</v>
      </c>
      <c r="AI94" s="88">
        <f t="shared" si="114"/>
        <v>0</v>
      </c>
      <c r="AJ94" s="93">
        <f t="shared" si="134"/>
        <v>0</v>
      </c>
      <c r="AK94" s="93">
        <f t="shared" si="134"/>
        <v>0</v>
      </c>
      <c r="AL94" s="93">
        <f t="shared" si="134"/>
        <v>0</v>
      </c>
      <c r="AM94" s="90">
        <f t="shared" si="111"/>
        <v>0</v>
      </c>
      <c r="AN94" s="90">
        <f t="shared" si="111"/>
        <v>0</v>
      </c>
      <c r="AO94" s="90">
        <f t="shared" si="111"/>
        <v>0</v>
      </c>
    </row>
    <row r="95" spans="1:41" ht="12.75">
      <c r="A95" s="13">
        <v>84</v>
      </c>
      <c r="B95" s="14" t="s">
        <v>185</v>
      </c>
      <c r="C95" s="101"/>
      <c r="D95" s="101"/>
      <c r="E95" s="103">
        <f t="shared" si="124"/>
        <v>0</v>
      </c>
      <c r="F95" s="101"/>
      <c r="G95" s="101"/>
      <c r="H95" s="103">
        <f t="shared" si="125"/>
        <v>0</v>
      </c>
      <c r="I95" s="101"/>
      <c r="J95" s="101"/>
      <c r="K95" s="103">
        <f t="shared" si="126"/>
        <v>0</v>
      </c>
      <c r="L95" s="101"/>
      <c r="M95" s="101">
        <v>0</v>
      </c>
      <c r="N95" s="103">
        <f t="shared" si="127"/>
        <v>0</v>
      </c>
      <c r="O95" s="101"/>
      <c r="P95" s="101"/>
      <c r="Q95" s="103">
        <f t="shared" si="128"/>
        <v>0</v>
      </c>
      <c r="R95" s="101"/>
      <c r="S95" s="101"/>
      <c r="T95" s="103">
        <f t="shared" si="129"/>
        <v>0</v>
      </c>
      <c r="U95" s="91">
        <f t="shared" si="110"/>
        <v>0</v>
      </c>
      <c r="V95" s="91">
        <f t="shared" si="110"/>
        <v>0</v>
      </c>
      <c r="W95" s="91">
        <f t="shared" si="110"/>
        <v>0</v>
      </c>
      <c r="X95" s="86"/>
      <c r="Y95" s="86"/>
      <c r="Z95" s="84">
        <f t="shared" si="112"/>
        <v>0</v>
      </c>
      <c r="AA95" s="91">
        <f t="shared" si="121"/>
        <v>0</v>
      </c>
      <c r="AB95" s="91">
        <f t="shared" si="121"/>
        <v>0</v>
      </c>
      <c r="AC95" s="91">
        <f t="shared" si="121"/>
        <v>0</v>
      </c>
      <c r="AD95" s="86"/>
      <c r="AE95" s="86"/>
      <c r="AF95" s="84">
        <f t="shared" si="123"/>
        <v>0</v>
      </c>
      <c r="AG95" s="86"/>
      <c r="AH95" s="86"/>
      <c r="AI95" s="84">
        <f t="shared" si="114"/>
        <v>0</v>
      </c>
      <c r="AJ95" s="91">
        <f t="shared" si="134"/>
        <v>0</v>
      </c>
      <c r="AK95" s="91">
        <f t="shared" si="134"/>
        <v>0</v>
      </c>
      <c r="AL95" s="91">
        <f t="shared" si="134"/>
        <v>0</v>
      </c>
      <c r="AM95" s="91">
        <f t="shared" si="111"/>
        <v>0</v>
      </c>
      <c r="AN95" s="91">
        <f t="shared" si="111"/>
        <v>0</v>
      </c>
      <c r="AO95" s="91">
        <f t="shared" si="111"/>
        <v>0</v>
      </c>
    </row>
    <row r="96" spans="1:41" ht="12.75">
      <c r="A96" s="13">
        <v>85</v>
      </c>
      <c r="B96" s="14" t="s">
        <v>186</v>
      </c>
      <c r="C96" s="101"/>
      <c r="D96" s="101"/>
      <c r="E96" s="103">
        <f t="shared" si="124"/>
        <v>0</v>
      </c>
      <c r="F96" s="101"/>
      <c r="G96" s="101"/>
      <c r="H96" s="103">
        <f t="shared" si="125"/>
        <v>0</v>
      </c>
      <c r="I96" s="101"/>
      <c r="J96" s="101"/>
      <c r="K96" s="103">
        <f t="shared" si="126"/>
        <v>0</v>
      </c>
      <c r="L96" s="101"/>
      <c r="M96" s="101"/>
      <c r="N96" s="103">
        <f t="shared" si="127"/>
        <v>0</v>
      </c>
      <c r="O96" s="101"/>
      <c r="P96" s="101"/>
      <c r="Q96" s="103">
        <f t="shared" si="128"/>
        <v>0</v>
      </c>
      <c r="R96" s="101"/>
      <c r="S96" s="101"/>
      <c r="T96" s="103">
        <f t="shared" si="129"/>
        <v>0</v>
      </c>
      <c r="U96" s="91">
        <f t="shared" si="110"/>
        <v>0</v>
      </c>
      <c r="V96" s="91">
        <f t="shared" si="110"/>
        <v>0</v>
      </c>
      <c r="W96" s="91">
        <f t="shared" si="110"/>
        <v>0</v>
      </c>
      <c r="X96" s="86"/>
      <c r="Y96" s="86"/>
      <c r="Z96" s="84">
        <f t="shared" si="112"/>
        <v>0</v>
      </c>
      <c r="AA96" s="91">
        <f t="shared" si="121"/>
        <v>0</v>
      </c>
      <c r="AB96" s="91">
        <f t="shared" si="121"/>
        <v>0</v>
      </c>
      <c r="AC96" s="91">
        <f t="shared" si="121"/>
        <v>0</v>
      </c>
      <c r="AD96" s="86"/>
      <c r="AE96" s="86"/>
      <c r="AF96" s="84">
        <f t="shared" si="123"/>
        <v>0</v>
      </c>
      <c r="AG96" s="86"/>
      <c r="AH96" s="86"/>
      <c r="AI96" s="84">
        <f t="shared" si="114"/>
        <v>0</v>
      </c>
      <c r="AJ96" s="91">
        <f t="shared" si="134"/>
        <v>0</v>
      </c>
      <c r="AK96" s="91">
        <f t="shared" si="134"/>
        <v>0</v>
      </c>
      <c r="AL96" s="91">
        <f t="shared" si="134"/>
        <v>0</v>
      </c>
      <c r="AM96" s="91">
        <f t="shared" si="111"/>
        <v>0</v>
      </c>
      <c r="AN96" s="91">
        <f t="shared" si="111"/>
        <v>0</v>
      </c>
      <c r="AO96" s="91">
        <f t="shared" si="111"/>
        <v>0</v>
      </c>
    </row>
    <row r="97" spans="1:41" ht="12.75">
      <c r="A97" s="13">
        <v>86</v>
      </c>
      <c r="B97" s="14" t="s">
        <v>187</v>
      </c>
      <c r="C97" s="101"/>
      <c r="D97" s="101"/>
      <c r="E97" s="103">
        <f t="shared" si="124"/>
        <v>0</v>
      </c>
      <c r="F97" s="101"/>
      <c r="G97" s="101"/>
      <c r="H97" s="103">
        <f t="shared" si="125"/>
        <v>0</v>
      </c>
      <c r="I97" s="101"/>
      <c r="J97" s="101"/>
      <c r="K97" s="103">
        <f t="shared" si="126"/>
        <v>0</v>
      </c>
      <c r="L97" s="101"/>
      <c r="M97" s="101"/>
      <c r="N97" s="103">
        <f t="shared" si="127"/>
        <v>0</v>
      </c>
      <c r="O97" s="101"/>
      <c r="P97" s="101"/>
      <c r="Q97" s="103">
        <f t="shared" si="128"/>
        <v>0</v>
      </c>
      <c r="R97" s="101"/>
      <c r="S97" s="101"/>
      <c r="T97" s="103">
        <f t="shared" si="129"/>
        <v>0</v>
      </c>
      <c r="U97" s="91">
        <f t="shared" si="110"/>
        <v>0</v>
      </c>
      <c r="V97" s="91">
        <f t="shared" si="110"/>
        <v>0</v>
      </c>
      <c r="W97" s="91">
        <f t="shared" si="110"/>
        <v>0</v>
      </c>
      <c r="X97" s="86"/>
      <c r="Y97" s="86"/>
      <c r="Z97" s="84">
        <f t="shared" si="112"/>
        <v>0</v>
      </c>
      <c r="AA97" s="91">
        <f t="shared" si="121"/>
        <v>0</v>
      </c>
      <c r="AB97" s="91">
        <f t="shared" si="121"/>
        <v>0</v>
      </c>
      <c r="AC97" s="91">
        <f t="shared" si="121"/>
        <v>0</v>
      </c>
      <c r="AD97" s="86"/>
      <c r="AE97" s="86"/>
      <c r="AF97" s="84">
        <f t="shared" si="123"/>
        <v>0</v>
      </c>
      <c r="AG97" s="86"/>
      <c r="AH97" s="86"/>
      <c r="AI97" s="84">
        <f t="shared" si="114"/>
        <v>0</v>
      </c>
      <c r="AJ97" s="91">
        <f t="shared" si="134"/>
        <v>0</v>
      </c>
      <c r="AK97" s="91">
        <f t="shared" si="134"/>
        <v>0</v>
      </c>
      <c r="AL97" s="91">
        <f t="shared" si="134"/>
        <v>0</v>
      </c>
      <c r="AM97" s="91">
        <f t="shared" si="111"/>
        <v>0</v>
      </c>
      <c r="AN97" s="91">
        <f t="shared" si="111"/>
        <v>0</v>
      </c>
      <c r="AO97" s="91">
        <f t="shared" si="111"/>
        <v>0</v>
      </c>
    </row>
    <row r="98" spans="1:41" ht="12.75">
      <c r="A98" s="13">
        <v>87</v>
      </c>
      <c r="B98" s="14" t="s">
        <v>188</v>
      </c>
      <c r="C98" s="101"/>
      <c r="D98" s="101"/>
      <c r="E98" s="103">
        <f t="shared" si="124"/>
        <v>0</v>
      </c>
      <c r="F98" s="101"/>
      <c r="G98" s="101"/>
      <c r="H98" s="103">
        <f t="shared" si="125"/>
        <v>0</v>
      </c>
      <c r="I98" s="101"/>
      <c r="J98" s="101"/>
      <c r="K98" s="103">
        <f t="shared" si="126"/>
        <v>0</v>
      </c>
      <c r="L98" s="101"/>
      <c r="M98" s="101"/>
      <c r="N98" s="103">
        <f t="shared" si="127"/>
        <v>0</v>
      </c>
      <c r="O98" s="101"/>
      <c r="P98" s="101"/>
      <c r="Q98" s="103">
        <f t="shared" si="128"/>
        <v>0</v>
      </c>
      <c r="R98" s="101"/>
      <c r="S98" s="101"/>
      <c r="T98" s="103">
        <f t="shared" si="129"/>
        <v>0</v>
      </c>
      <c r="U98" s="91">
        <f t="shared" si="110"/>
        <v>0</v>
      </c>
      <c r="V98" s="91">
        <f t="shared" si="110"/>
        <v>0</v>
      </c>
      <c r="W98" s="91">
        <f t="shared" si="110"/>
        <v>0</v>
      </c>
      <c r="X98" s="86"/>
      <c r="Y98" s="86"/>
      <c r="Z98" s="84">
        <f t="shared" si="112"/>
        <v>0</v>
      </c>
      <c r="AA98" s="91">
        <f t="shared" si="121"/>
        <v>0</v>
      </c>
      <c r="AB98" s="91">
        <f t="shared" si="121"/>
        <v>0</v>
      </c>
      <c r="AC98" s="91">
        <f t="shared" si="121"/>
        <v>0</v>
      </c>
      <c r="AD98" s="86"/>
      <c r="AE98" s="86"/>
      <c r="AF98" s="84">
        <f t="shared" si="123"/>
        <v>0</v>
      </c>
      <c r="AG98" s="86"/>
      <c r="AH98" s="86"/>
      <c r="AI98" s="84">
        <f t="shared" si="114"/>
        <v>0</v>
      </c>
      <c r="AJ98" s="91">
        <f t="shared" si="134"/>
        <v>0</v>
      </c>
      <c r="AK98" s="91">
        <f t="shared" si="134"/>
        <v>0</v>
      </c>
      <c r="AL98" s="91">
        <f t="shared" si="134"/>
        <v>0</v>
      </c>
      <c r="AM98" s="91">
        <f t="shared" si="111"/>
        <v>0</v>
      </c>
      <c r="AN98" s="91">
        <f t="shared" si="111"/>
        <v>0</v>
      </c>
      <c r="AO98" s="91">
        <f t="shared" si="111"/>
        <v>0</v>
      </c>
    </row>
    <row r="99" spans="1:41" ht="12.75">
      <c r="A99" s="57">
        <v>88</v>
      </c>
      <c r="B99" s="58" t="s">
        <v>125</v>
      </c>
      <c r="C99" s="102">
        <f>SUM(C100:C107)</f>
        <v>0</v>
      </c>
      <c r="D99" s="102">
        <f>SUM(D100:D107)</f>
        <v>0</v>
      </c>
      <c r="E99" s="102">
        <f t="shared" si="124"/>
        <v>0</v>
      </c>
      <c r="F99" s="102">
        <f>SUM(F100:F107)</f>
        <v>0</v>
      </c>
      <c r="G99" s="102">
        <f>SUM(G100:G107)</f>
        <v>0</v>
      </c>
      <c r="H99" s="102">
        <f t="shared" si="125"/>
        <v>0</v>
      </c>
      <c r="I99" s="102">
        <f>SUM(I100:I107)</f>
        <v>0</v>
      </c>
      <c r="J99" s="102">
        <f>SUM(J100:J107)</f>
        <v>0</v>
      </c>
      <c r="K99" s="102">
        <f t="shared" si="126"/>
        <v>0</v>
      </c>
      <c r="L99" s="102">
        <f>SUM(L100:L107)</f>
        <v>0</v>
      </c>
      <c r="M99" s="102">
        <f>SUM(M100:M107)</f>
        <v>0</v>
      </c>
      <c r="N99" s="102">
        <f t="shared" si="127"/>
        <v>0</v>
      </c>
      <c r="O99" s="102">
        <f>SUM(O100:O107)</f>
        <v>0</v>
      </c>
      <c r="P99" s="102">
        <f>SUM(P100:P107)</f>
        <v>0</v>
      </c>
      <c r="Q99" s="102">
        <f t="shared" si="128"/>
        <v>0</v>
      </c>
      <c r="R99" s="102">
        <f>SUM(R100:R107)</f>
        <v>0</v>
      </c>
      <c r="S99" s="102">
        <f>SUM(S100:S107)</f>
        <v>0</v>
      </c>
      <c r="T99" s="102">
        <f t="shared" si="129"/>
        <v>0</v>
      </c>
      <c r="U99" s="90">
        <f t="shared" si="110"/>
        <v>0</v>
      </c>
      <c r="V99" s="90">
        <f t="shared" si="110"/>
        <v>0</v>
      </c>
      <c r="W99" s="90">
        <f t="shared" si="110"/>
        <v>0</v>
      </c>
      <c r="X99" s="88">
        <f t="shared" ref="X99:Y99" si="139">SUM(X100:X107)</f>
        <v>0</v>
      </c>
      <c r="Y99" s="88">
        <f t="shared" si="139"/>
        <v>0</v>
      </c>
      <c r="Z99" s="88">
        <f t="shared" si="112"/>
        <v>0</v>
      </c>
      <c r="AA99" s="90">
        <f t="shared" si="121"/>
        <v>0</v>
      </c>
      <c r="AB99" s="90">
        <f t="shared" si="121"/>
        <v>0</v>
      </c>
      <c r="AC99" s="90">
        <f t="shared" si="121"/>
        <v>0</v>
      </c>
      <c r="AD99" s="88">
        <f t="shared" ref="AD99:AE99" si="140">SUM(AD100:AD107)</f>
        <v>0</v>
      </c>
      <c r="AE99" s="88">
        <f t="shared" si="140"/>
        <v>0</v>
      </c>
      <c r="AF99" s="88">
        <f t="shared" si="123"/>
        <v>0</v>
      </c>
      <c r="AG99" s="88">
        <f t="shared" ref="AG99:AH99" si="141">SUM(AG100:AG107)</f>
        <v>0</v>
      </c>
      <c r="AH99" s="88">
        <f t="shared" si="141"/>
        <v>0</v>
      </c>
      <c r="AI99" s="88">
        <f t="shared" si="114"/>
        <v>0</v>
      </c>
      <c r="AJ99" s="90">
        <f t="shared" si="134"/>
        <v>0</v>
      </c>
      <c r="AK99" s="90">
        <f t="shared" si="134"/>
        <v>0</v>
      </c>
      <c r="AL99" s="90">
        <f t="shared" si="134"/>
        <v>0</v>
      </c>
      <c r="AM99" s="90">
        <f t="shared" si="111"/>
        <v>0</v>
      </c>
      <c r="AN99" s="90">
        <f t="shared" si="111"/>
        <v>0</v>
      </c>
      <c r="AO99" s="90">
        <f t="shared" si="111"/>
        <v>0</v>
      </c>
    </row>
    <row r="100" spans="1:41" ht="12.75">
      <c r="A100" s="13">
        <v>89</v>
      </c>
      <c r="B100" s="14" t="s">
        <v>189</v>
      </c>
      <c r="C100" s="101"/>
      <c r="D100" s="101"/>
      <c r="E100" s="103">
        <f t="shared" si="124"/>
        <v>0</v>
      </c>
      <c r="F100" s="101"/>
      <c r="G100" s="101">
        <v>0</v>
      </c>
      <c r="H100" s="103">
        <f t="shared" si="125"/>
        <v>0</v>
      </c>
      <c r="I100" s="101"/>
      <c r="J100" s="101"/>
      <c r="K100" s="103">
        <f t="shared" si="126"/>
        <v>0</v>
      </c>
      <c r="L100" s="101"/>
      <c r="M100" s="101"/>
      <c r="N100" s="103">
        <f t="shared" si="127"/>
        <v>0</v>
      </c>
      <c r="O100" s="101"/>
      <c r="P100" s="101"/>
      <c r="Q100" s="103">
        <f t="shared" si="128"/>
        <v>0</v>
      </c>
      <c r="R100" s="101"/>
      <c r="S100" s="101"/>
      <c r="T100" s="103">
        <f t="shared" si="129"/>
        <v>0</v>
      </c>
      <c r="U100" s="91">
        <f t="shared" si="110"/>
        <v>0</v>
      </c>
      <c r="V100" s="91">
        <f t="shared" si="110"/>
        <v>0</v>
      </c>
      <c r="W100" s="91">
        <f t="shared" si="110"/>
        <v>0</v>
      </c>
      <c r="X100" s="86"/>
      <c r="Y100" s="86"/>
      <c r="Z100" s="84">
        <f t="shared" si="112"/>
        <v>0</v>
      </c>
      <c r="AA100" s="91">
        <f t="shared" si="121"/>
        <v>0</v>
      </c>
      <c r="AB100" s="91">
        <f t="shared" si="121"/>
        <v>0</v>
      </c>
      <c r="AC100" s="91">
        <f t="shared" si="121"/>
        <v>0</v>
      </c>
      <c r="AD100" s="86"/>
      <c r="AE100" s="86"/>
      <c r="AF100" s="84">
        <f t="shared" si="123"/>
        <v>0</v>
      </c>
      <c r="AG100" s="86"/>
      <c r="AH100" s="86"/>
      <c r="AI100" s="84">
        <f t="shared" si="114"/>
        <v>0</v>
      </c>
      <c r="AJ100" s="91">
        <f t="shared" si="134"/>
        <v>0</v>
      </c>
      <c r="AK100" s="91">
        <f t="shared" si="134"/>
        <v>0</v>
      </c>
      <c r="AL100" s="91">
        <f t="shared" si="134"/>
        <v>0</v>
      </c>
      <c r="AM100" s="91">
        <f t="shared" si="111"/>
        <v>0</v>
      </c>
      <c r="AN100" s="91">
        <f t="shared" si="111"/>
        <v>0</v>
      </c>
      <c r="AO100" s="91">
        <f t="shared" si="111"/>
        <v>0</v>
      </c>
    </row>
    <row r="101" spans="1:41" ht="12.75">
      <c r="A101" s="13">
        <v>90</v>
      </c>
      <c r="B101" s="14" t="s">
        <v>190</v>
      </c>
      <c r="C101" s="101"/>
      <c r="D101" s="101">
        <v>0</v>
      </c>
      <c r="E101" s="103">
        <f t="shared" si="124"/>
        <v>0</v>
      </c>
      <c r="F101" s="101"/>
      <c r="G101" s="101">
        <v>0</v>
      </c>
      <c r="H101" s="103">
        <f t="shared" si="125"/>
        <v>0</v>
      </c>
      <c r="I101" s="101"/>
      <c r="J101" s="101"/>
      <c r="K101" s="103">
        <f t="shared" si="126"/>
        <v>0</v>
      </c>
      <c r="L101" s="101"/>
      <c r="M101" s="101"/>
      <c r="N101" s="103">
        <f t="shared" si="127"/>
        <v>0</v>
      </c>
      <c r="O101" s="101"/>
      <c r="P101" s="101"/>
      <c r="Q101" s="103">
        <f t="shared" si="128"/>
        <v>0</v>
      </c>
      <c r="R101" s="101"/>
      <c r="S101" s="101"/>
      <c r="T101" s="103">
        <f t="shared" si="129"/>
        <v>0</v>
      </c>
      <c r="U101" s="91">
        <f t="shared" si="110"/>
        <v>0</v>
      </c>
      <c r="V101" s="91">
        <f t="shared" si="110"/>
        <v>0</v>
      </c>
      <c r="W101" s="91">
        <f t="shared" si="110"/>
        <v>0</v>
      </c>
      <c r="X101" s="86"/>
      <c r="Y101" s="86"/>
      <c r="Z101" s="84">
        <f t="shared" si="112"/>
        <v>0</v>
      </c>
      <c r="AA101" s="91">
        <f t="shared" si="121"/>
        <v>0</v>
      </c>
      <c r="AB101" s="91">
        <f t="shared" si="121"/>
        <v>0</v>
      </c>
      <c r="AC101" s="91">
        <f t="shared" si="121"/>
        <v>0</v>
      </c>
      <c r="AD101" s="86"/>
      <c r="AE101" s="86"/>
      <c r="AF101" s="84">
        <f t="shared" si="123"/>
        <v>0</v>
      </c>
      <c r="AG101" s="86"/>
      <c r="AH101" s="86"/>
      <c r="AI101" s="84">
        <f t="shared" si="114"/>
        <v>0</v>
      </c>
      <c r="AJ101" s="91">
        <f t="shared" si="134"/>
        <v>0</v>
      </c>
      <c r="AK101" s="91">
        <f t="shared" si="134"/>
        <v>0</v>
      </c>
      <c r="AL101" s="91">
        <f t="shared" si="134"/>
        <v>0</v>
      </c>
      <c r="AM101" s="91">
        <f t="shared" si="111"/>
        <v>0</v>
      </c>
      <c r="AN101" s="91">
        <f t="shared" si="111"/>
        <v>0</v>
      </c>
      <c r="AO101" s="91">
        <f t="shared" si="111"/>
        <v>0</v>
      </c>
    </row>
    <row r="102" spans="1:41" ht="12.75">
      <c r="A102" s="13">
        <v>91</v>
      </c>
      <c r="B102" s="14" t="s">
        <v>191</v>
      </c>
      <c r="C102" s="101"/>
      <c r="D102" s="101"/>
      <c r="E102" s="103">
        <f t="shared" si="124"/>
        <v>0</v>
      </c>
      <c r="F102" s="101"/>
      <c r="G102" s="101"/>
      <c r="H102" s="103">
        <f t="shared" si="125"/>
        <v>0</v>
      </c>
      <c r="I102" s="101"/>
      <c r="J102" s="103"/>
      <c r="K102" s="103">
        <f t="shared" si="126"/>
        <v>0</v>
      </c>
      <c r="L102" s="103"/>
      <c r="M102" s="103"/>
      <c r="N102" s="103">
        <f t="shared" si="127"/>
        <v>0</v>
      </c>
      <c r="O102" s="103"/>
      <c r="P102" s="103">
        <v>0</v>
      </c>
      <c r="Q102" s="103">
        <f t="shared" si="128"/>
        <v>0</v>
      </c>
      <c r="R102" s="103"/>
      <c r="S102" s="101"/>
      <c r="T102" s="103">
        <f t="shared" si="129"/>
        <v>0</v>
      </c>
      <c r="U102" s="91">
        <f t="shared" si="110"/>
        <v>0</v>
      </c>
      <c r="V102" s="91">
        <f t="shared" si="110"/>
        <v>0</v>
      </c>
      <c r="W102" s="91">
        <f t="shared" si="110"/>
        <v>0</v>
      </c>
      <c r="X102" s="86"/>
      <c r="Y102" s="86"/>
      <c r="Z102" s="84">
        <f t="shared" si="112"/>
        <v>0</v>
      </c>
      <c r="AA102" s="91">
        <f t="shared" si="121"/>
        <v>0</v>
      </c>
      <c r="AB102" s="91">
        <f t="shared" si="121"/>
        <v>0</v>
      </c>
      <c r="AC102" s="91">
        <f t="shared" si="121"/>
        <v>0</v>
      </c>
      <c r="AD102" s="86"/>
      <c r="AE102" s="86"/>
      <c r="AF102" s="84">
        <f t="shared" si="123"/>
        <v>0</v>
      </c>
      <c r="AG102" s="86"/>
      <c r="AH102" s="86"/>
      <c r="AI102" s="84">
        <f t="shared" si="114"/>
        <v>0</v>
      </c>
      <c r="AJ102" s="91">
        <f t="shared" si="134"/>
        <v>0</v>
      </c>
      <c r="AK102" s="91">
        <f t="shared" si="134"/>
        <v>0</v>
      </c>
      <c r="AL102" s="91">
        <f t="shared" si="134"/>
        <v>0</v>
      </c>
      <c r="AM102" s="91">
        <f t="shared" si="111"/>
        <v>0</v>
      </c>
      <c r="AN102" s="91">
        <f t="shared" si="111"/>
        <v>0</v>
      </c>
      <c r="AO102" s="91">
        <f t="shared" si="111"/>
        <v>0</v>
      </c>
    </row>
    <row r="103" spans="1:41" ht="12.75">
      <c r="A103" s="13">
        <v>92</v>
      </c>
      <c r="B103" s="14" t="s">
        <v>192</v>
      </c>
      <c r="C103" s="101"/>
      <c r="D103" s="101">
        <v>0</v>
      </c>
      <c r="E103" s="103">
        <f t="shared" si="124"/>
        <v>0</v>
      </c>
      <c r="F103" s="101"/>
      <c r="G103" s="101"/>
      <c r="H103" s="103">
        <v>0</v>
      </c>
      <c r="I103" s="101"/>
      <c r="J103" s="101"/>
      <c r="K103" s="103">
        <f t="shared" si="126"/>
        <v>0</v>
      </c>
      <c r="L103" s="101"/>
      <c r="M103" s="101"/>
      <c r="N103" s="103">
        <f t="shared" si="127"/>
        <v>0</v>
      </c>
      <c r="O103" s="101"/>
      <c r="P103" s="101"/>
      <c r="Q103" s="103">
        <f t="shared" si="128"/>
        <v>0</v>
      </c>
      <c r="R103" s="101"/>
      <c r="S103" s="101"/>
      <c r="T103" s="103">
        <f t="shared" si="129"/>
        <v>0</v>
      </c>
      <c r="U103" s="91">
        <f t="shared" si="110"/>
        <v>0</v>
      </c>
      <c r="V103" s="91">
        <f t="shared" si="110"/>
        <v>0</v>
      </c>
      <c r="W103" s="91">
        <f t="shared" si="110"/>
        <v>0</v>
      </c>
      <c r="X103" s="86"/>
      <c r="Y103" s="86"/>
      <c r="Z103" s="84">
        <f t="shared" si="112"/>
        <v>0</v>
      </c>
      <c r="AA103" s="91">
        <f t="shared" si="121"/>
        <v>0</v>
      </c>
      <c r="AB103" s="91">
        <f t="shared" si="121"/>
        <v>0</v>
      </c>
      <c r="AC103" s="91">
        <f t="shared" si="121"/>
        <v>0</v>
      </c>
      <c r="AD103" s="86"/>
      <c r="AE103" s="86"/>
      <c r="AF103" s="84">
        <f t="shared" si="123"/>
        <v>0</v>
      </c>
      <c r="AG103" s="86"/>
      <c r="AH103" s="86"/>
      <c r="AI103" s="84">
        <f t="shared" si="114"/>
        <v>0</v>
      </c>
      <c r="AJ103" s="91">
        <f t="shared" si="134"/>
        <v>0</v>
      </c>
      <c r="AK103" s="91">
        <f t="shared" si="134"/>
        <v>0</v>
      </c>
      <c r="AL103" s="91">
        <f t="shared" si="134"/>
        <v>0</v>
      </c>
      <c r="AM103" s="91">
        <f t="shared" si="111"/>
        <v>0</v>
      </c>
      <c r="AN103" s="91">
        <f t="shared" si="111"/>
        <v>0</v>
      </c>
      <c r="AO103" s="91">
        <f t="shared" si="111"/>
        <v>0</v>
      </c>
    </row>
    <row r="104" spans="1:41" ht="12.75">
      <c r="A104" s="13">
        <v>93</v>
      </c>
      <c r="B104" s="14" t="s">
        <v>193</v>
      </c>
      <c r="C104" s="101"/>
      <c r="D104" s="101"/>
      <c r="E104" s="103">
        <f t="shared" si="124"/>
        <v>0</v>
      </c>
      <c r="F104" s="101"/>
      <c r="G104" s="101">
        <v>0</v>
      </c>
      <c r="H104" s="103">
        <f t="shared" si="125"/>
        <v>0</v>
      </c>
      <c r="I104" s="101"/>
      <c r="J104" s="101"/>
      <c r="K104" s="103">
        <f t="shared" si="126"/>
        <v>0</v>
      </c>
      <c r="L104" s="101"/>
      <c r="M104" s="101"/>
      <c r="N104" s="103">
        <f t="shared" si="127"/>
        <v>0</v>
      </c>
      <c r="O104" s="101"/>
      <c r="P104" s="101"/>
      <c r="Q104" s="103">
        <f t="shared" si="128"/>
        <v>0</v>
      </c>
      <c r="R104" s="101"/>
      <c r="S104" s="101"/>
      <c r="T104" s="103">
        <f t="shared" si="129"/>
        <v>0</v>
      </c>
      <c r="U104" s="91">
        <f t="shared" si="110"/>
        <v>0</v>
      </c>
      <c r="V104" s="91">
        <f t="shared" si="110"/>
        <v>0</v>
      </c>
      <c r="W104" s="91">
        <f t="shared" si="110"/>
        <v>0</v>
      </c>
      <c r="X104" s="86"/>
      <c r="Y104" s="86"/>
      <c r="Z104" s="84">
        <f t="shared" si="112"/>
        <v>0</v>
      </c>
      <c r="AA104" s="91">
        <f t="shared" si="121"/>
        <v>0</v>
      </c>
      <c r="AB104" s="91">
        <f t="shared" si="121"/>
        <v>0</v>
      </c>
      <c r="AC104" s="91">
        <f t="shared" si="121"/>
        <v>0</v>
      </c>
      <c r="AD104" s="86"/>
      <c r="AE104" s="86"/>
      <c r="AF104" s="84">
        <f t="shared" si="123"/>
        <v>0</v>
      </c>
      <c r="AG104" s="86"/>
      <c r="AH104" s="86"/>
      <c r="AI104" s="84">
        <f t="shared" si="114"/>
        <v>0</v>
      </c>
      <c r="AJ104" s="91">
        <f t="shared" si="134"/>
        <v>0</v>
      </c>
      <c r="AK104" s="91">
        <f t="shared" si="134"/>
        <v>0</v>
      </c>
      <c r="AL104" s="91">
        <f t="shared" si="134"/>
        <v>0</v>
      </c>
      <c r="AM104" s="91">
        <f t="shared" si="111"/>
        <v>0</v>
      </c>
      <c r="AN104" s="91">
        <f t="shared" si="111"/>
        <v>0</v>
      </c>
      <c r="AO104" s="91">
        <f t="shared" si="111"/>
        <v>0</v>
      </c>
    </row>
    <row r="105" spans="1:41" ht="12.75">
      <c r="A105" s="13">
        <v>94</v>
      </c>
      <c r="B105" s="14" t="s">
        <v>194</v>
      </c>
      <c r="C105" s="101"/>
      <c r="D105" s="101"/>
      <c r="E105" s="103">
        <f t="shared" si="124"/>
        <v>0</v>
      </c>
      <c r="F105" s="101"/>
      <c r="G105" s="101">
        <v>0</v>
      </c>
      <c r="H105" s="103">
        <f t="shared" si="125"/>
        <v>0</v>
      </c>
      <c r="I105" s="101"/>
      <c r="J105" s="101"/>
      <c r="K105" s="103">
        <f t="shared" si="126"/>
        <v>0</v>
      </c>
      <c r="L105" s="101"/>
      <c r="M105" s="101"/>
      <c r="N105" s="103">
        <f t="shared" si="127"/>
        <v>0</v>
      </c>
      <c r="O105" s="101"/>
      <c r="P105" s="101"/>
      <c r="Q105" s="103">
        <f t="shared" si="128"/>
        <v>0</v>
      </c>
      <c r="R105" s="101"/>
      <c r="S105" s="101"/>
      <c r="T105" s="103">
        <f t="shared" si="129"/>
        <v>0</v>
      </c>
      <c r="U105" s="91">
        <f t="shared" si="110"/>
        <v>0</v>
      </c>
      <c r="V105" s="91">
        <f t="shared" si="110"/>
        <v>0</v>
      </c>
      <c r="W105" s="91">
        <f t="shared" si="110"/>
        <v>0</v>
      </c>
      <c r="X105" s="86"/>
      <c r="Y105" s="86"/>
      <c r="Z105" s="84">
        <f t="shared" si="112"/>
        <v>0</v>
      </c>
      <c r="AA105" s="91">
        <f t="shared" si="121"/>
        <v>0</v>
      </c>
      <c r="AB105" s="91">
        <f t="shared" si="121"/>
        <v>0</v>
      </c>
      <c r="AC105" s="91">
        <f t="shared" si="121"/>
        <v>0</v>
      </c>
      <c r="AD105" s="86"/>
      <c r="AE105" s="86"/>
      <c r="AF105" s="84">
        <f t="shared" si="123"/>
        <v>0</v>
      </c>
      <c r="AG105" s="86"/>
      <c r="AH105" s="86"/>
      <c r="AI105" s="84">
        <f t="shared" si="114"/>
        <v>0</v>
      </c>
      <c r="AJ105" s="91">
        <f t="shared" si="134"/>
        <v>0</v>
      </c>
      <c r="AK105" s="91">
        <f t="shared" si="134"/>
        <v>0</v>
      </c>
      <c r="AL105" s="91">
        <f t="shared" si="134"/>
        <v>0</v>
      </c>
      <c r="AM105" s="91">
        <f t="shared" si="111"/>
        <v>0</v>
      </c>
      <c r="AN105" s="91">
        <f t="shared" si="111"/>
        <v>0</v>
      </c>
      <c r="AO105" s="91">
        <f t="shared" si="111"/>
        <v>0</v>
      </c>
    </row>
    <row r="106" spans="1:41" ht="12.75">
      <c r="A106" s="13">
        <v>95</v>
      </c>
      <c r="B106" s="14" t="s">
        <v>195</v>
      </c>
      <c r="C106" s="101"/>
      <c r="D106" s="101"/>
      <c r="E106" s="103">
        <f t="shared" si="124"/>
        <v>0</v>
      </c>
      <c r="F106" s="101"/>
      <c r="G106" s="101">
        <v>0</v>
      </c>
      <c r="H106" s="103">
        <f t="shared" si="125"/>
        <v>0</v>
      </c>
      <c r="I106" s="101"/>
      <c r="J106" s="101"/>
      <c r="K106" s="103">
        <f t="shared" si="126"/>
        <v>0</v>
      </c>
      <c r="L106" s="101"/>
      <c r="M106" s="101"/>
      <c r="N106" s="103">
        <f t="shared" si="127"/>
        <v>0</v>
      </c>
      <c r="O106" s="101"/>
      <c r="P106" s="101"/>
      <c r="Q106" s="103">
        <f t="shared" si="128"/>
        <v>0</v>
      </c>
      <c r="R106" s="101"/>
      <c r="S106" s="101"/>
      <c r="T106" s="103">
        <f t="shared" si="129"/>
        <v>0</v>
      </c>
      <c r="U106" s="91">
        <f t="shared" si="110"/>
        <v>0</v>
      </c>
      <c r="V106" s="91">
        <f t="shared" si="110"/>
        <v>0</v>
      </c>
      <c r="W106" s="91">
        <f t="shared" si="110"/>
        <v>0</v>
      </c>
      <c r="X106" s="86"/>
      <c r="Y106" s="86"/>
      <c r="Z106" s="84">
        <f t="shared" si="112"/>
        <v>0</v>
      </c>
      <c r="AA106" s="91">
        <f t="shared" si="121"/>
        <v>0</v>
      </c>
      <c r="AB106" s="91">
        <f t="shared" si="121"/>
        <v>0</v>
      </c>
      <c r="AC106" s="91">
        <f t="shared" si="121"/>
        <v>0</v>
      </c>
      <c r="AD106" s="86"/>
      <c r="AE106" s="86"/>
      <c r="AF106" s="84">
        <f t="shared" si="123"/>
        <v>0</v>
      </c>
      <c r="AG106" s="86"/>
      <c r="AH106" s="86"/>
      <c r="AI106" s="84">
        <f t="shared" si="114"/>
        <v>0</v>
      </c>
      <c r="AJ106" s="91">
        <f t="shared" si="134"/>
        <v>0</v>
      </c>
      <c r="AK106" s="91">
        <f t="shared" si="134"/>
        <v>0</v>
      </c>
      <c r="AL106" s="91">
        <f t="shared" si="134"/>
        <v>0</v>
      </c>
      <c r="AM106" s="91">
        <f t="shared" si="111"/>
        <v>0</v>
      </c>
      <c r="AN106" s="91">
        <f t="shared" si="111"/>
        <v>0</v>
      </c>
      <c r="AO106" s="91">
        <f t="shared" si="111"/>
        <v>0</v>
      </c>
    </row>
    <row r="107" spans="1:41" ht="12.75">
      <c r="A107" s="13">
        <v>96</v>
      </c>
      <c r="B107" s="14" t="s">
        <v>196</v>
      </c>
      <c r="C107" s="101"/>
      <c r="D107" s="101"/>
      <c r="E107" s="103">
        <f t="shared" si="124"/>
        <v>0</v>
      </c>
      <c r="F107" s="101"/>
      <c r="G107" s="101">
        <v>0</v>
      </c>
      <c r="H107" s="103">
        <f t="shared" si="125"/>
        <v>0</v>
      </c>
      <c r="I107" s="101"/>
      <c r="J107" s="101"/>
      <c r="K107" s="103">
        <f t="shared" si="126"/>
        <v>0</v>
      </c>
      <c r="L107" s="101"/>
      <c r="M107" s="101"/>
      <c r="N107" s="103">
        <f t="shared" si="127"/>
        <v>0</v>
      </c>
      <c r="O107" s="101"/>
      <c r="P107" s="101"/>
      <c r="Q107" s="103">
        <f t="shared" si="128"/>
        <v>0</v>
      </c>
      <c r="R107" s="101"/>
      <c r="S107" s="101"/>
      <c r="T107" s="103">
        <f t="shared" si="129"/>
        <v>0</v>
      </c>
      <c r="U107" s="91">
        <f t="shared" si="110"/>
        <v>0</v>
      </c>
      <c r="V107" s="91">
        <f t="shared" si="110"/>
        <v>0</v>
      </c>
      <c r="W107" s="91">
        <f t="shared" si="110"/>
        <v>0</v>
      </c>
      <c r="X107" s="86"/>
      <c r="Y107" s="86"/>
      <c r="Z107" s="84">
        <f t="shared" si="112"/>
        <v>0</v>
      </c>
      <c r="AA107" s="91">
        <f t="shared" si="121"/>
        <v>0</v>
      </c>
      <c r="AB107" s="91">
        <f t="shared" si="121"/>
        <v>0</v>
      </c>
      <c r="AC107" s="91">
        <f t="shared" si="121"/>
        <v>0</v>
      </c>
      <c r="AD107" s="86"/>
      <c r="AE107" s="86"/>
      <c r="AF107" s="84">
        <f t="shared" si="123"/>
        <v>0</v>
      </c>
      <c r="AG107" s="86"/>
      <c r="AH107" s="86"/>
      <c r="AI107" s="84">
        <f t="shared" si="114"/>
        <v>0</v>
      </c>
      <c r="AJ107" s="91">
        <f t="shared" si="134"/>
        <v>0</v>
      </c>
      <c r="AK107" s="91">
        <f t="shared" si="134"/>
        <v>0</v>
      </c>
      <c r="AL107" s="91">
        <f t="shared" si="134"/>
        <v>0</v>
      </c>
      <c r="AM107" s="91">
        <f t="shared" si="111"/>
        <v>0</v>
      </c>
      <c r="AN107" s="91">
        <f t="shared" si="111"/>
        <v>0</v>
      </c>
      <c r="AO107" s="91">
        <f t="shared" si="11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12</vt:i4>
      </vt:variant>
    </vt:vector>
  </HeadingPairs>
  <TitlesOfParts>
    <vt:vector size="39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HOBSGOL</vt:lpstr>
      <vt:lpstr>ERDENE</vt:lpstr>
      <vt:lpstr>SAINSHAND</vt:lpstr>
      <vt:lpstr>ZAMIIN UUD</vt:lpstr>
      <vt:lpstr>SUM DYN</vt:lpstr>
      <vt:lpstr>AIMAG TOB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2024-06-13T08:31:17Z</cp:lastPrinted>
  <dcterms:created xsi:type="dcterms:W3CDTF">2000-12-05T02:03:59Z</dcterms:created>
  <dcterms:modified xsi:type="dcterms:W3CDTF">2024-07-04T06:35:29Z</dcterms:modified>
</cp:coreProperties>
</file>